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LOCALGVT\2018\COSTREPT\Exhibit Values\internet\"/>
    </mc:Choice>
  </mc:AlternateContent>
  <bookViews>
    <workbookView xWindow="0" yWindow="0" windowWidth="28800" windowHeight="11745"/>
  </bookViews>
  <sheets>
    <sheet name="Amended Report" sheetId="21" r:id="rId1"/>
    <sheet name="Table of Contents" sheetId="2" r:id="rId2"/>
    <sheet name="Exhibit A" sheetId="22" r:id="rId3"/>
    <sheet name="Exhibit B" sheetId="23" r:id="rId4"/>
    <sheet name="Exhibit B1" sheetId="24" r:id="rId5"/>
    <sheet name="Exhibit B2" sheetId="25" r:id="rId6"/>
    <sheet name="Exhibit C" sheetId="26" r:id="rId7"/>
    <sheet name="Exhibit C1" sheetId="27" r:id="rId8"/>
    <sheet name="Exhibit C2" sheetId="28" r:id="rId9"/>
    <sheet name="Exhibit C3" sheetId="29" r:id="rId10"/>
    <sheet name="Exhibit C4" sheetId="30" r:id="rId11"/>
    <sheet name="Exhibit C5" sheetId="31" r:id="rId12"/>
    <sheet name="Exhibit C6" sheetId="32" r:id="rId13"/>
    <sheet name="Exhibit C7" sheetId="33" r:id="rId14"/>
    <sheet name="Exhibit C8" sheetId="34" r:id="rId15"/>
    <sheet name="Exhibit D" sheetId="35" r:id="rId16"/>
    <sheet name="Exhibit E" sheetId="36" r:id="rId17"/>
    <sheet name="Exhibit F" sheetId="37" r:id="rId18"/>
    <sheet name="Exhibit G" sheetId="38" r:id="rId19"/>
    <sheet name="Exhibit H" sheetId="39" r:id="rId20"/>
  </sheets>
  <externalReferences>
    <externalReference r:id="rId21"/>
  </externalReferences>
  <definedNames>
    <definedName name="__123Graph_A" localSheetId="0" hidden="1">#REF!</definedName>
    <definedName name="__123Graph_A" localSheetId="6" hidden="1">'Exhibit C'!$E$236:$E$289</definedName>
    <definedName name="__123Graph_A" localSheetId="9" hidden="1">'Exhibit C3'!$A$3:$A$3</definedName>
    <definedName name="__123Graph_A" localSheetId="15" hidden="1">'Exhibit D'!$E$9:$E$59</definedName>
    <definedName name="__123Graph_A" localSheetId="1" hidden="1">#REF!</definedName>
    <definedName name="__123Graph_A" hidden="1">#REF!</definedName>
    <definedName name="__123Graph_B" localSheetId="0" hidden="1">'[1]Exhibit C - City'!#REF!</definedName>
    <definedName name="__123Graph_B" localSheetId="6" hidden="1">'Exhibit C'!$F$236:$F$289</definedName>
    <definedName name="__123Graph_B" localSheetId="15" hidden="1">'Exhibit D'!$F$9:$F$59</definedName>
    <definedName name="__123Graph_B" localSheetId="1" hidden="1">#REF!</definedName>
    <definedName name="__123Graph_B" hidden="1">#REF!</definedName>
    <definedName name="__123Graph_C" localSheetId="0" hidden="1">'[1]Exhibit C - City'!#REF!</definedName>
    <definedName name="__123Graph_C" localSheetId="6" hidden="1">'Exhibit C'!$G$236:$G$289</definedName>
    <definedName name="__123Graph_C" localSheetId="15" hidden="1">'Exhibit D'!$G$9:$G$59</definedName>
    <definedName name="__123Graph_C" localSheetId="1" hidden="1">#REF!</definedName>
    <definedName name="__123Graph_C" hidden="1">#REF!</definedName>
    <definedName name="__123Graph_D" localSheetId="0" hidden="1">'[1]Exhibit C - City'!#REF!</definedName>
    <definedName name="__123Graph_D" localSheetId="6" hidden="1">'Exhibit C'!$H$236:$H$289</definedName>
    <definedName name="__123Graph_D" localSheetId="15" hidden="1">'Exhibit D'!$H$9:$H$59</definedName>
    <definedName name="__123Graph_D" localSheetId="1" hidden="1">#REF!</definedName>
    <definedName name="__123Graph_D" hidden="1">#REF!</definedName>
    <definedName name="__123Graph_E" localSheetId="0" hidden="1">'[1]Exhibit C - City'!#REF!</definedName>
    <definedName name="__123Graph_E" localSheetId="6" hidden="1">'Exhibit C'!$I$236:$I$289</definedName>
    <definedName name="__123Graph_E" localSheetId="15" hidden="1">'Exhibit D'!$I$9:$I$59</definedName>
    <definedName name="__123Graph_E" localSheetId="1" hidden="1">#REF!</definedName>
    <definedName name="__123Graph_E" hidden="1">#REF!</definedName>
    <definedName name="__123Graph_F" localSheetId="0" hidden="1">'[1]Exhibit C - City'!#REF!</definedName>
    <definedName name="__123Graph_F" localSheetId="6" hidden="1">'Exhibit C'!$J$236:$J$289</definedName>
    <definedName name="__123Graph_F" localSheetId="15" hidden="1">'Exhibit D'!$J$9:$J$59</definedName>
    <definedName name="__123Graph_F" localSheetId="1" hidden="1">#REF!</definedName>
    <definedName name="__123Graph_F" hidden="1">#REF!</definedName>
    <definedName name="__123Graph_X" localSheetId="0" hidden="1">'[1]Exhibit C - City'!#REF!</definedName>
    <definedName name="__123Graph_X" localSheetId="6" hidden="1">'Exhibit C'!$D$236:$D$289</definedName>
    <definedName name="__123Graph_X" localSheetId="15" hidden="1">'Exhibit D'!$D$9:$D$60</definedName>
    <definedName name="__123Graph_X" localSheetId="1" hidden="1">#REF!</definedName>
    <definedName name="__123Graph_X" hidden="1">#REF!</definedName>
    <definedName name="_Fill" localSheetId="0" hidden="1">'[1]Exhibit B1 - City'!#REF!</definedName>
    <definedName name="_Fill" localSheetId="4" hidden="1">'Exhibit B1'!#REF!</definedName>
    <definedName name="_Fill" localSheetId="6" hidden="1">'Exhibit C'!#REF!</definedName>
    <definedName name="_Fill" localSheetId="7" hidden="1">'Exhibit C1'!#REF!</definedName>
    <definedName name="_Fill" localSheetId="8" hidden="1">'Exhibit C2'!#REF!</definedName>
    <definedName name="_Fill" localSheetId="1" hidden="1">#REF!</definedName>
    <definedName name="_Fill" hidden="1">#REF!</definedName>
    <definedName name="_Regression_Int" localSheetId="2"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xlnm.Print_Area" localSheetId="2">'Exhibit A'!$A$1:$BD$304</definedName>
    <definedName name="_xlnm.Print_Area" localSheetId="3">'Exhibit B'!$A$1:$BQ$305</definedName>
    <definedName name="_xlnm.Print_Area" localSheetId="5">'Exhibit B2'!$A$1:$AM$304</definedName>
    <definedName name="_xlnm.Print_Area" localSheetId="6">'Exhibit C'!$A$1:$BK$304</definedName>
    <definedName name="_xlnm.Print_Area" localSheetId="7">'Exhibit C1'!$A$1:$BC$304</definedName>
    <definedName name="_xlnm.Print_Area" localSheetId="8">'Exhibit C2'!$A$1:$AM$304</definedName>
    <definedName name="_xlnm.Print_Area" localSheetId="9">'Exhibit C3'!$A$1:$BI$305</definedName>
    <definedName name="_xlnm.Print_Area" localSheetId="10">'Exhibit C4'!$A$1:$AQ$305</definedName>
    <definedName name="_xlnm.Print_Area" localSheetId="11">'Exhibit C5'!$A$1:$AU$304</definedName>
    <definedName name="_xlnm.Print_Area" localSheetId="12">'Exhibit C6'!$A$1:$BH$306</definedName>
    <definedName name="_xlnm.Print_Area" localSheetId="13">'Exhibit C7'!$A$1:$AO$304</definedName>
    <definedName name="_xlnm.Print_Area" localSheetId="14">'Exhibit C8'!$A$1:$AO$304</definedName>
    <definedName name="_xlnm.Print_Area" localSheetId="17">'Exhibit F'!$A$1:$AO$304</definedName>
    <definedName name="_xlnm.Print_Area" localSheetId="18">'Exhibit G'!$A$1:$AC$304</definedName>
    <definedName name="_xlnm.Print_Area" localSheetId="19">'Exhibit H'!$A$1:$W$224</definedName>
    <definedName name="Print_Area_MI" localSheetId="0">#REF!</definedName>
    <definedName name="Print_Area_MI" localSheetId="2">'Exhibit A'!$A$1:$AN$289</definedName>
    <definedName name="Print_Area_MI" localSheetId="10">'Exhibit C4'!$B$1:$AQ$305</definedName>
    <definedName name="Print_Area_MI" localSheetId="14">'Exhibit C8'!$A$1:$AN$289</definedName>
    <definedName name="Print_Area_MI" localSheetId="15">'Exhibit D'!$A$1:$AR$304</definedName>
    <definedName name="Print_Area_MI" localSheetId="16">'Exhibit E'!$A$1:$AN$305</definedName>
    <definedName name="Print_Area_MI" localSheetId="18">'Exhibit G'!$A$1:$AC$306</definedName>
    <definedName name="Print_Area_MI" localSheetId="1">#REF!</definedName>
    <definedName name="Print_Area_MI">#REF!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16" i="39" l="1"/>
  <c r="I215" i="39"/>
  <c r="I214" i="39"/>
  <c r="I213" i="39"/>
  <c r="I212" i="39"/>
  <c r="I210" i="39"/>
  <c r="I209" i="39"/>
  <c r="I208" i="39"/>
  <c r="I207" i="39"/>
  <c r="I206" i="39"/>
  <c r="I204" i="39"/>
  <c r="I203" i="39"/>
  <c r="I202" i="39"/>
  <c r="I201" i="39"/>
  <c r="I200" i="39"/>
  <c r="I198" i="39"/>
  <c r="I197" i="39"/>
  <c r="I196" i="39"/>
  <c r="I195" i="39"/>
  <c r="I194" i="39"/>
  <c r="I192" i="39"/>
  <c r="I191" i="39"/>
  <c r="I190" i="39"/>
  <c r="I189" i="39"/>
  <c r="I188" i="39"/>
  <c r="I186" i="39"/>
  <c r="I185" i="39"/>
  <c r="I184" i="39"/>
  <c r="I183" i="39"/>
  <c r="I182" i="39"/>
  <c r="I180" i="39"/>
  <c r="I179" i="39"/>
  <c r="I178" i="39"/>
  <c r="I177" i="39"/>
  <c r="I176" i="39"/>
  <c r="I174" i="39"/>
  <c r="I173" i="39"/>
  <c r="I172" i="39"/>
  <c r="I171" i="39"/>
  <c r="I170" i="39"/>
  <c r="I168" i="39"/>
  <c r="I167" i="39"/>
  <c r="I166" i="39"/>
  <c r="I165" i="39"/>
  <c r="I164" i="39"/>
  <c r="I146" i="39"/>
  <c r="I145" i="39"/>
  <c r="I144" i="39"/>
  <c r="I143" i="39"/>
  <c r="I142" i="39"/>
  <c r="I140" i="39"/>
  <c r="I139" i="39"/>
  <c r="I138" i="39"/>
  <c r="I137" i="39"/>
  <c r="I136" i="39"/>
  <c r="I134" i="39"/>
  <c r="I133" i="39"/>
  <c r="I132" i="39"/>
  <c r="I131" i="39"/>
  <c r="I130" i="39"/>
  <c r="I128" i="39"/>
  <c r="I127" i="39"/>
  <c r="I126" i="39"/>
  <c r="I125" i="39"/>
  <c r="I124" i="39"/>
  <c r="I122" i="39"/>
  <c r="I121" i="39"/>
  <c r="I120" i="39"/>
  <c r="I119" i="39"/>
  <c r="I118" i="39"/>
  <c r="I116" i="39"/>
  <c r="I115" i="39"/>
  <c r="I114" i="39"/>
  <c r="I113" i="39"/>
  <c r="I112" i="39"/>
  <c r="I110" i="39"/>
  <c r="I109" i="39"/>
  <c r="I108" i="39"/>
  <c r="I107" i="39"/>
  <c r="I106" i="39"/>
  <c r="I104" i="39"/>
  <c r="I103" i="39"/>
  <c r="I102" i="39"/>
  <c r="I101" i="39"/>
  <c r="I100" i="39"/>
  <c r="I98" i="39"/>
  <c r="I97" i="39"/>
  <c r="I96" i="39"/>
  <c r="I95" i="39"/>
  <c r="I94" i="39"/>
  <c r="I92" i="39"/>
  <c r="I91" i="39"/>
  <c r="I90" i="39"/>
  <c r="I89" i="39"/>
  <c r="I88" i="39"/>
  <c r="I58" i="39"/>
  <c r="I57" i="39"/>
  <c r="I56" i="39"/>
  <c r="I54" i="39"/>
  <c r="I53" i="39"/>
  <c r="I52" i="39"/>
  <c r="I51" i="39"/>
  <c r="I50" i="39"/>
  <c r="I48" i="39"/>
  <c r="I47" i="39"/>
  <c r="I46" i="39"/>
  <c r="I45" i="39"/>
  <c r="I44" i="39"/>
  <c r="I42" i="39"/>
  <c r="I41" i="39"/>
  <c r="I40" i="39"/>
  <c r="I39" i="39"/>
  <c r="I38" i="39"/>
  <c r="I36" i="39"/>
  <c r="I35" i="39"/>
  <c r="I34" i="39"/>
  <c r="I33" i="39"/>
  <c r="I32" i="39"/>
  <c r="I30" i="39"/>
  <c r="I29" i="39"/>
  <c r="I28" i="39"/>
  <c r="I27" i="39"/>
  <c r="I26" i="39"/>
  <c r="I24" i="39"/>
  <c r="I23" i="39"/>
  <c r="I22" i="39"/>
  <c r="I21" i="39"/>
  <c r="I20" i="39"/>
  <c r="I18" i="39"/>
  <c r="I17" i="39"/>
  <c r="I16" i="39"/>
  <c r="I15" i="39"/>
  <c r="I14" i="39"/>
  <c r="A287" i="38"/>
  <c r="AC285" i="38"/>
  <c r="M285" i="38"/>
  <c r="AA285" i="38" s="1"/>
  <c r="W284" i="38"/>
  <c r="M284" i="38"/>
  <c r="AA284" i="38" s="1"/>
  <c r="AC284" i="38" s="1"/>
  <c r="W283" i="38"/>
  <c r="M283" i="38"/>
  <c r="AA283" i="38" s="1"/>
  <c r="AC283" i="38" s="1"/>
  <c r="W281" i="38"/>
  <c r="M281" i="38"/>
  <c r="AA281" i="38" s="1"/>
  <c r="AC281" i="38" s="1"/>
  <c r="M280" i="38"/>
  <c r="AA280" i="38" s="1"/>
  <c r="AC280" i="38" s="1"/>
  <c r="AA279" i="38"/>
  <c r="AC279" i="38" s="1"/>
  <c r="W279" i="38"/>
  <c r="M279" i="38"/>
  <c r="W278" i="38"/>
  <c r="M278" i="38"/>
  <c r="AA278" i="38" s="1"/>
  <c r="AC278" i="38" s="1"/>
  <c r="W277" i="38"/>
  <c r="AC275" i="38"/>
  <c r="M275" i="38"/>
  <c r="AA275" i="38" s="1"/>
  <c r="W274" i="38"/>
  <c r="M274" i="38"/>
  <c r="AA274" i="38" s="1"/>
  <c r="AC274" i="38" s="1"/>
  <c r="W273" i="38"/>
  <c r="M273" i="38"/>
  <c r="AA273" i="38" s="1"/>
  <c r="AC273" i="38" s="1"/>
  <c r="W272" i="38"/>
  <c r="M271" i="38"/>
  <c r="AA271" i="38" s="1"/>
  <c r="AC271" i="38" s="1"/>
  <c r="W269" i="38"/>
  <c r="M269" i="38"/>
  <c r="W268" i="38"/>
  <c r="M268" i="38"/>
  <c r="AA268" i="38" s="1"/>
  <c r="AC268" i="38" s="1"/>
  <c r="M266" i="38"/>
  <c r="AA266" i="38" s="1"/>
  <c r="AC266" i="38" s="1"/>
  <c r="W263" i="38"/>
  <c r="M263" i="38"/>
  <c r="AA263" i="38" s="1"/>
  <c r="AC263" i="38" s="1"/>
  <c r="W262" i="38"/>
  <c r="M262" i="38"/>
  <c r="AA262" i="38" s="1"/>
  <c r="AC262" i="38" s="1"/>
  <c r="M261" i="38"/>
  <c r="AA261" i="38" s="1"/>
  <c r="AC261" i="38" s="1"/>
  <c r="AA260" i="38"/>
  <c r="AC260" i="38" s="1"/>
  <c r="W260" i="38"/>
  <c r="M260" i="38"/>
  <c r="AA259" i="38"/>
  <c r="AC259" i="38" s="1"/>
  <c r="W259" i="38"/>
  <c r="M259" i="38"/>
  <c r="W257" i="38"/>
  <c r="AC256" i="38"/>
  <c r="M256" i="38"/>
  <c r="AA256" i="38" s="1"/>
  <c r="M255" i="38"/>
  <c r="AA255" i="38" s="1"/>
  <c r="W254" i="38"/>
  <c r="M254" i="38"/>
  <c r="AA254" i="38" s="1"/>
  <c r="AC254" i="38" s="1"/>
  <c r="W253" i="38"/>
  <c r="M251" i="38"/>
  <c r="AA251" i="38" s="1"/>
  <c r="AC251" i="38" s="1"/>
  <c r="W250" i="38"/>
  <c r="M250" i="38"/>
  <c r="W249" i="38"/>
  <c r="M249" i="38"/>
  <c r="AA249" i="38" s="1"/>
  <c r="AC249" i="38" s="1"/>
  <c r="M247" i="38"/>
  <c r="AA247" i="38" s="1"/>
  <c r="AC247" i="38" s="1"/>
  <c r="AC245" i="38"/>
  <c r="M245" i="38"/>
  <c r="AA245" i="38" s="1"/>
  <c r="W244" i="38"/>
  <c r="M244" i="38"/>
  <c r="AA244" i="38" s="1"/>
  <c r="AC244" i="38" s="1"/>
  <c r="W243" i="38"/>
  <c r="M243" i="38"/>
  <c r="AA243" i="38" s="1"/>
  <c r="AC243" i="38" s="1"/>
  <c r="U287" i="38"/>
  <c r="W242" i="38"/>
  <c r="M242" i="38"/>
  <c r="AA242" i="38" s="1"/>
  <c r="AC242" i="38" s="1"/>
  <c r="A219" i="38"/>
  <c r="W217" i="38"/>
  <c r="W216" i="38"/>
  <c r="M215" i="38"/>
  <c r="AA215" i="38" s="1"/>
  <c r="AC215" i="38" s="1"/>
  <c r="W214" i="38"/>
  <c r="M214" i="38"/>
  <c r="AA214" i="38" s="1"/>
  <c r="AC214" i="38" s="1"/>
  <c r="W213" i="38"/>
  <c r="M213" i="38"/>
  <c r="AA213" i="38" s="1"/>
  <c r="AC213" i="38" s="1"/>
  <c r="AC210" i="38"/>
  <c r="AA210" i="38"/>
  <c r="M210" i="38"/>
  <c r="W209" i="38"/>
  <c r="M209" i="38"/>
  <c r="AA209" i="38" s="1"/>
  <c r="AC209" i="38" s="1"/>
  <c r="W208" i="38"/>
  <c r="W207" i="38"/>
  <c r="M207" i="38"/>
  <c r="AA207" i="38" s="1"/>
  <c r="AC207" i="38" s="1"/>
  <c r="W205" i="38"/>
  <c r="M205" i="38"/>
  <c r="AA205" i="38" s="1"/>
  <c r="AC205" i="38" s="1"/>
  <c r="W204" i="38"/>
  <c r="M204" i="38"/>
  <c r="AA204" i="38" s="1"/>
  <c r="AC204" i="38" s="1"/>
  <c r="W203" i="38"/>
  <c r="W202" i="38"/>
  <c r="M202" i="38"/>
  <c r="AA202" i="38" s="1"/>
  <c r="AC202" i="38" s="1"/>
  <c r="W201" i="38"/>
  <c r="M201" i="38"/>
  <c r="AA201" i="38" s="1"/>
  <c r="W199" i="38"/>
  <c r="M199" i="38"/>
  <c r="AA199" i="38" s="1"/>
  <c r="AC199" i="38" s="1"/>
  <c r="W198" i="38"/>
  <c r="M196" i="38"/>
  <c r="AA196" i="38" s="1"/>
  <c r="W195" i="38"/>
  <c r="M195" i="38"/>
  <c r="AA195" i="38" s="1"/>
  <c r="AC195" i="38" s="1"/>
  <c r="W193" i="38"/>
  <c r="W192" i="38"/>
  <c r="AA191" i="38"/>
  <c r="AC191" i="38" s="1"/>
  <c r="M191" i="38"/>
  <c r="W190" i="38"/>
  <c r="M190" i="38"/>
  <c r="AA190" i="38" s="1"/>
  <c r="AC190" i="38" s="1"/>
  <c r="W189" i="38"/>
  <c r="M189" i="38"/>
  <c r="AA189" i="38" s="1"/>
  <c r="AC189" i="38" s="1"/>
  <c r="W187" i="38"/>
  <c r="M187" i="38"/>
  <c r="AA187" i="38" s="1"/>
  <c r="AC187" i="38" s="1"/>
  <c r="W186" i="38"/>
  <c r="M186" i="38"/>
  <c r="AA186" i="38" s="1"/>
  <c r="AC186" i="38" s="1"/>
  <c r="W185" i="38"/>
  <c r="W183" i="38"/>
  <c r="M181" i="38"/>
  <c r="AA181" i="38" s="1"/>
  <c r="AC181" i="38" s="1"/>
  <c r="W180" i="38"/>
  <c r="M180" i="38"/>
  <c r="AA180" i="38" s="1"/>
  <c r="AC180" i="38" s="1"/>
  <c r="W179" i="38"/>
  <c r="M179" i="38"/>
  <c r="AA179" i="38" s="1"/>
  <c r="AC179" i="38" s="1"/>
  <c r="M177" i="38"/>
  <c r="AA177" i="38" s="1"/>
  <c r="W175" i="38"/>
  <c r="M175" i="38"/>
  <c r="AA175" i="38" s="1"/>
  <c r="AC175" i="38" s="1"/>
  <c r="W174" i="38"/>
  <c r="W173" i="38"/>
  <c r="AA172" i="38"/>
  <c r="AC172" i="38" s="1"/>
  <c r="M172" i="38"/>
  <c r="W171" i="38"/>
  <c r="M171" i="38"/>
  <c r="AA171" i="38" s="1"/>
  <c r="AC171" i="38" s="1"/>
  <c r="W169" i="38"/>
  <c r="M168" i="38"/>
  <c r="AA168" i="38" s="1"/>
  <c r="AC168" i="38" s="1"/>
  <c r="AC167" i="38"/>
  <c r="AA167" i="38"/>
  <c r="W167" i="38"/>
  <c r="M167" i="38"/>
  <c r="W166" i="38"/>
  <c r="W165" i="38"/>
  <c r="W147" i="38"/>
  <c r="AA146" i="38"/>
  <c r="AC146" i="38" s="1"/>
  <c r="M146" i="38"/>
  <c r="W145" i="38"/>
  <c r="M145" i="38"/>
  <c r="AA145" i="38" s="1"/>
  <c r="AC145" i="38" s="1"/>
  <c r="W144" i="38"/>
  <c r="M144" i="38"/>
  <c r="AA144" i="38" s="1"/>
  <c r="AC144" i="38" s="1"/>
  <c r="M141" i="38"/>
  <c r="AA141" i="38" s="1"/>
  <c r="AC141" i="38" s="1"/>
  <c r="W140" i="38"/>
  <c r="M140" i="38"/>
  <c r="W139" i="38"/>
  <c r="W137" i="38"/>
  <c r="M137" i="38"/>
  <c r="AA137" i="38" s="1"/>
  <c r="AC137" i="38" s="1"/>
  <c r="W135" i="38"/>
  <c r="W134" i="38"/>
  <c r="M134" i="38"/>
  <c r="AA134" i="38" s="1"/>
  <c r="AC134" i="38" s="1"/>
  <c r="W133" i="38"/>
  <c r="AC131" i="38"/>
  <c r="W131" i="38"/>
  <c r="M131" i="38"/>
  <c r="AA131" i="38" s="1"/>
  <c r="M129" i="38"/>
  <c r="AA129" i="38" s="1"/>
  <c r="AC129" i="38" s="1"/>
  <c r="W128" i="38"/>
  <c r="W127" i="38"/>
  <c r="M127" i="38"/>
  <c r="AA127" i="38" s="1"/>
  <c r="AC127" i="38" s="1"/>
  <c r="W126" i="38"/>
  <c r="M126" i="38"/>
  <c r="AA126" i="38" s="1"/>
  <c r="M125" i="38"/>
  <c r="AA125" i="38" s="1"/>
  <c r="AC125" i="38" s="1"/>
  <c r="W123" i="38"/>
  <c r="AC122" i="38"/>
  <c r="M122" i="38"/>
  <c r="AA122" i="38" s="1"/>
  <c r="W121" i="38"/>
  <c r="M121" i="38"/>
  <c r="AA121" i="38" s="1"/>
  <c r="AC121" i="38" s="1"/>
  <c r="W120" i="38"/>
  <c r="W119" i="38"/>
  <c r="M117" i="38"/>
  <c r="AA117" i="38" s="1"/>
  <c r="AC117" i="38" s="1"/>
  <c r="W116" i="38"/>
  <c r="W115" i="38"/>
  <c r="M115" i="38"/>
  <c r="AA115" i="38" s="1"/>
  <c r="AC115" i="38" s="1"/>
  <c r="W114" i="38"/>
  <c r="W113" i="38"/>
  <c r="W111" i="38"/>
  <c r="M111" i="38"/>
  <c r="AA111" i="38" s="1"/>
  <c r="AC111" i="38" s="1"/>
  <c r="W110" i="38"/>
  <c r="M110" i="38"/>
  <c r="AA110" i="38" s="1"/>
  <c r="AC110" i="38" s="1"/>
  <c r="W109" i="38"/>
  <c r="M109" i="38"/>
  <c r="AA109" i="38" s="1"/>
  <c r="AC109" i="38" s="1"/>
  <c r="AC108" i="38"/>
  <c r="W108" i="38"/>
  <c r="M108" i="38"/>
  <c r="AA108" i="38" s="1"/>
  <c r="M107" i="38"/>
  <c r="AA107" i="38" s="1"/>
  <c r="AC107" i="38" s="1"/>
  <c r="W105" i="38"/>
  <c r="M105" i="38"/>
  <c r="AA105" i="38" s="1"/>
  <c r="AC105" i="38" s="1"/>
  <c r="W104" i="38"/>
  <c r="M104" i="38"/>
  <c r="AA104" i="38" s="1"/>
  <c r="AC104" i="38" s="1"/>
  <c r="W103" i="38"/>
  <c r="M103" i="38"/>
  <c r="AA103" i="38" s="1"/>
  <c r="AC103" i="38" s="1"/>
  <c r="AA102" i="38"/>
  <c r="AC102" i="38" s="1"/>
  <c r="W102" i="38"/>
  <c r="M102" i="38"/>
  <c r="W101" i="38"/>
  <c r="AA98" i="38"/>
  <c r="AC98" i="38" s="1"/>
  <c r="W98" i="38"/>
  <c r="M98" i="38"/>
  <c r="W97" i="38"/>
  <c r="M97" i="38"/>
  <c r="AA97" i="38" s="1"/>
  <c r="AC97" i="38" s="1"/>
  <c r="AC96" i="38"/>
  <c r="W96" i="38"/>
  <c r="M96" i="38"/>
  <c r="AA96" i="38" s="1"/>
  <c r="W95" i="38"/>
  <c r="W92" i="38"/>
  <c r="M92" i="38"/>
  <c r="AA92" i="38" s="1"/>
  <c r="AC92" i="38" s="1"/>
  <c r="W91" i="38"/>
  <c r="W90" i="38"/>
  <c r="I219" i="38"/>
  <c r="E219" i="38"/>
  <c r="A61" i="38"/>
  <c r="A289" i="38" s="1"/>
  <c r="W58" i="38"/>
  <c r="M58" i="38"/>
  <c r="AA58" i="38" s="1"/>
  <c r="AC58" i="38" s="1"/>
  <c r="W57" i="38"/>
  <c r="M57" i="38"/>
  <c r="AA57" i="38" s="1"/>
  <c r="AC57" i="38" s="1"/>
  <c r="W56" i="38"/>
  <c r="M56" i="38"/>
  <c r="AA56" i="38" s="1"/>
  <c r="AC56" i="38" s="1"/>
  <c r="AA54" i="38"/>
  <c r="AC54" i="38" s="1"/>
  <c r="M54" i="38"/>
  <c r="W53" i="38"/>
  <c r="M53" i="38"/>
  <c r="AA53" i="38" s="1"/>
  <c r="AC53" i="38" s="1"/>
  <c r="W51" i="38"/>
  <c r="M51" i="38"/>
  <c r="AA51" i="38" s="1"/>
  <c r="AC51" i="38" s="1"/>
  <c r="M50" i="38"/>
  <c r="AA50" i="38" s="1"/>
  <c r="AC50" i="38" s="1"/>
  <c r="W48" i="38"/>
  <c r="W47" i="38"/>
  <c r="M47" i="38"/>
  <c r="AA47" i="38" s="1"/>
  <c r="AC47" i="38" s="1"/>
  <c r="W46" i="38"/>
  <c r="M46" i="38"/>
  <c r="AA46" i="38" s="1"/>
  <c r="AC46" i="38" s="1"/>
  <c r="M45" i="38"/>
  <c r="AA45" i="38" s="1"/>
  <c r="AC45" i="38" s="1"/>
  <c r="W44" i="38"/>
  <c r="M44" i="38"/>
  <c r="AA44" i="38" s="1"/>
  <c r="AC44" i="38" s="1"/>
  <c r="W42" i="38"/>
  <c r="M42" i="38"/>
  <c r="AA42" i="38" s="1"/>
  <c r="AC42" i="38" s="1"/>
  <c r="AC41" i="38"/>
  <c r="W41" i="38"/>
  <c r="M41" i="38"/>
  <c r="AA41" i="38" s="1"/>
  <c r="M40" i="38"/>
  <c r="AA40" i="38" s="1"/>
  <c r="AC40" i="38" s="1"/>
  <c r="W39" i="38"/>
  <c r="M38" i="38"/>
  <c r="AA38" i="38" s="1"/>
  <c r="AC38" i="38" s="1"/>
  <c r="W36" i="38"/>
  <c r="M36" i="38"/>
  <c r="AA36" i="38" s="1"/>
  <c r="AC36" i="38" s="1"/>
  <c r="M35" i="38"/>
  <c r="AA35" i="38" s="1"/>
  <c r="AC35" i="38" s="1"/>
  <c r="W34" i="38"/>
  <c r="M34" i="38"/>
  <c r="AA34" i="38" s="1"/>
  <c r="AC34" i="38" s="1"/>
  <c r="W32" i="38"/>
  <c r="M32" i="38"/>
  <c r="AA32" i="38" s="1"/>
  <c r="AC32" i="38" s="1"/>
  <c r="W30" i="38"/>
  <c r="W29" i="38"/>
  <c r="M29" i="38"/>
  <c r="AA29" i="38" s="1"/>
  <c r="AC29" i="38" s="1"/>
  <c r="M28" i="38"/>
  <c r="AA28" i="38" s="1"/>
  <c r="AC28" i="38" s="1"/>
  <c r="W27" i="38"/>
  <c r="W26" i="38"/>
  <c r="M26" i="38"/>
  <c r="AA26" i="38" s="1"/>
  <c r="AC26" i="38" s="1"/>
  <c r="W24" i="38"/>
  <c r="M23" i="38"/>
  <c r="AA23" i="38" s="1"/>
  <c r="AC23" i="38" s="1"/>
  <c r="W22" i="38"/>
  <c r="M22" i="38"/>
  <c r="AA22" i="38" s="1"/>
  <c r="AC22" i="38" s="1"/>
  <c r="W21" i="38"/>
  <c r="M21" i="38"/>
  <c r="AA21" i="38" s="1"/>
  <c r="AC21" i="38" s="1"/>
  <c r="W20" i="38"/>
  <c r="M20" i="38"/>
  <c r="AA20" i="38" s="1"/>
  <c r="AC20" i="38" s="1"/>
  <c r="W18" i="38"/>
  <c r="M18" i="38"/>
  <c r="AA18" i="38" s="1"/>
  <c r="AC18" i="38" s="1"/>
  <c r="W17" i="38"/>
  <c r="M17" i="38"/>
  <c r="AA17" i="38" s="1"/>
  <c r="AC17" i="38" s="1"/>
  <c r="K61" i="38"/>
  <c r="W16" i="38"/>
  <c r="M16" i="38"/>
  <c r="AA16" i="38" s="1"/>
  <c r="AC16" i="38" s="1"/>
  <c r="W15" i="38"/>
  <c r="M15" i="38"/>
  <c r="AA15" i="38" s="1"/>
  <c r="AC15" i="38" s="1"/>
  <c r="Q61" i="38"/>
  <c r="W14" i="38"/>
  <c r="AN287" i="37"/>
  <c r="Q287" i="37"/>
  <c r="A287" i="37"/>
  <c r="AI284" i="37"/>
  <c r="Y281" i="37"/>
  <c r="Y280" i="37"/>
  <c r="AI278" i="37"/>
  <c r="AI275" i="37"/>
  <c r="AI267" i="37"/>
  <c r="Y261" i="37"/>
  <c r="AI259" i="37"/>
  <c r="AI257" i="37"/>
  <c r="AI256" i="37"/>
  <c r="AI254" i="37"/>
  <c r="Y253" i="37"/>
  <c r="Y249" i="37"/>
  <c r="AI247" i="37"/>
  <c r="Y242" i="37"/>
  <c r="AN219" i="37"/>
  <c r="A219" i="37"/>
  <c r="AI217" i="37"/>
  <c r="Y217" i="37"/>
  <c r="AK217" i="37" s="1"/>
  <c r="AI211" i="37"/>
  <c r="Y210" i="37"/>
  <c r="AI209" i="37"/>
  <c r="AI203" i="37"/>
  <c r="Y203" i="37"/>
  <c r="AI199" i="37"/>
  <c r="Y198" i="37"/>
  <c r="Y197" i="37"/>
  <c r="AI196" i="37"/>
  <c r="AI193" i="37"/>
  <c r="AI190" i="37"/>
  <c r="Y184" i="37"/>
  <c r="Y181" i="37"/>
  <c r="Y180" i="37"/>
  <c r="Y178" i="37"/>
  <c r="AI177" i="37"/>
  <c r="Y177" i="37"/>
  <c r="AK177" i="37" s="1"/>
  <c r="AI173" i="37"/>
  <c r="AI172" i="37"/>
  <c r="Y172" i="37"/>
  <c r="AK172" i="37" s="1"/>
  <c r="AI171" i="37"/>
  <c r="Y171" i="37"/>
  <c r="Y169" i="37"/>
  <c r="AI147" i="37"/>
  <c r="AI146" i="37"/>
  <c r="Y143" i="37"/>
  <c r="AI141" i="37"/>
  <c r="Y141" i="37"/>
  <c r="AI140" i="37"/>
  <c r="AI139" i="37"/>
  <c r="AI138" i="37"/>
  <c r="AI137" i="37"/>
  <c r="AI134" i="37"/>
  <c r="Y132" i="37"/>
  <c r="Y127" i="37"/>
  <c r="AI126" i="37"/>
  <c r="Y123" i="37"/>
  <c r="AI121" i="37"/>
  <c r="AI119" i="37"/>
  <c r="AI116" i="37"/>
  <c r="Y110" i="37"/>
  <c r="AI107" i="37"/>
  <c r="AI101" i="37"/>
  <c r="AI97" i="37"/>
  <c r="AI95" i="37"/>
  <c r="Y92" i="37"/>
  <c r="Y89" i="37"/>
  <c r="AN60" i="37"/>
  <c r="A60" i="37"/>
  <c r="A289" i="37" s="1"/>
  <c r="AI52" i="37"/>
  <c r="AI51" i="37"/>
  <c r="AI46" i="37"/>
  <c r="AI45" i="37"/>
  <c r="Y41" i="37"/>
  <c r="Y34" i="37"/>
  <c r="AI32" i="37"/>
  <c r="Y28" i="37"/>
  <c r="Y24" i="37"/>
  <c r="AI23" i="37"/>
  <c r="Y22" i="37"/>
  <c r="Y17" i="37"/>
  <c r="W60" i="37"/>
  <c r="G60" i="37"/>
  <c r="AN287" i="36"/>
  <c r="A287" i="36"/>
  <c r="U280" i="36"/>
  <c r="U272" i="36"/>
  <c r="M272" i="36"/>
  <c r="M269" i="36"/>
  <c r="U267" i="36"/>
  <c r="AD265" i="36"/>
  <c r="AD263" i="36"/>
  <c r="U262" i="36"/>
  <c r="AD261" i="36"/>
  <c r="U260" i="36"/>
  <c r="AD259" i="36"/>
  <c r="U257" i="36"/>
  <c r="U255" i="36"/>
  <c r="U253" i="36"/>
  <c r="AD250" i="36"/>
  <c r="AD248" i="36"/>
  <c r="AD245" i="36"/>
  <c r="U243" i="36"/>
  <c r="AN219" i="36"/>
  <c r="A219" i="36"/>
  <c r="U215" i="36"/>
  <c r="M213" i="36"/>
  <c r="U210" i="36"/>
  <c r="M210" i="36"/>
  <c r="AD209" i="36"/>
  <c r="U207" i="36"/>
  <c r="U205" i="36"/>
  <c r="U201" i="36"/>
  <c r="U198" i="36"/>
  <c r="U196" i="36"/>
  <c r="U191" i="36"/>
  <c r="U186" i="36"/>
  <c r="U181" i="36"/>
  <c r="M180" i="36"/>
  <c r="M175" i="36"/>
  <c r="U169" i="36"/>
  <c r="U146" i="36"/>
  <c r="M145" i="36"/>
  <c r="AD144" i="36"/>
  <c r="U144" i="36"/>
  <c r="U143" i="36"/>
  <c r="AD141" i="36"/>
  <c r="M141" i="36"/>
  <c r="M139" i="36"/>
  <c r="M138" i="36"/>
  <c r="U133" i="36"/>
  <c r="AD132" i="36"/>
  <c r="AD131" i="36"/>
  <c r="U131" i="36"/>
  <c r="U129" i="36"/>
  <c r="AD128" i="36"/>
  <c r="U128" i="36"/>
  <c r="M128" i="36"/>
  <c r="U127" i="36"/>
  <c r="U126" i="36"/>
  <c r="U125" i="36"/>
  <c r="AD123" i="36"/>
  <c r="U123" i="36"/>
  <c r="AD121" i="36"/>
  <c r="U121" i="36"/>
  <c r="M121" i="36"/>
  <c r="AD119" i="36"/>
  <c r="U117" i="36"/>
  <c r="M116" i="36"/>
  <c r="U114" i="36"/>
  <c r="U113" i="36"/>
  <c r="U111" i="36"/>
  <c r="M111" i="36"/>
  <c r="U107" i="36"/>
  <c r="AD105" i="36"/>
  <c r="U105" i="36"/>
  <c r="U102" i="36"/>
  <c r="AD99" i="36"/>
  <c r="U98" i="36"/>
  <c r="U97" i="36"/>
  <c r="U96" i="36"/>
  <c r="AD92" i="36"/>
  <c r="U92" i="36"/>
  <c r="M92" i="36"/>
  <c r="U90" i="36"/>
  <c r="M90" i="36"/>
  <c r="U89" i="36"/>
  <c r="AN60" i="36"/>
  <c r="AN289" i="36" s="1"/>
  <c r="A60" i="36"/>
  <c r="M51" i="36"/>
  <c r="M41" i="36"/>
  <c r="M40" i="36"/>
  <c r="AD38" i="36"/>
  <c r="M35" i="36"/>
  <c r="AD33" i="36"/>
  <c r="AR287" i="35"/>
  <c r="A287" i="35"/>
  <c r="AR219" i="35"/>
  <c r="A219" i="35"/>
  <c r="AR60" i="35"/>
  <c r="AR289" i="35" s="1"/>
  <c r="A60" i="35"/>
  <c r="A289" i="35" s="1"/>
  <c r="AP60" i="35"/>
  <c r="AN287" i="34"/>
  <c r="A287" i="34"/>
  <c r="AV285" i="34"/>
  <c r="AT285" i="34"/>
  <c r="S283" i="34"/>
  <c r="M283" i="34"/>
  <c r="AT283" i="34"/>
  <c r="AT281" i="34"/>
  <c r="S280" i="34"/>
  <c r="AT280" i="34"/>
  <c r="AV279" i="34"/>
  <c r="G278" i="34"/>
  <c r="AV277" i="34"/>
  <c r="AR277" i="34"/>
  <c r="AV275" i="34"/>
  <c r="AR275" i="34"/>
  <c r="AT274" i="34"/>
  <c r="G274" i="34"/>
  <c r="AV272" i="34"/>
  <c r="W272" i="34"/>
  <c r="AR272" i="34"/>
  <c r="AT271" i="34"/>
  <c r="M268" i="34"/>
  <c r="AV266" i="34"/>
  <c r="AT266" i="34"/>
  <c r="AT265" i="34"/>
  <c r="M263" i="34"/>
  <c r="AV262" i="34"/>
  <c r="AV261" i="34"/>
  <c r="AT261" i="34"/>
  <c r="AV260" i="34"/>
  <c r="AT260" i="34"/>
  <c r="AV259" i="34"/>
  <c r="AV257" i="34"/>
  <c r="AT256" i="34"/>
  <c r="AV255" i="34"/>
  <c r="AV253" i="34"/>
  <c r="AV251" i="34"/>
  <c r="AT251" i="34"/>
  <c r="AV250" i="34"/>
  <c r="AV249" i="34"/>
  <c r="AT248" i="34"/>
  <c r="AT247" i="34"/>
  <c r="AV245" i="34"/>
  <c r="AT245" i="34"/>
  <c r="AV243" i="34"/>
  <c r="AT243" i="34"/>
  <c r="AT242" i="34"/>
  <c r="AT241" i="34"/>
  <c r="AN219" i="34"/>
  <c r="A219" i="34"/>
  <c r="M217" i="34"/>
  <c r="AV210" i="34"/>
  <c r="W209" i="34"/>
  <c r="AT207" i="34"/>
  <c r="AT205" i="34"/>
  <c r="G202" i="34"/>
  <c r="AR199" i="34"/>
  <c r="AR198" i="34"/>
  <c r="AT196" i="34"/>
  <c r="G196" i="34"/>
  <c r="AR190" i="34"/>
  <c r="AR187" i="34"/>
  <c r="G187" i="34"/>
  <c r="AT186" i="34"/>
  <c r="S185" i="34"/>
  <c r="AV185" i="34"/>
  <c r="S184" i="34"/>
  <c r="AR184" i="34"/>
  <c r="AR181" i="34"/>
  <c r="AV175" i="34"/>
  <c r="S173" i="34"/>
  <c r="AV172" i="34"/>
  <c r="S169" i="34"/>
  <c r="M168" i="34"/>
  <c r="S168" i="34"/>
  <c r="G147" i="34"/>
  <c r="AR145" i="34"/>
  <c r="AR144" i="34"/>
  <c r="AT143" i="34"/>
  <c r="G143" i="34"/>
  <c r="G140" i="34"/>
  <c r="G138" i="34"/>
  <c r="G137" i="34"/>
  <c r="AR135" i="34"/>
  <c r="G134" i="34"/>
  <c r="G133" i="34"/>
  <c r="AR132" i="34"/>
  <c r="AR131" i="34"/>
  <c r="AR127" i="34"/>
  <c r="AR126" i="34"/>
  <c r="AT119" i="34"/>
  <c r="AR117" i="34"/>
  <c r="AR116" i="34"/>
  <c r="AT115" i="34"/>
  <c r="AR115" i="34"/>
  <c r="AT113" i="34"/>
  <c r="AV111" i="34"/>
  <c r="M111" i="34"/>
  <c r="S110" i="34"/>
  <c r="AT110" i="34"/>
  <c r="AR110" i="34"/>
  <c r="S108" i="34"/>
  <c r="AT107" i="34"/>
  <c r="AR107" i="34"/>
  <c r="AT105" i="34"/>
  <c r="AR105" i="34"/>
  <c r="S103" i="34"/>
  <c r="G103" i="34"/>
  <c r="M102" i="34"/>
  <c r="AT101" i="34"/>
  <c r="M99" i="34"/>
  <c r="G99" i="34"/>
  <c r="AV97" i="34"/>
  <c r="AT97" i="34"/>
  <c r="AR97" i="34"/>
  <c r="AT96" i="34"/>
  <c r="AV95" i="34"/>
  <c r="AT95" i="34"/>
  <c r="M93" i="34"/>
  <c r="S91" i="34"/>
  <c r="AT91" i="34"/>
  <c r="AN60" i="34"/>
  <c r="AN289" i="34" s="1"/>
  <c r="A60" i="34"/>
  <c r="A289" i="34" s="1"/>
  <c r="AR58" i="34"/>
  <c r="AV57" i="34"/>
  <c r="M57" i="34"/>
  <c r="AT56" i="34"/>
  <c r="M53" i="34"/>
  <c r="AV52" i="34"/>
  <c r="AR52" i="34"/>
  <c r="AT51" i="34"/>
  <c r="AV48" i="34"/>
  <c r="AT48" i="34"/>
  <c r="AR48" i="34"/>
  <c r="AT47" i="34"/>
  <c r="AV46" i="34"/>
  <c r="AV44" i="34"/>
  <c r="AT44" i="34"/>
  <c r="AV42" i="34"/>
  <c r="AT42" i="34"/>
  <c r="G42" i="34"/>
  <c r="AR41" i="34"/>
  <c r="G40" i="34"/>
  <c r="AT39" i="34"/>
  <c r="AV38" i="34"/>
  <c r="M36" i="34"/>
  <c r="M35" i="34"/>
  <c r="AT34" i="34"/>
  <c r="G34" i="34"/>
  <c r="H33" i="34"/>
  <c r="AV33" i="34"/>
  <c r="AV32" i="34"/>
  <c r="M30" i="34"/>
  <c r="AV29" i="34"/>
  <c r="M28" i="34"/>
  <c r="M27" i="34"/>
  <c r="AR27" i="34"/>
  <c r="AT26" i="34"/>
  <c r="AV24" i="34"/>
  <c r="AT24" i="34"/>
  <c r="S23" i="34"/>
  <c r="AT23" i="34"/>
  <c r="S22" i="34"/>
  <c r="AR22" i="34"/>
  <c r="S21" i="34"/>
  <c r="M20" i="34"/>
  <c r="AR20" i="34"/>
  <c r="S18" i="34"/>
  <c r="AV15" i="34"/>
  <c r="G15" i="34"/>
  <c r="AV14" i="34"/>
  <c r="AN287" i="33"/>
  <c r="A287" i="33"/>
  <c r="AV284" i="33"/>
  <c r="AV280" i="33"/>
  <c r="AV279" i="33"/>
  <c r="AT279" i="33"/>
  <c r="AV278" i="33"/>
  <c r="AT277" i="33"/>
  <c r="AV265" i="33"/>
  <c r="AV263" i="33"/>
  <c r="AT263" i="33"/>
  <c r="AV261" i="33"/>
  <c r="AT260" i="33"/>
  <c r="AR257" i="33"/>
  <c r="AT256" i="33"/>
  <c r="AV244" i="33"/>
  <c r="AN219" i="33"/>
  <c r="A219" i="33"/>
  <c r="AT217" i="33"/>
  <c r="M216" i="33"/>
  <c r="AR216" i="33"/>
  <c r="M215" i="33"/>
  <c r="AR215" i="33"/>
  <c r="S213" i="33"/>
  <c r="AT213" i="33"/>
  <c r="AR213" i="33"/>
  <c r="M211" i="33"/>
  <c r="G210" i="33"/>
  <c r="AV204" i="33"/>
  <c r="AR204" i="33"/>
  <c r="S202" i="33"/>
  <c r="AT201" i="33"/>
  <c r="AT199" i="33"/>
  <c r="AT198" i="33"/>
  <c r="AT187" i="33"/>
  <c r="AT181" i="33"/>
  <c r="AT180" i="33"/>
  <c r="AT169" i="33"/>
  <c r="S166" i="33"/>
  <c r="AT166" i="33"/>
  <c r="AT134" i="33"/>
  <c r="AR133" i="33"/>
  <c r="AR132" i="33"/>
  <c r="G131" i="33"/>
  <c r="AT128" i="33"/>
  <c r="AT127" i="33"/>
  <c r="AR122" i="33"/>
  <c r="AT121" i="33"/>
  <c r="AR121" i="33"/>
  <c r="AV120" i="33"/>
  <c r="S120" i="33"/>
  <c r="AV119" i="33"/>
  <c r="AT119" i="33"/>
  <c r="AV117" i="33"/>
  <c r="AT117" i="33"/>
  <c r="G117" i="33"/>
  <c r="AV116" i="33"/>
  <c r="AT116" i="33"/>
  <c r="G116" i="33"/>
  <c r="AT114" i="33"/>
  <c r="AR114" i="33"/>
  <c r="AV113" i="33"/>
  <c r="AT113" i="33"/>
  <c r="AR113" i="33"/>
  <c r="M111" i="33"/>
  <c r="AT109" i="33"/>
  <c r="G109" i="33"/>
  <c r="AV107" i="33"/>
  <c r="AV105" i="33"/>
  <c r="M105" i="33"/>
  <c r="AR104" i="33"/>
  <c r="M103" i="33"/>
  <c r="AT103" i="33"/>
  <c r="AR103" i="33"/>
  <c r="M96" i="33"/>
  <c r="AR96" i="33"/>
  <c r="AT95" i="33"/>
  <c r="AR89" i="33"/>
  <c r="AN60" i="33"/>
  <c r="AN289" i="33" s="1"/>
  <c r="A60" i="33"/>
  <c r="A289" i="33" s="1"/>
  <c r="S58" i="33"/>
  <c r="AT57" i="33"/>
  <c r="AT45" i="33"/>
  <c r="AT38" i="33"/>
  <c r="AT34" i="33"/>
  <c r="AT33" i="33"/>
  <c r="S28" i="33"/>
  <c r="AR28" i="33"/>
  <c r="G27" i="33"/>
  <c r="G26" i="33"/>
  <c r="AT22" i="33"/>
  <c r="G22" i="33"/>
  <c r="AR21" i="33"/>
  <c r="AT18" i="33"/>
  <c r="AR15" i="33"/>
  <c r="BH287" i="32"/>
  <c r="A287" i="32"/>
  <c r="BN285" i="32"/>
  <c r="BL285" i="32"/>
  <c r="BV284" i="32"/>
  <c r="BT284" i="32"/>
  <c r="BR284" i="32"/>
  <c r="BR283" i="32"/>
  <c r="BP283" i="32"/>
  <c r="Y281" i="32"/>
  <c r="BV280" i="32"/>
  <c r="BT280" i="32"/>
  <c r="BV279" i="32"/>
  <c r="BT279" i="32"/>
  <c r="BV278" i="32"/>
  <c r="BP278" i="32"/>
  <c r="BN278" i="32"/>
  <c r="BR277" i="32"/>
  <c r="BP277" i="32"/>
  <c r="BN277" i="32"/>
  <c r="BL277" i="32"/>
  <c r="BP275" i="32"/>
  <c r="BN275" i="32"/>
  <c r="BV274" i="32"/>
  <c r="BT274" i="32"/>
  <c r="BR274" i="32"/>
  <c r="BL273" i="32"/>
  <c r="BR272" i="32"/>
  <c r="BP272" i="32"/>
  <c r="BL272" i="32"/>
  <c r="BL271" i="32"/>
  <c r="BV269" i="32"/>
  <c r="BT269" i="32"/>
  <c r="BP269" i="32"/>
  <c r="BR268" i="32"/>
  <c r="BP268" i="32"/>
  <c r="BR267" i="32"/>
  <c r="BP267" i="32"/>
  <c r="BN267" i="32"/>
  <c r="BL267" i="32"/>
  <c r="BP266" i="32"/>
  <c r="BL266" i="32"/>
  <c r="BV265" i="32"/>
  <c r="BV263" i="32"/>
  <c r="BN263" i="32"/>
  <c r="BV262" i="32"/>
  <c r="BR262" i="32"/>
  <c r="BP262" i="32"/>
  <c r="BN262" i="32"/>
  <c r="BL262" i="32"/>
  <c r="BN261" i="32"/>
  <c r="BL261" i="32"/>
  <c r="BT260" i="32"/>
  <c r="BR260" i="32"/>
  <c r="BP260" i="32"/>
  <c r="BN260" i="32"/>
  <c r="BL260" i="32"/>
  <c r="BV259" i="32"/>
  <c r="Y259" i="32"/>
  <c r="BP259" i="32"/>
  <c r="BT257" i="32"/>
  <c r="Y257" i="32"/>
  <c r="BV256" i="32"/>
  <c r="Y256" i="32"/>
  <c r="BP256" i="32"/>
  <c r="BN256" i="32"/>
  <c r="BT255" i="32"/>
  <c r="S255" i="32"/>
  <c r="BT254" i="32"/>
  <c r="BR254" i="32"/>
  <c r="BP254" i="32"/>
  <c r="BL254" i="32"/>
  <c r="BR253" i="32"/>
  <c r="BL253" i="32"/>
  <c r="BV251" i="32"/>
  <c r="BP250" i="32"/>
  <c r="BN250" i="32"/>
  <c r="G250" i="32"/>
  <c r="BT249" i="32"/>
  <c r="BR249" i="32"/>
  <c r="BP249" i="32"/>
  <c r="BL249" i="32"/>
  <c r="BT248" i="32"/>
  <c r="BP248" i="32"/>
  <c r="BL248" i="32"/>
  <c r="BV247" i="32"/>
  <c r="BP247" i="32"/>
  <c r="BT245" i="32"/>
  <c r="BP245" i="32"/>
  <c r="BN245" i="32"/>
  <c r="BL245" i="32"/>
  <c r="BT244" i="32"/>
  <c r="BP244" i="32"/>
  <c r="BL244" i="32"/>
  <c r="Y243" i="32"/>
  <c r="BN243" i="32"/>
  <c r="BR242" i="32"/>
  <c r="AL241" i="32"/>
  <c r="BV241" i="32"/>
  <c r="BT241" i="32"/>
  <c r="BL241" i="32"/>
  <c r="BH219" i="32"/>
  <c r="A219" i="32"/>
  <c r="BV217" i="32"/>
  <c r="S216" i="32"/>
  <c r="BV215" i="32"/>
  <c r="M215" i="32"/>
  <c r="AF214" i="32"/>
  <c r="BN211" i="32"/>
  <c r="Y210" i="32"/>
  <c r="BT208" i="32"/>
  <c r="BV207" i="32"/>
  <c r="AF205" i="32"/>
  <c r="M205" i="32"/>
  <c r="BL205" i="32"/>
  <c r="BV204" i="32"/>
  <c r="BV201" i="32"/>
  <c r="BT201" i="32"/>
  <c r="BR201" i="32"/>
  <c r="BV198" i="32"/>
  <c r="AL197" i="32"/>
  <c r="AF197" i="32"/>
  <c r="BL196" i="32"/>
  <c r="AF195" i="32"/>
  <c r="Y195" i="32"/>
  <c r="Y189" i="32"/>
  <c r="BV187" i="32"/>
  <c r="Y186" i="32"/>
  <c r="BR180" i="32"/>
  <c r="BP179" i="32"/>
  <c r="Y174" i="32"/>
  <c r="AF171" i="32"/>
  <c r="BR169" i="32"/>
  <c r="Y167" i="32"/>
  <c r="Y165" i="32"/>
  <c r="BR146" i="32"/>
  <c r="Y145" i="32"/>
  <c r="BV143" i="32"/>
  <c r="AF143" i="32"/>
  <c r="BV138" i="32"/>
  <c r="G137" i="32"/>
  <c r="BR134" i="32"/>
  <c r="BV132" i="32"/>
  <c r="Y131" i="32"/>
  <c r="BV127" i="32"/>
  <c r="Y126" i="32"/>
  <c r="BL125" i="32"/>
  <c r="BP122" i="32"/>
  <c r="BR120" i="32"/>
  <c r="BR117" i="32"/>
  <c r="S117" i="32"/>
  <c r="G111" i="32"/>
  <c r="S108" i="32"/>
  <c r="BN108" i="32"/>
  <c r="BV107" i="32"/>
  <c r="S105" i="32"/>
  <c r="G104" i="32"/>
  <c r="Y103" i="32"/>
  <c r="BV101" i="32"/>
  <c r="BR101" i="32"/>
  <c r="AF99" i="32"/>
  <c r="Y97" i="32"/>
  <c r="BN97" i="32"/>
  <c r="Y93" i="32"/>
  <c r="M93" i="32"/>
  <c r="AL92" i="32"/>
  <c r="AF92" i="32"/>
  <c r="BL92" i="32"/>
  <c r="BV91" i="32"/>
  <c r="BR91" i="32"/>
  <c r="BP91" i="32"/>
  <c r="BH60" i="32"/>
  <c r="BH289" i="32" s="1"/>
  <c r="A60" i="32"/>
  <c r="A289" i="32" s="1"/>
  <c r="AL57" i="32"/>
  <c r="BR57" i="32"/>
  <c r="BR56" i="32"/>
  <c r="AF56" i="32"/>
  <c r="Y56" i="32"/>
  <c r="BT54" i="32"/>
  <c r="BL54" i="32"/>
  <c r="BV53" i="32"/>
  <c r="BR53" i="32"/>
  <c r="BV51" i="32"/>
  <c r="S51" i="32"/>
  <c r="Y50" i="32"/>
  <c r="BT47" i="32"/>
  <c r="Y47" i="32"/>
  <c r="M47" i="32"/>
  <c r="G47" i="32"/>
  <c r="Y44" i="32"/>
  <c r="BP44" i="32"/>
  <c r="BV41" i="32"/>
  <c r="BV40" i="32"/>
  <c r="Y40" i="32"/>
  <c r="M38" i="32"/>
  <c r="BL38" i="32"/>
  <c r="AL36" i="32"/>
  <c r="BV35" i="32"/>
  <c r="BP34" i="32"/>
  <c r="Y33" i="32"/>
  <c r="AL32" i="32"/>
  <c r="BR32" i="32"/>
  <c r="BV30" i="32"/>
  <c r="BV28" i="32"/>
  <c r="AF28" i="32"/>
  <c r="S28" i="32"/>
  <c r="BN28" i="32"/>
  <c r="BL28" i="32"/>
  <c r="BV27" i="32"/>
  <c r="M23" i="32"/>
  <c r="Y21" i="32"/>
  <c r="S20" i="32"/>
  <c r="Y15" i="32"/>
  <c r="BP14" i="32"/>
  <c r="AT287" i="31"/>
  <c r="A287" i="31"/>
  <c r="AX285" i="31"/>
  <c r="AX284" i="31"/>
  <c r="BB281" i="31"/>
  <c r="AX281" i="31"/>
  <c r="AZ279" i="31"/>
  <c r="AZ278" i="31"/>
  <c r="BB277" i="31"/>
  <c r="AX277" i="31"/>
  <c r="AZ275" i="31"/>
  <c r="BB274" i="31"/>
  <c r="AZ274" i="31"/>
  <c r="BB273" i="31"/>
  <c r="AZ273" i="31"/>
  <c r="AZ272" i="31"/>
  <c r="AZ271" i="31"/>
  <c r="AX271" i="31"/>
  <c r="BB269" i="31"/>
  <c r="AX269" i="31"/>
  <c r="AZ268" i="31"/>
  <c r="BB267" i="31"/>
  <c r="AX267" i="31"/>
  <c r="BB266" i="31"/>
  <c r="BB265" i="31"/>
  <c r="AX262" i="31"/>
  <c r="BB261" i="31"/>
  <c r="AZ261" i="31"/>
  <c r="AX261" i="31"/>
  <c r="AZ260" i="31"/>
  <c r="AX260" i="31"/>
  <c r="BB259" i="31"/>
  <c r="AX259" i="31"/>
  <c r="AZ257" i="31"/>
  <c r="AX257" i="31"/>
  <c r="BB256" i="31"/>
  <c r="AZ256" i="31"/>
  <c r="AZ255" i="31"/>
  <c r="AZ254" i="31"/>
  <c r="AX254" i="31"/>
  <c r="AZ253" i="31"/>
  <c r="AX253" i="31"/>
  <c r="AX251" i="31"/>
  <c r="BB250" i="31"/>
  <c r="AZ250" i="31"/>
  <c r="AZ249" i="31"/>
  <c r="BB248" i="31"/>
  <c r="AX248" i="31"/>
  <c r="AZ247" i="31"/>
  <c r="AX247" i="31"/>
  <c r="AZ245" i="31"/>
  <c r="AX245" i="31"/>
  <c r="AZ244" i="31"/>
  <c r="AX244" i="31"/>
  <c r="BB243" i="31"/>
  <c r="AX243" i="31"/>
  <c r="BB242" i="31"/>
  <c r="AX242" i="31"/>
  <c r="AZ241" i="31"/>
  <c r="AT219" i="31"/>
  <c r="A219" i="31"/>
  <c r="BB217" i="31"/>
  <c r="S213" i="31"/>
  <c r="BB210" i="31"/>
  <c r="BB203" i="31"/>
  <c r="BB201" i="31"/>
  <c r="S199" i="31"/>
  <c r="G199" i="31"/>
  <c r="S197" i="31"/>
  <c r="S195" i="31"/>
  <c r="S190" i="31"/>
  <c r="BB189" i="31"/>
  <c r="BB184" i="31"/>
  <c r="AZ180" i="31"/>
  <c r="BB175" i="31"/>
  <c r="AX174" i="31"/>
  <c r="S172" i="31"/>
  <c r="S168" i="31"/>
  <c r="BB167" i="31"/>
  <c r="BB165" i="31"/>
  <c r="G165" i="31"/>
  <c r="S146" i="31"/>
  <c r="AX145" i="31"/>
  <c r="AZ144" i="31"/>
  <c r="BB139" i="31"/>
  <c r="BB138" i="31"/>
  <c r="BB135" i="31"/>
  <c r="M135" i="31"/>
  <c r="BB133" i="31"/>
  <c r="S132" i="31"/>
  <c r="AZ125" i="31"/>
  <c r="BB123" i="31"/>
  <c r="S122" i="31"/>
  <c r="AZ122" i="31"/>
  <c r="G109" i="31"/>
  <c r="AX105" i="31"/>
  <c r="G97" i="31"/>
  <c r="AT60" i="31"/>
  <c r="AT289" i="31" s="1"/>
  <c r="A60" i="31"/>
  <c r="A289" i="31" s="1"/>
  <c r="BB58" i="31"/>
  <c r="S53" i="31"/>
  <c r="AZ52" i="31"/>
  <c r="BB51" i="31"/>
  <c r="S47" i="31"/>
  <c r="S46" i="31"/>
  <c r="S45" i="31"/>
  <c r="S44" i="31"/>
  <c r="BB36" i="31"/>
  <c r="AZ36" i="31"/>
  <c r="S34" i="31"/>
  <c r="AX33" i="31"/>
  <c r="S33" i="31"/>
  <c r="S30" i="31"/>
  <c r="BB23" i="31"/>
  <c r="S16" i="31"/>
  <c r="S15" i="31"/>
  <c r="AP287" i="30"/>
  <c r="A287" i="30"/>
  <c r="G274" i="30"/>
  <c r="G265" i="30"/>
  <c r="G263" i="30"/>
  <c r="M262" i="30"/>
  <c r="M249" i="30"/>
  <c r="G248" i="30"/>
  <c r="M245" i="30"/>
  <c r="AP219" i="30"/>
  <c r="A219" i="30"/>
  <c r="G217" i="30"/>
  <c r="S216" i="30"/>
  <c r="G215" i="30"/>
  <c r="M207" i="30"/>
  <c r="G201" i="30"/>
  <c r="M198" i="30"/>
  <c r="M195" i="30"/>
  <c r="G191" i="30"/>
  <c r="G181" i="30"/>
  <c r="G179" i="30"/>
  <c r="M171" i="30"/>
  <c r="M166" i="30"/>
  <c r="S145" i="30"/>
  <c r="M140" i="30"/>
  <c r="G140" i="30"/>
  <c r="G133" i="30"/>
  <c r="M129" i="30"/>
  <c r="G123" i="30"/>
  <c r="G121" i="30"/>
  <c r="G114" i="30"/>
  <c r="G107" i="30"/>
  <c r="G104" i="30"/>
  <c r="S90" i="30"/>
  <c r="M89" i="30"/>
  <c r="AP60" i="30"/>
  <c r="AP289" i="30" s="1"/>
  <c r="A60" i="30"/>
  <c r="A289" i="30" s="1"/>
  <c r="G57" i="30"/>
  <c r="M56" i="30"/>
  <c r="G54" i="30"/>
  <c r="M36" i="30"/>
  <c r="G35" i="30"/>
  <c r="G26" i="30"/>
  <c r="BH287" i="29"/>
  <c r="A287" i="29"/>
  <c r="BT284" i="29"/>
  <c r="BR284" i="29"/>
  <c r="BR283" i="29"/>
  <c r="BT281" i="29"/>
  <c r="BR279" i="29"/>
  <c r="BR278" i="29"/>
  <c r="BT277" i="29"/>
  <c r="BR275" i="29"/>
  <c r="BT274" i="29"/>
  <c r="BT271" i="29"/>
  <c r="BT269" i="29"/>
  <c r="BR268" i="29"/>
  <c r="BT267" i="29"/>
  <c r="BT265" i="29"/>
  <c r="BN260" i="29"/>
  <c r="BT250" i="29"/>
  <c r="BR250" i="29"/>
  <c r="BT248" i="29"/>
  <c r="BR248" i="29"/>
  <c r="BT244" i="29"/>
  <c r="BR244" i="29"/>
  <c r="BR242" i="29"/>
  <c r="BT241" i="29"/>
  <c r="BH219" i="29"/>
  <c r="A219" i="29"/>
  <c r="BT216" i="29"/>
  <c r="BT204" i="29"/>
  <c r="BT199" i="29"/>
  <c r="BT195" i="29"/>
  <c r="O179" i="29"/>
  <c r="BT175" i="29"/>
  <c r="AH173" i="29"/>
  <c r="O171" i="29"/>
  <c r="BL171" i="29"/>
  <c r="BR169" i="29"/>
  <c r="BR167" i="29"/>
  <c r="BN144" i="29"/>
  <c r="BT131" i="29"/>
  <c r="G95" i="29"/>
  <c r="BL92" i="29"/>
  <c r="BH60" i="29"/>
  <c r="BH289" i="29" s="1"/>
  <c r="A60" i="29"/>
  <c r="A289" i="29" s="1"/>
  <c r="AL287" i="28"/>
  <c r="A287" i="28"/>
  <c r="AR284" i="28"/>
  <c r="AR280" i="28"/>
  <c r="AR275" i="28"/>
  <c r="AR274" i="28"/>
  <c r="AR273" i="28"/>
  <c r="AR272" i="28"/>
  <c r="AR271" i="28"/>
  <c r="AR267" i="28"/>
  <c r="AR266" i="28"/>
  <c r="AR262" i="28"/>
  <c r="AR261" i="28"/>
  <c r="AR259" i="28"/>
  <c r="AR257" i="28"/>
  <c r="AR256" i="28"/>
  <c r="AR255" i="28"/>
  <c r="AR251" i="28"/>
  <c r="AR248" i="28"/>
  <c r="AR245" i="28"/>
  <c r="AR241" i="28"/>
  <c r="AL219" i="28"/>
  <c r="A219" i="28"/>
  <c r="AL60" i="28"/>
  <c r="A60" i="28"/>
  <c r="AR57" i="28"/>
  <c r="AR45" i="28"/>
  <c r="AR38" i="28"/>
  <c r="AR29" i="28"/>
  <c r="AR27" i="28"/>
  <c r="AR23" i="28"/>
  <c r="BB287" i="27"/>
  <c r="A287" i="27"/>
  <c r="BJ284" i="27"/>
  <c r="BJ281" i="27"/>
  <c r="BJ269" i="27"/>
  <c r="BJ268" i="27"/>
  <c r="BJ267" i="27"/>
  <c r="BJ265" i="27"/>
  <c r="BJ257" i="27"/>
  <c r="BJ250" i="27"/>
  <c r="BJ249" i="27"/>
  <c r="BB219" i="27"/>
  <c r="A219" i="27"/>
  <c r="BJ217" i="27"/>
  <c r="BB60" i="27"/>
  <c r="BB289" i="27" s="1"/>
  <c r="A60" i="27"/>
  <c r="A289" i="27" s="1"/>
  <c r="BF35" i="27"/>
  <c r="BW287" i="26"/>
  <c r="BS287" i="26"/>
  <c r="BQ287" i="26"/>
  <c r="BO287" i="26"/>
  <c r="BJ287" i="26"/>
  <c r="A287" i="26"/>
  <c r="CD284" i="26"/>
  <c r="BP284" i="26"/>
  <c r="BX283" i="26"/>
  <c r="CD283" i="26"/>
  <c r="AL281" i="26"/>
  <c r="CD281" i="26"/>
  <c r="BV281" i="26"/>
  <c r="M280" i="26"/>
  <c r="O280" i="26" s="1"/>
  <c r="BZ280" i="26"/>
  <c r="BX280" i="26"/>
  <c r="BP280" i="26"/>
  <c r="BP279" i="26"/>
  <c r="AR279" i="26"/>
  <c r="CD279" i="26"/>
  <c r="BX278" i="26"/>
  <c r="CD277" i="26"/>
  <c r="BV275" i="26"/>
  <c r="BP275" i="26"/>
  <c r="BT274" i="26"/>
  <c r="BX274" i="26"/>
  <c r="BV274" i="26"/>
  <c r="BX273" i="26"/>
  <c r="BV273" i="26"/>
  <c r="M272" i="26"/>
  <c r="O272" i="26" s="1"/>
  <c r="CD272" i="26"/>
  <c r="BP272" i="26"/>
  <c r="BP271" i="26"/>
  <c r="BX269" i="26"/>
  <c r="BP269" i="26"/>
  <c r="BX268" i="26"/>
  <c r="AL268" i="26"/>
  <c r="AN268" i="26" s="1"/>
  <c r="BT266" i="26"/>
  <c r="BX266" i="26"/>
  <c r="BV266" i="26"/>
  <c r="CD265" i="26"/>
  <c r="BX265" i="26"/>
  <c r="BV265" i="26"/>
  <c r="BX263" i="26"/>
  <c r="AR263" i="26"/>
  <c r="BP263" i="26"/>
  <c r="BX262" i="26"/>
  <c r="BP262" i="26"/>
  <c r="BP260" i="26"/>
  <c r="CD260" i="26"/>
  <c r="BP259" i="26"/>
  <c r="BX259" i="26"/>
  <c r="BV259" i="26"/>
  <c r="BX257" i="26"/>
  <c r="CB257" i="26"/>
  <c r="CD257" i="26"/>
  <c r="CD256" i="26"/>
  <c r="BT255" i="26"/>
  <c r="BX254" i="26"/>
  <c r="CD254" i="26"/>
  <c r="BP254" i="26"/>
  <c r="CD253" i="26"/>
  <c r="BX253" i="26"/>
  <c r="BP253" i="26"/>
  <c r="BP251" i="26"/>
  <c r="AX251" i="26"/>
  <c r="CD251" i="26"/>
  <c r="BX251" i="26"/>
  <c r="BX250" i="26"/>
  <c r="BV250" i="26"/>
  <c r="BP250" i="26"/>
  <c r="CD250" i="26"/>
  <c r="BX249" i="26"/>
  <c r="BT249" i="26"/>
  <c r="BX248" i="26"/>
  <c r="BN248" i="26"/>
  <c r="BV248" i="26"/>
  <c r="BP248" i="26"/>
  <c r="BX247" i="26"/>
  <c r="BP247" i="26"/>
  <c r="BX245" i="26"/>
  <c r="G245" i="26"/>
  <c r="CD245" i="26"/>
  <c r="BP245" i="26"/>
  <c r="CD244" i="26"/>
  <c r="AX243" i="26"/>
  <c r="BV242" i="26"/>
  <c r="BX242" i="26"/>
  <c r="CD241" i="26"/>
  <c r="BP241" i="26"/>
  <c r="BJ219" i="26"/>
  <c r="A219" i="26"/>
  <c r="Y217" i="26"/>
  <c r="BX216" i="26"/>
  <c r="AR215" i="26"/>
  <c r="CD215" i="26"/>
  <c r="BN214" i="26"/>
  <c r="CD213" i="26"/>
  <c r="BZ210" i="26"/>
  <c r="CD210" i="26"/>
  <c r="AR208" i="26"/>
  <c r="CD208" i="26"/>
  <c r="CD207" i="26"/>
  <c r="CD204" i="26"/>
  <c r="BP202" i="26"/>
  <c r="M198" i="26"/>
  <c r="AX197" i="26"/>
  <c r="CD196" i="26"/>
  <c r="CD195" i="26"/>
  <c r="BX193" i="26"/>
  <c r="BF193" i="26"/>
  <c r="CD193" i="26"/>
  <c r="CD192" i="26"/>
  <c r="AR190" i="26"/>
  <c r="S189" i="26"/>
  <c r="CD189" i="26"/>
  <c r="M187" i="26"/>
  <c r="CD187" i="26"/>
  <c r="CD186" i="26"/>
  <c r="CD184" i="26"/>
  <c r="CD183" i="26"/>
  <c r="CD181" i="26"/>
  <c r="AX180" i="26"/>
  <c r="CD179" i="26"/>
  <c r="AL178" i="26"/>
  <c r="CD177" i="26"/>
  <c r="S175" i="26"/>
  <c r="AL173" i="26"/>
  <c r="M172" i="26"/>
  <c r="CD171" i="26"/>
  <c r="CD169" i="26"/>
  <c r="BZ169" i="26"/>
  <c r="CD168" i="26"/>
  <c r="G167" i="26"/>
  <c r="CD167" i="26"/>
  <c r="CD165" i="26"/>
  <c r="CD147" i="26"/>
  <c r="CD146" i="26"/>
  <c r="AX145" i="26"/>
  <c r="CD145" i="26"/>
  <c r="G141" i="26"/>
  <c r="CD141" i="26"/>
  <c r="CD140" i="26"/>
  <c r="AE139" i="26"/>
  <c r="CD137" i="26"/>
  <c r="BN135" i="26"/>
  <c r="G132" i="26"/>
  <c r="M128" i="26"/>
  <c r="CD128" i="26"/>
  <c r="BV127" i="26"/>
  <c r="CD126" i="26"/>
  <c r="S125" i="26"/>
  <c r="CD123" i="26"/>
  <c r="CD122" i="26"/>
  <c r="CD121" i="26"/>
  <c r="CD120" i="26"/>
  <c r="CD119" i="26"/>
  <c r="BP116" i="26"/>
  <c r="BF114" i="26"/>
  <c r="CD114" i="26"/>
  <c r="BT113" i="26"/>
  <c r="CD113" i="26"/>
  <c r="BN110" i="26"/>
  <c r="CD110" i="26"/>
  <c r="CD109" i="26"/>
  <c r="BV108" i="26"/>
  <c r="BZ105" i="26"/>
  <c r="S104" i="26"/>
  <c r="CD104" i="26"/>
  <c r="BV103" i="26"/>
  <c r="CD103" i="26"/>
  <c r="CB102" i="26"/>
  <c r="CD101" i="26"/>
  <c r="CD99" i="26"/>
  <c r="CD98" i="26"/>
  <c r="AL96" i="26"/>
  <c r="CD96" i="26"/>
  <c r="CD95" i="26"/>
  <c r="BN93" i="26"/>
  <c r="BN92" i="26"/>
  <c r="CD92" i="26"/>
  <c r="CD91" i="26"/>
  <c r="CD90" i="26"/>
  <c r="BP89" i="26"/>
  <c r="BJ60" i="26"/>
  <c r="BJ289" i="26" s="1"/>
  <c r="A60" i="26"/>
  <c r="A289" i="26" s="1"/>
  <c r="CD58" i="26"/>
  <c r="CD57" i="26"/>
  <c r="CB56" i="26"/>
  <c r="M54" i="26"/>
  <c r="CD53" i="26"/>
  <c r="CD52" i="26"/>
  <c r="G51" i="26"/>
  <c r="CD51" i="26"/>
  <c r="CD50" i="26"/>
  <c r="G48" i="26"/>
  <c r="BF48" i="26"/>
  <c r="CD48" i="26"/>
  <c r="CD46" i="26"/>
  <c r="CD45" i="26"/>
  <c r="BF44" i="26"/>
  <c r="CB41" i="26"/>
  <c r="AR40" i="26"/>
  <c r="CD40" i="26"/>
  <c r="BV38" i="26"/>
  <c r="BF38" i="26"/>
  <c r="CD38" i="26"/>
  <c r="CD36" i="26"/>
  <c r="BX34" i="26"/>
  <c r="CD34" i="26"/>
  <c r="BF33" i="26"/>
  <c r="CD33" i="26"/>
  <c r="AL30" i="26"/>
  <c r="CD30" i="26"/>
  <c r="CD29" i="26"/>
  <c r="AL26" i="26"/>
  <c r="CD26" i="26"/>
  <c r="CB24" i="26"/>
  <c r="CD24" i="26"/>
  <c r="G23" i="26"/>
  <c r="BF23" i="26"/>
  <c r="CD23" i="26"/>
  <c r="BR23" i="26"/>
  <c r="CD22" i="26"/>
  <c r="CD21" i="26"/>
  <c r="AR18" i="26"/>
  <c r="CD18" i="26"/>
  <c r="Y17" i="26"/>
  <c r="CD16" i="26"/>
  <c r="BN15" i="26"/>
  <c r="AR14" i="26"/>
  <c r="CD14" i="26"/>
  <c r="AL287" i="25"/>
  <c r="A287" i="25"/>
  <c r="AL60" i="25"/>
  <c r="AL289" i="25" s="1"/>
  <c r="A60" i="25"/>
  <c r="A289" i="25" s="1"/>
  <c r="A287" i="24"/>
  <c r="A219" i="24"/>
  <c r="A60" i="24"/>
  <c r="A289" i="24" s="1"/>
  <c r="AC22" i="23"/>
  <c r="AC23" i="23"/>
  <c r="AC24" i="23"/>
  <c r="AC30" i="23"/>
  <c r="AC33" i="23"/>
  <c r="AC42" i="23"/>
  <c r="AC46" i="23"/>
  <c r="AC50" i="23"/>
  <c r="A60" i="23"/>
  <c r="BQ60" i="23"/>
  <c r="AC96" i="23"/>
  <c r="AC125" i="23"/>
  <c r="AC128" i="23"/>
  <c r="AC134" i="23"/>
  <c r="AC139" i="23"/>
  <c r="AC175" i="23"/>
  <c r="AC183" i="23"/>
  <c r="AC202" i="23"/>
  <c r="AC203" i="23"/>
  <c r="AC208" i="23"/>
  <c r="AC209" i="23"/>
  <c r="AC215" i="23"/>
  <c r="AC217" i="23"/>
  <c r="A219" i="23"/>
  <c r="BQ219" i="23"/>
  <c r="AC253" i="23"/>
  <c r="AC265" i="23"/>
  <c r="AC274" i="23"/>
  <c r="AC284" i="23"/>
  <c r="A287" i="23"/>
  <c r="BQ287" i="23"/>
  <c r="BQ289" i="23"/>
  <c r="BB287" i="22"/>
  <c r="A287" i="22"/>
  <c r="AP278" i="22"/>
  <c r="AP268" i="22"/>
  <c r="AP249" i="22"/>
  <c r="AP247" i="22"/>
  <c r="BB219" i="22"/>
  <c r="A219" i="22"/>
  <c r="AP217" i="22"/>
  <c r="AP211" i="22"/>
  <c r="AP207" i="22"/>
  <c r="AP198" i="22"/>
  <c r="AP189" i="22"/>
  <c r="AP184" i="22"/>
  <c r="AP169" i="22"/>
  <c r="AP127" i="22"/>
  <c r="U117" i="22"/>
  <c r="AP117" i="22"/>
  <c r="AP109" i="22"/>
  <c r="U108" i="22"/>
  <c r="AP104" i="22"/>
  <c r="AP103" i="22"/>
  <c r="AP99" i="22"/>
  <c r="BB60" i="22"/>
  <c r="BB289" i="22" s="1"/>
  <c r="A60" i="22"/>
  <c r="A289" i="22" s="1"/>
  <c r="AP45" i="22"/>
  <c r="AP30" i="22"/>
  <c r="AP16" i="22"/>
  <c r="AP15" i="22"/>
  <c r="U219" i="38" l="1"/>
  <c r="S287" i="38"/>
  <c r="Y61" i="38"/>
  <c r="Y289" i="38" s="1"/>
  <c r="W23" i="38"/>
  <c r="M27" i="38"/>
  <c r="AA27" i="38" s="1"/>
  <c r="AC27" i="38" s="1"/>
  <c r="O61" i="38"/>
  <c r="O289" i="38" s="1"/>
  <c r="Y219" i="38"/>
  <c r="M120" i="38"/>
  <c r="AA120" i="38" s="1"/>
  <c r="AC120" i="38" s="1"/>
  <c r="M193" i="38"/>
  <c r="AA193" i="38" s="1"/>
  <c r="AC193" i="38" s="1"/>
  <c r="Q287" i="38"/>
  <c r="AA250" i="38"/>
  <c r="AC250" i="38" s="1"/>
  <c r="W275" i="38"/>
  <c r="M30" i="38"/>
  <c r="AA30" i="38" s="1"/>
  <c r="AC30" i="38" s="1"/>
  <c r="M33" i="38"/>
  <c r="AA33" i="38" s="1"/>
  <c r="AC33" i="38" s="1"/>
  <c r="W38" i="38"/>
  <c r="M52" i="38"/>
  <c r="AA52" i="38" s="1"/>
  <c r="AC52" i="38" s="1"/>
  <c r="W89" i="38"/>
  <c r="W93" i="38"/>
  <c r="M135" i="38"/>
  <c r="AA135" i="38" s="1"/>
  <c r="AC135" i="38" s="1"/>
  <c r="W181" i="38"/>
  <c r="M272" i="38"/>
  <c r="AA272" i="38" s="1"/>
  <c r="AC272" i="38" s="1"/>
  <c r="G61" i="38"/>
  <c r="G289" i="38" s="1"/>
  <c r="M91" i="38"/>
  <c r="AA91" i="38" s="1"/>
  <c r="AC91" i="38" s="1"/>
  <c r="G219" i="38"/>
  <c r="AC126" i="38"/>
  <c r="AC177" i="38"/>
  <c r="I61" i="38"/>
  <c r="I289" i="38" s="1"/>
  <c r="AE61" i="38"/>
  <c r="K219" i="38"/>
  <c r="K289" i="38" s="1"/>
  <c r="W132" i="38"/>
  <c r="AA140" i="38"/>
  <c r="AC140" i="38" s="1"/>
  <c r="G287" i="38"/>
  <c r="AC255" i="38"/>
  <c r="AC201" i="38"/>
  <c r="M14" i="38"/>
  <c r="AA14" i="38" s="1"/>
  <c r="M24" i="38"/>
  <c r="AA24" i="38" s="1"/>
  <c r="AC24" i="38" s="1"/>
  <c r="W28" i="38"/>
  <c r="M39" i="38"/>
  <c r="AA39" i="38" s="1"/>
  <c r="AC39" i="38" s="1"/>
  <c r="W45" i="38"/>
  <c r="M48" i="38"/>
  <c r="AA48" i="38" s="1"/>
  <c r="AC48" i="38" s="1"/>
  <c r="M89" i="38"/>
  <c r="W168" i="38"/>
  <c r="W184" i="38"/>
  <c r="Y287" i="38"/>
  <c r="AA269" i="38"/>
  <c r="AC269" i="38" s="1"/>
  <c r="W107" i="38"/>
  <c r="W122" i="38"/>
  <c r="M128" i="38"/>
  <c r="AA128" i="38" s="1"/>
  <c r="AC128" i="38" s="1"/>
  <c r="W146" i="38"/>
  <c r="M174" i="38"/>
  <c r="AA174" i="38" s="1"/>
  <c r="AC174" i="38" s="1"/>
  <c r="M185" i="38"/>
  <c r="AA185" i="38" s="1"/>
  <c r="AC185" i="38" s="1"/>
  <c r="M253" i="38"/>
  <c r="AA253" i="38" s="1"/>
  <c r="AC253" i="38" s="1"/>
  <c r="W256" i="38"/>
  <c r="W267" i="38"/>
  <c r="M95" i="38"/>
  <c r="AA95" i="38" s="1"/>
  <c r="AC95" i="38" s="1"/>
  <c r="M113" i="38"/>
  <c r="AA113" i="38" s="1"/>
  <c r="AC113" i="38" s="1"/>
  <c r="W129" i="38"/>
  <c r="M133" i="38"/>
  <c r="AA133" i="38" s="1"/>
  <c r="AC133" i="38" s="1"/>
  <c r="M169" i="38"/>
  <c r="AA169" i="38" s="1"/>
  <c r="AC169" i="38" s="1"/>
  <c r="M183" i="38"/>
  <c r="AA183" i="38" s="1"/>
  <c r="AC183" i="38" s="1"/>
  <c r="W197" i="38"/>
  <c r="M217" i="38"/>
  <c r="AA217" i="38" s="1"/>
  <c r="AC217" i="38" s="1"/>
  <c r="W265" i="38"/>
  <c r="M277" i="38"/>
  <c r="AA277" i="38" s="1"/>
  <c r="AC277" i="38" s="1"/>
  <c r="S61" i="38"/>
  <c r="W40" i="38"/>
  <c r="M93" i="38"/>
  <c r="AA93" i="38" s="1"/>
  <c r="AC93" i="38" s="1"/>
  <c r="M114" i="38"/>
  <c r="AA114" i="38" s="1"/>
  <c r="AC114" i="38" s="1"/>
  <c r="M132" i="38"/>
  <c r="AA132" i="38" s="1"/>
  <c r="AC132" i="38" s="1"/>
  <c r="M208" i="38"/>
  <c r="AA208" i="38" s="1"/>
  <c r="AC208" i="38" s="1"/>
  <c r="AE287" i="38"/>
  <c r="W261" i="38"/>
  <c r="E61" i="38"/>
  <c r="U61" i="38"/>
  <c r="U289" i="38" s="1"/>
  <c r="W33" i="38"/>
  <c r="W61" i="38" s="1"/>
  <c r="Q219" i="38"/>
  <c r="Q289" i="38" s="1"/>
  <c r="M90" i="38"/>
  <c r="AA90" i="38" s="1"/>
  <c r="AC90" i="38" s="1"/>
  <c r="M101" i="38"/>
  <c r="AA101" i="38" s="1"/>
  <c r="AC101" i="38" s="1"/>
  <c r="M139" i="38"/>
  <c r="AA139" i="38" s="1"/>
  <c r="AC139" i="38" s="1"/>
  <c r="M166" i="38"/>
  <c r="AA166" i="38" s="1"/>
  <c r="AC166" i="38" s="1"/>
  <c r="AC196" i="38"/>
  <c r="W211" i="38"/>
  <c r="E287" i="38"/>
  <c r="W248" i="38"/>
  <c r="W143" i="38"/>
  <c r="I287" i="38"/>
  <c r="M241" i="38"/>
  <c r="W50" i="38"/>
  <c r="W52" i="38"/>
  <c r="S219" i="38"/>
  <c r="W99" i="38"/>
  <c r="M116" i="38"/>
  <c r="AA116" i="38" s="1"/>
  <c r="AC116" i="38" s="1"/>
  <c r="W117" i="38"/>
  <c r="M123" i="38"/>
  <c r="AA123" i="38" s="1"/>
  <c r="AC123" i="38" s="1"/>
  <c r="W125" i="38"/>
  <c r="W138" i="38"/>
  <c r="M147" i="38"/>
  <c r="AA147" i="38" s="1"/>
  <c r="AC147" i="38" s="1"/>
  <c r="W178" i="38"/>
  <c r="M198" i="38"/>
  <c r="AA198" i="38" s="1"/>
  <c r="AC198" i="38" s="1"/>
  <c r="W241" i="38"/>
  <c r="O287" i="38"/>
  <c r="W245" i="38"/>
  <c r="M257" i="38"/>
  <c r="AA257" i="38" s="1"/>
  <c r="AC257" i="38" s="1"/>
  <c r="M265" i="38"/>
  <c r="AA265" i="38" s="1"/>
  <c r="AC265" i="38" s="1"/>
  <c r="W280" i="38"/>
  <c r="O219" i="38"/>
  <c r="AE219" i="38"/>
  <c r="W141" i="38"/>
  <c r="M143" i="38"/>
  <c r="AA143" i="38" s="1"/>
  <c r="AC143" i="38" s="1"/>
  <c r="W177" i="38"/>
  <c r="M178" i="38"/>
  <c r="AA178" i="38" s="1"/>
  <c r="AC178" i="38" s="1"/>
  <c r="W196" i="38"/>
  <c r="M197" i="38"/>
  <c r="AA197" i="38" s="1"/>
  <c r="AC197" i="38" s="1"/>
  <c r="W215" i="38"/>
  <c r="M216" i="38"/>
  <c r="AA216" i="38" s="1"/>
  <c r="AC216" i="38" s="1"/>
  <c r="W251" i="38"/>
  <c r="W271" i="38"/>
  <c r="W35" i="38"/>
  <c r="W54" i="38"/>
  <c r="M99" i="38"/>
  <c r="AA99" i="38" s="1"/>
  <c r="AC99" i="38" s="1"/>
  <c r="M119" i="38"/>
  <c r="AA119" i="38" s="1"/>
  <c r="AC119" i="38" s="1"/>
  <c r="M138" i="38"/>
  <c r="AA138" i="38" s="1"/>
  <c r="AC138" i="38" s="1"/>
  <c r="M165" i="38"/>
  <c r="AA165" i="38" s="1"/>
  <c r="AC165" i="38" s="1"/>
  <c r="M184" i="38"/>
  <c r="AA184" i="38" s="1"/>
  <c r="AC184" i="38" s="1"/>
  <c r="M203" i="38"/>
  <c r="AA203" i="38" s="1"/>
  <c r="AC203" i="38" s="1"/>
  <c r="K287" i="38"/>
  <c r="M248" i="38"/>
  <c r="AA248" i="38" s="1"/>
  <c r="AC248" i="38" s="1"/>
  <c r="W255" i="38"/>
  <c r="M267" i="38"/>
  <c r="AA267" i="38" s="1"/>
  <c r="AC267" i="38" s="1"/>
  <c r="W172" i="38"/>
  <c r="M173" i="38"/>
  <c r="AA173" i="38" s="1"/>
  <c r="AC173" i="38" s="1"/>
  <c r="W191" i="38"/>
  <c r="M192" i="38"/>
  <c r="AA192" i="38" s="1"/>
  <c r="AC192" i="38" s="1"/>
  <c r="W210" i="38"/>
  <c r="M211" i="38"/>
  <c r="AA211" i="38" s="1"/>
  <c r="AC211" i="38" s="1"/>
  <c r="W247" i="38"/>
  <c r="W266" i="38"/>
  <c r="W285" i="38"/>
  <c r="AR166" i="34"/>
  <c r="W166" i="34"/>
  <c r="BT17" i="32"/>
  <c r="BT113" i="32"/>
  <c r="E60" i="37"/>
  <c r="Y262" i="37"/>
  <c r="Y265" i="37"/>
  <c r="AK265" i="37" s="1"/>
  <c r="AI266" i="37"/>
  <c r="Y272" i="37"/>
  <c r="Y284" i="37"/>
  <c r="AK284" i="37" s="1"/>
  <c r="AI285" i="37"/>
  <c r="G147" i="30"/>
  <c r="M92" i="32"/>
  <c r="BN92" i="32"/>
  <c r="BX133" i="26"/>
  <c r="G243" i="27"/>
  <c r="M113" i="36"/>
  <c r="AL121" i="36"/>
  <c r="U134" i="36"/>
  <c r="U137" i="36"/>
  <c r="AD143" i="36"/>
  <c r="AL143" i="36" s="1"/>
  <c r="BR29" i="26"/>
  <c r="AH255" i="29"/>
  <c r="S202" i="32"/>
  <c r="S126" i="33"/>
  <c r="S129" i="33"/>
  <c r="AV131" i="33"/>
  <c r="AV139" i="33"/>
  <c r="S147" i="33"/>
  <c r="S167" i="33"/>
  <c r="AV175" i="33"/>
  <c r="S181" i="33"/>
  <c r="S183" i="33"/>
  <c r="AV185" i="33"/>
  <c r="S186" i="33"/>
  <c r="AV190" i="33"/>
  <c r="AV191" i="33"/>
  <c r="AV193" i="33"/>
  <c r="AV195" i="33"/>
  <c r="AV198" i="33"/>
  <c r="AV199" i="33"/>
  <c r="Y58" i="32"/>
  <c r="AK169" i="37"/>
  <c r="G117" i="32"/>
  <c r="AL266" i="32"/>
  <c r="AL271" i="32"/>
  <c r="AR137" i="33"/>
  <c r="G144" i="33"/>
  <c r="G147" i="33"/>
  <c r="G165" i="33"/>
  <c r="W166" i="33"/>
  <c r="AJ166" i="33" s="1"/>
  <c r="AR167" i="33"/>
  <c r="W173" i="33"/>
  <c r="G181" i="33"/>
  <c r="AR183" i="33"/>
  <c r="AR192" i="33"/>
  <c r="AR195" i="33"/>
  <c r="G198" i="33"/>
  <c r="AR202" i="33"/>
  <c r="AR203" i="33"/>
  <c r="AT116" i="34"/>
  <c r="M116" i="34"/>
  <c r="U109" i="36"/>
  <c r="Y216" i="37"/>
  <c r="AK216" i="37" s="1"/>
  <c r="AI277" i="37"/>
  <c r="AI281" i="37"/>
  <c r="AK281" i="37" s="1"/>
  <c r="Y283" i="37"/>
  <c r="AK283" i="37" s="1"/>
  <c r="AP248" i="28"/>
  <c r="BN34" i="29"/>
  <c r="BN39" i="29"/>
  <c r="BN44" i="29"/>
  <c r="BN53" i="29"/>
  <c r="S52" i="30"/>
  <c r="M90" i="30"/>
  <c r="M101" i="30"/>
  <c r="M202" i="30"/>
  <c r="M268" i="30"/>
  <c r="M278" i="30"/>
  <c r="AX52" i="31"/>
  <c r="M58" i="31"/>
  <c r="AZ109" i="31"/>
  <c r="AX186" i="31"/>
  <c r="BT20" i="32"/>
  <c r="AF29" i="32"/>
  <c r="BT36" i="32"/>
  <c r="BT53" i="32"/>
  <c r="BP113" i="32"/>
  <c r="AL119" i="32"/>
  <c r="BN125" i="32"/>
  <c r="BV133" i="32"/>
  <c r="AL147" i="32"/>
  <c r="M169" i="32"/>
  <c r="BV171" i="32"/>
  <c r="M179" i="32"/>
  <c r="BV180" i="32"/>
  <c r="BV195" i="32"/>
  <c r="M196" i="32"/>
  <c r="AF263" i="32"/>
  <c r="AF271" i="32"/>
  <c r="AF275" i="32"/>
  <c r="M122" i="33"/>
  <c r="M125" i="33"/>
  <c r="AT126" i="33"/>
  <c r="AT165" i="33"/>
  <c r="AT167" i="33"/>
  <c r="M179" i="33"/>
  <c r="AT183" i="33"/>
  <c r="M186" i="33"/>
  <c r="AT190" i="33"/>
  <c r="AT191" i="33"/>
  <c r="M192" i="33"/>
  <c r="AT195" i="33"/>
  <c r="AT202" i="33"/>
  <c r="M203" i="33"/>
  <c r="S96" i="34"/>
  <c r="AV96" i="34"/>
  <c r="K219" i="36"/>
  <c r="AL92" i="36"/>
  <c r="M165" i="36"/>
  <c r="U209" i="36"/>
  <c r="AL209" i="36" s="1"/>
  <c r="AI143" i="37"/>
  <c r="AK143" i="37" s="1"/>
  <c r="Y144" i="37"/>
  <c r="AK144" i="37" s="1"/>
  <c r="Y175" i="37"/>
  <c r="AK175" i="37" s="1"/>
  <c r="Y189" i="37"/>
  <c r="AR217" i="26"/>
  <c r="BR29" i="29"/>
  <c r="M93" i="30"/>
  <c r="S140" i="30"/>
  <c r="M141" i="30"/>
  <c r="M50" i="31"/>
  <c r="M120" i="31"/>
  <c r="AX123" i="31"/>
  <c r="AZ129" i="31"/>
  <c r="G168" i="31"/>
  <c r="G178" i="31"/>
  <c r="BT16" i="32"/>
  <c r="BL20" i="32"/>
  <c r="M57" i="32"/>
  <c r="S97" i="32"/>
  <c r="G119" i="32"/>
  <c r="G121" i="32"/>
  <c r="G131" i="32"/>
  <c r="BT134" i="32"/>
  <c r="BL147" i="32"/>
  <c r="BT177" i="32"/>
  <c r="BT181" i="32"/>
  <c r="G185" i="32"/>
  <c r="BL187" i="32"/>
  <c r="BP215" i="32"/>
  <c r="AT17" i="33"/>
  <c r="AT21" i="33"/>
  <c r="AT24" i="33"/>
  <c r="M28" i="33"/>
  <c r="AR29" i="33"/>
  <c r="AR30" i="33"/>
  <c r="G32" i="33"/>
  <c r="AR39" i="33"/>
  <c r="AR41" i="33"/>
  <c r="G45" i="33"/>
  <c r="G46" i="33"/>
  <c r="S189" i="34"/>
  <c r="S190" i="34"/>
  <c r="AV191" i="34"/>
  <c r="W193" i="34"/>
  <c r="AV195" i="34"/>
  <c r="AV198" i="34"/>
  <c r="AV202" i="34"/>
  <c r="AV207" i="34"/>
  <c r="S209" i="34"/>
  <c r="S210" i="34"/>
  <c r="M211" i="34"/>
  <c r="AT214" i="34"/>
  <c r="AT216" i="34"/>
  <c r="AD102" i="36"/>
  <c r="U103" i="36"/>
  <c r="AI18" i="37"/>
  <c r="Y20" i="37"/>
  <c r="Y52" i="37"/>
  <c r="AK52" i="37" s="1"/>
  <c r="AI56" i="37"/>
  <c r="AI204" i="37"/>
  <c r="Y205" i="37"/>
  <c r="Y208" i="37"/>
  <c r="AI243" i="37"/>
  <c r="Y244" i="37"/>
  <c r="AI249" i="37"/>
  <c r="AK249" i="37" s="1"/>
  <c r="S18" i="30"/>
  <c r="S215" i="30"/>
  <c r="S254" i="30"/>
  <c r="S262" i="30"/>
  <c r="M15" i="31"/>
  <c r="G98" i="31"/>
  <c r="G108" i="31"/>
  <c r="AX172" i="31"/>
  <c r="G201" i="31"/>
  <c r="G20" i="32"/>
  <c r="G44" i="32"/>
  <c r="S57" i="32"/>
  <c r="AL117" i="32"/>
  <c r="BN119" i="32"/>
  <c r="AL137" i="32"/>
  <c r="BN171" i="32"/>
  <c r="BN175" i="32"/>
  <c r="AL177" i="32"/>
  <c r="AL196" i="32"/>
  <c r="AV15" i="33"/>
  <c r="AV17" i="33"/>
  <c r="AV18" i="33"/>
  <c r="S18" i="33"/>
  <c r="AT47" i="33"/>
  <c r="M50" i="33"/>
  <c r="Y15" i="37"/>
  <c r="AI33" i="37"/>
  <c r="AI42" i="37"/>
  <c r="Y96" i="37"/>
  <c r="AK127" i="37"/>
  <c r="AK141" i="37"/>
  <c r="AI198" i="37"/>
  <c r="Y199" i="37"/>
  <c r="AK199" i="37" s="1"/>
  <c r="Y215" i="37"/>
  <c r="AK215" i="37" s="1"/>
  <c r="S287" i="37"/>
  <c r="Y273" i="37"/>
  <c r="AK273" i="37" s="1"/>
  <c r="G144" i="29"/>
  <c r="O241" i="29"/>
  <c r="AH249" i="29"/>
  <c r="AZ89" i="31"/>
  <c r="AZ108" i="31"/>
  <c r="AZ137" i="31"/>
  <c r="M181" i="31"/>
  <c r="BN20" i="32"/>
  <c r="BN24" i="32"/>
  <c r="M39" i="32"/>
  <c r="BN44" i="32"/>
  <c r="BN51" i="32"/>
  <c r="BN56" i="32"/>
  <c r="BP126" i="32"/>
  <c r="BP195" i="32"/>
  <c r="AV30" i="33"/>
  <c r="AV32" i="33"/>
  <c r="AV34" i="33"/>
  <c r="S36" i="33"/>
  <c r="S38" i="33"/>
  <c r="S39" i="33"/>
  <c r="AV50" i="33"/>
  <c r="S52" i="33"/>
  <c r="M95" i="34"/>
  <c r="U168" i="36"/>
  <c r="AL168" i="36" s="1"/>
  <c r="U171" i="36"/>
  <c r="U173" i="36"/>
  <c r="AL173" i="36" s="1"/>
  <c r="U175" i="36"/>
  <c r="U180" i="36"/>
  <c r="U183" i="36"/>
  <c r="U195" i="36"/>
  <c r="U204" i="36"/>
  <c r="I219" i="37"/>
  <c r="Y269" i="37"/>
  <c r="AK269" i="37" s="1"/>
  <c r="S28" i="34"/>
  <c r="S30" i="34"/>
  <c r="S34" i="34"/>
  <c r="AV36" i="34"/>
  <c r="S47" i="34"/>
  <c r="AV50" i="34"/>
  <c r="S58" i="34"/>
  <c r="AR93" i="34"/>
  <c r="S98" i="34"/>
  <c r="AR99" i="34"/>
  <c r="S187" i="34"/>
  <c r="AT193" i="34"/>
  <c r="M195" i="34"/>
  <c r="AT197" i="34"/>
  <c r="AT198" i="34"/>
  <c r="M199" i="34"/>
  <c r="M201" i="34"/>
  <c r="M202" i="34"/>
  <c r="AT204" i="34"/>
  <c r="AT209" i="34"/>
  <c r="G213" i="34"/>
  <c r="AR216" i="34"/>
  <c r="U91" i="36"/>
  <c r="U101" i="36"/>
  <c r="AL101" i="36" s="1"/>
  <c r="M131" i="36"/>
  <c r="U139" i="36"/>
  <c r="U141" i="36"/>
  <c r="M146" i="36"/>
  <c r="U147" i="36"/>
  <c r="AL147" i="36" s="1"/>
  <c r="U166" i="36"/>
  <c r="M198" i="36"/>
  <c r="M260" i="36"/>
  <c r="M262" i="36"/>
  <c r="M265" i="36"/>
  <c r="M267" i="36"/>
  <c r="U268" i="36"/>
  <c r="U273" i="36"/>
  <c r="U275" i="36"/>
  <c r="Y18" i="37"/>
  <c r="AK18" i="37" s="1"/>
  <c r="AI24" i="37"/>
  <c r="AK24" i="37" s="1"/>
  <c r="AI34" i="37"/>
  <c r="AK34" i="37" s="1"/>
  <c r="AI44" i="37"/>
  <c r="AI47" i="37"/>
  <c r="Y108" i="37"/>
  <c r="Y111" i="37"/>
  <c r="AK111" i="37" s="1"/>
  <c r="AI117" i="37"/>
  <c r="AK117" i="37" s="1"/>
  <c r="Y134" i="37"/>
  <c r="AK134" i="37" s="1"/>
  <c r="AI135" i="37"/>
  <c r="Y146" i="37"/>
  <c r="AK146" i="37" s="1"/>
  <c r="AI165" i="37"/>
  <c r="Y168" i="37"/>
  <c r="AI169" i="37"/>
  <c r="Y204" i="37"/>
  <c r="AI208" i="37"/>
  <c r="AI210" i="37"/>
  <c r="AK210" i="37" s="1"/>
  <c r="AI242" i="37"/>
  <c r="AK242" i="37" s="1"/>
  <c r="Y243" i="37"/>
  <c r="E287" i="37"/>
  <c r="Y245" i="37"/>
  <c r="Y256" i="37"/>
  <c r="AK256" i="37" s="1"/>
  <c r="AI260" i="37"/>
  <c r="AI265" i="37"/>
  <c r="AV211" i="33"/>
  <c r="AR242" i="33"/>
  <c r="AR247" i="33"/>
  <c r="G250" i="33"/>
  <c r="AR251" i="33"/>
  <c r="AR253" i="33"/>
  <c r="AR271" i="33"/>
  <c r="AR273" i="33"/>
  <c r="G275" i="33"/>
  <c r="AR280" i="33"/>
  <c r="G281" i="33"/>
  <c r="AR283" i="33"/>
  <c r="AR285" i="33"/>
  <c r="AT120" i="34"/>
  <c r="AT121" i="34"/>
  <c r="AT129" i="34"/>
  <c r="AT133" i="34"/>
  <c r="AT134" i="34"/>
  <c r="AT135" i="34"/>
  <c r="M137" i="34"/>
  <c r="M138" i="34"/>
  <c r="M140" i="34"/>
  <c r="M144" i="34"/>
  <c r="M145" i="34"/>
  <c r="M147" i="34"/>
  <c r="AT165" i="34"/>
  <c r="M166" i="34"/>
  <c r="M249" i="34"/>
  <c r="M250" i="34"/>
  <c r="AB272" i="34"/>
  <c r="AL126" i="35"/>
  <c r="M95" i="36"/>
  <c r="M97" i="36"/>
  <c r="M102" i="36"/>
  <c r="AD111" i="36"/>
  <c r="AL111" i="36" s="1"/>
  <c r="U119" i="36"/>
  <c r="AD120" i="36"/>
  <c r="AD125" i="36"/>
  <c r="AD127" i="36"/>
  <c r="AL127" i="36" s="1"/>
  <c r="Y23" i="37"/>
  <c r="AK23" i="37" s="1"/>
  <c r="Y27" i="37"/>
  <c r="Y32" i="37"/>
  <c r="AK32" i="37" s="1"/>
  <c r="AI93" i="37"/>
  <c r="Y95" i="37"/>
  <c r="Y120" i="37"/>
  <c r="AI120" i="37"/>
  <c r="AI131" i="37"/>
  <c r="Y133" i="37"/>
  <c r="AI167" i="37"/>
  <c r="Y209" i="37"/>
  <c r="AK209" i="37" s="1"/>
  <c r="Y266" i="37"/>
  <c r="AK266" i="37" s="1"/>
  <c r="AV23" i="33"/>
  <c r="AV24" i="33"/>
  <c r="AV26" i="33"/>
  <c r="AV28" i="33"/>
  <c r="M32" i="33"/>
  <c r="AT41" i="33"/>
  <c r="G47" i="33"/>
  <c r="G48" i="33"/>
  <c r="AR50" i="33"/>
  <c r="G57" i="33"/>
  <c r="AR58" i="33"/>
  <c r="M243" i="33"/>
  <c r="M249" i="33"/>
  <c r="M250" i="33"/>
  <c r="AT251" i="33"/>
  <c r="AT254" i="33"/>
  <c r="AT259" i="33"/>
  <c r="M265" i="33"/>
  <c r="M269" i="33"/>
  <c r="AT271" i="33"/>
  <c r="AT275" i="33"/>
  <c r="AT280" i="33"/>
  <c r="M284" i="33"/>
  <c r="AV116" i="34"/>
  <c r="AV117" i="34"/>
  <c r="W119" i="34"/>
  <c r="AB119" i="34" s="1"/>
  <c r="S120" i="34"/>
  <c r="AV123" i="34"/>
  <c r="AV127" i="34"/>
  <c r="AV133" i="34"/>
  <c r="AV135" i="34"/>
  <c r="AV137" i="34"/>
  <c r="S138" i="34"/>
  <c r="S139" i="34"/>
  <c r="AV140" i="34"/>
  <c r="S141" i="34"/>
  <c r="AV144" i="34"/>
  <c r="S146" i="34"/>
  <c r="S147" i="34"/>
  <c r="S165" i="34"/>
  <c r="M167" i="34"/>
  <c r="AT168" i="34"/>
  <c r="AR174" i="34"/>
  <c r="W175" i="34"/>
  <c r="AB175" i="34" s="1"/>
  <c r="AR178" i="34"/>
  <c r="AR180" i="34"/>
  <c r="AL210" i="35"/>
  <c r="AL248" i="35"/>
  <c r="AL285" i="35"/>
  <c r="U28" i="36"/>
  <c r="U33" i="36"/>
  <c r="AD34" i="36"/>
  <c r="AD39" i="36"/>
  <c r="AL39" i="36" s="1"/>
  <c r="M57" i="36"/>
  <c r="AL102" i="36"/>
  <c r="M104" i="36"/>
  <c r="AD107" i="36"/>
  <c r="AD109" i="36"/>
  <c r="M195" i="36"/>
  <c r="U203" i="36"/>
  <c r="AL203" i="36" s="1"/>
  <c r="Y42" i="37"/>
  <c r="AK42" i="37" s="1"/>
  <c r="Y53" i="37"/>
  <c r="AK53" i="37" s="1"/>
  <c r="Y58" i="37"/>
  <c r="Y99" i="37"/>
  <c r="AK99" i="37" s="1"/>
  <c r="AI99" i="37"/>
  <c r="AI103" i="37"/>
  <c r="Y104" i="37"/>
  <c r="Y126" i="37"/>
  <c r="AK126" i="37" s="1"/>
  <c r="AI133" i="37"/>
  <c r="Y185" i="37"/>
  <c r="AI189" i="37"/>
  <c r="AI191" i="37"/>
  <c r="AI195" i="37"/>
  <c r="Y196" i="37"/>
  <c r="AK196" i="37" s="1"/>
  <c r="AI255" i="37"/>
  <c r="Y268" i="37"/>
  <c r="AI268" i="37"/>
  <c r="AI279" i="37"/>
  <c r="S242" i="33"/>
  <c r="S251" i="33"/>
  <c r="S269" i="33"/>
  <c r="S274" i="33"/>
  <c r="AV283" i="33"/>
  <c r="AR36" i="34"/>
  <c r="AL147" i="35"/>
  <c r="AL216" i="35"/>
  <c r="AL241" i="35"/>
  <c r="M15" i="36"/>
  <c r="M17" i="36"/>
  <c r="M20" i="36"/>
  <c r="M22" i="36"/>
  <c r="M24" i="36"/>
  <c r="M27" i="36"/>
  <c r="M29" i="36"/>
  <c r="M32" i="36"/>
  <c r="U38" i="36"/>
  <c r="AD48" i="36"/>
  <c r="AD51" i="36"/>
  <c r="AD93" i="36"/>
  <c r="U95" i="36"/>
  <c r="AL95" i="36" s="1"/>
  <c r="AD101" i="36"/>
  <c r="AL131" i="36"/>
  <c r="AD179" i="36"/>
  <c r="U189" i="36"/>
  <c r="AI57" i="37"/>
  <c r="AI92" i="37"/>
  <c r="Y93" i="37"/>
  <c r="Y119" i="37"/>
  <c r="AI129" i="37"/>
  <c r="Y167" i="37"/>
  <c r="AK167" i="37" s="1"/>
  <c r="AI178" i="37"/>
  <c r="AK178" i="37" s="1"/>
  <c r="Y179" i="37"/>
  <c r="AI184" i="37"/>
  <c r="Y191" i="37"/>
  <c r="AI215" i="37"/>
  <c r="AI261" i="37"/>
  <c r="Y275" i="37"/>
  <c r="AK275" i="37" s="1"/>
  <c r="M171" i="34"/>
  <c r="AT172" i="34"/>
  <c r="AT173" i="34"/>
  <c r="M175" i="34"/>
  <c r="AT179" i="34"/>
  <c r="AT181" i="34"/>
  <c r="M185" i="34"/>
  <c r="S242" i="34"/>
  <c r="S244" i="34"/>
  <c r="S247" i="34"/>
  <c r="S256" i="34"/>
  <c r="S263" i="34"/>
  <c r="S269" i="34"/>
  <c r="S277" i="34"/>
  <c r="AR285" i="34"/>
  <c r="AL199" i="35"/>
  <c r="AD15" i="36"/>
  <c r="AD17" i="36"/>
  <c r="AD20" i="36"/>
  <c r="AD22" i="36"/>
  <c r="AD24" i="36"/>
  <c r="M28" i="36"/>
  <c r="AD29" i="36"/>
  <c r="M99" i="36"/>
  <c r="AD108" i="36"/>
  <c r="AD113" i="36"/>
  <c r="AL113" i="36" s="1"/>
  <c r="U122" i="36"/>
  <c r="U138" i="36"/>
  <c r="U140" i="36"/>
  <c r="U184" i="36"/>
  <c r="AD217" i="36"/>
  <c r="M243" i="36"/>
  <c r="U263" i="36"/>
  <c r="AL263" i="36" s="1"/>
  <c r="AD267" i="36"/>
  <c r="AL267" i="36" s="1"/>
  <c r="AD269" i="36"/>
  <c r="AD272" i="36"/>
  <c r="AL272" i="36" s="1"/>
  <c r="AD274" i="36"/>
  <c r="AI15" i="37"/>
  <c r="AI28" i="37"/>
  <c r="Y29" i="37"/>
  <c r="AK29" i="37" s="1"/>
  <c r="Y35" i="37"/>
  <c r="AI35" i="37"/>
  <c r="AK35" i="37" s="1"/>
  <c r="Y40" i="37"/>
  <c r="Y50" i="37"/>
  <c r="AI53" i="37"/>
  <c r="AI90" i="37"/>
  <c r="Y97" i="37"/>
  <c r="AK97" i="37" s="1"/>
  <c r="Y101" i="37"/>
  <c r="AK101" i="37" s="1"/>
  <c r="Y105" i="37"/>
  <c r="AI110" i="37"/>
  <c r="Y117" i="37"/>
  <c r="Q219" i="37"/>
  <c r="AI125" i="37"/>
  <c r="AI127" i="37"/>
  <c r="AI144" i="37"/>
  <c r="AI166" i="37"/>
  <c r="AI174" i="37"/>
  <c r="AI181" i="37"/>
  <c r="AK181" i="37" s="1"/>
  <c r="AI192" i="37"/>
  <c r="AI197" i="37"/>
  <c r="AK197" i="37" s="1"/>
  <c r="AI201" i="37"/>
  <c r="AI214" i="37"/>
  <c r="Y247" i="37"/>
  <c r="AK247" i="37" s="1"/>
  <c r="Y250" i="37"/>
  <c r="AK250" i="37" s="1"/>
  <c r="Y254" i="37"/>
  <c r="AK254" i="37" s="1"/>
  <c r="AI262" i="37"/>
  <c r="Y263" i="37"/>
  <c r="AI273" i="37"/>
  <c r="AI280" i="37"/>
  <c r="W119" i="35"/>
  <c r="AL121" i="35"/>
  <c r="AL135" i="35"/>
  <c r="M44" i="36"/>
  <c r="AD47" i="36"/>
  <c r="AD52" i="36"/>
  <c r="AD57" i="36"/>
  <c r="U99" i="36"/>
  <c r="U104" i="36"/>
  <c r="U110" i="36"/>
  <c r="AL110" i="36" s="1"/>
  <c r="M133" i="36"/>
  <c r="M135" i="36"/>
  <c r="AD145" i="36"/>
  <c r="U167" i="36"/>
  <c r="M186" i="36"/>
  <c r="U187" i="36"/>
  <c r="U190" i="36"/>
  <c r="U248" i="36"/>
  <c r="AL248" i="36" s="1"/>
  <c r="M249" i="36"/>
  <c r="M251" i="36"/>
  <c r="M254" i="36"/>
  <c r="M256" i="36"/>
  <c r="U265" i="36"/>
  <c r="U277" i="36"/>
  <c r="AL277" i="36" s="1"/>
  <c r="U279" i="36"/>
  <c r="U281" i="36"/>
  <c r="AL281" i="36" s="1"/>
  <c r="U284" i="36"/>
  <c r="AL284" i="36" s="1"/>
  <c r="AI16" i="37"/>
  <c r="AI20" i="37"/>
  <c r="Y21" i="37"/>
  <c r="AK21" i="37" s="1"/>
  <c r="AI36" i="37"/>
  <c r="Y44" i="37"/>
  <c r="AK44" i="37" s="1"/>
  <c r="Y48" i="37"/>
  <c r="Y51" i="37"/>
  <c r="AK51" i="37" s="1"/>
  <c r="G219" i="37"/>
  <c r="AI91" i="37"/>
  <c r="AI98" i="37"/>
  <c r="Y115" i="37"/>
  <c r="Y145" i="37"/>
  <c r="AI168" i="37"/>
  <c r="AI175" i="37"/>
  <c r="AI183" i="37"/>
  <c r="Y187" i="37"/>
  <c r="Y190" i="37"/>
  <c r="AK190" i="37" s="1"/>
  <c r="Y202" i="37"/>
  <c r="AK202" i="37" s="1"/>
  <c r="AI202" i="37"/>
  <c r="Y207" i="37"/>
  <c r="AI213" i="37"/>
  <c r="AI216" i="37"/>
  <c r="AI245" i="37"/>
  <c r="Y267" i="37"/>
  <c r="AK267" i="37" s="1"/>
  <c r="AI283" i="37"/>
  <c r="S211" i="34"/>
  <c r="S213" i="34"/>
  <c r="S216" i="34"/>
  <c r="G241" i="34"/>
  <c r="G244" i="34"/>
  <c r="AR248" i="34"/>
  <c r="AR250" i="34"/>
  <c r="G255" i="34"/>
  <c r="AR257" i="34"/>
  <c r="G262" i="34"/>
  <c r="G263" i="34"/>
  <c r="G265" i="34"/>
  <c r="AR267" i="34"/>
  <c r="AR268" i="34"/>
  <c r="U15" i="36"/>
  <c r="U17" i="36"/>
  <c r="U20" i="36"/>
  <c r="AL20" i="36" s="1"/>
  <c r="U22" i="36"/>
  <c r="AL22" i="36" s="1"/>
  <c r="U24" i="36"/>
  <c r="AD28" i="36"/>
  <c r="U39" i="36"/>
  <c r="AD40" i="36"/>
  <c r="U41" i="36"/>
  <c r="AL41" i="36" s="1"/>
  <c r="AD42" i="36"/>
  <c r="U44" i="36"/>
  <c r="AL44" i="36" s="1"/>
  <c r="U46" i="36"/>
  <c r="U51" i="36"/>
  <c r="U56" i="36"/>
  <c r="AD90" i="36"/>
  <c r="M101" i="36"/>
  <c r="M109" i="36"/>
  <c r="M114" i="36"/>
  <c r="U115" i="36"/>
  <c r="M119" i="36"/>
  <c r="M127" i="36"/>
  <c r="U135" i="36"/>
  <c r="AD168" i="36"/>
  <c r="AD180" i="36"/>
  <c r="AL180" i="36" s="1"/>
  <c r="U185" i="36"/>
  <c r="U199" i="36"/>
  <c r="U217" i="36"/>
  <c r="AL217" i="36" s="1"/>
  <c r="M273" i="36"/>
  <c r="U274" i="36"/>
  <c r="M275" i="36"/>
  <c r="M278" i="36"/>
  <c r="M280" i="36"/>
  <c r="M283" i="36"/>
  <c r="M285" i="36"/>
  <c r="AI14" i="37"/>
  <c r="Y26" i="37"/>
  <c r="AK26" i="37" s="1"/>
  <c r="AI26" i="37"/>
  <c r="AI29" i="37"/>
  <c r="Y30" i="37"/>
  <c r="Y33" i="37"/>
  <c r="Y36" i="37"/>
  <c r="AK36" i="37" s="1"/>
  <c r="AI54" i="37"/>
  <c r="Y91" i="37"/>
  <c r="AK91" i="37" s="1"/>
  <c r="Y98" i="37"/>
  <c r="Y102" i="37"/>
  <c r="AI108" i="37"/>
  <c r="AI111" i="37"/>
  <c r="AI128" i="37"/>
  <c r="Y135" i="37"/>
  <c r="AI145" i="37"/>
  <c r="AI180" i="37"/>
  <c r="AK180" i="37" s="1"/>
  <c r="Y248" i="37"/>
  <c r="AI263" i="37"/>
  <c r="AI269" i="37"/>
  <c r="AI274" i="37"/>
  <c r="Y285" i="37"/>
  <c r="AK285" i="37" s="1"/>
  <c r="AK96" i="37"/>
  <c r="AK205" i="37"/>
  <c r="AK119" i="37"/>
  <c r="AC219" i="37"/>
  <c r="AK191" i="37"/>
  <c r="O60" i="37"/>
  <c r="U60" i="37"/>
  <c r="U289" i="37" s="1"/>
  <c r="AC60" i="37"/>
  <c r="AC289" i="37" s="1"/>
  <c r="AI17" i="37"/>
  <c r="AK17" i="37" s="1"/>
  <c r="AK48" i="37"/>
  <c r="AA60" i="37"/>
  <c r="AG219" i="37"/>
  <c r="AK28" i="37"/>
  <c r="Y39" i="37"/>
  <c r="Y47" i="37"/>
  <c r="AI102" i="37"/>
  <c r="Y103" i="37"/>
  <c r="U219" i="37"/>
  <c r="Y109" i="37"/>
  <c r="AI109" i="37"/>
  <c r="Y114" i="37"/>
  <c r="AK114" i="37" s="1"/>
  <c r="Y116" i="37"/>
  <c r="AK116" i="37" s="1"/>
  <c r="AI185" i="37"/>
  <c r="Y186" i="37"/>
  <c r="AG287" i="37"/>
  <c r="U287" i="37"/>
  <c r="Y255" i="37"/>
  <c r="AK255" i="37" s="1"/>
  <c r="K60" i="37"/>
  <c r="K289" i="37" s="1"/>
  <c r="AK33" i="37"/>
  <c r="K219" i="37"/>
  <c r="AE60" i="37"/>
  <c r="AK95" i="37"/>
  <c r="AK110" i="37"/>
  <c r="I60" i="37"/>
  <c r="AK15" i="37"/>
  <c r="AI21" i="37"/>
  <c r="AI27" i="37"/>
  <c r="AI38" i="37"/>
  <c r="Y46" i="37"/>
  <c r="AK46" i="37" s="1"/>
  <c r="E219" i="37"/>
  <c r="E289" i="37" s="1"/>
  <c r="W219" i="37"/>
  <c r="Y122" i="37"/>
  <c r="Y125" i="37"/>
  <c r="AK125" i="37" s="1"/>
  <c r="Y137" i="37"/>
  <c r="AK137" i="37" s="1"/>
  <c r="AI179" i="37"/>
  <c r="AK179" i="37" s="1"/>
  <c r="AK207" i="37"/>
  <c r="Y251" i="37"/>
  <c r="Y274" i="37"/>
  <c r="AK274" i="37" s="1"/>
  <c r="AK120" i="37"/>
  <c r="AA219" i="37"/>
  <c r="AK108" i="37"/>
  <c r="M219" i="37"/>
  <c r="AK263" i="37"/>
  <c r="S219" i="37"/>
  <c r="Y107" i="37"/>
  <c r="AK107" i="37" s="1"/>
  <c r="AE287" i="37"/>
  <c r="AK268" i="37"/>
  <c r="Y38" i="37"/>
  <c r="Y45" i="37"/>
  <c r="AK45" i="37" s="1"/>
  <c r="AK102" i="37"/>
  <c r="Y113" i="37"/>
  <c r="Y121" i="37"/>
  <c r="AK121" i="37" s="1"/>
  <c r="AK171" i="37"/>
  <c r="AK185" i="37"/>
  <c r="AK198" i="37"/>
  <c r="O287" i="37"/>
  <c r="AI244" i="37"/>
  <c r="AI250" i="37"/>
  <c r="Y271" i="37"/>
  <c r="AK204" i="37"/>
  <c r="AG60" i="37"/>
  <c r="AG289" i="37" s="1"/>
  <c r="AE219" i="37"/>
  <c r="Y183" i="37"/>
  <c r="AK183" i="37" s="1"/>
  <c r="AK203" i="37"/>
  <c r="Y174" i="37"/>
  <c r="K287" i="37"/>
  <c r="AC287" i="37"/>
  <c r="AK261" i="37"/>
  <c r="AK272" i="37"/>
  <c r="AK280" i="37"/>
  <c r="AI41" i="37"/>
  <c r="AK41" i="37" s="1"/>
  <c r="AI50" i="37"/>
  <c r="AK50" i="37" s="1"/>
  <c r="AI58" i="37"/>
  <c r="AN289" i="37"/>
  <c r="AI89" i="37"/>
  <c r="AI115" i="37"/>
  <c r="AK115" i="37" s="1"/>
  <c r="AI123" i="37"/>
  <c r="AK123" i="37" s="1"/>
  <c r="AI132" i="37"/>
  <c r="AK132" i="37" s="1"/>
  <c r="Y147" i="37"/>
  <c r="AK147" i="37" s="1"/>
  <c r="Y165" i="37"/>
  <c r="AK165" i="37" s="1"/>
  <c r="Y166" i="37"/>
  <c r="Y201" i="37"/>
  <c r="AK201" i="37" s="1"/>
  <c r="M287" i="37"/>
  <c r="Y241" i="37"/>
  <c r="AI253" i="37"/>
  <c r="AK253" i="37" s="1"/>
  <c r="Y259" i="37"/>
  <c r="AK259" i="37" s="1"/>
  <c r="Y260" i="37"/>
  <c r="AI272" i="37"/>
  <c r="Y278" i="37"/>
  <c r="AK278" i="37" s="1"/>
  <c r="Y279" i="37"/>
  <c r="Q60" i="37"/>
  <c r="Q289" i="37" s="1"/>
  <c r="Y90" i="37"/>
  <c r="AK90" i="37" s="1"/>
  <c r="I287" i="37"/>
  <c r="AI248" i="37"/>
  <c r="AK248" i="37" s="1"/>
  <c r="Y173" i="37"/>
  <c r="AK173" i="37" s="1"/>
  <c r="AI40" i="37"/>
  <c r="AK40" i="37" s="1"/>
  <c r="AI48" i="37"/>
  <c r="M60" i="37"/>
  <c r="AI105" i="37"/>
  <c r="AI114" i="37"/>
  <c r="AI122" i="37"/>
  <c r="Y138" i="37"/>
  <c r="AK138" i="37" s="1"/>
  <c r="Y139" i="37"/>
  <c r="AK139" i="37" s="1"/>
  <c r="Y140" i="37"/>
  <c r="AK140" i="37" s="1"/>
  <c r="AI187" i="37"/>
  <c r="Y195" i="37"/>
  <c r="AK195" i="37" s="1"/>
  <c r="AI207" i="37"/>
  <c r="Y214" i="37"/>
  <c r="AK214" i="37" s="1"/>
  <c r="G287" i="37"/>
  <c r="G289" i="37" s="1"/>
  <c r="W287" i="37"/>
  <c r="W289" i="37" s="1"/>
  <c r="AI251" i="37"/>
  <c r="AI271" i="37"/>
  <c r="Y16" i="37"/>
  <c r="O219" i="37"/>
  <c r="AK92" i="37"/>
  <c r="AK184" i="37"/>
  <c r="AA287" i="37"/>
  <c r="S60" i="37"/>
  <c r="S289" i="37" s="1"/>
  <c r="Y14" i="37"/>
  <c r="AI22" i="37"/>
  <c r="AK22" i="37" s="1"/>
  <c r="AI30" i="37"/>
  <c r="AK30" i="37" s="1"/>
  <c r="AI39" i="37"/>
  <c r="Y54" i="37"/>
  <c r="AK54" i="37" s="1"/>
  <c r="Y56" i="37"/>
  <c r="AK56" i="37" s="1"/>
  <c r="Y57" i="37"/>
  <c r="AK57" i="37" s="1"/>
  <c r="AI96" i="37"/>
  <c r="AI104" i="37"/>
  <c r="AK104" i="37" s="1"/>
  <c r="AI113" i="37"/>
  <c r="Y128" i="37"/>
  <c r="AK128" i="37" s="1"/>
  <c r="Y129" i="37"/>
  <c r="AK129" i="37" s="1"/>
  <c r="Y131" i="37"/>
  <c r="AK131" i="37" s="1"/>
  <c r="AI186" i="37"/>
  <c r="Y192" i="37"/>
  <c r="AK192" i="37" s="1"/>
  <c r="Y193" i="37"/>
  <c r="AK193" i="37" s="1"/>
  <c r="AI205" i="37"/>
  <c r="Y211" i="37"/>
  <c r="AK211" i="37" s="1"/>
  <c r="Y213" i="37"/>
  <c r="AK213" i="37" s="1"/>
  <c r="AI241" i="37"/>
  <c r="Y257" i="37"/>
  <c r="AK257" i="37" s="1"/>
  <c r="Y277" i="37"/>
  <c r="AK277" i="37" s="1"/>
  <c r="S93" i="33"/>
  <c r="AV93" i="33"/>
  <c r="AB219" i="36"/>
  <c r="U116" i="36"/>
  <c r="AL138" i="36"/>
  <c r="AL198" i="36"/>
  <c r="AD213" i="36"/>
  <c r="AL213" i="36" s="1"/>
  <c r="S20" i="33"/>
  <c r="AV20" i="33"/>
  <c r="G137" i="33"/>
  <c r="AR174" i="33"/>
  <c r="G174" i="33"/>
  <c r="S279" i="33"/>
  <c r="AV22" i="34"/>
  <c r="M23" i="34"/>
  <c r="M254" i="34"/>
  <c r="AT254" i="34"/>
  <c r="AD58" i="36"/>
  <c r="AD115" i="36"/>
  <c r="U145" i="36"/>
  <c r="M147" i="36"/>
  <c r="U177" i="36"/>
  <c r="M184" i="36"/>
  <c r="U193" i="36"/>
  <c r="M208" i="36"/>
  <c r="U214" i="36"/>
  <c r="Z287" i="36"/>
  <c r="AD243" i="36"/>
  <c r="AL243" i="36" s="1"/>
  <c r="U250" i="36"/>
  <c r="AL250" i="36" s="1"/>
  <c r="AL265" i="36"/>
  <c r="AD278" i="36"/>
  <c r="AD280" i="36"/>
  <c r="AL280" i="36" s="1"/>
  <c r="AD283" i="36"/>
  <c r="AD285" i="36"/>
  <c r="AR283" i="34"/>
  <c r="G283" i="34"/>
  <c r="G58" i="33"/>
  <c r="M115" i="36"/>
  <c r="AL141" i="36"/>
  <c r="U179" i="36"/>
  <c r="AV131" i="34"/>
  <c r="S131" i="34"/>
  <c r="M58" i="36"/>
  <c r="M171" i="36"/>
  <c r="AF54" i="32"/>
  <c r="AF134" i="32"/>
  <c r="M243" i="32"/>
  <c r="BV283" i="32"/>
  <c r="AL283" i="32"/>
  <c r="S198" i="34"/>
  <c r="AL14" i="35"/>
  <c r="AL15" i="35"/>
  <c r="AL33" i="35"/>
  <c r="W42" i="35"/>
  <c r="AL42" i="35"/>
  <c r="W168" i="35"/>
  <c r="AL168" i="35"/>
  <c r="AL202" i="35"/>
  <c r="AL209" i="35"/>
  <c r="AL211" i="35"/>
  <c r="W216" i="35"/>
  <c r="W241" i="35"/>
  <c r="AL247" i="35"/>
  <c r="AD32" i="36"/>
  <c r="M38" i="36"/>
  <c r="AD50" i="36"/>
  <c r="AD54" i="36"/>
  <c r="AD96" i="36"/>
  <c r="AD134" i="36"/>
  <c r="AL134" i="36" s="1"/>
  <c r="Z219" i="36"/>
  <c r="AL175" i="36"/>
  <c r="U266" i="36"/>
  <c r="AD138" i="36"/>
  <c r="U174" i="36"/>
  <c r="M33" i="36"/>
  <c r="M48" i="36"/>
  <c r="M123" i="36"/>
  <c r="AD126" i="36"/>
  <c r="AD167" i="36"/>
  <c r="S267" i="30"/>
  <c r="S257" i="32"/>
  <c r="BP257" i="32"/>
  <c r="AR103" i="34"/>
  <c r="M174" i="34"/>
  <c r="AT174" i="34"/>
  <c r="G216" i="34"/>
  <c r="AL167" i="35"/>
  <c r="AL280" i="35"/>
  <c r="U16" i="36"/>
  <c r="U18" i="36"/>
  <c r="U21" i="36"/>
  <c r="U23" i="36"/>
  <c r="AL23" i="36" s="1"/>
  <c r="AB60" i="36"/>
  <c r="AB289" i="36" s="1"/>
  <c r="AD36" i="36"/>
  <c r="M42" i="36"/>
  <c r="M45" i="36"/>
  <c r="M93" i="36"/>
  <c r="AD104" i="36"/>
  <c r="AL104" i="36" s="1"/>
  <c r="M108" i="36"/>
  <c r="M120" i="36"/>
  <c r="M132" i="36"/>
  <c r="U165" i="36"/>
  <c r="M167" i="36"/>
  <c r="AD169" i="36"/>
  <c r="AL169" i="36" s="1"/>
  <c r="U197" i="36"/>
  <c r="U202" i="36"/>
  <c r="U261" i="36"/>
  <c r="AL261" i="36" s="1"/>
  <c r="AL275" i="36"/>
  <c r="AT139" i="33"/>
  <c r="M139" i="33"/>
  <c r="AV271" i="34"/>
  <c r="S271" i="34"/>
  <c r="M56" i="36"/>
  <c r="S199" i="33"/>
  <c r="M202" i="33"/>
  <c r="AD45" i="36"/>
  <c r="M53" i="36"/>
  <c r="AL137" i="35"/>
  <c r="AL201" i="35"/>
  <c r="AL277" i="35"/>
  <c r="S60" i="36"/>
  <c r="AF60" i="36"/>
  <c r="U93" i="36"/>
  <c r="AL93" i="36" s="1"/>
  <c r="M96" i="36"/>
  <c r="U108" i="36"/>
  <c r="U120" i="36"/>
  <c r="U132" i="36"/>
  <c r="M134" i="36"/>
  <c r="AD147" i="36"/>
  <c r="AL167" i="36"/>
  <c r="M190" i="36"/>
  <c r="AD195" i="36"/>
  <c r="AL195" i="36" s="1"/>
  <c r="M244" i="36"/>
  <c r="M247" i="36"/>
  <c r="AD251" i="36"/>
  <c r="AD254" i="36"/>
  <c r="AD256" i="36"/>
  <c r="U242" i="36"/>
  <c r="AL242" i="36" s="1"/>
  <c r="M96" i="31"/>
  <c r="G217" i="32"/>
  <c r="AV108" i="34"/>
  <c r="AT109" i="34"/>
  <c r="S111" i="34"/>
  <c r="AV138" i="34"/>
  <c r="AV187" i="34"/>
  <c r="W47" i="35"/>
  <c r="W108" i="35"/>
  <c r="W117" i="35"/>
  <c r="AL117" i="35"/>
  <c r="W192" i="35"/>
  <c r="AL195" i="35"/>
  <c r="W275" i="35"/>
  <c r="AL275" i="35"/>
  <c r="AD14" i="36"/>
  <c r="AD16" i="36"/>
  <c r="AD18" i="36"/>
  <c r="AD21" i="36"/>
  <c r="AD23" i="36"/>
  <c r="AD26" i="36"/>
  <c r="M34" i="36"/>
  <c r="M36" i="36"/>
  <c r="U40" i="36"/>
  <c r="AL40" i="36" s="1"/>
  <c r="U42" i="36"/>
  <c r="AL42" i="36" s="1"/>
  <c r="M47" i="36"/>
  <c r="M50" i="36"/>
  <c r="U58" i="36"/>
  <c r="AL58" i="36" s="1"/>
  <c r="AD91" i="36"/>
  <c r="AD98" i="36"/>
  <c r="AL98" i="36" s="1"/>
  <c r="AD103" i="36"/>
  <c r="M107" i="36"/>
  <c r="AD110" i="36"/>
  <c r="AD117" i="36"/>
  <c r="AL117" i="36" s="1"/>
  <c r="AD122" i="36"/>
  <c r="M126" i="36"/>
  <c r="AD129" i="36"/>
  <c r="AD137" i="36"/>
  <c r="AL137" i="36" s="1"/>
  <c r="AD140" i="36"/>
  <c r="AL140" i="36" s="1"/>
  <c r="M144" i="36"/>
  <c r="AD166" i="36"/>
  <c r="AL166" i="36" s="1"/>
  <c r="M169" i="36"/>
  <c r="M172" i="36"/>
  <c r="M174" i="36"/>
  <c r="U178" i="36"/>
  <c r="M189" i="36"/>
  <c r="AD193" i="36"/>
  <c r="M203" i="36"/>
  <c r="M209" i="36"/>
  <c r="M217" i="36"/>
  <c r="I287" i="36"/>
  <c r="AF287" i="36"/>
  <c r="M245" i="36"/>
  <c r="U247" i="36"/>
  <c r="M248" i="36"/>
  <c r="U249" i="36"/>
  <c r="M259" i="36"/>
  <c r="M261" i="36"/>
  <c r="AD266" i="36"/>
  <c r="M274" i="36"/>
  <c r="AD277" i="36"/>
  <c r="AD279" i="36"/>
  <c r="AL279" i="36" s="1"/>
  <c r="U211" i="36"/>
  <c r="AB287" i="36"/>
  <c r="AJ287" i="36"/>
  <c r="U271" i="36"/>
  <c r="W187" i="33"/>
  <c r="AV269" i="33"/>
  <c r="S272" i="33"/>
  <c r="M26" i="34"/>
  <c r="G41" i="34"/>
  <c r="M42" i="34"/>
  <c r="W109" i="34"/>
  <c r="AB109" i="34" s="1"/>
  <c r="W113" i="34"/>
  <c r="AJ113" i="34" s="1"/>
  <c r="W247" i="34"/>
  <c r="AB247" i="34" s="1"/>
  <c r="W56" i="35"/>
  <c r="AL56" i="35"/>
  <c r="W97" i="35"/>
  <c r="AL97" i="35"/>
  <c r="W107" i="35"/>
  <c r="AL107" i="35"/>
  <c r="AL116" i="35"/>
  <c r="AL191" i="35"/>
  <c r="U27" i="36"/>
  <c r="AD30" i="36"/>
  <c r="M39" i="36"/>
  <c r="AD44" i="36"/>
  <c r="U45" i="36"/>
  <c r="AL45" i="36" s="1"/>
  <c r="U47" i="36"/>
  <c r="AL47" i="36" s="1"/>
  <c r="M52" i="36"/>
  <c r="M54" i="36"/>
  <c r="M91" i="36"/>
  <c r="AD95" i="36"/>
  <c r="M98" i="36"/>
  <c r="M103" i="36"/>
  <c r="M110" i="36"/>
  <c r="AD114" i="36"/>
  <c r="AL114" i="36" s="1"/>
  <c r="M117" i="36"/>
  <c r="M122" i="36"/>
  <c r="M129" i="36"/>
  <c r="AD133" i="36"/>
  <c r="M137" i="36"/>
  <c r="M140" i="36"/>
  <c r="AD146" i="36"/>
  <c r="M166" i="36"/>
  <c r="M177" i="36"/>
  <c r="M179" i="36"/>
  <c r="M191" i="36"/>
  <c r="M199" i="36"/>
  <c r="U208" i="36"/>
  <c r="AD214" i="36"/>
  <c r="U216" i="36"/>
  <c r="K287" i="36"/>
  <c r="AH287" i="36"/>
  <c r="AD242" i="36"/>
  <c r="M250" i="36"/>
  <c r="AD253" i="36"/>
  <c r="AD255" i="36"/>
  <c r="AL255" i="36" s="1"/>
  <c r="M263" i="36"/>
  <c r="AD268" i="36"/>
  <c r="AL268" i="36" s="1"/>
  <c r="AD271" i="36"/>
  <c r="M277" i="36"/>
  <c r="U278" i="36"/>
  <c r="AD281" i="36"/>
  <c r="AD284" i="36"/>
  <c r="AL58" i="32"/>
  <c r="AT250" i="34"/>
  <c r="AL26" i="35"/>
  <c r="AL45" i="35"/>
  <c r="AL96" i="35"/>
  <c r="AL105" i="35"/>
  <c r="W190" i="35"/>
  <c r="AL190" i="35"/>
  <c r="AL259" i="35"/>
  <c r="AL263" i="35"/>
  <c r="M14" i="36"/>
  <c r="M16" i="36"/>
  <c r="M60" i="36" s="1"/>
  <c r="M18" i="36"/>
  <c r="M21" i="36"/>
  <c r="M23" i="36"/>
  <c r="M26" i="36"/>
  <c r="U32" i="36"/>
  <c r="AD35" i="36"/>
  <c r="U50" i="36"/>
  <c r="U52" i="36"/>
  <c r="AL52" i="36" s="1"/>
  <c r="AH219" i="36"/>
  <c r="M193" i="36"/>
  <c r="M205" i="36"/>
  <c r="M214" i="36"/>
  <c r="U241" i="36"/>
  <c r="AD244" i="36"/>
  <c r="AD247" i="36"/>
  <c r="M253" i="36"/>
  <c r="AD257" i="36"/>
  <c r="AL257" i="36" s="1"/>
  <c r="AD260" i="36"/>
  <c r="AL260" i="36" s="1"/>
  <c r="M266" i="36"/>
  <c r="U269" i="36"/>
  <c r="AD273" i="36"/>
  <c r="M279" i="36"/>
  <c r="M281" i="36"/>
  <c r="G58" i="34"/>
  <c r="W24" i="35"/>
  <c r="AL24" i="35"/>
  <c r="W34" i="35"/>
  <c r="W179" i="35"/>
  <c r="AL179" i="35"/>
  <c r="M30" i="36"/>
  <c r="U36" i="36"/>
  <c r="AL36" i="36" s="1"/>
  <c r="M46" i="36"/>
  <c r="AD53" i="36"/>
  <c r="U54" i="36"/>
  <c r="AD56" i="36"/>
  <c r="U57" i="36"/>
  <c r="AL57" i="36" s="1"/>
  <c r="AD97" i="36"/>
  <c r="AL97" i="36" s="1"/>
  <c r="M105" i="36"/>
  <c r="AD116" i="36"/>
  <c r="AL116" i="36" s="1"/>
  <c r="M125" i="36"/>
  <c r="AD135" i="36"/>
  <c r="AD139" i="36"/>
  <c r="AL139" i="36" s="1"/>
  <c r="M143" i="36"/>
  <c r="AD165" i="36"/>
  <c r="M168" i="36"/>
  <c r="AD175" i="36"/>
  <c r="AD190" i="36"/>
  <c r="AL190" i="36" s="1"/>
  <c r="U192" i="36"/>
  <c r="AD198" i="36"/>
  <c r="U213" i="36"/>
  <c r="M242" i="36"/>
  <c r="U245" i="36"/>
  <c r="AD249" i="36"/>
  <c r="U251" i="36"/>
  <c r="M255" i="36"/>
  <c r="U256" i="36"/>
  <c r="AL256" i="36" s="1"/>
  <c r="M257" i="36"/>
  <c r="U259" i="36"/>
  <c r="AL259" i="36" s="1"/>
  <c r="AD262" i="36"/>
  <c r="M268" i="36"/>
  <c r="M271" i="36"/>
  <c r="AD275" i="36"/>
  <c r="M284" i="36"/>
  <c r="U285" i="36"/>
  <c r="AL285" i="36" s="1"/>
  <c r="Q60" i="36"/>
  <c r="U14" i="36"/>
  <c r="AL123" i="36"/>
  <c r="AD89" i="36"/>
  <c r="AL89" i="36" s="1"/>
  <c r="AL103" i="36"/>
  <c r="AL122" i="36"/>
  <c r="AL132" i="36"/>
  <c r="AL120" i="36"/>
  <c r="AL129" i="36"/>
  <c r="AL15" i="36"/>
  <c r="AL17" i="36"/>
  <c r="AL24" i="36"/>
  <c r="Z60" i="36"/>
  <c r="AL90" i="36"/>
  <c r="AL99" i="36"/>
  <c r="AL109" i="36"/>
  <c r="AL119" i="36"/>
  <c r="AL128" i="36"/>
  <c r="AJ219" i="36"/>
  <c r="AL245" i="36"/>
  <c r="I60" i="36"/>
  <c r="U29" i="36"/>
  <c r="AL29" i="36" s="1"/>
  <c r="AD41" i="36"/>
  <c r="U48" i="36"/>
  <c r="AL48" i="36" s="1"/>
  <c r="AL144" i="36"/>
  <c r="AL202" i="36"/>
  <c r="X60" i="36"/>
  <c r="K60" i="36"/>
  <c r="AH60" i="36"/>
  <c r="AL107" i="36"/>
  <c r="AL126" i="36"/>
  <c r="AL135" i="36"/>
  <c r="AL174" i="36"/>
  <c r="AL133" i="36"/>
  <c r="M89" i="36"/>
  <c r="I219" i="36"/>
  <c r="O60" i="36"/>
  <c r="AJ60" i="36"/>
  <c r="AJ289" i="36" s="1"/>
  <c r="AD27" i="36"/>
  <c r="U34" i="36"/>
  <c r="AD46" i="36"/>
  <c r="AL46" i="36" s="1"/>
  <c r="U53" i="36"/>
  <c r="AL96" i="36"/>
  <c r="AL105" i="36"/>
  <c r="AL125" i="36"/>
  <c r="AL146" i="36"/>
  <c r="AL33" i="36"/>
  <c r="G60" i="36"/>
  <c r="AD174" i="36"/>
  <c r="AD185" i="36"/>
  <c r="AL185" i="36" s="1"/>
  <c r="AD189" i="36"/>
  <c r="AL189" i="36" s="1"/>
  <c r="M201" i="36"/>
  <c r="AD204" i="36"/>
  <c r="AD208" i="36"/>
  <c r="Q287" i="36"/>
  <c r="U244" i="36"/>
  <c r="AL253" i="36"/>
  <c r="U283" i="36"/>
  <c r="AL283" i="36" s="1"/>
  <c r="AL38" i="36"/>
  <c r="Q219" i="36"/>
  <c r="X219" i="36"/>
  <c r="AL273" i="36"/>
  <c r="AL32" i="36"/>
  <c r="S219" i="36"/>
  <c r="U26" i="36"/>
  <c r="AL26" i="36" s="1"/>
  <c r="U30" i="36"/>
  <c r="AL30" i="36" s="1"/>
  <c r="U35" i="36"/>
  <c r="AL54" i="36"/>
  <c r="AD171" i="36"/>
  <c r="M181" i="36"/>
  <c r="M185" i="36"/>
  <c r="M204" i="36"/>
  <c r="S287" i="36"/>
  <c r="G219" i="36"/>
  <c r="AL28" i="36"/>
  <c r="AL51" i="36"/>
  <c r="AL56" i="36"/>
  <c r="O287" i="36"/>
  <c r="U172" i="36"/>
  <c r="AD184" i="36"/>
  <c r="AL184" i="36" s="1"/>
  <c r="M196" i="36"/>
  <c r="AD199" i="36"/>
  <c r="AL199" i="36" s="1"/>
  <c r="AD203" i="36"/>
  <c r="M215" i="36"/>
  <c r="U254" i="36"/>
  <c r="AL262" i="36"/>
  <c r="O219" i="36"/>
  <c r="AF219" i="36"/>
  <c r="AD173" i="36"/>
  <c r="AD178" i="36"/>
  <c r="AL178" i="36" s="1"/>
  <c r="AD183" i="36"/>
  <c r="AL183" i="36" s="1"/>
  <c r="AD187" i="36"/>
  <c r="AL187" i="36" s="1"/>
  <c r="AD192" i="36"/>
  <c r="AD197" i="36"/>
  <c r="AL197" i="36" s="1"/>
  <c r="AD202" i="36"/>
  <c r="AD207" i="36"/>
  <c r="AL207" i="36" s="1"/>
  <c r="AD211" i="36"/>
  <c r="AD216" i="36"/>
  <c r="AL216" i="36" s="1"/>
  <c r="AD241" i="36"/>
  <c r="X287" i="36"/>
  <c r="M173" i="36"/>
  <c r="M178" i="36"/>
  <c r="M183" i="36"/>
  <c r="M187" i="36"/>
  <c r="M192" i="36"/>
  <c r="M197" i="36"/>
  <c r="M202" i="36"/>
  <c r="M207" i="36"/>
  <c r="M211" i="36"/>
  <c r="M216" i="36"/>
  <c r="M241" i="36"/>
  <c r="G287" i="36"/>
  <c r="A289" i="36"/>
  <c r="AD172" i="36"/>
  <c r="AD177" i="36"/>
  <c r="AL177" i="36" s="1"/>
  <c r="AD181" i="36"/>
  <c r="AL181" i="36" s="1"/>
  <c r="AD186" i="36"/>
  <c r="AL186" i="36" s="1"/>
  <c r="AD191" i="36"/>
  <c r="AL191" i="36" s="1"/>
  <c r="AD196" i="36"/>
  <c r="AL196" i="36" s="1"/>
  <c r="AD201" i="36"/>
  <c r="AL201" i="36" s="1"/>
  <c r="AD205" i="36"/>
  <c r="AL205" i="36" s="1"/>
  <c r="AD210" i="36"/>
  <c r="AL210" i="36" s="1"/>
  <c r="AD215" i="36"/>
  <c r="AL215" i="36" s="1"/>
  <c r="AR177" i="34"/>
  <c r="G177" i="34"/>
  <c r="AR244" i="34"/>
  <c r="AR269" i="34"/>
  <c r="G269" i="34"/>
  <c r="AT126" i="34"/>
  <c r="M126" i="34"/>
  <c r="AT244" i="34"/>
  <c r="M244" i="34"/>
  <c r="W269" i="34"/>
  <c r="AF269" i="34" s="1"/>
  <c r="AB219" i="35"/>
  <c r="AT141" i="33"/>
  <c r="M141" i="33"/>
  <c r="AV203" i="33"/>
  <c r="S203" i="33"/>
  <c r="AV126" i="34"/>
  <c r="S126" i="34"/>
  <c r="S180" i="34"/>
  <c r="AV180" i="34"/>
  <c r="S195" i="34"/>
  <c r="W268" i="34"/>
  <c r="AF268" i="34" s="1"/>
  <c r="G275" i="34"/>
  <c r="W54" i="35"/>
  <c r="AL57" i="35"/>
  <c r="K219" i="35"/>
  <c r="W96" i="35"/>
  <c r="W105" i="35"/>
  <c r="W116" i="35"/>
  <c r="AL131" i="35"/>
  <c r="AL242" i="35"/>
  <c r="M18" i="33"/>
  <c r="AR20" i="33"/>
  <c r="G20" i="33"/>
  <c r="AR90" i="33"/>
  <c r="G90" i="33"/>
  <c r="AR99" i="33"/>
  <c r="AR260" i="33"/>
  <c r="G260" i="33"/>
  <c r="W267" i="33"/>
  <c r="AJ267" i="33" s="1"/>
  <c r="AR35" i="34"/>
  <c r="G35" i="34"/>
  <c r="AT103" i="34"/>
  <c r="M103" i="34"/>
  <c r="W104" i="34"/>
  <c r="S132" i="34"/>
  <c r="AV132" i="34"/>
  <c r="AV197" i="34"/>
  <c r="S197" i="34"/>
  <c r="S248" i="34"/>
  <c r="AV248" i="34"/>
  <c r="AV274" i="34"/>
  <c r="S274" i="34"/>
  <c r="AL44" i="35"/>
  <c r="W53" i="35"/>
  <c r="AL53" i="35"/>
  <c r="W204" i="35"/>
  <c r="W279" i="35"/>
  <c r="AL279" i="35"/>
  <c r="M169" i="34"/>
  <c r="W169" i="34"/>
  <c r="AB169" i="34" s="1"/>
  <c r="AT125" i="34"/>
  <c r="W125" i="34"/>
  <c r="AJ125" i="34" s="1"/>
  <c r="S174" i="34"/>
  <c r="AV174" i="34"/>
  <c r="W178" i="33"/>
  <c r="AB178" i="33" s="1"/>
  <c r="AR141" i="34"/>
  <c r="G141" i="34"/>
  <c r="AH214" i="27"/>
  <c r="BR259" i="32"/>
  <c r="G266" i="32"/>
  <c r="AT23" i="33"/>
  <c r="M23" i="33"/>
  <c r="AV243" i="33"/>
  <c r="S243" i="33"/>
  <c r="W259" i="33"/>
  <c r="AF259" i="33" s="1"/>
  <c r="S26" i="34"/>
  <c r="AV26" i="34"/>
  <c r="AV40" i="34"/>
  <c r="S40" i="34"/>
  <c r="W54" i="34"/>
  <c r="AF54" i="34" s="1"/>
  <c r="W141" i="34"/>
  <c r="AJ141" i="34" s="1"/>
  <c r="W41" i="35"/>
  <c r="AL41" i="35"/>
  <c r="AL172" i="35"/>
  <c r="W181" i="35"/>
  <c r="W191" i="35"/>
  <c r="AL267" i="35"/>
  <c r="AR96" i="34"/>
  <c r="G96" i="34"/>
  <c r="W167" i="35"/>
  <c r="AR254" i="34"/>
  <c r="G254" i="34"/>
  <c r="AL16" i="35"/>
  <c r="W33" i="35"/>
  <c r="S167" i="30"/>
  <c r="AV21" i="33"/>
  <c r="S21" i="33"/>
  <c r="W126" i="33"/>
  <c r="AF126" i="33" s="1"/>
  <c r="AT190" i="34"/>
  <c r="M190" i="34"/>
  <c r="AR263" i="34"/>
  <c r="M265" i="34"/>
  <c r="AV278" i="34"/>
  <c r="W278" i="34"/>
  <c r="AF278" i="34" s="1"/>
  <c r="S285" i="34"/>
  <c r="AB60" i="35"/>
  <c r="AL35" i="35"/>
  <c r="W40" i="35"/>
  <c r="AL40" i="35"/>
  <c r="AL171" i="35"/>
  <c r="W180" i="35"/>
  <c r="AL180" i="35"/>
  <c r="AJ287" i="35"/>
  <c r="AL257" i="35"/>
  <c r="AL266" i="35"/>
  <c r="AT16" i="34"/>
  <c r="M16" i="34"/>
  <c r="G197" i="34"/>
  <c r="AR197" i="34"/>
  <c r="G60" i="35"/>
  <c r="AV102" i="34"/>
  <c r="S102" i="34"/>
  <c r="W249" i="34"/>
  <c r="AF249" i="34" s="1"/>
  <c r="BT119" i="32"/>
  <c r="AF119" i="32"/>
  <c r="BV273" i="32"/>
  <c r="AL273" i="32"/>
  <c r="G51" i="33"/>
  <c r="W51" i="33"/>
  <c r="AJ51" i="33" s="1"/>
  <c r="M285" i="33"/>
  <c r="AT285" i="33"/>
  <c r="AV56" i="34"/>
  <c r="S56" i="34"/>
  <c r="W144" i="34"/>
  <c r="AB144" i="34" s="1"/>
  <c r="AV214" i="34"/>
  <c r="S214" i="34"/>
  <c r="W17" i="35"/>
  <c r="AL17" i="35"/>
  <c r="K60" i="35"/>
  <c r="AL29" i="35"/>
  <c r="U219" i="35"/>
  <c r="AL92" i="35"/>
  <c r="W132" i="35"/>
  <c r="AL145" i="35"/>
  <c r="AL256" i="35"/>
  <c r="W265" i="35"/>
  <c r="AL265" i="35"/>
  <c r="AL132" i="35"/>
  <c r="W144" i="35"/>
  <c r="AL144" i="35"/>
  <c r="W171" i="35"/>
  <c r="W172" i="35"/>
  <c r="W173" i="35"/>
  <c r="AL175" i="35"/>
  <c r="W207" i="35"/>
  <c r="AL207" i="35"/>
  <c r="AH287" i="35"/>
  <c r="W255" i="35"/>
  <c r="AL255" i="35"/>
  <c r="G197" i="27"/>
  <c r="AH211" i="27"/>
  <c r="AV134" i="33"/>
  <c r="AR138" i="34"/>
  <c r="AT195" i="34"/>
  <c r="W32" i="35"/>
  <c r="W44" i="35"/>
  <c r="AL46" i="35"/>
  <c r="W98" i="35"/>
  <c r="AL111" i="35"/>
  <c r="AL127" i="35"/>
  <c r="W131" i="35"/>
  <c r="AL138" i="35"/>
  <c r="W143" i="35"/>
  <c r="AL143" i="35"/>
  <c r="W169" i="35"/>
  <c r="AL169" i="35"/>
  <c r="AL185" i="35"/>
  <c r="W205" i="35"/>
  <c r="AL205" i="35"/>
  <c r="W217" i="35"/>
  <c r="AL217" i="35"/>
  <c r="W242" i="35"/>
  <c r="AL249" i="35"/>
  <c r="W254" i="35"/>
  <c r="AL254" i="35"/>
  <c r="W266" i="35"/>
  <c r="W280" i="35"/>
  <c r="BT104" i="32"/>
  <c r="S250" i="32"/>
  <c r="W23" i="34"/>
  <c r="AF23" i="34" s="1"/>
  <c r="W51" i="34"/>
  <c r="AB51" i="34" s="1"/>
  <c r="W90" i="34"/>
  <c r="AB90" i="34" s="1"/>
  <c r="W15" i="35"/>
  <c r="W16" i="35"/>
  <c r="AL18" i="35"/>
  <c r="W52" i="35"/>
  <c r="AL52" i="35"/>
  <c r="W95" i="35"/>
  <c r="AL95" i="35"/>
  <c r="AL99" i="35"/>
  <c r="W115" i="35"/>
  <c r="AL115" i="35"/>
  <c r="W126" i="35"/>
  <c r="W127" i="35"/>
  <c r="AL146" i="35"/>
  <c r="W166" i="35"/>
  <c r="AL173" i="35"/>
  <c r="W178" i="35"/>
  <c r="AL178" i="35"/>
  <c r="W189" i="35"/>
  <c r="AL189" i="35"/>
  <c r="AL204" i="35"/>
  <c r="W274" i="35"/>
  <c r="AL274" i="35"/>
  <c r="AL34" i="35"/>
  <c r="W51" i="35"/>
  <c r="AL90" i="35"/>
  <c r="AL114" i="35"/>
  <c r="AL125" i="35"/>
  <c r="W138" i="35"/>
  <c r="AL140" i="35"/>
  <c r="AL183" i="35"/>
  <c r="AL187" i="35"/>
  <c r="W199" i="35"/>
  <c r="M287" i="35"/>
  <c r="W247" i="35"/>
  <c r="AL251" i="35"/>
  <c r="S287" i="35"/>
  <c r="W261" i="35"/>
  <c r="AL268" i="35"/>
  <c r="W273" i="35"/>
  <c r="AL273" i="35"/>
  <c r="W285" i="35"/>
  <c r="M241" i="30"/>
  <c r="M143" i="31"/>
  <c r="BR257" i="32"/>
  <c r="W119" i="33"/>
  <c r="AF119" i="33" s="1"/>
  <c r="W143" i="33"/>
  <c r="AJ143" i="33" s="1"/>
  <c r="W199" i="33"/>
  <c r="AB199" i="33" s="1"/>
  <c r="W275" i="33"/>
  <c r="AJ275" i="33" s="1"/>
  <c r="M133" i="34"/>
  <c r="AR147" i="34"/>
  <c r="W192" i="34"/>
  <c r="S259" i="34"/>
  <c r="I60" i="35"/>
  <c r="W23" i="35"/>
  <c r="AL23" i="35"/>
  <c r="AJ219" i="35"/>
  <c r="AL98" i="35"/>
  <c r="AL109" i="35"/>
  <c r="W113" i="35"/>
  <c r="AL113" i="35"/>
  <c r="AL119" i="35"/>
  <c r="W123" i="35"/>
  <c r="AL123" i="35"/>
  <c r="W134" i="35"/>
  <c r="AL134" i="35"/>
  <c r="AL166" i="35"/>
  <c r="W186" i="35"/>
  <c r="AL186" i="35"/>
  <c r="W198" i="35"/>
  <c r="AL198" i="35"/>
  <c r="W209" i="35"/>
  <c r="W210" i="35"/>
  <c r="W211" i="35"/>
  <c r="AL214" i="35"/>
  <c r="W245" i="35"/>
  <c r="AL245" i="35"/>
  <c r="W260" i="35"/>
  <c r="AL260" i="35"/>
  <c r="W284" i="35"/>
  <c r="AL284" i="35"/>
  <c r="W114" i="35"/>
  <c r="W125" i="35"/>
  <c r="W135" i="35"/>
  <c r="W137" i="35"/>
  <c r="W187" i="35"/>
  <c r="W201" i="35"/>
  <c r="W18" i="30"/>
  <c r="AJ18" i="30" s="1"/>
  <c r="BR93" i="32"/>
  <c r="G119" i="33"/>
  <c r="M167" i="33"/>
  <c r="G199" i="33"/>
  <c r="W30" i="34"/>
  <c r="AV30" i="34"/>
  <c r="M34" i="34"/>
  <c r="M56" i="34"/>
  <c r="W115" i="34"/>
  <c r="AJ115" i="34" s="1"/>
  <c r="W134" i="34"/>
  <c r="AB134" i="34" s="1"/>
  <c r="G192" i="34"/>
  <c r="M216" i="34"/>
  <c r="M248" i="34"/>
  <c r="W259" i="34"/>
  <c r="AJ259" i="34" s="1"/>
  <c r="W260" i="34"/>
  <c r="AJ260" i="34" s="1"/>
  <c r="G272" i="34"/>
  <c r="W281" i="34"/>
  <c r="AF281" i="34" s="1"/>
  <c r="W22" i="35"/>
  <c r="W48" i="35"/>
  <c r="AL48" i="35"/>
  <c r="AL54" i="35"/>
  <c r="S219" i="35"/>
  <c r="AL108" i="35"/>
  <c r="W111" i="35"/>
  <c r="AL128" i="35"/>
  <c r="W133" i="35"/>
  <c r="AL133" i="35"/>
  <c r="W145" i="35"/>
  <c r="W146" i="35"/>
  <c r="AL181" i="35"/>
  <c r="W185" i="35"/>
  <c r="AL192" i="35"/>
  <c r="W197" i="35"/>
  <c r="AL197" i="35"/>
  <c r="W208" i="35"/>
  <c r="AL208" i="35"/>
  <c r="Q287" i="35"/>
  <c r="W256" i="35"/>
  <c r="AL261" i="35"/>
  <c r="AD60" i="35"/>
  <c r="M219" i="35"/>
  <c r="W39" i="35"/>
  <c r="AL39" i="35"/>
  <c r="W45" i="35"/>
  <c r="W46" i="35"/>
  <c r="Z60" i="35"/>
  <c r="O219" i="35"/>
  <c r="AF219" i="35"/>
  <c r="W104" i="35"/>
  <c r="AL104" i="35"/>
  <c r="AB287" i="35"/>
  <c r="W257" i="35"/>
  <c r="W259" i="35"/>
  <c r="W277" i="35"/>
  <c r="W278" i="35"/>
  <c r="Q60" i="35"/>
  <c r="AH60" i="35"/>
  <c r="AF60" i="35"/>
  <c r="W30" i="35"/>
  <c r="AL30" i="35"/>
  <c r="AL32" i="35"/>
  <c r="W38" i="35"/>
  <c r="AL47" i="35"/>
  <c r="Q219" i="35"/>
  <c r="AH219" i="35"/>
  <c r="W103" i="35"/>
  <c r="AL103" i="35"/>
  <c r="W109" i="35"/>
  <c r="W110" i="35"/>
  <c r="AL110" i="35"/>
  <c r="W129" i="35"/>
  <c r="AL129" i="35"/>
  <c r="W165" i="35"/>
  <c r="AL165" i="35"/>
  <c r="W184" i="35"/>
  <c r="AL184" i="35"/>
  <c r="W203" i="35"/>
  <c r="AL203" i="35"/>
  <c r="K287" i="35"/>
  <c r="AD287" i="35"/>
  <c r="W253" i="35"/>
  <c r="AL253" i="35"/>
  <c r="W272" i="35"/>
  <c r="AL272" i="35"/>
  <c r="M60" i="35"/>
  <c r="AD219" i="35"/>
  <c r="S60" i="35"/>
  <c r="S289" i="35" s="1"/>
  <c r="AJ60" i="35"/>
  <c r="O60" i="35"/>
  <c r="W29" i="35"/>
  <c r="W35" i="35"/>
  <c r="W36" i="35"/>
  <c r="AL36" i="35"/>
  <c r="W102" i="35"/>
  <c r="W128" i="35"/>
  <c r="W147" i="35"/>
  <c r="W183" i="35"/>
  <c r="W202" i="35"/>
  <c r="AF287" i="35"/>
  <c r="W251" i="35"/>
  <c r="W271" i="35"/>
  <c r="U60" i="35"/>
  <c r="W21" i="35"/>
  <c r="AL21" i="35"/>
  <c r="AL22" i="35"/>
  <c r="W28" i="35"/>
  <c r="AL38" i="35"/>
  <c r="AL89" i="35"/>
  <c r="W93" i="35"/>
  <c r="AL93" i="35"/>
  <c r="W99" i="35"/>
  <c r="W101" i="35"/>
  <c r="AL101" i="35"/>
  <c r="W122" i="35"/>
  <c r="AL122" i="35"/>
  <c r="W141" i="35"/>
  <c r="AL141" i="35"/>
  <c r="W177" i="35"/>
  <c r="AL177" i="35"/>
  <c r="W196" i="35"/>
  <c r="AL196" i="35"/>
  <c r="W215" i="35"/>
  <c r="AL215" i="35"/>
  <c r="O287" i="35"/>
  <c r="W250" i="35"/>
  <c r="AL250" i="35"/>
  <c r="W269" i="35"/>
  <c r="AL269" i="35"/>
  <c r="W14" i="35"/>
  <c r="W20" i="35"/>
  <c r="AL20" i="35"/>
  <c r="W26" i="35"/>
  <c r="W27" i="35"/>
  <c r="AL27" i="35"/>
  <c r="W58" i="35"/>
  <c r="AL58" i="35"/>
  <c r="G219" i="35"/>
  <c r="W89" i="35"/>
  <c r="AP219" i="35"/>
  <c r="AP289" i="35" s="1"/>
  <c r="W92" i="35"/>
  <c r="AL102" i="35"/>
  <c r="W121" i="35"/>
  <c r="W140" i="35"/>
  <c r="W175" i="35"/>
  <c r="W195" i="35"/>
  <c r="W214" i="35"/>
  <c r="W244" i="35"/>
  <c r="AL244" i="35"/>
  <c r="Z287" i="35"/>
  <c r="W248" i="35"/>
  <c r="W249" i="35"/>
  <c r="W263" i="35"/>
  <c r="W267" i="35"/>
  <c r="W268" i="35"/>
  <c r="AL271" i="35"/>
  <c r="AL278" i="35"/>
  <c r="W283" i="35"/>
  <c r="AL283" i="35"/>
  <c r="W18" i="35"/>
  <c r="AL28" i="35"/>
  <c r="W50" i="35"/>
  <c r="AL50" i="35"/>
  <c r="AL51" i="35"/>
  <c r="W57" i="35"/>
  <c r="I219" i="35"/>
  <c r="Z219" i="35"/>
  <c r="W90" i="35"/>
  <c r="W91" i="35"/>
  <c r="AL91" i="35"/>
  <c r="W120" i="35"/>
  <c r="AL120" i="35"/>
  <c r="W139" i="35"/>
  <c r="AL139" i="35"/>
  <c r="W174" i="35"/>
  <c r="AL174" i="35"/>
  <c r="W193" i="35"/>
  <c r="AL193" i="35"/>
  <c r="W213" i="35"/>
  <c r="AL213" i="35"/>
  <c r="AP287" i="35"/>
  <c r="U287" i="35"/>
  <c r="W243" i="35"/>
  <c r="AL243" i="35"/>
  <c r="I287" i="35"/>
  <c r="W262" i="35"/>
  <c r="AL262" i="35"/>
  <c r="W281" i="35"/>
  <c r="AL281" i="35"/>
  <c r="G287" i="35"/>
  <c r="G95" i="33"/>
  <c r="W95" i="33"/>
  <c r="AB95" i="33" s="1"/>
  <c r="AR95" i="33"/>
  <c r="AV281" i="33"/>
  <c r="S281" i="33"/>
  <c r="Y93" i="31"/>
  <c r="AL93" i="31" s="1"/>
  <c r="S125" i="31"/>
  <c r="BB125" i="31"/>
  <c r="BT197" i="32"/>
  <c r="BT275" i="32"/>
  <c r="S179" i="33"/>
  <c r="AV179" i="33"/>
  <c r="W29" i="34"/>
  <c r="AF29" i="34" s="1"/>
  <c r="AR32" i="34"/>
  <c r="G32" i="34"/>
  <c r="BV275" i="32"/>
  <c r="AL275" i="32"/>
  <c r="AT129" i="33"/>
  <c r="M129" i="33"/>
  <c r="W146" i="34"/>
  <c r="AF146" i="34" s="1"/>
  <c r="AR146" i="34"/>
  <c r="G146" i="34"/>
  <c r="M28" i="32"/>
  <c r="S272" i="32"/>
  <c r="W56" i="33"/>
  <c r="AB56" i="33" s="1"/>
  <c r="G104" i="33"/>
  <c r="W183" i="34"/>
  <c r="AF183" i="34" s="1"/>
  <c r="G183" i="34"/>
  <c r="W256" i="34"/>
  <c r="AJ256" i="34" s="1"/>
  <c r="AR256" i="34"/>
  <c r="W283" i="30"/>
  <c r="AB283" i="30" s="1"/>
  <c r="G271" i="32"/>
  <c r="AV145" i="34"/>
  <c r="S145" i="34"/>
  <c r="AR168" i="34"/>
  <c r="G168" i="34"/>
  <c r="AR204" i="34"/>
  <c r="G204" i="34"/>
  <c r="W204" i="34"/>
  <c r="AB204" i="34" s="1"/>
  <c r="W58" i="34"/>
  <c r="AF58" i="34" s="1"/>
  <c r="AT58" i="34"/>
  <c r="M58" i="34"/>
  <c r="W58" i="33"/>
  <c r="AJ58" i="33" s="1"/>
  <c r="M58" i="33"/>
  <c r="W261" i="33"/>
  <c r="AB261" i="33" s="1"/>
  <c r="AR261" i="33"/>
  <c r="BT40" i="32"/>
  <c r="BT91" i="32"/>
  <c r="AF91" i="32"/>
  <c r="AR24" i="33"/>
  <c r="W24" i="33"/>
  <c r="AF24" i="33" s="1"/>
  <c r="AT108" i="34"/>
  <c r="M108" i="34"/>
  <c r="W181" i="34"/>
  <c r="AF181" i="34" s="1"/>
  <c r="AV181" i="34"/>
  <c r="S181" i="34"/>
  <c r="AR210" i="34"/>
  <c r="G210" i="34"/>
  <c r="AV17" i="34"/>
  <c r="S17" i="34"/>
  <c r="AV105" i="34"/>
  <c r="W105" i="34"/>
  <c r="AB105" i="34" s="1"/>
  <c r="U51" i="28"/>
  <c r="S127" i="31"/>
  <c r="S213" i="32"/>
  <c r="AR46" i="33"/>
  <c r="W91" i="33"/>
  <c r="AF91" i="33" s="1"/>
  <c r="W116" i="33"/>
  <c r="AB116" i="33" s="1"/>
  <c r="AT283" i="33"/>
  <c r="M283" i="33"/>
  <c r="S95" i="34"/>
  <c r="W207" i="34"/>
  <c r="AJ207" i="34" s="1"/>
  <c r="AR207" i="34"/>
  <c r="AV216" i="34"/>
  <c r="AR273" i="34"/>
  <c r="G273" i="34"/>
  <c r="M40" i="31"/>
  <c r="AT261" i="33"/>
  <c r="M261" i="33"/>
  <c r="W24" i="34"/>
  <c r="AB24" i="34" s="1"/>
  <c r="AR24" i="34"/>
  <c r="G281" i="34"/>
  <c r="BR47" i="32"/>
  <c r="BV196" i="32"/>
  <c r="AV58" i="33"/>
  <c r="M247" i="33"/>
  <c r="AT247" i="33"/>
  <c r="G24" i="34"/>
  <c r="W250" i="34"/>
  <c r="AJ250" i="34" s="1"/>
  <c r="BR93" i="29"/>
  <c r="AN137" i="29"/>
  <c r="U174" i="29"/>
  <c r="O285" i="29"/>
  <c r="G166" i="31"/>
  <c r="BB172" i="31"/>
  <c r="BL35" i="32"/>
  <c r="BL47" i="32"/>
  <c r="AL95" i="32"/>
  <c r="BT114" i="32"/>
  <c r="BN116" i="32"/>
  <c r="BP138" i="32"/>
  <c r="BL140" i="32"/>
  <c r="M21" i="33"/>
  <c r="S51" i="33"/>
  <c r="AT52" i="33"/>
  <c r="S114" i="33"/>
  <c r="S119" i="33"/>
  <c r="S123" i="33"/>
  <c r="AR250" i="33"/>
  <c r="S265" i="33"/>
  <c r="G92" i="34"/>
  <c r="W103" i="34"/>
  <c r="M120" i="34"/>
  <c r="AR122" i="34"/>
  <c r="G122" i="34"/>
  <c r="AV141" i="34"/>
  <c r="W147" i="34"/>
  <c r="AJ147" i="34" s="1"/>
  <c r="AV147" i="34"/>
  <c r="AR171" i="34"/>
  <c r="S178" i="34"/>
  <c r="AV178" i="34"/>
  <c r="M179" i="34"/>
  <c r="G180" i="34"/>
  <c r="M207" i="34"/>
  <c r="AV263" i="34"/>
  <c r="AV269" i="34"/>
  <c r="AV281" i="34"/>
  <c r="S281" i="34"/>
  <c r="BV36" i="32"/>
  <c r="W145" i="33"/>
  <c r="AF145" i="33" s="1"/>
  <c r="AT184" i="34"/>
  <c r="M184" i="34"/>
  <c r="AV190" i="34"/>
  <c r="G207" i="34"/>
  <c r="M280" i="34"/>
  <c r="Y18" i="31"/>
  <c r="AD18" i="31" s="1"/>
  <c r="M243" i="31"/>
  <c r="G267" i="33"/>
  <c r="AT141" i="34"/>
  <c r="M197" i="34"/>
  <c r="AR213" i="34"/>
  <c r="AN181" i="29"/>
  <c r="M14" i="32"/>
  <c r="AP27" i="32"/>
  <c r="G105" i="32"/>
  <c r="G125" i="32"/>
  <c r="BR195" i="32"/>
  <c r="BP201" i="32"/>
  <c r="S214" i="32"/>
  <c r="Y262" i="32"/>
  <c r="G262" i="32"/>
  <c r="BT271" i="32"/>
  <c r="M17" i="33"/>
  <c r="M33" i="33"/>
  <c r="S41" i="33"/>
  <c r="W54" i="33"/>
  <c r="AB54" i="33" s="1"/>
  <c r="AT96" i="33"/>
  <c r="AV102" i="33"/>
  <c r="S107" i="33"/>
  <c r="W139" i="33"/>
  <c r="AF139" i="33" s="1"/>
  <c r="AR139" i="33"/>
  <c r="W278" i="33"/>
  <c r="AJ278" i="33" s="1"/>
  <c r="AR279" i="33"/>
  <c r="W279" i="33"/>
  <c r="AF279" i="33" s="1"/>
  <c r="AT35" i="34"/>
  <c r="AT52" i="34"/>
  <c r="M52" i="34"/>
  <c r="W92" i="34"/>
  <c r="AJ92" i="34" s="1"/>
  <c r="AR92" i="34"/>
  <c r="AV121" i="34"/>
  <c r="S121" i="34"/>
  <c r="W172" i="34"/>
  <c r="AB172" i="34" s="1"/>
  <c r="W195" i="34"/>
  <c r="AF195" i="34" s="1"/>
  <c r="G195" i="34"/>
  <c r="AV242" i="34"/>
  <c r="AR48" i="33"/>
  <c r="AR51" i="34"/>
  <c r="AT139" i="34"/>
  <c r="M139" i="34"/>
  <c r="AR281" i="34"/>
  <c r="AZ50" i="31"/>
  <c r="BP133" i="32"/>
  <c r="G254" i="32"/>
  <c r="AR17" i="33"/>
  <c r="S257" i="34"/>
  <c r="AT269" i="34"/>
  <c r="AN196" i="29"/>
  <c r="BB16" i="31"/>
  <c r="S244" i="31"/>
  <c r="M260" i="31"/>
  <c r="AF20" i="32"/>
  <c r="BP20" i="32"/>
  <c r="G24" i="32"/>
  <c r="BV46" i="32"/>
  <c r="AP89" i="32"/>
  <c r="AT89" i="32" s="1"/>
  <c r="BP97" i="32"/>
  <c r="AF102" i="32"/>
  <c r="AL171" i="32"/>
  <c r="BT173" i="32"/>
  <c r="S203" i="32"/>
  <c r="BV216" i="32"/>
  <c r="G54" i="33"/>
  <c r="AR54" i="33"/>
  <c r="W102" i="33"/>
  <c r="AJ102" i="33" s="1"/>
  <c r="M113" i="33"/>
  <c r="S131" i="33"/>
  <c r="W138" i="33"/>
  <c r="AJ138" i="33" s="1"/>
  <c r="G139" i="33"/>
  <c r="AT179" i="33"/>
  <c r="G36" i="34"/>
  <c r="W36" i="34"/>
  <c r="AJ36" i="34" s="1"/>
  <c r="W89" i="34"/>
  <c r="AF89" i="34" s="1"/>
  <c r="M91" i="34"/>
  <c r="AV103" i="34"/>
  <c r="AT166" i="34"/>
  <c r="AR195" i="34"/>
  <c r="AT199" i="34"/>
  <c r="M209" i="34"/>
  <c r="S241" i="34"/>
  <c r="AV241" i="34"/>
  <c r="M242" i="34"/>
  <c r="W243" i="34"/>
  <c r="AB243" i="34" s="1"/>
  <c r="AR243" i="34"/>
  <c r="M284" i="34"/>
  <c r="AV244" i="34"/>
  <c r="AV284" i="34"/>
  <c r="S284" i="34"/>
  <c r="M261" i="31"/>
  <c r="BR196" i="32"/>
  <c r="AR119" i="33"/>
  <c r="W34" i="34"/>
  <c r="AF34" i="34" s="1"/>
  <c r="AR34" i="34"/>
  <c r="AF53" i="32"/>
  <c r="M125" i="32"/>
  <c r="S283" i="32"/>
  <c r="G15" i="33"/>
  <c r="G110" i="34"/>
  <c r="AT147" i="34"/>
  <c r="M269" i="34"/>
  <c r="AX29" i="31"/>
  <c r="BB214" i="31"/>
  <c r="M285" i="31"/>
  <c r="M91" i="33"/>
  <c r="AV92" i="33"/>
  <c r="W127" i="33"/>
  <c r="AJ127" i="33" s="1"/>
  <c r="M180" i="33"/>
  <c r="AR241" i="33"/>
  <c r="W18" i="34"/>
  <c r="AF18" i="34" s="1"/>
  <c r="AR18" i="34"/>
  <c r="AV92" i="34"/>
  <c r="S92" i="34"/>
  <c r="AB103" i="34"/>
  <c r="G127" i="34"/>
  <c r="AT167" i="34"/>
  <c r="AJ193" i="34"/>
  <c r="AV209" i="34"/>
  <c r="M255" i="34"/>
  <c r="S272" i="34"/>
  <c r="W284" i="34"/>
  <c r="AB284" i="34" s="1"/>
  <c r="S168" i="33"/>
  <c r="S171" i="33"/>
  <c r="G172" i="33"/>
  <c r="AV181" i="33"/>
  <c r="S201" i="33"/>
  <c r="AV242" i="33"/>
  <c r="AL60" i="34"/>
  <c r="AV18" i="34"/>
  <c r="S27" i="34"/>
  <c r="W46" i="34"/>
  <c r="AF46" i="34" s="1"/>
  <c r="S134" i="34"/>
  <c r="AV139" i="34"/>
  <c r="M189" i="34"/>
  <c r="AT192" i="34"/>
  <c r="W197" i="34"/>
  <c r="AF197" i="34" s="1"/>
  <c r="AV213" i="34"/>
  <c r="S253" i="34"/>
  <c r="G256" i="34"/>
  <c r="S139" i="33"/>
  <c r="AV140" i="33"/>
  <c r="M181" i="33"/>
  <c r="M214" i="33"/>
  <c r="W253" i="33"/>
  <c r="AJ253" i="33" s="1"/>
  <c r="M271" i="33"/>
  <c r="M280" i="33"/>
  <c r="S284" i="33"/>
  <c r="AV21" i="34"/>
  <c r="M24" i="34"/>
  <c r="S24" i="34"/>
  <c r="AT27" i="34"/>
  <c r="S36" i="34"/>
  <c r="S42" i="34"/>
  <c r="AT54" i="34"/>
  <c r="G93" i="34"/>
  <c r="S97" i="34"/>
  <c r="M113" i="34"/>
  <c r="AR114" i="34"/>
  <c r="S127" i="34"/>
  <c r="G131" i="34"/>
  <c r="M134" i="34"/>
  <c r="S140" i="34"/>
  <c r="G144" i="34"/>
  <c r="S144" i="34"/>
  <c r="M165" i="34"/>
  <c r="AV165" i="34"/>
  <c r="M173" i="34"/>
  <c r="AV173" i="34"/>
  <c r="S175" i="34"/>
  <c r="G181" i="34"/>
  <c r="AV184" i="34"/>
  <c r="AV189" i="34"/>
  <c r="AR196" i="34"/>
  <c r="S207" i="34"/>
  <c r="W210" i="34"/>
  <c r="S243" i="34"/>
  <c r="M247" i="34"/>
  <c r="M251" i="34"/>
  <c r="S255" i="34"/>
  <c r="M256" i="34"/>
  <c r="M261" i="34"/>
  <c r="S262" i="34"/>
  <c r="G268" i="34"/>
  <c r="S278" i="34"/>
  <c r="M285" i="34"/>
  <c r="S261" i="33"/>
  <c r="AR275" i="33"/>
  <c r="W28" i="34"/>
  <c r="AB28" i="34" s="1"/>
  <c r="AR28" i="34"/>
  <c r="AV34" i="34"/>
  <c r="AH60" i="34"/>
  <c r="S52" i="34"/>
  <c r="Z219" i="34"/>
  <c r="M101" i="34"/>
  <c r="S105" i="34"/>
  <c r="S117" i="34"/>
  <c r="AR119" i="34"/>
  <c r="M129" i="34"/>
  <c r="AT140" i="34"/>
  <c r="AT144" i="34"/>
  <c r="G178" i="34"/>
  <c r="W190" i="34"/>
  <c r="AF190" i="34" s="1"/>
  <c r="S191" i="34"/>
  <c r="AV193" i="34"/>
  <c r="M204" i="34"/>
  <c r="M210" i="34"/>
  <c r="S215" i="34"/>
  <c r="M271" i="34"/>
  <c r="M274" i="34"/>
  <c r="G138" i="33"/>
  <c r="M175" i="33"/>
  <c r="AR177" i="33"/>
  <c r="AT178" i="33"/>
  <c r="S193" i="33"/>
  <c r="M195" i="33"/>
  <c r="G257" i="33"/>
  <c r="S259" i="33"/>
  <c r="M263" i="33"/>
  <c r="M277" i="33"/>
  <c r="S280" i="33"/>
  <c r="G22" i="34"/>
  <c r="W27" i="34"/>
  <c r="AF27" i="34" s="1"/>
  <c r="S29" i="34"/>
  <c r="M39" i="34"/>
  <c r="AR40" i="34"/>
  <c r="M47" i="34"/>
  <c r="M50" i="34"/>
  <c r="S57" i="34"/>
  <c r="W96" i="34"/>
  <c r="AF96" i="34" s="1"/>
  <c r="M105" i="34"/>
  <c r="S107" i="34"/>
  <c r="M125" i="34"/>
  <c r="G132" i="34"/>
  <c r="M135" i="34"/>
  <c r="G166" i="34"/>
  <c r="S166" i="34"/>
  <c r="AT169" i="34"/>
  <c r="M181" i="34"/>
  <c r="AT185" i="34"/>
  <c r="M196" i="34"/>
  <c r="M198" i="34"/>
  <c r="AT210" i="34"/>
  <c r="M214" i="34"/>
  <c r="AV247" i="34"/>
  <c r="S249" i="34"/>
  <c r="G250" i="34"/>
  <c r="S251" i="34"/>
  <c r="AV256" i="34"/>
  <c r="S261" i="34"/>
  <c r="S275" i="34"/>
  <c r="G45" i="34"/>
  <c r="AR45" i="34"/>
  <c r="M17" i="34"/>
  <c r="AT17" i="34"/>
  <c r="S35" i="34"/>
  <c r="AV35" i="34"/>
  <c r="AJ30" i="34"/>
  <c r="AF30" i="34"/>
  <c r="W38" i="34"/>
  <c r="M38" i="34"/>
  <c r="AT38" i="34"/>
  <c r="AV45" i="34"/>
  <c r="W45" i="34"/>
  <c r="S45" i="34"/>
  <c r="AT21" i="34"/>
  <c r="M21" i="34"/>
  <c r="AB30" i="34"/>
  <c r="S39" i="34"/>
  <c r="AV39" i="34"/>
  <c r="Z60" i="34"/>
  <c r="G27" i="34"/>
  <c r="AV28" i="34"/>
  <c r="S32" i="34"/>
  <c r="M40" i="34"/>
  <c r="AT40" i="34"/>
  <c r="S41" i="34"/>
  <c r="AV41" i="34"/>
  <c r="AT46" i="34"/>
  <c r="S50" i="34"/>
  <c r="AB104" i="34"/>
  <c r="AJ104" i="34"/>
  <c r="AF104" i="34"/>
  <c r="W108" i="34"/>
  <c r="G108" i="34"/>
  <c r="AV109" i="34"/>
  <c r="S109" i="34"/>
  <c r="S203" i="34"/>
  <c r="AV203" i="34"/>
  <c r="AT15" i="34"/>
  <c r="W15" i="34"/>
  <c r="AV16" i="34"/>
  <c r="S16" i="34"/>
  <c r="AR17" i="34"/>
  <c r="W17" i="34"/>
  <c r="AT18" i="34"/>
  <c r="M18" i="34"/>
  <c r="W20" i="34"/>
  <c r="W21" i="34"/>
  <c r="AR21" i="34"/>
  <c r="AR29" i="34"/>
  <c r="G29" i="34"/>
  <c r="AR30" i="34"/>
  <c r="S46" i="34"/>
  <c r="G51" i="34"/>
  <c r="G54" i="34"/>
  <c r="AH219" i="34"/>
  <c r="S90" i="34"/>
  <c r="M92" i="34"/>
  <c r="AT92" i="34"/>
  <c r="S93" i="34"/>
  <c r="AV93" i="34"/>
  <c r="AR95" i="34"/>
  <c r="W95" i="34"/>
  <c r="M96" i="34"/>
  <c r="W98" i="34"/>
  <c r="AR98" i="34"/>
  <c r="AT102" i="34"/>
  <c r="AB113" i="34"/>
  <c r="AJ119" i="34"/>
  <c r="AF119" i="34"/>
  <c r="M123" i="34"/>
  <c r="G123" i="34"/>
  <c r="W127" i="34"/>
  <c r="M143" i="34"/>
  <c r="S143" i="34"/>
  <c r="AT145" i="34"/>
  <c r="W174" i="34"/>
  <c r="G174" i="34"/>
  <c r="AT203" i="34"/>
  <c r="AV205" i="34"/>
  <c r="S205" i="34"/>
  <c r="W205" i="34"/>
  <c r="G253" i="34"/>
  <c r="AR253" i="34"/>
  <c r="W253" i="34"/>
  <c r="AR280" i="34"/>
  <c r="W280" i="34"/>
  <c r="G280" i="34"/>
  <c r="AR50" i="34"/>
  <c r="G50" i="34"/>
  <c r="W50" i="34"/>
  <c r="AP219" i="34"/>
  <c r="M89" i="34"/>
  <c r="G89" i="34"/>
  <c r="AR89" i="34"/>
  <c r="S171" i="34"/>
  <c r="AV171" i="34"/>
  <c r="AR186" i="34"/>
  <c r="W186" i="34"/>
  <c r="G186" i="34"/>
  <c r="K60" i="34"/>
  <c r="AR16" i="34"/>
  <c r="W16" i="34"/>
  <c r="G16" i="34"/>
  <c r="G38" i="34"/>
  <c r="AR38" i="34"/>
  <c r="S54" i="34"/>
  <c r="AR54" i="34"/>
  <c r="AR102" i="34"/>
  <c r="W102" i="34"/>
  <c r="G107" i="34"/>
  <c r="AV128" i="34"/>
  <c r="G128" i="34"/>
  <c r="AR128" i="34"/>
  <c r="M245" i="34"/>
  <c r="S245" i="34"/>
  <c r="G20" i="34"/>
  <c r="G23" i="34"/>
  <c r="G30" i="34"/>
  <c r="W32" i="34"/>
  <c r="M32" i="34"/>
  <c r="AV53" i="34"/>
  <c r="AT57" i="34"/>
  <c r="AV101" i="34"/>
  <c r="S101" i="34"/>
  <c r="AV20" i="34"/>
  <c r="S20" i="34"/>
  <c r="AT32" i="34"/>
  <c r="AR42" i="34"/>
  <c r="W42" i="34"/>
  <c r="AT90" i="34"/>
  <c r="AT99" i="34"/>
  <c r="W99" i="34"/>
  <c r="W107" i="34"/>
  <c r="AR109" i="34"/>
  <c r="S119" i="34"/>
  <c r="W132" i="34"/>
  <c r="AT132" i="34"/>
  <c r="M132" i="34"/>
  <c r="AR143" i="34"/>
  <c r="W143" i="34"/>
  <c r="AR189" i="34"/>
  <c r="G189" i="34"/>
  <c r="W189" i="34"/>
  <c r="G203" i="34"/>
  <c r="AR215" i="34"/>
  <c r="W215" i="34"/>
  <c r="G215" i="34"/>
  <c r="W14" i="34"/>
  <c r="AR14" i="34"/>
  <c r="M15" i="34"/>
  <c r="G17" i="34"/>
  <c r="G21" i="34"/>
  <c r="AR23" i="34"/>
  <c r="M29" i="34"/>
  <c r="AT30" i="34"/>
  <c r="Q60" i="34"/>
  <c r="G95" i="34"/>
  <c r="G98" i="34"/>
  <c r="S99" i="34"/>
  <c r="AV99" i="34"/>
  <c r="AR104" i="34"/>
  <c r="AT111" i="34"/>
  <c r="AV114" i="34"/>
  <c r="W114" i="34"/>
  <c r="S116" i="34"/>
  <c r="S123" i="34"/>
  <c r="G125" i="34"/>
  <c r="AV129" i="34"/>
  <c r="S129" i="34"/>
  <c r="G172" i="34"/>
  <c r="AF175" i="34"/>
  <c r="M203" i="34"/>
  <c r="AJ247" i="34"/>
  <c r="AF247" i="34"/>
  <c r="M253" i="34"/>
  <c r="AT253" i="34"/>
  <c r="S51" i="34"/>
  <c r="AV51" i="34"/>
  <c r="G53" i="34"/>
  <c r="W53" i="34"/>
  <c r="Q219" i="34"/>
  <c r="AV89" i="34"/>
  <c r="AB92" i="34"/>
  <c r="M98" i="34"/>
  <c r="W122" i="34"/>
  <c r="M122" i="34"/>
  <c r="AP60" i="34"/>
  <c r="M14" i="34"/>
  <c r="S89" i="34"/>
  <c r="M104" i="34"/>
  <c r="S104" i="34"/>
  <c r="M110" i="34"/>
  <c r="AT122" i="34"/>
  <c r="AT128" i="34"/>
  <c r="W128" i="34"/>
  <c r="M128" i="34"/>
  <c r="AJ134" i="34"/>
  <c r="AR165" i="34"/>
  <c r="W165" i="34"/>
  <c r="G165" i="34"/>
  <c r="AJ166" i="34"/>
  <c r="AF166" i="34"/>
  <c r="G167" i="34"/>
  <c r="W167" i="34"/>
  <c r="AR167" i="34"/>
  <c r="AT178" i="34"/>
  <c r="W178" i="34"/>
  <c r="W41" i="34"/>
  <c r="AT41" i="34"/>
  <c r="AV54" i="34"/>
  <c r="AV91" i="34"/>
  <c r="M97" i="34"/>
  <c r="G102" i="34"/>
  <c r="G109" i="34"/>
  <c r="AR111" i="34"/>
  <c r="G111" i="34"/>
  <c r="AV120" i="34"/>
  <c r="M178" i="34"/>
  <c r="G205" i="34"/>
  <c r="M205" i="34"/>
  <c r="AR205" i="34"/>
  <c r="AR217" i="34"/>
  <c r="W217" i="34"/>
  <c r="G217" i="34"/>
  <c r="AD287" i="34"/>
  <c r="AF259" i="34"/>
  <c r="AB259" i="34"/>
  <c r="G259" i="34"/>
  <c r="AR259" i="34"/>
  <c r="S14" i="34"/>
  <c r="AD60" i="34"/>
  <c r="W22" i="34"/>
  <c r="M22" i="34"/>
  <c r="AT28" i="34"/>
  <c r="S33" i="34"/>
  <c r="S38" i="34"/>
  <c r="M41" i="34"/>
  <c r="M46" i="34"/>
  <c r="G46" i="34"/>
  <c r="AR46" i="34"/>
  <c r="AV47" i="34"/>
  <c r="S53" i="34"/>
  <c r="AR53" i="34"/>
  <c r="E60" i="34"/>
  <c r="M90" i="34"/>
  <c r="AV90" i="34"/>
  <c r="G90" i="34"/>
  <c r="AR90" i="34"/>
  <c r="W93" i="34"/>
  <c r="AT93" i="34"/>
  <c r="G105" i="34"/>
  <c r="AF105" i="34"/>
  <c r="S113" i="34"/>
  <c r="AR113" i="34"/>
  <c r="M119" i="34"/>
  <c r="G119" i="34"/>
  <c r="AV119" i="34"/>
  <c r="G121" i="34"/>
  <c r="AR121" i="34"/>
  <c r="AB166" i="34"/>
  <c r="AT187" i="34"/>
  <c r="M187" i="34"/>
  <c r="W191" i="34"/>
  <c r="G191" i="34"/>
  <c r="AR191" i="34"/>
  <c r="G14" i="34"/>
  <c r="S15" i="34"/>
  <c r="AR15" i="34"/>
  <c r="AT22" i="34"/>
  <c r="AR26" i="34"/>
  <c r="W26" i="34"/>
  <c r="G26" i="34"/>
  <c r="G33" i="34"/>
  <c r="W40" i="34"/>
  <c r="M45" i="34"/>
  <c r="M51" i="34"/>
  <c r="M54" i="34"/>
  <c r="G57" i="34"/>
  <c r="AR57" i="34"/>
  <c r="W57" i="34"/>
  <c r="AL219" i="34"/>
  <c r="AR101" i="34"/>
  <c r="W101" i="34"/>
  <c r="G101" i="34"/>
  <c r="G104" i="34"/>
  <c r="AR108" i="34"/>
  <c r="W111" i="34"/>
  <c r="S115" i="34"/>
  <c r="M115" i="34"/>
  <c r="G115" i="34"/>
  <c r="AV115" i="34"/>
  <c r="G117" i="34"/>
  <c r="W117" i="34"/>
  <c r="W121" i="34"/>
  <c r="S125" i="34"/>
  <c r="AV125" i="34"/>
  <c r="AR125" i="34"/>
  <c r="W137" i="34"/>
  <c r="AR137" i="34"/>
  <c r="AR139" i="34"/>
  <c r="W139" i="34"/>
  <c r="G139" i="34"/>
  <c r="M172" i="34"/>
  <c r="AR172" i="34"/>
  <c r="S172" i="34"/>
  <c r="AV183" i="34"/>
  <c r="AR183" i="34"/>
  <c r="S183" i="34"/>
  <c r="AB249" i="34"/>
  <c r="AV265" i="34"/>
  <c r="S265" i="34"/>
  <c r="W265" i="34"/>
  <c r="AV283" i="34"/>
  <c r="AR33" i="34"/>
  <c r="W33" i="34"/>
  <c r="AV98" i="34"/>
  <c r="AT104" i="34"/>
  <c r="AV110" i="34"/>
  <c r="G113" i="34"/>
  <c r="G169" i="34"/>
  <c r="AV169" i="34"/>
  <c r="AR169" i="34"/>
  <c r="AV199" i="34"/>
  <c r="S199" i="34"/>
  <c r="AT201" i="34"/>
  <c r="AR245" i="34"/>
  <c r="G245" i="34"/>
  <c r="W245" i="34"/>
  <c r="S267" i="34"/>
  <c r="AV267" i="34"/>
  <c r="AV23" i="34"/>
  <c r="AV27" i="34"/>
  <c r="W48" i="34"/>
  <c r="AR56" i="34"/>
  <c r="W56" i="34"/>
  <c r="G56" i="34"/>
  <c r="AV58" i="34"/>
  <c r="E219" i="34"/>
  <c r="AV104" i="34"/>
  <c r="S122" i="34"/>
  <c r="AV122" i="34"/>
  <c r="W123" i="34"/>
  <c r="S128" i="34"/>
  <c r="M131" i="34"/>
  <c r="AT131" i="34"/>
  <c r="AR133" i="34"/>
  <c r="W133" i="34"/>
  <c r="AR140" i="34"/>
  <c r="W140" i="34"/>
  <c r="AV179" i="34"/>
  <c r="S179" i="34"/>
  <c r="AV201" i="34"/>
  <c r="S201" i="34"/>
  <c r="M259" i="34"/>
  <c r="M33" i="34"/>
  <c r="AR39" i="34"/>
  <c r="W39" i="34"/>
  <c r="G39" i="34"/>
  <c r="AR44" i="34"/>
  <c r="W44" i="34"/>
  <c r="AR47" i="34"/>
  <c r="W47" i="34"/>
  <c r="G47" i="34"/>
  <c r="AT50" i="34"/>
  <c r="AR91" i="34"/>
  <c r="W91" i="34"/>
  <c r="G91" i="34"/>
  <c r="AV107" i="34"/>
  <c r="M107" i="34"/>
  <c r="AV113" i="34"/>
  <c r="AT123" i="34"/>
  <c r="M127" i="34"/>
  <c r="AT138" i="34"/>
  <c r="W138" i="34"/>
  <c r="AT171" i="34"/>
  <c r="W171" i="34"/>
  <c r="AT180" i="34"/>
  <c r="W180" i="34"/>
  <c r="M180" i="34"/>
  <c r="M191" i="34"/>
  <c r="AT191" i="34"/>
  <c r="AJ192" i="34"/>
  <c r="AF192" i="34"/>
  <c r="AB192" i="34"/>
  <c r="G260" i="34"/>
  <c r="AR260" i="34"/>
  <c r="M260" i="34"/>
  <c r="S273" i="34"/>
  <c r="AV273" i="34"/>
  <c r="AR175" i="34"/>
  <c r="G175" i="34"/>
  <c r="AR185" i="34"/>
  <c r="W185" i="34"/>
  <c r="G185" i="34"/>
  <c r="M215" i="34"/>
  <c r="AT215" i="34"/>
  <c r="AT14" i="34"/>
  <c r="AT36" i="34"/>
  <c r="AT45" i="34"/>
  <c r="AT53" i="34"/>
  <c r="K219" i="34"/>
  <c r="M219" i="34" s="1"/>
  <c r="AT89" i="34"/>
  <c r="AT98" i="34"/>
  <c r="AR120" i="34"/>
  <c r="W120" i="34"/>
  <c r="G120" i="34"/>
  <c r="W131" i="34"/>
  <c r="S133" i="34"/>
  <c r="AR134" i="34"/>
  <c r="S135" i="34"/>
  <c r="S137" i="34"/>
  <c r="M141" i="34"/>
  <c r="M146" i="34"/>
  <c r="S167" i="34"/>
  <c r="AV167" i="34"/>
  <c r="AV168" i="34"/>
  <c r="AF169" i="34"/>
  <c r="AJ169" i="34"/>
  <c r="M177" i="34"/>
  <c r="AT177" i="34"/>
  <c r="AR179" i="34"/>
  <c r="W179" i="34"/>
  <c r="W184" i="34"/>
  <c r="G184" i="34"/>
  <c r="Z287" i="34"/>
  <c r="AF272" i="34"/>
  <c r="AJ272" i="34"/>
  <c r="AF193" i="34"/>
  <c r="AB193" i="34"/>
  <c r="AR247" i="34"/>
  <c r="G247" i="34"/>
  <c r="AT20" i="34"/>
  <c r="AT29" i="34"/>
  <c r="AT33" i="34"/>
  <c r="W35" i="34"/>
  <c r="G52" i="34"/>
  <c r="W52" i="34"/>
  <c r="AD219" i="34"/>
  <c r="G97" i="34"/>
  <c r="W97" i="34"/>
  <c r="M109" i="34"/>
  <c r="W110" i="34"/>
  <c r="AR123" i="34"/>
  <c r="AV143" i="34"/>
  <c r="AV146" i="34"/>
  <c r="G179" i="34"/>
  <c r="W187" i="34"/>
  <c r="AR192" i="34"/>
  <c r="W202" i="34"/>
  <c r="AT202" i="34"/>
  <c r="K287" i="34"/>
  <c r="M241" i="34"/>
  <c r="W241" i="34"/>
  <c r="S266" i="34"/>
  <c r="M266" i="34"/>
  <c r="AR173" i="34"/>
  <c r="W173" i="34"/>
  <c r="G173" i="34"/>
  <c r="G18" i="34"/>
  <c r="G28" i="34"/>
  <c r="AT114" i="34"/>
  <c r="M117" i="34"/>
  <c r="M121" i="34"/>
  <c r="AR129" i="34"/>
  <c r="W129" i="34"/>
  <c r="G129" i="34"/>
  <c r="AV134" i="34"/>
  <c r="AV177" i="34"/>
  <c r="S177" i="34"/>
  <c r="AR203" i="34"/>
  <c r="W203" i="34"/>
  <c r="S204" i="34"/>
  <c r="AV204" i="34"/>
  <c r="AV208" i="34"/>
  <c r="S208" i="34"/>
  <c r="AT213" i="34"/>
  <c r="M213" i="34"/>
  <c r="W213" i="34"/>
  <c r="AT117" i="34"/>
  <c r="AT127" i="34"/>
  <c r="AT137" i="34"/>
  <c r="AT146" i="34"/>
  <c r="M183" i="34"/>
  <c r="AR208" i="34"/>
  <c r="G208" i="34"/>
  <c r="W208" i="34"/>
  <c r="AJ209" i="34"/>
  <c r="AF209" i="34"/>
  <c r="AB209" i="34"/>
  <c r="W211" i="34"/>
  <c r="AR211" i="34"/>
  <c r="AF243" i="34"/>
  <c r="S250" i="34"/>
  <c r="M257" i="34"/>
  <c r="AT257" i="34"/>
  <c r="AR274" i="34"/>
  <c r="W274" i="34"/>
  <c r="AR284" i="34"/>
  <c r="G284" i="34"/>
  <c r="G116" i="34"/>
  <c r="W116" i="34"/>
  <c r="G126" i="34"/>
  <c r="W126" i="34"/>
  <c r="G135" i="34"/>
  <c r="W135" i="34"/>
  <c r="G145" i="34"/>
  <c r="W145" i="34"/>
  <c r="AV166" i="34"/>
  <c r="G171" i="34"/>
  <c r="AT175" i="34"/>
  <c r="W177" i="34"/>
  <c r="M186" i="34"/>
  <c r="AR193" i="34"/>
  <c r="W196" i="34"/>
  <c r="S196" i="34"/>
  <c r="AV196" i="34"/>
  <c r="AR201" i="34"/>
  <c r="W201" i="34"/>
  <c r="G201" i="34"/>
  <c r="M208" i="34"/>
  <c r="AT208" i="34"/>
  <c r="G211" i="34"/>
  <c r="G243" i="34"/>
  <c r="S260" i="34"/>
  <c r="AR261" i="34"/>
  <c r="W261" i="34"/>
  <c r="G261" i="34"/>
  <c r="M279" i="34"/>
  <c r="W279" i="34"/>
  <c r="AT279" i="34"/>
  <c r="AR279" i="34"/>
  <c r="G279" i="34"/>
  <c r="Q287" i="34"/>
  <c r="W168" i="34"/>
  <c r="AB181" i="34"/>
  <c r="AV186" i="34"/>
  <c r="S186" i="34"/>
  <c r="W198" i="34"/>
  <c r="G198" i="34"/>
  <c r="AR214" i="34"/>
  <c r="W214" i="34"/>
  <c r="G214" i="34"/>
  <c r="AP287" i="34"/>
  <c r="AR241" i="34"/>
  <c r="G249" i="34"/>
  <c r="AR249" i="34"/>
  <c r="AT267" i="34"/>
  <c r="M267" i="34"/>
  <c r="AJ269" i="34"/>
  <c r="AT277" i="34"/>
  <c r="M277" i="34"/>
  <c r="AB281" i="34"/>
  <c r="W285" i="34"/>
  <c r="G285" i="34"/>
  <c r="AV192" i="34"/>
  <c r="S192" i="34"/>
  <c r="AR202" i="34"/>
  <c r="E287" i="34"/>
  <c r="G287" i="34" s="1"/>
  <c r="M262" i="34"/>
  <c r="AT262" i="34"/>
  <c r="W266" i="34"/>
  <c r="AR266" i="34"/>
  <c r="G266" i="34"/>
  <c r="M272" i="34"/>
  <c r="AT272" i="34"/>
  <c r="M275" i="34"/>
  <c r="AT275" i="34"/>
  <c r="AR278" i="34"/>
  <c r="S279" i="34"/>
  <c r="AT183" i="34"/>
  <c r="AT189" i="34"/>
  <c r="S202" i="34"/>
  <c r="AV217" i="34"/>
  <c r="S217" i="34"/>
  <c r="S254" i="34"/>
  <c r="AV254" i="34"/>
  <c r="AV268" i="34"/>
  <c r="S268" i="34"/>
  <c r="W275" i="34"/>
  <c r="AV280" i="34"/>
  <c r="G190" i="34"/>
  <c r="M192" i="34"/>
  <c r="W199" i="34"/>
  <c r="G199" i="34"/>
  <c r="AR209" i="34"/>
  <c r="G209" i="34"/>
  <c r="AR242" i="34"/>
  <c r="W242" i="34"/>
  <c r="G242" i="34"/>
  <c r="AH287" i="34"/>
  <c r="W255" i="34"/>
  <c r="AR262" i="34"/>
  <c r="W263" i="34"/>
  <c r="AT263" i="34"/>
  <c r="AR271" i="34"/>
  <c r="W271" i="34"/>
  <c r="G271" i="34"/>
  <c r="W273" i="34"/>
  <c r="M273" i="34"/>
  <c r="AT273" i="34"/>
  <c r="W254" i="34"/>
  <c r="AT255" i="34"/>
  <c r="AR265" i="34"/>
  <c r="AV211" i="34"/>
  <c r="AV215" i="34"/>
  <c r="W216" i="34"/>
  <c r="AT217" i="34"/>
  <c r="M243" i="34"/>
  <c r="AR251" i="34"/>
  <c r="W251" i="34"/>
  <c r="G251" i="34"/>
  <c r="W262" i="34"/>
  <c r="M278" i="34"/>
  <c r="M281" i="34"/>
  <c r="AL287" i="34"/>
  <c r="W244" i="34"/>
  <c r="AR255" i="34"/>
  <c r="W283" i="34"/>
  <c r="AT284" i="34"/>
  <c r="AT211" i="34"/>
  <c r="AT249" i="34"/>
  <c r="AT259" i="34"/>
  <c r="AT268" i="34"/>
  <c r="AT278" i="34"/>
  <c r="G248" i="34"/>
  <c r="W248" i="34"/>
  <c r="G257" i="34"/>
  <c r="W257" i="34"/>
  <c r="G267" i="34"/>
  <c r="W267" i="34"/>
  <c r="G277" i="34"/>
  <c r="W277" i="34"/>
  <c r="M267" i="26"/>
  <c r="O267" i="26" s="1"/>
  <c r="Y125" i="32"/>
  <c r="BR125" i="32"/>
  <c r="Y140" i="32"/>
  <c r="BR140" i="32"/>
  <c r="Y199" i="32"/>
  <c r="BR199" i="32"/>
  <c r="BL199" i="32"/>
  <c r="BP199" i="32"/>
  <c r="BT214" i="32"/>
  <c r="BV266" i="32"/>
  <c r="S29" i="33"/>
  <c r="AV29" i="33"/>
  <c r="G98" i="33"/>
  <c r="M98" i="33"/>
  <c r="AF166" i="33"/>
  <c r="AR168" i="33"/>
  <c r="G168" i="33"/>
  <c r="AR171" i="33"/>
  <c r="G171" i="33"/>
  <c r="G280" i="26"/>
  <c r="G18" i="30"/>
  <c r="M180" i="30"/>
  <c r="BR33" i="32"/>
  <c r="BN46" i="32"/>
  <c r="M171" i="32"/>
  <c r="AF199" i="32"/>
  <c r="AP260" i="32"/>
  <c r="AT260" i="32" s="1"/>
  <c r="BP265" i="32"/>
  <c r="S265" i="32"/>
  <c r="BN273" i="32"/>
  <c r="M273" i="32"/>
  <c r="AR98" i="33"/>
  <c r="G120" i="33"/>
  <c r="AR120" i="33"/>
  <c r="S191" i="33"/>
  <c r="BX29" i="26"/>
  <c r="S29" i="26"/>
  <c r="AH115" i="29"/>
  <c r="AH122" i="29"/>
  <c r="BT211" i="29"/>
  <c r="AN259" i="29"/>
  <c r="W138" i="30"/>
  <c r="AF138" i="30" s="1"/>
  <c r="M172" i="30"/>
  <c r="S180" i="30"/>
  <c r="S217" i="30"/>
  <c r="AZ111" i="31"/>
  <c r="AX115" i="31"/>
  <c r="AZ121" i="31"/>
  <c r="M121" i="31"/>
  <c r="G139" i="31"/>
  <c r="AZ171" i="31"/>
  <c r="M177" i="31"/>
  <c r="Y271" i="31"/>
  <c r="AD271" i="31" s="1"/>
  <c r="AX278" i="31"/>
  <c r="Y278" i="31"/>
  <c r="AL278" i="31" s="1"/>
  <c r="M20" i="32"/>
  <c r="BL51" i="32"/>
  <c r="G51" i="32"/>
  <c r="AP95" i="32"/>
  <c r="S114" i="32"/>
  <c r="BP114" i="32"/>
  <c r="BN168" i="32"/>
  <c r="BL168" i="32"/>
  <c r="AL183" i="32"/>
  <c r="BV183" i="32"/>
  <c r="W27" i="33"/>
  <c r="AB27" i="33" s="1"/>
  <c r="AR27" i="33"/>
  <c r="M115" i="33"/>
  <c r="AV115" i="33"/>
  <c r="AR135" i="33"/>
  <c r="G135" i="33"/>
  <c r="S137" i="33"/>
  <c r="AV137" i="33"/>
  <c r="AV183" i="33"/>
  <c r="G131" i="30"/>
  <c r="BB171" i="31"/>
  <c r="W18" i="33"/>
  <c r="AF18" i="33" s="1"/>
  <c r="AR18" i="33"/>
  <c r="G18" i="33"/>
  <c r="G21" i="30"/>
  <c r="BR14" i="32"/>
  <c r="G99" i="32"/>
  <c r="Y99" i="32"/>
  <c r="Y277" i="32"/>
  <c r="W26" i="33"/>
  <c r="AB26" i="33" s="1"/>
  <c r="S121" i="33"/>
  <c r="AV121" i="33"/>
  <c r="AT177" i="33"/>
  <c r="M177" i="33"/>
  <c r="AN284" i="29"/>
  <c r="S165" i="30"/>
  <c r="Y22" i="31"/>
  <c r="AL22" i="31" s="1"/>
  <c r="G197" i="31"/>
  <c r="S217" i="31"/>
  <c r="AX217" i="31"/>
  <c r="BT14" i="32"/>
  <c r="BN99" i="32"/>
  <c r="AF116" i="32"/>
  <c r="AP117" i="32"/>
  <c r="AT117" i="32" s="1"/>
  <c r="BV117" i="32"/>
  <c r="AF173" i="32"/>
  <c r="BP173" i="32"/>
  <c r="G199" i="32"/>
  <c r="BR279" i="32"/>
  <c r="Y279" i="32"/>
  <c r="BV285" i="32"/>
  <c r="AL285" i="32"/>
  <c r="S27" i="33"/>
  <c r="AV27" i="33"/>
  <c r="AV48" i="33"/>
  <c r="S48" i="33"/>
  <c r="AR107" i="33"/>
  <c r="G107" i="33"/>
  <c r="S146" i="33"/>
  <c r="AV146" i="33"/>
  <c r="AV177" i="33"/>
  <c r="S177" i="33"/>
  <c r="S40" i="31"/>
  <c r="BN91" i="32"/>
  <c r="M91" i="32"/>
  <c r="BT283" i="32"/>
  <c r="AF283" i="32"/>
  <c r="AT135" i="33"/>
  <c r="M135" i="33"/>
  <c r="W214" i="33"/>
  <c r="AJ214" i="33" s="1"/>
  <c r="AR214" i="33"/>
  <c r="S47" i="26"/>
  <c r="M103" i="30"/>
  <c r="AD60" i="33"/>
  <c r="W48" i="33"/>
  <c r="AT48" i="33"/>
  <c r="AV90" i="33"/>
  <c r="S90" i="33"/>
  <c r="S113" i="33"/>
  <c r="S273" i="33"/>
  <c r="AV273" i="33"/>
  <c r="BP207" i="29"/>
  <c r="BB215" i="31"/>
  <c r="S215" i="31"/>
  <c r="G283" i="31"/>
  <c r="AL14" i="32"/>
  <c r="Y18" i="32"/>
  <c r="BR18" i="32"/>
  <c r="AP41" i="32"/>
  <c r="BB41" i="32" s="1"/>
  <c r="BV105" i="32"/>
  <c r="BV173" i="32"/>
  <c r="AL173" i="32"/>
  <c r="S191" i="32"/>
  <c r="M199" i="32"/>
  <c r="M242" i="32"/>
  <c r="BN242" i="32"/>
  <c r="AV39" i="33"/>
  <c r="W129" i="33"/>
  <c r="AF129" i="33" s="1"/>
  <c r="AR129" i="33"/>
  <c r="S216" i="33"/>
  <c r="AV216" i="33"/>
  <c r="AV245" i="33"/>
  <c r="S245" i="33"/>
  <c r="M183" i="26"/>
  <c r="M56" i="26"/>
  <c r="M89" i="26"/>
  <c r="M250" i="26"/>
  <c r="O250" i="26" s="1"/>
  <c r="G184" i="30"/>
  <c r="BB208" i="31"/>
  <c r="S214" i="31"/>
  <c r="M209" i="32"/>
  <c r="BN209" i="32"/>
  <c r="Y213" i="32"/>
  <c r="BR213" i="32"/>
  <c r="AT46" i="33"/>
  <c r="M46" i="33"/>
  <c r="W46" i="33"/>
  <c r="AB46" i="33" s="1"/>
  <c r="AR92" i="33"/>
  <c r="G92" i="33"/>
  <c r="M255" i="33"/>
  <c r="AT255" i="33"/>
  <c r="S271" i="33"/>
  <c r="AV271" i="33"/>
  <c r="BP103" i="26"/>
  <c r="G40" i="30"/>
  <c r="AZ44" i="31"/>
  <c r="S211" i="31"/>
  <c r="BT46" i="32"/>
  <c r="AF46" i="32"/>
  <c r="BT99" i="32"/>
  <c r="S17" i="33"/>
  <c r="W17" i="33"/>
  <c r="U115" i="29"/>
  <c r="AH268" i="29"/>
  <c r="G53" i="30"/>
  <c r="AZ23" i="31"/>
  <c r="M24" i="32"/>
  <c r="BP127" i="32"/>
  <c r="S140" i="32"/>
  <c r="BP196" i="32"/>
  <c r="S196" i="32"/>
  <c r="W20" i="33"/>
  <c r="AJ20" i="33" s="1"/>
  <c r="AT20" i="33"/>
  <c r="S208" i="33"/>
  <c r="G208" i="33"/>
  <c r="G241" i="33"/>
  <c r="AT30" i="33"/>
  <c r="M30" i="33"/>
  <c r="AB173" i="33"/>
  <c r="AF173" i="33"/>
  <c r="AT174" i="33"/>
  <c r="M174" i="33"/>
  <c r="W191" i="33"/>
  <c r="AB191" i="33" s="1"/>
  <c r="G191" i="33"/>
  <c r="M244" i="33"/>
  <c r="AT244" i="33"/>
  <c r="AX42" i="26"/>
  <c r="AX256" i="26"/>
  <c r="AX277" i="26"/>
  <c r="O107" i="29"/>
  <c r="G248" i="29"/>
  <c r="G262" i="29"/>
  <c r="BP273" i="29"/>
  <c r="BP275" i="29"/>
  <c r="M41" i="30"/>
  <c r="S111" i="30"/>
  <c r="M113" i="30"/>
  <c r="S129" i="30"/>
  <c r="S191" i="30"/>
  <c r="M217" i="30"/>
  <c r="S263" i="30"/>
  <c r="M20" i="31"/>
  <c r="AX23" i="31"/>
  <c r="M91" i="31"/>
  <c r="AX93" i="31"/>
  <c r="AZ103" i="31"/>
  <c r="AX177" i="31"/>
  <c r="AX215" i="31"/>
  <c r="AP23" i="32"/>
  <c r="AX23" i="32" s="1"/>
  <c r="S24" i="32"/>
  <c r="S42" i="32"/>
  <c r="AL50" i="32"/>
  <c r="G107" i="32"/>
  <c r="M110" i="32"/>
  <c r="AF114" i="32"/>
  <c r="M126" i="32"/>
  <c r="BN126" i="32"/>
  <c r="BT140" i="32"/>
  <c r="M168" i="32"/>
  <c r="S172" i="32"/>
  <c r="AL180" i="32"/>
  <c r="BT183" i="32"/>
  <c r="S199" i="32"/>
  <c r="BP203" i="32"/>
  <c r="BN207" i="32"/>
  <c r="BT213" i="32"/>
  <c r="BT250" i="32"/>
  <c r="AF250" i="32"/>
  <c r="AV14" i="33"/>
  <c r="W22" i="33"/>
  <c r="AJ22" i="33" s="1"/>
  <c r="AT27" i="33"/>
  <c r="M38" i="33"/>
  <c r="G39" i="33"/>
  <c r="AV111" i="33"/>
  <c r="S111" i="33"/>
  <c r="W117" i="33"/>
  <c r="AB117" i="33" s="1"/>
  <c r="G127" i="33"/>
  <c r="G133" i="33"/>
  <c r="AV174" i="33"/>
  <c r="S174" i="33"/>
  <c r="G175" i="33"/>
  <c r="AR175" i="33"/>
  <c r="AR191" i="33"/>
  <c r="AV215" i="33"/>
  <c r="S215" i="33"/>
  <c r="W272" i="33"/>
  <c r="AJ272" i="33" s="1"/>
  <c r="AR272" i="33"/>
  <c r="AX261" i="26"/>
  <c r="Q116" i="28"/>
  <c r="Q126" i="28"/>
  <c r="AR129" i="28"/>
  <c r="Q143" i="28"/>
  <c r="Q145" i="28"/>
  <c r="AR165" i="28"/>
  <c r="AR172" i="28"/>
  <c r="AR173" i="28"/>
  <c r="Q180" i="28"/>
  <c r="BT144" i="29"/>
  <c r="AN169" i="29"/>
  <c r="U173" i="29"/>
  <c r="M46" i="30"/>
  <c r="S133" i="30"/>
  <c r="W261" i="30"/>
  <c r="AF261" i="30" s="1"/>
  <c r="BB15" i="31"/>
  <c r="AX58" i="31"/>
  <c r="Y120" i="31"/>
  <c r="AL120" i="31" s="1"/>
  <c r="G125" i="31"/>
  <c r="AZ146" i="31"/>
  <c r="M168" i="31"/>
  <c r="AZ201" i="31"/>
  <c r="BB213" i="31"/>
  <c r="G257" i="31"/>
  <c r="G14" i="32"/>
  <c r="BV16" i="32"/>
  <c r="G36" i="32"/>
  <c r="BP47" i="32"/>
  <c r="S47" i="32"/>
  <c r="S91" i="32"/>
  <c r="BR92" i="32"/>
  <c r="S107" i="32"/>
  <c r="AF110" i="32"/>
  <c r="AP116" i="32"/>
  <c r="AX116" i="32" s="1"/>
  <c r="S120" i="32"/>
  <c r="BT166" i="32"/>
  <c r="BT168" i="32"/>
  <c r="BP171" i="32"/>
  <c r="BV172" i="32"/>
  <c r="BL173" i="32"/>
  <c r="BL180" i="32"/>
  <c r="BP263" i="32"/>
  <c r="S263" i="32"/>
  <c r="S267" i="32"/>
  <c r="M267" i="32"/>
  <c r="BV271" i="32"/>
  <c r="BL275" i="32"/>
  <c r="G275" i="32"/>
  <c r="BN280" i="32"/>
  <c r="M280" i="32"/>
  <c r="AH60" i="33"/>
  <c r="AT40" i="33"/>
  <c r="M40" i="33"/>
  <c r="AV91" i="33"/>
  <c r="M97" i="33"/>
  <c r="AT97" i="33"/>
  <c r="W110" i="33"/>
  <c r="AJ110" i="33" s="1"/>
  <c r="AR110" i="33"/>
  <c r="AT120" i="33"/>
  <c r="M120" i="33"/>
  <c r="AV135" i="33"/>
  <c r="S135" i="33"/>
  <c r="AT144" i="33"/>
  <c r="M144" i="33"/>
  <c r="W146" i="33"/>
  <c r="AB146" i="33" s="1"/>
  <c r="AR146" i="33"/>
  <c r="AR172" i="33"/>
  <c r="W184" i="33"/>
  <c r="AB184" i="33" s="1"/>
  <c r="AR184" i="33"/>
  <c r="G185" i="33"/>
  <c r="W185" i="33"/>
  <c r="AF185" i="33" s="1"/>
  <c r="AR185" i="33"/>
  <c r="AR193" i="33"/>
  <c r="G193" i="33"/>
  <c r="AT205" i="33"/>
  <c r="BT39" i="26"/>
  <c r="AE47" i="26"/>
  <c r="AE56" i="26"/>
  <c r="AX141" i="26"/>
  <c r="AX177" i="26"/>
  <c r="BV280" i="26"/>
  <c r="G137" i="28"/>
  <c r="U183" i="28"/>
  <c r="O101" i="29"/>
  <c r="O195" i="29"/>
  <c r="S92" i="30"/>
  <c r="S98" i="30"/>
  <c r="S107" i="30"/>
  <c r="W196" i="30"/>
  <c r="AF196" i="30" s="1"/>
  <c r="W241" i="30"/>
  <c r="AJ241" i="30" s="1"/>
  <c r="Y28" i="31"/>
  <c r="AL28" i="31" s="1"/>
  <c r="AX30" i="31"/>
  <c r="AX90" i="31"/>
  <c r="G132" i="31"/>
  <c r="S32" i="32"/>
  <c r="BN50" i="32"/>
  <c r="BV54" i="32"/>
  <c r="Y91" i="32"/>
  <c r="AP102" i="32"/>
  <c r="AT102" i="32" s="1"/>
  <c r="BN109" i="32"/>
  <c r="G114" i="32"/>
  <c r="G127" i="32"/>
  <c r="S146" i="32"/>
  <c r="AL172" i="32"/>
  <c r="G173" i="32"/>
  <c r="M175" i="32"/>
  <c r="AP216" i="32"/>
  <c r="AX216" i="32" s="1"/>
  <c r="S244" i="32"/>
  <c r="AF248" i="32"/>
  <c r="AL269" i="32"/>
  <c r="G29" i="33"/>
  <c r="S53" i="33"/>
  <c r="S91" i="33"/>
  <c r="AT92" i="33"/>
  <c r="M92" i="33"/>
  <c r="G99" i="33"/>
  <c r="AV99" i="33"/>
  <c r="M109" i="33"/>
  <c r="G110" i="33"/>
  <c r="G121" i="33"/>
  <c r="W128" i="33"/>
  <c r="AB128" i="33" s="1"/>
  <c r="G146" i="33"/>
  <c r="AR173" i="33"/>
  <c r="G173" i="33"/>
  <c r="G180" i="33"/>
  <c r="M185" i="33"/>
  <c r="AT185" i="33"/>
  <c r="S250" i="33"/>
  <c r="AV250" i="33"/>
  <c r="AV260" i="33"/>
  <c r="S260" i="33"/>
  <c r="AR269" i="33"/>
  <c r="W269" i="33"/>
  <c r="AJ269" i="33" s="1"/>
  <c r="CB91" i="26"/>
  <c r="AV219" i="26"/>
  <c r="CB101" i="26"/>
  <c r="BX103" i="26"/>
  <c r="BZ165" i="26"/>
  <c r="AR256" i="26"/>
  <c r="AP89" i="28"/>
  <c r="AR57" i="29"/>
  <c r="AN92" i="29"/>
  <c r="AN97" i="29"/>
  <c r="AN99" i="29"/>
  <c r="G174" i="29"/>
  <c r="BL181" i="29"/>
  <c r="BN249" i="29"/>
  <c r="BN254" i="29"/>
  <c r="BN261" i="29"/>
  <c r="M57" i="30"/>
  <c r="M253" i="30"/>
  <c r="AZ90" i="31"/>
  <c r="G111" i="31"/>
  <c r="M114" i="31"/>
  <c r="AZ132" i="31"/>
  <c r="M144" i="31"/>
  <c r="M196" i="31"/>
  <c r="M259" i="31"/>
  <c r="BN15" i="32"/>
  <c r="BL24" i="32"/>
  <c r="BL29" i="32"/>
  <c r="BN40" i="32"/>
  <c r="BP105" i="32"/>
  <c r="BN114" i="32"/>
  <c r="BT171" i="32"/>
  <c r="BT186" i="32"/>
  <c r="AF208" i="32"/>
  <c r="AL248" i="32"/>
  <c r="BV248" i="32"/>
  <c r="AL280" i="32"/>
  <c r="S22" i="33"/>
  <c r="W29" i="33"/>
  <c r="AJ29" i="33" s="1"/>
  <c r="AV51" i="33"/>
  <c r="M52" i="33"/>
  <c r="W53" i="33"/>
  <c r="AF53" i="33" s="1"/>
  <c r="S92" i="33"/>
  <c r="AT93" i="33"/>
  <c r="M93" i="33"/>
  <c r="M99" i="33"/>
  <c r="W101" i="33"/>
  <c r="AJ101" i="33" s="1"/>
  <c r="G101" i="33"/>
  <c r="M117" i="33"/>
  <c r="AT146" i="33"/>
  <c r="M146" i="33"/>
  <c r="M173" i="33"/>
  <c r="W174" i="33"/>
  <c r="AJ174" i="33" s="1"/>
  <c r="W243" i="33"/>
  <c r="AB243" i="33" s="1"/>
  <c r="AR243" i="33"/>
  <c r="G243" i="33"/>
  <c r="G256" i="33"/>
  <c r="G269" i="33"/>
  <c r="AR248" i="33"/>
  <c r="G248" i="33"/>
  <c r="S254" i="33"/>
  <c r="AV254" i="33"/>
  <c r="AP30" i="32"/>
  <c r="AX30" i="32" s="1"/>
  <c r="BR36" i="32"/>
  <c r="BP40" i="32"/>
  <c r="BP48" i="32"/>
  <c r="G52" i="32"/>
  <c r="BL91" i="32"/>
  <c r="G92" i="32"/>
  <c r="BN93" i="32"/>
  <c r="BR95" i="32"/>
  <c r="BL110" i="32"/>
  <c r="Y114" i="32"/>
  <c r="BP125" i="32"/>
  <c r="BP128" i="32"/>
  <c r="AL140" i="32"/>
  <c r="BP169" i="32"/>
  <c r="M173" i="32"/>
  <c r="AF175" i="32"/>
  <c r="M180" i="32"/>
  <c r="AF181" i="32"/>
  <c r="BL184" i="32"/>
  <c r="BT185" i="32"/>
  <c r="AL187" i="32"/>
  <c r="Y196" i="32"/>
  <c r="AL207" i="32"/>
  <c r="BL214" i="32"/>
  <c r="BN259" i="32"/>
  <c r="M259" i="32"/>
  <c r="AL263" i="32"/>
  <c r="AF279" i="32"/>
  <c r="S23" i="33"/>
  <c r="M41" i="33"/>
  <c r="AR44" i="33"/>
  <c r="AV45" i="33"/>
  <c r="M54" i="33"/>
  <c r="AT54" i="33"/>
  <c r="S99" i="33"/>
  <c r="M101" i="33"/>
  <c r="AT110" i="33"/>
  <c r="M110" i="33"/>
  <c r="AT115" i="33"/>
  <c r="AR131" i="33"/>
  <c r="AT137" i="33"/>
  <c r="AV147" i="33"/>
  <c r="S169" i="33"/>
  <c r="AV169" i="33"/>
  <c r="W201" i="33"/>
  <c r="AB201" i="33" s="1"/>
  <c r="AR209" i="33"/>
  <c r="G211" i="33"/>
  <c r="AL126" i="32"/>
  <c r="S145" i="32"/>
  <c r="G169" i="32"/>
  <c r="S173" i="32"/>
  <c r="BN178" i="32"/>
  <c r="BP180" i="32"/>
  <c r="M202" i="32"/>
  <c r="BL211" i="32"/>
  <c r="BN214" i="32"/>
  <c r="S241" i="32"/>
  <c r="BL257" i="32"/>
  <c r="G257" i="32"/>
  <c r="AT14" i="33"/>
  <c r="G16" i="33"/>
  <c r="W34" i="33"/>
  <c r="AF34" i="33" s="1"/>
  <c r="G35" i="33"/>
  <c r="AR36" i="33"/>
  <c r="AV40" i="33"/>
  <c r="AV41" i="33"/>
  <c r="AT42" i="33"/>
  <c r="M44" i="33"/>
  <c r="S54" i="33"/>
  <c r="AV54" i="33"/>
  <c r="AR56" i="33"/>
  <c r="M57" i="33"/>
  <c r="AV101" i="33"/>
  <c r="S101" i="33"/>
  <c r="AV110" i="33"/>
  <c r="S110" i="33"/>
  <c r="AR111" i="33"/>
  <c r="G111" i="33"/>
  <c r="AT125" i="33"/>
  <c r="W165" i="33"/>
  <c r="AF165" i="33" s="1"/>
  <c r="AJ173" i="33"/>
  <c r="AT186" i="33"/>
  <c r="AT241" i="33"/>
  <c r="AT242" i="33"/>
  <c r="M242" i="33"/>
  <c r="AV248" i="33"/>
  <c r="AF40" i="32"/>
  <c r="BN42" i="32"/>
  <c r="BL44" i="32"/>
  <c r="BP46" i="32"/>
  <c r="BT48" i="32"/>
  <c r="BV95" i="32"/>
  <c r="BP101" i="32"/>
  <c r="BL105" i="32"/>
  <c r="S110" i="32"/>
  <c r="Y117" i="32"/>
  <c r="S133" i="32"/>
  <c r="BL171" i="32"/>
  <c r="S180" i="32"/>
  <c r="BV197" i="32"/>
  <c r="S201" i="32"/>
  <c r="BT202" i="32"/>
  <c r="BP214" i="32"/>
  <c r="BN217" i="32"/>
  <c r="Y241" i="32"/>
  <c r="S266" i="32"/>
  <c r="S14" i="33"/>
  <c r="G17" i="33"/>
  <c r="AT26" i="33"/>
  <c r="S33" i="33"/>
  <c r="W38" i="33"/>
  <c r="AJ38" i="33" s="1"/>
  <c r="G38" i="33"/>
  <c r="S42" i="33"/>
  <c r="S104" i="33"/>
  <c r="W111" i="33"/>
  <c r="AT111" i="33"/>
  <c r="AR144" i="33"/>
  <c r="S172" i="33"/>
  <c r="S175" i="33"/>
  <c r="S241" i="33"/>
  <c r="S257" i="33"/>
  <c r="AV257" i="33"/>
  <c r="G253" i="32"/>
  <c r="AF255" i="32"/>
  <c r="M285" i="32"/>
  <c r="M15" i="33"/>
  <c r="AT16" i="33"/>
  <c r="AJ17" i="33"/>
  <c r="W28" i="33"/>
  <c r="AJ28" i="33" s="1"/>
  <c r="S32" i="33"/>
  <c r="W39" i="33"/>
  <c r="AF39" i="33" s="1"/>
  <c r="W47" i="33"/>
  <c r="AF47" i="33" s="1"/>
  <c r="AV47" i="33"/>
  <c r="AT50" i="33"/>
  <c r="S95" i="33"/>
  <c r="AV97" i="33"/>
  <c r="M102" i="33"/>
  <c r="AR109" i="33"/>
  <c r="W121" i="33"/>
  <c r="AJ121" i="33" s="1"/>
  <c r="G145" i="33"/>
  <c r="AV167" i="33"/>
  <c r="S173" i="33"/>
  <c r="AV173" i="33"/>
  <c r="S185" i="33"/>
  <c r="S192" i="33"/>
  <c r="M199" i="33"/>
  <c r="AV202" i="33"/>
  <c r="G203" i="33"/>
  <c r="M208" i="33"/>
  <c r="W213" i="33"/>
  <c r="AF213" i="33" s="1"/>
  <c r="AT214" i="33"/>
  <c r="M217" i="33"/>
  <c r="S244" i="33"/>
  <c r="S249" i="33"/>
  <c r="AV253" i="33"/>
  <c r="S262" i="33"/>
  <c r="M267" i="33"/>
  <c r="AT267" i="33"/>
  <c r="AV208" i="33"/>
  <c r="AT210" i="33"/>
  <c r="G215" i="33"/>
  <c r="M254" i="33"/>
  <c r="W262" i="33"/>
  <c r="AF262" i="33" s="1"/>
  <c r="S267" i="33"/>
  <c r="AV267" i="33"/>
  <c r="M268" i="33"/>
  <c r="AV274" i="33"/>
  <c r="G279" i="33"/>
  <c r="W90" i="33"/>
  <c r="AF90" i="33" s="1"/>
  <c r="AT105" i="33"/>
  <c r="AT122" i="33"/>
  <c r="G123" i="33"/>
  <c r="AV132" i="33"/>
  <c r="AV171" i="33"/>
  <c r="M172" i="33"/>
  <c r="AR181" i="33"/>
  <c r="AV186" i="33"/>
  <c r="G187" i="33"/>
  <c r="S195" i="33"/>
  <c r="AR197" i="33"/>
  <c r="W203" i="33"/>
  <c r="AB203" i="33" s="1"/>
  <c r="AT204" i="33"/>
  <c r="G207" i="33"/>
  <c r="W251" i="33"/>
  <c r="AF251" i="33" s="1"/>
  <c r="S263" i="33"/>
  <c r="S268" i="33"/>
  <c r="M272" i="33"/>
  <c r="S283" i="33"/>
  <c r="M196" i="33"/>
  <c r="S204" i="33"/>
  <c r="M205" i="33"/>
  <c r="W207" i="33"/>
  <c r="AF207" i="33" s="1"/>
  <c r="AR207" i="33"/>
  <c r="M213" i="33"/>
  <c r="W215" i="33"/>
  <c r="AF215" i="33" s="1"/>
  <c r="AT216" i="33"/>
  <c r="AV241" i="33"/>
  <c r="AT265" i="33"/>
  <c r="AT58" i="33"/>
  <c r="AR97" i="33"/>
  <c r="S105" i="33"/>
  <c r="G108" i="33"/>
  <c r="S115" i="33"/>
  <c r="AR116" i="33"/>
  <c r="AV122" i="33"/>
  <c r="AV123" i="33"/>
  <c r="AV138" i="33"/>
  <c r="AR147" i="33"/>
  <c r="AT173" i="33"/>
  <c r="AT192" i="33"/>
  <c r="AV196" i="33"/>
  <c r="AV205" i="33"/>
  <c r="AR208" i="33"/>
  <c r="W242" i="33"/>
  <c r="AF242" i="33" s="1"/>
  <c r="S248" i="33"/>
  <c r="AT249" i="33"/>
  <c r="AV249" i="33"/>
  <c r="M251" i="33"/>
  <c r="AR267" i="33"/>
  <c r="AT269" i="33"/>
  <c r="G285" i="33"/>
  <c r="AB34" i="33"/>
  <c r="AB101" i="33"/>
  <c r="AB91" i="33"/>
  <c r="AB47" i="33"/>
  <c r="W40" i="33"/>
  <c r="G40" i="33"/>
  <c r="S108" i="33"/>
  <c r="AV108" i="33"/>
  <c r="S277" i="33"/>
  <c r="AV277" i="33"/>
  <c r="W277" i="33"/>
  <c r="S35" i="33"/>
  <c r="AT53" i="33"/>
  <c r="M14" i="33"/>
  <c r="M16" i="33"/>
  <c r="W21" i="33"/>
  <c r="G21" i="33"/>
  <c r="G28" i="33"/>
  <c r="W35" i="33"/>
  <c r="AJ39" i="33"/>
  <c r="AR51" i="33"/>
  <c r="AV52" i="33"/>
  <c r="W57" i="33"/>
  <c r="AV57" i="33"/>
  <c r="G89" i="33"/>
  <c r="G91" i="33"/>
  <c r="S102" i="33"/>
  <c r="AR102" i="33"/>
  <c r="G114" i="33"/>
  <c r="S128" i="33"/>
  <c r="AV128" i="33"/>
  <c r="W131" i="33"/>
  <c r="AT131" i="33"/>
  <c r="S138" i="33"/>
  <c r="S141" i="33"/>
  <c r="AV141" i="33"/>
  <c r="M169" i="33"/>
  <c r="S196" i="33"/>
  <c r="M197" i="33"/>
  <c r="AT197" i="33"/>
  <c r="W263" i="33"/>
  <c r="G263" i="33"/>
  <c r="AR263" i="33"/>
  <c r="M274" i="33"/>
  <c r="AT274" i="33"/>
  <c r="AL60" i="33"/>
  <c r="S15" i="33"/>
  <c r="S16" i="33"/>
  <c r="AR16" i="33"/>
  <c r="M20" i="33"/>
  <c r="AR23" i="33"/>
  <c r="W23" i="33"/>
  <c r="G23" i="33"/>
  <c r="G24" i="33"/>
  <c r="AT29" i="33"/>
  <c r="S30" i="33"/>
  <c r="AV35" i="33"/>
  <c r="W36" i="33"/>
  <c r="AV36" i="33"/>
  <c r="AR38" i="33"/>
  <c r="M42" i="33"/>
  <c r="AV44" i="33"/>
  <c r="M45" i="33"/>
  <c r="M47" i="33"/>
  <c r="W50" i="33"/>
  <c r="G50" i="33"/>
  <c r="AT51" i="33"/>
  <c r="AR53" i="33"/>
  <c r="G56" i="33"/>
  <c r="M89" i="33"/>
  <c r="M90" i="33"/>
  <c r="S97" i="33"/>
  <c r="M104" i="33"/>
  <c r="AT104" i="33"/>
  <c r="M107" i="33"/>
  <c r="W107" i="33"/>
  <c r="AT107" i="33"/>
  <c r="AB119" i="33"/>
  <c r="AJ119" i="33"/>
  <c r="W120" i="33"/>
  <c r="M127" i="33"/>
  <c r="AR127" i="33"/>
  <c r="M131" i="33"/>
  <c r="S132" i="33"/>
  <c r="G140" i="33"/>
  <c r="S143" i="33"/>
  <c r="G143" i="33"/>
  <c r="AT143" i="33"/>
  <c r="AR143" i="33"/>
  <c r="S145" i="33"/>
  <c r="AJ178" i="33"/>
  <c r="AF178" i="33"/>
  <c r="M248" i="33"/>
  <c r="W248" i="33"/>
  <c r="AT248" i="33"/>
  <c r="AR249" i="33"/>
  <c r="W249" i="33"/>
  <c r="G249" i="33"/>
  <c r="AP60" i="33"/>
  <c r="W16" i="33"/>
  <c r="M24" i="33"/>
  <c r="M27" i="33"/>
  <c r="AT28" i="33"/>
  <c r="W32" i="33"/>
  <c r="AR32" i="33"/>
  <c r="AV33" i="33"/>
  <c r="AV38" i="33"/>
  <c r="S44" i="33"/>
  <c r="S45" i="33"/>
  <c r="AR45" i="33"/>
  <c r="M48" i="33"/>
  <c r="AB51" i="33"/>
  <c r="AR52" i="33"/>
  <c r="W52" i="33"/>
  <c r="G52" i="33"/>
  <c r="G53" i="33"/>
  <c r="AT56" i="33"/>
  <c r="AF56" i="33"/>
  <c r="Q219" i="33"/>
  <c r="AV89" i="33"/>
  <c r="AL219" i="33"/>
  <c r="AR101" i="33"/>
  <c r="AV109" i="33"/>
  <c r="W109" i="33"/>
  <c r="S109" i="33"/>
  <c r="W113" i="33"/>
  <c r="G113" i="33"/>
  <c r="S125" i="33"/>
  <c r="AV125" i="33"/>
  <c r="G126" i="33"/>
  <c r="S127" i="33"/>
  <c r="AT140" i="33"/>
  <c r="M165" i="33"/>
  <c r="AV165" i="33"/>
  <c r="AR165" i="33"/>
  <c r="S165" i="33"/>
  <c r="AR268" i="33"/>
  <c r="G268" i="33"/>
  <c r="W268" i="33"/>
  <c r="AR14" i="33"/>
  <c r="W14" i="33"/>
  <c r="G14" i="33"/>
  <c r="E60" i="33"/>
  <c r="AJ54" i="33"/>
  <c r="S56" i="33"/>
  <c r="S57" i="33"/>
  <c r="W132" i="33"/>
  <c r="G132" i="33"/>
  <c r="M138" i="33"/>
  <c r="AT138" i="33"/>
  <c r="S178" i="33"/>
  <c r="G178" i="33"/>
  <c r="W254" i="33"/>
  <c r="G254" i="33"/>
  <c r="AR254" i="33"/>
  <c r="AR22" i="33"/>
  <c r="S34" i="33"/>
  <c r="AR35" i="33"/>
  <c r="M39" i="33"/>
  <c r="G41" i="33"/>
  <c r="AR42" i="33"/>
  <c r="W42" i="33"/>
  <c r="G42" i="33"/>
  <c r="G44" i="33"/>
  <c r="S50" i="33"/>
  <c r="AV56" i="33"/>
  <c r="AR57" i="33"/>
  <c r="S98" i="33"/>
  <c r="AV98" i="33"/>
  <c r="AR128" i="33"/>
  <c r="M128" i="33"/>
  <c r="G128" i="33"/>
  <c r="M132" i="33"/>
  <c r="AT132" i="33"/>
  <c r="M134" i="33"/>
  <c r="AR138" i="33"/>
  <c r="AT35" i="33"/>
  <c r="AT15" i="33"/>
  <c r="AV16" i="33"/>
  <c r="M22" i="33"/>
  <c r="AR34" i="33"/>
  <c r="S47" i="33"/>
  <c r="AP219" i="33"/>
  <c r="AR105" i="33"/>
  <c r="W105" i="33"/>
  <c r="G105" i="33"/>
  <c r="M171" i="33"/>
  <c r="W171" i="33"/>
  <c r="AH287" i="33"/>
  <c r="S256" i="33"/>
  <c r="AV256" i="33"/>
  <c r="W256" i="33"/>
  <c r="Z60" i="33"/>
  <c r="S24" i="33"/>
  <c r="S26" i="33"/>
  <c r="AR26" i="33"/>
  <c r="M29" i="33"/>
  <c r="AR33" i="33"/>
  <c r="W33" i="33"/>
  <c r="G33" i="33"/>
  <c r="G34" i="33"/>
  <c r="AT36" i="33"/>
  <c r="AT39" i="33"/>
  <c r="S40" i="33"/>
  <c r="W44" i="33"/>
  <c r="AT44" i="33"/>
  <c r="AV46" i="33"/>
  <c r="AR47" i="33"/>
  <c r="M51" i="33"/>
  <c r="AF51" i="33"/>
  <c r="AV53" i="33"/>
  <c r="S96" i="33"/>
  <c r="AV96" i="33"/>
  <c r="AT108" i="33"/>
  <c r="W108" i="33"/>
  <c r="AR108" i="33"/>
  <c r="W114" i="33"/>
  <c r="S122" i="33"/>
  <c r="M123" i="33"/>
  <c r="AT123" i="33"/>
  <c r="AV126" i="33"/>
  <c r="G129" i="33"/>
  <c r="AV129" i="33"/>
  <c r="M137" i="33"/>
  <c r="M183" i="33"/>
  <c r="M190" i="33"/>
  <c r="S190" i="33"/>
  <c r="S205" i="33"/>
  <c r="M207" i="33"/>
  <c r="AT207" i="33"/>
  <c r="M35" i="33"/>
  <c r="Q60" i="33"/>
  <c r="M166" i="33"/>
  <c r="AV166" i="33"/>
  <c r="AR166" i="33"/>
  <c r="G166" i="33"/>
  <c r="AR169" i="33"/>
  <c r="W169" i="33"/>
  <c r="G169" i="33"/>
  <c r="S189" i="33"/>
  <c r="AV189" i="33"/>
  <c r="W189" i="33"/>
  <c r="K60" i="33"/>
  <c r="E219" i="33"/>
  <c r="AT99" i="33"/>
  <c r="W99" i="33"/>
  <c r="S144" i="33"/>
  <c r="AV144" i="33"/>
  <c r="W147" i="33"/>
  <c r="AT147" i="33"/>
  <c r="M147" i="33"/>
  <c r="AR178" i="33"/>
  <c r="G197" i="33"/>
  <c r="W197" i="33"/>
  <c r="W15" i="33"/>
  <c r="M26" i="33"/>
  <c r="W30" i="33"/>
  <c r="G30" i="33"/>
  <c r="AT32" i="33"/>
  <c r="G36" i="33"/>
  <c r="W45" i="33"/>
  <c r="S46" i="33"/>
  <c r="M53" i="33"/>
  <c r="M56" i="33"/>
  <c r="S89" i="33"/>
  <c r="AR91" i="33"/>
  <c r="AV127" i="33"/>
  <c r="M133" i="33"/>
  <c r="AT133" i="33"/>
  <c r="M140" i="33"/>
  <c r="AT171" i="33"/>
  <c r="AV22" i="33"/>
  <c r="M34" i="33"/>
  <c r="M36" i="33"/>
  <c r="AR40" i="33"/>
  <c r="W41" i="33"/>
  <c r="AV42" i="33"/>
  <c r="W89" i="33"/>
  <c r="AT90" i="33"/>
  <c r="W93" i="33"/>
  <c r="G93" i="33"/>
  <c r="AR93" i="33"/>
  <c r="AT98" i="33"/>
  <c r="W98" i="33"/>
  <c r="G102" i="33"/>
  <c r="AV103" i="33"/>
  <c r="S103" i="33"/>
  <c r="M108" i="33"/>
  <c r="AR115" i="33"/>
  <c r="W115" i="33"/>
  <c r="G115" i="33"/>
  <c r="AV133" i="33"/>
  <c r="S133" i="33"/>
  <c r="G134" i="33"/>
  <c r="S140" i="33"/>
  <c r="W175" i="33"/>
  <c r="AT175" i="33"/>
  <c r="AR180" i="33"/>
  <c r="W180" i="33"/>
  <c r="AR190" i="33"/>
  <c r="G190" i="33"/>
  <c r="W190" i="33"/>
  <c r="M278" i="33"/>
  <c r="S278" i="33"/>
  <c r="AR179" i="33"/>
  <c r="W179" i="33"/>
  <c r="G179" i="33"/>
  <c r="AV180" i="33"/>
  <c r="S180" i="33"/>
  <c r="G266" i="33"/>
  <c r="W266" i="33"/>
  <c r="AR266" i="33"/>
  <c r="Z219" i="33"/>
  <c r="AT89" i="33"/>
  <c r="W92" i="33"/>
  <c r="M95" i="33"/>
  <c r="W96" i="33"/>
  <c r="G96" i="33"/>
  <c r="W97" i="33"/>
  <c r="AT101" i="33"/>
  <c r="AT102" i="33"/>
  <c r="AV104" i="33"/>
  <c r="M116" i="33"/>
  <c r="M119" i="33"/>
  <c r="W123" i="33"/>
  <c r="AR123" i="33"/>
  <c r="W134" i="33"/>
  <c r="AR134" i="33"/>
  <c r="AJ139" i="33"/>
  <c r="AR140" i="33"/>
  <c r="S187" i="33"/>
  <c r="AV187" i="33"/>
  <c r="AR187" i="33"/>
  <c r="AR198" i="33"/>
  <c r="M198" i="33"/>
  <c r="M204" i="33"/>
  <c r="AV214" i="33"/>
  <c r="S214" i="33"/>
  <c r="Q287" i="33"/>
  <c r="W247" i="33"/>
  <c r="G247" i="33"/>
  <c r="S275" i="33"/>
  <c r="AV275" i="33"/>
  <c r="AB278" i="33"/>
  <c r="W133" i="33"/>
  <c r="W140" i="33"/>
  <c r="M145" i="33"/>
  <c r="AT145" i="33"/>
  <c r="M168" i="33"/>
  <c r="AT168" i="33"/>
  <c r="AV192" i="33"/>
  <c r="AV217" i="33"/>
  <c r="S217" i="33"/>
  <c r="AD219" i="33"/>
  <c r="AV95" i="33"/>
  <c r="G97" i="33"/>
  <c r="W103" i="33"/>
  <c r="G103" i="33"/>
  <c r="W104" i="33"/>
  <c r="S116" i="33"/>
  <c r="S117" i="33"/>
  <c r="AR117" i="33"/>
  <c r="M121" i="33"/>
  <c r="AR125" i="33"/>
  <c r="W125" i="33"/>
  <c r="G125" i="33"/>
  <c r="AV172" i="33"/>
  <c r="M178" i="33"/>
  <c r="AJ187" i="33"/>
  <c r="AF187" i="33"/>
  <c r="AB187" i="33"/>
  <c r="M201" i="33"/>
  <c r="AV201" i="33"/>
  <c r="G201" i="33"/>
  <c r="AR201" i="33"/>
  <c r="K219" i="33"/>
  <c r="AT91" i="33"/>
  <c r="M114" i="33"/>
  <c r="W122" i="33"/>
  <c r="G122" i="33"/>
  <c r="AR126" i="33"/>
  <c r="AT172" i="33"/>
  <c r="W172" i="33"/>
  <c r="M210" i="33"/>
  <c r="AH219" i="33"/>
  <c r="AV114" i="33"/>
  <c r="M126" i="33"/>
  <c r="AF143" i="33"/>
  <c r="AV145" i="33"/>
  <c r="W177" i="33"/>
  <c r="G177" i="33"/>
  <c r="S184" i="33"/>
  <c r="G184" i="33"/>
  <c r="AR186" i="33"/>
  <c r="W186" i="33"/>
  <c r="G186" i="33"/>
  <c r="AR189" i="33"/>
  <c r="G189" i="33"/>
  <c r="AT189" i="33"/>
  <c r="S198" i="33"/>
  <c r="W198" i="33"/>
  <c r="W211" i="33"/>
  <c r="S211" i="33"/>
  <c r="AD287" i="33"/>
  <c r="S253" i="33"/>
  <c r="AP287" i="33"/>
  <c r="AB259" i="33"/>
  <c r="M273" i="33"/>
  <c r="AT273" i="33"/>
  <c r="W135" i="33"/>
  <c r="M143" i="33"/>
  <c r="W144" i="33"/>
  <c r="AV168" i="33"/>
  <c r="M189" i="33"/>
  <c r="S197" i="33"/>
  <c r="AV197" i="33"/>
  <c r="S210" i="33"/>
  <c r="AV210" i="33"/>
  <c r="W210" i="33"/>
  <c r="K287" i="33"/>
  <c r="W241" i="33"/>
  <c r="M241" i="33"/>
  <c r="M266" i="33"/>
  <c r="AT266" i="33"/>
  <c r="M279" i="33"/>
  <c r="S285" i="33"/>
  <c r="AV285" i="33"/>
  <c r="W285" i="33"/>
  <c r="W141" i="33"/>
  <c r="G141" i="33"/>
  <c r="AR141" i="33"/>
  <c r="AV143" i="33"/>
  <c r="AR145" i="33"/>
  <c r="W168" i="33"/>
  <c r="M191" i="33"/>
  <c r="AJ201" i="33"/>
  <c r="W202" i="33"/>
  <c r="S207" i="33"/>
  <c r="AV207" i="33"/>
  <c r="AL287" i="33"/>
  <c r="AR245" i="33"/>
  <c r="W245" i="33"/>
  <c r="G245" i="33"/>
  <c r="AR255" i="33"/>
  <c r="W255" i="33"/>
  <c r="G255" i="33"/>
  <c r="G262" i="33"/>
  <c r="S134" i="33"/>
  <c r="W137" i="33"/>
  <c r="AB139" i="33"/>
  <c r="W167" i="33"/>
  <c r="G167" i="33"/>
  <c r="AV178" i="33"/>
  <c r="W195" i="33"/>
  <c r="G195" i="33"/>
  <c r="AR217" i="33"/>
  <c r="W217" i="33"/>
  <c r="G217" i="33"/>
  <c r="Z287" i="33"/>
  <c r="M245" i="33"/>
  <c r="AT245" i="33"/>
  <c r="AT250" i="33"/>
  <c r="W250" i="33"/>
  <c r="G253" i="33"/>
  <c r="AV259" i="33"/>
  <c r="M259" i="33"/>
  <c r="G259" i="33"/>
  <c r="W181" i="33"/>
  <c r="M184" i="33"/>
  <c r="W192" i="33"/>
  <c r="W193" i="33"/>
  <c r="AT196" i="33"/>
  <c r="AR199" i="33"/>
  <c r="G209" i="33"/>
  <c r="W209" i="33"/>
  <c r="W244" i="33"/>
  <c r="G244" i="33"/>
  <c r="AR244" i="33"/>
  <c r="AV251" i="33"/>
  <c r="AV255" i="33"/>
  <c r="S255" i="33"/>
  <c r="AT257" i="33"/>
  <c r="W257" i="33"/>
  <c r="M257" i="33"/>
  <c r="W260" i="33"/>
  <c r="M260" i="33"/>
  <c r="AR262" i="33"/>
  <c r="G272" i="33"/>
  <c r="AR277" i="33"/>
  <c r="G277" i="33"/>
  <c r="AV184" i="33"/>
  <c r="AR196" i="33"/>
  <c r="W196" i="33"/>
  <c r="G196" i="33"/>
  <c r="W204" i="33"/>
  <c r="G204" i="33"/>
  <c r="M209" i="33"/>
  <c r="AT209" i="33"/>
  <c r="E287" i="33"/>
  <c r="AR256" i="33"/>
  <c r="AR259" i="33"/>
  <c r="AV268" i="33"/>
  <c r="AV272" i="33"/>
  <c r="AR284" i="33"/>
  <c r="W284" i="33"/>
  <c r="G284" i="33"/>
  <c r="W183" i="33"/>
  <c r="M187" i="33"/>
  <c r="M193" i="33"/>
  <c r="AR205" i="33"/>
  <c r="W205" i="33"/>
  <c r="G205" i="33"/>
  <c r="S209" i="33"/>
  <c r="AV209" i="33"/>
  <c r="AV213" i="33"/>
  <c r="G213" i="33"/>
  <c r="W271" i="33"/>
  <c r="AR278" i="33"/>
  <c r="G278" i="33"/>
  <c r="AT184" i="33"/>
  <c r="AT193" i="33"/>
  <c r="AT203" i="33"/>
  <c r="W208" i="33"/>
  <c r="M253" i="33"/>
  <c r="AR265" i="33"/>
  <c r="W265" i="33"/>
  <c r="G265" i="33"/>
  <c r="AT268" i="33"/>
  <c r="W273" i="33"/>
  <c r="G273" i="33"/>
  <c r="W280" i="33"/>
  <c r="W281" i="33"/>
  <c r="AR281" i="33"/>
  <c r="AT284" i="33"/>
  <c r="G183" i="33"/>
  <c r="G192" i="33"/>
  <c r="G202" i="33"/>
  <c r="AT208" i="33"/>
  <c r="AR210" i="33"/>
  <c r="AR211" i="33"/>
  <c r="S247" i="33"/>
  <c r="AV247" i="33"/>
  <c r="M256" i="33"/>
  <c r="M262" i="33"/>
  <c r="AR274" i="33"/>
  <c r="W274" i="33"/>
  <c r="G274" i="33"/>
  <c r="AT278" i="33"/>
  <c r="W283" i="33"/>
  <c r="G283" i="33"/>
  <c r="AT211" i="33"/>
  <c r="W216" i="33"/>
  <c r="G216" i="33"/>
  <c r="AV262" i="33"/>
  <c r="S266" i="33"/>
  <c r="AV266" i="33"/>
  <c r="M275" i="33"/>
  <c r="M281" i="33"/>
  <c r="AT215" i="33"/>
  <c r="AT243" i="33"/>
  <c r="AT253" i="33"/>
  <c r="AT262" i="33"/>
  <c r="AT272" i="33"/>
  <c r="AT281" i="33"/>
  <c r="G214" i="33"/>
  <c r="G242" i="33"/>
  <c r="G251" i="33"/>
  <c r="G261" i="33"/>
  <c r="G271" i="33"/>
  <c r="G280" i="33"/>
  <c r="G14" i="30"/>
  <c r="M54" i="31"/>
  <c r="AZ54" i="31"/>
  <c r="BB198" i="31"/>
  <c r="BL34" i="32"/>
  <c r="G34" i="32"/>
  <c r="BR34" i="32"/>
  <c r="BT192" i="32"/>
  <c r="AF192" i="32"/>
  <c r="BN210" i="32"/>
  <c r="M210" i="32"/>
  <c r="BT243" i="32"/>
  <c r="AF243" i="32"/>
  <c r="BR245" i="32"/>
  <c r="AP245" i="32"/>
  <c r="BB245" i="32" s="1"/>
  <c r="G30" i="30"/>
  <c r="G210" i="30"/>
  <c r="M52" i="31"/>
  <c r="AP29" i="32"/>
  <c r="AT29" i="32" s="1"/>
  <c r="S29" i="32"/>
  <c r="BP29" i="32"/>
  <c r="BT123" i="32"/>
  <c r="AF123" i="32"/>
  <c r="G129" i="32"/>
  <c r="BL129" i="32"/>
  <c r="BN185" i="32"/>
  <c r="M185" i="32"/>
  <c r="BL207" i="32"/>
  <c r="G207" i="32"/>
  <c r="BV242" i="32"/>
  <c r="AL242" i="32"/>
  <c r="AP268" i="32"/>
  <c r="AX268" i="32" s="1"/>
  <c r="G268" i="32"/>
  <c r="BL268" i="32"/>
  <c r="Y36" i="26"/>
  <c r="AP114" i="28"/>
  <c r="AP126" i="28"/>
  <c r="U127" i="28"/>
  <c r="AP128" i="28"/>
  <c r="U129" i="28"/>
  <c r="AH129" i="28" s="1"/>
  <c r="U135" i="28"/>
  <c r="BL89" i="29"/>
  <c r="AN244" i="29"/>
  <c r="G280" i="29"/>
  <c r="BL15" i="32"/>
  <c r="AF33" i="32"/>
  <c r="BT33" i="32"/>
  <c r="S109" i="32"/>
  <c r="BP109" i="32"/>
  <c r="AP111" i="32"/>
  <c r="BB111" i="32" s="1"/>
  <c r="BN111" i="32"/>
  <c r="AF135" i="32"/>
  <c r="BR265" i="32"/>
  <c r="Y265" i="32"/>
  <c r="BR171" i="29"/>
  <c r="AH171" i="29"/>
  <c r="BR262" i="29"/>
  <c r="AH262" i="29"/>
  <c r="BB275" i="31"/>
  <c r="Y34" i="32"/>
  <c r="BR123" i="32"/>
  <c r="BN123" i="32"/>
  <c r="BT256" i="32"/>
  <c r="AF256" i="32"/>
  <c r="G109" i="30"/>
  <c r="AR198" i="29"/>
  <c r="G102" i="30"/>
  <c r="G128" i="30"/>
  <c r="AX103" i="31"/>
  <c r="Y103" i="31"/>
  <c r="AL103" i="31" s="1"/>
  <c r="BT45" i="32"/>
  <c r="AF45" i="32"/>
  <c r="S178" i="32"/>
  <c r="BP178" i="32"/>
  <c r="G190" i="32"/>
  <c r="BL190" i="32"/>
  <c r="S280" i="32"/>
  <c r="BP280" i="32"/>
  <c r="AR20" i="26"/>
  <c r="G204" i="29"/>
  <c r="BL204" i="29"/>
  <c r="M168" i="30"/>
  <c r="M259" i="30"/>
  <c r="Y99" i="31"/>
  <c r="AD99" i="31" s="1"/>
  <c r="AX210" i="31"/>
  <c r="G210" i="31"/>
  <c r="AX272" i="31"/>
  <c r="Y272" i="31"/>
  <c r="AD272" i="31" s="1"/>
  <c r="BN18" i="32"/>
  <c r="M18" i="32"/>
  <c r="M34" i="32"/>
  <c r="BV175" i="32"/>
  <c r="AL175" i="32"/>
  <c r="BT187" i="32"/>
  <c r="BN187" i="32"/>
  <c r="M190" i="32"/>
  <c r="BN190" i="32"/>
  <c r="BT268" i="32"/>
  <c r="AF268" i="32"/>
  <c r="G45" i="30"/>
  <c r="S38" i="32"/>
  <c r="BP38" i="32"/>
  <c r="BT101" i="32"/>
  <c r="AF101" i="32"/>
  <c r="AL278" i="32"/>
  <c r="M278" i="32"/>
  <c r="W60" i="31"/>
  <c r="M29" i="32"/>
  <c r="G29" i="32"/>
  <c r="BR29" i="32"/>
  <c r="Y29" i="32"/>
  <c r="BR45" i="32"/>
  <c r="BL165" i="32"/>
  <c r="BR165" i="32"/>
  <c r="BP165" i="32"/>
  <c r="AL261" i="32"/>
  <c r="BV261" i="32"/>
  <c r="AR99" i="28"/>
  <c r="BB137" i="31"/>
  <c r="S137" i="31"/>
  <c r="BR22" i="32"/>
  <c r="Y52" i="32"/>
  <c r="M190" i="26"/>
  <c r="M201" i="27"/>
  <c r="BP44" i="29"/>
  <c r="G281" i="29"/>
  <c r="M26" i="30"/>
  <c r="G95" i="30"/>
  <c r="S102" i="30"/>
  <c r="S128" i="30"/>
  <c r="M172" i="31"/>
  <c r="AZ172" i="31"/>
  <c r="AX198" i="31"/>
  <c r="M15" i="32"/>
  <c r="Y24" i="32"/>
  <c r="BR24" i="32"/>
  <c r="Y39" i="32"/>
  <c r="BR39" i="32"/>
  <c r="AL40" i="32"/>
  <c r="M42" i="32"/>
  <c r="M121" i="32"/>
  <c r="BN121" i="32"/>
  <c r="BT125" i="32"/>
  <c r="AF125" i="32"/>
  <c r="BT128" i="32"/>
  <c r="AF128" i="32"/>
  <c r="BN204" i="32"/>
  <c r="M204" i="32"/>
  <c r="AZ127" i="31"/>
  <c r="G127" i="31"/>
  <c r="BT29" i="32"/>
  <c r="M45" i="32"/>
  <c r="BP45" i="32"/>
  <c r="M283" i="32"/>
  <c r="BN283" i="32"/>
  <c r="BV24" i="26"/>
  <c r="S143" i="31"/>
  <c r="BB262" i="31"/>
  <c r="BN54" i="32"/>
  <c r="M54" i="32"/>
  <c r="S98" i="32"/>
  <c r="S284" i="32"/>
  <c r="BP284" i="32"/>
  <c r="AR265" i="26"/>
  <c r="BJ134" i="27"/>
  <c r="BJ144" i="27"/>
  <c r="BJ179" i="27"/>
  <c r="BJ203" i="27"/>
  <c r="G190" i="29"/>
  <c r="U265" i="29"/>
  <c r="BR280" i="29"/>
  <c r="AH280" i="29"/>
  <c r="M216" i="30"/>
  <c r="AX109" i="31"/>
  <c r="AX111" i="31"/>
  <c r="AX147" i="31"/>
  <c r="G147" i="31"/>
  <c r="M166" i="31"/>
  <c r="Y20" i="32"/>
  <c r="BR20" i="32"/>
  <c r="BN33" i="32"/>
  <c r="M33" i="32"/>
  <c r="BT39" i="32"/>
  <c r="AF39" i="32"/>
  <c r="BP39" i="32"/>
  <c r="AL114" i="32"/>
  <c r="BV114" i="32"/>
  <c r="BN138" i="32"/>
  <c r="M138" i="32"/>
  <c r="G165" i="32"/>
  <c r="S192" i="32"/>
  <c r="BP192" i="32"/>
  <c r="BN192" i="32"/>
  <c r="M21" i="32"/>
  <c r="BT22" i="32"/>
  <c r="Y30" i="32"/>
  <c r="AP39" i="32"/>
  <c r="BB39" i="32" s="1"/>
  <c r="BT90" i="32"/>
  <c r="AF90" i="32"/>
  <c r="AL96" i="32"/>
  <c r="S96" i="32"/>
  <c r="BN102" i="32"/>
  <c r="M102" i="32"/>
  <c r="BP119" i="32"/>
  <c r="S119" i="32"/>
  <c r="G126" i="32"/>
  <c r="BL126" i="32"/>
  <c r="BV137" i="32"/>
  <c r="BL178" i="32"/>
  <c r="BV213" i="32"/>
  <c r="AL213" i="32"/>
  <c r="BN257" i="32"/>
  <c r="M257" i="32"/>
  <c r="BN268" i="32"/>
  <c r="M268" i="32"/>
  <c r="S16" i="26"/>
  <c r="BZ21" i="26"/>
  <c r="BX39" i="26"/>
  <c r="U101" i="28"/>
  <c r="U107" i="28"/>
  <c r="AH107" i="28" s="1"/>
  <c r="AP109" i="28"/>
  <c r="AP111" i="28"/>
  <c r="U113" i="28"/>
  <c r="BP89" i="29"/>
  <c r="BP93" i="29"/>
  <c r="U96" i="29"/>
  <c r="AH107" i="29"/>
  <c r="AR109" i="29"/>
  <c r="G131" i="29"/>
  <c r="BL213" i="29"/>
  <c r="G243" i="29"/>
  <c r="U261" i="29"/>
  <c r="U272" i="29"/>
  <c r="S26" i="30"/>
  <c r="S41" i="30"/>
  <c r="S51" i="30"/>
  <c r="S93" i="30"/>
  <c r="S209" i="30"/>
  <c r="S284" i="30"/>
  <c r="AX54" i="31"/>
  <c r="Y101" i="31"/>
  <c r="AD101" i="31" s="1"/>
  <c r="AX114" i="31"/>
  <c r="AZ134" i="31"/>
  <c r="M145" i="31"/>
  <c r="AZ145" i="31"/>
  <c r="G214" i="31"/>
  <c r="Y244" i="31"/>
  <c r="AD244" i="31" s="1"/>
  <c r="M262" i="31"/>
  <c r="AZ277" i="31"/>
  <c r="M277" i="31"/>
  <c r="BR15" i="32"/>
  <c r="S18" i="32"/>
  <c r="BP18" i="32"/>
  <c r="BN23" i="32"/>
  <c r="AF30" i="32"/>
  <c r="S39" i="32"/>
  <c r="M44" i="32"/>
  <c r="S45" i="32"/>
  <c r="G91" i="32"/>
  <c r="BL107" i="32"/>
  <c r="BV108" i="32"/>
  <c r="AL108" i="32"/>
  <c r="S113" i="32"/>
  <c r="S122" i="32"/>
  <c r="BV123" i="32"/>
  <c r="BL145" i="32"/>
  <c r="BL174" i="32"/>
  <c r="M178" i="32"/>
  <c r="G189" i="32"/>
  <c r="BR189" i="32"/>
  <c r="S205" i="32"/>
  <c r="Y205" i="32"/>
  <c r="BR205" i="32"/>
  <c r="BN271" i="32"/>
  <c r="M271" i="32"/>
  <c r="AR107" i="26"/>
  <c r="Y285" i="26"/>
  <c r="AH34" i="27"/>
  <c r="BH47" i="27"/>
  <c r="BJ137" i="27"/>
  <c r="AR14" i="28"/>
  <c r="AR15" i="28"/>
  <c r="AR35" i="28"/>
  <c r="Q38" i="28"/>
  <c r="AP140" i="28"/>
  <c r="U166" i="28"/>
  <c r="AD166" i="28" s="1"/>
  <c r="O119" i="29"/>
  <c r="O138" i="29"/>
  <c r="BR180" i="29"/>
  <c r="O243" i="29"/>
  <c r="BN280" i="29"/>
  <c r="M15" i="30"/>
  <c r="S20" i="30"/>
  <c r="S36" i="30"/>
  <c r="M54" i="30"/>
  <c r="S95" i="30"/>
  <c r="M185" i="30"/>
  <c r="S210" i="30"/>
  <c r="AZ35" i="31"/>
  <c r="S50" i="31"/>
  <c r="BB50" i="31"/>
  <c r="BV14" i="32"/>
  <c r="AL18" i="32"/>
  <c r="BV18" i="32"/>
  <c r="AF21" i="32"/>
  <c r="AF27" i="32"/>
  <c r="BV50" i="32"/>
  <c r="BL52" i="32"/>
  <c r="BP53" i="32"/>
  <c r="AL53" i="32"/>
  <c r="G56" i="32"/>
  <c r="BL56" i="32"/>
  <c r="BL103" i="32"/>
  <c r="AL113" i="32"/>
  <c r="BV113" i="32"/>
  <c r="BV119" i="32"/>
  <c r="AL122" i="32"/>
  <c r="BV122" i="32"/>
  <c r="M123" i="32"/>
  <c r="BN128" i="32"/>
  <c r="AP202" i="32"/>
  <c r="AX202" i="32" s="1"/>
  <c r="BL202" i="32"/>
  <c r="G202" i="32"/>
  <c r="BR250" i="32"/>
  <c r="Y250" i="32"/>
  <c r="BP279" i="32"/>
  <c r="S279" i="32"/>
  <c r="AR184" i="26"/>
  <c r="G193" i="26"/>
  <c r="Y210" i="26"/>
  <c r="Y215" i="26"/>
  <c r="BJ95" i="27"/>
  <c r="G114" i="27"/>
  <c r="BF119" i="27"/>
  <c r="Q46" i="28"/>
  <c r="Q48" i="28"/>
  <c r="Q138" i="28"/>
  <c r="AR202" i="28"/>
  <c r="Q251" i="28"/>
  <c r="BL15" i="29"/>
  <c r="G29" i="29"/>
  <c r="BR35" i="29"/>
  <c r="AN40" i="29"/>
  <c r="U95" i="29"/>
  <c r="BN108" i="29"/>
  <c r="O115" i="29"/>
  <c r="AN255" i="29"/>
  <c r="BN265" i="29"/>
  <c r="S15" i="30"/>
  <c r="M16" i="30"/>
  <c r="M22" i="30"/>
  <c r="S54" i="30"/>
  <c r="W116" i="30"/>
  <c r="AB116" i="30" s="1"/>
  <c r="G116" i="30"/>
  <c r="M123" i="30"/>
  <c r="M179" i="30"/>
  <c r="S185" i="30"/>
  <c r="M28" i="31"/>
  <c r="M146" i="31"/>
  <c r="G183" i="31"/>
  <c r="G217" i="31"/>
  <c r="G244" i="31"/>
  <c r="G15" i="32"/>
  <c r="BV21" i="32"/>
  <c r="AL21" i="32"/>
  <c r="AF23" i="32"/>
  <c r="BT23" i="32"/>
  <c r="G26" i="32"/>
  <c r="BL39" i="32"/>
  <c r="G39" i="32"/>
  <c r="Y42" i="32"/>
  <c r="BR42" i="32"/>
  <c r="BV45" i="32"/>
  <c r="AL45" i="32"/>
  <c r="AP51" i="32"/>
  <c r="BB51" i="32" s="1"/>
  <c r="BN52" i="32"/>
  <c r="M90" i="32"/>
  <c r="BN90" i="32"/>
  <c r="G96" i="32"/>
  <c r="Y104" i="32"/>
  <c r="BR104" i="32"/>
  <c r="BT109" i="32"/>
  <c r="AF109" i="32"/>
  <c r="M115" i="32"/>
  <c r="BN115" i="32"/>
  <c r="BT138" i="32"/>
  <c r="AF138" i="32"/>
  <c r="M145" i="32"/>
  <c r="M166" i="32"/>
  <c r="BN166" i="32"/>
  <c r="G174" i="32"/>
  <c r="BR174" i="32"/>
  <c r="BP174" i="32"/>
  <c r="G195" i="32"/>
  <c r="BL195" i="32"/>
  <c r="AL256" i="32"/>
  <c r="AP263" i="32"/>
  <c r="AT263" i="32" s="1"/>
  <c r="G263" i="32"/>
  <c r="BL263" i="32"/>
  <c r="M275" i="32"/>
  <c r="Y103" i="26"/>
  <c r="CB190" i="26"/>
  <c r="U18" i="28"/>
  <c r="AD18" i="28" s="1"/>
  <c r="AP21" i="28"/>
  <c r="G22" i="28"/>
  <c r="U35" i="28"/>
  <c r="U39" i="28"/>
  <c r="AP40" i="28"/>
  <c r="G41" i="28"/>
  <c r="AP259" i="28"/>
  <c r="AP261" i="28"/>
  <c r="BR14" i="29"/>
  <c r="BR16" i="29"/>
  <c r="BN17" i="29"/>
  <c r="BR18" i="29"/>
  <c r="O20" i="29"/>
  <c r="BL36" i="29"/>
  <c r="G39" i="29"/>
  <c r="G53" i="29"/>
  <c r="BL56" i="29"/>
  <c r="BN89" i="29"/>
  <c r="O117" i="29"/>
  <c r="O125" i="29"/>
  <c r="AH128" i="29"/>
  <c r="BN196" i="29"/>
  <c r="BN211" i="29"/>
  <c r="BR213" i="29"/>
  <c r="G259" i="29"/>
  <c r="S16" i="30"/>
  <c r="M40" i="30"/>
  <c r="M48" i="30"/>
  <c r="S97" i="30"/>
  <c r="S99" i="30"/>
  <c r="M107" i="30"/>
  <c r="M108" i="30"/>
  <c r="S179" i="30"/>
  <c r="G283" i="30"/>
  <c r="BB30" i="31"/>
  <c r="BB33" i="31"/>
  <c r="Y91" i="31"/>
  <c r="AL91" i="31" s="1"/>
  <c r="AX201" i="31"/>
  <c r="BV17" i="32"/>
  <c r="AL17" i="32"/>
  <c r="BP22" i="32"/>
  <c r="BN29" i="32"/>
  <c r="BN34" i="32"/>
  <c r="BN39" i="32"/>
  <c r="BR44" i="32"/>
  <c r="S48" i="32"/>
  <c r="S52" i="32"/>
  <c r="AP52" i="32"/>
  <c r="AX52" i="32" s="1"/>
  <c r="AF104" i="32"/>
  <c r="AF111" i="32"/>
  <c r="BT121" i="32"/>
  <c r="AF121" i="32"/>
  <c r="AF166" i="32"/>
  <c r="S183" i="32"/>
  <c r="BP183" i="32"/>
  <c r="AF190" i="32"/>
  <c r="BT190" i="32"/>
  <c r="BR207" i="32"/>
  <c r="Y207" i="32"/>
  <c r="G215" i="32"/>
  <c r="BL215" i="32"/>
  <c r="AR287" i="32"/>
  <c r="BL242" i="32"/>
  <c r="G242" i="32"/>
  <c r="BR269" i="32"/>
  <c r="Y269" i="32"/>
  <c r="S166" i="30"/>
  <c r="S195" i="30"/>
  <c r="S197" i="30"/>
  <c r="S202" i="30"/>
  <c r="M243" i="30"/>
  <c r="M251" i="30"/>
  <c r="S253" i="30"/>
  <c r="S275" i="30"/>
  <c r="W285" i="30"/>
  <c r="AJ285" i="30" s="1"/>
  <c r="AX42" i="31"/>
  <c r="G95" i="31"/>
  <c r="Y119" i="31"/>
  <c r="AL119" i="31" s="1"/>
  <c r="G121" i="31"/>
  <c r="G171" i="31"/>
  <c r="G207" i="31"/>
  <c r="M241" i="31"/>
  <c r="Y253" i="31"/>
  <c r="AD253" i="31" s="1"/>
  <c r="G285" i="31"/>
  <c r="BN14" i="32"/>
  <c r="BR17" i="32"/>
  <c r="BP23" i="32"/>
  <c r="M26" i="32"/>
  <c r="BP33" i="32"/>
  <c r="S34" i="32"/>
  <c r="AF36" i="32"/>
  <c r="AF38" i="32"/>
  <c r="M40" i="32"/>
  <c r="BP42" i="32"/>
  <c r="S44" i="32"/>
  <c r="BN45" i="32"/>
  <c r="AF48" i="32"/>
  <c r="BV52" i="32"/>
  <c r="AL52" i="32"/>
  <c r="AL54" i="32"/>
  <c r="S90" i="32"/>
  <c r="BP90" i="32"/>
  <c r="BR97" i="32"/>
  <c r="BR102" i="32"/>
  <c r="BP107" i="32"/>
  <c r="AF113" i="32"/>
  <c r="BR113" i="32"/>
  <c r="Y122" i="32"/>
  <c r="G122" i="32"/>
  <c r="Y134" i="32"/>
  <c r="BV147" i="32"/>
  <c r="BN147" i="32"/>
  <c r="AL165" i="32"/>
  <c r="BV165" i="32"/>
  <c r="BV168" i="32"/>
  <c r="AL168" i="32"/>
  <c r="BN173" i="32"/>
  <c r="BN196" i="32"/>
  <c r="AP199" i="32"/>
  <c r="AT199" i="32" s="1"/>
  <c r="BN199" i="32"/>
  <c r="G205" i="32"/>
  <c r="BR215" i="32"/>
  <c r="Y215" i="32"/>
  <c r="Y242" i="32"/>
  <c r="S247" i="32"/>
  <c r="BV250" i="32"/>
  <c r="AL250" i="32"/>
  <c r="BT253" i="32"/>
  <c r="AF253" i="32"/>
  <c r="Y284" i="32"/>
  <c r="BT285" i="32"/>
  <c r="AF285" i="32"/>
  <c r="M204" i="30"/>
  <c r="S243" i="30"/>
  <c r="AZ32" i="31"/>
  <c r="AZ40" i="31"/>
  <c r="AZ45" i="31"/>
  <c r="AZ58" i="31"/>
  <c r="AZ95" i="31"/>
  <c r="M105" i="31"/>
  <c r="AX110" i="31"/>
  <c r="AX119" i="31"/>
  <c r="G129" i="31"/>
  <c r="AZ135" i="31"/>
  <c r="G145" i="31"/>
  <c r="BB146" i="31"/>
  <c r="M267" i="31"/>
  <c r="AV60" i="32"/>
  <c r="AF17" i="32"/>
  <c r="Y23" i="32"/>
  <c r="AL38" i="32"/>
  <c r="G54" i="32"/>
  <c r="AL103" i="32"/>
  <c r="BV103" i="32"/>
  <c r="Y107" i="32"/>
  <c r="BR107" i="32"/>
  <c r="BT108" i="32"/>
  <c r="AF108" i="32"/>
  <c r="G123" i="32"/>
  <c r="BL134" i="32"/>
  <c r="BV135" i="32"/>
  <c r="AL135" i="32"/>
  <c r="BV178" i="32"/>
  <c r="AL178" i="32"/>
  <c r="BP185" i="32"/>
  <c r="S185" i="32"/>
  <c r="BT191" i="32"/>
  <c r="BL191" i="32"/>
  <c r="BN205" i="32"/>
  <c r="BP207" i="32"/>
  <c r="S207" i="32"/>
  <c r="BT215" i="32"/>
  <c r="AF215" i="32"/>
  <c r="AF242" i="32"/>
  <c r="BT242" i="32"/>
  <c r="M251" i="32"/>
  <c r="BN251" i="32"/>
  <c r="M266" i="32"/>
  <c r="BN266" i="32"/>
  <c r="S274" i="32"/>
  <c r="BP274" i="32"/>
  <c r="AF284" i="32"/>
  <c r="M247" i="30"/>
  <c r="M38" i="31"/>
  <c r="M51" i="31"/>
  <c r="AX101" i="31"/>
  <c r="AX171" i="31"/>
  <c r="AZ175" i="31"/>
  <c r="AZ178" i="31"/>
  <c r="AX181" i="31"/>
  <c r="G254" i="31"/>
  <c r="AP15" i="32"/>
  <c r="BB15" i="32" s="1"/>
  <c r="BP21" i="32"/>
  <c r="AL23" i="32"/>
  <c r="BR23" i="32"/>
  <c r="BT26" i="32"/>
  <c r="BT35" i="32"/>
  <c r="AF42" i="32"/>
  <c r="AP44" i="32"/>
  <c r="AT44" i="32" s="1"/>
  <c r="AL47" i="32"/>
  <c r="AP57" i="32"/>
  <c r="AX57" i="32" s="1"/>
  <c r="BP93" i="32"/>
  <c r="S93" i="32"/>
  <c r="BL97" i="32"/>
  <c r="AL97" i="32"/>
  <c r="G103" i="32"/>
  <c r="AP103" i="32"/>
  <c r="AT103" i="32" s="1"/>
  <c r="BR105" i="32"/>
  <c r="BP129" i="32"/>
  <c r="G135" i="32"/>
  <c r="Y146" i="32"/>
  <c r="BV190" i="32"/>
  <c r="AL190" i="32"/>
  <c r="BV191" i="32"/>
  <c r="AL191" i="32"/>
  <c r="AF193" i="32"/>
  <c r="M193" i="32"/>
  <c r="S209" i="32"/>
  <c r="BP209" i="32"/>
  <c r="Y214" i="32"/>
  <c r="BR214" i="32"/>
  <c r="BP273" i="32"/>
  <c r="S273" i="32"/>
  <c r="G277" i="32"/>
  <c r="S277" i="32"/>
  <c r="AF278" i="32"/>
  <c r="AL284" i="32"/>
  <c r="M132" i="30"/>
  <c r="M147" i="30"/>
  <c r="S168" i="30"/>
  <c r="S247" i="30"/>
  <c r="S255" i="30"/>
  <c r="AZ30" i="31"/>
  <c r="AX46" i="31"/>
  <c r="AX51" i="31"/>
  <c r="AZ53" i="31"/>
  <c r="AX56" i="31"/>
  <c r="G117" i="31"/>
  <c r="M122" i="31"/>
  <c r="AX141" i="31"/>
  <c r="BB168" i="31"/>
  <c r="AZ181" i="31"/>
  <c r="AZ205" i="31"/>
  <c r="Y255" i="31"/>
  <c r="AD255" i="31" s="1"/>
  <c r="AF14" i="32"/>
  <c r="BT24" i="32"/>
  <c r="M30" i="32"/>
  <c r="BN38" i="32"/>
  <c r="AL42" i="32"/>
  <c r="Y45" i="32"/>
  <c r="BN47" i="32"/>
  <c r="M52" i="32"/>
  <c r="Y53" i="32"/>
  <c r="BP54" i="32"/>
  <c r="M56" i="32"/>
  <c r="G57" i="32"/>
  <c r="BV90" i="32"/>
  <c r="AL90" i="32"/>
  <c r="Y92" i="32"/>
  <c r="BL96" i="32"/>
  <c r="G97" i="32"/>
  <c r="BR99" i="32"/>
  <c r="M103" i="32"/>
  <c r="BP104" i="32"/>
  <c r="AP108" i="32"/>
  <c r="AT108" i="32" s="1"/>
  <c r="M109" i="32"/>
  <c r="G110" i="32"/>
  <c r="AP115" i="32"/>
  <c r="BB115" i="32" s="1"/>
  <c r="M128" i="32"/>
  <c r="S129" i="32"/>
  <c r="BT133" i="32"/>
  <c r="AF133" i="32"/>
  <c r="BR133" i="32"/>
  <c r="AF146" i="32"/>
  <c r="BT146" i="32"/>
  <c r="Y169" i="32"/>
  <c r="G178" i="32"/>
  <c r="Y180" i="32"/>
  <c r="BN183" i="32"/>
  <c r="M183" i="32"/>
  <c r="AF185" i="32"/>
  <c r="BL193" i="32"/>
  <c r="AF202" i="32"/>
  <c r="Y209" i="32"/>
  <c r="BR209" i="32"/>
  <c r="BT251" i="32"/>
  <c r="AF251" i="32"/>
  <c r="BV268" i="32"/>
  <c r="AL268" i="32"/>
  <c r="AL48" i="32"/>
  <c r="BL50" i="32"/>
  <c r="Y54" i="32"/>
  <c r="AL99" i="32"/>
  <c r="AL105" i="32"/>
  <c r="Y113" i="32"/>
  <c r="M114" i="32"/>
  <c r="M116" i="32"/>
  <c r="BN120" i="32"/>
  <c r="Y128" i="32"/>
  <c r="BR128" i="32"/>
  <c r="BT129" i="32"/>
  <c r="AF129" i="32"/>
  <c r="AL134" i="32"/>
  <c r="BV134" i="32"/>
  <c r="BR145" i="32"/>
  <c r="BN167" i="32"/>
  <c r="BR179" i="32"/>
  <c r="BT180" i="32"/>
  <c r="AF180" i="32"/>
  <c r="M195" i="32"/>
  <c r="AP210" i="32"/>
  <c r="BB210" i="32" s="1"/>
  <c r="AF213" i="32"/>
  <c r="G248" i="32"/>
  <c r="S251" i="32"/>
  <c r="BP251" i="32"/>
  <c r="BT265" i="32"/>
  <c r="AF265" i="32"/>
  <c r="AL93" i="32"/>
  <c r="BN101" i="32"/>
  <c r="BP103" i="32"/>
  <c r="BN104" i="32"/>
  <c r="M108" i="32"/>
  <c r="AL111" i="32"/>
  <c r="BL113" i="32"/>
  <c r="Y119" i="32"/>
  <c r="BR119" i="32"/>
  <c r="BN133" i="32"/>
  <c r="M134" i="32"/>
  <c r="AP145" i="32"/>
  <c r="AT145" i="32" s="1"/>
  <c r="AL145" i="32"/>
  <c r="BP166" i="32"/>
  <c r="BR167" i="32"/>
  <c r="S174" i="32"/>
  <c r="BP175" i="32"/>
  <c r="AF177" i="32"/>
  <c r="S181" i="32"/>
  <c r="BP181" i="32"/>
  <c r="BV185" i="32"/>
  <c r="BL185" i="32"/>
  <c r="S195" i="32"/>
  <c r="BR202" i="32"/>
  <c r="BT203" i="32"/>
  <c r="AF203" i="32"/>
  <c r="AP204" i="32"/>
  <c r="AX204" i="32" s="1"/>
  <c r="BL204" i="32"/>
  <c r="AL211" i="32"/>
  <c r="S217" i="32"/>
  <c r="BP217" i="32"/>
  <c r="G247" i="32"/>
  <c r="M262" i="32"/>
  <c r="S53" i="32"/>
  <c r="BR54" i="32"/>
  <c r="BN57" i="32"/>
  <c r="Y89" i="32"/>
  <c r="BL93" i="32"/>
  <c r="M101" i="32"/>
  <c r="BR103" i="32"/>
  <c r="M104" i="32"/>
  <c r="BN107" i="32"/>
  <c r="BP108" i="32"/>
  <c r="G113" i="32"/>
  <c r="AP113" i="32"/>
  <c r="AX113" i="32" s="1"/>
  <c r="Y123" i="32"/>
  <c r="S125" i="32"/>
  <c r="M129" i="32"/>
  <c r="BN129" i="32"/>
  <c r="BR131" i="32"/>
  <c r="M133" i="32"/>
  <c r="G145" i="32"/>
  <c r="S166" i="32"/>
  <c r="AF167" i="32"/>
  <c r="S171" i="32"/>
  <c r="S175" i="32"/>
  <c r="BV177" i="32"/>
  <c r="BR181" i="32"/>
  <c r="Y181" i="32"/>
  <c r="AL185" i="32"/>
  <c r="M187" i="32"/>
  <c r="AF201" i="32"/>
  <c r="Y202" i="32"/>
  <c r="G204" i="32"/>
  <c r="M214" i="32"/>
  <c r="BR243" i="32"/>
  <c r="AF244" i="32"/>
  <c r="Y254" i="32"/>
  <c r="S254" i="32"/>
  <c r="G260" i="32"/>
  <c r="BP261" i="32"/>
  <c r="S261" i="32"/>
  <c r="S262" i="32"/>
  <c r="Y268" i="32"/>
  <c r="Y272" i="32"/>
  <c r="G272" i="32"/>
  <c r="M272" i="32"/>
  <c r="BR273" i="32"/>
  <c r="Y273" i="32"/>
  <c r="S278" i="32"/>
  <c r="AP281" i="32"/>
  <c r="BB281" i="32" s="1"/>
  <c r="BV128" i="32"/>
  <c r="AF139" i="32"/>
  <c r="BN145" i="32"/>
  <c r="BV166" i="32"/>
  <c r="BN174" i="32"/>
  <c r="BP190" i="32"/>
  <c r="S197" i="32"/>
  <c r="BP205" i="32"/>
  <c r="S215" i="32"/>
  <c r="M250" i="32"/>
  <c r="S275" i="32"/>
  <c r="AL121" i="32"/>
  <c r="AL131" i="32"/>
  <c r="BP134" i="32"/>
  <c r="M135" i="32"/>
  <c r="BP137" i="32"/>
  <c r="S138" i="32"/>
  <c r="BN140" i="32"/>
  <c r="M147" i="32"/>
  <c r="AL166" i="32"/>
  <c r="BN180" i="32"/>
  <c r="BR185" i="32"/>
  <c r="AP186" i="32"/>
  <c r="AX186" i="32" s="1"/>
  <c r="BP189" i="32"/>
  <c r="S190" i="32"/>
  <c r="M192" i="32"/>
  <c r="AP193" i="32"/>
  <c r="AX193" i="32" s="1"/>
  <c r="BT199" i="32"/>
  <c r="BN202" i="32"/>
  <c r="BV203" i="32"/>
  <c r="AP205" i="32"/>
  <c r="AT205" i="32" s="1"/>
  <c r="AP207" i="32"/>
  <c r="AT207" i="32" s="1"/>
  <c r="BV210" i="32"/>
  <c r="BN213" i="32"/>
  <c r="AF217" i="32"/>
  <c r="AP244" i="32"/>
  <c r="AT244" i="32" s="1"/>
  <c r="AL251" i="32"/>
  <c r="AL254" i="32"/>
  <c r="BV254" i="32"/>
  <c r="M256" i="32"/>
  <c r="S259" i="32"/>
  <c r="S260" i="32"/>
  <c r="M263" i="32"/>
  <c r="AP283" i="32"/>
  <c r="AX283" i="32" s="1"/>
  <c r="M119" i="32"/>
  <c r="S126" i="32"/>
  <c r="Y133" i="32"/>
  <c r="S134" i="32"/>
  <c r="S137" i="32"/>
  <c r="BP140" i="32"/>
  <c r="BP145" i="32"/>
  <c r="S165" i="32"/>
  <c r="AP167" i="32"/>
  <c r="AT167" i="32" s="1"/>
  <c r="G171" i="32"/>
  <c r="BV181" i="32"/>
  <c r="AF183" i="32"/>
  <c r="Y185" i="32"/>
  <c r="AP190" i="32"/>
  <c r="AT190" i="32" s="1"/>
  <c r="BN193" i="32"/>
  <c r="G196" i="32"/>
  <c r="Y201" i="32"/>
  <c r="BP202" i="32"/>
  <c r="AL203" i="32"/>
  <c r="M207" i="32"/>
  <c r="AL208" i="32"/>
  <c r="BP213" i="32"/>
  <c r="BV214" i="32"/>
  <c r="G216" i="32"/>
  <c r="BT217" i="32"/>
  <c r="M244" i="32"/>
  <c r="S248" i="32"/>
  <c r="S256" i="32"/>
  <c r="AL265" i="32"/>
  <c r="S268" i="32"/>
  <c r="G273" i="32"/>
  <c r="AL274" i="32"/>
  <c r="AP277" i="32"/>
  <c r="BB277" i="32" s="1"/>
  <c r="G283" i="32"/>
  <c r="BL283" i="32"/>
  <c r="AT27" i="32"/>
  <c r="BB27" i="32"/>
  <c r="AX27" i="32"/>
  <c r="S36" i="32"/>
  <c r="BP36" i="32"/>
  <c r="Y46" i="32"/>
  <c r="BR46" i="32"/>
  <c r="AL56" i="32"/>
  <c r="BV56" i="32"/>
  <c r="AD60" i="32"/>
  <c r="G89" i="32"/>
  <c r="AF26" i="32"/>
  <c r="AL33" i="32"/>
  <c r="BV33" i="32"/>
  <c r="BL89" i="32"/>
  <c r="AP138" i="32"/>
  <c r="G138" i="32"/>
  <c r="S15" i="32"/>
  <c r="S17" i="32"/>
  <c r="BP17" i="32"/>
  <c r="G21" i="32"/>
  <c r="BL21" i="32"/>
  <c r="AP21" i="32"/>
  <c r="AL30" i="32"/>
  <c r="BN41" i="32"/>
  <c r="M41" i="32"/>
  <c r="AL101" i="32"/>
  <c r="BV192" i="32"/>
  <c r="AL192" i="32"/>
  <c r="BR26" i="32"/>
  <c r="S26" i="32"/>
  <c r="AL26" i="32"/>
  <c r="BR27" i="32"/>
  <c r="Y27" i="32"/>
  <c r="AL28" i="32"/>
  <c r="BP30" i="32"/>
  <c r="BN30" i="32"/>
  <c r="AP42" i="32"/>
  <c r="BL42" i="32"/>
  <c r="Y95" i="32"/>
  <c r="BT98" i="32"/>
  <c r="M111" i="32"/>
  <c r="Y139" i="32"/>
  <c r="BR139" i="32"/>
  <c r="BT147" i="32"/>
  <c r="AF147" i="32"/>
  <c r="BN189" i="32"/>
  <c r="AP189" i="32"/>
  <c r="M189" i="32"/>
  <c r="BN241" i="32"/>
  <c r="M241" i="32"/>
  <c r="K287" i="32"/>
  <c r="K60" i="32"/>
  <c r="BN16" i="32"/>
  <c r="BR16" i="32"/>
  <c r="S16" i="32"/>
  <c r="Y16" i="32"/>
  <c r="AL16" i="32"/>
  <c r="AP18" i="32"/>
  <c r="G18" i="32"/>
  <c r="BN21" i="32"/>
  <c r="BV24" i="32"/>
  <c r="AL24" i="32"/>
  <c r="BL26" i="32"/>
  <c r="BT30" i="32"/>
  <c r="BN35" i="32"/>
  <c r="AP35" i="32"/>
  <c r="BV38" i="32"/>
  <c r="G40" i="32"/>
  <c r="BL40" i="32"/>
  <c r="AP40" i="32"/>
  <c r="BR41" i="32"/>
  <c r="G42" i="32"/>
  <c r="BV47" i="32"/>
  <c r="BV57" i="32"/>
  <c r="BV58" i="32"/>
  <c r="AV219" i="32"/>
  <c r="G93" i="32"/>
  <c r="AP93" i="32"/>
  <c r="Y96" i="32"/>
  <c r="BR96" i="32"/>
  <c r="BB102" i="32"/>
  <c r="BT105" i="32"/>
  <c r="AF105" i="32"/>
  <c r="S115" i="32"/>
  <c r="BP115" i="32"/>
  <c r="BP146" i="32"/>
  <c r="AP14" i="32"/>
  <c r="BL14" i="32"/>
  <c r="BT15" i="32"/>
  <c r="AF15" i="32"/>
  <c r="M16" i="32"/>
  <c r="AP16" i="32"/>
  <c r="BL16" i="32"/>
  <c r="BT21" i="32"/>
  <c r="AP24" i="32"/>
  <c r="BN26" i="32"/>
  <c r="S33" i="32"/>
  <c r="BT34" i="32"/>
  <c r="AF34" i="32"/>
  <c r="M35" i="32"/>
  <c r="BL36" i="32"/>
  <c r="AP36" i="32"/>
  <c r="Y41" i="32"/>
  <c r="BL48" i="32"/>
  <c r="AP48" i="32"/>
  <c r="G48" i="32"/>
  <c r="BV48" i="32"/>
  <c r="BT52" i="32"/>
  <c r="AF52" i="32"/>
  <c r="BL58" i="32"/>
  <c r="G58" i="32"/>
  <c r="AP58" i="32"/>
  <c r="E60" i="32"/>
  <c r="BJ60" i="32"/>
  <c r="BV93" i="32"/>
  <c r="BP96" i="32"/>
  <c r="BV96" i="32"/>
  <c r="G98" i="32"/>
  <c r="AL109" i="32"/>
  <c r="BV109" i="32"/>
  <c r="AL255" i="32"/>
  <c r="BV255" i="32"/>
  <c r="BN22" i="32"/>
  <c r="M22" i="32"/>
  <c r="AP22" i="32"/>
  <c r="Y28" i="32"/>
  <c r="BR28" i="32"/>
  <c r="AP33" i="32"/>
  <c r="BL33" i="32"/>
  <c r="BT44" i="32"/>
  <c r="AF44" i="32"/>
  <c r="BR141" i="32"/>
  <c r="BN141" i="32"/>
  <c r="Y141" i="32"/>
  <c r="BT141" i="32"/>
  <c r="AF141" i="32"/>
  <c r="BP15" i="32"/>
  <c r="S27" i="32"/>
  <c r="BP27" i="32"/>
  <c r="G33" i="32"/>
  <c r="AP56" i="32"/>
  <c r="BP56" i="32"/>
  <c r="S56" i="32"/>
  <c r="S14" i="32"/>
  <c r="Y32" i="32"/>
  <c r="G144" i="32"/>
  <c r="Y144" i="32"/>
  <c r="BL144" i="32"/>
  <c r="S144" i="32"/>
  <c r="AZ60" i="32"/>
  <c r="Y22" i="32"/>
  <c r="AF58" i="32"/>
  <c r="BT58" i="32"/>
  <c r="BN58" i="32"/>
  <c r="BF60" i="32"/>
  <c r="BV15" i="32"/>
  <c r="AL15" i="32"/>
  <c r="AR60" i="32"/>
  <c r="BL17" i="32"/>
  <c r="AP17" i="32"/>
  <c r="BL18" i="32"/>
  <c r="BV20" i="32"/>
  <c r="AL20" i="32"/>
  <c r="BL22" i="32"/>
  <c r="G22" i="32"/>
  <c r="BL23" i="32"/>
  <c r="BL27" i="32"/>
  <c r="BP28" i="32"/>
  <c r="AF32" i="32"/>
  <c r="BV32" i="32"/>
  <c r="BT32" i="32"/>
  <c r="BV34" i="32"/>
  <c r="AL34" i="32"/>
  <c r="Y38" i="32"/>
  <c r="BR38" i="32"/>
  <c r="BT42" i="32"/>
  <c r="AP46" i="32"/>
  <c r="M46" i="32"/>
  <c r="AP47" i="32"/>
  <c r="Q60" i="32"/>
  <c r="Y90" i="32"/>
  <c r="BR90" i="32"/>
  <c r="BN98" i="32"/>
  <c r="AP98" i="32"/>
  <c r="M98" i="32"/>
  <c r="AL110" i="32"/>
  <c r="BV110" i="32"/>
  <c r="AF41" i="32"/>
  <c r="AL41" i="32"/>
  <c r="BT41" i="32"/>
  <c r="BJ219" i="32"/>
  <c r="BN89" i="32"/>
  <c r="S89" i="32"/>
  <c r="AT95" i="32"/>
  <c r="AX95" i="32"/>
  <c r="BB95" i="32"/>
  <c r="Y98" i="32"/>
  <c r="BR98" i="32"/>
  <c r="BL166" i="32"/>
  <c r="AP166" i="32"/>
  <c r="G166" i="32"/>
  <c r="BT27" i="32"/>
  <c r="BP41" i="32"/>
  <c r="BV44" i="32"/>
  <c r="AL44" i="32"/>
  <c r="AJ60" i="32"/>
  <c r="AL89" i="32"/>
  <c r="AL91" i="32"/>
  <c r="Y109" i="32"/>
  <c r="BR109" i="32"/>
  <c r="AF18" i="32"/>
  <c r="BT18" i="32"/>
  <c r="BR30" i="32"/>
  <c r="S30" i="32"/>
  <c r="AF35" i="32"/>
  <c r="S54" i="32"/>
  <c r="M89" i="32"/>
  <c r="BL90" i="32"/>
  <c r="AP90" i="32"/>
  <c r="G90" i="32"/>
  <c r="BT93" i="32"/>
  <c r="AF93" i="32"/>
  <c r="AF98" i="32"/>
  <c r="G175" i="32"/>
  <c r="AP175" i="32"/>
  <c r="BL175" i="32"/>
  <c r="AF16" i="32"/>
  <c r="G23" i="32"/>
  <c r="AF24" i="32"/>
  <c r="AP26" i="32"/>
  <c r="BR35" i="32"/>
  <c r="S35" i="32"/>
  <c r="Y35" i="32"/>
  <c r="AL35" i="32"/>
  <c r="M53" i="32"/>
  <c r="BN53" i="32"/>
  <c r="BV98" i="32"/>
  <c r="G17" i="32"/>
  <c r="AP20" i="32"/>
  <c r="AF22" i="32"/>
  <c r="AL22" i="32"/>
  <c r="BV22" i="32"/>
  <c r="S23" i="32"/>
  <c r="BP24" i="32"/>
  <c r="Y26" i="32"/>
  <c r="G27" i="32"/>
  <c r="AL27" i="32"/>
  <c r="G30" i="32"/>
  <c r="BL30" i="32"/>
  <c r="BN32" i="32"/>
  <c r="M32" i="32"/>
  <c r="AP32" i="32"/>
  <c r="BP32" i="32"/>
  <c r="AP34" i="32"/>
  <c r="BR50" i="32"/>
  <c r="BR51" i="32"/>
  <c r="Y51" i="32"/>
  <c r="BP58" i="32"/>
  <c r="S58" i="32"/>
  <c r="AP96" i="32"/>
  <c r="BT97" i="32"/>
  <c r="AF97" i="32"/>
  <c r="BP102" i="32"/>
  <c r="S102" i="32"/>
  <c r="BN105" i="32"/>
  <c r="M105" i="32"/>
  <c r="BN110" i="32"/>
  <c r="BL138" i="32"/>
  <c r="BN172" i="32"/>
  <c r="M172" i="32"/>
  <c r="AP172" i="32"/>
  <c r="AP38" i="32"/>
  <c r="BV39" i="32"/>
  <c r="AL39" i="32"/>
  <c r="BL41" i="32"/>
  <c r="AP45" i="32"/>
  <c r="G45" i="32"/>
  <c r="BL45" i="32"/>
  <c r="M48" i="32"/>
  <c r="BN48" i="32"/>
  <c r="BP50" i="32"/>
  <c r="AF50" i="32"/>
  <c r="M50" i="32"/>
  <c r="AD219" i="32"/>
  <c r="BT89" i="32"/>
  <c r="AF89" i="32"/>
  <c r="BD219" i="32"/>
  <c r="AP92" i="32"/>
  <c r="BP92" i="32"/>
  <c r="BP95" i="32"/>
  <c r="S95" i="32"/>
  <c r="AF95" i="32"/>
  <c r="BN95" i="32"/>
  <c r="AP99" i="32"/>
  <c r="BP99" i="32"/>
  <c r="S116" i="32"/>
  <c r="G116" i="32"/>
  <c r="BV116" i="32"/>
  <c r="BR127" i="32"/>
  <c r="Y127" i="32"/>
  <c r="AL143" i="32"/>
  <c r="BT143" i="32"/>
  <c r="BN184" i="32"/>
  <c r="AP184" i="32"/>
  <c r="M184" i="32"/>
  <c r="BD60" i="32"/>
  <c r="BP16" i="32"/>
  <c r="BN17" i="32"/>
  <c r="M17" i="32"/>
  <c r="BP35" i="32"/>
  <c r="BN36" i="32"/>
  <c r="M36" i="32"/>
  <c r="G38" i="32"/>
  <c r="BT38" i="32"/>
  <c r="G41" i="32"/>
  <c r="S46" i="32"/>
  <c r="BL46" i="32"/>
  <c r="G46" i="32"/>
  <c r="AF47" i="32"/>
  <c r="S50" i="32"/>
  <c r="AF51" i="32"/>
  <c r="M51" i="32"/>
  <c r="BP51" i="32"/>
  <c r="BP57" i="32"/>
  <c r="BR58" i="32"/>
  <c r="K219" i="32"/>
  <c r="S92" i="32"/>
  <c r="BT95" i="32"/>
  <c r="BT96" i="32"/>
  <c r="AF96" i="32"/>
  <c r="M97" i="32"/>
  <c r="AP97" i="32"/>
  <c r="S99" i="32"/>
  <c r="S101" i="32"/>
  <c r="Y102" i="32"/>
  <c r="BT103" i="32"/>
  <c r="AF103" i="32"/>
  <c r="S103" i="32"/>
  <c r="AP107" i="32"/>
  <c r="BR108" i="32"/>
  <c r="Y108" i="32"/>
  <c r="BP110" i="32"/>
  <c r="S111" i="32"/>
  <c r="BL111" i="32"/>
  <c r="Y111" i="32"/>
  <c r="BV111" i="32"/>
  <c r="BL116" i="32"/>
  <c r="BP143" i="32"/>
  <c r="AX167" i="32"/>
  <c r="BP139" i="32"/>
  <c r="BL139" i="32"/>
  <c r="G139" i="32"/>
  <c r="AP143" i="32"/>
  <c r="BL143" i="32"/>
  <c r="G143" i="32"/>
  <c r="BL201" i="32"/>
  <c r="G201" i="32"/>
  <c r="AP201" i="32"/>
  <c r="G16" i="32"/>
  <c r="BR21" i="32"/>
  <c r="S21" i="32"/>
  <c r="S22" i="32"/>
  <c r="BV23" i="32"/>
  <c r="BV26" i="32"/>
  <c r="AP28" i="32"/>
  <c r="BV29" i="32"/>
  <c r="AL29" i="32"/>
  <c r="BL32" i="32"/>
  <c r="G35" i="32"/>
  <c r="BR40" i="32"/>
  <c r="S40" i="32"/>
  <c r="S41" i="32"/>
  <c r="BV42" i="32"/>
  <c r="Y48" i="32"/>
  <c r="BR48" i="32"/>
  <c r="AP50" i="32"/>
  <c r="BR52" i="32"/>
  <c r="Y57" i="32"/>
  <c r="AR219" i="32"/>
  <c r="BL95" i="32"/>
  <c r="M96" i="32"/>
  <c r="BN96" i="32"/>
  <c r="BV99" i="32"/>
  <c r="AL102" i="32"/>
  <c r="BV102" i="32"/>
  <c r="BV104" i="32"/>
  <c r="AL104" i="32"/>
  <c r="AP105" i="32"/>
  <c r="BL108" i="32"/>
  <c r="G108" i="32"/>
  <c r="BT115" i="32"/>
  <c r="AF115" i="32"/>
  <c r="G115" i="32"/>
  <c r="BR115" i="32"/>
  <c r="BP116" i="32"/>
  <c r="AX117" i="32"/>
  <c r="BT131" i="32"/>
  <c r="AF131" i="32"/>
  <c r="AL133" i="32"/>
  <c r="BV141" i="32"/>
  <c r="AL141" i="32"/>
  <c r="BT178" i="32"/>
  <c r="AF178" i="32"/>
  <c r="BR203" i="32"/>
  <c r="Y203" i="32"/>
  <c r="S243" i="32"/>
  <c r="BP243" i="32"/>
  <c r="M247" i="32"/>
  <c r="BN247" i="32"/>
  <c r="Y249" i="32"/>
  <c r="G249" i="32"/>
  <c r="S249" i="32"/>
  <c r="M249" i="32"/>
  <c r="AF249" i="32"/>
  <c r="BT139" i="32"/>
  <c r="W60" i="32"/>
  <c r="Y14" i="32"/>
  <c r="Y17" i="32"/>
  <c r="BP26" i="32"/>
  <c r="BN27" i="32"/>
  <c r="M27" i="32"/>
  <c r="G28" i="32"/>
  <c r="BT28" i="32"/>
  <c r="G32" i="32"/>
  <c r="Y36" i="32"/>
  <c r="G50" i="32"/>
  <c r="BT50" i="32"/>
  <c r="BL53" i="32"/>
  <c r="AP53" i="32"/>
  <c r="G53" i="32"/>
  <c r="BL57" i="32"/>
  <c r="BT57" i="32"/>
  <c r="AF57" i="32"/>
  <c r="W219" i="32"/>
  <c r="Y219" i="32" s="1"/>
  <c r="BR89" i="32"/>
  <c r="BV92" i="32"/>
  <c r="G95" i="32"/>
  <c r="BL98" i="32"/>
  <c r="BL102" i="32"/>
  <c r="G102" i="32"/>
  <c r="BV115" i="32"/>
  <c r="AL115" i="32"/>
  <c r="BL115" i="32"/>
  <c r="Y116" i="32"/>
  <c r="AL123" i="32"/>
  <c r="S128" i="32"/>
  <c r="BV140" i="32"/>
  <c r="AF198" i="32"/>
  <c r="M198" i="32"/>
  <c r="BT198" i="32"/>
  <c r="BR198" i="32"/>
  <c r="S198" i="32"/>
  <c r="BV120" i="32"/>
  <c r="AL120" i="32"/>
  <c r="G120" i="32"/>
  <c r="BL120" i="32"/>
  <c r="AL132" i="32"/>
  <c r="BT132" i="32"/>
  <c r="BR132" i="32"/>
  <c r="BN139" i="32"/>
  <c r="M139" i="32"/>
  <c r="Y143" i="32"/>
  <c r="BR143" i="32"/>
  <c r="S147" i="32"/>
  <c r="BP147" i="32"/>
  <c r="BN165" i="32"/>
  <c r="AP165" i="32"/>
  <c r="BR166" i="32"/>
  <c r="Y166" i="32"/>
  <c r="BR171" i="32"/>
  <c r="Y171" i="32"/>
  <c r="BR175" i="32"/>
  <c r="Y175" i="32"/>
  <c r="BV179" i="32"/>
  <c r="AL179" i="32"/>
  <c r="AP183" i="32"/>
  <c r="BL183" i="32"/>
  <c r="BN198" i="32"/>
  <c r="AF209" i="32"/>
  <c r="BT209" i="32"/>
  <c r="BR255" i="32"/>
  <c r="Y255" i="32"/>
  <c r="AL51" i="32"/>
  <c r="BT56" i="32"/>
  <c r="E219" i="32"/>
  <c r="BF219" i="32"/>
  <c r="BT92" i="32"/>
  <c r="M99" i="32"/>
  <c r="BL104" i="32"/>
  <c r="AP104" i="32"/>
  <c r="BT111" i="32"/>
  <c r="BN113" i="32"/>
  <c r="M113" i="32"/>
  <c r="AL116" i="32"/>
  <c r="BN117" i="32"/>
  <c r="M117" i="32"/>
  <c r="AF117" i="32"/>
  <c r="BT117" i="32"/>
  <c r="BP120" i="32"/>
  <c r="BR121" i="32"/>
  <c r="Y121" i="32"/>
  <c r="BN122" i="32"/>
  <c r="M122" i="32"/>
  <c r="AP122" i="32"/>
  <c r="AP125" i="32"/>
  <c r="BN127" i="32"/>
  <c r="M127" i="32"/>
  <c r="AL128" i="32"/>
  <c r="M132" i="32"/>
  <c r="BN132" i="32"/>
  <c r="AP132" i="32"/>
  <c r="BP132" i="32"/>
  <c r="BL135" i="32"/>
  <c r="AP135" i="32"/>
  <c r="BT135" i="32"/>
  <c r="S135" i="32"/>
  <c r="BT137" i="32"/>
  <c r="AF137" i="32"/>
  <c r="BN137" i="32"/>
  <c r="M140" i="32"/>
  <c r="AF140" i="32"/>
  <c r="M165" i="32"/>
  <c r="M167" i="32"/>
  <c r="G183" i="32"/>
  <c r="BV184" i="32"/>
  <c r="AL184" i="32"/>
  <c r="BR211" i="32"/>
  <c r="Y211" i="32"/>
  <c r="BP98" i="32"/>
  <c r="AP101" i="32"/>
  <c r="Y101" i="32"/>
  <c r="BN103" i="32"/>
  <c r="BT107" i="32"/>
  <c r="AF107" i="32"/>
  <c r="BL109" i="32"/>
  <c r="AP109" i="32"/>
  <c r="Y110" i="32"/>
  <c r="BR110" i="32"/>
  <c r="AF127" i="32"/>
  <c r="BT127" i="32"/>
  <c r="S127" i="32"/>
  <c r="Y132" i="32"/>
  <c r="BV139" i="32"/>
  <c r="AL144" i="32"/>
  <c r="BV144" i="32"/>
  <c r="AP171" i="32"/>
  <c r="BL177" i="32"/>
  <c r="G177" i="32"/>
  <c r="AP177" i="32"/>
  <c r="S179" i="32"/>
  <c r="AP179" i="32"/>
  <c r="BR190" i="32"/>
  <c r="Y190" i="32"/>
  <c r="AL46" i="32"/>
  <c r="BT51" i="32"/>
  <c r="M58" i="32"/>
  <c r="AZ219" i="32"/>
  <c r="M95" i="32"/>
  <c r="BV97" i="32"/>
  <c r="AL98" i="32"/>
  <c r="BL99" i="32"/>
  <c r="G101" i="32"/>
  <c r="BL101" i="32"/>
  <c r="S104" i="32"/>
  <c r="M107" i="32"/>
  <c r="AL107" i="32"/>
  <c r="G109" i="32"/>
  <c r="BR111" i="32"/>
  <c r="BL114" i="32"/>
  <c r="AP114" i="32"/>
  <c r="Y115" i="32"/>
  <c r="AF120" i="32"/>
  <c r="AP121" i="32"/>
  <c r="AP139" i="32"/>
  <c r="BN143" i="32"/>
  <c r="M143" i="32"/>
  <c r="AP147" i="32"/>
  <c r="G147" i="32"/>
  <c r="S168" i="32"/>
  <c r="BP168" i="32"/>
  <c r="BT169" i="32"/>
  <c r="AF169" i="32"/>
  <c r="BT189" i="32"/>
  <c r="AF189" i="32"/>
  <c r="AP198" i="32"/>
  <c r="BL198" i="32"/>
  <c r="AL198" i="32"/>
  <c r="AL217" i="32"/>
  <c r="AP280" i="32"/>
  <c r="BL280" i="32"/>
  <c r="G280" i="32"/>
  <c r="BR114" i="32"/>
  <c r="BR116" i="32"/>
  <c r="BP123" i="32"/>
  <c r="S123" i="32"/>
  <c r="BT126" i="32"/>
  <c r="AF126" i="32"/>
  <c r="AP126" i="32"/>
  <c r="AF186" i="32"/>
  <c r="BP186" i="32"/>
  <c r="S186" i="32"/>
  <c r="BR186" i="32"/>
  <c r="AL186" i="32"/>
  <c r="BL208" i="32"/>
  <c r="G208" i="32"/>
  <c r="AP208" i="32"/>
  <c r="BP52" i="32"/>
  <c r="AP54" i="32"/>
  <c r="AJ219" i="32"/>
  <c r="BV89" i="32"/>
  <c r="AP91" i="32"/>
  <c r="BT102" i="32"/>
  <c r="AP110" i="32"/>
  <c r="BT116" i="32"/>
  <c r="M120" i="32"/>
  <c r="BL127" i="32"/>
  <c r="AP127" i="32"/>
  <c r="AL127" i="32"/>
  <c r="AP129" i="32"/>
  <c r="AP131" i="32"/>
  <c r="BN131" i="32"/>
  <c r="M131" i="32"/>
  <c r="G132" i="32"/>
  <c r="AF132" i="32"/>
  <c r="BR137" i="32"/>
  <c r="Y137" i="32"/>
  <c r="BP141" i="32"/>
  <c r="AP141" i="32"/>
  <c r="S141" i="32"/>
  <c r="BN144" i="32"/>
  <c r="AP144" i="32"/>
  <c r="M144" i="32"/>
  <c r="BL167" i="32"/>
  <c r="G167" i="32"/>
  <c r="AL167" i="32"/>
  <c r="BP167" i="32"/>
  <c r="BT167" i="32"/>
  <c r="Y168" i="32"/>
  <c r="BR168" i="32"/>
  <c r="BP177" i="32"/>
  <c r="S177" i="32"/>
  <c r="G179" i="32"/>
  <c r="Y179" i="32"/>
  <c r="BL179" i="32"/>
  <c r="M197" i="32"/>
  <c r="BN197" i="32"/>
  <c r="G198" i="32"/>
  <c r="AP215" i="32"/>
  <c r="BN215" i="32"/>
  <c r="BP242" i="32"/>
  <c r="AP242" i="32"/>
  <c r="S242" i="32"/>
  <c r="Q287" i="32"/>
  <c r="BL243" i="32"/>
  <c r="AP243" i="32"/>
  <c r="G243" i="32"/>
  <c r="Q219" i="32"/>
  <c r="BP89" i="32"/>
  <c r="Y105" i="32"/>
  <c r="BT110" i="32"/>
  <c r="BP111" i="32"/>
  <c r="BL117" i="32"/>
  <c r="BL119" i="32"/>
  <c r="AP119" i="32"/>
  <c r="Y120" i="32"/>
  <c r="BP121" i="32"/>
  <c r="BL122" i="32"/>
  <c r="BL123" i="32"/>
  <c r="AP123" i="32"/>
  <c r="BR126" i="32"/>
  <c r="BV126" i="32"/>
  <c r="BL128" i="32"/>
  <c r="AP128" i="32"/>
  <c r="G128" i="32"/>
  <c r="BR129" i="32"/>
  <c r="BN134" i="32"/>
  <c r="AP134" i="32"/>
  <c r="BR135" i="32"/>
  <c r="Y135" i="32"/>
  <c r="AP140" i="32"/>
  <c r="BR144" i="32"/>
  <c r="BT145" i="32"/>
  <c r="AF145" i="32"/>
  <c r="M146" i="32"/>
  <c r="BN146" i="32"/>
  <c r="AP146" i="32"/>
  <c r="Y147" i="32"/>
  <c r="BR147" i="32"/>
  <c r="BP172" i="32"/>
  <c r="BN177" i="32"/>
  <c r="M177" i="32"/>
  <c r="BL181" i="32"/>
  <c r="G181" i="32"/>
  <c r="AP181" i="32"/>
  <c r="Y183" i="32"/>
  <c r="BR183" i="32"/>
  <c r="AP185" i="32"/>
  <c r="AF216" i="32"/>
  <c r="BT216" i="32"/>
  <c r="S121" i="32"/>
  <c r="BV121" i="32"/>
  <c r="AF122" i="32"/>
  <c r="BT122" i="32"/>
  <c r="BV129" i="32"/>
  <c r="AL129" i="32"/>
  <c r="S131" i="32"/>
  <c r="BL131" i="32"/>
  <c r="S187" i="32"/>
  <c r="BP187" i="32"/>
  <c r="BT196" i="32"/>
  <c r="AF196" i="32"/>
  <c r="Y197" i="32"/>
  <c r="BR197" i="32"/>
  <c r="BV208" i="32"/>
  <c r="AF245" i="32"/>
  <c r="S245" i="32"/>
  <c r="G245" i="32"/>
  <c r="BT247" i="32"/>
  <c r="AF247" i="32"/>
  <c r="BT266" i="32"/>
  <c r="AF266" i="32"/>
  <c r="BN274" i="32"/>
  <c r="M274" i="32"/>
  <c r="AP274" i="32"/>
  <c r="BL121" i="32"/>
  <c r="BR122" i="32"/>
  <c r="BP135" i="32"/>
  <c r="BL137" i="32"/>
  <c r="AP137" i="32"/>
  <c r="S139" i="32"/>
  <c r="BP144" i="32"/>
  <c r="BT165" i="32"/>
  <c r="AF165" i="32"/>
  <c r="AF172" i="32"/>
  <c r="BT172" i="32"/>
  <c r="BR172" i="32"/>
  <c r="Y172" i="32"/>
  <c r="BT174" i="32"/>
  <c r="AF174" i="32"/>
  <c r="G184" i="32"/>
  <c r="BR184" i="32"/>
  <c r="Y184" i="32"/>
  <c r="S184" i="32"/>
  <c r="Y187" i="32"/>
  <c r="BR187" i="32"/>
  <c r="BV189" i="32"/>
  <c r="AL189" i="32"/>
  <c r="BN191" i="32"/>
  <c r="M191" i="32"/>
  <c r="AP191" i="32"/>
  <c r="AP209" i="32"/>
  <c r="G209" i="32"/>
  <c r="BL209" i="32"/>
  <c r="BP117" i="32"/>
  <c r="AP120" i="32"/>
  <c r="BT120" i="32"/>
  <c r="BV125" i="32"/>
  <c r="AL125" i="32"/>
  <c r="Y129" i="32"/>
  <c r="S132" i="32"/>
  <c r="Y138" i="32"/>
  <c r="BR138" i="32"/>
  <c r="BT144" i="32"/>
  <c r="AF144" i="32"/>
  <c r="BV146" i="32"/>
  <c r="AL146" i="32"/>
  <c r="BN169" i="32"/>
  <c r="AP169" i="32"/>
  <c r="BV169" i="32"/>
  <c r="AL169" i="32"/>
  <c r="AP178" i="32"/>
  <c r="BT184" i="32"/>
  <c r="AF184" i="32"/>
  <c r="BP191" i="32"/>
  <c r="BL197" i="32"/>
  <c r="AP197" i="32"/>
  <c r="G197" i="32"/>
  <c r="BV202" i="32"/>
  <c r="AL202" i="32"/>
  <c r="Y217" i="32"/>
  <c r="BR217" i="32"/>
  <c r="G278" i="32"/>
  <c r="BL278" i="32"/>
  <c r="AP278" i="32"/>
  <c r="S167" i="32"/>
  <c r="Y178" i="32"/>
  <c r="BR178" i="32"/>
  <c r="BP184" i="32"/>
  <c r="BL186" i="32"/>
  <c r="G186" i="32"/>
  <c r="BN201" i="32"/>
  <c r="M201" i="32"/>
  <c r="AL204" i="32"/>
  <c r="S204" i="32"/>
  <c r="BT204" i="32"/>
  <c r="BR204" i="32"/>
  <c r="BP204" i="32"/>
  <c r="AF204" i="32"/>
  <c r="BN181" i="32"/>
  <c r="M181" i="32"/>
  <c r="BR191" i="32"/>
  <c r="AF191" i="32"/>
  <c r="Y191" i="32"/>
  <c r="BR192" i="32"/>
  <c r="Y192" i="32"/>
  <c r="BV193" i="32"/>
  <c r="AL193" i="32"/>
  <c r="S193" i="32"/>
  <c r="BT193" i="32"/>
  <c r="BP193" i="32"/>
  <c r="BP208" i="32"/>
  <c r="S208" i="32"/>
  <c r="G210" i="32"/>
  <c r="BR210" i="32"/>
  <c r="BL210" i="32"/>
  <c r="AP248" i="32"/>
  <c r="M248" i="32"/>
  <c r="BN248" i="32"/>
  <c r="BL250" i="32"/>
  <c r="AP250" i="32"/>
  <c r="BR263" i="32"/>
  <c r="Y263" i="32"/>
  <c r="BP131" i="32"/>
  <c r="M137" i="32"/>
  <c r="BL141" i="32"/>
  <c r="G141" i="32"/>
  <c r="AP168" i="32"/>
  <c r="AP180" i="32"/>
  <c r="AP187" i="32"/>
  <c r="Y193" i="32"/>
  <c r="AP195" i="32"/>
  <c r="AP196" i="32"/>
  <c r="BP198" i="32"/>
  <c r="S211" i="32"/>
  <c r="BV211" i="32"/>
  <c r="BN216" i="32"/>
  <c r="M216" i="32"/>
  <c r="BL217" i="32"/>
  <c r="AP217" i="32"/>
  <c r="BD287" i="32"/>
  <c r="BT259" i="32"/>
  <c r="AF259" i="32"/>
  <c r="BN272" i="32"/>
  <c r="AP272" i="32"/>
  <c r="BV272" i="32"/>
  <c r="AL272" i="32"/>
  <c r="BN284" i="32"/>
  <c r="M284" i="32"/>
  <c r="BV131" i="32"/>
  <c r="AP133" i="32"/>
  <c r="G134" i="32"/>
  <c r="BN135" i="32"/>
  <c r="AL139" i="32"/>
  <c r="S143" i="32"/>
  <c r="BV145" i="32"/>
  <c r="BV167" i="32"/>
  <c r="G168" i="32"/>
  <c r="AF168" i="32"/>
  <c r="S169" i="32"/>
  <c r="BL169" i="32"/>
  <c r="BL172" i="32"/>
  <c r="G172" i="32"/>
  <c r="Y173" i="32"/>
  <c r="BR173" i="32"/>
  <c r="M174" i="32"/>
  <c r="BV174" i="32"/>
  <c r="AL174" i="32"/>
  <c r="BT175" i="32"/>
  <c r="BT179" i="32"/>
  <c r="AF179" i="32"/>
  <c r="G180" i="32"/>
  <c r="AL181" i="32"/>
  <c r="BN186" i="32"/>
  <c r="M186" i="32"/>
  <c r="G187" i="32"/>
  <c r="AF187" i="32"/>
  <c r="S189" i="32"/>
  <c r="BL189" i="32"/>
  <c r="G191" i="32"/>
  <c r="BL192" i="32"/>
  <c r="AP192" i="32"/>
  <c r="G192" i="32"/>
  <c r="BR193" i="32"/>
  <c r="BP197" i="32"/>
  <c r="M203" i="32"/>
  <c r="BN203" i="32"/>
  <c r="BR208" i="32"/>
  <c r="Y208" i="32"/>
  <c r="AP211" i="32"/>
  <c r="AP253" i="32"/>
  <c r="BN253" i="32"/>
  <c r="M253" i="32"/>
  <c r="BN255" i="32"/>
  <c r="M255" i="32"/>
  <c r="BL269" i="32"/>
  <c r="G269" i="32"/>
  <c r="AP269" i="32"/>
  <c r="BL132" i="32"/>
  <c r="G133" i="32"/>
  <c r="BL133" i="32"/>
  <c r="AL138" i="32"/>
  <c r="G140" i="32"/>
  <c r="M141" i="32"/>
  <c r="BL146" i="32"/>
  <c r="G146" i="32"/>
  <c r="AP173" i="32"/>
  <c r="AP174" i="32"/>
  <c r="Y177" i="32"/>
  <c r="BR177" i="32"/>
  <c r="BN179" i="32"/>
  <c r="BV186" i="32"/>
  <c r="G193" i="32"/>
  <c r="BN195" i="32"/>
  <c r="Y198" i="32"/>
  <c r="AL199" i="32"/>
  <c r="BV199" i="32"/>
  <c r="M211" i="32"/>
  <c r="BL213" i="32"/>
  <c r="AP213" i="32"/>
  <c r="G213" i="32"/>
  <c r="E287" i="32"/>
  <c r="AP241" i="32"/>
  <c r="G241" i="32"/>
  <c r="AF273" i="32"/>
  <c r="BT273" i="32"/>
  <c r="BT195" i="32"/>
  <c r="BV205" i="32"/>
  <c r="BV209" i="32"/>
  <c r="AL209" i="32"/>
  <c r="BF287" i="32"/>
  <c r="AL243" i="32"/>
  <c r="BV243" i="32"/>
  <c r="BV245" i="32"/>
  <c r="AL245" i="32"/>
  <c r="BV253" i="32"/>
  <c r="AL253" i="32"/>
  <c r="AL195" i="32"/>
  <c r="Y204" i="32"/>
  <c r="BT207" i="32"/>
  <c r="AF207" i="32"/>
  <c r="BN208" i="32"/>
  <c r="M208" i="32"/>
  <c r="S210" i="32"/>
  <c r="BP210" i="32"/>
  <c r="AF211" i="32"/>
  <c r="BT211" i="32"/>
  <c r="BV244" i="32"/>
  <c r="AL244" i="32"/>
  <c r="AL249" i="32"/>
  <c r="BV249" i="32"/>
  <c r="BN254" i="32"/>
  <c r="AP254" i="32"/>
  <c r="BV260" i="32"/>
  <c r="AL260" i="32"/>
  <c r="S285" i="32"/>
  <c r="BP285" i="32"/>
  <c r="BL203" i="32"/>
  <c r="AP203" i="32"/>
  <c r="G203" i="32"/>
  <c r="G211" i="32"/>
  <c r="BL216" i="32"/>
  <c r="AL216" i="32"/>
  <c r="W287" i="32"/>
  <c r="BR241" i="32"/>
  <c r="G244" i="32"/>
  <c r="AP247" i="32"/>
  <c r="BL247" i="32"/>
  <c r="BR248" i="32"/>
  <c r="Y248" i="32"/>
  <c r="BN249" i="32"/>
  <c r="AP249" i="32"/>
  <c r="M254" i="32"/>
  <c r="BL255" i="32"/>
  <c r="AP255" i="32"/>
  <c r="G255" i="32"/>
  <c r="AL257" i="32"/>
  <c r="BV257" i="32"/>
  <c r="AF260" i="32"/>
  <c r="Y260" i="32"/>
  <c r="BR278" i="32"/>
  <c r="Y278" i="32"/>
  <c r="AF280" i="32"/>
  <c r="AL201" i="32"/>
  <c r="BT205" i="32"/>
  <c r="BP211" i="32"/>
  <c r="AP214" i="32"/>
  <c r="G214" i="32"/>
  <c r="AD287" i="32"/>
  <c r="AF241" i="32"/>
  <c r="Y251" i="32"/>
  <c r="BR251" i="32"/>
  <c r="BR256" i="32"/>
  <c r="Y261" i="32"/>
  <c r="BR261" i="32"/>
  <c r="AP262" i="32"/>
  <c r="BT272" i="32"/>
  <c r="AF272" i="32"/>
  <c r="AF274" i="32"/>
  <c r="Y274" i="32"/>
  <c r="S281" i="32"/>
  <c r="AL205" i="32"/>
  <c r="BT210" i="32"/>
  <c r="BR216" i="32"/>
  <c r="Y247" i="32"/>
  <c r="BR247" i="32"/>
  <c r="BL251" i="32"/>
  <c r="AP251" i="32"/>
  <c r="G251" i="32"/>
  <c r="BL256" i="32"/>
  <c r="AP256" i="32"/>
  <c r="Y266" i="32"/>
  <c r="BR266" i="32"/>
  <c r="BT267" i="32"/>
  <c r="AF267" i="32"/>
  <c r="G281" i="32"/>
  <c r="BR281" i="32"/>
  <c r="M281" i="32"/>
  <c r="AF210" i="32"/>
  <c r="AL214" i="32"/>
  <c r="Y216" i="32"/>
  <c r="BJ287" i="32"/>
  <c r="BR244" i="32"/>
  <c r="Y244" i="32"/>
  <c r="Y245" i="32"/>
  <c r="BP253" i="32"/>
  <c r="S253" i="32"/>
  <c r="AF254" i="32"/>
  <c r="G256" i="32"/>
  <c r="AL259" i="32"/>
  <c r="M261" i="32"/>
  <c r="AF269" i="32"/>
  <c r="S269" i="32"/>
  <c r="BL279" i="32"/>
  <c r="G279" i="32"/>
  <c r="AP279" i="32"/>
  <c r="BV281" i="32"/>
  <c r="AL281" i="32"/>
  <c r="BL281" i="32"/>
  <c r="Y285" i="32"/>
  <c r="BR285" i="32"/>
  <c r="AV287" i="32"/>
  <c r="M245" i="32"/>
  <c r="BP255" i="32"/>
  <c r="BT262" i="32"/>
  <c r="AF262" i="32"/>
  <c r="BT263" i="32"/>
  <c r="AP266" i="32"/>
  <c r="G267" i="32"/>
  <c r="Y267" i="32"/>
  <c r="S271" i="32"/>
  <c r="BP271" i="32"/>
  <c r="AP273" i="32"/>
  <c r="BP281" i="32"/>
  <c r="AL210" i="32"/>
  <c r="M213" i="32"/>
  <c r="AL215" i="32"/>
  <c r="BP216" i="32"/>
  <c r="M217" i="32"/>
  <c r="BP241" i="32"/>
  <c r="BN244" i="32"/>
  <c r="Y253" i="32"/>
  <c r="AP261" i="32"/>
  <c r="BT261" i="32"/>
  <c r="AF261" i="32"/>
  <c r="AP265" i="32"/>
  <c r="BV267" i="32"/>
  <c r="AL267" i="32"/>
  <c r="BN279" i="32"/>
  <c r="M279" i="32"/>
  <c r="AP285" i="32"/>
  <c r="AJ287" i="32"/>
  <c r="AL287" i="32" s="1"/>
  <c r="AZ287" i="32"/>
  <c r="AL247" i="32"/>
  <c r="AP257" i="32"/>
  <c r="AF257" i="32"/>
  <c r="BL259" i="32"/>
  <c r="AP259" i="32"/>
  <c r="G259" i="32"/>
  <c r="G261" i="32"/>
  <c r="M265" i="32"/>
  <c r="BN265" i="32"/>
  <c r="AP267" i="32"/>
  <c r="Y271" i="32"/>
  <c r="BR271" i="32"/>
  <c r="BT277" i="32"/>
  <c r="AF277" i="32"/>
  <c r="AL279" i="32"/>
  <c r="Y280" i="32"/>
  <c r="BR280" i="32"/>
  <c r="BB283" i="32"/>
  <c r="BL284" i="32"/>
  <c r="G284" i="32"/>
  <c r="AP284" i="32"/>
  <c r="G285" i="32"/>
  <c r="AP271" i="32"/>
  <c r="M260" i="32"/>
  <c r="BL265" i="32"/>
  <c r="G265" i="32"/>
  <c r="BN269" i="32"/>
  <c r="M269" i="32"/>
  <c r="BL274" i="32"/>
  <c r="G274" i="32"/>
  <c r="Y275" i="32"/>
  <c r="BR275" i="32"/>
  <c r="M277" i="32"/>
  <c r="BV277" i="32"/>
  <c r="AL277" i="32"/>
  <c r="BT278" i="32"/>
  <c r="BT281" i="32"/>
  <c r="AF281" i="32"/>
  <c r="AL262" i="32"/>
  <c r="AP275" i="32"/>
  <c r="BN281" i="32"/>
  <c r="Y283" i="32"/>
  <c r="M33" i="31"/>
  <c r="AZ33" i="31"/>
  <c r="G52" i="30"/>
  <c r="W52" i="30"/>
  <c r="AJ52" i="30" s="1"/>
  <c r="M24" i="31"/>
  <c r="AZ24" i="31"/>
  <c r="Y24" i="31"/>
  <c r="AL24" i="31" s="1"/>
  <c r="U58" i="29"/>
  <c r="O183" i="29"/>
  <c r="BL183" i="29"/>
  <c r="AX203" i="31"/>
  <c r="G203" i="31"/>
  <c r="AZ269" i="31"/>
  <c r="Y269" i="31"/>
  <c r="AL269" i="31" s="1"/>
  <c r="M167" i="31"/>
  <c r="AZ167" i="31"/>
  <c r="Y167" i="31"/>
  <c r="AD167" i="31" s="1"/>
  <c r="G265" i="29"/>
  <c r="BL265" i="29"/>
  <c r="G115" i="30"/>
  <c r="W115" i="30"/>
  <c r="AJ115" i="30" s="1"/>
  <c r="AZ42" i="31"/>
  <c r="M42" i="31"/>
  <c r="AZ165" i="31"/>
  <c r="Y165" i="31"/>
  <c r="AH165" i="31" s="1"/>
  <c r="M165" i="31"/>
  <c r="M186" i="26"/>
  <c r="AX205" i="31"/>
  <c r="G205" i="31"/>
  <c r="G131" i="31"/>
  <c r="AZ131" i="31"/>
  <c r="S42" i="31"/>
  <c r="BB42" i="31"/>
  <c r="AX138" i="31"/>
  <c r="Y138" i="31"/>
  <c r="G138" i="31"/>
  <c r="Y273" i="31"/>
  <c r="AD273" i="31" s="1"/>
  <c r="G273" i="31"/>
  <c r="AX273" i="31"/>
  <c r="AX256" i="31"/>
  <c r="Y256" i="31"/>
  <c r="AL256" i="31" s="1"/>
  <c r="S131" i="31"/>
  <c r="AZ265" i="31"/>
  <c r="M265" i="31"/>
  <c r="AZ259" i="31"/>
  <c r="Y259" i="31"/>
  <c r="AH259" i="31" s="1"/>
  <c r="Y263" i="31"/>
  <c r="AD263" i="31" s="1"/>
  <c r="G263" i="31"/>
  <c r="AX263" i="31"/>
  <c r="BK183" i="23"/>
  <c r="S190" i="26"/>
  <c r="BP203" i="26"/>
  <c r="U253" i="28"/>
  <c r="U267" i="28"/>
  <c r="U278" i="28"/>
  <c r="O45" i="29"/>
  <c r="AH58" i="29"/>
  <c r="M28" i="30"/>
  <c r="M99" i="30"/>
  <c r="G169" i="30"/>
  <c r="M175" i="30"/>
  <c r="W175" i="30"/>
  <c r="AB175" i="30" s="1"/>
  <c r="S205" i="30"/>
  <c r="AZ38" i="31"/>
  <c r="AZ48" i="31"/>
  <c r="M48" i="31"/>
  <c r="AX102" i="31"/>
  <c r="G104" i="31"/>
  <c r="AX104" i="31"/>
  <c r="M127" i="31"/>
  <c r="AX280" i="31"/>
  <c r="Y280" i="31"/>
  <c r="AL280" i="31" s="1"/>
  <c r="AU241" i="23"/>
  <c r="BC217" i="23"/>
  <c r="BE217" i="23" s="1"/>
  <c r="BC208" i="23"/>
  <c r="BE208" i="23" s="1"/>
  <c r="M30" i="26"/>
  <c r="BZ101" i="26"/>
  <c r="Y108" i="26"/>
  <c r="Y181" i="26"/>
  <c r="BP190" i="26"/>
  <c r="G262" i="26"/>
  <c r="BJ107" i="27"/>
  <c r="BJ138" i="27"/>
  <c r="AH280" i="27"/>
  <c r="U172" i="28"/>
  <c r="U173" i="28"/>
  <c r="AD173" i="28" s="1"/>
  <c r="U174" i="28"/>
  <c r="G177" i="28"/>
  <c r="G179" i="28"/>
  <c r="U180" i="28"/>
  <c r="AD180" i="28" s="1"/>
  <c r="U181" i="28"/>
  <c r="AN15" i="29"/>
  <c r="O44" i="29"/>
  <c r="BN107" i="29"/>
  <c r="AN108" i="29"/>
  <c r="BP122" i="29"/>
  <c r="BR133" i="29"/>
  <c r="BN134" i="29"/>
  <c r="BP179" i="29"/>
  <c r="BN181" i="29"/>
  <c r="AH185" i="29"/>
  <c r="S21" i="30"/>
  <c r="S28" i="30"/>
  <c r="M125" i="30"/>
  <c r="W126" i="30"/>
  <c r="AJ126" i="30" s="1"/>
  <c r="M131" i="30"/>
  <c r="S175" i="30"/>
  <c r="AZ15" i="31"/>
  <c r="AN60" i="31"/>
  <c r="AZ104" i="31"/>
  <c r="M104" i="31"/>
  <c r="M134" i="31"/>
  <c r="M137" i="31"/>
  <c r="AZ143" i="31"/>
  <c r="S165" i="31"/>
  <c r="S198" i="31"/>
  <c r="Y247" i="31"/>
  <c r="AD247" i="31" s="1"/>
  <c r="AZ263" i="31"/>
  <c r="M263" i="31"/>
  <c r="AX266" i="31"/>
  <c r="Y266" i="31"/>
  <c r="AD266" i="31" s="1"/>
  <c r="AX268" i="31"/>
  <c r="Y268" i="31"/>
  <c r="AL268" i="31" s="1"/>
  <c r="AZ280" i="31"/>
  <c r="M280" i="31"/>
  <c r="BX109" i="26"/>
  <c r="AH98" i="29"/>
  <c r="BR107" i="29"/>
  <c r="G92" i="31"/>
  <c r="AX92" i="31"/>
  <c r="S203" i="31"/>
  <c r="AZ242" i="31"/>
  <c r="Y242" i="31"/>
  <c r="AL242" i="31" s="1"/>
  <c r="M242" i="31"/>
  <c r="BB245" i="31"/>
  <c r="Y245" i="31"/>
  <c r="AD245" i="31" s="1"/>
  <c r="BX16" i="26"/>
  <c r="BX35" i="26"/>
  <c r="AL39" i="26"/>
  <c r="G138" i="26"/>
  <c r="M145" i="26"/>
  <c r="AL169" i="26"/>
  <c r="G32" i="27"/>
  <c r="G120" i="27"/>
  <c r="BF129" i="27"/>
  <c r="U54" i="28"/>
  <c r="Q139" i="28"/>
  <c r="AR140" i="28"/>
  <c r="G185" i="28"/>
  <c r="U186" i="28"/>
  <c r="U201" i="28"/>
  <c r="BL40" i="29"/>
  <c r="BT45" i="29"/>
  <c r="O89" i="29"/>
  <c r="G107" i="29"/>
  <c r="BL110" i="29"/>
  <c r="AN114" i="29"/>
  <c r="BP202" i="29"/>
  <c r="W16" i="30"/>
  <c r="AF16" i="30" s="1"/>
  <c r="M120" i="30"/>
  <c r="W271" i="30"/>
  <c r="AJ271" i="30" s="1"/>
  <c r="S271" i="30"/>
  <c r="M14" i="31"/>
  <c r="AZ14" i="31"/>
  <c r="BB26" i="31"/>
  <c r="S26" i="31"/>
  <c r="AZ29" i="31"/>
  <c r="S56" i="31"/>
  <c r="BB56" i="31"/>
  <c r="AF219" i="31"/>
  <c r="Y92" i="31"/>
  <c r="AH92" i="31" s="1"/>
  <c r="AZ92" i="31"/>
  <c r="M92" i="31"/>
  <c r="Y129" i="31"/>
  <c r="AD129" i="31" s="1"/>
  <c r="M132" i="31"/>
  <c r="AZ141" i="31"/>
  <c r="M141" i="31"/>
  <c r="AZ147" i="31"/>
  <c r="M147" i="31"/>
  <c r="AX213" i="31"/>
  <c r="M257" i="31"/>
  <c r="AX283" i="31"/>
  <c r="AE108" i="26"/>
  <c r="BV172" i="26"/>
  <c r="AL199" i="26"/>
  <c r="BF260" i="27"/>
  <c r="W166" i="30"/>
  <c r="AF166" i="30" s="1"/>
  <c r="G166" i="30"/>
  <c r="AJ60" i="26"/>
  <c r="AR193" i="26"/>
  <c r="BT199" i="26"/>
  <c r="AE277" i="26"/>
  <c r="AG277" i="26" s="1"/>
  <c r="AL280" i="26"/>
  <c r="AN280" i="26" s="1"/>
  <c r="BF244" i="27"/>
  <c r="Q184" i="28"/>
  <c r="AR187" i="28"/>
  <c r="Q197" i="28"/>
  <c r="BR39" i="29"/>
  <c r="BR173" i="29"/>
  <c r="O173" i="29"/>
  <c r="AN189" i="29"/>
  <c r="G96" i="30"/>
  <c r="G196" i="30"/>
  <c r="G250" i="30"/>
  <c r="S272" i="30"/>
  <c r="BB14" i="31"/>
  <c r="S14" i="31"/>
  <c r="S21" i="31"/>
  <c r="Y121" i="31"/>
  <c r="AL121" i="31" s="1"/>
  <c r="BB121" i="31"/>
  <c r="S121" i="31"/>
  <c r="AX146" i="31"/>
  <c r="G146" i="31"/>
  <c r="M173" i="31"/>
  <c r="AZ173" i="31"/>
  <c r="AX214" i="31"/>
  <c r="AJ287" i="31"/>
  <c r="BB260" i="31"/>
  <c r="Y260" i="31"/>
  <c r="AD260" i="31" s="1"/>
  <c r="Y274" i="31"/>
  <c r="AD274" i="31" s="1"/>
  <c r="AX274" i="31"/>
  <c r="Y101" i="26"/>
  <c r="BJ260" i="27"/>
  <c r="BR45" i="29"/>
  <c r="O111" i="29"/>
  <c r="G38" i="30"/>
  <c r="S116" i="30"/>
  <c r="AI187" i="23"/>
  <c r="AI186" i="23"/>
  <c r="AE23" i="26"/>
  <c r="BH35" i="26"/>
  <c r="Y39" i="26"/>
  <c r="BV109" i="26"/>
  <c r="Y119" i="26"/>
  <c r="S141" i="26"/>
  <c r="BP141" i="26"/>
  <c r="AL171" i="26"/>
  <c r="Y184" i="26"/>
  <c r="CB193" i="26"/>
  <c r="BR210" i="26"/>
  <c r="G180" i="27"/>
  <c r="AH180" i="27"/>
  <c r="BJ185" i="27"/>
  <c r="G247" i="27"/>
  <c r="AP95" i="28"/>
  <c r="AP98" i="28"/>
  <c r="AR101" i="28"/>
  <c r="BR33" i="29"/>
  <c r="BT36" i="29"/>
  <c r="BP42" i="29"/>
  <c r="BR44" i="29"/>
  <c r="AN51" i="29"/>
  <c r="BR99" i="29"/>
  <c r="BN172" i="29"/>
  <c r="O172" i="29"/>
  <c r="BR193" i="29"/>
  <c r="W97" i="30"/>
  <c r="AJ97" i="30" s="1"/>
  <c r="M104" i="30"/>
  <c r="M187" i="30"/>
  <c r="Y27" i="31"/>
  <c r="AH27" i="31" s="1"/>
  <c r="Y90" i="31"/>
  <c r="AD90" i="31" s="1"/>
  <c r="AX95" i="31"/>
  <c r="G116" i="31"/>
  <c r="Y116" i="31"/>
  <c r="AD116" i="31" s="1"/>
  <c r="Y133" i="31"/>
  <c r="AH133" i="31" s="1"/>
  <c r="S166" i="31"/>
  <c r="BB166" i="31"/>
  <c r="Y169" i="31"/>
  <c r="AD169" i="31" s="1"/>
  <c r="G184" i="31"/>
  <c r="AX184" i="31"/>
  <c r="BB216" i="31"/>
  <c r="S216" i="31"/>
  <c r="E287" i="31"/>
  <c r="G287" i="31" s="1"/>
  <c r="I278" i="31" s="1"/>
  <c r="AN287" i="31"/>
  <c r="AZ251" i="31"/>
  <c r="Y251" i="31"/>
  <c r="AH251" i="31" s="1"/>
  <c r="AX255" i="31"/>
  <c r="AX265" i="31"/>
  <c r="Y265" i="31"/>
  <c r="AD265" i="31" s="1"/>
  <c r="BT140" i="29"/>
  <c r="BT143" i="29"/>
  <c r="BN171" i="29"/>
  <c r="U183" i="29"/>
  <c r="AH191" i="29"/>
  <c r="BN208" i="29"/>
  <c r="AH247" i="29"/>
  <c r="BN262" i="29"/>
  <c r="O273" i="29"/>
  <c r="BR274" i="29"/>
  <c r="AH60" i="30"/>
  <c r="W17" i="30"/>
  <c r="AB17" i="30" s="1"/>
  <c r="M17" i="30"/>
  <c r="S57" i="30"/>
  <c r="S91" i="30"/>
  <c r="W92" i="30"/>
  <c r="AJ92" i="30" s="1"/>
  <c r="W93" i="30"/>
  <c r="AB93" i="30" s="1"/>
  <c r="M97" i="30"/>
  <c r="M105" i="30"/>
  <c r="S113" i="30"/>
  <c r="W119" i="30"/>
  <c r="AJ119" i="30" s="1"/>
  <c r="S119" i="30"/>
  <c r="S125" i="30"/>
  <c r="G175" i="30"/>
  <c r="W211" i="30"/>
  <c r="AB211" i="30" s="1"/>
  <c r="M211" i="30"/>
  <c r="S249" i="30"/>
  <c r="M265" i="30"/>
  <c r="M272" i="30"/>
  <c r="Y20" i="31"/>
  <c r="AH20" i="31" s="1"/>
  <c r="AB60" i="31"/>
  <c r="BB40" i="31"/>
  <c r="M45" i="31"/>
  <c r="AX99" i="31"/>
  <c r="AZ114" i="31"/>
  <c r="AZ116" i="31"/>
  <c r="G134" i="31"/>
  <c r="Y137" i="31"/>
  <c r="AL137" i="31" s="1"/>
  <c r="M139" i="31"/>
  <c r="M178" i="31"/>
  <c r="S201" i="31"/>
  <c r="AZ203" i="31"/>
  <c r="AX249" i="31"/>
  <c r="Y249" i="31"/>
  <c r="AD249" i="31" s="1"/>
  <c r="Y254" i="31"/>
  <c r="AD254" i="31" s="1"/>
  <c r="Y261" i="31"/>
  <c r="AH261" i="31" s="1"/>
  <c r="AZ266" i="31"/>
  <c r="M266" i="31"/>
  <c r="AN47" i="29"/>
  <c r="BL50" i="29"/>
  <c r="BN54" i="29"/>
  <c r="BT58" i="29"/>
  <c r="BN92" i="29"/>
  <c r="BL96" i="29"/>
  <c r="G103" i="29"/>
  <c r="BT117" i="29"/>
  <c r="BT120" i="29"/>
  <c r="BR134" i="29"/>
  <c r="BP167" i="29"/>
  <c r="BP171" i="29"/>
  <c r="BL173" i="29"/>
  <c r="BN201" i="29"/>
  <c r="AN204" i="29"/>
  <c r="U211" i="29"/>
  <c r="G247" i="29"/>
  <c r="AH248" i="29"/>
  <c r="AH254" i="29"/>
  <c r="M18" i="30"/>
  <c r="W33" i="30"/>
  <c r="AJ33" i="30" s="1"/>
  <c r="S33" i="30"/>
  <c r="W38" i="30"/>
  <c r="AF38" i="30" s="1"/>
  <c r="M39" i="30"/>
  <c r="S40" i="30"/>
  <c r="M110" i="30"/>
  <c r="W122" i="30"/>
  <c r="AF122" i="30" s="1"/>
  <c r="W135" i="30"/>
  <c r="AF135" i="30" s="1"/>
  <c r="S143" i="30"/>
  <c r="M177" i="30"/>
  <c r="M183" i="30"/>
  <c r="S207" i="30"/>
  <c r="M214" i="30"/>
  <c r="S283" i="30"/>
  <c r="G284" i="30"/>
  <c r="W284" i="30"/>
  <c r="AJ284" i="30" s="1"/>
  <c r="M27" i="31"/>
  <c r="M93" i="31"/>
  <c r="G96" i="31"/>
  <c r="AX96" i="31"/>
  <c r="AZ98" i="31"/>
  <c r="M98" i="31"/>
  <c r="Y105" i="31"/>
  <c r="AD105" i="31" s="1"/>
  <c r="AZ105" i="31"/>
  <c r="Y108" i="31"/>
  <c r="AH108" i="31" s="1"/>
  <c r="Y113" i="31"/>
  <c r="AD113" i="31" s="1"/>
  <c r="Y128" i="31"/>
  <c r="AH128" i="31" s="1"/>
  <c r="AZ177" i="31"/>
  <c r="S189" i="31"/>
  <c r="G189" i="31"/>
  <c r="G204" i="31"/>
  <c r="AX279" i="31"/>
  <c r="Y279" i="31"/>
  <c r="AL279" i="31" s="1"/>
  <c r="BT123" i="29"/>
  <c r="BR144" i="29"/>
  <c r="AN167" i="29"/>
  <c r="BN173" i="29"/>
  <c r="AH190" i="29"/>
  <c r="G197" i="29"/>
  <c r="BL203" i="29"/>
  <c r="BR245" i="29"/>
  <c r="AN254" i="29"/>
  <c r="BN277" i="29"/>
  <c r="S24" i="30"/>
  <c r="W27" i="30"/>
  <c r="AB27" i="30" s="1"/>
  <c r="M27" i="30"/>
  <c r="S32" i="30"/>
  <c r="G34" i="30"/>
  <c r="W47" i="30"/>
  <c r="AJ47" i="30" s="1"/>
  <c r="S50" i="30"/>
  <c r="G90" i="30"/>
  <c r="G103" i="30"/>
  <c r="S109" i="30"/>
  <c r="G111" i="30"/>
  <c r="S121" i="30"/>
  <c r="S177" i="30"/>
  <c r="S183" i="30"/>
  <c r="G202" i="30"/>
  <c r="W255" i="30"/>
  <c r="AJ255" i="30" s="1"/>
  <c r="M256" i="30"/>
  <c r="M284" i="30"/>
  <c r="Y32" i="31"/>
  <c r="AH32" i="31" s="1"/>
  <c r="AZ46" i="31"/>
  <c r="S48" i="31"/>
  <c r="BB48" i="31"/>
  <c r="AX48" i="31"/>
  <c r="Y96" i="31"/>
  <c r="AH96" i="31" s="1"/>
  <c r="AZ96" i="31"/>
  <c r="AX108" i="31"/>
  <c r="M110" i="31"/>
  <c r="M125" i="31"/>
  <c r="S184" i="31"/>
  <c r="G213" i="31"/>
  <c r="BB244" i="31"/>
  <c r="AX250" i="31"/>
  <c r="Y250" i="31"/>
  <c r="AD250" i="31" s="1"/>
  <c r="G284" i="31"/>
  <c r="U216" i="29"/>
  <c r="AN245" i="29"/>
  <c r="BL249" i="29"/>
  <c r="M51" i="30"/>
  <c r="M116" i="30"/>
  <c r="W167" i="30"/>
  <c r="AF167" i="30" s="1"/>
  <c r="G167" i="30"/>
  <c r="S257" i="30"/>
  <c r="BB44" i="31"/>
  <c r="BB53" i="31"/>
  <c r="AZ56" i="31"/>
  <c r="G102" i="31"/>
  <c r="AX127" i="31"/>
  <c r="BB143" i="31"/>
  <c r="AZ166" i="31"/>
  <c r="Y166" i="31"/>
  <c r="AD166" i="31" s="1"/>
  <c r="G198" i="31"/>
  <c r="Q287" i="31"/>
  <c r="M248" i="31"/>
  <c r="AX275" i="31"/>
  <c r="Y275" i="31"/>
  <c r="AL275" i="31" s="1"/>
  <c r="M127" i="30"/>
  <c r="S131" i="30"/>
  <c r="M178" i="30"/>
  <c r="M197" i="30"/>
  <c r="S214" i="30"/>
  <c r="S259" i="30"/>
  <c r="AF60" i="31"/>
  <c r="AX20" i="31"/>
  <c r="AZ22" i="31"/>
  <c r="AX32" i="31"/>
  <c r="G103" i="31"/>
  <c r="G128" i="31"/>
  <c r="G135" i="31"/>
  <c r="AX144" i="31"/>
  <c r="G175" i="31"/>
  <c r="BB190" i="31"/>
  <c r="S205" i="31"/>
  <c r="Y241" i="31"/>
  <c r="AD241" i="31" s="1"/>
  <c r="AX241" i="31"/>
  <c r="BB255" i="31"/>
  <c r="Y257" i="31"/>
  <c r="AL257" i="31" s="1"/>
  <c r="Y277" i="31"/>
  <c r="AH277" i="31" s="1"/>
  <c r="M173" i="30"/>
  <c r="W205" i="30"/>
  <c r="AJ205" i="30" s="1"/>
  <c r="M215" i="30"/>
  <c r="W247" i="30"/>
  <c r="AJ247" i="30" s="1"/>
  <c r="G254" i="30"/>
  <c r="W260" i="30"/>
  <c r="AF260" i="30" s="1"/>
  <c r="M261" i="30"/>
  <c r="S266" i="30"/>
  <c r="M273" i="30"/>
  <c r="M274" i="30"/>
  <c r="M281" i="30"/>
  <c r="AR60" i="31"/>
  <c r="BB24" i="31"/>
  <c r="AX36" i="31"/>
  <c r="AZ39" i="31"/>
  <c r="M95" i="31"/>
  <c r="AX98" i="31"/>
  <c r="M101" i="31"/>
  <c r="AX113" i="31"/>
  <c r="AX117" i="31"/>
  <c r="AX143" i="31"/>
  <c r="G144" i="31"/>
  <c r="M171" i="31"/>
  <c r="AZ184" i="31"/>
  <c r="AZ198" i="31"/>
  <c r="AZ213" i="31"/>
  <c r="BB263" i="31"/>
  <c r="M279" i="31"/>
  <c r="G174" i="30"/>
  <c r="M199" i="30"/>
  <c r="S245" i="30"/>
  <c r="S248" i="30"/>
  <c r="S281" i="30"/>
  <c r="M23" i="31"/>
  <c r="S24" i="31"/>
  <c r="M30" i="31"/>
  <c r="BB34" i="31"/>
  <c r="AX91" i="31"/>
  <c r="G105" i="31"/>
  <c r="AZ107" i="31"/>
  <c r="G114" i="31"/>
  <c r="Y126" i="31"/>
  <c r="BB127" i="31"/>
  <c r="BB132" i="31"/>
  <c r="Y140" i="31"/>
  <c r="AH140" i="31" s="1"/>
  <c r="G143" i="31"/>
  <c r="AX165" i="31"/>
  <c r="AX166" i="31"/>
  <c r="AZ168" i="31"/>
  <c r="Y174" i="31"/>
  <c r="AH174" i="31" s="1"/>
  <c r="M184" i="31"/>
  <c r="M198" i="31"/>
  <c r="S202" i="31"/>
  <c r="M213" i="31"/>
  <c r="M244" i="31"/>
  <c r="M245" i="31"/>
  <c r="M247" i="31"/>
  <c r="AH119" i="31"/>
  <c r="E60" i="31"/>
  <c r="G14" i="31"/>
  <c r="Y14" i="31"/>
  <c r="Y115" i="31"/>
  <c r="M115" i="31"/>
  <c r="AZ115" i="31"/>
  <c r="S179" i="31"/>
  <c r="AX179" i="31"/>
  <c r="S278" i="31"/>
  <c r="G278" i="31"/>
  <c r="M278" i="31"/>
  <c r="AX21" i="31"/>
  <c r="AX22" i="31"/>
  <c r="Y35" i="31"/>
  <c r="G35" i="31"/>
  <c r="AX35" i="31"/>
  <c r="AX39" i="31"/>
  <c r="Y44" i="31"/>
  <c r="G44" i="31"/>
  <c r="AX44" i="31"/>
  <c r="Q219" i="31"/>
  <c r="BB89" i="31"/>
  <c r="S89" i="31"/>
  <c r="AR219" i="31"/>
  <c r="Y102" i="31"/>
  <c r="AZ102" i="31"/>
  <c r="AX122" i="31"/>
  <c r="G122" i="31"/>
  <c r="G140" i="31"/>
  <c r="AZ140" i="31"/>
  <c r="M140" i="31"/>
  <c r="M203" i="31"/>
  <c r="S269" i="31"/>
  <c r="G269" i="31"/>
  <c r="M269" i="31"/>
  <c r="AJ60" i="31"/>
  <c r="AL18" i="31"/>
  <c r="AH18" i="31"/>
  <c r="BB18" i="31"/>
  <c r="S18" i="31"/>
  <c r="AZ20" i="31"/>
  <c r="BB22" i="31"/>
  <c r="Y29" i="31"/>
  <c r="BB32" i="31"/>
  <c r="M35" i="31"/>
  <c r="BB46" i="31"/>
  <c r="Y54" i="31"/>
  <c r="G54" i="31"/>
  <c r="Y57" i="31"/>
  <c r="G57" i="31"/>
  <c r="AX57" i="31"/>
  <c r="M102" i="31"/>
  <c r="Y117" i="31"/>
  <c r="AZ117" i="31"/>
  <c r="BB181" i="31"/>
  <c r="S181" i="31"/>
  <c r="S250" i="31"/>
  <c r="G250" i="31"/>
  <c r="M250" i="31"/>
  <c r="G18" i="31"/>
  <c r="AX18" i="31"/>
  <c r="G23" i="31"/>
  <c r="Y23" i="31"/>
  <c r="G24" i="31"/>
  <c r="AX24" i="31"/>
  <c r="G27" i="31"/>
  <c r="AX27" i="31"/>
  <c r="AZ28" i="31"/>
  <c r="M29" i="31"/>
  <c r="G33" i="31"/>
  <c r="Y33" i="31"/>
  <c r="Y34" i="31"/>
  <c r="G34" i="31"/>
  <c r="AX34" i="31"/>
  <c r="S35" i="31"/>
  <c r="S36" i="31"/>
  <c r="Y41" i="31"/>
  <c r="G41" i="31"/>
  <c r="AX41" i="31"/>
  <c r="G90" i="31"/>
  <c r="AZ99" i="31"/>
  <c r="BB107" i="31"/>
  <c r="S107" i="31"/>
  <c r="Y107" i="31"/>
  <c r="M109" i="31"/>
  <c r="Y109" i="31"/>
  <c r="BB110" i="31"/>
  <c r="S110" i="31"/>
  <c r="Y110" i="31"/>
  <c r="G113" i="31"/>
  <c r="BB114" i="31"/>
  <c r="S114" i="31"/>
  <c r="Y114" i="31"/>
  <c r="M117" i="31"/>
  <c r="Y135" i="31"/>
  <c r="S135" i="31"/>
  <c r="BB145" i="31"/>
  <c r="S145" i="31"/>
  <c r="Y147" i="31"/>
  <c r="BB147" i="31"/>
  <c r="S147" i="31"/>
  <c r="AL167" i="31"/>
  <c r="S169" i="31"/>
  <c r="AX169" i="31"/>
  <c r="S174" i="31"/>
  <c r="G174" i="31"/>
  <c r="Y190" i="31"/>
  <c r="AX190" i="31"/>
  <c r="G190" i="31"/>
  <c r="M21" i="31"/>
  <c r="G26" i="31"/>
  <c r="AX26" i="31"/>
  <c r="Y26" i="31"/>
  <c r="Y53" i="31"/>
  <c r="G53" i="31"/>
  <c r="AX53" i="31"/>
  <c r="Y144" i="31"/>
  <c r="BB144" i="31"/>
  <c r="S178" i="31"/>
  <c r="BB178" i="31"/>
  <c r="BB185" i="31"/>
  <c r="S185" i="31"/>
  <c r="G185" i="31"/>
  <c r="S41" i="31"/>
  <c r="AZ41" i="31"/>
  <c r="M41" i="31"/>
  <c r="Y45" i="31"/>
  <c r="G45" i="31"/>
  <c r="AX45" i="31"/>
  <c r="S141" i="31"/>
  <c r="BB141" i="31"/>
  <c r="S144" i="31"/>
  <c r="BB209" i="31"/>
  <c r="M209" i="31"/>
  <c r="S209" i="31"/>
  <c r="AZ283" i="31"/>
  <c r="M283" i="31"/>
  <c r="Y283" i="31"/>
  <c r="AZ16" i="31"/>
  <c r="M16" i="31"/>
  <c r="Y16" i="31"/>
  <c r="AZ17" i="31"/>
  <c r="M17" i="31"/>
  <c r="M18" i="31"/>
  <c r="BB21" i="31"/>
  <c r="S22" i="31"/>
  <c r="S23" i="31"/>
  <c r="BB27" i="31"/>
  <c r="S32" i="31"/>
  <c r="BB35" i="31"/>
  <c r="Y38" i="31"/>
  <c r="G38" i="31"/>
  <c r="AX38" i="31"/>
  <c r="G99" i="31"/>
  <c r="BB101" i="31"/>
  <c r="S101" i="31"/>
  <c r="M108" i="31"/>
  <c r="Y111" i="31"/>
  <c r="M111" i="31"/>
  <c r="Y122" i="31"/>
  <c r="BB177" i="31"/>
  <c r="S177" i="31"/>
  <c r="M119" i="31"/>
  <c r="AZ119" i="31"/>
  <c r="G17" i="31"/>
  <c r="AX17" i="31"/>
  <c r="Y17" i="31"/>
  <c r="M22" i="31"/>
  <c r="BB29" i="31"/>
  <c r="S29" i="31"/>
  <c r="BB98" i="31"/>
  <c r="S98" i="31"/>
  <c r="BB117" i="31"/>
  <c r="S117" i="31"/>
  <c r="BB187" i="31"/>
  <c r="S187" i="31"/>
  <c r="G187" i="31"/>
  <c r="M39" i="31"/>
  <c r="BB41" i="31"/>
  <c r="M57" i="31"/>
  <c r="AZ57" i="31"/>
  <c r="AV60" i="31"/>
  <c r="AX132" i="31"/>
  <c r="Y132" i="31"/>
  <c r="BB192" i="31"/>
  <c r="M192" i="31"/>
  <c r="G192" i="31"/>
  <c r="S192" i="31"/>
  <c r="AX14" i="31"/>
  <c r="BB17" i="31"/>
  <c r="BB28" i="31"/>
  <c r="S28" i="31"/>
  <c r="S39" i="31"/>
  <c r="BB39" i="31"/>
  <c r="S52" i="31"/>
  <c r="BB52" i="31"/>
  <c r="Q60" i="31"/>
  <c r="BB97" i="31"/>
  <c r="S97" i="31"/>
  <c r="Y97" i="31"/>
  <c r="AX97" i="31"/>
  <c r="M97" i="31"/>
  <c r="S120" i="31"/>
  <c r="BB120" i="31"/>
  <c r="S128" i="31"/>
  <c r="AZ128" i="31"/>
  <c r="M128" i="31"/>
  <c r="AZ179" i="31"/>
  <c r="M179" i="31"/>
  <c r="S186" i="31"/>
  <c r="BB186" i="31"/>
  <c r="G186" i="31"/>
  <c r="BB278" i="31"/>
  <c r="AZ281" i="31"/>
  <c r="Y281" i="31"/>
  <c r="M281" i="31"/>
  <c r="G126" i="31"/>
  <c r="BB126" i="31"/>
  <c r="M126" i="31"/>
  <c r="S126" i="31"/>
  <c r="AX137" i="31"/>
  <c r="G137" i="31"/>
  <c r="S191" i="31"/>
  <c r="M191" i="31"/>
  <c r="G191" i="31"/>
  <c r="BB191" i="31"/>
  <c r="M214" i="31"/>
  <c r="AZ214" i="31"/>
  <c r="S251" i="31"/>
  <c r="G251" i="31"/>
  <c r="M251" i="31"/>
  <c r="G15" i="31"/>
  <c r="AX15" i="31"/>
  <c r="Y15" i="31"/>
  <c r="AZ18" i="31"/>
  <c r="S38" i="31"/>
  <c r="Y47" i="31"/>
  <c r="G47" i="31"/>
  <c r="AX47" i="31"/>
  <c r="Y51" i="31"/>
  <c r="G51" i="31"/>
  <c r="G93" i="31"/>
  <c r="AZ97" i="31"/>
  <c r="G107" i="31"/>
  <c r="BB108" i="31"/>
  <c r="S108" i="31"/>
  <c r="G115" i="31"/>
  <c r="AZ126" i="31"/>
  <c r="M129" i="31"/>
  <c r="BB129" i="31"/>
  <c r="AZ139" i="31"/>
  <c r="Y143" i="31"/>
  <c r="Y146" i="31"/>
  <c r="S173" i="31"/>
  <c r="BB173" i="31"/>
  <c r="Y183" i="31"/>
  <c r="AX183" i="31"/>
  <c r="AX191" i="31"/>
  <c r="Y204" i="31"/>
  <c r="AX204" i="31"/>
  <c r="M205" i="31"/>
  <c r="AZ21" i="31"/>
  <c r="AZ26" i="31"/>
  <c r="M26" i="31"/>
  <c r="G28" i="31"/>
  <c r="AX28" i="31"/>
  <c r="AZ34" i="31"/>
  <c r="M34" i="31"/>
  <c r="BB54" i="31"/>
  <c r="S58" i="31"/>
  <c r="K219" i="31"/>
  <c r="Y89" i="31"/>
  <c r="M90" i="31"/>
  <c r="BB95" i="31"/>
  <c r="S95" i="31"/>
  <c r="Y95" i="31"/>
  <c r="M103" i="31"/>
  <c r="M107" i="31"/>
  <c r="AX107" i="31"/>
  <c r="BB116" i="31"/>
  <c r="S116" i="31"/>
  <c r="BB180" i="31"/>
  <c r="G180" i="31"/>
  <c r="BB183" i="31"/>
  <c r="S183" i="31"/>
  <c r="S196" i="31"/>
  <c r="BB196" i="31"/>
  <c r="G196" i="31"/>
  <c r="AX196" i="31"/>
  <c r="Y202" i="31"/>
  <c r="AX202" i="31"/>
  <c r="G202" i="31"/>
  <c r="S208" i="31"/>
  <c r="G208" i="31"/>
  <c r="S268" i="31"/>
  <c r="M268" i="31"/>
  <c r="G268" i="31"/>
  <c r="G16" i="31"/>
  <c r="AX16" i="31"/>
  <c r="BB20" i="31"/>
  <c r="S20" i="31"/>
  <c r="AZ27" i="31"/>
  <c r="M32" i="31"/>
  <c r="M47" i="31"/>
  <c r="AZ47" i="31"/>
  <c r="S51" i="31"/>
  <c r="AZ51" i="31"/>
  <c r="S57" i="31"/>
  <c r="M89" i="31"/>
  <c r="BB91" i="31"/>
  <c r="S91" i="31"/>
  <c r="Y98" i="31"/>
  <c r="M99" i="31"/>
  <c r="BB104" i="31"/>
  <c r="S104" i="31"/>
  <c r="Y104" i="31"/>
  <c r="AZ113" i="31"/>
  <c r="AX116" i="31"/>
  <c r="M116" i="31"/>
  <c r="G119" i="31"/>
  <c r="AX128" i="31"/>
  <c r="Y131" i="31"/>
  <c r="BB131" i="31"/>
  <c r="S134" i="31"/>
  <c r="BB134" i="31"/>
  <c r="Y134" i="31"/>
  <c r="AX175" i="31"/>
  <c r="AX180" i="31"/>
  <c r="Y207" i="31"/>
  <c r="AX207" i="31"/>
  <c r="AX208" i="31"/>
  <c r="Y40" i="31"/>
  <c r="G40" i="31"/>
  <c r="BB45" i="31"/>
  <c r="AZ93" i="31"/>
  <c r="G110" i="31"/>
  <c r="BB111" i="31"/>
  <c r="S111" i="31"/>
  <c r="AX133" i="31"/>
  <c r="BB207" i="31"/>
  <c r="M207" i="31"/>
  <c r="S207" i="31"/>
  <c r="Y209" i="31"/>
  <c r="AX209" i="31"/>
  <c r="G209" i="31"/>
  <c r="AP287" i="31"/>
  <c r="S249" i="31"/>
  <c r="M249" i="31"/>
  <c r="G249" i="31"/>
  <c r="S260" i="31"/>
  <c r="G260" i="31"/>
  <c r="AP60" i="31"/>
  <c r="G22" i="31"/>
  <c r="G32" i="31"/>
  <c r="Y36" i="31"/>
  <c r="G36" i="31"/>
  <c r="M44" i="31"/>
  <c r="Y46" i="31"/>
  <c r="G46" i="31"/>
  <c r="M53" i="31"/>
  <c r="S54" i="31"/>
  <c r="Y56" i="31"/>
  <c r="G56" i="31"/>
  <c r="K60" i="31"/>
  <c r="BB96" i="31"/>
  <c r="S96" i="31"/>
  <c r="BB105" i="31"/>
  <c r="S105" i="31"/>
  <c r="M113" i="31"/>
  <c r="BB115" i="31"/>
  <c r="S115" i="31"/>
  <c r="AZ120" i="31"/>
  <c r="BB122" i="31"/>
  <c r="Y123" i="31"/>
  <c r="Y127" i="31"/>
  <c r="BB128" i="31"/>
  <c r="G133" i="31"/>
  <c r="S139" i="31"/>
  <c r="BB140" i="31"/>
  <c r="G169" i="31"/>
  <c r="M175" i="31"/>
  <c r="Y187" i="31"/>
  <c r="AX187" i="31"/>
  <c r="BB195" i="31"/>
  <c r="M195" i="31"/>
  <c r="G195" i="31"/>
  <c r="M201" i="31"/>
  <c r="S210" i="31"/>
  <c r="M210" i="31"/>
  <c r="AR287" i="31"/>
  <c r="AB287" i="31"/>
  <c r="BB257" i="31"/>
  <c r="S259" i="31"/>
  <c r="G259" i="31"/>
  <c r="S275" i="31"/>
  <c r="G275" i="31"/>
  <c r="M275" i="31"/>
  <c r="Y50" i="31"/>
  <c r="G50" i="31"/>
  <c r="G91" i="31"/>
  <c r="G101" i="31"/>
  <c r="BB102" i="31"/>
  <c r="S102" i="31"/>
  <c r="S133" i="31"/>
  <c r="AZ133" i="31"/>
  <c r="M133" i="31"/>
  <c r="AX167" i="31"/>
  <c r="G167" i="31"/>
  <c r="Y168" i="31"/>
  <c r="AX168" i="31"/>
  <c r="AZ189" i="31"/>
  <c r="M189" i="31"/>
  <c r="Y199" i="31"/>
  <c r="AX199" i="31"/>
  <c r="G21" i="31"/>
  <c r="G30" i="31"/>
  <c r="BB38" i="31"/>
  <c r="AX40" i="31"/>
  <c r="Y42" i="31"/>
  <c r="G42" i="31"/>
  <c r="BB47" i="31"/>
  <c r="AX50" i="31"/>
  <c r="Y52" i="31"/>
  <c r="G52" i="31"/>
  <c r="BB57" i="31"/>
  <c r="E219" i="31"/>
  <c r="AB219" i="31"/>
  <c r="G89" i="31"/>
  <c r="AV219" i="31"/>
  <c r="BB90" i="31"/>
  <c r="S90" i="31"/>
  <c r="AZ91" i="31"/>
  <c r="BB99" i="31"/>
  <c r="S99" i="31"/>
  <c r="AZ101" i="31"/>
  <c r="BB109" i="31"/>
  <c r="S109" i="31"/>
  <c r="AZ110" i="31"/>
  <c r="BB119" i="31"/>
  <c r="S119" i="31"/>
  <c r="S123" i="31"/>
  <c r="AZ123" i="31"/>
  <c r="M123" i="31"/>
  <c r="Y125" i="31"/>
  <c r="Y141" i="31"/>
  <c r="AZ169" i="31"/>
  <c r="M169" i="31"/>
  <c r="Y173" i="31"/>
  <c r="AX173" i="31"/>
  <c r="Y179" i="31"/>
  <c r="M180" i="31"/>
  <c r="AZ186" i="31"/>
  <c r="S193" i="31"/>
  <c r="M193" i="31"/>
  <c r="BB193" i="31"/>
  <c r="G193" i="31"/>
  <c r="BB204" i="31"/>
  <c r="M204" i="31"/>
  <c r="S204" i="31"/>
  <c r="W287" i="31"/>
  <c r="S241" i="31"/>
  <c r="AV287" i="31"/>
  <c r="G241" i="31"/>
  <c r="AP219" i="31"/>
  <c r="BB92" i="31"/>
  <c r="S92" i="31"/>
  <c r="BB211" i="31"/>
  <c r="M211" i="31"/>
  <c r="G211" i="31"/>
  <c r="S277" i="31"/>
  <c r="G277" i="31"/>
  <c r="S17" i="31"/>
  <c r="G20" i="31"/>
  <c r="Y21" i="31"/>
  <c r="S27" i="31"/>
  <c r="G29" i="31"/>
  <c r="Y30" i="31"/>
  <c r="M36" i="31"/>
  <c r="Y39" i="31"/>
  <c r="G39" i="31"/>
  <c r="M46" i="31"/>
  <c r="Y48" i="31"/>
  <c r="G48" i="31"/>
  <c r="M56" i="31"/>
  <c r="Y58" i="31"/>
  <c r="G58" i="31"/>
  <c r="AX89" i="31"/>
  <c r="BB93" i="31"/>
  <c r="S93" i="31"/>
  <c r="BB103" i="31"/>
  <c r="S103" i="31"/>
  <c r="BB113" i="31"/>
  <c r="S113" i="31"/>
  <c r="G123" i="31"/>
  <c r="S129" i="31"/>
  <c r="M131" i="31"/>
  <c r="S138" i="31"/>
  <c r="AZ138" i="31"/>
  <c r="M138" i="31"/>
  <c r="Y139" i="31"/>
  <c r="S140" i="31"/>
  <c r="G141" i="31"/>
  <c r="Y145" i="31"/>
  <c r="S167" i="31"/>
  <c r="G173" i="31"/>
  <c r="AZ174" i="31"/>
  <c r="M174" i="31"/>
  <c r="Y178" i="31"/>
  <c r="AX178" i="31"/>
  <c r="G179" i="31"/>
  <c r="Y185" i="31"/>
  <c r="AX185" i="31"/>
  <c r="M186" i="31"/>
  <c r="AX189" i="31"/>
  <c r="AX193" i="31"/>
  <c r="BB205" i="31"/>
  <c r="AZ208" i="31"/>
  <c r="M208" i="31"/>
  <c r="AJ219" i="31"/>
  <c r="AX121" i="31"/>
  <c r="AX126" i="31"/>
  <c r="AX131" i="31"/>
  <c r="AX135" i="31"/>
  <c r="AX140" i="31"/>
  <c r="AZ191" i="31"/>
  <c r="Y192" i="31"/>
  <c r="AX192" i="31"/>
  <c r="BB197" i="31"/>
  <c r="M197" i="31"/>
  <c r="AZ210" i="31"/>
  <c r="Y211" i="31"/>
  <c r="AX211" i="31"/>
  <c r="Y217" i="31"/>
  <c r="BB254" i="31"/>
  <c r="S256" i="31"/>
  <c r="G256" i="31"/>
  <c r="M256" i="31"/>
  <c r="S274" i="31"/>
  <c r="G274" i="31"/>
  <c r="M274" i="31"/>
  <c r="AX120" i="31"/>
  <c r="BB169" i="31"/>
  <c r="BB174" i="31"/>
  <c r="BB179" i="31"/>
  <c r="AZ193" i="31"/>
  <c r="Y195" i="31"/>
  <c r="AX195" i="31"/>
  <c r="BB199" i="31"/>
  <c r="M199" i="31"/>
  <c r="Y214" i="31"/>
  <c r="Y215" i="31"/>
  <c r="G215" i="31"/>
  <c r="M216" i="31"/>
  <c r="AZ216" i="31"/>
  <c r="G255" i="31"/>
  <c r="M255" i="31"/>
  <c r="AD256" i="31"/>
  <c r="AZ262" i="31"/>
  <c r="Y262" i="31"/>
  <c r="AZ267" i="31"/>
  <c r="Y267" i="31"/>
  <c r="S272" i="31"/>
  <c r="G272" i="31"/>
  <c r="S273" i="31"/>
  <c r="M273" i="31"/>
  <c r="W219" i="31"/>
  <c r="AN219" i="31"/>
  <c r="G120" i="31"/>
  <c r="AX125" i="31"/>
  <c r="AX129" i="31"/>
  <c r="AX134" i="31"/>
  <c r="AX139" i="31"/>
  <c r="S171" i="31"/>
  <c r="S175" i="31"/>
  <c r="S180" i="31"/>
  <c r="AZ196" i="31"/>
  <c r="Y197" i="31"/>
  <c r="AX197" i="31"/>
  <c r="BB202" i="31"/>
  <c r="M202" i="31"/>
  <c r="M217" i="31"/>
  <c r="AZ217" i="31"/>
  <c r="AZ243" i="31"/>
  <c r="Y243" i="31"/>
  <c r="AZ248" i="31"/>
  <c r="Y248" i="31"/>
  <c r="G253" i="31"/>
  <c r="M253" i="31"/>
  <c r="S254" i="31"/>
  <c r="M254" i="31"/>
  <c r="S271" i="31"/>
  <c r="G271" i="31"/>
  <c r="M271" i="31"/>
  <c r="BB279" i="31"/>
  <c r="S279" i="31"/>
  <c r="G279" i="31"/>
  <c r="AZ284" i="31"/>
  <c r="Y284" i="31"/>
  <c r="M284" i="31"/>
  <c r="Y172" i="31"/>
  <c r="Y177" i="31"/>
  <c r="Y181" i="31"/>
  <c r="AZ183" i="31"/>
  <c r="AZ185" i="31"/>
  <c r="AZ187" i="31"/>
  <c r="AZ190" i="31"/>
  <c r="AZ192" i="31"/>
  <c r="AZ195" i="31"/>
  <c r="AZ197" i="31"/>
  <c r="AZ199" i="31"/>
  <c r="AZ202" i="31"/>
  <c r="AZ204" i="31"/>
  <c r="AZ207" i="31"/>
  <c r="AZ209" i="31"/>
  <c r="AZ211" i="31"/>
  <c r="S242" i="31"/>
  <c r="G242" i="31"/>
  <c r="S243" i="31"/>
  <c r="G243" i="31"/>
  <c r="BB247" i="31"/>
  <c r="S261" i="31"/>
  <c r="G261" i="31"/>
  <c r="S262" i="31"/>
  <c r="G262" i="31"/>
  <c r="BB280" i="31"/>
  <c r="S280" i="31"/>
  <c r="G280" i="31"/>
  <c r="S281" i="31"/>
  <c r="G281" i="31"/>
  <c r="BB283" i="31"/>
  <c r="S283" i="31"/>
  <c r="G172" i="31"/>
  <c r="G177" i="31"/>
  <c r="G181" i="31"/>
  <c r="M183" i="31"/>
  <c r="M185" i="31"/>
  <c r="M187" i="31"/>
  <c r="M190" i="31"/>
  <c r="M215" i="31"/>
  <c r="AZ215" i="31"/>
  <c r="Y216" i="31"/>
  <c r="AX216" i="31"/>
  <c r="S245" i="31"/>
  <c r="G245" i="31"/>
  <c r="BB249" i="31"/>
  <c r="S265" i="31"/>
  <c r="G265" i="31"/>
  <c r="BB268" i="31"/>
  <c r="M272" i="31"/>
  <c r="I285" i="31"/>
  <c r="Y171" i="31"/>
  <c r="Y175" i="31"/>
  <c r="Y180" i="31"/>
  <c r="Y184" i="31"/>
  <c r="Y186" i="31"/>
  <c r="Y189" i="31"/>
  <c r="Y191" i="31"/>
  <c r="Y193" i="31"/>
  <c r="Y196" i="31"/>
  <c r="Y198" i="31"/>
  <c r="Y201" i="31"/>
  <c r="Y203" i="31"/>
  <c r="Y205" i="31"/>
  <c r="Y208" i="31"/>
  <c r="Y210" i="31"/>
  <c r="Y213" i="31"/>
  <c r="G216" i="31"/>
  <c r="S247" i="31"/>
  <c r="G247" i="31"/>
  <c r="S248" i="31"/>
  <c r="G248" i="31"/>
  <c r="BB251" i="31"/>
  <c r="BB253" i="31"/>
  <c r="S266" i="31"/>
  <c r="G266" i="31"/>
  <c r="S267" i="31"/>
  <c r="G267" i="31"/>
  <c r="BB271" i="31"/>
  <c r="BB272" i="31"/>
  <c r="AZ285" i="31"/>
  <c r="Y285" i="31"/>
  <c r="BB284" i="31"/>
  <c r="S284" i="31"/>
  <c r="K287" i="31"/>
  <c r="AF287" i="31"/>
  <c r="BB285" i="31"/>
  <c r="S285" i="31"/>
  <c r="BB241" i="31"/>
  <c r="S253" i="31"/>
  <c r="S255" i="31"/>
  <c r="S257" i="31"/>
  <c r="S263" i="31"/>
  <c r="BV47" i="26"/>
  <c r="AX268" i="26"/>
  <c r="BV285" i="26"/>
  <c r="G248" i="27"/>
  <c r="BP26" i="29"/>
  <c r="BP33" i="29"/>
  <c r="BN38" i="29"/>
  <c r="O54" i="29"/>
  <c r="BR98" i="29"/>
  <c r="BL109" i="29"/>
  <c r="BP132" i="29"/>
  <c r="O191" i="29"/>
  <c r="BN191" i="29"/>
  <c r="U213" i="29"/>
  <c r="O215" i="29"/>
  <c r="G33" i="30"/>
  <c r="G285" i="30"/>
  <c r="AA281" i="22"/>
  <c r="BV56" i="26"/>
  <c r="S115" i="26"/>
  <c r="Y128" i="26"/>
  <c r="Y133" i="26"/>
  <c r="BV138" i="26"/>
  <c r="BT165" i="26"/>
  <c r="BX181" i="26"/>
  <c r="BV216" i="26"/>
  <c r="G268" i="26"/>
  <c r="Y277" i="26"/>
  <c r="BV277" i="26"/>
  <c r="BJ115" i="27"/>
  <c r="AR40" i="28"/>
  <c r="U58" i="28"/>
  <c r="AP285" i="28"/>
  <c r="U47" i="29"/>
  <c r="AR50" i="29"/>
  <c r="BT51" i="29"/>
  <c r="U54" i="29"/>
  <c r="O57" i="29"/>
  <c r="AN58" i="29"/>
  <c r="BP91" i="29"/>
  <c r="BT97" i="29"/>
  <c r="BL99" i="29"/>
  <c r="BT102" i="29"/>
  <c r="BN109" i="29"/>
  <c r="BN125" i="29"/>
  <c r="AN133" i="29"/>
  <c r="BT133" i="29"/>
  <c r="O134" i="29"/>
  <c r="G139" i="29"/>
  <c r="AR169" i="29"/>
  <c r="BP201" i="29"/>
  <c r="AN205" i="29"/>
  <c r="AH213" i="29"/>
  <c r="AH216" i="29"/>
  <c r="BP247" i="29"/>
  <c r="U248" i="29"/>
  <c r="G272" i="29"/>
  <c r="G28" i="30"/>
  <c r="W28" i="30"/>
  <c r="AJ28" i="30" s="1"/>
  <c r="W45" i="30"/>
  <c r="AB45" i="30" s="1"/>
  <c r="G46" i="30"/>
  <c r="W46" i="30"/>
  <c r="AB46" i="30" s="1"/>
  <c r="M58" i="30"/>
  <c r="W90" i="30"/>
  <c r="AB90" i="30" s="1"/>
  <c r="M91" i="30"/>
  <c r="W140" i="30"/>
  <c r="AB140" i="30" s="1"/>
  <c r="W185" i="30"/>
  <c r="AB185" i="30" s="1"/>
  <c r="G185" i="30"/>
  <c r="S196" i="30"/>
  <c r="W254" i="30"/>
  <c r="AF254" i="30" s="1"/>
  <c r="M254" i="30"/>
  <c r="M255" i="30"/>
  <c r="G261" i="30"/>
  <c r="M285" i="30"/>
  <c r="BP131" i="26"/>
  <c r="O211" i="29"/>
  <c r="M96" i="30"/>
  <c r="W125" i="30"/>
  <c r="AF125" i="30" s="1"/>
  <c r="M143" i="30"/>
  <c r="W193" i="30"/>
  <c r="AB193" i="30" s="1"/>
  <c r="G193" i="30"/>
  <c r="BX56" i="26"/>
  <c r="BD90" i="26"/>
  <c r="BF90" i="26" s="1"/>
  <c r="M93" i="26"/>
  <c r="BT196" i="26"/>
  <c r="M202" i="26"/>
  <c r="Q93" i="28"/>
  <c r="AR93" i="28"/>
  <c r="AH44" i="29"/>
  <c r="BT107" i="29"/>
  <c r="AN107" i="29"/>
  <c r="AN143" i="29"/>
  <c r="O196" i="29"/>
  <c r="BN281" i="29"/>
  <c r="O281" i="29"/>
  <c r="M34" i="30"/>
  <c r="G132" i="30"/>
  <c r="S203" i="30"/>
  <c r="S277" i="30"/>
  <c r="G277" i="30"/>
  <c r="AL29" i="26"/>
  <c r="S90" i="26"/>
  <c r="S98" i="26"/>
  <c r="S135" i="26"/>
  <c r="AL138" i="26"/>
  <c r="BR167" i="26"/>
  <c r="BR172" i="26"/>
  <c r="AE207" i="26"/>
  <c r="AH98" i="27"/>
  <c r="G108" i="27"/>
  <c r="BJ197" i="27"/>
  <c r="AR102" i="28"/>
  <c r="Q108" i="28"/>
  <c r="Q259" i="28"/>
  <c r="BL21" i="29"/>
  <c r="AH24" i="29"/>
  <c r="BT27" i="29"/>
  <c r="BT35" i="29"/>
  <c r="BT38" i="29"/>
  <c r="BP98" i="29"/>
  <c r="BL111" i="29"/>
  <c r="BN120" i="29"/>
  <c r="BR168" i="29"/>
  <c r="AN171" i="29"/>
  <c r="BT171" i="29"/>
  <c r="AN178" i="29"/>
  <c r="AH193" i="29"/>
  <c r="AN60" i="30"/>
  <c r="S30" i="30"/>
  <c r="S34" i="30"/>
  <c r="M122" i="30"/>
  <c r="S126" i="30"/>
  <c r="S186" i="30"/>
  <c r="S193" i="30"/>
  <c r="W251" i="30"/>
  <c r="AF251" i="30" s="1"/>
  <c r="G251" i="30"/>
  <c r="M277" i="30"/>
  <c r="BR143" i="29"/>
  <c r="AH143" i="29"/>
  <c r="O209" i="29"/>
  <c r="BN209" i="29"/>
  <c r="BR271" i="29"/>
  <c r="AH271" i="29"/>
  <c r="W143" i="30"/>
  <c r="AB143" i="30" s="1"/>
  <c r="G143" i="30"/>
  <c r="G211" i="30"/>
  <c r="M21" i="30"/>
  <c r="M53" i="30"/>
  <c r="G126" i="30"/>
  <c r="G213" i="30"/>
  <c r="S213" i="30"/>
  <c r="BR45" i="26"/>
  <c r="BR185" i="26"/>
  <c r="AH38" i="29"/>
  <c r="BR116" i="29"/>
  <c r="BN203" i="29"/>
  <c r="S47" i="30"/>
  <c r="S53" i="30"/>
  <c r="S173" i="30"/>
  <c r="M193" i="30"/>
  <c r="W209" i="30"/>
  <c r="AB209" i="30" s="1"/>
  <c r="G209" i="30"/>
  <c r="M213" i="30"/>
  <c r="S256" i="30"/>
  <c r="W269" i="30"/>
  <c r="AB269" i="30" s="1"/>
  <c r="G269" i="30"/>
  <c r="O113" i="22"/>
  <c r="AO187" i="23"/>
  <c r="AO186" i="23"/>
  <c r="AO185" i="23"/>
  <c r="AX47" i="26"/>
  <c r="BT109" i="26"/>
  <c r="Y135" i="26"/>
  <c r="AH167" i="27"/>
  <c r="U143" i="28"/>
  <c r="AP165" i="28"/>
  <c r="AP171" i="28"/>
  <c r="BR42" i="29"/>
  <c r="BN45" i="29"/>
  <c r="U46" i="29"/>
  <c r="O46" i="29"/>
  <c r="O53" i="29"/>
  <c r="BR57" i="29"/>
  <c r="G90" i="29"/>
  <c r="BT109" i="29"/>
  <c r="BP114" i="29"/>
  <c r="AN207" i="29"/>
  <c r="O248" i="29"/>
  <c r="BN267" i="29"/>
  <c r="O267" i="29"/>
  <c r="M35" i="30"/>
  <c r="M50" i="30"/>
  <c r="AN219" i="30"/>
  <c r="S122" i="30"/>
  <c r="S132" i="30"/>
  <c r="S189" i="30"/>
  <c r="M45" i="26"/>
  <c r="M203" i="30"/>
  <c r="BH27" i="26"/>
  <c r="BR41" i="26"/>
  <c r="BT268" i="26"/>
  <c r="CB268" i="26"/>
  <c r="AA123" i="22"/>
  <c r="AA128" i="22"/>
  <c r="AO134" i="23"/>
  <c r="S60" i="24"/>
  <c r="BP17" i="26"/>
  <c r="BD115" i="26"/>
  <c r="BF115" i="26" s="1"/>
  <c r="BJ23" i="27"/>
  <c r="BF38" i="27"/>
  <c r="BF57" i="27"/>
  <c r="AH57" i="27"/>
  <c r="AH97" i="27"/>
  <c r="G126" i="27"/>
  <c r="BJ131" i="27"/>
  <c r="BJ165" i="27"/>
  <c r="Q52" i="28"/>
  <c r="AR53" i="28"/>
  <c r="Q199" i="28"/>
  <c r="Q204" i="28"/>
  <c r="U280" i="28"/>
  <c r="Q284" i="28"/>
  <c r="BP18" i="29"/>
  <c r="AR21" i="29"/>
  <c r="BT22" i="29"/>
  <c r="G38" i="29"/>
  <c r="G40" i="29"/>
  <c r="BT42" i="29"/>
  <c r="G52" i="29"/>
  <c r="G91" i="29"/>
  <c r="BL116" i="29"/>
  <c r="AN185" i="29"/>
  <c r="BT185" i="29"/>
  <c r="BR199" i="29"/>
  <c r="AH199" i="29"/>
  <c r="BL215" i="29"/>
  <c r="G215" i="29"/>
  <c r="AN260" i="29"/>
  <c r="G269" i="29"/>
  <c r="W24" i="30"/>
  <c r="AJ24" i="30" s="1"/>
  <c r="W42" i="30"/>
  <c r="AJ42" i="30" s="1"/>
  <c r="W44" i="30"/>
  <c r="AB44" i="30" s="1"/>
  <c r="M44" i="30"/>
  <c r="M117" i="30"/>
  <c r="M146" i="30"/>
  <c r="W179" i="30"/>
  <c r="AF179" i="30" s="1"/>
  <c r="G279" i="30"/>
  <c r="AH259" i="29"/>
  <c r="M24" i="30"/>
  <c r="M29" i="30"/>
  <c r="W30" i="30"/>
  <c r="AF30" i="30" s="1"/>
  <c r="M38" i="30"/>
  <c r="S44" i="30"/>
  <c r="S96" i="30"/>
  <c r="M114" i="30"/>
  <c r="M139" i="30"/>
  <c r="S141" i="30"/>
  <c r="S169" i="30"/>
  <c r="S174" i="30"/>
  <c r="S178" i="30"/>
  <c r="W181" i="30"/>
  <c r="S184" i="30"/>
  <c r="M192" i="30"/>
  <c r="S199" i="30"/>
  <c r="W208" i="30"/>
  <c r="AB208" i="30" s="1"/>
  <c r="S241" i="30"/>
  <c r="G257" i="30"/>
  <c r="W257" i="30"/>
  <c r="AF257" i="30" s="1"/>
  <c r="S265" i="30"/>
  <c r="S285" i="30"/>
  <c r="G279" i="27"/>
  <c r="Q20" i="28"/>
  <c r="U48" i="28"/>
  <c r="U52" i="28"/>
  <c r="AD52" i="28" s="1"/>
  <c r="AR116" i="28"/>
  <c r="Q117" i="28"/>
  <c r="Q120" i="28"/>
  <c r="Q122" i="28"/>
  <c r="BT16" i="29"/>
  <c r="BP17" i="29"/>
  <c r="U22" i="29"/>
  <c r="O29" i="29"/>
  <c r="BP45" i="29"/>
  <c r="U53" i="29"/>
  <c r="BT91" i="29"/>
  <c r="BP92" i="29"/>
  <c r="AR99" i="29"/>
  <c r="BN101" i="29"/>
  <c r="BP105" i="29"/>
  <c r="O110" i="29"/>
  <c r="BR123" i="29"/>
  <c r="AH123" i="29"/>
  <c r="BP134" i="29"/>
  <c r="AN138" i="29"/>
  <c r="G184" i="29"/>
  <c r="BP205" i="29"/>
  <c r="BP253" i="29"/>
  <c r="U255" i="29"/>
  <c r="AN262" i="29"/>
  <c r="AN266" i="29"/>
  <c r="AD60" i="30"/>
  <c r="M20" i="30"/>
  <c r="M30" i="30"/>
  <c r="M32" i="30"/>
  <c r="S45" i="30"/>
  <c r="S56" i="30"/>
  <c r="M98" i="30"/>
  <c r="S103" i="30"/>
  <c r="M133" i="30"/>
  <c r="W134" i="30"/>
  <c r="AB134" i="30" s="1"/>
  <c r="M134" i="30"/>
  <c r="S139" i="30"/>
  <c r="S147" i="30"/>
  <c r="M186" i="30"/>
  <c r="S201" i="30"/>
  <c r="W217" i="30"/>
  <c r="AF217" i="30" s="1"/>
  <c r="S251" i="30"/>
  <c r="M283" i="30"/>
  <c r="W215" i="30"/>
  <c r="AJ215" i="30" s="1"/>
  <c r="G244" i="30"/>
  <c r="W244" i="30"/>
  <c r="AF244" i="30" s="1"/>
  <c r="M244" i="30"/>
  <c r="Q99" i="28"/>
  <c r="AR168" i="28"/>
  <c r="AR169" i="28"/>
  <c r="AR171" i="28"/>
  <c r="AP192" i="28"/>
  <c r="G195" i="28"/>
  <c r="U203" i="28"/>
  <c r="AD203" i="28" s="1"/>
  <c r="AP207" i="28"/>
  <c r="AP208" i="28"/>
  <c r="U209" i="28"/>
  <c r="U216" i="28"/>
  <c r="AP217" i="28"/>
  <c r="U268" i="28"/>
  <c r="O14" i="29"/>
  <c r="BT15" i="29"/>
  <c r="O16" i="29"/>
  <c r="BN21" i="29"/>
  <c r="U24" i="29"/>
  <c r="BT34" i="29"/>
  <c r="BR36" i="29"/>
  <c r="G44" i="29"/>
  <c r="AN44" i="29"/>
  <c r="BL51" i="29"/>
  <c r="O95" i="29"/>
  <c r="BP97" i="29"/>
  <c r="G123" i="29"/>
  <c r="BP125" i="29"/>
  <c r="BT134" i="29"/>
  <c r="BN135" i="29"/>
  <c r="AH137" i="29"/>
  <c r="BN138" i="29"/>
  <c r="AH141" i="29"/>
  <c r="BN143" i="29"/>
  <c r="O144" i="29"/>
  <c r="AR178" i="29"/>
  <c r="AN190" i="29"/>
  <c r="M287" i="29"/>
  <c r="BT247" i="29"/>
  <c r="G261" i="29"/>
  <c r="BP280" i="29"/>
  <c r="S42" i="30"/>
  <c r="AL219" i="30"/>
  <c r="G92" i="30"/>
  <c r="G113" i="30"/>
  <c r="M126" i="30"/>
  <c r="S187" i="30"/>
  <c r="M190" i="30"/>
  <c r="W198" i="30"/>
  <c r="AJ198" i="30" s="1"/>
  <c r="S198" i="30"/>
  <c r="G198" i="30"/>
  <c r="G203" i="30"/>
  <c r="G255" i="30"/>
  <c r="G260" i="30"/>
  <c r="M263" i="30"/>
  <c r="S268" i="30"/>
  <c r="M269" i="30"/>
  <c r="S278" i="30"/>
  <c r="U107" i="29"/>
  <c r="O108" i="29"/>
  <c r="BN116" i="29"/>
  <c r="G121" i="29"/>
  <c r="BT139" i="29"/>
  <c r="BT169" i="29"/>
  <c r="BP191" i="29"/>
  <c r="AN216" i="29"/>
  <c r="BP241" i="29"/>
  <c r="O262" i="29"/>
  <c r="AH265" i="29"/>
  <c r="BR265" i="29"/>
  <c r="AR267" i="29"/>
  <c r="AN280" i="29"/>
  <c r="M14" i="30"/>
  <c r="G15" i="30"/>
  <c r="S23" i="30"/>
  <c r="M33" i="30"/>
  <c r="G36" i="30"/>
  <c r="G47" i="30"/>
  <c r="W95" i="30"/>
  <c r="AJ95" i="30" s="1"/>
  <c r="S114" i="30"/>
  <c r="M115" i="30"/>
  <c r="W131" i="30"/>
  <c r="AB131" i="30" s="1"/>
  <c r="M135" i="30"/>
  <c r="M137" i="30"/>
  <c r="M144" i="30"/>
  <c r="W145" i="30"/>
  <c r="M165" i="30"/>
  <c r="M167" i="30"/>
  <c r="S171" i="30"/>
  <c r="S172" i="30"/>
  <c r="S181" i="30"/>
  <c r="W202" i="30"/>
  <c r="AB202" i="30" s="1"/>
  <c r="W213" i="30"/>
  <c r="AF213" i="30" s="1"/>
  <c r="M248" i="30"/>
  <c r="S261" i="30"/>
  <c r="S269" i="30"/>
  <c r="G271" i="30"/>
  <c r="G280" i="30"/>
  <c r="BR109" i="29"/>
  <c r="O113" i="29"/>
  <c r="BN115" i="29"/>
  <c r="AN123" i="29"/>
  <c r="O126" i="29"/>
  <c r="BN133" i="29"/>
  <c r="BR138" i="29"/>
  <c r="AH140" i="29"/>
  <c r="BP144" i="29"/>
  <c r="BL147" i="29"/>
  <c r="G178" i="29"/>
  <c r="BN179" i="29"/>
  <c r="BR185" i="29"/>
  <c r="BL190" i="29"/>
  <c r="BN195" i="29"/>
  <c r="BR198" i="29"/>
  <c r="BP262" i="29"/>
  <c r="AN267" i="29"/>
  <c r="BN271" i="29"/>
  <c r="AH283" i="29"/>
  <c r="G16" i="30"/>
  <c r="AL60" i="30"/>
  <c r="S22" i="30"/>
  <c r="W23" i="30"/>
  <c r="AJ23" i="30" s="1"/>
  <c r="G24" i="30"/>
  <c r="W35" i="30"/>
  <c r="AB35" i="30" s="1"/>
  <c r="M47" i="30"/>
  <c r="M52" i="30"/>
  <c r="G56" i="30"/>
  <c r="S101" i="30"/>
  <c r="S110" i="30"/>
  <c r="W111" i="30"/>
  <c r="S120" i="30"/>
  <c r="W123" i="30"/>
  <c r="AF123" i="30" s="1"/>
  <c r="G125" i="30"/>
  <c r="S127" i="30"/>
  <c r="S135" i="30"/>
  <c r="W141" i="30"/>
  <c r="AF141" i="30" s="1"/>
  <c r="S144" i="30"/>
  <c r="M145" i="30"/>
  <c r="W173" i="30"/>
  <c r="AF173" i="30" s="1"/>
  <c r="M209" i="30"/>
  <c r="AN287" i="30"/>
  <c r="M266" i="30"/>
  <c r="S274" i="30"/>
  <c r="M275" i="30"/>
  <c r="S279" i="30"/>
  <c r="G93" i="30"/>
  <c r="S108" i="30"/>
  <c r="G141" i="30"/>
  <c r="G173" i="30"/>
  <c r="AH287" i="30"/>
  <c r="AF271" i="30"/>
  <c r="AB271" i="30"/>
  <c r="W54" i="30"/>
  <c r="W114" i="30"/>
  <c r="G122" i="30"/>
  <c r="M128" i="30"/>
  <c r="W128" i="30"/>
  <c r="M208" i="30"/>
  <c r="AL287" i="30"/>
  <c r="G17" i="30"/>
  <c r="S58" i="30"/>
  <c r="W96" i="30"/>
  <c r="G23" i="30"/>
  <c r="W26" i="30"/>
  <c r="W50" i="30"/>
  <c r="G97" i="30"/>
  <c r="W101" i="30"/>
  <c r="G101" i="30"/>
  <c r="W107" i="30"/>
  <c r="W117" i="30"/>
  <c r="G117" i="30"/>
  <c r="W127" i="30"/>
  <c r="G127" i="30"/>
  <c r="W147" i="30"/>
  <c r="W187" i="30"/>
  <c r="G187" i="30"/>
  <c r="S190" i="30"/>
  <c r="W190" i="30"/>
  <c r="AR60" i="30"/>
  <c r="S14" i="30"/>
  <c r="W32" i="30"/>
  <c r="G32" i="30"/>
  <c r="S38" i="30"/>
  <c r="W40" i="30"/>
  <c r="Z219" i="30"/>
  <c r="M111" i="30"/>
  <c r="W113" i="30"/>
  <c r="M121" i="30"/>
  <c r="W121" i="30"/>
  <c r="AB126" i="30"/>
  <c r="W133" i="30"/>
  <c r="G145" i="30"/>
  <c r="G177" i="30"/>
  <c r="W177" i="30"/>
  <c r="W256" i="30"/>
  <c r="G267" i="30"/>
  <c r="W267" i="30"/>
  <c r="AB284" i="30"/>
  <c r="M45" i="30"/>
  <c r="G119" i="30"/>
  <c r="K60" i="30"/>
  <c r="W14" i="30"/>
  <c r="W29" i="30"/>
  <c r="G29" i="30"/>
  <c r="S35" i="30"/>
  <c r="G44" i="30"/>
  <c r="AR219" i="30"/>
  <c r="G105" i="30"/>
  <c r="W105" i="30"/>
  <c r="W146" i="30"/>
  <c r="G146" i="30"/>
  <c r="S39" i="30"/>
  <c r="M92" i="30"/>
  <c r="Z60" i="30"/>
  <c r="E60" i="30"/>
  <c r="W21" i="30"/>
  <c r="G27" i="30"/>
  <c r="M42" i="30"/>
  <c r="W53" i="30"/>
  <c r="W57" i="30"/>
  <c r="G99" i="30"/>
  <c r="S105" i="30"/>
  <c r="W109" i="30"/>
  <c r="W120" i="30"/>
  <c r="G120" i="30"/>
  <c r="G134" i="30"/>
  <c r="S138" i="30"/>
  <c r="G138" i="30"/>
  <c r="AB166" i="30"/>
  <c r="AJ166" i="30"/>
  <c r="W174" i="30"/>
  <c r="M174" i="30"/>
  <c r="W183" i="30"/>
  <c r="G183" i="30"/>
  <c r="W207" i="30"/>
  <c r="G207" i="30"/>
  <c r="AF269" i="30"/>
  <c r="W98" i="30"/>
  <c r="G98" i="30"/>
  <c r="W104" i="30"/>
  <c r="S104" i="30"/>
  <c r="W250" i="30"/>
  <c r="M250" i="30"/>
  <c r="W259" i="30"/>
  <c r="G259" i="30"/>
  <c r="W48" i="30"/>
  <c r="G48" i="30"/>
  <c r="G245" i="30"/>
  <c r="W245" i="30"/>
  <c r="M95" i="30"/>
  <c r="S208" i="30"/>
  <c r="G208" i="30"/>
  <c r="G42" i="30"/>
  <c r="S89" i="30"/>
  <c r="Q219" i="30"/>
  <c r="W99" i="30"/>
  <c r="M102" i="30"/>
  <c r="W102" i="30"/>
  <c r="S123" i="30"/>
  <c r="G135" i="30"/>
  <c r="W15" i="30"/>
  <c r="W51" i="30"/>
  <c r="G51" i="30"/>
  <c r="S17" i="30"/>
  <c r="M23" i="30"/>
  <c r="W34" i="30"/>
  <c r="G50" i="30"/>
  <c r="Q60" i="30"/>
  <c r="AH219" i="30"/>
  <c r="W103" i="30"/>
  <c r="M169" i="30"/>
  <c r="G192" i="30"/>
  <c r="W192" i="30"/>
  <c r="W201" i="30"/>
  <c r="M201" i="30"/>
  <c r="AJ260" i="30"/>
  <c r="W36" i="30"/>
  <c r="W56" i="30"/>
  <c r="E219" i="30"/>
  <c r="W89" i="30"/>
  <c r="G89" i="30"/>
  <c r="M119" i="30"/>
  <c r="W132" i="30"/>
  <c r="W139" i="30"/>
  <c r="G139" i="30"/>
  <c r="W144" i="30"/>
  <c r="G144" i="30"/>
  <c r="S146" i="30"/>
  <c r="W165" i="30"/>
  <c r="G165" i="30"/>
  <c r="W180" i="30"/>
  <c r="G180" i="30"/>
  <c r="W189" i="30"/>
  <c r="G189" i="30"/>
  <c r="W249" i="30"/>
  <c r="G249" i="30"/>
  <c r="AJ283" i="30"/>
  <c r="AF283" i="30"/>
  <c r="M279" i="30"/>
  <c r="W279" i="30"/>
  <c r="W20" i="30"/>
  <c r="G20" i="30"/>
  <c r="W39" i="30"/>
  <c r="G39" i="30"/>
  <c r="W58" i="30"/>
  <c r="G58" i="30"/>
  <c r="AD219" i="30"/>
  <c r="W91" i="30"/>
  <c r="G91" i="30"/>
  <c r="W108" i="30"/>
  <c r="G108" i="30"/>
  <c r="M109" i="30"/>
  <c r="W172" i="30"/>
  <c r="G172" i="30"/>
  <c r="Z287" i="30"/>
  <c r="S242" i="30"/>
  <c r="Q287" i="30"/>
  <c r="W22" i="30"/>
  <c r="G22" i="30"/>
  <c r="S27" i="30"/>
  <c r="S29" i="30"/>
  <c r="W41" i="30"/>
  <c r="G41" i="30"/>
  <c r="S46" i="30"/>
  <c r="S48" i="30"/>
  <c r="K219" i="30"/>
  <c r="W137" i="30"/>
  <c r="G137" i="30"/>
  <c r="W168" i="30"/>
  <c r="W169" i="30"/>
  <c r="M181" i="30"/>
  <c r="W186" i="30"/>
  <c r="G186" i="30"/>
  <c r="W197" i="30"/>
  <c r="G197" i="30"/>
  <c r="W242" i="30"/>
  <c r="W262" i="30"/>
  <c r="W272" i="30"/>
  <c r="W280" i="30"/>
  <c r="S280" i="30"/>
  <c r="W110" i="30"/>
  <c r="G110" i="30"/>
  <c r="S115" i="30"/>
  <c r="S117" i="30"/>
  <c r="W129" i="30"/>
  <c r="G129" i="30"/>
  <c r="S134" i="30"/>
  <c r="S137" i="30"/>
  <c r="G168" i="30"/>
  <c r="M184" i="30"/>
  <c r="W184" i="30"/>
  <c r="G190" i="30"/>
  <c r="S204" i="30"/>
  <c r="W243" i="30"/>
  <c r="M260" i="30"/>
  <c r="M138" i="30"/>
  <c r="S192" i="30"/>
  <c r="G242" i="30"/>
  <c r="E287" i="30"/>
  <c r="W275" i="30"/>
  <c r="W199" i="30"/>
  <c r="G199" i="30"/>
  <c r="W210" i="30"/>
  <c r="M210" i="30"/>
  <c r="W265" i="30"/>
  <c r="W273" i="30"/>
  <c r="G273" i="30"/>
  <c r="W214" i="30"/>
  <c r="W263" i="30"/>
  <c r="M280" i="30"/>
  <c r="M189" i="30"/>
  <c r="W191" i="30"/>
  <c r="M191" i="30"/>
  <c r="W195" i="30"/>
  <c r="M196" i="30"/>
  <c r="G205" i="30"/>
  <c r="AR287" i="30"/>
  <c r="G241" i="30"/>
  <c r="W268" i="30"/>
  <c r="G268" i="30"/>
  <c r="W274" i="30"/>
  <c r="W281" i="30"/>
  <c r="W171" i="30"/>
  <c r="G171" i="30"/>
  <c r="W178" i="30"/>
  <c r="G178" i="30"/>
  <c r="AF241" i="30"/>
  <c r="W248" i="30"/>
  <c r="W277" i="30"/>
  <c r="W203" i="30"/>
  <c r="S250" i="30"/>
  <c r="M257" i="30"/>
  <c r="W204" i="30"/>
  <c r="AD287" i="30"/>
  <c r="W253" i="30"/>
  <c r="W266" i="30"/>
  <c r="M271" i="30"/>
  <c r="S273" i="30"/>
  <c r="W278" i="30"/>
  <c r="G278" i="30"/>
  <c r="M205" i="30"/>
  <c r="S211" i="30"/>
  <c r="W216" i="30"/>
  <c r="G216" i="30"/>
  <c r="K287" i="30"/>
  <c r="M242" i="30"/>
  <c r="S244" i="30"/>
  <c r="S260" i="30"/>
  <c r="M267" i="30"/>
  <c r="G243" i="30"/>
  <c r="G253" i="30"/>
  <c r="G262" i="30"/>
  <c r="G272" i="30"/>
  <c r="G281" i="30"/>
  <c r="G195" i="30"/>
  <c r="G204" i="30"/>
  <c r="G214" i="30"/>
  <c r="G247" i="30"/>
  <c r="G256" i="30"/>
  <c r="G266" i="30"/>
  <c r="G275" i="30"/>
  <c r="O98" i="29"/>
  <c r="BN98" i="29"/>
  <c r="AI137" i="23"/>
  <c r="AI119" i="23"/>
  <c r="AI116" i="23"/>
  <c r="AI115" i="23"/>
  <c r="AI104" i="23"/>
  <c r="AI97" i="23"/>
  <c r="S42" i="26"/>
  <c r="BD98" i="26"/>
  <c r="BF98" i="26" s="1"/>
  <c r="AX98" i="26"/>
  <c r="AX266" i="26"/>
  <c r="BN275" i="26"/>
  <c r="BP23" i="29"/>
  <c r="BR24" i="29"/>
  <c r="BP27" i="29"/>
  <c r="BL27" i="29"/>
  <c r="BN97" i="29"/>
  <c r="O97" i="29"/>
  <c r="BP126" i="29"/>
  <c r="AH138" i="29"/>
  <c r="AN139" i="29"/>
  <c r="AN141" i="29"/>
  <c r="BT141" i="29"/>
  <c r="AN251" i="29"/>
  <c r="BT251" i="29"/>
  <c r="BC254" i="23"/>
  <c r="BE254" i="23" s="1"/>
  <c r="AI141" i="23"/>
  <c r="CB29" i="26"/>
  <c r="AX29" i="26"/>
  <c r="BV29" i="26"/>
  <c r="S54" i="26"/>
  <c r="BT95" i="26"/>
  <c r="BX108" i="26"/>
  <c r="AL120" i="26"/>
  <c r="BP120" i="26"/>
  <c r="BX165" i="26"/>
  <c r="Y165" i="26"/>
  <c r="CB198" i="26"/>
  <c r="S209" i="26"/>
  <c r="BH30" i="27"/>
  <c r="AH199" i="27"/>
  <c r="AP20" i="28"/>
  <c r="G29" i="28"/>
  <c r="U32" i="28"/>
  <c r="Z32" i="28" s="1"/>
  <c r="AP33" i="28"/>
  <c r="AP34" i="28"/>
  <c r="AP38" i="28"/>
  <c r="Q42" i="28"/>
  <c r="Q45" i="28"/>
  <c r="G91" i="28"/>
  <c r="U92" i="28"/>
  <c r="Q166" i="28"/>
  <c r="AN18" i="29"/>
  <c r="BN26" i="29"/>
  <c r="O26" i="29"/>
  <c r="AN45" i="29"/>
  <c r="BR54" i="29"/>
  <c r="AH54" i="29"/>
  <c r="BL121" i="29"/>
  <c r="AN250" i="29"/>
  <c r="O250" i="29"/>
  <c r="BL250" i="29"/>
  <c r="O253" i="29"/>
  <c r="BN253" i="29"/>
  <c r="BR273" i="29"/>
  <c r="AH273" i="29"/>
  <c r="BR33" i="26"/>
  <c r="AH93" i="27"/>
  <c r="BR89" i="29"/>
  <c r="AH89" i="29"/>
  <c r="BR119" i="29"/>
  <c r="AH119" i="29"/>
  <c r="AN126" i="29"/>
  <c r="BT126" i="29"/>
  <c r="BV116" i="26"/>
  <c r="AL174" i="26"/>
  <c r="BZ174" i="26"/>
  <c r="AH168" i="27"/>
  <c r="AR147" i="28"/>
  <c r="Q281" i="28"/>
  <c r="AH34" i="29"/>
  <c r="BR34" i="29"/>
  <c r="BN35" i="29"/>
  <c r="O35" i="29"/>
  <c r="AN104" i="29"/>
  <c r="BT104" i="29"/>
  <c r="AN127" i="29"/>
  <c r="BR127" i="29"/>
  <c r="BR172" i="29"/>
  <c r="AH172" i="29"/>
  <c r="BT174" i="29"/>
  <c r="AN174" i="29"/>
  <c r="BL207" i="29"/>
  <c r="BR209" i="29"/>
  <c r="AH209" i="29"/>
  <c r="BT213" i="29"/>
  <c r="AN213" i="29"/>
  <c r="AR284" i="29"/>
  <c r="O51" i="22"/>
  <c r="AU29" i="23"/>
  <c r="AE29" i="26"/>
  <c r="Y41" i="26"/>
  <c r="AX41" i="26"/>
  <c r="BR89" i="26"/>
  <c r="CB89" i="26"/>
  <c r="BT116" i="26"/>
  <c r="BX174" i="26"/>
  <c r="Y266" i="26"/>
  <c r="AH38" i="27"/>
  <c r="BJ38" i="27"/>
  <c r="BJ171" i="27"/>
  <c r="AH185" i="27"/>
  <c r="U110" i="28"/>
  <c r="BT21" i="29"/>
  <c r="AN21" i="29"/>
  <c r="U28" i="29"/>
  <c r="AN28" i="29"/>
  <c r="U35" i="29"/>
  <c r="BR104" i="29"/>
  <c r="BR125" i="29"/>
  <c r="AH125" i="29"/>
  <c r="AR146" i="29"/>
  <c r="BR191" i="29"/>
  <c r="BN256" i="29"/>
  <c r="O256" i="29"/>
  <c r="AH269" i="29"/>
  <c r="BR269" i="29"/>
  <c r="G278" i="29"/>
  <c r="BL278" i="29"/>
  <c r="M42" i="26"/>
  <c r="CD209" i="26"/>
  <c r="BD209" i="26"/>
  <c r="BF209" i="26" s="1"/>
  <c r="S113" i="26"/>
  <c r="AH259" i="27"/>
  <c r="BJ259" i="27"/>
  <c r="Q141" i="28"/>
  <c r="AR141" i="28"/>
  <c r="AN24" i="29"/>
  <c r="AN90" i="29"/>
  <c r="AN263" i="29"/>
  <c r="BT263" i="29"/>
  <c r="BK138" i="23"/>
  <c r="AE98" i="26"/>
  <c r="Y268" i="26"/>
  <c r="BR274" i="26"/>
  <c r="U60" i="24"/>
  <c r="BP45" i="26"/>
  <c r="AX45" i="26"/>
  <c r="BH104" i="26"/>
  <c r="AL108" i="26"/>
  <c r="BR108" i="26"/>
  <c r="AE113" i="26"/>
  <c r="BP114" i="26"/>
  <c r="CB174" i="26"/>
  <c r="Y244" i="26"/>
  <c r="AX281" i="26"/>
  <c r="S281" i="26"/>
  <c r="AR281" i="26"/>
  <c r="BF247" i="27"/>
  <c r="BH253" i="27"/>
  <c r="Q50" i="28"/>
  <c r="AR50" i="28"/>
  <c r="AP123" i="28"/>
  <c r="AP125" i="28"/>
  <c r="U190" i="28"/>
  <c r="G191" i="28"/>
  <c r="BN27" i="29"/>
  <c r="BR114" i="29"/>
  <c r="AH114" i="29"/>
  <c r="AN146" i="29"/>
  <c r="BL146" i="29"/>
  <c r="AN48" i="29"/>
  <c r="O48" i="29"/>
  <c r="BN48" i="29"/>
  <c r="AH48" i="29"/>
  <c r="BL48" i="29"/>
  <c r="BL277" i="29"/>
  <c r="G277" i="29"/>
  <c r="AE275" i="26"/>
  <c r="AN283" i="29"/>
  <c r="BT283" i="29"/>
  <c r="BK134" i="23"/>
  <c r="AX44" i="26"/>
  <c r="M44" i="26"/>
  <c r="BP52" i="26"/>
  <c r="BZ113" i="26"/>
  <c r="BD272" i="26"/>
  <c r="BF272" i="26" s="1"/>
  <c r="S274" i="26"/>
  <c r="BF198" i="27"/>
  <c r="AR17" i="28"/>
  <c r="AA116" i="22"/>
  <c r="O117" i="22"/>
  <c r="AA268" i="22"/>
  <c r="AL44" i="26"/>
  <c r="BT108" i="26"/>
  <c r="BX114" i="26"/>
  <c r="BZ114" i="26"/>
  <c r="AR254" i="26"/>
  <c r="AE254" i="26"/>
  <c r="BZ254" i="26"/>
  <c r="AL255" i="26"/>
  <c r="BT256" i="26"/>
  <c r="Y256" i="26"/>
  <c r="BJ27" i="27"/>
  <c r="AH247" i="27"/>
  <c r="AR203" i="28"/>
  <c r="Q203" i="28"/>
  <c r="AR249" i="28"/>
  <c r="Q249" i="28"/>
  <c r="AH28" i="29"/>
  <c r="BR28" i="29"/>
  <c r="AN50" i="29"/>
  <c r="AH93" i="29"/>
  <c r="BN113" i="29"/>
  <c r="BR190" i="29"/>
  <c r="BR254" i="29"/>
  <c r="BN273" i="29"/>
  <c r="AU93" i="23"/>
  <c r="BN45" i="26"/>
  <c r="AE109" i="26"/>
  <c r="BN114" i="26"/>
  <c r="BR116" i="26"/>
  <c r="AR117" i="26"/>
  <c r="S120" i="26"/>
  <c r="BP198" i="26"/>
  <c r="BR216" i="26"/>
  <c r="Y259" i="26"/>
  <c r="BT280" i="26"/>
  <c r="G42" i="27"/>
  <c r="G113" i="27"/>
  <c r="BJ196" i="27"/>
  <c r="BJ205" i="27"/>
  <c r="BJ210" i="27"/>
  <c r="BF245" i="27"/>
  <c r="BF279" i="27"/>
  <c r="AR33" i="28"/>
  <c r="Q34" i="28"/>
  <c r="G45" i="28"/>
  <c r="U117" i="28"/>
  <c r="AH117" i="28" s="1"/>
  <c r="AP120" i="28"/>
  <c r="AR123" i="28"/>
  <c r="Q125" i="28"/>
  <c r="AP146" i="28"/>
  <c r="AP168" i="28"/>
  <c r="AP198" i="28"/>
  <c r="Q242" i="28"/>
  <c r="Q245" i="28"/>
  <c r="U250" i="28"/>
  <c r="BT26" i="29"/>
  <c r="G34" i="29"/>
  <c r="AH45" i="29"/>
  <c r="U48" i="29"/>
  <c r="BR53" i="29"/>
  <c r="AH53" i="29"/>
  <c r="AN56" i="29"/>
  <c r="AH90" i="29"/>
  <c r="BR90" i="29"/>
  <c r="BP113" i="29"/>
  <c r="U137" i="29"/>
  <c r="BN145" i="29"/>
  <c r="AN165" i="29"/>
  <c r="G165" i="29"/>
  <c r="BN165" i="29"/>
  <c r="O165" i="29"/>
  <c r="BT191" i="29"/>
  <c r="AN191" i="29"/>
  <c r="BL192" i="29"/>
  <c r="AH205" i="29"/>
  <c r="BR205" i="29"/>
  <c r="AR254" i="29"/>
  <c r="BT255" i="29"/>
  <c r="BR261" i="29"/>
  <c r="AH261" i="29"/>
  <c r="AR281" i="29"/>
  <c r="AE16" i="26"/>
  <c r="BZ44" i="26"/>
  <c r="Y45" i="26"/>
  <c r="AX101" i="26"/>
  <c r="BN113" i="26"/>
  <c r="AR113" i="26"/>
  <c r="BT114" i="26"/>
  <c r="BT117" i="26"/>
  <c r="BH196" i="26"/>
  <c r="BZ211" i="26"/>
  <c r="BV213" i="26"/>
  <c r="BN215" i="26"/>
  <c r="BJ121" i="27"/>
  <c r="G146" i="27"/>
  <c r="G277" i="27"/>
  <c r="Q137" i="28"/>
  <c r="G265" i="28"/>
  <c r="Q267" i="28"/>
  <c r="Q271" i="28"/>
  <c r="BR27" i="29"/>
  <c r="U34" i="29"/>
  <c r="BL46" i="29"/>
  <c r="BR46" i="29"/>
  <c r="O47" i="29"/>
  <c r="O102" i="29"/>
  <c r="BN102" i="29"/>
  <c r="BL104" i="29"/>
  <c r="BR108" i="29"/>
  <c r="AH108" i="29"/>
  <c r="AN111" i="29"/>
  <c r="G111" i="29"/>
  <c r="BN111" i="29"/>
  <c r="BR113" i="29"/>
  <c r="AR181" i="29"/>
  <c r="AR192" i="29"/>
  <c r="G213" i="29"/>
  <c r="G245" i="29"/>
  <c r="BN272" i="29"/>
  <c r="O272" i="29"/>
  <c r="BT280" i="29"/>
  <c r="BR281" i="29"/>
  <c r="AH281" i="29"/>
  <c r="BL283" i="29"/>
  <c r="S219" i="24"/>
  <c r="Y22" i="26"/>
  <c r="S24" i="26"/>
  <c r="BR24" i="26"/>
  <c r="AR26" i="26"/>
  <c r="G29" i="26"/>
  <c r="AE42" i="26"/>
  <c r="BP101" i="26"/>
  <c r="BN108" i="26"/>
  <c r="BZ108" i="26"/>
  <c r="AR128" i="26"/>
  <c r="CB275" i="26"/>
  <c r="BJ32" i="27"/>
  <c r="BF36" i="27"/>
  <c r="G50" i="27"/>
  <c r="BF122" i="27"/>
  <c r="BJ122" i="27"/>
  <c r="AH132" i="27"/>
  <c r="BH139" i="27"/>
  <c r="AH177" i="27"/>
  <c r="BJ208" i="27"/>
  <c r="BF281" i="27"/>
  <c r="Q14" i="28"/>
  <c r="Q28" i="28"/>
  <c r="Q53" i="28"/>
  <c r="U104" i="28"/>
  <c r="AD104" i="28" s="1"/>
  <c r="Q128" i="28"/>
  <c r="AP131" i="28"/>
  <c r="Q173" i="28"/>
  <c r="AP187" i="28"/>
  <c r="AR189" i="28"/>
  <c r="AR204" i="28"/>
  <c r="AP274" i="28"/>
  <c r="AX60" i="29"/>
  <c r="G18" i="29"/>
  <c r="BR38" i="29"/>
  <c r="BP56" i="29"/>
  <c r="AN113" i="29"/>
  <c r="AH145" i="29"/>
  <c r="AN177" i="29"/>
  <c r="AH192" i="29"/>
  <c r="O192" i="29"/>
  <c r="BR192" i="29"/>
  <c r="BN214" i="29"/>
  <c r="BP249" i="29"/>
  <c r="O266" i="29"/>
  <c r="BN266" i="29"/>
  <c r="AN268" i="29"/>
  <c r="BT268" i="29"/>
  <c r="U219" i="24"/>
  <c r="U287" i="24"/>
  <c r="S287" i="24"/>
  <c r="M29" i="26"/>
  <c r="M41" i="26"/>
  <c r="BD41" i="26"/>
  <c r="BF41" i="26" s="1"/>
  <c r="BH44" i="26"/>
  <c r="Y58" i="26"/>
  <c r="AL114" i="26"/>
  <c r="BR127" i="26"/>
  <c r="G15" i="27"/>
  <c r="BF20" i="27"/>
  <c r="BJ20" i="27"/>
  <c r="BJ30" i="27"/>
  <c r="BH35" i="27"/>
  <c r="BH36" i="27"/>
  <c r="BF41" i="27"/>
  <c r="BF46" i="27"/>
  <c r="BJ56" i="27"/>
  <c r="BJ91" i="27"/>
  <c r="AL95" i="27"/>
  <c r="BH97" i="27"/>
  <c r="G173" i="27"/>
  <c r="BJ173" i="27"/>
  <c r="G198" i="27"/>
  <c r="BJ204" i="27"/>
  <c r="BF214" i="27"/>
  <c r="BJ214" i="27"/>
  <c r="Q17" i="28"/>
  <c r="G28" i="28"/>
  <c r="U108" i="28"/>
  <c r="AR131" i="28"/>
  <c r="Q132" i="28"/>
  <c r="G139" i="28"/>
  <c r="G141" i="28"/>
  <c r="Q179" i="28"/>
  <c r="AR205" i="28"/>
  <c r="AR213" i="28"/>
  <c r="AR214" i="28"/>
  <c r="AR217" i="28"/>
  <c r="AR265" i="28"/>
  <c r="Q265" i="28"/>
  <c r="BB60" i="29"/>
  <c r="O30" i="29"/>
  <c r="BT41" i="29"/>
  <c r="BN46" i="29"/>
  <c r="O50" i="29"/>
  <c r="BN50" i="29"/>
  <c r="AH105" i="29"/>
  <c r="BR105" i="29"/>
  <c r="AH110" i="29"/>
  <c r="BN110" i="29"/>
  <c r="BN114" i="29"/>
  <c r="AH121" i="29"/>
  <c r="BT121" i="29"/>
  <c r="AH132" i="29"/>
  <c r="BR132" i="29"/>
  <c r="BN175" i="29"/>
  <c r="O175" i="29"/>
  <c r="BP216" i="29"/>
  <c r="BT278" i="29"/>
  <c r="AN278" i="29"/>
  <c r="O280" i="29"/>
  <c r="BP283" i="29"/>
  <c r="AP242" i="28"/>
  <c r="U262" i="28"/>
  <c r="AH262" i="28" s="1"/>
  <c r="Q280" i="28"/>
  <c r="Y60" i="29"/>
  <c r="BF60" i="29"/>
  <c r="AH15" i="29"/>
  <c r="G20" i="29"/>
  <c r="AN32" i="29"/>
  <c r="BN36" i="29"/>
  <c r="U38" i="29"/>
  <c r="AN38" i="29"/>
  <c r="BN40" i="29"/>
  <c r="U51" i="29"/>
  <c r="U52" i="29"/>
  <c r="AN54" i="29"/>
  <c r="BR56" i="29"/>
  <c r="G57" i="29"/>
  <c r="G96" i="29"/>
  <c r="AN102" i="29"/>
  <c r="AH126" i="29"/>
  <c r="U133" i="29"/>
  <c r="AN135" i="29"/>
  <c r="BT135" i="29"/>
  <c r="AR145" i="29"/>
  <c r="BN168" i="29"/>
  <c r="BN169" i="29"/>
  <c r="O169" i="29"/>
  <c r="BL174" i="29"/>
  <c r="BN184" i="29"/>
  <c r="AR187" i="29"/>
  <c r="AV187" i="29" s="1"/>
  <c r="BT193" i="29"/>
  <c r="AN193" i="29"/>
  <c r="BL198" i="29"/>
  <c r="G198" i="29"/>
  <c r="O201" i="29"/>
  <c r="BN213" i="29"/>
  <c r="O213" i="29"/>
  <c r="BN248" i="29"/>
  <c r="BR249" i="29"/>
  <c r="BT259" i="29"/>
  <c r="AR263" i="29"/>
  <c r="G271" i="29"/>
  <c r="BT272" i="29"/>
  <c r="AN272" i="29"/>
  <c r="BT30" i="29"/>
  <c r="BP36" i="29"/>
  <c r="G48" i="29"/>
  <c r="BT48" i="29"/>
  <c r="BN56" i="29"/>
  <c r="BR58" i="29"/>
  <c r="BN90" i="29"/>
  <c r="BT93" i="29"/>
  <c r="AH104" i="29"/>
  <c r="BT114" i="29"/>
  <c r="U117" i="29"/>
  <c r="AN117" i="29"/>
  <c r="AN129" i="29"/>
  <c r="BR137" i="29"/>
  <c r="BN146" i="29"/>
  <c r="O146" i="29"/>
  <c r="BN192" i="29"/>
  <c r="O249" i="29"/>
  <c r="BT254" i="29"/>
  <c r="BF287" i="29"/>
  <c r="AR277" i="29"/>
  <c r="BN283" i="29"/>
  <c r="O283" i="29"/>
  <c r="AP251" i="28"/>
  <c r="G284" i="28"/>
  <c r="AN14" i="29"/>
  <c r="O15" i="29"/>
  <c r="U16" i="29"/>
  <c r="AN16" i="29"/>
  <c r="BR17" i="29"/>
  <c r="BN18" i="29"/>
  <c r="BT24" i="29"/>
  <c r="AN27" i="29"/>
  <c r="G28" i="29"/>
  <c r="AN30" i="29"/>
  <c r="AH33" i="29"/>
  <c r="AN34" i="29"/>
  <c r="AH36" i="29"/>
  <c r="AH46" i="29"/>
  <c r="G50" i="29"/>
  <c r="AN52" i="29"/>
  <c r="AN53" i="29"/>
  <c r="BT53" i="29"/>
  <c r="AN57" i="29"/>
  <c r="BN91" i="29"/>
  <c r="AN93" i="29"/>
  <c r="AH99" i="29"/>
  <c r="G105" i="29"/>
  <c r="AN110" i="29"/>
  <c r="BL113" i="29"/>
  <c r="O116" i="29"/>
  <c r="AH127" i="29"/>
  <c r="BN147" i="29"/>
  <c r="BP172" i="29"/>
  <c r="BL177" i="29"/>
  <c r="G177" i="29"/>
  <c r="O203" i="29"/>
  <c r="BT214" i="29"/>
  <c r="BT245" i="29"/>
  <c r="BR247" i="29"/>
  <c r="BR253" i="29"/>
  <c r="AH260" i="29"/>
  <c r="BR260" i="29"/>
  <c r="BP279" i="29"/>
  <c r="AH284" i="29"/>
  <c r="AP205" i="28"/>
  <c r="AP213" i="28"/>
  <c r="AP255" i="28"/>
  <c r="AP257" i="28"/>
  <c r="Q266" i="28"/>
  <c r="Q274" i="28"/>
  <c r="U15" i="29"/>
  <c r="AN17" i="29"/>
  <c r="BR20" i="29"/>
  <c r="AN23" i="29"/>
  <c r="BN24" i="29"/>
  <c r="AH26" i="29"/>
  <c r="O28" i="29"/>
  <c r="G30" i="29"/>
  <c r="BT33" i="29"/>
  <c r="AH35" i="29"/>
  <c r="AN36" i="29"/>
  <c r="BT40" i="29"/>
  <c r="AN46" i="29"/>
  <c r="G58" i="29"/>
  <c r="U90" i="29"/>
  <c r="BT92" i="29"/>
  <c r="BR96" i="29"/>
  <c r="AH96" i="29"/>
  <c r="AH97" i="29"/>
  <c r="BR97" i="29"/>
  <c r="BT99" i="29"/>
  <c r="BN105" i="29"/>
  <c r="AH117" i="29"/>
  <c r="O145" i="29"/>
  <c r="BT165" i="29"/>
  <c r="AH167" i="29"/>
  <c r="BT167" i="29"/>
  <c r="AH168" i="29"/>
  <c r="BN177" i="29"/>
  <c r="BT180" i="29"/>
  <c r="AN180" i="29"/>
  <c r="AN184" i="29"/>
  <c r="BP189" i="29"/>
  <c r="U193" i="29"/>
  <c r="G196" i="29"/>
  <c r="BL196" i="29"/>
  <c r="BL202" i="29"/>
  <c r="AN202" i="29"/>
  <c r="BT207" i="29"/>
  <c r="AN208" i="29"/>
  <c r="BR211" i="29"/>
  <c r="AH211" i="29"/>
  <c r="BL214" i="29"/>
  <c r="G214" i="29"/>
  <c r="BL241" i="29"/>
  <c r="U250" i="29"/>
  <c r="AH251" i="29"/>
  <c r="BR251" i="29"/>
  <c r="AH278" i="29"/>
  <c r="U101" i="29"/>
  <c r="U108" i="29"/>
  <c r="U110" i="29"/>
  <c r="BT115" i="29"/>
  <c r="AN116" i="29"/>
  <c r="BN126" i="29"/>
  <c r="BN127" i="29"/>
  <c r="AH131" i="29"/>
  <c r="BT132" i="29"/>
  <c r="BP141" i="29"/>
  <c r="O147" i="29"/>
  <c r="AN175" i="29"/>
  <c r="BN183" i="29"/>
  <c r="AR203" i="29"/>
  <c r="AR208" i="29"/>
  <c r="U210" i="29"/>
  <c r="AT287" i="29"/>
  <c r="BN242" i="29"/>
  <c r="AN256" i="29"/>
  <c r="AR269" i="29"/>
  <c r="U271" i="29"/>
  <c r="AN277" i="29"/>
  <c r="BN99" i="29"/>
  <c r="BL119" i="29"/>
  <c r="AN119" i="29"/>
  <c r="AN121" i="29"/>
  <c r="BN123" i="29"/>
  <c r="BT125" i="29"/>
  <c r="BR126" i="29"/>
  <c r="AR135" i="29"/>
  <c r="BT137" i="29"/>
  <c r="U143" i="29"/>
  <c r="AN144" i="29"/>
  <c r="AN145" i="29"/>
  <c r="BT145" i="29"/>
  <c r="AH146" i="29"/>
  <c r="AN147" i="29"/>
  <c r="U166" i="29"/>
  <c r="BT168" i="29"/>
  <c r="AH169" i="29"/>
  <c r="AH181" i="29"/>
  <c r="BR183" i="29"/>
  <c r="AN186" i="29"/>
  <c r="BN199" i="29"/>
  <c r="AN199" i="29"/>
  <c r="AN242" i="29"/>
  <c r="BN251" i="29"/>
  <c r="BT257" i="29"/>
  <c r="BP260" i="29"/>
  <c r="O260" i="29"/>
  <c r="BL266" i="29"/>
  <c r="AN279" i="29"/>
  <c r="AN96" i="29"/>
  <c r="BT96" i="29"/>
  <c r="AR102" i="29"/>
  <c r="BT105" i="29"/>
  <c r="BP116" i="29"/>
  <c r="BN119" i="29"/>
  <c r="AN120" i="29"/>
  <c r="U123" i="29"/>
  <c r="AN125" i="29"/>
  <c r="BT127" i="29"/>
  <c r="AH133" i="29"/>
  <c r="BR135" i="29"/>
  <c r="BR140" i="29"/>
  <c r="G146" i="29"/>
  <c r="BT146" i="29"/>
  <c r="BR146" i="29"/>
  <c r="BT172" i="29"/>
  <c r="AH178" i="29"/>
  <c r="AH180" i="29"/>
  <c r="AN195" i="29"/>
  <c r="AN201" i="29"/>
  <c r="BT201" i="29"/>
  <c r="AN215" i="29"/>
  <c r="BR216" i="29"/>
  <c r="BR241" i="29"/>
  <c r="AH244" i="29"/>
  <c r="AR245" i="29"/>
  <c r="BN247" i="29"/>
  <c r="AN247" i="29"/>
  <c r="O254" i="29"/>
  <c r="AN257" i="29"/>
  <c r="O263" i="29"/>
  <c r="AN265" i="29"/>
  <c r="BP274" i="29"/>
  <c r="O277" i="29"/>
  <c r="BT279" i="29"/>
  <c r="G32" i="29"/>
  <c r="BL32" i="29"/>
  <c r="BL41" i="29"/>
  <c r="G41" i="29"/>
  <c r="BL93" i="29"/>
  <c r="G93" i="29"/>
  <c r="G195" i="29"/>
  <c r="BL195" i="29"/>
  <c r="G17" i="29"/>
  <c r="BL17" i="29"/>
  <c r="BL33" i="29"/>
  <c r="G33" i="29"/>
  <c r="BL42" i="29"/>
  <c r="G42" i="29"/>
  <c r="G16" i="29"/>
  <c r="BL16" i="29"/>
  <c r="G22" i="29"/>
  <c r="BL22" i="29"/>
  <c r="AH52" i="29"/>
  <c r="BN52" i="29"/>
  <c r="O52" i="29"/>
  <c r="M60" i="29"/>
  <c r="AN95" i="29"/>
  <c r="BL102" i="29"/>
  <c r="G108" i="29"/>
  <c r="BR165" i="29"/>
  <c r="AH165" i="29"/>
  <c r="BL168" i="29"/>
  <c r="BN185" i="29"/>
  <c r="O185" i="29"/>
  <c r="BN193" i="29"/>
  <c r="O193" i="29"/>
  <c r="BT262" i="29"/>
  <c r="K60" i="29"/>
  <c r="O17" i="29"/>
  <c r="AH18" i="29"/>
  <c r="AH20" i="29"/>
  <c r="BL47" i="29"/>
  <c r="BR52" i="29"/>
  <c r="O56" i="29"/>
  <c r="AH56" i="29"/>
  <c r="BN95" i="29"/>
  <c r="BR111" i="29"/>
  <c r="AH111" i="29"/>
  <c r="BR129" i="29"/>
  <c r="AH129" i="29"/>
  <c r="BN205" i="29"/>
  <c r="O205" i="29"/>
  <c r="G210" i="29"/>
  <c r="BL210" i="29"/>
  <c r="AT60" i="29"/>
  <c r="BN15" i="29"/>
  <c r="O18" i="29"/>
  <c r="AN20" i="29"/>
  <c r="O21" i="29"/>
  <c r="BL26" i="29"/>
  <c r="AN26" i="29"/>
  <c r="O27" i="29"/>
  <c r="AH29" i="29"/>
  <c r="BT52" i="29"/>
  <c r="G101" i="29"/>
  <c r="BL101" i="29"/>
  <c r="BL122" i="29"/>
  <c r="G122" i="29"/>
  <c r="G129" i="29"/>
  <c r="BL143" i="29"/>
  <c r="AN172" i="29"/>
  <c r="BR175" i="29"/>
  <c r="AH175" i="29"/>
  <c r="BT179" i="29"/>
  <c r="AN179" i="29"/>
  <c r="BL20" i="29"/>
  <c r="BN23" i="29"/>
  <c r="O23" i="29"/>
  <c r="O36" i="29"/>
  <c r="AH39" i="29"/>
  <c r="AN41" i="29"/>
  <c r="G98" i="29"/>
  <c r="BL108" i="29"/>
  <c r="AH116" i="29"/>
  <c r="BL133" i="29"/>
  <c r="G133" i="29"/>
  <c r="AH187" i="29"/>
  <c r="BT187" i="29"/>
  <c r="AH201" i="29"/>
  <c r="BR201" i="29"/>
  <c r="AH14" i="29"/>
  <c r="BR15" i="29"/>
  <c r="BN20" i="29"/>
  <c r="BL23" i="29"/>
  <c r="BR23" i="29"/>
  <c r="BL29" i="29"/>
  <c r="BT32" i="29"/>
  <c r="BT46" i="29"/>
  <c r="BR47" i="29"/>
  <c r="BR50" i="29"/>
  <c r="AH50" i="29"/>
  <c r="BL57" i="29"/>
  <c r="E219" i="29"/>
  <c r="G89" i="29"/>
  <c r="AH135" i="29"/>
  <c r="BT14" i="29"/>
  <c r="AR20" i="29"/>
  <c r="G23" i="29"/>
  <c r="BT23" i="29"/>
  <c r="BR26" i="29"/>
  <c r="BL28" i="29"/>
  <c r="BN29" i="29"/>
  <c r="BN30" i="29"/>
  <c r="AR32" i="29"/>
  <c r="O39" i="29"/>
  <c r="BL39" i="29"/>
  <c r="AH42" i="29"/>
  <c r="BN42" i="29"/>
  <c r="O42" i="29"/>
  <c r="BT44" i="29"/>
  <c r="G47" i="29"/>
  <c r="BR48" i="29"/>
  <c r="BT50" i="29"/>
  <c r="BT54" i="29"/>
  <c r="BN57" i="29"/>
  <c r="AF60" i="29"/>
  <c r="BB219" i="29"/>
  <c r="O90" i="29"/>
  <c r="O91" i="29"/>
  <c r="BL91" i="29"/>
  <c r="O99" i="29"/>
  <c r="AR104" i="29"/>
  <c r="G113" i="29"/>
  <c r="BR120" i="29"/>
  <c r="AH120" i="29"/>
  <c r="AN134" i="29"/>
  <c r="G135" i="29"/>
  <c r="BL135" i="29"/>
  <c r="G137" i="29"/>
  <c r="BL137" i="29"/>
  <c r="BR139" i="29"/>
  <c r="AH139" i="29"/>
  <c r="AR165" i="29"/>
  <c r="AN168" i="29"/>
  <c r="G181" i="29"/>
  <c r="AH183" i="29"/>
  <c r="BN186" i="29"/>
  <c r="BP198" i="29"/>
  <c r="AH215" i="29"/>
  <c r="BR215" i="29"/>
  <c r="Y287" i="29"/>
  <c r="BT261" i="29"/>
  <c r="AN261" i="29"/>
  <c r="AH275" i="29"/>
  <c r="BL275" i="29"/>
  <c r="BR30" i="29"/>
  <c r="AH30" i="29"/>
  <c r="G36" i="29"/>
  <c r="BL44" i="29"/>
  <c r="BT47" i="29"/>
  <c r="AL60" i="29"/>
  <c r="AR103" i="29"/>
  <c r="BL103" i="29"/>
  <c r="BR174" i="29"/>
  <c r="AH174" i="29"/>
  <c r="BL217" i="29"/>
  <c r="G217" i="29"/>
  <c r="BJ60" i="29"/>
  <c r="AH17" i="29"/>
  <c r="BN22" i="29"/>
  <c r="O22" i="29"/>
  <c r="AN22" i="29"/>
  <c r="BL54" i="29"/>
  <c r="BL97" i="29"/>
  <c r="G97" i="29"/>
  <c r="BT103" i="29"/>
  <c r="AN103" i="29"/>
  <c r="O120" i="29"/>
  <c r="BL132" i="29"/>
  <c r="G132" i="29"/>
  <c r="BN204" i="29"/>
  <c r="O204" i="29"/>
  <c r="BT205" i="29"/>
  <c r="BN14" i="29"/>
  <c r="AH27" i="29"/>
  <c r="BN32" i="29"/>
  <c r="O32" i="29"/>
  <c r="G54" i="29"/>
  <c r="BN93" i="29"/>
  <c r="O93" i="29"/>
  <c r="BT122" i="29"/>
  <c r="AN122" i="29"/>
  <c r="G127" i="29"/>
  <c r="BL127" i="29"/>
  <c r="BN131" i="29"/>
  <c r="O131" i="29"/>
  <c r="BN174" i="29"/>
  <c r="O174" i="29"/>
  <c r="AH16" i="29"/>
  <c r="BT18" i="29"/>
  <c r="AN33" i="29"/>
  <c r="BL35" i="29"/>
  <c r="AN35" i="29"/>
  <c r="BN41" i="29"/>
  <c r="O41" i="29"/>
  <c r="G46" i="29"/>
  <c r="G51" i="29"/>
  <c r="BT57" i="29"/>
  <c r="BL58" i="29"/>
  <c r="Y219" i="29"/>
  <c r="U21" i="29"/>
  <c r="BT28" i="29"/>
  <c r="BL30" i="29"/>
  <c r="O40" i="29"/>
  <c r="AN42" i="29"/>
  <c r="BL105" i="29"/>
  <c r="BL197" i="29"/>
  <c r="G21" i="29"/>
  <c r="BL24" i="29"/>
  <c r="BN28" i="29"/>
  <c r="BL38" i="29"/>
  <c r="AR40" i="29"/>
  <c r="AR41" i="29"/>
  <c r="BL45" i="29"/>
  <c r="AH47" i="29"/>
  <c r="BN51" i="29"/>
  <c r="O51" i="29"/>
  <c r="BR51" i="29"/>
  <c r="AH51" i="29"/>
  <c r="G56" i="29"/>
  <c r="BF219" i="29"/>
  <c r="BL90" i="29"/>
  <c r="AR91" i="29"/>
  <c r="BR95" i="29"/>
  <c r="BN96" i="29"/>
  <c r="O96" i="29"/>
  <c r="G102" i="29"/>
  <c r="BR102" i="29"/>
  <c r="AH102" i="29"/>
  <c r="BL115" i="29"/>
  <c r="G119" i="29"/>
  <c r="O137" i="29"/>
  <c r="BN137" i="29"/>
  <c r="BL140" i="29"/>
  <c r="G140" i="29"/>
  <c r="AR180" i="29"/>
  <c r="G185" i="29"/>
  <c r="BL185" i="29"/>
  <c r="G187" i="29"/>
  <c r="AN187" i="29"/>
  <c r="BN189" i="29"/>
  <c r="O189" i="29"/>
  <c r="BL260" i="29"/>
  <c r="G260" i="29"/>
  <c r="BL134" i="29"/>
  <c r="G134" i="29"/>
  <c r="BL167" i="29"/>
  <c r="G167" i="29"/>
  <c r="BT202" i="29"/>
  <c r="BL209" i="29"/>
  <c r="AA60" i="29"/>
  <c r="BN16" i="29"/>
  <c r="BR22" i="29"/>
  <c r="AH22" i="29"/>
  <c r="BR40" i="29"/>
  <c r="AH40" i="29"/>
  <c r="BL52" i="29"/>
  <c r="AH57" i="29"/>
  <c r="AL219" i="29"/>
  <c r="AN89" i="29"/>
  <c r="BT89" i="29"/>
  <c r="G104" i="29"/>
  <c r="G168" i="29"/>
  <c r="G209" i="29"/>
  <c r="AC60" i="29"/>
  <c r="BR32" i="29"/>
  <c r="AH32" i="29"/>
  <c r="BN47" i="29"/>
  <c r="BN58" i="29"/>
  <c r="O58" i="29"/>
  <c r="BR128" i="29"/>
  <c r="BT129" i="29"/>
  <c r="G145" i="29"/>
  <c r="BL145" i="29"/>
  <c r="BL166" i="29"/>
  <c r="G166" i="29"/>
  <c r="BL201" i="29"/>
  <c r="G26" i="29"/>
  <c r="AN29" i="29"/>
  <c r="BR41" i="29"/>
  <c r="AH41" i="29"/>
  <c r="BL53" i="29"/>
  <c r="AT219" i="29"/>
  <c r="O92" i="29"/>
  <c r="BL95" i="29"/>
  <c r="BR101" i="29"/>
  <c r="AH101" i="29"/>
  <c r="AN105" i="29"/>
  <c r="AN132" i="29"/>
  <c r="BL141" i="29"/>
  <c r="G141" i="29"/>
  <c r="G143" i="29"/>
  <c r="BR145" i="29"/>
  <c r="BL172" i="29"/>
  <c r="G172" i="29"/>
  <c r="G175" i="29"/>
  <c r="BL175" i="29"/>
  <c r="G201" i="29"/>
  <c r="AA287" i="29"/>
  <c r="BL18" i="29"/>
  <c r="BN33" i="29"/>
  <c r="O33" i="29"/>
  <c r="G35" i="29"/>
  <c r="O38" i="29"/>
  <c r="AN39" i="29"/>
  <c r="AN91" i="29"/>
  <c r="O127" i="29"/>
  <c r="AN128" i="29"/>
  <c r="AH177" i="29"/>
  <c r="BR177" i="29"/>
  <c r="AH184" i="29"/>
  <c r="BR184" i="29"/>
  <c r="BL187" i="29"/>
  <c r="G15" i="29"/>
  <c r="BT17" i="29"/>
  <c r="BR21" i="29"/>
  <c r="AH21" i="29"/>
  <c r="AH23" i="29"/>
  <c r="G24" i="29"/>
  <c r="G27" i="29"/>
  <c r="BL34" i="29"/>
  <c r="AR39" i="29"/>
  <c r="G45" i="29"/>
  <c r="BT56" i="29"/>
  <c r="BT95" i="29"/>
  <c r="AN98" i="29"/>
  <c r="BT98" i="29"/>
  <c r="BL98" i="29"/>
  <c r="BT108" i="29"/>
  <c r="AN109" i="29"/>
  <c r="O109" i="29"/>
  <c r="AH109" i="29"/>
  <c r="G115" i="29"/>
  <c r="G120" i="29"/>
  <c r="BL120" i="29"/>
  <c r="BL125" i="29"/>
  <c r="G125" i="29"/>
  <c r="G138" i="29"/>
  <c r="BL138" i="29"/>
  <c r="BN140" i="29"/>
  <c r="O140" i="29"/>
  <c r="AH144" i="29"/>
  <c r="BR147" i="29"/>
  <c r="AH147" i="29"/>
  <c r="BL186" i="29"/>
  <c r="G186" i="29"/>
  <c r="BT189" i="29"/>
  <c r="G193" i="29"/>
  <c r="BL193" i="29"/>
  <c r="BR195" i="29"/>
  <c r="AH195" i="29"/>
  <c r="BT217" i="29"/>
  <c r="AN217" i="29"/>
  <c r="AR256" i="29"/>
  <c r="AH272" i="29"/>
  <c r="BR272" i="29"/>
  <c r="AA219" i="29"/>
  <c r="BT90" i="29"/>
  <c r="G92" i="29"/>
  <c r="BN103" i="29"/>
  <c r="O103" i="29"/>
  <c r="BR103" i="29"/>
  <c r="AH103" i="29"/>
  <c r="G109" i="29"/>
  <c r="BR110" i="29"/>
  <c r="BT111" i="29"/>
  <c r="BT113" i="29"/>
  <c r="BT116" i="29"/>
  <c r="BR121" i="29"/>
  <c r="BN122" i="29"/>
  <c r="O122" i="29"/>
  <c r="BR122" i="29"/>
  <c r="G126" i="29"/>
  <c r="BL126" i="29"/>
  <c r="AR127" i="29"/>
  <c r="G128" i="29"/>
  <c r="BL128" i="29"/>
  <c r="BL129" i="29"/>
  <c r="BR131" i="29"/>
  <c r="G171" i="29"/>
  <c r="BL248" i="29"/>
  <c r="BT260" i="29"/>
  <c r="BT20" i="29"/>
  <c r="BT29" i="29"/>
  <c r="BT39" i="29"/>
  <c r="K219" i="29"/>
  <c r="AC219" i="29"/>
  <c r="AX219" i="29"/>
  <c r="BR91" i="29"/>
  <c r="AH95" i="29"/>
  <c r="G99" i="29"/>
  <c r="AN101" i="29"/>
  <c r="BT101" i="29"/>
  <c r="BL107" i="29"/>
  <c r="AR107" i="29"/>
  <c r="G110" i="29"/>
  <c r="G117" i="29"/>
  <c r="BL117" i="29"/>
  <c r="BN128" i="29"/>
  <c r="O128" i="29"/>
  <c r="BN129" i="29"/>
  <c r="BL139" i="29"/>
  <c r="BL165" i="29"/>
  <c r="BL180" i="29"/>
  <c r="G180" i="29"/>
  <c r="AN183" i="29"/>
  <c r="BT183" i="29"/>
  <c r="AN192" i="29"/>
  <c r="BT192" i="29"/>
  <c r="BL199" i="29"/>
  <c r="G199" i="29"/>
  <c r="BR204" i="29"/>
  <c r="AH204" i="29"/>
  <c r="BT210" i="29"/>
  <c r="AN210" i="29"/>
  <c r="G244" i="29"/>
  <c r="BL244" i="29"/>
  <c r="O24" i="29"/>
  <c r="O34" i="29"/>
  <c r="M219" i="29"/>
  <c r="AF219" i="29"/>
  <c r="AH91" i="29"/>
  <c r="AH92" i="29"/>
  <c r="BR92" i="29"/>
  <c r="BN104" i="29"/>
  <c r="O104" i="29"/>
  <c r="AN115" i="29"/>
  <c r="BN117" i="29"/>
  <c r="BR117" i="29"/>
  <c r="BN121" i="29"/>
  <c r="O121" i="29"/>
  <c r="O129" i="29"/>
  <c r="AN131" i="29"/>
  <c r="BL131" i="29"/>
  <c r="AH134" i="29"/>
  <c r="O135" i="29"/>
  <c r="BN139" i="29"/>
  <c r="O139" i="29"/>
  <c r="AN140" i="29"/>
  <c r="BT166" i="29"/>
  <c r="AN166" i="29"/>
  <c r="AN173" i="29"/>
  <c r="BT173" i="29"/>
  <c r="BT178" i="29"/>
  <c r="BL178" i="29"/>
  <c r="AH186" i="29"/>
  <c r="BR186" i="29"/>
  <c r="BL189" i="29"/>
  <c r="G189" i="29"/>
  <c r="BT197" i="29"/>
  <c r="AN197" i="29"/>
  <c r="BT198" i="29"/>
  <c r="AN198" i="29"/>
  <c r="AH202" i="29"/>
  <c r="O202" i="29"/>
  <c r="BR208" i="29"/>
  <c r="AH208" i="29"/>
  <c r="O208" i="29"/>
  <c r="G208" i="29"/>
  <c r="BT253" i="29"/>
  <c r="AN253" i="29"/>
  <c r="AH113" i="29"/>
  <c r="BR115" i="29"/>
  <c r="AR120" i="29"/>
  <c r="BN132" i="29"/>
  <c r="O132" i="29"/>
  <c r="BL144" i="29"/>
  <c r="G147" i="29"/>
  <c r="BN166" i="29"/>
  <c r="O166" i="29"/>
  <c r="BR166" i="29"/>
  <c r="AH166" i="29"/>
  <c r="AR175" i="29"/>
  <c r="O181" i="29"/>
  <c r="BT181" i="29"/>
  <c r="BL184" i="29"/>
  <c r="AR185" i="29"/>
  <c r="O186" i="29"/>
  <c r="BT190" i="29"/>
  <c r="AH207" i="29"/>
  <c r="BR207" i="29"/>
  <c r="G207" i="29"/>
  <c r="BR210" i="29"/>
  <c r="AH210" i="29"/>
  <c r="BN215" i="29"/>
  <c r="AR217" i="29"/>
  <c r="BT110" i="29"/>
  <c r="BL114" i="29"/>
  <c r="AR129" i="29"/>
  <c r="AR131" i="29"/>
  <c r="BN141" i="29"/>
  <c r="O141" i="29"/>
  <c r="BL169" i="29"/>
  <c r="G173" i="29"/>
  <c r="BL179" i="29"/>
  <c r="G179" i="29"/>
  <c r="AH189" i="29"/>
  <c r="BR189" i="29"/>
  <c r="BN190" i="29"/>
  <c r="O190" i="29"/>
  <c r="BL191" i="29"/>
  <c r="G191" i="29"/>
  <c r="BJ287" i="29"/>
  <c r="AN243" i="29"/>
  <c r="BL243" i="29"/>
  <c r="BR255" i="29"/>
  <c r="BL268" i="29"/>
  <c r="BJ219" i="29"/>
  <c r="O105" i="29"/>
  <c r="G114" i="29"/>
  <c r="G116" i="29"/>
  <c r="BL123" i="29"/>
  <c r="AR128" i="29"/>
  <c r="AR140" i="29"/>
  <c r="BR141" i="29"/>
  <c r="BN167" i="29"/>
  <c r="O167" i="29"/>
  <c r="G169" i="29"/>
  <c r="AR177" i="29"/>
  <c r="AH179" i="29"/>
  <c r="BR179" i="29"/>
  <c r="O184" i="29"/>
  <c r="BR197" i="29"/>
  <c r="AH197" i="29"/>
  <c r="BL205" i="29"/>
  <c r="G205" i="29"/>
  <c r="AR209" i="29"/>
  <c r="BN243" i="29"/>
  <c r="O251" i="29"/>
  <c r="AH253" i="29"/>
  <c r="AH263" i="29"/>
  <c r="BR263" i="29"/>
  <c r="BL267" i="29"/>
  <c r="G267" i="29"/>
  <c r="G268" i="29"/>
  <c r="BL269" i="29"/>
  <c r="BN284" i="29"/>
  <c r="O284" i="29"/>
  <c r="BT177" i="29"/>
  <c r="BR181" i="29"/>
  <c r="BT186" i="29"/>
  <c r="BR187" i="29"/>
  <c r="G192" i="29"/>
  <c r="BT196" i="29"/>
  <c r="BN197" i="29"/>
  <c r="O197" i="29"/>
  <c r="BN198" i="29"/>
  <c r="O198" i="29"/>
  <c r="G203" i="29"/>
  <c r="AN203" i="29"/>
  <c r="BL208" i="29"/>
  <c r="BN210" i="29"/>
  <c r="O210" i="29"/>
  <c r="AR215" i="29"/>
  <c r="BL257" i="29"/>
  <c r="G257" i="29"/>
  <c r="BL259" i="29"/>
  <c r="AN274" i="29"/>
  <c r="AH274" i="29"/>
  <c r="BN274" i="29"/>
  <c r="BL274" i="29"/>
  <c r="O274" i="29"/>
  <c r="AN275" i="29"/>
  <c r="BT119" i="29"/>
  <c r="BT128" i="29"/>
  <c r="BT138" i="29"/>
  <c r="BT147" i="29"/>
  <c r="O177" i="29"/>
  <c r="BN202" i="29"/>
  <c r="BR202" i="29"/>
  <c r="AR204" i="29"/>
  <c r="BT209" i="29"/>
  <c r="AN209" i="29"/>
  <c r="G211" i="29"/>
  <c r="BL211" i="29"/>
  <c r="BL216" i="29"/>
  <c r="G216" i="29"/>
  <c r="G255" i="29"/>
  <c r="BL255" i="29"/>
  <c r="BN257" i="29"/>
  <c r="O257" i="29"/>
  <c r="O114" i="29"/>
  <c r="O123" i="29"/>
  <c r="O133" i="29"/>
  <c r="O143" i="29"/>
  <c r="O168" i="29"/>
  <c r="BN178" i="29"/>
  <c r="O178" i="29"/>
  <c r="G183" i="29"/>
  <c r="BN187" i="29"/>
  <c r="O187" i="29"/>
  <c r="O214" i="29"/>
  <c r="AN214" i="29"/>
  <c r="BN216" i="29"/>
  <c r="O216" i="29"/>
  <c r="AN241" i="29"/>
  <c r="AH241" i="29"/>
  <c r="BN241" i="29"/>
  <c r="AH242" i="29"/>
  <c r="BL242" i="29"/>
  <c r="O255" i="29"/>
  <c r="BN255" i="29"/>
  <c r="AN273" i="29"/>
  <c r="BT273" i="29"/>
  <c r="BN275" i="29"/>
  <c r="O275" i="29"/>
  <c r="BR285" i="29"/>
  <c r="AH285" i="29"/>
  <c r="BR178" i="29"/>
  <c r="BN180" i="29"/>
  <c r="O180" i="29"/>
  <c r="BT184" i="29"/>
  <c r="BR196" i="29"/>
  <c r="AH196" i="29"/>
  <c r="AH198" i="29"/>
  <c r="G202" i="29"/>
  <c r="BR203" i="29"/>
  <c r="AH203" i="29"/>
  <c r="BT208" i="29"/>
  <c r="BT215" i="29"/>
  <c r="BL245" i="29"/>
  <c r="G251" i="29"/>
  <c r="BL251" i="29"/>
  <c r="BN259" i="29"/>
  <c r="O259" i="29"/>
  <c r="BL271" i="29"/>
  <c r="G284" i="29"/>
  <c r="BL284" i="29"/>
  <c r="BL285" i="29"/>
  <c r="K287" i="29"/>
  <c r="BN217" i="29"/>
  <c r="O217" i="29"/>
  <c r="AN249" i="29"/>
  <c r="BT249" i="29"/>
  <c r="G250" i="29"/>
  <c r="G273" i="29"/>
  <c r="BL273" i="29"/>
  <c r="BN279" i="29"/>
  <c r="O279" i="29"/>
  <c r="G279" i="29"/>
  <c r="BR217" i="29"/>
  <c r="AC287" i="29"/>
  <c r="O242" i="29"/>
  <c r="AL287" i="29"/>
  <c r="BN245" i="29"/>
  <c r="O245" i="29"/>
  <c r="AN248" i="29"/>
  <c r="BN250" i="29"/>
  <c r="AH250" i="29"/>
  <c r="BR256" i="29"/>
  <c r="AH256" i="29"/>
  <c r="BR259" i="29"/>
  <c r="BR266" i="29"/>
  <c r="AH266" i="29"/>
  <c r="AN281" i="29"/>
  <c r="AN211" i="29"/>
  <c r="AX287" i="29"/>
  <c r="BR243" i="29"/>
  <c r="AH243" i="29"/>
  <c r="BL247" i="29"/>
  <c r="BL261" i="29"/>
  <c r="G263" i="29"/>
  <c r="BL263" i="29"/>
  <c r="BN263" i="29"/>
  <c r="BN269" i="29"/>
  <c r="O269" i="29"/>
  <c r="AN269" i="29"/>
  <c r="BL281" i="29"/>
  <c r="BN207" i="29"/>
  <c r="O207" i="29"/>
  <c r="BR214" i="29"/>
  <c r="AH217" i="29"/>
  <c r="G241" i="29"/>
  <c r="AF287" i="29"/>
  <c r="BT243" i="29"/>
  <c r="AH245" i="29"/>
  <c r="G249" i="29"/>
  <c r="BL253" i="29"/>
  <c r="G253" i="29"/>
  <c r="G256" i="29"/>
  <c r="BL256" i="29"/>
  <c r="BR257" i="29"/>
  <c r="AH257" i="29"/>
  <c r="AR268" i="29"/>
  <c r="AR278" i="29"/>
  <c r="BL279" i="29"/>
  <c r="G285" i="29"/>
  <c r="AN285" i="29"/>
  <c r="O199" i="29"/>
  <c r="BT203" i="29"/>
  <c r="AH214" i="29"/>
  <c r="BB287" i="29"/>
  <c r="G242" i="29"/>
  <c r="BN244" i="29"/>
  <c r="O244" i="29"/>
  <c r="G254" i="29"/>
  <c r="BL254" i="29"/>
  <c r="BR267" i="29"/>
  <c r="AH267" i="29"/>
  <c r="AN271" i="29"/>
  <c r="BN285" i="29"/>
  <c r="E287" i="29"/>
  <c r="BL262" i="29"/>
  <c r="G266" i="29"/>
  <c r="BN268" i="29"/>
  <c r="O268" i="29"/>
  <c r="BR277" i="29"/>
  <c r="AH277" i="29"/>
  <c r="BL280" i="29"/>
  <c r="BT242" i="29"/>
  <c r="O265" i="29"/>
  <c r="G274" i="29"/>
  <c r="AH279" i="29"/>
  <c r="AR285" i="29"/>
  <c r="O247" i="29"/>
  <c r="AR259" i="29"/>
  <c r="BL272" i="29"/>
  <c r="G275" i="29"/>
  <c r="BN278" i="29"/>
  <c r="O278" i="29"/>
  <c r="G283" i="29"/>
  <c r="BT256" i="29"/>
  <c r="BT266" i="29"/>
  <c r="BT275" i="29"/>
  <c r="BT285" i="29"/>
  <c r="O261" i="29"/>
  <c r="O271" i="29"/>
  <c r="CB32" i="26"/>
  <c r="AR32" i="26"/>
  <c r="BN32" i="26"/>
  <c r="CD214" i="26"/>
  <c r="BD214" i="26"/>
  <c r="BF214" i="26" s="1"/>
  <c r="U179" i="28"/>
  <c r="AD179" i="28" s="1"/>
  <c r="AP179" i="28"/>
  <c r="AR243" i="28"/>
  <c r="Q243" i="28"/>
  <c r="AR260" i="28"/>
  <c r="Q260" i="28"/>
  <c r="Y32" i="26"/>
  <c r="BX32" i="26"/>
  <c r="S102" i="26"/>
  <c r="BT115" i="26"/>
  <c r="CB115" i="26"/>
  <c r="CD199" i="26"/>
  <c r="BD199" i="26"/>
  <c r="BF199" i="26" s="1"/>
  <c r="BH277" i="26"/>
  <c r="S277" i="26"/>
  <c r="BR277" i="26"/>
  <c r="BJ133" i="27"/>
  <c r="AH133" i="27"/>
  <c r="AH196" i="27"/>
  <c r="AH197" i="27"/>
  <c r="U202" i="22"/>
  <c r="U207" i="22"/>
  <c r="U280" i="22"/>
  <c r="AO140" i="23"/>
  <c r="BZ17" i="26"/>
  <c r="G17" i="26"/>
  <c r="Y35" i="26"/>
  <c r="BR105" i="26"/>
  <c r="BR214" i="26"/>
  <c r="AE260" i="26"/>
  <c r="CB260" i="26"/>
  <c r="G195" i="27"/>
  <c r="BF195" i="27"/>
  <c r="BJ195" i="27"/>
  <c r="AH195" i="27"/>
  <c r="AR178" i="28"/>
  <c r="Q178" i="28"/>
  <c r="Q209" i="28"/>
  <c r="AR209" i="28"/>
  <c r="CB127" i="26"/>
  <c r="AL127" i="26"/>
  <c r="BT127" i="26"/>
  <c r="BT111" i="26"/>
  <c r="G111" i="26"/>
  <c r="AR111" i="26"/>
  <c r="BZ111" i="26"/>
  <c r="BR208" i="26"/>
  <c r="CD255" i="26"/>
  <c r="BD255" i="26"/>
  <c r="BF255" i="26" s="1"/>
  <c r="G269" i="27"/>
  <c r="BF269" i="27"/>
  <c r="AL42" i="26"/>
  <c r="BV42" i="26"/>
  <c r="AL115" i="26"/>
  <c r="AL278" i="26"/>
  <c r="AN278" i="26" s="1"/>
  <c r="BZ278" i="26"/>
  <c r="Y278" i="26"/>
  <c r="Q90" i="28"/>
  <c r="AR90" i="28"/>
  <c r="M168" i="26"/>
  <c r="BX168" i="26"/>
  <c r="BR30" i="26"/>
  <c r="BV111" i="26"/>
  <c r="BR114" i="26"/>
  <c r="S114" i="26"/>
  <c r="AR186" i="28"/>
  <c r="Q186" i="28"/>
  <c r="BC133" i="23"/>
  <c r="BE133" i="23" s="1"/>
  <c r="BC131" i="23"/>
  <c r="BE131" i="23" s="1"/>
  <c r="BC121" i="23"/>
  <c r="BE121" i="23" s="1"/>
  <c r="BR42" i="26"/>
  <c r="AR105" i="26"/>
  <c r="BR126" i="26"/>
  <c r="BT126" i="26"/>
  <c r="CB126" i="26"/>
  <c r="BV126" i="26"/>
  <c r="Y126" i="26"/>
  <c r="G101" i="27"/>
  <c r="BF110" i="27"/>
  <c r="AH128" i="27"/>
  <c r="BF128" i="27"/>
  <c r="BJ128" i="27"/>
  <c r="M132" i="27"/>
  <c r="AH140" i="27"/>
  <c r="AR26" i="28"/>
  <c r="Q26" i="28"/>
  <c r="AR104" i="28"/>
  <c r="Q104" i="28"/>
  <c r="AR119" i="28"/>
  <c r="Q119" i="28"/>
  <c r="AR121" i="28"/>
  <c r="Q121" i="28"/>
  <c r="Q254" i="28"/>
  <c r="AR254" i="28"/>
  <c r="AE32" i="26"/>
  <c r="AU244" i="23"/>
  <c r="BD32" i="26"/>
  <c r="BF32" i="26" s="1"/>
  <c r="CD35" i="26"/>
  <c r="BD35" i="26"/>
  <c r="BF35" i="26" s="1"/>
  <c r="BH96" i="26"/>
  <c r="BV98" i="26"/>
  <c r="AL98" i="26"/>
  <c r="BP98" i="26"/>
  <c r="BX111" i="26"/>
  <c r="AR20" i="28"/>
  <c r="AR134" i="28"/>
  <c r="Q134" i="28"/>
  <c r="BC243" i="23"/>
  <c r="BE243" i="23" s="1"/>
  <c r="AI147" i="23"/>
  <c r="AU115" i="23"/>
  <c r="AU114" i="23"/>
  <c r="AU103" i="23"/>
  <c r="AU102" i="23"/>
  <c r="BT21" i="26"/>
  <c r="BV32" i="26"/>
  <c r="BP35" i="26"/>
  <c r="CB45" i="26"/>
  <c r="BD54" i="26"/>
  <c r="BF54" i="26" s="1"/>
  <c r="AE89" i="26"/>
  <c r="BT98" i="26"/>
  <c r="BH98" i="26"/>
  <c r="G101" i="26"/>
  <c r="AR101" i="26"/>
  <c r="AR103" i="26"/>
  <c r="S108" i="26"/>
  <c r="BX113" i="26"/>
  <c r="G114" i="26"/>
  <c r="AR114" i="26"/>
  <c r="G117" i="26"/>
  <c r="M126" i="26"/>
  <c r="Y127" i="26"/>
  <c r="BT178" i="26"/>
  <c r="S186" i="26"/>
  <c r="BX198" i="26"/>
  <c r="BR278" i="26"/>
  <c r="G45" i="27"/>
  <c r="BF45" i="27"/>
  <c r="BJ90" i="27"/>
  <c r="BF146" i="27"/>
  <c r="BF168" i="27"/>
  <c r="BH198" i="27"/>
  <c r="G213" i="27"/>
  <c r="G242" i="27"/>
  <c r="BF274" i="27"/>
  <c r="G274" i="27"/>
  <c r="AP36" i="28"/>
  <c r="AP56" i="28"/>
  <c r="G57" i="28"/>
  <c r="Q147" i="28"/>
  <c r="AR179" i="28"/>
  <c r="Q187" i="28"/>
  <c r="U189" i="28"/>
  <c r="AH189" i="28" s="1"/>
  <c r="AP199" i="28"/>
  <c r="Q262" i="28"/>
  <c r="Q283" i="28"/>
  <c r="AR283" i="28"/>
  <c r="G48" i="27"/>
  <c r="BF284" i="27"/>
  <c r="AR22" i="28"/>
  <c r="Q24" i="28"/>
  <c r="Q35" i="28"/>
  <c r="AR210" i="28"/>
  <c r="BC207" i="23"/>
  <c r="BE207" i="23" s="1"/>
  <c r="BK146" i="23"/>
  <c r="BK139" i="23"/>
  <c r="AC129" i="23"/>
  <c r="AC123" i="23"/>
  <c r="AC122" i="23"/>
  <c r="AC107" i="23"/>
  <c r="AU20" i="23"/>
  <c r="BV35" i="26"/>
  <c r="BX42" i="26"/>
  <c r="S45" i="26"/>
  <c r="BX98" i="26"/>
  <c r="AR99" i="26"/>
  <c r="BX104" i="26"/>
  <c r="BT105" i="26"/>
  <c r="BN111" i="26"/>
  <c r="AR127" i="26"/>
  <c r="BR251" i="26"/>
  <c r="S251" i="26"/>
  <c r="Y255" i="26"/>
  <c r="AH91" i="27"/>
  <c r="AL131" i="27"/>
  <c r="AH131" i="27"/>
  <c r="BF175" i="27"/>
  <c r="AL266" i="27"/>
  <c r="Q102" i="28"/>
  <c r="Q167" i="28"/>
  <c r="AR167" i="28"/>
  <c r="Q214" i="28"/>
  <c r="U248" i="28"/>
  <c r="Z248" i="28" s="1"/>
  <c r="G249" i="28"/>
  <c r="Q256" i="28"/>
  <c r="Q275" i="28"/>
  <c r="Q277" i="28"/>
  <c r="AR277" i="28"/>
  <c r="AH53" i="27"/>
  <c r="AO127" i="23"/>
  <c r="AO20" i="23"/>
  <c r="AR17" i="26"/>
  <c r="AL35" i="26"/>
  <c r="BR198" i="26"/>
  <c r="AE198" i="26"/>
  <c r="BZ198" i="26"/>
  <c r="BV249" i="26"/>
  <c r="Y251" i="26"/>
  <c r="BZ251" i="26"/>
  <c r="BT254" i="26"/>
  <c r="BF16" i="27"/>
  <c r="BJ16" i="27"/>
  <c r="BJ42" i="27"/>
  <c r="BH109" i="27"/>
  <c r="AH272" i="27"/>
  <c r="BJ272" i="27"/>
  <c r="Q97" i="28"/>
  <c r="AR115" i="28"/>
  <c r="Q123" i="28"/>
  <c r="Q133" i="28"/>
  <c r="AR190" i="28"/>
  <c r="Q205" i="28"/>
  <c r="AR278" i="28"/>
  <c r="Q278" i="28"/>
  <c r="G281" i="28"/>
  <c r="BX127" i="26"/>
  <c r="S193" i="26"/>
  <c r="BP204" i="26"/>
  <c r="BF53" i="27"/>
  <c r="M140" i="27"/>
  <c r="G39" i="28"/>
  <c r="Q202" i="28"/>
  <c r="Q211" i="28"/>
  <c r="AO217" i="23"/>
  <c r="BC145" i="23"/>
  <c r="BE145" i="23" s="1"/>
  <c r="BC141" i="23"/>
  <c r="BE141" i="23" s="1"/>
  <c r="AI28" i="23"/>
  <c r="AI24" i="23"/>
  <c r="BR26" i="26"/>
  <c r="AX32" i="26"/>
  <c r="BZ35" i="26"/>
  <c r="BR36" i="26"/>
  <c r="BV41" i="26"/>
  <c r="AL54" i="26"/>
  <c r="BR91" i="26"/>
  <c r="M98" i="26"/>
  <c r="BZ98" i="26"/>
  <c r="BV113" i="26"/>
  <c r="BV114" i="26"/>
  <c r="BX115" i="26"/>
  <c r="BH137" i="26"/>
  <c r="BV167" i="26"/>
  <c r="CB167" i="26"/>
  <c r="M167" i="26"/>
  <c r="AX167" i="26"/>
  <c r="S191" i="26"/>
  <c r="S198" i="26"/>
  <c r="BT198" i="26"/>
  <c r="AE251" i="26"/>
  <c r="CB251" i="26"/>
  <c r="AX278" i="26"/>
  <c r="BF30" i="27"/>
  <c r="BJ97" i="27"/>
  <c r="M98" i="27"/>
  <c r="BH205" i="27"/>
  <c r="BH242" i="27"/>
  <c r="BH251" i="27"/>
  <c r="M254" i="27"/>
  <c r="BH263" i="27"/>
  <c r="Q15" i="28"/>
  <c r="AR16" i="28"/>
  <c r="Q27" i="28"/>
  <c r="Q44" i="28"/>
  <c r="AR44" i="28"/>
  <c r="AR126" i="28"/>
  <c r="Q129" i="28"/>
  <c r="AR143" i="28"/>
  <c r="Q169" i="28"/>
  <c r="Q241" i="28"/>
  <c r="G245" i="28"/>
  <c r="G269" i="28"/>
  <c r="U271" i="28"/>
  <c r="BV198" i="26"/>
  <c r="BT204" i="26"/>
  <c r="BN255" i="26"/>
  <c r="G24" i="27"/>
  <c r="BF29" i="27"/>
  <c r="BJ29" i="27"/>
  <c r="BF47" i="27"/>
  <c r="AL51" i="27"/>
  <c r="AL53" i="27"/>
  <c r="BJ93" i="27"/>
  <c r="BF96" i="27"/>
  <c r="AH117" i="27"/>
  <c r="G123" i="27"/>
  <c r="BJ166" i="27"/>
  <c r="G187" i="27"/>
  <c r="G192" i="27"/>
  <c r="BJ192" i="27"/>
  <c r="AP23" i="28"/>
  <c r="AP24" i="28"/>
  <c r="Q29" i="28"/>
  <c r="AR36" i="28"/>
  <c r="Q91" i="28"/>
  <c r="AR91" i="28"/>
  <c r="AR125" i="28"/>
  <c r="U196" i="28"/>
  <c r="Q208" i="28"/>
  <c r="Q213" i="28"/>
  <c r="AP260" i="28"/>
  <c r="Q263" i="28"/>
  <c r="Q269" i="28"/>
  <c r="G272" i="28"/>
  <c r="BP165" i="26"/>
  <c r="AL172" i="26"/>
  <c r="BN184" i="26"/>
  <c r="BZ185" i="26"/>
  <c r="BT186" i="26"/>
  <c r="BX210" i="26"/>
  <c r="S215" i="26"/>
  <c r="BP243" i="26"/>
  <c r="M251" i="26"/>
  <c r="O251" i="26" s="1"/>
  <c r="BR261" i="26"/>
  <c r="CB261" i="26"/>
  <c r="S285" i="26"/>
  <c r="BR285" i="26"/>
  <c r="BF14" i="27"/>
  <c r="BF23" i="27"/>
  <c r="AH23" i="27"/>
  <c r="BF40" i="27"/>
  <c r="AH40" i="27"/>
  <c r="AH44" i="27"/>
  <c r="G47" i="27"/>
  <c r="AH47" i="27"/>
  <c r="AH111" i="27"/>
  <c r="AH174" i="27"/>
  <c r="BJ190" i="27"/>
  <c r="BJ215" i="27"/>
  <c r="G244" i="27"/>
  <c r="G255" i="27"/>
  <c r="G262" i="27"/>
  <c r="G17" i="28"/>
  <c r="Q41" i="28"/>
  <c r="G53" i="28"/>
  <c r="AR105" i="28"/>
  <c r="Q113" i="28"/>
  <c r="G116" i="28"/>
  <c r="AR120" i="28"/>
  <c r="AP138" i="28"/>
  <c r="AR139" i="28"/>
  <c r="U144" i="28"/>
  <c r="Q168" i="28"/>
  <c r="AR196" i="28"/>
  <c r="G197" i="28"/>
  <c r="AP204" i="28"/>
  <c r="G210" i="28"/>
  <c r="AR242" i="28"/>
  <c r="Q261" i="28"/>
  <c r="AP266" i="28"/>
  <c r="Q273" i="28"/>
  <c r="AR133" i="26"/>
  <c r="Y141" i="26"/>
  <c r="BH216" i="26"/>
  <c r="BN272" i="26"/>
  <c r="AL277" i="26"/>
  <c r="AN277" i="26" s="1"/>
  <c r="BJ17" i="27"/>
  <c r="G39" i="27"/>
  <c r="BJ39" i="27"/>
  <c r="BH102" i="27"/>
  <c r="BF103" i="27"/>
  <c r="AH121" i="27"/>
  <c r="BJ135" i="27"/>
  <c r="BJ169" i="27"/>
  <c r="BH180" i="27"/>
  <c r="BJ199" i="27"/>
  <c r="AH260" i="27"/>
  <c r="AF60" i="28"/>
  <c r="AR18" i="28"/>
  <c r="U42" i="28"/>
  <c r="AH42" i="28" s="1"/>
  <c r="AR46" i="28"/>
  <c r="AP47" i="28"/>
  <c r="Q54" i="28"/>
  <c r="Q57" i="28"/>
  <c r="G90" i="28"/>
  <c r="Q101" i="28"/>
  <c r="U102" i="28"/>
  <c r="AP103" i="28"/>
  <c r="U121" i="28"/>
  <c r="Z121" i="28" s="1"/>
  <c r="AR138" i="28"/>
  <c r="AP169" i="28"/>
  <c r="G175" i="28"/>
  <c r="U184" i="28"/>
  <c r="AP215" i="28"/>
  <c r="Q216" i="28"/>
  <c r="AP243" i="28"/>
  <c r="Q257" i="28"/>
  <c r="AP277" i="28"/>
  <c r="G283" i="28"/>
  <c r="M60" i="28"/>
  <c r="AR58" i="28"/>
  <c r="Q58" i="28"/>
  <c r="Q36" i="28"/>
  <c r="AJ60" i="28"/>
  <c r="AR96" i="28"/>
  <c r="Q96" i="28"/>
  <c r="Q175" i="28"/>
  <c r="AR175" i="28"/>
  <c r="K60" i="28"/>
  <c r="Q21" i="28"/>
  <c r="AR21" i="28"/>
  <c r="AR30" i="28"/>
  <c r="Q30" i="28"/>
  <c r="G51" i="28"/>
  <c r="AP51" i="28"/>
  <c r="AN60" i="28"/>
  <c r="O60" i="28"/>
  <c r="Q47" i="28"/>
  <c r="AR47" i="28"/>
  <c r="AR98" i="28"/>
  <c r="Q98" i="28"/>
  <c r="Q107" i="28"/>
  <c r="AR107" i="28"/>
  <c r="X219" i="28"/>
  <c r="Q18" i="28"/>
  <c r="AN219" i="28"/>
  <c r="AP28" i="28"/>
  <c r="AR211" i="28"/>
  <c r="AR24" i="28"/>
  <c r="AR127" i="28"/>
  <c r="Q127" i="28"/>
  <c r="AN287" i="28"/>
  <c r="AR39" i="28"/>
  <c r="Q39" i="28"/>
  <c r="Q114" i="28"/>
  <c r="AR177" i="28"/>
  <c r="Q177" i="28"/>
  <c r="M287" i="28"/>
  <c r="G40" i="28"/>
  <c r="AR41" i="28"/>
  <c r="AR54" i="28"/>
  <c r="AR144" i="28"/>
  <c r="Q144" i="28"/>
  <c r="Q193" i="28"/>
  <c r="AR193" i="28"/>
  <c r="Q33" i="28"/>
  <c r="AR48" i="28"/>
  <c r="AJ219" i="28"/>
  <c r="AR92" i="28"/>
  <c r="Q92" i="28"/>
  <c r="U97" i="28"/>
  <c r="Q103" i="28"/>
  <c r="AR103" i="28"/>
  <c r="Q105" i="28"/>
  <c r="AR113" i="28"/>
  <c r="AR122" i="28"/>
  <c r="AR133" i="28"/>
  <c r="Q140" i="28"/>
  <c r="G205" i="28"/>
  <c r="Q217" i="28"/>
  <c r="K287" i="28"/>
  <c r="X60" i="28"/>
  <c r="Q51" i="28"/>
  <c r="AR51" i="28"/>
  <c r="U128" i="28"/>
  <c r="AR192" i="28"/>
  <c r="Q192" i="28"/>
  <c r="Q22" i="28"/>
  <c r="AR111" i="28"/>
  <c r="Q111" i="28"/>
  <c r="G213" i="28"/>
  <c r="Q23" i="28"/>
  <c r="AR97" i="28"/>
  <c r="AR128" i="28"/>
  <c r="AR146" i="28"/>
  <c r="Q146" i="28"/>
  <c r="AR28" i="28"/>
  <c r="O219" i="28"/>
  <c r="AR89" i="28"/>
  <c r="AR95" i="28"/>
  <c r="Q95" i="28"/>
  <c r="AR132" i="28"/>
  <c r="Q135" i="28"/>
  <c r="AR135" i="28"/>
  <c r="Q185" i="28"/>
  <c r="AR185" i="28"/>
  <c r="AP183" i="28"/>
  <c r="G183" i="28"/>
  <c r="Q189" i="28"/>
  <c r="Q196" i="28"/>
  <c r="AR34" i="28"/>
  <c r="AR114" i="28"/>
  <c r="Q131" i="28"/>
  <c r="Q165" i="28"/>
  <c r="AR250" i="28"/>
  <c r="Q250" i="28"/>
  <c r="AB60" i="28"/>
  <c r="Q16" i="28"/>
  <c r="AR109" i="28"/>
  <c r="Q109" i="28"/>
  <c r="Q195" i="28"/>
  <c r="AR195" i="28"/>
  <c r="AR201" i="28"/>
  <c r="Q201" i="28"/>
  <c r="Q255" i="28"/>
  <c r="AR279" i="28"/>
  <c r="Q279" i="28"/>
  <c r="Q32" i="28"/>
  <c r="AR32" i="28"/>
  <c r="Q40" i="28"/>
  <c r="AR42" i="28"/>
  <c r="AR52" i="28"/>
  <c r="AR56" i="28"/>
  <c r="Q56" i="28"/>
  <c r="Q89" i="28"/>
  <c r="Q110" i="28"/>
  <c r="AR110" i="28"/>
  <c r="Q115" i="28"/>
  <c r="Q171" i="28"/>
  <c r="Q215" i="28"/>
  <c r="AR215" i="28"/>
  <c r="AR253" i="28"/>
  <c r="Q253" i="28"/>
  <c r="AP272" i="28"/>
  <c r="AR281" i="28"/>
  <c r="AR137" i="28"/>
  <c r="AR183" i="28"/>
  <c r="Q183" i="28"/>
  <c r="AR247" i="28"/>
  <c r="Q247" i="28"/>
  <c r="AR117" i="28"/>
  <c r="AR145" i="28"/>
  <c r="AB287" i="28"/>
  <c r="Q244" i="28"/>
  <c r="AR244" i="28"/>
  <c r="Q248" i="28"/>
  <c r="AF219" i="28"/>
  <c r="AR108" i="28"/>
  <c r="AR166" i="28"/>
  <c r="Q174" i="28"/>
  <c r="AR174" i="28"/>
  <c r="AR184" i="28"/>
  <c r="AR198" i="28"/>
  <c r="Q198" i="28"/>
  <c r="AJ287" i="28"/>
  <c r="AR285" i="28"/>
  <c r="Q285" i="28"/>
  <c r="Q191" i="28"/>
  <c r="AR207" i="28"/>
  <c r="Q207" i="28"/>
  <c r="G248" i="28"/>
  <c r="AR268" i="28"/>
  <c r="Q268" i="28"/>
  <c r="A289" i="28"/>
  <c r="K219" i="28"/>
  <c r="AB219" i="28"/>
  <c r="Q181" i="28"/>
  <c r="AR191" i="28"/>
  <c r="Q210" i="28"/>
  <c r="Q272" i="28"/>
  <c r="AL289" i="28"/>
  <c r="M219" i="28"/>
  <c r="Q172" i="28"/>
  <c r="AR180" i="28"/>
  <c r="AR181" i="28"/>
  <c r="Q190" i="28"/>
  <c r="AR208" i="28"/>
  <c r="X287" i="28"/>
  <c r="AR263" i="28"/>
  <c r="AR269" i="28"/>
  <c r="AR197" i="28"/>
  <c r="AR216" i="28"/>
  <c r="AF287" i="28"/>
  <c r="AR199" i="28"/>
  <c r="O287" i="28"/>
  <c r="Y123" i="26"/>
  <c r="BT123" i="26"/>
  <c r="AE253" i="26"/>
  <c r="AL253" i="26"/>
  <c r="AN253" i="26" s="1"/>
  <c r="BD253" i="26"/>
  <c r="BF253" i="26" s="1"/>
  <c r="CD261" i="26"/>
  <c r="BD261" i="26"/>
  <c r="BF261" i="26" s="1"/>
  <c r="BK265" i="23"/>
  <c r="BK261" i="23"/>
  <c r="BK259" i="23"/>
  <c r="BK254" i="23"/>
  <c r="BV33" i="26"/>
  <c r="AL33" i="26"/>
  <c r="BT33" i="26"/>
  <c r="AE33" i="26"/>
  <c r="AE38" i="26"/>
  <c r="AX57" i="26"/>
  <c r="CB57" i="26"/>
  <c r="BZ57" i="26"/>
  <c r="BX146" i="26"/>
  <c r="M146" i="26"/>
  <c r="AL146" i="26"/>
  <c r="BX173" i="26"/>
  <c r="BX199" i="26"/>
  <c r="AX199" i="26"/>
  <c r="S199" i="26"/>
  <c r="CB199" i="26"/>
  <c r="AE199" i="26"/>
  <c r="BP261" i="26"/>
  <c r="M261" i="26"/>
  <c r="O261" i="26" s="1"/>
  <c r="BP285" i="26"/>
  <c r="M285" i="26"/>
  <c r="O285" i="26" s="1"/>
  <c r="AL15" i="27"/>
  <c r="AH17" i="27"/>
  <c r="AH22" i="27"/>
  <c r="G22" i="27"/>
  <c r="AH35" i="27"/>
  <c r="BJ35" i="27"/>
  <c r="G51" i="27"/>
  <c r="BJ51" i="27"/>
  <c r="BC244" i="23"/>
  <c r="BE244" i="23" s="1"/>
  <c r="BR16" i="26"/>
  <c r="BD20" i="26"/>
  <c r="BF20" i="26" s="1"/>
  <c r="Y33" i="26"/>
  <c r="CD47" i="26"/>
  <c r="BD47" i="26"/>
  <c r="BF47" i="26" s="1"/>
  <c r="Y54" i="26"/>
  <c r="AX54" i="26"/>
  <c r="BT54" i="26"/>
  <c r="AR92" i="26"/>
  <c r="BZ92" i="26"/>
  <c r="BX92" i="26"/>
  <c r="BP92" i="26"/>
  <c r="Y92" i="26"/>
  <c r="BP95" i="26"/>
  <c r="BX102" i="26"/>
  <c r="BD103" i="26"/>
  <c r="BF103" i="26" s="1"/>
  <c r="BT103" i="26"/>
  <c r="AE103" i="26"/>
  <c r="BP110" i="26"/>
  <c r="BZ122" i="26"/>
  <c r="M127" i="26"/>
  <c r="BP127" i="26"/>
  <c r="AE173" i="26"/>
  <c r="CB173" i="26"/>
  <c r="BV186" i="26"/>
  <c r="BR186" i="26"/>
  <c r="Y186" i="26"/>
  <c r="BD186" i="26"/>
  <c r="BF186" i="26" s="1"/>
  <c r="BV199" i="26"/>
  <c r="BR199" i="26"/>
  <c r="BR203" i="26"/>
  <c r="BT203" i="26"/>
  <c r="S203" i="26"/>
  <c r="BD251" i="26"/>
  <c r="BF251" i="26" s="1"/>
  <c r="BJ14" i="27"/>
  <c r="AH14" i="27"/>
  <c r="BF58" i="27"/>
  <c r="G58" i="27"/>
  <c r="AH146" i="27"/>
  <c r="BJ146" i="27"/>
  <c r="AX38" i="26"/>
  <c r="BP38" i="26"/>
  <c r="CD42" i="26"/>
  <c r="BD42" i="26"/>
  <c r="BF42" i="26" s="1"/>
  <c r="BR96" i="26"/>
  <c r="BV20" i="26"/>
  <c r="BT20" i="26"/>
  <c r="BR20" i="26"/>
  <c r="AE20" i="26"/>
  <c r="Y20" i="26"/>
  <c r="G38" i="26"/>
  <c r="BR95" i="26"/>
  <c r="S110" i="26"/>
  <c r="W60" i="27"/>
  <c r="BJ123" i="27"/>
  <c r="AH123" i="27"/>
  <c r="AH279" i="27"/>
  <c r="BJ279" i="27"/>
  <c r="BP56" i="26"/>
  <c r="AL57" i="26"/>
  <c r="Y107" i="26"/>
  <c r="AX122" i="26"/>
  <c r="CB122" i="26"/>
  <c r="BV122" i="26"/>
  <c r="M131" i="26"/>
  <c r="AX131" i="26"/>
  <c r="BD138" i="26"/>
  <c r="BF138" i="26" s="1"/>
  <c r="CD138" i="26"/>
  <c r="BD181" i="26"/>
  <c r="BF181" i="26" s="1"/>
  <c r="G181" i="26"/>
  <c r="BV181" i="26"/>
  <c r="AH114" i="27"/>
  <c r="BJ114" i="27"/>
  <c r="Y287" i="27"/>
  <c r="BF272" i="27"/>
  <c r="G272" i="27"/>
  <c r="M123" i="26"/>
  <c r="CB95" i="26"/>
  <c r="AX95" i="26"/>
  <c r="M95" i="26"/>
  <c r="BX95" i="26"/>
  <c r="BV95" i="26"/>
  <c r="BH268" i="26"/>
  <c r="BP268" i="26"/>
  <c r="M268" i="26"/>
  <c r="O268" i="26" s="1"/>
  <c r="AH139" i="27"/>
  <c r="BJ139" i="27"/>
  <c r="G144" i="27"/>
  <c r="BF144" i="27"/>
  <c r="AH274" i="27"/>
  <c r="BJ274" i="27"/>
  <c r="AR38" i="26"/>
  <c r="S95" i="26"/>
  <c r="M241" i="26"/>
  <c r="O241" i="26" s="1"/>
  <c r="AH175" i="27"/>
  <c r="G175" i="27"/>
  <c r="AH253" i="27"/>
  <c r="BJ253" i="27"/>
  <c r="O16" i="22"/>
  <c r="BC186" i="23"/>
  <c r="BE186" i="23" s="1"/>
  <c r="BC47" i="23"/>
  <c r="BE47" i="23" s="1"/>
  <c r="AX26" i="26"/>
  <c r="BZ26" i="26"/>
  <c r="CB33" i="26"/>
  <c r="AR57" i="26"/>
  <c r="AE95" i="26"/>
  <c r="BV102" i="26"/>
  <c r="AR102" i="26"/>
  <c r="BZ102" i="26"/>
  <c r="AR109" i="26"/>
  <c r="BR109" i="26"/>
  <c r="S131" i="26"/>
  <c r="BN173" i="26"/>
  <c r="AX178" i="26"/>
  <c r="BZ178" i="26"/>
  <c r="BX178" i="26"/>
  <c r="BV178" i="26"/>
  <c r="Y178" i="26"/>
  <c r="BR181" i="26"/>
  <c r="BV197" i="26"/>
  <c r="G199" i="26"/>
  <c r="BF165" i="27"/>
  <c r="G165" i="27"/>
  <c r="G216" i="27"/>
  <c r="BF216" i="27"/>
  <c r="BT173" i="26"/>
  <c r="Y173" i="26"/>
  <c r="AX173" i="26"/>
  <c r="AR173" i="26"/>
  <c r="BZ173" i="26"/>
  <c r="S20" i="26"/>
  <c r="BZ38" i="26"/>
  <c r="BZ144" i="26"/>
  <c r="BX144" i="26"/>
  <c r="BT144" i="26"/>
  <c r="BZ20" i="26"/>
  <c r="BZ107" i="26"/>
  <c r="AL107" i="26"/>
  <c r="BT107" i="26"/>
  <c r="BP107" i="26"/>
  <c r="BP266" i="26"/>
  <c r="M266" i="26"/>
  <c r="O266" i="26" s="1"/>
  <c r="AU217" i="23"/>
  <c r="BP33" i="26"/>
  <c r="BP46" i="26"/>
  <c r="AL95" i="26"/>
  <c r="BP123" i="26"/>
  <c r="BP135" i="26"/>
  <c r="M135" i="26"/>
  <c r="M199" i="26"/>
  <c r="Y202" i="26"/>
  <c r="AL202" i="26"/>
  <c r="CB202" i="26"/>
  <c r="BZ202" i="26"/>
  <c r="BV211" i="26"/>
  <c r="AL211" i="26"/>
  <c r="BX211" i="26"/>
  <c r="BN211" i="26"/>
  <c r="M56" i="27"/>
  <c r="AH201" i="27"/>
  <c r="BJ201" i="27"/>
  <c r="M283" i="27"/>
  <c r="AP35" i="22"/>
  <c r="AA113" i="22"/>
  <c r="O183" i="22"/>
  <c r="O192" i="22"/>
  <c r="O197" i="22"/>
  <c r="O266" i="22"/>
  <c r="BC281" i="23"/>
  <c r="BE281" i="23" s="1"/>
  <c r="BC273" i="23"/>
  <c r="BE273" i="23" s="1"/>
  <c r="BC262" i="23"/>
  <c r="BE262" i="23" s="1"/>
  <c r="AI217" i="23"/>
  <c r="AO115" i="23"/>
  <c r="BC53" i="23"/>
  <c r="BE53" i="23" s="1"/>
  <c r="BD15" i="26"/>
  <c r="BF15" i="26" s="1"/>
  <c r="M20" i="26"/>
  <c r="CB20" i="26"/>
  <c r="K60" i="26"/>
  <c r="BZ22" i="26"/>
  <c r="AL24" i="26"/>
  <c r="BX38" i="26"/>
  <c r="BP44" i="26"/>
  <c r="BZ47" i="26"/>
  <c r="AL56" i="26"/>
  <c r="Y95" i="26"/>
  <c r="BT96" i="26"/>
  <c r="AL99" i="26"/>
  <c r="S101" i="26"/>
  <c r="AR104" i="26"/>
  <c r="M107" i="26"/>
  <c r="CB107" i="26"/>
  <c r="AE116" i="26"/>
  <c r="BD121" i="26"/>
  <c r="BF121" i="26" s="1"/>
  <c r="BV121" i="26"/>
  <c r="BH125" i="26"/>
  <c r="Y131" i="26"/>
  <c r="BN145" i="26"/>
  <c r="BH147" i="26"/>
  <c r="AE165" i="26"/>
  <c r="AL168" i="26"/>
  <c r="AE181" i="26"/>
  <c r="BV190" i="26"/>
  <c r="BZ190" i="26"/>
  <c r="BT190" i="26"/>
  <c r="G190" i="26"/>
  <c r="BR190" i="26"/>
  <c r="AE190" i="26"/>
  <c r="BP199" i="26"/>
  <c r="BT202" i="26"/>
  <c r="G211" i="26"/>
  <c r="BD211" i="26"/>
  <c r="CD211" i="26"/>
  <c r="BT216" i="26"/>
  <c r="BN216" i="26"/>
  <c r="AE216" i="26"/>
  <c r="G216" i="26"/>
  <c r="AL216" i="26"/>
  <c r="BZ243" i="26"/>
  <c r="AE243" i="26"/>
  <c r="BX243" i="26"/>
  <c r="BH14" i="27"/>
  <c r="AH33" i="27"/>
  <c r="BJ33" i="27"/>
  <c r="AL171" i="27"/>
  <c r="AH171" i="27"/>
  <c r="AH192" i="27"/>
  <c r="BH197" i="27"/>
  <c r="BH211" i="27"/>
  <c r="AL213" i="27"/>
  <c r="AH242" i="27"/>
  <c r="BH267" i="27"/>
  <c r="AL281" i="27"/>
  <c r="O131" i="22"/>
  <c r="O135" i="22"/>
  <c r="O145" i="22"/>
  <c r="O175" i="22"/>
  <c r="BK214" i="23"/>
  <c r="BK213" i="23"/>
  <c r="BK211" i="23"/>
  <c r="AI173" i="23"/>
  <c r="AO141" i="23"/>
  <c r="AU140" i="23"/>
  <c r="AU44" i="23"/>
  <c r="AU42" i="23"/>
  <c r="AU39" i="23"/>
  <c r="BH16" i="26"/>
  <c r="BP20" i="26"/>
  <c r="BT26" i="26"/>
  <c r="BZ32" i="26"/>
  <c r="M38" i="26"/>
  <c r="CB38" i="26"/>
  <c r="BZ45" i="26"/>
  <c r="BT47" i="26"/>
  <c r="BP50" i="26"/>
  <c r="AE52" i="26"/>
  <c r="BH53" i="26"/>
  <c r="AX56" i="26"/>
  <c r="BT57" i="26"/>
  <c r="AR58" i="26"/>
  <c r="AX89" i="26"/>
  <c r="G95" i="26"/>
  <c r="CB103" i="26"/>
  <c r="AX105" i="26"/>
  <c r="BZ109" i="26"/>
  <c r="M111" i="26"/>
  <c r="AX111" i="26"/>
  <c r="BP119" i="26"/>
  <c r="M165" i="26"/>
  <c r="S171" i="26"/>
  <c r="AX171" i="26"/>
  <c r="BP173" i="26"/>
  <c r="AX184" i="26"/>
  <c r="M213" i="26"/>
  <c r="AE213" i="26"/>
  <c r="BR215" i="26"/>
  <c r="AX215" i="26"/>
  <c r="CB250" i="26"/>
  <c r="AX250" i="26"/>
  <c r="M255" i="26"/>
  <c r="O255" i="26" s="1"/>
  <c r="BP255" i="26"/>
  <c r="AH41" i="27"/>
  <c r="M91" i="27"/>
  <c r="AL103" i="27"/>
  <c r="AL107" i="27"/>
  <c r="G141" i="27"/>
  <c r="BF141" i="27"/>
  <c r="BJ178" i="27"/>
  <c r="AH178" i="27"/>
  <c r="AL265" i="27"/>
  <c r="AP265" i="27" s="1"/>
  <c r="O89" i="22"/>
  <c r="AI273" i="23"/>
  <c r="AI267" i="23"/>
  <c r="AI265" i="23"/>
  <c r="AI260" i="23"/>
  <c r="AI259" i="23"/>
  <c r="AO254" i="23"/>
  <c r="AO201" i="23"/>
  <c r="AI179" i="23"/>
  <c r="AI175" i="23"/>
  <c r="AI143" i="23"/>
  <c r="BK110" i="23"/>
  <c r="AI95" i="23"/>
  <c r="AI92" i="23"/>
  <c r="AO45" i="23"/>
  <c r="AO44" i="23"/>
  <c r="AO42" i="23"/>
  <c r="AX16" i="26"/>
  <c r="BX17" i="26"/>
  <c r="CB18" i="26"/>
  <c r="BD24" i="26"/>
  <c r="BF24" i="26" s="1"/>
  <c r="G32" i="26"/>
  <c r="BX33" i="26"/>
  <c r="AE35" i="26"/>
  <c r="CB35" i="26"/>
  <c r="BR38" i="26"/>
  <c r="CB44" i="26"/>
  <c r="AR45" i="26"/>
  <c r="Y47" i="26"/>
  <c r="BR56" i="26"/>
  <c r="AE90" i="26"/>
  <c r="BD91" i="26"/>
  <c r="BF91" i="26" s="1"/>
  <c r="BV92" i="26"/>
  <c r="BN102" i="26"/>
  <c r="BR103" i="26"/>
  <c r="BN105" i="26"/>
  <c r="BX107" i="26"/>
  <c r="BN109" i="26"/>
  <c r="G110" i="26"/>
  <c r="BR111" i="26"/>
  <c r="BN120" i="26"/>
  <c r="CB131" i="26"/>
  <c r="BD133" i="26"/>
  <c r="BF133" i="26" s="1"/>
  <c r="CD133" i="26"/>
  <c r="AR144" i="26"/>
  <c r="BD168" i="26"/>
  <c r="BF168" i="26" s="1"/>
  <c r="BT171" i="26"/>
  <c r="M173" i="26"/>
  <c r="AE174" i="26"/>
  <c r="AX174" i="26"/>
  <c r="M174" i="26"/>
  <c r="G178" i="26"/>
  <c r="AX202" i="26"/>
  <c r="BZ213" i="26"/>
  <c r="M284" i="26"/>
  <c r="O284" i="26" s="1"/>
  <c r="BH38" i="27"/>
  <c r="BH45" i="27"/>
  <c r="BH58" i="27"/>
  <c r="BJ98" i="27"/>
  <c r="BF113" i="27"/>
  <c r="BH116" i="27"/>
  <c r="BF178" i="27"/>
  <c r="BF185" i="27"/>
  <c r="AH254" i="27"/>
  <c r="BJ254" i="27"/>
  <c r="AH262" i="27"/>
  <c r="BJ262" i="27"/>
  <c r="AP128" i="22"/>
  <c r="AC261" i="23"/>
  <c r="AC260" i="23"/>
  <c r="BK185" i="23"/>
  <c r="BC97" i="23"/>
  <c r="BE97" i="23" s="1"/>
  <c r="BC96" i="23"/>
  <c r="BE96" i="23" s="1"/>
  <c r="AO23" i="23"/>
  <c r="BX20" i="26"/>
  <c r="BN33" i="26"/>
  <c r="CB36" i="26"/>
  <c r="Y38" i="26"/>
  <c r="BX93" i="26"/>
  <c r="BN101" i="26"/>
  <c r="AX102" i="26"/>
  <c r="M109" i="26"/>
  <c r="AE122" i="26"/>
  <c r="BN123" i="26"/>
  <c r="CB123" i="26"/>
  <c r="G131" i="26"/>
  <c r="AX133" i="26"/>
  <c r="AL133" i="26"/>
  <c r="CB133" i="26"/>
  <c r="BZ133" i="26"/>
  <c r="AL165" i="26"/>
  <c r="AR165" i="26"/>
  <c r="BV203" i="26"/>
  <c r="CB210" i="26"/>
  <c r="BV210" i="26"/>
  <c r="AR210" i="26"/>
  <c r="CB215" i="26"/>
  <c r="BZ215" i="26"/>
  <c r="BV215" i="26"/>
  <c r="BT215" i="26"/>
  <c r="AE245" i="26"/>
  <c r="Y245" i="26"/>
  <c r="BN245" i="26"/>
  <c r="CB267" i="26"/>
  <c r="AX267" i="26"/>
  <c r="BZ267" i="26"/>
  <c r="M269" i="26"/>
  <c r="O269" i="26" s="1"/>
  <c r="AR269" i="26"/>
  <c r="CD285" i="26"/>
  <c r="BD285" i="26"/>
  <c r="BF285" i="26" s="1"/>
  <c r="BH21" i="27"/>
  <c r="BF91" i="27"/>
  <c r="G91" i="27"/>
  <c r="BF104" i="27"/>
  <c r="G104" i="27"/>
  <c r="AH104" i="27"/>
  <c r="M108" i="27"/>
  <c r="AH113" i="27"/>
  <c r="BJ113" i="27"/>
  <c r="AL114" i="27"/>
  <c r="AL117" i="27"/>
  <c r="AL119" i="27"/>
  <c r="G127" i="27"/>
  <c r="AH127" i="27"/>
  <c r="AH183" i="27"/>
  <c r="BJ183" i="27"/>
  <c r="AL210" i="27"/>
  <c r="G253" i="27"/>
  <c r="BF253" i="27"/>
  <c r="G260" i="27"/>
  <c r="BJ216" i="27"/>
  <c r="BH247" i="27"/>
  <c r="AH249" i="27"/>
  <c r="BH262" i="27"/>
  <c r="M273" i="27"/>
  <c r="AH278" i="27"/>
  <c r="BJ278" i="27"/>
  <c r="CB111" i="26"/>
  <c r="BX116" i="26"/>
  <c r="BR121" i="26"/>
  <c r="AX126" i="26"/>
  <c r="AX127" i="26"/>
  <c r="BV145" i="26"/>
  <c r="AX172" i="26"/>
  <c r="BP174" i="26"/>
  <c r="BD175" i="26"/>
  <c r="BF175" i="26" s="1"/>
  <c r="BN190" i="26"/>
  <c r="AR201" i="26"/>
  <c r="BV202" i="26"/>
  <c r="M204" i="26"/>
  <c r="BX205" i="26"/>
  <c r="AX208" i="26"/>
  <c r="BR211" i="26"/>
  <c r="AE215" i="26"/>
  <c r="BV243" i="26"/>
  <c r="M271" i="26"/>
  <c r="O271" i="26" s="1"/>
  <c r="CB277" i="26"/>
  <c r="AR277" i="26"/>
  <c r="AH15" i="27"/>
  <c r="M16" i="27"/>
  <c r="AN60" i="27"/>
  <c r="AH20" i="27"/>
  <c r="BF28" i="27"/>
  <c r="AH28" i="27"/>
  <c r="BF39" i="27"/>
  <c r="BF48" i="27"/>
  <c r="AH51" i="27"/>
  <c r="AH109" i="27"/>
  <c r="BF117" i="27"/>
  <c r="AL126" i="27"/>
  <c r="AL183" i="27"/>
  <c r="G190" i="27"/>
  <c r="AH190" i="27"/>
  <c r="BH216" i="27"/>
  <c r="Q287" i="27"/>
  <c r="AH256" i="27"/>
  <c r="BH259" i="27"/>
  <c r="M272" i="27"/>
  <c r="BF277" i="27"/>
  <c r="G284" i="27"/>
  <c r="G122" i="26"/>
  <c r="BX125" i="26"/>
  <c r="S126" i="26"/>
  <c r="S127" i="26"/>
  <c r="AL140" i="26"/>
  <c r="CB165" i="26"/>
  <c r="BP166" i="26"/>
  <c r="BP168" i="26"/>
  <c r="AE178" i="26"/>
  <c r="G210" i="26"/>
  <c r="BD274" i="26"/>
  <c r="BF274" i="26" s="1"/>
  <c r="CD274" i="26"/>
  <c r="BF21" i="27"/>
  <c r="BJ22" i="27"/>
  <c r="BH28" i="27"/>
  <c r="AH32" i="27"/>
  <c r="BF50" i="27"/>
  <c r="BJ50" i="27"/>
  <c r="BH57" i="27"/>
  <c r="G119" i="27"/>
  <c r="M120" i="27"/>
  <c r="BJ175" i="27"/>
  <c r="BJ187" i="27"/>
  <c r="AH193" i="27"/>
  <c r="AH215" i="27"/>
  <c r="AH267" i="27"/>
  <c r="AH277" i="27"/>
  <c r="BJ277" i="27"/>
  <c r="BV144" i="26"/>
  <c r="G184" i="26"/>
  <c r="M197" i="26"/>
  <c r="Y199" i="26"/>
  <c r="AL242" i="26"/>
  <c r="AN242" i="26" s="1"/>
  <c r="BZ242" i="26"/>
  <c r="BP249" i="26"/>
  <c r="M249" i="26"/>
  <c r="O249" i="26" s="1"/>
  <c r="Y254" i="26"/>
  <c r="AX254" i="26"/>
  <c r="BZ279" i="26"/>
  <c r="AX279" i="26"/>
  <c r="BP283" i="26"/>
  <c r="M283" i="26"/>
  <c r="O283" i="26" s="1"/>
  <c r="U60" i="27"/>
  <c r="BJ21" i="27"/>
  <c r="AH36" i="27"/>
  <c r="BH40" i="27"/>
  <c r="M50" i="27"/>
  <c r="AH141" i="27"/>
  <c r="BJ141" i="27"/>
  <c r="M143" i="27"/>
  <c r="M145" i="27"/>
  <c r="G183" i="27"/>
  <c r="BH192" i="27"/>
  <c r="BJ202" i="27"/>
  <c r="AH255" i="27"/>
  <c r="BJ255" i="27"/>
  <c r="AH266" i="27"/>
  <c r="AH275" i="27"/>
  <c r="BJ275" i="27"/>
  <c r="G281" i="27"/>
  <c r="BH284" i="27"/>
  <c r="BD241" i="26"/>
  <c r="BF241" i="26" s="1"/>
  <c r="AE250" i="26"/>
  <c r="AG250" i="26" s="1"/>
  <c r="BV253" i="26"/>
  <c r="CB274" i="26"/>
  <c r="BT277" i="26"/>
  <c r="AA60" i="27"/>
  <c r="BF22" i="27"/>
  <c r="M23" i="27"/>
  <c r="BH24" i="27"/>
  <c r="AH27" i="27"/>
  <c r="AH46" i="27"/>
  <c r="BF51" i="27"/>
  <c r="AH56" i="27"/>
  <c r="M92" i="27"/>
  <c r="BF98" i="27"/>
  <c r="G110" i="27"/>
  <c r="BH111" i="27"/>
  <c r="AL113" i="27"/>
  <c r="BF123" i="27"/>
  <c r="M127" i="27"/>
  <c r="BJ132" i="27"/>
  <c r="AH134" i="27"/>
  <c r="AH144" i="27"/>
  <c r="AH165" i="27"/>
  <c r="M167" i="27"/>
  <c r="AH173" i="27"/>
  <c r="G178" i="27"/>
  <c r="AH184" i="27"/>
  <c r="BF197" i="27"/>
  <c r="BJ198" i="27"/>
  <c r="BF199" i="27"/>
  <c r="AH203" i="27"/>
  <c r="BJ211" i="27"/>
  <c r="AH250" i="27"/>
  <c r="BH256" i="27"/>
  <c r="BF267" i="27"/>
  <c r="AH268" i="27"/>
  <c r="AH269" i="27"/>
  <c r="AH271" i="27"/>
  <c r="AL274" i="27"/>
  <c r="AL278" i="27"/>
  <c r="AR251" i="26"/>
  <c r="CB255" i="26"/>
  <c r="CB266" i="26"/>
  <c r="M279" i="26"/>
  <c r="O279" i="26" s="1"/>
  <c r="BD281" i="26"/>
  <c r="BF281" i="26" s="1"/>
  <c r="BF18" i="27"/>
  <c r="BJ18" i="27"/>
  <c r="AH24" i="27"/>
  <c r="BH26" i="27"/>
  <c r="AH29" i="27"/>
  <c r="BF33" i="27"/>
  <c r="G34" i="27"/>
  <c r="BF42" i="27"/>
  <c r="AL42" i="27"/>
  <c r="BF44" i="27"/>
  <c r="AH45" i="27"/>
  <c r="BF54" i="27"/>
  <c r="AH95" i="27"/>
  <c r="BJ101" i="27"/>
  <c r="AL105" i="27"/>
  <c r="BF107" i="27"/>
  <c r="AH108" i="27"/>
  <c r="AL125" i="27"/>
  <c r="G128" i="27"/>
  <c r="G129" i="27"/>
  <c r="BH134" i="27"/>
  <c r="BH137" i="27"/>
  <c r="BH138" i="27"/>
  <c r="AH166" i="27"/>
  <c r="BJ168" i="27"/>
  <c r="BJ180" i="27"/>
  <c r="BJ189" i="27"/>
  <c r="BH190" i="27"/>
  <c r="M203" i="27"/>
  <c r="BJ207" i="27"/>
  <c r="BJ213" i="27"/>
  <c r="BF242" i="27"/>
  <c r="AH257" i="27"/>
  <c r="AH284" i="27"/>
  <c r="S205" i="26"/>
  <c r="BN209" i="26"/>
  <c r="CB209" i="26"/>
  <c r="AE210" i="26"/>
  <c r="G213" i="26"/>
  <c r="AX213" i="26"/>
  <c r="AR243" i="26"/>
  <c r="G261" i="26"/>
  <c r="S265" i="26"/>
  <c r="Y272" i="26"/>
  <c r="G278" i="26"/>
  <c r="Y280" i="26"/>
  <c r="BX281" i="26"/>
  <c r="CB285" i="26"/>
  <c r="AR60" i="27"/>
  <c r="AL18" i="27"/>
  <c r="BF26" i="27"/>
  <c r="BJ26" i="27"/>
  <c r="BF32" i="27"/>
  <c r="BH33" i="27"/>
  <c r="AL34" i="27"/>
  <c r="AH39" i="27"/>
  <c r="AH42" i="27"/>
  <c r="BH44" i="27"/>
  <c r="AH52" i="27"/>
  <c r="G54" i="27"/>
  <c r="BF93" i="27"/>
  <c r="M101" i="27"/>
  <c r="BJ104" i="27"/>
  <c r="G107" i="27"/>
  <c r="AH116" i="27"/>
  <c r="BJ126" i="27"/>
  <c r="BH128" i="27"/>
  <c r="AH186" i="27"/>
  <c r="AL189" i="27"/>
  <c r="AH189" i="27"/>
  <c r="BH207" i="27"/>
  <c r="AH207" i="27"/>
  <c r="AH208" i="27"/>
  <c r="AH216" i="27"/>
  <c r="AH217" i="27"/>
  <c r="AH244" i="27"/>
  <c r="BH255" i="27"/>
  <c r="BH260" i="27"/>
  <c r="AH281" i="27"/>
  <c r="BJ24" i="27"/>
  <c r="M97" i="27"/>
  <c r="AL97" i="27"/>
  <c r="AH102" i="27"/>
  <c r="BJ102" i="27"/>
  <c r="G257" i="27"/>
  <c r="BF257" i="27"/>
  <c r="AH285" i="27"/>
  <c r="BJ285" i="27"/>
  <c r="G17" i="27"/>
  <c r="AH18" i="27"/>
  <c r="BF24" i="27"/>
  <c r="G27" i="27"/>
  <c r="BJ28" i="27"/>
  <c r="BJ41" i="27"/>
  <c r="G115" i="27"/>
  <c r="BF115" i="27"/>
  <c r="BJ116" i="27"/>
  <c r="BF116" i="27"/>
  <c r="AH125" i="27"/>
  <c r="BJ125" i="27"/>
  <c r="G137" i="27"/>
  <c r="BF137" i="27"/>
  <c r="AL41" i="27"/>
  <c r="M47" i="27"/>
  <c r="BD219" i="27"/>
  <c r="AH89" i="27"/>
  <c r="BJ89" i="27"/>
  <c r="AH261" i="27"/>
  <c r="BJ261" i="27"/>
  <c r="AH263" i="27"/>
  <c r="BJ263" i="27"/>
  <c r="AH273" i="27"/>
  <c r="BJ273" i="27"/>
  <c r="AD60" i="27"/>
  <c r="AZ60" i="27"/>
  <c r="AL17" i="27"/>
  <c r="BF17" i="27"/>
  <c r="G20" i="27"/>
  <c r="AH21" i="27"/>
  <c r="BF27" i="27"/>
  <c r="G29" i="27"/>
  <c r="AH30" i="27"/>
  <c r="BJ47" i="27"/>
  <c r="E219" i="27"/>
  <c r="G89" i="27"/>
  <c r="BF89" i="27"/>
  <c r="AH92" i="27"/>
  <c r="BJ92" i="27"/>
  <c r="AH96" i="27"/>
  <c r="BJ96" i="27"/>
  <c r="G109" i="27"/>
  <c r="BF109" i="27"/>
  <c r="AL135" i="27"/>
  <c r="AH135" i="27"/>
  <c r="BJ143" i="27"/>
  <c r="AH143" i="27"/>
  <c r="AH147" i="27"/>
  <c r="BJ147" i="27"/>
  <c r="U287" i="27"/>
  <c r="BJ15" i="27"/>
  <c r="BJ34" i="27"/>
  <c r="E60" i="27"/>
  <c r="G267" i="27"/>
  <c r="AV60" i="27"/>
  <c r="BF15" i="27"/>
  <c r="BF34" i="27"/>
  <c r="G41" i="27"/>
  <c r="AH50" i="27"/>
  <c r="BJ53" i="27"/>
  <c r="AZ219" i="27"/>
  <c r="BF275" i="27"/>
  <c r="G275" i="27"/>
  <c r="AF60" i="27"/>
  <c r="BD60" i="27"/>
  <c r="BJ45" i="27"/>
  <c r="AH48" i="27"/>
  <c r="BJ48" i="27"/>
  <c r="BF92" i="27"/>
  <c r="G92" i="27"/>
  <c r="G96" i="27"/>
  <c r="AH105" i="27"/>
  <c r="BJ105" i="27"/>
  <c r="BJ109" i="27"/>
  <c r="BJ111" i="27"/>
  <c r="BJ120" i="27"/>
  <c r="BF173" i="27"/>
  <c r="G205" i="27"/>
  <c r="BF205" i="27"/>
  <c r="Q60" i="27"/>
  <c r="S219" i="27"/>
  <c r="BJ99" i="27"/>
  <c r="AH99" i="27"/>
  <c r="BF121" i="27"/>
  <c r="G121" i="27"/>
  <c r="S60" i="27"/>
  <c r="G46" i="27"/>
  <c r="BJ46" i="27"/>
  <c r="G52" i="27"/>
  <c r="BF52" i="27"/>
  <c r="BJ54" i="27"/>
  <c r="AH54" i="27"/>
  <c r="G56" i="27"/>
  <c r="BF56" i="27"/>
  <c r="U219" i="27"/>
  <c r="AN219" i="27"/>
  <c r="BF147" i="27"/>
  <c r="G147" i="27"/>
  <c r="AH16" i="27"/>
  <c r="AH26" i="27"/>
  <c r="G36" i="27"/>
  <c r="BJ36" i="27"/>
  <c r="BJ40" i="27"/>
  <c r="G44" i="27"/>
  <c r="BJ44" i="27"/>
  <c r="AL47" i="27"/>
  <c r="BJ58" i="27"/>
  <c r="AH58" i="27"/>
  <c r="W219" i="27"/>
  <c r="AH90" i="27"/>
  <c r="G102" i="27"/>
  <c r="BF102" i="27"/>
  <c r="BF126" i="27"/>
  <c r="BJ140" i="27"/>
  <c r="AL165" i="27"/>
  <c r="Y219" i="27"/>
  <c r="BJ119" i="27"/>
  <c r="AH119" i="27"/>
  <c r="AH126" i="27"/>
  <c r="AL147" i="27"/>
  <c r="BF174" i="27"/>
  <c r="G174" i="27"/>
  <c r="G53" i="27"/>
  <c r="G57" i="27"/>
  <c r="AA219" i="27"/>
  <c r="AR219" i="27"/>
  <c r="BF97" i="27"/>
  <c r="G97" i="27"/>
  <c r="AH107" i="27"/>
  <c r="BF108" i="27"/>
  <c r="G117" i="27"/>
  <c r="AH129" i="27"/>
  <c r="BJ129" i="27"/>
  <c r="G134" i="27"/>
  <c r="BF134" i="27"/>
  <c r="AL144" i="27"/>
  <c r="BF145" i="27"/>
  <c r="G145" i="27"/>
  <c r="BF184" i="27"/>
  <c r="G184" i="27"/>
  <c r="BF192" i="27"/>
  <c r="AA287" i="27"/>
  <c r="AL244" i="27"/>
  <c r="BJ52" i="27"/>
  <c r="AD219" i="27"/>
  <c r="BF90" i="27"/>
  <c r="G90" i="27"/>
  <c r="G93" i="27"/>
  <c r="G103" i="27"/>
  <c r="AH110" i="27"/>
  <c r="BJ110" i="27"/>
  <c r="BF120" i="27"/>
  <c r="G125" i="27"/>
  <c r="BF125" i="27"/>
  <c r="BF131" i="27"/>
  <c r="G131" i="27"/>
  <c r="AL133" i="27"/>
  <c r="BF169" i="27"/>
  <c r="G169" i="27"/>
  <c r="BJ191" i="27"/>
  <c r="AH191" i="27"/>
  <c r="BJ209" i="27"/>
  <c r="AH209" i="27"/>
  <c r="AL99" i="27"/>
  <c r="BF127" i="27"/>
  <c r="AH137" i="27"/>
  <c r="BF181" i="27"/>
  <c r="G181" i="27"/>
  <c r="G14" i="27"/>
  <c r="G16" i="27"/>
  <c r="G18" i="27"/>
  <c r="G21" i="27"/>
  <c r="G23" i="27"/>
  <c r="G26" i="27"/>
  <c r="G28" i="27"/>
  <c r="G30" i="27"/>
  <c r="G33" i="27"/>
  <c r="G35" i="27"/>
  <c r="G38" i="27"/>
  <c r="G40" i="27"/>
  <c r="G98" i="27"/>
  <c r="G105" i="27"/>
  <c r="BF105" i="27"/>
  <c r="G111" i="27"/>
  <c r="BF111" i="27"/>
  <c r="AL115" i="27"/>
  <c r="BJ117" i="27"/>
  <c r="G122" i="27"/>
  <c r="BJ127" i="27"/>
  <c r="G139" i="27"/>
  <c r="BF139" i="27"/>
  <c r="BJ145" i="27"/>
  <c r="AH145" i="27"/>
  <c r="BF166" i="27"/>
  <c r="Y60" i="27"/>
  <c r="BJ57" i="27"/>
  <c r="Q219" i="27"/>
  <c r="BF95" i="27"/>
  <c r="G95" i="27"/>
  <c r="BF99" i="27"/>
  <c r="G99" i="27"/>
  <c r="BF101" i="27"/>
  <c r="AH103" i="27"/>
  <c r="BJ103" i="27"/>
  <c r="BJ108" i="27"/>
  <c r="BF114" i="27"/>
  <c r="G116" i="27"/>
  <c r="G132" i="27"/>
  <c r="BF132" i="27"/>
  <c r="AH138" i="27"/>
  <c r="AL141" i="27"/>
  <c r="G166" i="27"/>
  <c r="AL173" i="27"/>
  <c r="AL195" i="27"/>
  <c r="BF143" i="27"/>
  <c r="G143" i="27"/>
  <c r="AL214" i="27"/>
  <c r="BF217" i="27"/>
  <c r="AF219" i="27"/>
  <c r="AV219" i="27"/>
  <c r="AH101" i="27"/>
  <c r="AH120" i="27"/>
  <c r="AL166" i="27"/>
  <c r="G168" i="27"/>
  <c r="AL169" i="27"/>
  <c r="AH169" i="27"/>
  <c r="BF172" i="27"/>
  <c r="G172" i="27"/>
  <c r="AL179" i="27"/>
  <c r="AH179" i="27"/>
  <c r="BJ181" i="27"/>
  <c r="AH181" i="27"/>
  <c r="BF183" i="27"/>
  <c r="G185" i="27"/>
  <c r="AH187" i="27"/>
  <c r="BF187" i="27"/>
  <c r="AH204" i="27"/>
  <c r="AH205" i="27"/>
  <c r="AL215" i="27"/>
  <c r="G217" i="27"/>
  <c r="BJ243" i="27"/>
  <c r="AH243" i="27"/>
  <c r="G245" i="27"/>
  <c r="AL250" i="27"/>
  <c r="AH251" i="27"/>
  <c r="BJ251" i="27"/>
  <c r="BJ256" i="27"/>
  <c r="AH283" i="27"/>
  <c r="BJ283" i="27"/>
  <c r="BF285" i="27"/>
  <c r="G285" i="27"/>
  <c r="AH115" i="27"/>
  <c r="BF133" i="27"/>
  <c r="G133" i="27"/>
  <c r="BF135" i="27"/>
  <c r="G135" i="27"/>
  <c r="BF138" i="27"/>
  <c r="G138" i="27"/>
  <c r="BF140" i="27"/>
  <c r="G140" i="27"/>
  <c r="G171" i="27"/>
  <c r="BF171" i="27"/>
  <c r="BF191" i="27"/>
  <c r="G191" i="27"/>
  <c r="BF193" i="27"/>
  <c r="G193" i="27"/>
  <c r="AZ287" i="27"/>
  <c r="AH122" i="27"/>
  <c r="BJ172" i="27"/>
  <c r="AH172" i="27"/>
  <c r="G210" i="27"/>
  <c r="BF210" i="27"/>
  <c r="AH213" i="27"/>
  <c r="BF213" i="27"/>
  <c r="BD287" i="27"/>
  <c r="G241" i="27"/>
  <c r="BF167" i="27"/>
  <c r="G167" i="27"/>
  <c r="BF177" i="27"/>
  <c r="G177" i="27"/>
  <c r="BF186" i="27"/>
  <c r="G186" i="27"/>
  <c r="AL191" i="27"/>
  <c r="BF196" i="27"/>
  <c r="G196" i="27"/>
  <c r="G203" i="27"/>
  <c r="BF203" i="27"/>
  <c r="AL209" i="27"/>
  <c r="AL217" i="27"/>
  <c r="E287" i="27"/>
  <c r="BF241" i="27"/>
  <c r="BJ245" i="27"/>
  <c r="AH245" i="27"/>
  <c r="BJ174" i="27"/>
  <c r="BF180" i="27"/>
  <c r="BJ184" i="27"/>
  <c r="BF190" i="27"/>
  <c r="BJ193" i="27"/>
  <c r="G199" i="27"/>
  <c r="AL202" i="27"/>
  <c r="AH202" i="27"/>
  <c r="AH210" i="27"/>
  <c r="BF215" i="27"/>
  <c r="G215" i="27"/>
  <c r="BF248" i="27"/>
  <c r="BF271" i="27"/>
  <c r="G271" i="27"/>
  <c r="BJ271" i="27"/>
  <c r="AL277" i="27"/>
  <c r="BF280" i="27"/>
  <c r="G280" i="27"/>
  <c r="BJ280" i="27"/>
  <c r="AL174" i="27"/>
  <c r="BF179" i="27"/>
  <c r="G179" i="27"/>
  <c r="AL184" i="27"/>
  <c r="BF189" i="27"/>
  <c r="G189" i="27"/>
  <c r="G208" i="27"/>
  <c r="BF208" i="27"/>
  <c r="AF287" i="27"/>
  <c r="BJ241" i="27"/>
  <c r="AH241" i="27"/>
  <c r="BF250" i="27"/>
  <c r="G250" i="27"/>
  <c r="AL269" i="27"/>
  <c r="AL279" i="27"/>
  <c r="BJ167" i="27"/>
  <c r="BJ177" i="27"/>
  <c r="BJ186" i="27"/>
  <c r="G201" i="27"/>
  <c r="BF201" i="27"/>
  <c r="AN287" i="27"/>
  <c r="BF243" i="27"/>
  <c r="BJ248" i="27"/>
  <c r="AH248" i="27"/>
  <c r="BF262" i="27"/>
  <c r="G265" i="27"/>
  <c r="BF265" i="27"/>
  <c r="AL243" i="27"/>
  <c r="AL245" i="27"/>
  <c r="AL248" i="27"/>
  <c r="BF254" i="27"/>
  <c r="G254" i="27"/>
  <c r="AL257" i="27"/>
  <c r="BF259" i="27"/>
  <c r="G259" i="27"/>
  <c r="BF263" i="27"/>
  <c r="G263" i="27"/>
  <c r="AL275" i="27"/>
  <c r="AL280" i="27"/>
  <c r="S287" i="27"/>
  <c r="BF273" i="27"/>
  <c r="G273" i="27"/>
  <c r="BF278" i="27"/>
  <c r="G278" i="27"/>
  <c r="BF283" i="27"/>
  <c r="G283" i="27"/>
  <c r="BF202" i="27"/>
  <c r="G202" i="27"/>
  <c r="BF204" i="27"/>
  <c r="G204" i="27"/>
  <c r="BF207" i="27"/>
  <c r="G207" i="27"/>
  <c r="BF209" i="27"/>
  <c r="G209" i="27"/>
  <c r="BF211" i="27"/>
  <c r="G211" i="27"/>
  <c r="W287" i="27"/>
  <c r="AR287" i="27"/>
  <c r="AH198" i="27"/>
  <c r="AV287" i="27"/>
  <c r="BJ242" i="27"/>
  <c r="BJ244" i="27"/>
  <c r="BJ247" i="27"/>
  <c r="AH265" i="27"/>
  <c r="BF266" i="27"/>
  <c r="G266" i="27"/>
  <c r="BF251" i="27"/>
  <c r="G251" i="27"/>
  <c r="BF255" i="27"/>
  <c r="BF261" i="27"/>
  <c r="G261" i="27"/>
  <c r="G214" i="27"/>
  <c r="AL241" i="27"/>
  <c r="BF249" i="27"/>
  <c r="G249" i="27"/>
  <c r="BF268" i="27"/>
  <c r="G268" i="27"/>
  <c r="AD287" i="27"/>
  <c r="BF256" i="27"/>
  <c r="G256" i="27"/>
  <c r="BJ266" i="27"/>
  <c r="S14" i="26"/>
  <c r="AF169" i="25"/>
  <c r="AH169" i="25" s="1"/>
  <c r="AF180" i="25"/>
  <c r="AH180" i="25" s="1"/>
  <c r="AF189" i="25"/>
  <c r="AH189" i="25" s="1"/>
  <c r="AF190" i="25"/>
  <c r="AH190" i="25" s="1"/>
  <c r="AF199" i="25"/>
  <c r="AH199" i="25" s="1"/>
  <c r="AF217" i="25"/>
  <c r="AH217" i="25" s="1"/>
  <c r="Y14" i="26"/>
  <c r="BN14" i="26"/>
  <c r="BN46" i="26"/>
  <c r="S50" i="26"/>
  <c r="AR97" i="26"/>
  <c r="CB97" i="26"/>
  <c r="AX97" i="26"/>
  <c r="S134" i="26"/>
  <c r="CB134" i="26"/>
  <c r="BX134" i="26"/>
  <c r="AL134" i="26"/>
  <c r="AX134" i="26"/>
  <c r="BT134" i="26"/>
  <c r="AE134" i="26"/>
  <c r="CD178" i="26"/>
  <c r="BD178" i="26"/>
  <c r="BF178" i="26" s="1"/>
  <c r="BV191" i="26"/>
  <c r="BT191" i="26"/>
  <c r="BR191" i="26"/>
  <c r="AE191" i="26"/>
  <c r="AX191" i="26"/>
  <c r="BT273" i="26"/>
  <c r="AR273" i="26"/>
  <c r="AL273" i="26"/>
  <c r="AN273" i="26" s="1"/>
  <c r="S284" i="26"/>
  <c r="U90" i="22"/>
  <c r="AP92" i="22"/>
  <c r="U99" i="22"/>
  <c r="O101" i="22"/>
  <c r="AP102" i="22"/>
  <c r="AP120" i="22"/>
  <c r="U245" i="22"/>
  <c r="BK277" i="23"/>
  <c r="BK275" i="23"/>
  <c r="AI242" i="23"/>
  <c r="BC204" i="23"/>
  <c r="BE204" i="23" s="1"/>
  <c r="BK197" i="23"/>
  <c r="BK178" i="23"/>
  <c r="BK16" i="23"/>
  <c r="BK15" i="23"/>
  <c r="AF20" i="25"/>
  <c r="AH20" i="25" s="1"/>
  <c r="AF39" i="25"/>
  <c r="AH39" i="25" s="1"/>
  <c r="AF58" i="25"/>
  <c r="AH58" i="25" s="1"/>
  <c r="AN219" i="25"/>
  <c r="AF103" i="25"/>
  <c r="AH103" i="25" s="1"/>
  <c r="AF113" i="25"/>
  <c r="AH113" i="25" s="1"/>
  <c r="BV14" i="26"/>
  <c r="BP14" i="26"/>
  <c r="AL21" i="26"/>
  <c r="Y46" i="26"/>
  <c r="CB90" i="26"/>
  <c r="AX90" i="26"/>
  <c r="BV90" i="26"/>
  <c r="M90" i="26"/>
  <c r="BR90" i="26"/>
  <c r="AL90" i="26"/>
  <c r="BP90" i="26"/>
  <c r="G103" i="26"/>
  <c r="BN103" i="26"/>
  <c r="BR134" i="26"/>
  <c r="BP191" i="26"/>
  <c r="AR205" i="26"/>
  <c r="AX205" i="26"/>
  <c r="CB205" i="26"/>
  <c r="G205" i="26"/>
  <c r="AL205" i="26"/>
  <c r="BZ205" i="26"/>
  <c r="BV205" i="26"/>
  <c r="BD217" i="26"/>
  <c r="BF217" i="26" s="1"/>
  <c r="CD217" i="26"/>
  <c r="AL257" i="26"/>
  <c r="AN257" i="26" s="1"/>
  <c r="BV257" i="26"/>
  <c r="BZ263" i="26"/>
  <c r="BN263" i="26"/>
  <c r="BT263" i="26"/>
  <c r="AL263" i="26"/>
  <c r="AN263" i="26" s="1"/>
  <c r="M263" i="26"/>
  <c r="O263" i="26" s="1"/>
  <c r="BN273" i="26"/>
  <c r="BN283" i="26"/>
  <c r="G283" i="26"/>
  <c r="Y50" i="26"/>
  <c r="AL50" i="26"/>
  <c r="BT50" i="26"/>
  <c r="BR50" i="26"/>
  <c r="BH139" i="26"/>
  <c r="BC215" i="23"/>
  <c r="BE215" i="23" s="1"/>
  <c r="AE195" i="26"/>
  <c r="M195" i="26"/>
  <c r="BR195" i="26"/>
  <c r="BT195" i="26"/>
  <c r="BP195" i="26"/>
  <c r="Y195" i="26"/>
  <c r="CD202" i="26"/>
  <c r="BH202" i="26"/>
  <c r="BD202" i="26"/>
  <c r="BF202" i="26" s="1"/>
  <c r="CD275" i="26"/>
  <c r="BD275" i="26"/>
  <c r="BF275" i="26" s="1"/>
  <c r="AA44" i="22"/>
  <c r="BC278" i="23"/>
  <c r="BE278" i="23" s="1"/>
  <c r="BC185" i="23"/>
  <c r="BE185" i="23" s="1"/>
  <c r="BR18" i="26"/>
  <c r="BN21" i="26"/>
  <c r="G21" i="26"/>
  <c r="BV22" i="26"/>
  <c r="BR34" i="26"/>
  <c r="CB51" i="26"/>
  <c r="BV51" i="26"/>
  <c r="BT51" i="26"/>
  <c r="BP51" i="26"/>
  <c r="Y51" i="26"/>
  <c r="M51" i="26"/>
  <c r="AX51" i="26"/>
  <c r="BT99" i="26"/>
  <c r="BR99" i="26"/>
  <c r="S99" i="26"/>
  <c r="BX99" i="26"/>
  <c r="G99" i="26"/>
  <c r="BV134" i="26"/>
  <c r="AR143" i="26"/>
  <c r="BX143" i="26"/>
  <c r="AX143" i="26"/>
  <c r="S166" i="26"/>
  <c r="AA16" i="22"/>
  <c r="O32" i="22"/>
  <c r="AA192" i="22"/>
  <c r="AA197" i="22"/>
  <c r="AA207" i="22"/>
  <c r="AA251" i="22"/>
  <c r="AA256" i="22"/>
  <c r="O257" i="22"/>
  <c r="AA285" i="22"/>
  <c r="AU277" i="23"/>
  <c r="AU275" i="23"/>
  <c r="AU17" i="23"/>
  <c r="BZ15" i="26"/>
  <c r="AR15" i="26"/>
  <c r="BT15" i="26"/>
  <c r="BP15" i="26"/>
  <c r="AE15" i="26"/>
  <c r="BN27" i="26"/>
  <c r="BD27" i="26"/>
  <c r="BF27" i="26" s="1"/>
  <c r="CD27" i="26"/>
  <c r="Y34" i="26"/>
  <c r="AX39" i="26"/>
  <c r="CB39" i="26"/>
  <c r="BZ39" i="26"/>
  <c r="G52" i="26"/>
  <c r="G105" i="26"/>
  <c r="CD105" i="26"/>
  <c r="BD105" i="26"/>
  <c r="BF105" i="26" s="1"/>
  <c r="CD132" i="26"/>
  <c r="BH132" i="26"/>
  <c r="BT143" i="26"/>
  <c r="BX207" i="26"/>
  <c r="BD207" i="26"/>
  <c r="BF207" i="26" s="1"/>
  <c r="AL207" i="26"/>
  <c r="AX46" i="26"/>
  <c r="BZ46" i="26"/>
  <c r="AR46" i="26"/>
  <c r="BV46" i="26"/>
  <c r="AE46" i="26"/>
  <c r="U24" i="22"/>
  <c r="M18" i="26"/>
  <c r="S34" i="26"/>
  <c r="BZ34" i="26"/>
  <c r="AR34" i="26"/>
  <c r="BV34" i="26"/>
  <c r="BT34" i="26"/>
  <c r="AE34" i="26"/>
  <c r="CD56" i="26"/>
  <c r="BD56" i="26"/>
  <c r="BF56" i="26" s="1"/>
  <c r="BX166" i="26"/>
  <c r="AL166" i="26"/>
  <c r="M166" i="26"/>
  <c r="BT166" i="26"/>
  <c r="BR166" i="26"/>
  <c r="AE166" i="26"/>
  <c r="Y166" i="26"/>
  <c r="AR248" i="26"/>
  <c r="BT248" i="26"/>
  <c r="AL248" i="26"/>
  <c r="AN248" i="26" s="1"/>
  <c r="G248" i="26"/>
  <c r="BZ248" i="26"/>
  <c r="AE248" i="26"/>
  <c r="AG248" i="26" s="1"/>
  <c r="U257" i="22"/>
  <c r="U272" i="22"/>
  <c r="AP274" i="22"/>
  <c r="AP279" i="22"/>
  <c r="AU260" i="23"/>
  <c r="AU257" i="23"/>
  <c r="AI214" i="23"/>
  <c r="AO198" i="23"/>
  <c r="AO120" i="23"/>
  <c r="BC111" i="23"/>
  <c r="BE111" i="23" s="1"/>
  <c r="BX21" i="26"/>
  <c r="AE21" i="26"/>
  <c r="BV21" i="26"/>
  <c r="AR27" i="26"/>
  <c r="BZ27" i="26"/>
  <c r="BP27" i="26"/>
  <c r="Y27" i="26"/>
  <c r="AX36" i="26"/>
  <c r="BZ36" i="26"/>
  <c r="CD44" i="26"/>
  <c r="AX52" i="26"/>
  <c r="AR52" i="26"/>
  <c r="CB52" i="26"/>
  <c r="BZ52" i="26"/>
  <c r="BX52" i="26"/>
  <c r="BV52" i="26"/>
  <c r="AL129" i="26"/>
  <c r="BZ129" i="26"/>
  <c r="BX129" i="26"/>
  <c r="Y143" i="26"/>
  <c r="BV207" i="26"/>
  <c r="BD259" i="26"/>
  <c r="BF259" i="26" s="1"/>
  <c r="CD259" i="26"/>
  <c r="BV262" i="26"/>
  <c r="BR262" i="26"/>
  <c r="Y262" i="26"/>
  <c r="AR262" i="26"/>
  <c r="CB262" i="26"/>
  <c r="BT262" i="26"/>
  <c r="BZ14" i="26"/>
  <c r="BR14" i="26"/>
  <c r="G107" i="26"/>
  <c r="BN107" i="26"/>
  <c r="BD191" i="26"/>
  <c r="BF191" i="26" s="1"/>
  <c r="CD191" i="26"/>
  <c r="O127" i="22"/>
  <c r="O241" i="22"/>
  <c r="O279" i="22"/>
  <c r="AA210" i="22"/>
  <c r="AA215" i="22"/>
  <c r="AA241" i="22"/>
  <c r="AA279" i="22"/>
  <c r="AI249" i="23"/>
  <c r="Y134" i="26"/>
  <c r="Y191" i="26"/>
  <c r="G207" i="26"/>
  <c r="BN207" i="26"/>
  <c r="Y273" i="26"/>
  <c r="BD278" i="26"/>
  <c r="BF278" i="26" s="1"/>
  <c r="CD278" i="26"/>
  <c r="BC280" i="23"/>
  <c r="BE280" i="23" s="1"/>
  <c r="BK168" i="23"/>
  <c r="U116" i="22"/>
  <c r="AA125" i="22"/>
  <c r="AA169" i="22"/>
  <c r="AA189" i="22"/>
  <c r="AA198" i="22"/>
  <c r="O209" i="22"/>
  <c r="AI277" i="23"/>
  <c r="AI274" i="23"/>
  <c r="AO272" i="23"/>
  <c r="AO271" i="23"/>
  <c r="AO262" i="23"/>
  <c r="AO261" i="23"/>
  <c r="AO259" i="23"/>
  <c r="AO257" i="23"/>
  <c r="BC241" i="23"/>
  <c r="BE241" i="23" s="1"/>
  <c r="BK216" i="23"/>
  <c r="AI199" i="23"/>
  <c r="AI121" i="23"/>
  <c r="AU45" i="23"/>
  <c r="AO39" i="23"/>
  <c r="Y15" i="26"/>
  <c r="BV15" i="26"/>
  <c r="CD17" i="26"/>
  <c r="BD17" i="26"/>
  <c r="BF17" i="26" s="1"/>
  <c r="S21" i="26"/>
  <c r="BR21" i="26"/>
  <c r="BX27" i="26"/>
  <c r="CD32" i="26"/>
  <c r="S36" i="26"/>
  <c r="BP36" i="26"/>
  <c r="CD54" i="26"/>
  <c r="BN57" i="26"/>
  <c r="G57" i="26"/>
  <c r="BD110" i="26"/>
  <c r="BF110" i="26" s="1"/>
  <c r="BZ110" i="26"/>
  <c r="AR110" i="26"/>
  <c r="M110" i="26"/>
  <c r="BV110" i="26"/>
  <c r="BR110" i="26"/>
  <c r="AE110" i="26"/>
  <c r="BR129" i="26"/>
  <c r="BT129" i="26"/>
  <c r="BX195" i="26"/>
  <c r="BZ207" i="26"/>
  <c r="AR259" i="26"/>
  <c r="BZ259" i="26"/>
  <c r="AE259" i="26"/>
  <c r="AG259" i="26" s="1"/>
  <c r="BT259" i="26"/>
  <c r="AC213" i="23"/>
  <c r="AI211" i="23"/>
  <c r="AU187" i="23"/>
  <c r="AU186" i="23"/>
  <c r="AU185" i="23"/>
  <c r="BC183" i="23"/>
  <c r="BE183" i="23" s="1"/>
  <c r="BC175" i="23"/>
  <c r="BE175" i="23" s="1"/>
  <c r="BK171" i="23"/>
  <c r="BK169" i="23"/>
  <c r="AO167" i="23"/>
  <c r="AO147" i="23"/>
  <c r="AU138" i="23"/>
  <c r="AU134" i="23"/>
  <c r="AC116" i="23"/>
  <c r="AC115" i="23"/>
  <c r="AI113" i="23"/>
  <c r="BC93" i="23"/>
  <c r="BE93" i="23" s="1"/>
  <c r="AI44" i="23"/>
  <c r="BC15" i="23"/>
  <c r="BE15" i="23" s="1"/>
  <c r="AX23" i="26"/>
  <c r="M24" i="26"/>
  <c r="AX24" i="26"/>
  <c r="M26" i="26"/>
  <c r="G30" i="26"/>
  <c r="M33" i="26"/>
  <c r="AR33" i="26"/>
  <c r="AE39" i="26"/>
  <c r="CB42" i="26"/>
  <c r="BP42" i="26"/>
  <c r="AX48" i="26"/>
  <c r="BX90" i="26"/>
  <c r="G97" i="26"/>
  <c r="BN99" i="26"/>
  <c r="BP105" i="26"/>
  <c r="CB116" i="26"/>
  <c r="M116" i="26"/>
  <c r="AX116" i="26"/>
  <c r="BX121" i="26"/>
  <c r="AR122" i="26"/>
  <c r="M137" i="26"/>
  <c r="BT141" i="26"/>
  <c r="BR141" i="26"/>
  <c r="Y144" i="26"/>
  <c r="AX144" i="26"/>
  <c r="BV180" i="26"/>
  <c r="BZ187" i="26"/>
  <c r="G208" i="26"/>
  <c r="BN208" i="26"/>
  <c r="G217" i="26"/>
  <c r="BN217" i="26"/>
  <c r="BH262" i="26"/>
  <c r="BD269" i="26"/>
  <c r="BF269" i="26" s="1"/>
  <c r="BN281" i="26"/>
  <c r="G281" i="26"/>
  <c r="AI46" i="23"/>
  <c r="AC44" i="23"/>
  <c r="AC34" i="23"/>
  <c r="BX15" i="26"/>
  <c r="BV27" i="26"/>
  <c r="G34" i="26"/>
  <c r="AL34" i="26"/>
  <c r="BX46" i="26"/>
  <c r="BV50" i="26"/>
  <c r="BT52" i="26"/>
  <c r="BD97" i="26"/>
  <c r="BF97" i="26" s="1"/>
  <c r="BX105" i="26"/>
  <c r="BV105" i="26"/>
  <c r="Y105" i="26"/>
  <c r="BV166" i="26"/>
  <c r="BN195" i="26"/>
  <c r="BD204" i="26"/>
  <c r="BF204" i="26" s="1"/>
  <c r="G204" i="26"/>
  <c r="AE205" i="26"/>
  <c r="CD216" i="26"/>
  <c r="BD216" i="26"/>
  <c r="BF216" i="26" s="1"/>
  <c r="AE257" i="26"/>
  <c r="Y269" i="26"/>
  <c r="S269" i="26"/>
  <c r="CB269" i="26"/>
  <c r="AL269" i="26"/>
  <c r="AN269" i="26" s="1"/>
  <c r="BD283" i="26"/>
  <c r="BF283" i="26" s="1"/>
  <c r="BZ283" i="26"/>
  <c r="AR283" i="26"/>
  <c r="AO179" i="23"/>
  <c r="AU172" i="23"/>
  <c r="AU171" i="23"/>
  <c r="AU169" i="23"/>
  <c r="BC147" i="23"/>
  <c r="BE147" i="23" s="1"/>
  <c r="BC119" i="23"/>
  <c r="BE119" i="23" s="1"/>
  <c r="BK113" i="23"/>
  <c r="AO92" i="23"/>
  <c r="AI30" i="23"/>
  <c r="BH14" i="26"/>
  <c r="BV16" i="26"/>
  <c r="AE17" i="26"/>
  <c r="AR21" i="26"/>
  <c r="CB22" i="26"/>
  <c r="CB26" i="26"/>
  <c r="AR39" i="26"/>
  <c r="G46" i="26"/>
  <c r="S48" i="26"/>
  <c r="AE48" i="26"/>
  <c r="BZ48" i="26"/>
  <c r="AX91" i="26"/>
  <c r="AL91" i="26"/>
  <c r="CB105" i="26"/>
  <c r="CB110" i="26"/>
  <c r="Y115" i="26"/>
  <c r="AX115" i="26"/>
  <c r="M115" i="26"/>
  <c r="G121" i="26"/>
  <c r="M143" i="26"/>
  <c r="BT177" i="26"/>
  <c r="BP179" i="26"/>
  <c r="Y179" i="26"/>
  <c r="BX179" i="26"/>
  <c r="CB181" i="26"/>
  <c r="BP181" i="26"/>
  <c r="AL181" i="26"/>
  <c r="S181" i="26"/>
  <c r="AX181" i="26"/>
  <c r="M181" i="26"/>
  <c r="BT187" i="26"/>
  <c r="Y187" i="26"/>
  <c r="BR187" i="26"/>
  <c r="S195" i="26"/>
  <c r="BX204" i="26"/>
  <c r="BD249" i="26"/>
  <c r="BF249" i="26" s="1"/>
  <c r="BH249" i="26"/>
  <c r="CD249" i="26"/>
  <c r="S250" i="26"/>
  <c r="BD250" i="26"/>
  <c r="BF250" i="26" s="1"/>
  <c r="AO173" i="23"/>
  <c r="AO171" i="23"/>
  <c r="AI126" i="23"/>
  <c r="BC116" i="23"/>
  <c r="BE116" i="23" s="1"/>
  <c r="AO108" i="23"/>
  <c r="BK97" i="23"/>
  <c r="BC34" i="23"/>
  <c r="BE34" i="23" s="1"/>
  <c r="BK32" i="23"/>
  <c r="BK30" i="23"/>
  <c r="BK20" i="23"/>
  <c r="AI17" i="23"/>
  <c r="M15" i="26"/>
  <c r="CB15" i="26"/>
  <c r="BN16" i="26"/>
  <c r="AL16" i="26"/>
  <c r="AL17" i="26"/>
  <c r="AX21" i="26"/>
  <c r="CB23" i="26"/>
  <c r="AE24" i="26"/>
  <c r="BP24" i="26"/>
  <c r="G27" i="26"/>
  <c r="BT29" i="26"/>
  <c r="BP29" i="26"/>
  <c r="Y30" i="26"/>
  <c r="AX34" i="26"/>
  <c r="M36" i="26"/>
  <c r="BP39" i="26"/>
  <c r="BT91" i="26"/>
  <c r="BZ91" i="26"/>
  <c r="BV97" i="26"/>
  <c r="CD97" i="26"/>
  <c r="BP115" i="26"/>
  <c r="Y122" i="26"/>
  <c r="BT122" i="26"/>
  <c r="BD126" i="26"/>
  <c r="BF126" i="26" s="1"/>
  <c r="AX129" i="26"/>
  <c r="BN131" i="26"/>
  <c r="BV131" i="26"/>
  <c r="BT131" i="26"/>
  <c r="AE131" i="26"/>
  <c r="BT135" i="26"/>
  <c r="BR135" i="26"/>
  <c r="BD146" i="26"/>
  <c r="BF146" i="26" s="1"/>
  <c r="BZ184" i="26"/>
  <c r="CB184" i="26"/>
  <c r="BX184" i="26"/>
  <c r="AE204" i="26"/>
  <c r="Y249" i="26"/>
  <c r="S249" i="26"/>
  <c r="BR249" i="26"/>
  <c r="AE249" i="26"/>
  <c r="AL249" i="26"/>
  <c r="AN249" i="26" s="1"/>
  <c r="BZ249" i="26"/>
  <c r="BR260" i="26"/>
  <c r="BV260" i="26"/>
  <c r="M260" i="26"/>
  <c r="O260" i="26" s="1"/>
  <c r="BZ262" i="26"/>
  <c r="BD263" i="26"/>
  <c r="BF263" i="26" s="1"/>
  <c r="CD263" i="26"/>
  <c r="BD280" i="26"/>
  <c r="BF280" i="26" s="1"/>
  <c r="CD280" i="26"/>
  <c r="BV48" i="26"/>
  <c r="BX50" i="26"/>
  <c r="BT56" i="26"/>
  <c r="BR57" i="26"/>
  <c r="G92" i="26"/>
  <c r="BT101" i="26"/>
  <c r="BR102" i="26"/>
  <c r="BD102" i="26"/>
  <c r="BF102" i="26" s="1"/>
  <c r="BP104" i="26"/>
  <c r="BR107" i="26"/>
  <c r="Y111" i="26"/>
  <c r="BZ115" i="26"/>
  <c r="BX120" i="26"/>
  <c r="BP134" i="26"/>
  <c r="AE135" i="26"/>
  <c r="CB144" i="26"/>
  <c r="S172" i="26"/>
  <c r="BP172" i="26"/>
  <c r="BX172" i="26"/>
  <c r="CB197" i="26"/>
  <c r="AL197" i="26"/>
  <c r="CD201" i="26"/>
  <c r="BD201" i="26"/>
  <c r="BF201" i="26" s="1"/>
  <c r="BN204" i="26"/>
  <c r="BT208" i="26"/>
  <c r="Y208" i="26"/>
  <c r="S208" i="26"/>
  <c r="BX208" i="26"/>
  <c r="BT217" i="26"/>
  <c r="AE217" i="26"/>
  <c r="S217" i="26"/>
  <c r="M243" i="26"/>
  <c r="AL243" i="26"/>
  <c r="BR255" i="26"/>
  <c r="BX255" i="26"/>
  <c r="AX255" i="26"/>
  <c r="S255" i="26"/>
  <c r="BH257" i="26"/>
  <c r="BN257" i="26"/>
  <c r="M259" i="26"/>
  <c r="O259" i="26" s="1"/>
  <c r="G260" i="26"/>
  <c r="CB272" i="26"/>
  <c r="BT272" i="26"/>
  <c r="AX272" i="26"/>
  <c r="AX275" i="26"/>
  <c r="M275" i="26"/>
  <c r="O275" i="26" s="1"/>
  <c r="BT275" i="26"/>
  <c r="AE281" i="26"/>
  <c r="AG281" i="26" s="1"/>
  <c r="BZ285" i="26"/>
  <c r="BT285" i="26"/>
  <c r="AE285" i="26"/>
  <c r="AX285" i="26"/>
  <c r="M46" i="26"/>
  <c r="CB46" i="26"/>
  <c r="BH47" i="26"/>
  <c r="BX47" i="26"/>
  <c r="BR47" i="26"/>
  <c r="AE51" i="26"/>
  <c r="AR91" i="26"/>
  <c r="Y99" i="26"/>
  <c r="BD101" i="26"/>
  <c r="BF101" i="26" s="1"/>
  <c r="AE105" i="26"/>
  <c r="G109" i="26"/>
  <c r="Y113" i="26"/>
  <c r="BR113" i="26"/>
  <c r="AE126" i="26"/>
  <c r="BP126" i="26"/>
  <c r="BX131" i="26"/>
  <c r="AR134" i="26"/>
  <c r="AL141" i="26"/>
  <c r="BZ143" i="26"/>
  <c r="BP146" i="26"/>
  <c r="AR147" i="26"/>
  <c r="Y167" i="26"/>
  <c r="BP167" i="26"/>
  <c r="M171" i="26"/>
  <c r="BP171" i="26"/>
  <c r="BN191" i="26"/>
  <c r="BX191" i="26"/>
  <c r="BN193" i="26"/>
  <c r="BZ193" i="26"/>
  <c r="AX201" i="26"/>
  <c r="BZ201" i="26"/>
  <c r="BT213" i="26"/>
  <c r="BR213" i="26"/>
  <c r="Y213" i="26"/>
  <c r="BV217" i="26"/>
  <c r="BZ217" i="26"/>
  <c r="CD242" i="26"/>
  <c r="BD242" i="26"/>
  <c r="BF242" i="26" s="1"/>
  <c r="G273" i="26"/>
  <c r="BR46" i="26"/>
  <c r="AL47" i="26"/>
  <c r="AL48" i="26"/>
  <c r="BZ50" i="26"/>
  <c r="BX51" i="26"/>
  <c r="BV54" i="26"/>
  <c r="CB54" i="26"/>
  <c r="Y57" i="26"/>
  <c r="BX57" i="26"/>
  <c r="BD92" i="26"/>
  <c r="BF92" i="26" s="1"/>
  <c r="BR98" i="26"/>
  <c r="CB98" i="26"/>
  <c r="BV99" i="26"/>
  <c r="AL105" i="26"/>
  <c r="BV107" i="26"/>
  <c r="AE111" i="26"/>
  <c r="BR115" i="26"/>
  <c r="AR129" i="26"/>
  <c r="AE167" i="26"/>
  <c r="BT167" i="26"/>
  <c r="BR171" i="26"/>
  <c r="AE172" i="26"/>
  <c r="BT172" i="26"/>
  <c r="AX186" i="26"/>
  <c r="BP186" i="26"/>
  <c r="G191" i="26"/>
  <c r="Y193" i="26"/>
  <c r="BT193" i="26"/>
  <c r="AE197" i="26"/>
  <c r="BX197" i="26"/>
  <c r="BR201" i="26"/>
  <c r="CB201" i="26"/>
  <c r="CD205" i="26"/>
  <c r="BD205" i="26"/>
  <c r="BF205" i="26" s="1"/>
  <c r="BZ208" i="26"/>
  <c r="BX213" i="26"/>
  <c r="G215" i="26"/>
  <c r="CB248" i="26"/>
  <c r="AR249" i="26"/>
  <c r="BD257" i="26"/>
  <c r="BF257" i="26" s="1"/>
  <c r="BZ269" i="26"/>
  <c r="BZ281" i="26"/>
  <c r="BR281" i="26"/>
  <c r="CB171" i="26"/>
  <c r="BH183" i="26"/>
  <c r="BD184" i="26"/>
  <c r="BF184" i="26" s="1"/>
  <c r="AE186" i="26"/>
  <c r="AL193" i="26"/>
  <c r="CD197" i="26"/>
  <c r="BN198" i="26"/>
  <c r="AR202" i="26"/>
  <c r="BX202" i="26"/>
  <c r="Y203" i="26"/>
  <c r="BV204" i="26"/>
  <c r="AL208" i="26"/>
  <c r="AE209" i="26"/>
  <c r="AL210" i="26"/>
  <c r="BT210" i="26"/>
  <c r="AE211" i="26"/>
  <c r="BV214" i="26"/>
  <c r="AX217" i="26"/>
  <c r="Y243" i="26"/>
  <c r="BH245" i="26"/>
  <c r="Y248" i="26"/>
  <c r="AL251" i="26"/>
  <c r="AN251" i="26" s="1"/>
  <c r="BV251" i="26"/>
  <c r="AL254" i="26"/>
  <c r="AN254" i="26" s="1"/>
  <c r="AX257" i="26"/>
  <c r="G259" i="26"/>
  <c r="BN259" i="26"/>
  <c r="AL266" i="26"/>
  <c r="AN266" i="26" s="1"/>
  <c r="AR267" i="26"/>
  <c r="AL271" i="26"/>
  <c r="AN271" i="26" s="1"/>
  <c r="BR273" i="26"/>
  <c r="AX273" i="26"/>
  <c r="Y275" i="26"/>
  <c r="AR278" i="26"/>
  <c r="G279" i="26"/>
  <c r="AE280" i="26"/>
  <c r="BX167" i="26"/>
  <c r="Y172" i="26"/>
  <c r="AR174" i="26"/>
  <c r="BP178" i="26"/>
  <c r="AR178" i="26"/>
  <c r="CB178" i="26"/>
  <c r="BZ179" i="26"/>
  <c r="BT181" i="26"/>
  <c r="M191" i="26"/>
  <c r="CB191" i="26"/>
  <c r="BR193" i="26"/>
  <c r="M203" i="26"/>
  <c r="CB203" i="26"/>
  <c r="CB204" i="26"/>
  <c r="BD208" i="26"/>
  <c r="BF208" i="26" s="1"/>
  <c r="S210" i="26"/>
  <c r="AX210" i="26"/>
  <c r="AR213" i="26"/>
  <c r="AL250" i="26"/>
  <c r="AN250" i="26" s="1"/>
  <c r="CB259" i="26"/>
  <c r="AE261" i="26"/>
  <c r="Y263" i="26"/>
  <c r="AX269" i="26"/>
  <c r="BZ275" i="26"/>
  <c r="BN279" i="26"/>
  <c r="BN197" i="26"/>
  <c r="BT201" i="26"/>
  <c r="AR207" i="26"/>
  <c r="BD213" i="26"/>
  <c r="BF213" i="26" s="1"/>
  <c r="Y216" i="26"/>
  <c r="CB243" i="26"/>
  <c r="CB256" i="26"/>
  <c r="BN261" i="26"/>
  <c r="AL262" i="26"/>
  <c r="AN262" i="26" s="1"/>
  <c r="AE266" i="26"/>
  <c r="AG266" i="26" s="1"/>
  <c r="AE267" i="26"/>
  <c r="AE268" i="26"/>
  <c r="BR271" i="26"/>
  <c r="AR272" i="26"/>
  <c r="BZ273" i="26"/>
  <c r="BZ277" i="26"/>
  <c r="CB281" i="26"/>
  <c r="Y28" i="26"/>
  <c r="CB28" i="26"/>
  <c r="AX28" i="26"/>
  <c r="BP28" i="26"/>
  <c r="BT28" i="26"/>
  <c r="G134" i="26"/>
  <c r="BN134" i="26"/>
  <c r="BH134" i="26"/>
  <c r="BX201" i="26"/>
  <c r="BH201" i="26"/>
  <c r="BH20" i="26"/>
  <c r="BN20" i="26"/>
  <c r="BN28" i="26"/>
  <c r="S33" i="26"/>
  <c r="BV36" i="26"/>
  <c r="AE36" i="26"/>
  <c r="BR40" i="26"/>
  <c r="S40" i="26"/>
  <c r="AE44" i="26"/>
  <c r="BV44" i="26"/>
  <c r="BD51" i="26"/>
  <c r="BF51" i="26" s="1"/>
  <c r="S56" i="26"/>
  <c r="BP108" i="26"/>
  <c r="M108" i="26"/>
  <c r="BN186" i="26"/>
  <c r="BH186" i="26"/>
  <c r="AL201" i="26"/>
  <c r="G20" i="26"/>
  <c r="Y24" i="26"/>
  <c r="BT24" i="26"/>
  <c r="Y29" i="26"/>
  <c r="BZ30" i="26"/>
  <c r="AR30" i="26"/>
  <c r="BP32" i="26"/>
  <c r="M32" i="26"/>
  <c r="BH32" i="26"/>
  <c r="S38" i="26"/>
  <c r="BN39" i="26"/>
  <c r="BH39" i="26"/>
  <c r="BV39" i="26"/>
  <c r="AE54" i="26"/>
  <c r="AE91" i="26"/>
  <c r="BV91" i="26"/>
  <c r="AR98" i="26"/>
  <c r="AL103" i="26"/>
  <c r="BD113" i="26"/>
  <c r="BF113" i="26" s="1"/>
  <c r="BX135" i="26"/>
  <c r="AL135" i="26"/>
  <c r="CB247" i="26"/>
  <c r="AX247" i="26"/>
  <c r="BZ247" i="26"/>
  <c r="AR247" i="26"/>
  <c r="BT247" i="26"/>
  <c r="BR247" i="26"/>
  <c r="AL247" i="26"/>
  <c r="AN247" i="26" s="1"/>
  <c r="BX28" i="26"/>
  <c r="M35" i="26"/>
  <c r="BN40" i="26"/>
  <c r="AX50" i="26"/>
  <c r="CB50" i="26"/>
  <c r="BB219" i="26"/>
  <c r="BD89" i="26"/>
  <c r="BF89" i="26" s="1"/>
  <c r="Y98" i="26"/>
  <c r="S103" i="26"/>
  <c r="S107" i="26"/>
  <c r="BZ123" i="26"/>
  <c r="BH123" i="26"/>
  <c r="AR123" i="26"/>
  <c r="BN146" i="26"/>
  <c r="BH146" i="26"/>
  <c r="G146" i="26"/>
  <c r="BN24" i="26"/>
  <c r="BH24" i="26"/>
  <c r="G24" i="26"/>
  <c r="AL28" i="26"/>
  <c r="BT42" i="26"/>
  <c r="Y42" i="26"/>
  <c r="BP57" i="26"/>
  <c r="M57" i="26"/>
  <c r="BH57" i="26"/>
  <c r="BL60" i="26"/>
  <c r="M60" i="26" s="1"/>
  <c r="S93" i="26"/>
  <c r="BR93" i="26"/>
  <c r="BD93" i="26"/>
  <c r="BF93" i="26" s="1"/>
  <c r="CD93" i="26"/>
  <c r="AE97" i="26"/>
  <c r="BX145" i="26"/>
  <c r="AL145" i="26"/>
  <c r="BR179" i="26"/>
  <c r="S179" i="26"/>
  <c r="BH179" i="26"/>
  <c r="BR192" i="26"/>
  <c r="BZ192" i="26"/>
  <c r="AR192" i="26"/>
  <c r="BV192" i="26"/>
  <c r="S192" i="26"/>
  <c r="Y192" i="26"/>
  <c r="AL192" i="26"/>
  <c r="G192" i="26"/>
  <c r="BX215" i="26"/>
  <c r="AL215" i="26"/>
  <c r="BR15" i="26"/>
  <c r="Q60" i="26"/>
  <c r="S15" i="26"/>
  <c r="BV17" i="26"/>
  <c r="S18" i="26"/>
  <c r="BH18" i="26"/>
  <c r="AX20" i="26"/>
  <c r="BT22" i="26"/>
  <c r="BH22" i="26"/>
  <c r="AE26" i="26"/>
  <c r="BV26" i="26"/>
  <c r="M28" i="26"/>
  <c r="BZ40" i="26"/>
  <c r="BH41" i="26"/>
  <c r="G41" i="26"/>
  <c r="BN41" i="26"/>
  <c r="CD41" i="26"/>
  <c r="S46" i="26"/>
  <c r="AR47" i="26"/>
  <c r="Y52" i="26"/>
  <c r="AR53" i="26"/>
  <c r="BZ53" i="26"/>
  <c r="BT90" i="26"/>
  <c r="Y90" i="26"/>
  <c r="Y93" i="26"/>
  <c r="AE93" i="26"/>
  <c r="CB93" i="26"/>
  <c r="AX93" i="26"/>
  <c r="BT93" i="26"/>
  <c r="BP93" i="26"/>
  <c r="G96" i="26"/>
  <c r="BN98" i="26"/>
  <c r="G98" i="26"/>
  <c r="AE99" i="26"/>
  <c r="CD131" i="26"/>
  <c r="BD131" i="26"/>
  <c r="BF131" i="26" s="1"/>
  <c r="M140" i="26"/>
  <c r="BT140" i="26"/>
  <c r="AX140" i="26"/>
  <c r="Y140" i="26"/>
  <c r="S140" i="26"/>
  <c r="CB140" i="26"/>
  <c r="BP140" i="26"/>
  <c r="BN140" i="26"/>
  <c r="AE143" i="26"/>
  <c r="BV143" i="26"/>
  <c r="AL147" i="26"/>
  <c r="BX147" i="26"/>
  <c r="M147" i="26"/>
  <c r="AX147" i="26"/>
  <c r="BT147" i="26"/>
  <c r="BP147" i="26"/>
  <c r="CB147" i="26"/>
  <c r="CB166" i="26"/>
  <c r="AX166" i="26"/>
  <c r="CB192" i="26"/>
  <c r="BV193" i="26"/>
  <c r="AE193" i="26"/>
  <c r="AR197" i="26"/>
  <c r="BZ197" i="26"/>
  <c r="BV263" i="26"/>
  <c r="AE263" i="26"/>
  <c r="BX18" i="26"/>
  <c r="AL18" i="26"/>
  <c r="BP21" i="26"/>
  <c r="M21" i="26"/>
  <c r="BH21" i="26"/>
  <c r="CD39" i="26"/>
  <c r="BD39" i="26"/>
  <c r="BF39" i="26" s="1"/>
  <c r="BT58" i="26"/>
  <c r="AL58" i="26"/>
  <c r="M58" i="26"/>
  <c r="BX58" i="26"/>
  <c r="BV101" i="26"/>
  <c r="AE101" i="26"/>
  <c r="CD116" i="26"/>
  <c r="BD116" i="26"/>
  <c r="BF116" i="26" s="1"/>
  <c r="BN143" i="26"/>
  <c r="BH143" i="26"/>
  <c r="G143" i="26"/>
  <c r="BZ191" i="26"/>
  <c r="AR191" i="26"/>
  <c r="BR197" i="26"/>
  <c r="S197" i="26"/>
  <c r="BH197" i="26"/>
  <c r="AX17" i="26"/>
  <c r="CB17" i="26"/>
  <c r="BP26" i="26"/>
  <c r="BH26" i="26"/>
  <c r="BH40" i="26"/>
  <c r="BZ42" i="26"/>
  <c r="AR42" i="26"/>
  <c r="M48" i="26"/>
  <c r="BP48" i="26"/>
  <c r="BH48" i="26"/>
  <c r="AE57" i="26"/>
  <c r="BV57" i="26"/>
  <c r="BN58" i="26"/>
  <c r="AL93" i="26"/>
  <c r="AL122" i="26"/>
  <c r="BX122" i="26"/>
  <c r="BD174" i="26"/>
  <c r="BF174" i="26" s="1"/>
  <c r="CD174" i="26"/>
  <c r="CB14" i="26"/>
  <c r="AV60" i="26"/>
  <c r="AX14" i="26"/>
  <c r="AR22" i="26"/>
  <c r="BN34" i="26"/>
  <c r="BH34" i="26"/>
  <c r="BT53" i="26"/>
  <c r="AL53" i="26"/>
  <c r="CB53" i="26"/>
  <c r="AE53" i="26"/>
  <c r="Y53" i="26"/>
  <c r="BP53" i="26"/>
  <c r="BX53" i="26"/>
  <c r="BN53" i="26"/>
  <c r="BZ90" i="26"/>
  <c r="AR90" i="26"/>
  <c r="Y102" i="26"/>
  <c r="BT102" i="26"/>
  <c r="BV104" i="26"/>
  <c r="AE104" i="26"/>
  <c r="AX114" i="26"/>
  <c r="CB114" i="26"/>
  <c r="AE117" i="26"/>
  <c r="BV117" i="26"/>
  <c r="BZ168" i="26"/>
  <c r="AR168" i="26"/>
  <c r="G186" i="26"/>
  <c r="BP217" i="26"/>
  <c r="BH217" i="26"/>
  <c r="BD21" i="26"/>
  <c r="BF21" i="26" s="1"/>
  <c r="BH23" i="26"/>
  <c r="BP23" i="26"/>
  <c r="BD26" i="26"/>
  <c r="BF26" i="26" s="1"/>
  <c r="AX27" i="26"/>
  <c r="CB27" i="26"/>
  <c r="G39" i="26"/>
  <c r="AE41" i="26"/>
  <c r="BD99" i="26"/>
  <c r="BF99" i="26" s="1"/>
  <c r="BP109" i="26"/>
  <c r="BH109" i="26"/>
  <c r="BZ121" i="26"/>
  <c r="AR121" i="26"/>
  <c r="BR138" i="26"/>
  <c r="S138" i="26"/>
  <c r="BH138" i="26"/>
  <c r="BN169" i="26"/>
  <c r="Y214" i="26"/>
  <c r="BT214" i="26"/>
  <c r="BZ16" i="26"/>
  <c r="AR16" i="26"/>
  <c r="M23" i="26"/>
  <c r="AL51" i="26"/>
  <c r="BH54" i="26"/>
  <c r="G54" i="26"/>
  <c r="BN54" i="26"/>
  <c r="AX96" i="26"/>
  <c r="CB96" i="26"/>
  <c r="BD96" i="26"/>
  <c r="BF96" i="26" s="1"/>
  <c r="BX96" i="26"/>
  <c r="BV96" i="26"/>
  <c r="BN117" i="26"/>
  <c r="BH117" i="26"/>
  <c r="BR119" i="26"/>
  <c r="S119" i="26"/>
  <c r="BZ120" i="26"/>
  <c r="AR120" i="26"/>
  <c r="BT16" i="26"/>
  <c r="Y16" i="26"/>
  <c r="BD18" i="26"/>
  <c r="BF18" i="26" s="1"/>
  <c r="G18" i="26"/>
  <c r="BP18" i="26"/>
  <c r="AE18" i="26"/>
  <c r="BZ18" i="26"/>
  <c r="BR22" i="26"/>
  <c r="S22" i="26"/>
  <c r="M22" i="26"/>
  <c r="BX22" i="26"/>
  <c r="G22" i="26"/>
  <c r="BD22" i="26"/>
  <c r="BF22" i="26" s="1"/>
  <c r="BZ24" i="26"/>
  <c r="AR24" i="26"/>
  <c r="BH30" i="26"/>
  <c r="BN42" i="26"/>
  <c r="BH42" i="26"/>
  <c r="G42" i="26"/>
  <c r="CB48" i="26"/>
  <c r="S51" i="26"/>
  <c r="BR51" i="26"/>
  <c r="M53" i="26"/>
  <c r="AX53" i="26"/>
  <c r="BR58" i="26"/>
  <c r="S58" i="26"/>
  <c r="BH58" i="26"/>
  <c r="AX58" i="26"/>
  <c r="E219" i="26"/>
  <c r="BH89" i="26"/>
  <c r="G89" i="26"/>
  <c r="BN89" i="26"/>
  <c r="CD89" i="26"/>
  <c r="BP91" i="26"/>
  <c r="BH91" i="26"/>
  <c r="BH92" i="26"/>
  <c r="BH120" i="26"/>
  <c r="M120" i="26"/>
  <c r="BD132" i="26"/>
  <c r="BF132" i="26" s="1"/>
  <c r="BT132" i="26"/>
  <c r="Y132" i="26"/>
  <c r="BR132" i="26"/>
  <c r="AR132" i="26"/>
  <c r="CB132" i="26"/>
  <c r="AX132" i="26"/>
  <c r="CD15" i="26"/>
  <c r="BN47" i="26"/>
  <c r="G47" i="26"/>
  <c r="BN52" i="26"/>
  <c r="BH52" i="26"/>
  <c r="BR53" i="26"/>
  <c r="S53" i="26"/>
  <c r="BZ56" i="26"/>
  <c r="AR56" i="26"/>
  <c r="CB92" i="26"/>
  <c r="AX92" i="26"/>
  <c r="BZ138" i="26"/>
  <c r="AR138" i="26"/>
  <c r="BZ195" i="26"/>
  <c r="AR195" i="26"/>
  <c r="BD46" i="26"/>
  <c r="BF46" i="26" s="1"/>
  <c r="AE58" i="26"/>
  <c r="CD111" i="26"/>
  <c r="BD111" i="26"/>
  <c r="BF111" i="26" s="1"/>
  <c r="AL126" i="26"/>
  <c r="BX126" i="26"/>
  <c r="BD144" i="26"/>
  <c r="BF144" i="26" s="1"/>
  <c r="CD144" i="26"/>
  <c r="BN168" i="26"/>
  <c r="G168" i="26"/>
  <c r="BH168" i="26"/>
  <c r="BN29" i="26"/>
  <c r="BH29" i="26"/>
  <c r="BT40" i="26"/>
  <c r="AL40" i="26"/>
  <c r="M40" i="26"/>
  <c r="AE40" i="26"/>
  <c r="BX40" i="26"/>
  <c r="BP40" i="26"/>
  <c r="Y40" i="26"/>
  <c r="BV45" i="26"/>
  <c r="AE45" i="26"/>
  <c r="AL46" i="26"/>
  <c r="BP58" i="26"/>
  <c r="BX169" i="26"/>
  <c r="AX169" i="26"/>
  <c r="AE169" i="26"/>
  <c r="M169" i="26"/>
  <c r="BT169" i="26"/>
  <c r="Y169" i="26"/>
  <c r="CB169" i="26"/>
  <c r="BP169" i="26"/>
  <c r="CB179" i="26"/>
  <c r="AX179" i="26"/>
  <c r="Y281" i="26"/>
  <c r="BH281" i="26"/>
  <c r="BT281" i="26"/>
  <c r="CB284" i="26"/>
  <c r="AX284" i="26"/>
  <c r="BH284" i="26"/>
  <c r="AL15" i="26"/>
  <c r="BX23" i="26"/>
  <c r="AL23" i="26"/>
  <c r="BZ58" i="26"/>
  <c r="AC219" i="26"/>
  <c r="BV89" i="26"/>
  <c r="BT139" i="26"/>
  <c r="BP139" i="26"/>
  <c r="Y139" i="26"/>
  <c r="AX139" i="26"/>
  <c r="CB139" i="26"/>
  <c r="BX139" i="26"/>
  <c r="AL139" i="26"/>
  <c r="M139" i="26"/>
  <c r="BD167" i="26"/>
  <c r="BF167" i="26" s="1"/>
  <c r="M217" i="26"/>
  <c r="BP244" i="26"/>
  <c r="M244" i="26"/>
  <c r="O244" i="26" s="1"/>
  <c r="BH244" i="26"/>
  <c r="BN18" i="26"/>
  <c r="AE22" i="26"/>
  <c r="BN22" i="26"/>
  <c r="BR28" i="26"/>
  <c r="S28" i="26"/>
  <c r="BD28" i="26"/>
  <c r="BF28" i="26" s="1"/>
  <c r="CD28" i="26"/>
  <c r="AX30" i="26"/>
  <c r="CB30" i="26"/>
  <c r="BX30" i="26"/>
  <c r="BV30" i="26"/>
  <c r="AL38" i="26"/>
  <c r="CB40" i="26"/>
  <c r="BD57" i="26"/>
  <c r="BF57" i="26" s="1"/>
  <c r="BN90" i="26"/>
  <c r="BH90" i="26"/>
  <c r="G90" i="26"/>
  <c r="M91" i="26"/>
  <c r="BN95" i="26"/>
  <c r="BH95" i="26"/>
  <c r="M96" i="26"/>
  <c r="AR96" i="26"/>
  <c r="BZ96" i="26"/>
  <c r="BP97" i="26"/>
  <c r="M97" i="26"/>
  <c r="BH97" i="26"/>
  <c r="BP99" i="26"/>
  <c r="BH99" i="26"/>
  <c r="M99" i="26"/>
  <c r="M104" i="26"/>
  <c r="BX110" i="26"/>
  <c r="AL110" i="26"/>
  <c r="AX117" i="26"/>
  <c r="AL117" i="26"/>
  <c r="M117" i="26"/>
  <c r="CB117" i="26"/>
  <c r="Y117" i="26"/>
  <c r="BX117" i="26"/>
  <c r="S121" i="26"/>
  <c r="BD122" i="26"/>
  <c r="BF122" i="26" s="1"/>
  <c r="AX128" i="26"/>
  <c r="CB128" i="26"/>
  <c r="AE132" i="26"/>
  <c r="BV132" i="26"/>
  <c r="BZ141" i="26"/>
  <c r="AR141" i="26"/>
  <c r="BN172" i="26"/>
  <c r="BH172" i="26"/>
  <c r="G172" i="26"/>
  <c r="AX187" i="26"/>
  <c r="CB187" i="26"/>
  <c r="BX137" i="26"/>
  <c r="AL137" i="26"/>
  <c r="S137" i="26"/>
  <c r="CB137" i="26"/>
  <c r="AX137" i="26"/>
  <c r="BZ146" i="26"/>
  <c r="AR146" i="26"/>
  <c r="BD180" i="26"/>
  <c r="BF180" i="26" s="1"/>
  <c r="CD180" i="26"/>
  <c r="CD243" i="26"/>
  <c r="BD243" i="26"/>
  <c r="BF243" i="26" s="1"/>
  <c r="AR257" i="26"/>
  <c r="AT257" i="26" s="1"/>
  <c r="BZ257" i="26"/>
  <c r="E60" i="26"/>
  <c r="Y18" i="26"/>
  <c r="BT30" i="26"/>
  <c r="BP34" i="26"/>
  <c r="M34" i="26"/>
  <c r="BN56" i="26"/>
  <c r="BH56" i="26"/>
  <c r="AJ219" i="26"/>
  <c r="BX89" i="26"/>
  <c r="CD102" i="26"/>
  <c r="BP113" i="26"/>
  <c r="M113" i="26"/>
  <c r="BV115" i="26"/>
  <c r="AE115" i="26"/>
  <c r="AE119" i="26"/>
  <c r="S129" i="26"/>
  <c r="BH140" i="26"/>
  <c r="G140" i="26"/>
  <c r="Y180" i="26"/>
  <c r="BT180" i="26"/>
  <c r="BP180" i="26"/>
  <c r="CB180" i="26"/>
  <c r="M180" i="26"/>
  <c r="CD20" i="26"/>
  <c r="S23" i="26"/>
  <c r="AR23" i="26"/>
  <c r="AE27" i="26"/>
  <c r="BD29" i="26"/>
  <c r="BF29" i="26" s="1"/>
  <c r="BD34" i="26"/>
  <c r="BF34" i="26" s="1"/>
  <c r="AR35" i="26"/>
  <c r="BD95" i="26"/>
  <c r="BF95" i="26" s="1"/>
  <c r="Y96" i="26"/>
  <c r="AE107" i="26"/>
  <c r="AL113" i="26"/>
  <c r="BT125" i="26"/>
  <c r="BR125" i="26"/>
  <c r="AX125" i="26"/>
  <c r="AE125" i="26"/>
  <c r="CB125" i="26"/>
  <c r="Y125" i="26"/>
  <c r="BP128" i="26"/>
  <c r="AX183" i="26"/>
  <c r="BX183" i="26"/>
  <c r="G183" i="26"/>
  <c r="Y183" i="26"/>
  <c r="BT189" i="26"/>
  <c r="Y189" i="26"/>
  <c r="BH189" i="26"/>
  <c r="BD198" i="26"/>
  <c r="BF198" i="26" s="1"/>
  <c r="CD198" i="26"/>
  <c r="BR254" i="26"/>
  <c r="S254" i="26"/>
  <c r="M256" i="26"/>
  <c r="O256" i="26" s="1"/>
  <c r="BP256" i="26"/>
  <c r="BH256" i="26"/>
  <c r="BR257" i="26"/>
  <c r="S257" i="26"/>
  <c r="M14" i="26"/>
  <c r="BB60" i="26"/>
  <c r="BH17" i="26"/>
  <c r="BV18" i="26"/>
  <c r="AX18" i="26"/>
  <c r="Y21" i="26"/>
  <c r="BP22" i="26"/>
  <c r="Y23" i="26"/>
  <c r="BX24" i="26"/>
  <c r="M27" i="26"/>
  <c r="BR32" i="26"/>
  <c r="S32" i="26"/>
  <c r="BT32" i="26"/>
  <c r="AL32" i="26"/>
  <c r="AX33" i="26"/>
  <c r="BX36" i="26"/>
  <c r="AL36" i="26"/>
  <c r="BH36" i="26"/>
  <c r="BN38" i="26"/>
  <c r="BH38" i="26"/>
  <c r="BT38" i="26"/>
  <c r="BR39" i="26"/>
  <c r="BV40" i="26"/>
  <c r="AX40" i="26"/>
  <c r="S41" i="26"/>
  <c r="BZ41" i="26"/>
  <c r="BP41" i="26"/>
  <c r="BT44" i="26"/>
  <c r="AR44" i="26"/>
  <c r="BX45" i="26"/>
  <c r="AL45" i="26"/>
  <c r="BH45" i="26"/>
  <c r="BH46" i="26"/>
  <c r="BP47" i="26"/>
  <c r="M47" i="26"/>
  <c r="BR48" i="26"/>
  <c r="BN48" i="26"/>
  <c r="M50" i="26"/>
  <c r="BD50" i="26"/>
  <c r="BF50" i="26" s="1"/>
  <c r="BN51" i="26"/>
  <c r="BH51" i="26"/>
  <c r="M52" i="26"/>
  <c r="AL52" i="26"/>
  <c r="G53" i="26"/>
  <c r="BD58" i="26"/>
  <c r="BF58" i="26" s="1"/>
  <c r="CB58" i="26"/>
  <c r="S89" i="26"/>
  <c r="M92" i="26"/>
  <c r="S97" i="26"/>
  <c r="BN97" i="26"/>
  <c r="M101" i="26"/>
  <c r="AL102" i="26"/>
  <c r="BH102" i="26"/>
  <c r="BT104" i="26"/>
  <c r="BZ104" i="26"/>
  <c r="S105" i="26"/>
  <c r="BH108" i="26"/>
  <c r="AX108" i="26"/>
  <c r="CB108" i="26"/>
  <c r="S111" i="26"/>
  <c r="M114" i="26"/>
  <c r="BH114" i="26"/>
  <c r="M121" i="26"/>
  <c r="BP121" i="26"/>
  <c r="CB121" i="26"/>
  <c r="AL125" i="26"/>
  <c r="BN125" i="26"/>
  <c r="BZ128" i="26"/>
  <c r="BH129" i="26"/>
  <c r="AL131" i="26"/>
  <c r="BR131" i="26"/>
  <c r="BZ134" i="26"/>
  <c r="BZ140" i="26"/>
  <c r="AR140" i="26"/>
  <c r="BD145" i="26"/>
  <c r="BF145" i="26" s="1"/>
  <c r="S167" i="26"/>
  <c r="CD172" i="26"/>
  <c r="BD172" i="26"/>
  <c r="CD175" i="26"/>
  <c r="AE177" i="26"/>
  <c r="BV177" i="26"/>
  <c r="CB177" i="26"/>
  <c r="BD177" i="26"/>
  <c r="BF177" i="26" s="1"/>
  <c r="AL177" i="26"/>
  <c r="M177" i="26"/>
  <c r="S177" i="26"/>
  <c r="BR177" i="26"/>
  <c r="BX180" i="26"/>
  <c r="AL180" i="26"/>
  <c r="AL183" i="26"/>
  <c r="BZ183" i="26"/>
  <c r="BV184" i="26"/>
  <c r="AE184" i="26"/>
  <c r="BP189" i="26"/>
  <c r="AX189" i="26"/>
  <c r="AE189" i="26"/>
  <c r="M189" i="26"/>
  <c r="BN189" i="26"/>
  <c r="BD189" i="26"/>
  <c r="BF189" i="26" s="1"/>
  <c r="G189" i="26"/>
  <c r="CB189" i="26"/>
  <c r="AR189" i="26"/>
  <c r="BV189" i="26"/>
  <c r="BR196" i="26"/>
  <c r="AX196" i="26"/>
  <c r="BD196" i="26"/>
  <c r="BF196" i="26" s="1"/>
  <c r="G196" i="26"/>
  <c r="CB196" i="26"/>
  <c r="BP196" i="26"/>
  <c r="BZ196" i="26"/>
  <c r="AR196" i="26"/>
  <c r="BX196" i="26"/>
  <c r="G203" i="26"/>
  <c r="BH203" i="26"/>
  <c r="BN203" i="26"/>
  <c r="BH211" i="26"/>
  <c r="BT211" i="26"/>
  <c r="Y211" i="26"/>
  <c r="Q219" i="26"/>
  <c r="S256" i="26"/>
  <c r="BR256" i="26"/>
  <c r="BH122" i="26"/>
  <c r="BP122" i="26"/>
  <c r="BH166" i="26"/>
  <c r="G166" i="26"/>
  <c r="BN166" i="26"/>
  <c r="CB195" i="26"/>
  <c r="AX195" i="26"/>
  <c r="S204" i="26"/>
  <c r="BR204" i="26"/>
  <c r="BZ23" i="26"/>
  <c r="BZ28" i="26"/>
  <c r="BX41" i="26"/>
  <c r="BZ93" i="26"/>
  <c r="BZ119" i="26"/>
  <c r="BX119" i="26"/>
  <c r="AL119" i="26"/>
  <c r="AX119" i="26"/>
  <c r="BP132" i="26"/>
  <c r="BN133" i="26"/>
  <c r="BH133" i="26"/>
  <c r="CB135" i="26"/>
  <c r="AX135" i="26"/>
  <c r="BP137" i="26"/>
  <c r="AE144" i="26"/>
  <c r="AL167" i="26"/>
  <c r="AR169" i="26"/>
  <c r="AT169" i="26" s="1"/>
  <c r="AL186" i="26"/>
  <c r="BX186" i="26"/>
  <c r="G16" i="26"/>
  <c r="AL20" i="26"/>
  <c r="BN30" i="26"/>
  <c r="BT35" i="26"/>
  <c r="AE50" i="26"/>
  <c r="BZ51" i="26"/>
  <c r="AR51" i="26"/>
  <c r="BV58" i="26"/>
  <c r="AE92" i="26"/>
  <c r="BN96" i="26"/>
  <c r="BH101" i="26"/>
  <c r="AX103" i="26"/>
  <c r="AX107" i="26"/>
  <c r="AR108" i="26"/>
  <c r="Y109" i="26"/>
  <c r="BP111" i="26"/>
  <c r="AE114" i="26"/>
  <c r="BH115" i="26"/>
  <c r="G115" i="26"/>
  <c r="BN115" i="26"/>
  <c r="BZ117" i="26"/>
  <c r="BN119" i="26"/>
  <c r="BR122" i="26"/>
  <c r="S122" i="26"/>
  <c r="M132" i="26"/>
  <c r="G133" i="26"/>
  <c r="BR137" i="26"/>
  <c r="BH144" i="26"/>
  <c r="BR146" i="26"/>
  <c r="S146" i="26"/>
  <c r="BR169" i="26"/>
  <c r="S169" i="26"/>
  <c r="CD173" i="26"/>
  <c r="BD173" i="26"/>
  <c r="BF173" i="26" s="1"/>
  <c r="Y177" i="26"/>
  <c r="BN180" i="26"/>
  <c r="BX14" i="26"/>
  <c r="AL14" i="26"/>
  <c r="BH15" i="26"/>
  <c r="BP16" i="26"/>
  <c r="M16" i="26"/>
  <c r="BR17" i="26"/>
  <c r="S17" i="26"/>
  <c r="AL22" i="26"/>
  <c r="BN26" i="26"/>
  <c r="Y26" i="26"/>
  <c r="BH28" i="26"/>
  <c r="G28" i="26"/>
  <c r="BV28" i="26"/>
  <c r="AE30" i="26"/>
  <c r="G35" i="26"/>
  <c r="AX35" i="26"/>
  <c r="BD36" i="26"/>
  <c r="BF36" i="26" s="1"/>
  <c r="G36" i="26"/>
  <c r="BD40" i="26"/>
  <c r="BF40" i="26" s="1"/>
  <c r="Y44" i="26"/>
  <c r="BX44" i="26"/>
  <c r="BD45" i="26"/>
  <c r="BF45" i="26" s="1"/>
  <c r="G45" i="26"/>
  <c r="BT46" i="26"/>
  <c r="BT48" i="26"/>
  <c r="AR48" i="26"/>
  <c r="BR52" i="26"/>
  <c r="BV53" i="26"/>
  <c r="BZ54" i="26"/>
  <c r="BP54" i="26"/>
  <c r="AC60" i="26"/>
  <c r="BN91" i="26"/>
  <c r="Y91" i="26"/>
  <c r="BH93" i="26"/>
  <c r="G93" i="26"/>
  <c r="BV93" i="26"/>
  <c r="AE96" i="26"/>
  <c r="BT97" i="26"/>
  <c r="BP102" i="26"/>
  <c r="AE102" i="26"/>
  <c r="M102" i="26"/>
  <c r="M103" i="26"/>
  <c r="BH103" i="26"/>
  <c r="Y104" i="26"/>
  <c r="AX104" i="26"/>
  <c r="CB104" i="26"/>
  <c r="CD107" i="26"/>
  <c r="BD107" i="26"/>
  <c r="BF107" i="26" s="1"/>
  <c r="G108" i="26"/>
  <c r="AX110" i="26"/>
  <c r="AX113" i="26"/>
  <c r="CB113" i="26"/>
  <c r="S116" i="26"/>
  <c r="BT119" i="26"/>
  <c r="AL121" i="26"/>
  <c r="BT121" i="26"/>
  <c r="BP125" i="26"/>
  <c r="M125" i="26"/>
  <c r="BZ125" i="26"/>
  <c r="BP129" i="26"/>
  <c r="M129" i="26"/>
  <c r="CB129" i="26"/>
  <c r="Y129" i="26"/>
  <c r="BP133" i="26"/>
  <c r="M133" i="26"/>
  <c r="BP138" i="26"/>
  <c r="AE138" i="26"/>
  <c r="M138" i="26"/>
  <c r="CB138" i="26"/>
  <c r="Y138" i="26"/>
  <c r="BX138" i="26"/>
  <c r="BD139" i="26"/>
  <c r="BF139" i="26" s="1"/>
  <c r="CD139" i="26"/>
  <c r="BR140" i="26"/>
  <c r="BP144" i="26"/>
  <c r="M144" i="26"/>
  <c r="AE145" i="26"/>
  <c r="BZ171" i="26"/>
  <c r="AR171" i="26"/>
  <c r="BH175" i="26"/>
  <c r="G175" i="26"/>
  <c r="BN175" i="26"/>
  <c r="BN177" i="26"/>
  <c r="BH177" i="26"/>
  <c r="BX177" i="26"/>
  <c r="BP177" i="26"/>
  <c r="AR179" i="26"/>
  <c r="BH180" i="26"/>
  <c r="G180" i="26"/>
  <c r="CB183" i="26"/>
  <c r="S185" i="26"/>
  <c r="BD185" i="26"/>
  <c r="BF185" i="26" s="1"/>
  <c r="CD185" i="26"/>
  <c r="AL189" i="26"/>
  <c r="BX189" i="26"/>
  <c r="Y196" i="26"/>
  <c r="AL203" i="26"/>
  <c r="BX203" i="26"/>
  <c r="BT207" i="26"/>
  <c r="Y207" i="26"/>
  <c r="BX128" i="26"/>
  <c r="AL128" i="26"/>
  <c r="AE128" i="26"/>
  <c r="BX132" i="26"/>
  <c r="AL132" i="26"/>
  <c r="BX190" i="26"/>
  <c r="AL190" i="26"/>
  <c r="BZ261" i="26"/>
  <c r="AR261" i="26"/>
  <c r="BB287" i="26"/>
  <c r="BD287" i="26" s="1"/>
  <c r="BF287" i="26" s="1"/>
  <c r="AX22" i="26"/>
  <c r="BR35" i="26"/>
  <c r="S35" i="26"/>
  <c r="S44" i="26"/>
  <c r="BH50" i="26"/>
  <c r="G50" i="26"/>
  <c r="G58" i="26"/>
  <c r="BL219" i="26"/>
  <c r="AX219" i="26" s="1"/>
  <c r="Y89" i="26"/>
  <c r="BN104" i="26"/>
  <c r="BH105" i="26"/>
  <c r="AL111" i="26"/>
  <c r="AL116" i="26"/>
  <c r="M122" i="26"/>
  <c r="BH128" i="26"/>
  <c r="G128" i="26"/>
  <c r="BN128" i="26"/>
  <c r="BZ132" i="26"/>
  <c r="BV133" i="26"/>
  <c r="AE133" i="26"/>
  <c r="BZ137" i="26"/>
  <c r="BX140" i="26"/>
  <c r="BZ147" i="26"/>
  <c r="AX165" i="26"/>
  <c r="BR168" i="26"/>
  <c r="S168" i="26"/>
  <c r="M178" i="26"/>
  <c r="AE180" i="26"/>
  <c r="AE183" i="26"/>
  <c r="BV183" i="26"/>
  <c r="AR211" i="26"/>
  <c r="BP257" i="26"/>
  <c r="M257" i="26"/>
  <c r="O257" i="26" s="1"/>
  <c r="AE14" i="26"/>
  <c r="M17" i="26"/>
  <c r="BN23" i="26"/>
  <c r="BH33" i="26"/>
  <c r="G33" i="26"/>
  <c r="BN35" i="26"/>
  <c r="M39" i="26"/>
  <c r="G40" i="26"/>
  <c r="AL41" i="26"/>
  <c r="BN44" i="26"/>
  <c r="BD52" i="26"/>
  <c r="BF52" i="26" s="1"/>
  <c r="BX54" i="26"/>
  <c r="G56" i="26"/>
  <c r="Y56" i="26"/>
  <c r="AL89" i="26"/>
  <c r="BZ97" i="26"/>
  <c r="AL97" i="26"/>
  <c r="G102" i="26"/>
  <c r="BR104" i="26"/>
  <c r="AX109" i="26"/>
  <c r="CB109" i="26"/>
  <c r="AR137" i="26"/>
  <c r="AE175" i="26"/>
  <c r="M175" i="26"/>
  <c r="BT175" i="26"/>
  <c r="AX175" i="26"/>
  <c r="Y175" i="26"/>
  <c r="CB175" i="26"/>
  <c r="BP175" i="26"/>
  <c r="AL175" i="26"/>
  <c r="AP60" i="26"/>
  <c r="BD14" i="26"/>
  <c r="BF14" i="26" s="1"/>
  <c r="G14" i="26"/>
  <c r="G15" i="26"/>
  <c r="AX15" i="26"/>
  <c r="BD16" i="26"/>
  <c r="BF16" i="26" s="1"/>
  <c r="BT17" i="26"/>
  <c r="BN17" i="26"/>
  <c r="BV23" i="26"/>
  <c r="BT23" i="26"/>
  <c r="G26" i="26"/>
  <c r="BX26" i="26"/>
  <c r="BR27" i="26"/>
  <c r="S27" i="26"/>
  <c r="BT27" i="26"/>
  <c r="AL27" i="26"/>
  <c r="AE28" i="26"/>
  <c r="BZ29" i="26"/>
  <c r="AR29" i="26"/>
  <c r="BP30" i="26"/>
  <c r="BD30" i="26"/>
  <c r="BF30" i="26" s="1"/>
  <c r="AR36" i="26"/>
  <c r="BN36" i="26"/>
  <c r="BT41" i="26"/>
  <c r="G44" i="26"/>
  <c r="Y48" i="26"/>
  <c r="BX48" i="26"/>
  <c r="BN50" i="26"/>
  <c r="BD53" i="26"/>
  <c r="BF53" i="26" s="1"/>
  <c r="BR54" i="26"/>
  <c r="BT89" i="26"/>
  <c r="G91" i="26"/>
  <c r="BX91" i="26"/>
  <c r="BR92" i="26"/>
  <c r="S92" i="26"/>
  <c r="BT92" i="26"/>
  <c r="AL92" i="26"/>
  <c r="BZ95" i="26"/>
  <c r="AR95" i="26"/>
  <c r="BP96" i="26"/>
  <c r="Y97" i="26"/>
  <c r="BR97" i="26"/>
  <c r="AX99" i="26"/>
  <c r="CB99" i="26"/>
  <c r="G104" i="26"/>
  <c r="BD104" i="26"/>
  <c r="BF104" i="26" s="1"/>
  <c r="CD108" i="26"/>
  <c r="BD108" i="26"/>
  <c r="BF108" i="26" s="1"/>
  <c r="S109" i="26"/>
  <c r="BD109" i="26"/>
  <c r="BF109" i="26" s="1"/>
  <c r="BH110" i="26"/>
  <c r="CD117" i="26"/>
  <c r="BD117" i="26"/>
  <c r="BF117" i="26" s="1"/>
  <c r="M119" i="26"/>
  <c r="AR119" i="26"/>
  <c r="BV119" i="26"/>
  <c r="BT120" i="26"/>
  <c r="Y120" i="26"/>
  <c r="BX123" i="26"/>
  <c r="BD123" i="26"/>
  <c r="BF123" i="26" s="1"/>
  <c r="AL123" i="26"/>
  <c r="AX123" i="26"/>
  <c r="G123" i="26"/>
  <c r="AR125" i="26"/>
  <c r="BH126" i="26"/>
  <c r="BN126" i="26"/>
  <c r="G126" i="26"/>
  <c r="BT128" i="26"/>
  <c r="BT137" i="26"/>
  <c r="Y137" i="26"/>
  <c r="CD143" i="26"/>
  <c r="BD143" i="26"/>
  <c r="BF143" i="26" s="1"/>
  <c r="Y145" i="26"/>
  <c r="BP145" i="26"/>
  <c r="CB145" i="26"/>
  <c r="BT145" i="26"/>
  <c r="AX146" i="26"/>
  <c r="CB146" i="26"/>
  <c r="Y147" i="26"/>
  <c r="BV168" i="26"/>
  <c r="AX168" i="26"/>
  <c r="CB168" i="26"/>
  <c r="BH169" i="26"/>
  <c r="BV173" i="26"/>
  <c r="BR174" i="26"/>
  <c r="S174" i="26"/>
  <c r="BH174" i="26"/>
  <c r="G177" i="26"/>
  <c r="BP183" i="26"/>
  <c r="AR183" i="26"/>
  <c r="Y185" i="26"/>
  <c r="AE185" i="26"/>
  <c r="CB185" i="26"/>
  <c r="AX185" i="26"/>
  <c r="BT185" i="26"/>
  <c r="BP185" i="26"/>
  <c r="M185" i="26"/>
  <c r="BN185" i="26"/>
  <c r="AR187" i="26"/>
  <c r="CD190" i="26"/>
  <c r="BD190" i="26"/>
  <c r="BF190" i="26" s="1"/>
  <c r="BD192" i="26"/>
  <c r="BF192" i="26" s="1"/>
  <c r="AR203" i="26"/>
  <c r="BZ203" i="26"/>
  <c r="AX244" i="26"/>
  <c r="CB244" i="26"/>
  <c r="BN247" i="26"/>
  <c r="BH247" i="26"/>
  <c r="G247" i="26"/>
  <c r="CD247" i="26"/>
  <c r="BD247" i="26"/>
  <c r="BF247" i="26" s="1"/>
  <c r="BT253" i="26"/>
  <c r="Y253" i="26"/>
  <c r="Y205" i="26"/>
  <c r="BT205" i="26"/>
  <c r="BH243" i="26"/>
  <c r="G243" i="26"/>
  <c r="BT14" i="26"/>
  <c r="CB16" i="26"/>
  <c r="BT18" i="26"/>
  <c r="CB21" i="26"/>
  <c r="CB34" i="26"/>
  <c r="BT36" i="26"/>
  <c r="BT45" i="26"/>
  <c r="CB47" i="26"/>
  <c r="W219" i="26"/>
  <c r="BX97" i="26"/>
  <c r="BZ99" i="26"/>
  <c r="BR101" i="26"/>
  <c r="AL109" i="26"/>
  <c r="BH111" i="26"/>
  <c r="BH113" i="26"/>
  <c r="CD115" i="26"/>
  <c r="BZ116" i="26"/>
  <c r="AR116" i="26"/>
  <c r="BP117" i="26"/>
  <c r="CB119" i="26"/>
  <c r="AX120" i="26"/>
  <c r="CB120" i="26"/>
  <c r="AX121" i="26"/>
  <c r="AE127" i="26"/>
  <c r="BV128" i="26"/>
  <c r="BD128" i="26"/>
  <c r="BF128" i="26" s="1"/>
  <c r="S132" i="26"/>
  <c r="BD134" i="26"/>
  <c r="BF134" i="26" s="1"/>
  <c r="CD134" i="26"/>
  <c r="BV135" i="26"/>
  <c r="BT138" i="26"/>
  <c r="BR139" i="26"/>
  <c r="S139" i="26"/>
  <c r="AR139" i="26"/>
  <c r="BZ139" i="26"/>
  <c r="BN141" i="26"/>
  <c r="BH141" i="26"/>
  <c r="CB143" i="26"/>
  <c r="AL143" i="26"/>
  <c r="G165" i="26"/>
  <c r="BH165" i="26"/>
  <c r="BV165" i="26"/>
  <c r="Y171" i="26"/>
  <c r="BX175" i="26"/>
  <c r="BZ177" i="26"/>
  <c r="AR177" i="26"/>
  <c r="BZ181" i="26"/>
  <c r="AR181" i="26"/>
  <c r="BR183" i="26"/>
  <c r="BZ189" i="26"/>
  <c r="BH193" i="26"/>
  <c r="BP193" i="26"/>
  <c r="M193" i="26"/>
  <c r="M196" i="26"/>
  <c r="AL198" i="26"/>
  <c r="BX209" i="26"/>
  <c r="AL209" i="26"/>
  <c r="AJ287" i="26"/>
  <c r="BX241" i="26"/>
  <c r="AL241" i="26"/>
  <c r="AN241" i="26" s="1"/>
  <c r="BX271" i="26"/>
  <c r="BT197" i="26"/>
  <c r="Y197" i="26"/>
  <c r="BN243" i="26"/>
  <c r="BZ33" i="26"/>
  <c r="BR44" i="26"/>
  <c r="W60" i="26"/>
  <c r="AP219" i="26"/>
  <c r="AL101" i="26"/>
  <c r="BZ103" i="26"/>
  <c r="BH107" i="26"/>
  <c r="BN116" i="26"/>
  <c r="BH116" i="26"/>
  <c r="BH119" i="26"/>
  <c r="G120" i="26"/>
  <c r="Y121" i="26"/>
  <c r="BV123" i="26"/>
  <c r="CD127" i="26"/>
  <c r="BD127" i="26"/>
  <c r="BF127" i="26" s="1"/>
  <c r="G129" i="26"/>
  <c r="BN129" i="26"/>
  <c r="BD129" i="26"/>
  <c r="BF129" i="26" s="1"/>
  <c r="CD129" i="26"/>
  <c r="BN137" i="26"/>
  <c r="AX138" i="26"/>
  <c r="BD140" i="26"/>
  <c r="BF140" i="26" s="1"/>
  <c r="AE141" i="26"/>
  <c r="BV141" i="26"/>
  <c r="BP143" i="26"/>
  <c r="BR145" i="26"/>
  <c r="BN147" i="26"/>
  <c r="BT168" i="26"/>
  <c r="BH171" i="26"/>
  <c r="G171" i="26"/>
  <c r="BV171" i="26"/>
  <c r="AE171" i="26"/>
  <c r="BT179" i="26"/>
  <c r="AL179" i="26"/>
  <c r="M179" i="26"/>
  <c r="AE179" i="26"/>
  <c r="BX185" i="26"/>
  <c r="BX187" i="26"/>
  <c r="BD187" i="26"/>
  <c r="BF187" i="26" s="1"/>
  <c r="AL187" i="26"/>
  <c r="S187" i="26"/>
  <c r="AE187" i="26"/>
  <c r="G187" i="26"/>
  <c r="AE192" i="26"/>
  <c r="S196" i="26"/>
  <c r="BP242" i="26"/>
  <c r="M242" i="26"/>
  <c r="O242" i="26" s="1"/>
  <c r="M248" i="26"/>
  <c r="O248" i="26" s="1"/>
  <c r="BH248" i="26"/>
  <c r="BT260" i="26"/>
  <c r="Y260" i="26"/>
  <c r="BT261" i="26"/>
  <c r="Y261" i="26"/>
  <c r="BZ268" i="26"/>
  <c r="AR268" i="26"/>
  <c r="BN277" i="26"/>
  <c r="G277" i="26"/>
  <c r="G202" i="26"/>
  <c r="BN202" i="26"/>
  <c r="CB208" i="26"/>
  <c r="AL217" i="26"/>
  <c r="BX217" i="26"/>
  <c r="S26" i="26"/>
  <c r="AR28" i="26"/>
  <c r="S30" i="26"/>
  <c r="S39" i="26"/>
  <c r="AR41" i="26"/>
  <c r="AR50" i="26"/>
  <c r="S52" i="26"/>
  <c r="AR54" i="26"/>
  <c r="S57" i="26"/>
  <c r="K219" i="26"/>
  <c r="AR89" i="26"/>
  <c r="BZ89" i="26"/>
  <c r="S91" i="26"/>
  <c r="AR93" i="26"/>
  <c r="S96" i="26"/>
  <c r="BX101" i="26"/>
  <c r="AL104" i="26"/>
  <c r="M105" i="26"/>
  <c r="Y110" i="26"/>
  <c r="BT110" i="26"/>
  <c r="G113" i="26"/>
  <c r="Y114" i="26"/>
  <c r="G116" i="26"/>
  <c r="Y116" i="26"/>
  <c r="BR117" i="26"/>
  <c r="BD119" i="26"/>
  <c r="BF119" i="26" s="1"/>
  <c r="BV120" i="26"/>
  <c r="AE120" i="26"/>
  <c r="BH121" i="26"/>
  <c r="BN121" i="26"/>
  <c r="AE121" i="26"/>
  <c r="AE123" i="26"/>
  <c r="G125" i="26"/>
  <c r="BD125" i="26"/>
  <c r="BF125" i="26" s="1"/>
  <c r="CD125" i="26"/>
  <c r="BT133" i="26"/>
  <c r="CD135" i="26"/>
  <c r="BD135" i="26"/>
  <c r="BF135" i="26" s="1"/>
  <c r="G137" i="26"/>
  <c r="AE137" i="26"/>
  <c r="BV137" i="26"/>
  <c r="BN138" i="26"/>
  <c r="CB141" i="26"/>
  <c r="M141" i="26"/>
  <c r="BR144" i="26"/>
  <c r="S144" i="26"/>
  <c r="S145" i="26"/>
  <c r="BT146" i="26"/>
  <c r="Y146" i="26"/>
  <c r="G147" i="26"/>
  <c r="AE147" i="26"/>
  <c r="BV147" i="26"/>
  <c r="BN165" i="26"/>
  <c r="BD166" i="26"/>
  <c r="BF166" i="26" s="1"/>
  <c r="CD166" i="26"/>
  <c r="Y168" i="26"/>
  <c r="G169" i="26"/>
  <c r="BX171" i="26"/>
  <c r="BN171" i="26"/>
  <c r="BR173" i="26"/>
  <c r="S173" i="26"/>
  <c r="BT174" i="26"/>
  <c r="Y174" i="26"/>
  <c r="BR175" i="26"/>
  <c r="BZ175" i="26"/>
  <c r="AR175" i="26"/>
  <c r="BN178" i="26"/>
  <c r="BH178" i="26"/>
  <c r="G179" i="26"/>
  <c r="BN179" i="26"/>
  <c r="BR180" i="26"/>
  <c r="S180" i="26"/>
  <c r="BN181" i="26"/>
  <c r="BH181" i="26"/>
  <c r="BT183" i="26"/>
  <c r="BD183" i="26"/>
  <c r="BF183" i="26" s="1"/>
  <c r="BH184" i="26"/>
  <c r="M184" i="26"/>
  <c r="BP184" i="26"/>
  <c r="AL185" i="26"/>
  <c r="BN187" i="26"/>
  <c r="BR189" i="26"/>
  <c r="AX190" i="26"/>
  <c r="BN192" i="26"/>
  <c r="BX192" i="26"/>
  <c r="BH192" i="26"/>
  <c r="AX193" i="26"/>
  <c r="AE201" i="26"/>
  <c r="BV201" i="26"/>
  <c r="BV208" i="26"/>
  <c r="AE208" i="26"/>
  <c r="M210" i="26"/>
  <c r="BP210" i="26"/>
  <c r="S214" i="26"/>
  <c r="AE214" i="26"/>
  <c r="G214" i="26"/>
  <c r="M214" i="26"/>
  <c r="BP214" i="26"/>
  <c r="BD215" i="26"/>
  <c r="BF215" i="26" s="1"/>
  <c r="BR242" i="26"/>
  <c r="S242" i="26"/>
  <c r="BR120" i="26"/>
  <c r="BN122" i="26"/>
  <c r="BR123" i="26"/>
  <c r="S123" i="26"/>
  <c r="BV125" i="26"/>
  <c r="BZ126" i="26"/>
  <c r="AR126" i="26"/>
  <c r="BH131" i="26"/>
  <c r="G139" i="26"/>
  <c r="BN139" i="26"/>
  <c r="BR143" i="26"/>
  <c r="S143" i="26"/>
  <c r="AL144" i="26"/>
  <c r="BZ145" i="26"/>
  <c r="AR145" i="26"/>
  <c r="BD165" i="26"/>
  <c r="BF165" i="26" s="1"/>
  <c r="BZ167" i="26"/>
  <c r="AR167" i="26"/>
  <c r="BV169" i="26"/>
  <c r="CB172" i="26"/>
  <c r="BH173" i="26"/>
  <c r="G174" i="26"/>
  <c r="BN174" i="26"/>
  <c r="BR178" i="26"/>
  <c r="S178" i="26"/>
  <c r="BV179" i="26"/>
  <c r="BZ180" i="26"/>
  <c r="G195" i="26"/>
  <c r="BV195" i="26"/>
  <c r="BN196" i="26"/>
  <c r="M201" i="26"/>
  <c r="BP201" i="26"/>
  <c r="BR202" i="26"/>
  <c r="S202" i="26"/>
  <c r="CB213" i="26"/>
  <c r="BX214" i="26"/>
  <c r="AL214" i="26"/>
  <c r="BH215" i="26"/>
  <c r="BZ216" i="26"/>
  <c r="AR216" i="26"/>
  <c r="AE278" i="26"/>
  <c r="BV278" i="26"/>
  <c r="BN127" i="26"/>
  <c r="BZ127" i="26"/>
  <c r="BR128" i="26"/>
  <c r="S128" i="26"/>
  <c r="BV129" i="26"/>
  <c r="BZ131" i="26"/>
  <c r="AR131" i="26"/>
  <c r="BH135" i="26"/>
  <c r="BV140" i="26"/>
  <c r="BX141" i="26"/>
  <c r="BH145" i="26"/>
  <c r="G145" i="26"/>
  <c r="AE146" i="26"/>
  <c r="BR165" i="26"/>
  <c r="S165" i="26"/>
  <c r="BN167" i="26"/>
  <c r="BH167" i="26"/>
  <c r="AE168" i="26"/>
  <c r="BD171" i="26"/>
  <c r="BF171" i="26" s="1"/>
  <c r="BV175" i="26"/>
  <c r="BD179" i="26"/>
  <c r="BF179" i="26" s="1"/>
  <c r="BN183" i="26"/>
  <c r="BH185" i="26"/>
  <c r="G185" i="26"/>
  <c r="BV185" i="26"/>
  <c r="BV187" i="26"/>
  <c r="BD195" i="26"/>
  <c r="BF195" i="26" s="1"/>
  <c r="AE196" i="26"/>
  <c r="BV196" i="26"/>
  <c r="BP205" i="26"/>
  <c r="BH205" i="26"/>
  <c r="M205" i="26"/>
  <c r="BL287" i="26"/>
  <c r="G241" i="26"/>
  <c r="AX241" i="26"/>
  <c r="AE283" i="26"/>
  <c r="BV283" i="26"/>
  <c r="AR115" i="26"/>
  <c r="S117" i="26"/>
  <c r="G119" i="26"/>
  <c r="BD120" i="26"/>
  <c r="BF120" i="26" s="1"/>
  <c r="G127" i="26"/>
  <c r="BH127" i="26"/>
  <c r="AE129" i="26"/>
  <c r="BN132" i="26"/>
  <c r="BR133" i="26"/>
  <c r="S133" i="26"/>
  <c r="M134" i="26"/>
  <c r="G135" i="26"/>
  <c r="BZ135" i="26"/>
  <c r="AR135" i="26"/>
  <c r="BD137" i="26"/>
  <c r="BF137" i="26" s="1"/>
  <c r="BV139" i="26"/>
  <c r="AE140" i="26"/>
  <c r="BD141" i="26"/>
  <c r="BF141" i="26" s="1"/>
  <c r="G144" i="26"/>
  <c r="BN144" i="26"/>
  <c r="BV146" i="26"/>
  <c r="BR147" i="26"/>
  <c r="S147" i="26"/>
  <c r="BD147" i="26"/>
  <c r="BF147" i="26" s="1"/>
  <c r="BZ166" i="26"/>
  <c r="AR166" i="26"/>
  <c r="BD169" i="26"/>
  <c r="BF169" i="26" s="1"/>
  <c r="BZ172" i="26"/>
  <c r="AR172" i="26"/>
  <c r="G173" i="26"/>
  <c r="BV174" i="26"/>
  <c r="BR184" i="26"/>
  <c r="S184" i="26"/>
  <c r="BT184" i="26"/>
  <c r="AL184" i="26"/>
  <c r="BZ186" i="26"/>
  <c r="AR186" i="26"/>
  <c r="BP187" i="26"/>
  <c r="BH187" i="26"/>
  <c r="BH191" i="26"/>
  <c r="BT192" i="26"/>
  <c r="AL196" i="26"/>
  <c r="G197" i="26"/>
  <c r="BD197" i="26"/>
  <c r="AX198" i="26"/>
  <c r="S201" i="26"/>
  <c r="AX203" i="26"/>
  <c r="G209" i="26"/>
  <c r="AX209" i="26"/>
  <c r="BP209" i="26"/>
  <c r="M209" i="26"/>
  <c r="CB214" i="26"/>
  <c r="AX214" i="26"/>
  <c r="M215" i="26"/>
  <c r="BP215" i="26"/>
  <c r="BN241" i="26"/>
  <c r="BD260" i="26"/>
  <c r="BF260" i="26" s="1"/>
  <c r="AE273" i="26"/>
  <c r="AG273" i="26" s="1"/>
  <c r="Y190" i="26"/>
  <c r="BH190" i="26"/>
  <c r="BP192" i="26"/>
  <c r="BH199" i="26"/>
  <c r="BP207" i="26"/>
  <c r="M207" i="26"/>
  <c r="BH207" i="26"/>
  <c r="BV244" i="26"/>
  <c r="AE244" i="26"/>
  <c r="BT244" i="26"/>
  <c r="AR244" i="26"/>
  <c r="CD248" i="26"/>
  <c r="BD248" i="26"/>
  <c r="BF248" i="26" s="1"/>
  <c r="AX249" i="26"/>
  <c r="CB249" i="26"/>
  <c r="BN251" i="26"/>
  <c r="G251" i="26"/>
  <c r="BH251" i="26"/>
  <c r="BZ253" i="26"/>
  <c r="AR253" i="26"/>
  <c r="BH263" i="26"/>
  <c r="G263" i="26"/>
  <c r="BT265" i="26"/>
  <c r="AE265" i="26"/>
  <c r="AG265" i="26" s="1"/>
  <c r="CB265" i="26"/>
  <c r="AX265" i="26"/>
  <c r="BR265" i="26"/>
  <c r="Y265" i="26"/>
  <c r="AL265" i="26"/>
  <c r="AN265" i="26" s="1"/>
  <c r="BZ271" i="26"/>
  <c r="AR271" i="26"/>
  <c r="AL191" i="26"/>
  <c r="M192" i="26"/>
  <c r="AX192" i="26"/>
  <c r="AL195" i="26"/>
  <c r="BP197" i="26"/>
  <c r="Y198" i="26"/>
  <c r="AR198" i="26"/>
  <c r="BZ199" i="26"/>
  <c r="AR199" i="26"/>
  <c r="BN201" i="26"/>
  <c r="Y201" i="26"/>
  <c r="AE202" i="26"/>
  <c r="AE203" i="26"/>
  <c r="BD203" i="26"/>
  <c r="BF203" i="26" s="1"/>
  <c r="CD203" i="26"/>
  <c r="Y204" i="26"/>
  <c r="BR205" i="26"/>
  <c r="BP208" i="26"/>
  <c r="BH208" i="26"/>
  <c r="M208" i="26"/>
  <c r="BZ209" i="26"/>
  <c r="BZ214" i="26"/>
  <c r="AX216" i="26"/>
  <c r="CB216" i="26"/>
  <c r="BR241" i="26"/>
  <c r="BN242" i="26"/>
  <c r="BH242" i="26"/>
  <c r="AX242" i="26"/>
  <c r="CB242" i="26"/>
  <c r="BT242" i="26"/>
  <c r="G244" i="26"/>
  <c r="BN244" i="26"/>
  <c r="M247" i="26"/>
  <c r="O247" i="26" s="1"/>
  <c r="BR253" i="26"/>
  <c r="S253" i="26"/>
  <c r="CB253" i="26"/>
  <c r="AX253" i="26"/>
  <c r="BR259" i="26"/>
  <c r="BH259" i="26"/>
  <c r="Y267" i="26"/>
  <c r="BT267" i="26"/>
  <c r="BP273" i="26"/>
  <c r="BH273" i="26"/>
  <c r="M273" i="26"/>
  <c r="O273" i="26" s="1"/>
  <c r="BT283" i="26"/>
  <c r="BH283" i="26"/>
  <c r="Q287" i="26"/>
  <c r="AR180" i="26"/>
  <c r="S183" i="26"/>
  <c r="AR185" i="26"/>
  <c r="CB186" i="26"/>
  <c r="BH195" i="26"/>
  <c r="BN199" i="26"/>
  <c r="G201" i="26"/>
  <c r="BH204" i="26"/>
  <c r="AX204" i="26"/>
  <c r="BR207" i="26"/>
  <c r="S207" i="26"/>
  <c r="BR209" i="26"/>
  <c r="BN210" i="26"/>
  <c r="BH210" i="26"/>
  <c r="BD210" i="26"/>
  <c r="BF210" i="26" s="1"/>
  <c r="BP213" i="26"/>
  <c r="BH213" i="26"/>
  <c r="CB217" i="26"/>
  <c r="S241" i="26"/>
  <c r="G242" i="26"/>
  <c r="AL244" i="26"/>
  <c r="AN244" i="26" s="1"/>
  <c r="BD245" i="26"/>
  <c r="BF245" i="26" s="1"/>
  <c r="M245" i="26"/>
  <c r="O245" i="26" s="1"/>
  <c r="BV245" i="26"/>
  <c r="S245" i="26"/>
  <c r="S247" i="26"/>
  <c r="S259" i="26"/>
  <c r="AL259" i="26"/>
  <c r="AN259" i="26" s="1"/>
  <c r="AL261" i="26"/>
  <c r="AN261" i="26" s="1"/>
  <c r="BX261" i="26"/>
  <c r="CD262" i="26"/>
  <c r="BD262" i="26"/>
  <c r="BF262" i="26" s="1"/>
  <c r="BV268" i="26"/>
  <c r="Y283" i="26"/>
  <c r="Y284" i="26"/>
  <c r="BD284" i="26"/>
  <c r="BF284" i="26" s="1"/>
  <c r="G284" i="26"/>
  <c r="BZ284" i="26"/>
  <c r="AR284" i="26"/>
  <c r="BR284" i="26"/>
  <c r="BN284" i="26"/>
  <c r="G198" i="26"/>
  <c r="BH198" i="26"/>
  <c r="AL204" i="26"/>
  <c r="Y209" i="26"/>
  <c r="BT209" i="26"/>
  <c r="AX211" i="26"/>
  <c r="CB211" i="26"/>
  <c r="AL213" i="26"/>
  <c r="BH214" i="26"/>
  <c r="W287" i="26"/>
  <c r="Y241" i="26"/>
  <c r="BT241" i="26"/>
  <c r="AV287" i="26"/>
  <c r="AR242" i="26"/>
  <c r="BR243" i="26"/>
  <c r="S243" i="26"/>
  <c r="BZ244" i="26"/>
  <c r="BR245" i="26"/>
  <c r="BZ245" i="26"/>
  <c r="AR245" i="26"/>
  <c r="Y247" i="26"/>
  <c r="G250" i="26"/>
  <c r="BN250" i="26"/>
  <c r="BN253" i="26"/>
  <c r="G253" i="26"/>
  <c r="BH253" i="26"/>
  <c r="CD266" i="26"/>
  <c r="BD266" i="26"/>
  <c r="BF266" i="26" s="1"/>
  <c r="BN267" i="26"/>
  <c r="BH267" i="26"/>
  <c r="G267" i="26"/>
  <c r="BD271" i="26"/>
  <c r="BF271" i="26" s="1"/>
  <c r="S272" i="26"/>
  <c r="BR272" i="26"/>
  <c r="AX207" i="26"/>
  <c r="CB207" i="26"/>
  <c r="BH209" i="26"/>
  <c r="BV209" i="26"/>
  <c r="BP216" i="26"/>
  <c r="M216" i="26"/>
  <c r="AC287" i="26"/>
  <c r="BV241" i="26"/>
  <c r="BT243" i="26"/>
  <c r="S244" i="26"/>
  <c r="BR244" i="26"/>
  <c r="BX256" i="26"/>
  <c r="AL256" i="26"/>
  <c r="AN256" i="26" s="1"/>
  <c r="BT257" i="26"/>
  <c r="Y257" i="26"/>
  <c r="BH266" i="26"/>
  <c r="G266" i="26"/>
  <c r="BN266" i="26"/>
  <c r="BN271" i="26"/>
  <c r="AE271" i="26"/>
  <c r="G271" i="26"/>
  <c r="BV271" i="26"/>
  <c r="AX271" i="26"/>
  <c r="BT271" i="26"/>
  <c r="BP274" i="26"/>
  <c r="BH274" i="26"/>
  <c r="BX275" i="26"/>
  <c r="AL275" i="26"/>
  <c r="AN275" i="26" s="1"/>
  <c r="CB280" i="26"/>
  <c r="AX280" i="26"/>
  <c r="BZ204" i="26"/>
  <c r="AR204" i="26"/>
  <c r="BN205" i="26"/>
  <c r="BP211" i="26"/>
  <c r="M211" i="26"/>
  <c r="S213" i="26"/>
  <c r="BN213" i="26"/>
  <c r="BR217" i="26"/>
  <c r="AE241" i="26"/>
  <c r="CB241" i="26"/>
  <c r="Y242" i="26"/>
  <c r="BT245" i="26"/>
  <c r="CB245" i="26"/>
  <c r="AX245" i="26"/>
  <c r="AE247" i="26"/>
  <c r="BV247" i="26"/>
  <c r="AX248" i="26"/>
  <c r="BZ250" i="26"/>
  <c r="AR250" i="26"/>
  <c r="BR250" i="26"/>
  <c r="BV255" i="26"/>
  <c r="AE255" i="26"/>
  <c r="G256" i="26"/>
  <c r="BZ256" i="26"/>
  <c r="BX260" i="26"/>
  <c r="AL260" i="26"/>
  <c r="AN260" i="26" s="1"/>
  <c r="G265" i="26"/>
  <c r="BN265" i="26"/>
  <c r="BH265" i="26"/>
  <c r="BZ265" i="26"/>
  <c r="BR267" i="26"/>
  <c r="S267" i="26"/>
  <c r="S271" i="26"/>
  <c r="M274" i="26"/>
  <c r="O274" i="26" s="1"/>
  <c r="AR274" i="26"/>
  <c r="BZ274" i="26"/>
  <c r="BP278" i="26"/>
  <c r="M278" i="26"/>
  <c r="O278" i="26" s="1"/>
  <c r="BH278" i="26"/>
  <c r="S280" i="26"/>
  <c r="BR280" i="26"/>
  <c r="E287" i="26"/>
  <c r="BR248" i="26"/>
  <c r="S248" i="26"/>
  <c r="BD254" i="26"/>
  <c r="BF254" i="26" s="1"/>
  <c r="BH261" i="26"/>
  <c r="CB263" i="26"/>
  <c r="AX263" i="26"/>
  <c r="CD267" i="26"/>
  <c r="BD267" i="26"/>
  <c r="BF267" i="26" s="1"/>
  <c r="AP287" i="26"/>
  <c r="AE242" i="26"/>
  <c r="AG242" i="26" s="1"/>
  <c r="BD244" i="26"/>
  <c r="BF244" i="26" s="1"/>
  <c r="BX244" i="26"/>
  <c r="BH250" i="26"/>
  <c r="BT250" i="26"/>
  <c r="M253" i="26"/>
  <c r="O253" i="26" s="1"/>
  <c r="BN254" i="26"/>
  <c r="CB254" i="26"/>
  <c r="BR266" i="26"/>
  <c r="S266" i="26"/>
  <c r="BR268" i="26"/>
  <c r="S268" i="26"/>
  <c r="G269" i="26"/>
  <c r="BN269" i="26"/>
  <c r="BH269" i="26"/>
  <c r="CB271" i="26"/>
  <c r="AL272" i="26"/>
  <c r="AN272" i="26" s="1"/>
  <c r="BX272" i="26"/>
  <c r="BR275" i="26"/>
  <c r="S275" i="26"/>
  <c r="BX284" i="26"/>
  <c r="AL284" i="26"/>
  <c r="AN284" i="26" s="1"/>
  <c r="BH285" i="26"/>
  <c r="BN285" i="26"/>
  <c r="AR209" i="26"/>
  <c r="S211" i="26"/>
  <c r="AR214" i="26"/>
  <c r="S216" i="26"/>
  <c r="K287" i="26"/>
  <c r="AR241" i="26"/>
  <c r="BH241" i="26"/>
  <c r="BZ241" i="26"/>
  <c r="AL245" i="26"/>
  <c r="AN245" i="26" s="1"/>
  <c r="G249" i="26"/>
  <c r="BN249" i="26"/>
  <c r="Y250" i="26"/>
  <c r="BT251" i="26"/>
  <c r="BN256" i="26"/>
  <c r="AE256" i="26"/>
  <c r="BV256" i="26"/>
  <c r="G257" i="26"/>
  <c r="S260" i="26"/>
  <c r="S261" i="26"/>
  <c r="S262" i="26"/>
  <c r="BX267" i="26"/>
  <c r="AL267" i="26"/>
  <c r="AN267" i="26" s="1"/>
  <c r="BV267" i="26"/>
  <c r="CD273" i="26"/>
  <c r="BD273" i="26"/>
  <c r="BF273" i="26" s="1"/>
  <c r="AE274" i="26"/>
  <c r="AG274" i="26" s="1"/>
  <c r="BR279" i="26"/>
  <c r="BH279" i="26"/>
  <c r="S279" i="26"/>
  <c r="AX283" i="26"/>
  <c r="CB283" i="26"/>
  <c r="G285" i="26"/>
  <c r="BX285" i="26"/>
  <c r="AL285" i="26"/>
  <c r="AN285" i="26" s="1"/>
  <c r="G254" i="26"/>
  <c r="BH254" i="26"/>
  <c r="BH260" i="26"/>
  <c r="BZ260" i="26"/>
  <c r="AR260" i="26"/>
  <c r="AT260" i="26" s="1"/>
  <c r="BN260" i="26"/>
  <c r="BD268" i="26"/>
  <c r="BF268" i="26" s="1"/>
  <c r="CD268" i="26"/>
  <c r="CD269" i="26"/>
  <c r="Y271" i="26"/>
  <c r="BH280" i="26"/>
  <c r="BN280" i="26"/>
  <c r="BH255" i="26"/>
  <c r="AX260" i="26"/>
  <c r="BP267" i="26"/>
  <c r="BV269" i="26"/>
  <c r="AE269" i="26"/>
  <c r="AG269" i="26" s="1"/>
  <c r="CD271" i="26"/>
  <c r="CB278" i="26"/>
  <c r="BV279" i="26"/>
  <c r="AE279" i="26"/>
  <c r="M254" i="26"/>
  <c r="O254" i="26" s="1"/>
  <c r="BV254" i="26"/>
  <c r="G255" i="26"/>
  <c r="BZ255" i="26"/>
  <c r="AR255" i="26"/>
  <c r="BD256" i="26"/>
  <c r="BF256" i="26" s="1"/>
  <c r="AX259" i="26"/>
  <c r="BV261" i="26"/>
  <c r="M262" i="26"/>
  <c r="O262" i="26" s="1"/>
  <c r="AX262" i="26"/>
  <c r="BP265" i="26"/>
  <c r="M265" i="26"/>
  <c r="O265" i="26" s="1"/>
  <c r="BN268" i="26"/>
  <c r="BT269" i="26"/>
  <c r="BR269" i="26"/>
  <c r="AE272" i="26"/>
  <c r="BV272" i="26"/>
  <c r="CB273" i="26"/>
  <c r="AX274" i="26"/>
  <c r="BX279" i="26"/>
  <c r="AL279" i="26"/>
  <c r="AN279" i="26" s="1"/>
  <c r="Y279" i="26"/>
  <c r="BT279" i="26"/>
  <c r="CB279" i="26"/>
  <c r="BN262" i="26"/>
  <c r="BR263" i="26"/>
  <c r="S263" i="26"/>
  <c r="BZ266" i="26"/>
  <c r="AR266" i="26"/>
  <c r="BH271" i="26"/>
  <c r="AL274" i="26"/>
  <c r="AN274" i="26" s="1"/>
  <c r="BT284" i="26"/>
  <c r="BZ272" i="26"/>
  <c r="BH275" i="26"/>
  <c r="BP277" i="26"/>
  <c r="M277" i="26"/>
  <c r="O277" i="26" s="1"/>
  <c r="BX277" i="26"/>
  <c r="BV284" i="26"/>
  <c r="AE262" i="26"/>
  <c r="BD265" i="26"/>
  <c r="BF265" i="26" s="1"/>
  <c r="G272" i="26"/>
  <c r="BH272" i="26"/>
  <c r="G274" i="26"/>
  <c r="Y274" i="26"/>
  <c r="BN274" i="26"/>
  <c r="G275" i="26"/>
  <c r="BD277" i="26"/>
  <c r="BF277" i="26" s="1"/>
  <c r="BT278" i="26"/>
  <c r="BN278" i="26"/>
  <c r="BD279" i="26"/>
  <c r="BF279" i="26" s="1"/>
  <c r="BP281" i="26"/>
  <c r="M281" i="26"/>
  <c r="O281" i="26" s="1"/>
  <c r="AL283" i="26"/>
  <c r="AN283" i="26" s="1"/>
  <c r="BR283" i="26"/>
  <c r="S283" i="26"/>
  <c r="AE284" i="26"/>
  <c r="S273" i="26"/>
  <c r="AR275" i="26"/>
  <c r="S278" i="26"/>
  <c r="AR280" i="26"/>
  <c r="AR285" i="26"/>
  <c r="AP53" i="22"/>
  <c r="AP132" i="22"/>
  <c r="AI202" i="23"/>
  <c r="AO165" i="23"/>
  <c r="AI108" i="23"/>
  <c r="AO107" i="23"/>
  <c r="AO105" i="23"/>
  <c r="O34" i="22"/>
  <c r="O39" i="22"/>
  <c r="O90" i="22"/>
  <c r="O180" i="22"/>
  <c r="AU280" i="23"/>
  <c r="BK245" i="23"/>
  <c r="AI243" i="23"/>
  <c r="AC243" i="23"/>
  <c r="BC213" i="23"/>
  <c r="BE213" i="23" s="1"/>
  <c r="AI201" i="23"/>
  <c r="AI128" i="23"/>
  <c r="AO123" i="23"/>
  <c r="AC108" i="23"/>
  <c r="AI105" i="23"/>
  <c r="BC92" i="23"/>
  <c r="BE92" i="23" s="1"/>
  <c r="BK58" i="23"/>
  <c r="BK52" i="23"/>
  <c r="AF15" i="25"/>
  <c r="AH15" i="25" s="1"/>
  <c r="AF22" i="25"/>
  <c r="AH22" i="25" s="1"/>
  <c r="AF27" i="25"/>
  <c r="AH27" i="25" s="1"/>
  <c r="AF52" i="25"/>
  <c r="AH52" i="25" s="1"/>
  <c r="AF91" i="25"/>
  <c r="AH91" i="25" s="1"/>
  <c r="AF97" i="25"/>
  <c r="AH97" i="25" s="1"/>
  <c r="AF126" i="25"/>
  <c r="AH126" i="25" s="1"/>
  <c r="AF129" i="25"/>
  <c r="AH129" i="25" s="1"/>
  <c r="AF137" i="25"/>
  <c r="AH137" i="25" s="1"/>
  <c r="AF145" i="25"/>
  <c r="AH145" i="25" s="1"/>
  <c r="AF181" i="25"/>
  <c r="AH181" i="25" s="1"/>
  <c r="AF257" i="25"/>
  <c r="AH257" i="25" s="1"/>
  <c r="AF260" i="25"/>
  <c r="AH260" i="25" s="1"/>
  <c r="AF267" i="25"/>
  <c r="AH267" i="25" s="1"/>
  <c r="AF279" i="25"/>
  <c r="AH279" i="25" s="1"/>
  <c r="AA95" i="22"/>
  <c r="AA104" i="22"/>
  <c r="O119" i="22"/>
  <c r="AC126" i="23"/>
  <c r="AF54" i="25"/>
  <c r="AH54" i="25" s="1"/>
  <c r="AF90" i="25"/>
  <c r="AH90" i="25" s="1"/>
  <c r="AF143" i="25"/>
  <c r="AH143" i="25" s="1"/>
  <c r="AF215" i="25"/>
  <c r="AH215" i="25" s="1"/>
  <c r="AU179" i="23"/>
  <c r="BK127" i="23"/>
  <c r="BK126" i="23"/>
  <c r="AC121" i="23"/>
  <c r="S60" i="25"/>
  <c r="AF144" i="25"/>
  <c r="AH144" i="25" s="1"/>
  <c r="AF187" i="25"/>
  <c r="AH187" i="25" s="1"/>
  <c r="AF209" i="25"/>
  <c r="AH209" i="25" s="1"/>
  <c r="AF211" i="25"/>
  <c r="AH211" i="25" s="1"/>
  <c r="AA119" i="22"/>
  <c r="AA186" i="22"/>
  <c r="AP277" i="22"/>
  <c r="BK280" i="23"/>
  <c r="AO275" i="23"/>
  <c r="AC271" i="23"/>
  <c r="BK241" i="23"/>
  <c r="BC168" i="23"/>
  <c r="BE168" i="23" s="1"/>
  <c r="AU145" i="23"/>
  <c r="AC143" i="23"/>
  <c r="BC126" i="23"/>
  <c r="BE126" i="23" s="1"/>
  <c r="BK121" i="23"/>
  <c r="BC109" i="23"/>
  <c r="BE109" i="23" s="1"/>
  <c r="AC92" i="23"/>
  <c r="AC90" i="23"/>
  <c r="AO56" i="23"/>
  <c r="AO54" i="23"/>
  <c r="AO53" i="23"/>
  <c r="AO52" i="23"/>
  <c r="BK41" i="23"/>
  <c r="BK40" i="23"/>
  <c r="BK39" i="23"/>
  <c r="BK34" i="23"/>
  <c r="AF45" i="25"/>
  <c r="AH45" i="25" s="1"/>
  <c r="Q219" i="25"/>
  <c r="AF99" i="25"/>
  <c r="AH99" i="25" s="1"/>
  <c r="AF116" i="25"/>
  <c r="AH116" i="25" s="1"/>
  <c r="AF213" i="25"/>
  <c r="AH213" i="25" s="1"/>
  <c r="AP50" i="22"/>
  <c r="O128" i="22"/>
  <c r="U167" i="22"/>
  <c r="AC280" i="23"/>
  <c r="BK104" i="23"/>
  <c r="AF33" i="25"/>
  <c r="AH33" i="25" s="1"/>
  <c r="AF125" i="25"/>
  <c r="AH125" i="25" s="1"/>
  <c r="AP24" i="22"/>
  <c r="AA33" i="22"/>
  <c r="AP34" i="22"/>
  <c r="AP90" i="22"/>
  <c r="U179" i="22"/>
  <c r="AU267" i="23"/>
  <c r="AU243" i="23"/>
  <c r="AC214" i="23"/>
  <c r="AI210" i="23"/>
  <c r="AI209" i="23"/>
  <c r="AO203" i="23"/>
  <c r="AU202" i="23"/>
  <c r="AU201" i="23"/>
  <c r="AI181" i="23"/>
  <c r="AU143" i="23"/>
  <c r="AU108" i="23"/>
  <c r="AI57" i="23"/>
  <c r="AI53" i="23"/>
  <c r="AI23" i="23"/>
  <c r="BC259" i="23"/>
  <c r="BE259" i="23" s="1"/>
  <c r="BK202" i="23"/>
  <c r="AC104" i="23"/>
  <c r="K219" i="24"/>
  <c r="AF35" i="25"/>
  <c r="AH35" i="25" s="1"/>
  <c r="Z219" i="25"/>
  <c r="AF119" i="25"/>
  <c r="AH119" i="25" s="1"/>
  <c r="O45" i="22"/>
  <c r="BK242" i="23"/>
  <c r="AF14" i="25"/>
  <c r="AH14" i="25" s="1"/>
  <c r="AB60" i="25"/>
  <c r="AF135" i="25"/>
  <c r="AH135" i="25" s="1"/>
  <c r="U32" i="22"/>
  <c r="AA17" i="22"/>
  <c r="AA22" i="22"/>
  <c r="AA133" i="22"/>
  <c r="AA138" i="22"/>
  <c r="AP214" i="22"/>
  <c r="O243" i="22"/>
  <c r="BK272" i="23"/>
  <c r="BK271" i="23"/>
  <c r="BK269" i="23"/>
  <c r="BK268" i="23"/>
  <c r="BK267" i="23"/>
  <c r="AO243" i="23"/>
  <c r="AC211" i="23"/>
  <c r="AC210" i="23"/>
  <c r="AI204" i="23"/>
  <c r="AI203" i="23"/>
  <c r="AO202" i="23"/>
  <c r="BC190" i="23"/>
  <c r="BE190" i="23" s="1"/>
  <c r="BC189" i="23"/>
  <c r="BE189" i="23" s="1"/>
  <c r="AU165" i="23"/>
  <c r="AI140" i="23"/>
  <c r="AC140" i="23"/>
  <c r="AU128" i="23"/>
  <c r="AU105" i="23"/>
  <c r="AU104" i="23"/>
  <c r="BK92" i="23"/>
  <c r="AC58" i="23"/>
  <c r="AC52" i="23"/>
  <c r="BC38" i="23"/>
  <c r="BE38" i="23" s="1"/>
  <c r="BC36" i="23"/>
  <c r="BE36" i="23" s="1"/>
  <c r="BK23" i="23"/>
  <c r="AU34" i="23"/>
  <c r="BC30" i="23"/>
  <c r="BE30" i="23" s="1"/>
  <c r="AO17" i="23"/>
  <c r="AU14" i="23"/>
  <c r="Q60" i="25"/>
  <c r="AF16" i="25"/>
  <c r="AH16" i="25" s="1"/>
  <c r="E60" i="25"/>
  <c r="AF48" i="25"/>
  <c r="AH48" i="25" s="1"/>
  <c r="AF109" i="25"/>
  <c r="AH109" i="25" s="1"/>
  <c r="AF132" i="25"/>
  <c r="AH132" i="25" s="1"/>
  <c r="AF141" i="25"/>
  <c r="AH141" i="25" s="1"/>
  <c r="AF171" i="25"/>
  <c r="AH171" i="25" s="1"/>
  <c r="AF198" i="25"/>
  <c r="AH198" i="25" s="1"/>
  <c r="AF249" i="25"/>
  <c r="AH249" i="25" s="1"/>
  <c r="Z287" i="25"/>
  <c r="AF250" i="25"/>
  <c r="AH250" i="25" s="1"/>
  <c r="AD287" i="25"/>
  <c r="AF278" i="25"/>
  <c r="AH278" i="25" s="1"/>
  <c r="AA32" i="22"/>
  <c r="AA115" i="22"/>
  <c r="O116" i="22"/>
  <c r="U120" i="22"/>
  <c r="AP125" i="22"/>
  <c r="U128" i="22"/>
  <c r="O138" i="22"/>
  <c r="AA141" i="22"/>
  <c r="O143" i="22"/>
  <c r="O147" i="22"/>
  <c r="AA171" i="22"/>
  <c r="O177" i="22"/>
  <c r="AA180" i="22"/>
  <c r="AA185" i="22"/>
  <c r="U209" i="22"/>
  <c r="AP215" i="22"/>
  <c r="O268" i="22"/>
  <c r="AI285" i="23"/>
  <c r="AI284" i="23"/>
  <c r="AI283" i="23"/>
  <c r="AI254" i="23"/>
  <c r="AO216" i="23"/>
  <c r="AO213" i="23"/>
  <c r="U213" i="23"/>
  <c r="W213" i="23" s="1"/>
  <c r="AU211" i="23"/>
  <c r="AU183" i="23"/>
  <c r="BC181" i="23"/>
  <c r="BE181" i="23" s="1"/>
  <c r="BC180" i="23"/>
  <c r="BE180" i="23" s="1"/>
  <c r="BK175" i="23"/>
  <c r="AC173" i="23"/>
  <c r="AC169" i="23"/>
  <c r="AI168" i="23"/>
  <c r="BK140" i="23"/>
  <c r="AC138" i="23"/>
  <c r="AO131" i="23"/>
  <c r="AO129" i="23"/>
  <c r="AO128" i="23"/>
  <c r="AO114" i="23"/>
  <c r="AC114" i="23"/>
  <c r="AO109" i="23"/>
  <c r="BK101" i="23"/>
  <c r="AI93" i="23"/>
  <c r="BC52" i="23"/>
  <c r="BE52" i="23" s="1"/>
  <c r="AO34" i="23"/>
  <c r="AU30" i="23"/>
  <c r="BC28" i="23"/>
  <c r="BE28" i="23" s="1"/>
  <c r="BC23" i="23"/>
  <c r="BE23" i="23" s="1"/>
  <c r="BK21" i="23"/>
  <c r="AO15" i="23"/>
  <c r="AO14" i="23"/>
  <c r="AF24" i="25"/>
  <c r="AH24" i="25" s="1"/>
  <c r="AF26" i="25"/>
  <c r="AH26" i="25" s="1"/>
  <c r="AF41" i="25"/>
  <c r="AH41" i="25" s="1"/>
  <c r="AF44" i="25"/>
  <c r="AH44" i="25" s="1"/>
  <c r="AF53" i="25"/>
  <c r="AH53" i="25" s="1"/>
  <c r="S219" i="25"/>
  <c r="AF105" i="25"/>
  <c r="AH105" i="25" s="1"/>
  <c r="AF108" i="25"/>
  <c r="AH108" i="25" s="1"/>
  <c r="AF115" i="25"/>
  <c r="AH115" i="25" s="1"/>
  <c r="AF122" i="25"/>
  <c r="AH122" i="25" s="1"/>
  <c r="AF146" i="25"/>
  <c r="AH146" i="25" s="1"/>
  <c r="AF147" i="25"/>
  <c r="AH147" i="25" s="1"/>
  <c r="AF167" i="25"/>
  <c r="AH167" i="25" s="1"/>
  <c r="AF186" i="25"/>
  <c r="AH186" i="25" s="1"/>
  <c r="AF202" i="25"/>
  <c r="AH202" i="25" s="1"/>
  <c r="AF243" i="25"/>
  <c r="AH243" i="25" s="1"/>
  <c r="AF245" i="25"/>
  <c r="AH245" i="25" s="1"/>
  <c r="AF262" i="25"/>
  <c r="AH262" i="25" s="1"/>
  <c r="AF265" i="25"/>
  <c r="AH265" i="25" s="1"/>
  <c r="AF269" i="25"/>
  <c r="AH269" i="25" s="1"/>
  <c r="AF281" i="25"/>
  <c r="AH281" i="25" s="1"/>
  <c r="AF284" i="25"/>
  <c r="AH284" i="25" s="1"/>
  <c r="AP135" i="22"/>
  <c r="U138" i="22"/>
  <c r="AP139" i="22"/>
  <c r="AP140" i="22"/>
  <c r="U144" i="22"/>
  <c r="U147" i="22"/>
  <c r="AP166" i="22"/>
  <c r="AA167" i="22"/>
  <c r="U172" i="22"/>
  <c r="AA250" i="22"/>
  <c r="AP261" i="22"/>
  <c r="AI280" i="23"/>
  <c r="AI278" i="23"/>
  <c r="U278" i="23"/>
  <c r="W278" i="23" s="1"/>
  <c r="AC244" i="23"/>
  <c r="AO210" i="23"/>
  <c r="AO209" i="23"/>
  <c r="AU203" i="23"/>
  <c r="AI195" i="23"/>
  <c r="BK187" i="23"/>
  <c r="AC184" i="23"/>
  <c r="AO183" i="23"/>
  <c r="AU181" i="23"/>
  <c r="BC178" i="23"/>
  <c r="BE178" i="23" s="1"/>
  <c r="AC165" i="23"/>
  <c r="BK135" i="23"/>
  <c r="AU133" i="23"/>
  <c r="AI129" i="23"/>
  <c r="AU123" i="23"/>
  <c r="BK114" i="23"/>
  <c r="BK95" i="23"/>
  <c r="AU53" i="23"/>
  <c r="AU52" i="23"/>
  <c r="BK44" i="23"/>
  <c r="BK42" i="23"/>
  <c r="AO32" i="23"/>
  <c r="AU24" i="23"/>
  <c r="AU23" i="23"/>
  <c r="BC22" i="23"/>
  <c r="BE22" i="23" s="1"/>
  <c r="AI14" i="23"/>
  <c r="AF121" i="25"/>
  <c r="AH121" i="25" s="1"/>
  <c r="AF138" i="25"/>
  <c r="AH138" i="25" s="1"/>
  <c r="AF166" i="25"/>
  <c r="AH166" i="25" s="1"/>
  <c r="AF177" i="25"/>
  <c r="AH177" i="25" s="1"/>
  <c r="AF179" i="25"/>
  <c r="AH179" i="25" s="1"/>
  <c r="AF183" i="25"/>
  <c r="AH183" i="25" s="1"/>
  <c r="AF191" i="25"/>
  <c r="AH191" i="25" s="1"/>
  <c r="AF196" i="25"/>
  <c r="AH196" i="25" s="1"/>
  <c r="AF201" i="25"/>
  <c r="AH201" i="25" s="1"/>
  <c r="AF208" i="25"/>
  <c r="AH208" i="25" s="1"/>
  <c r="AF210" i="25"/>
  <c r="AH210" i="25" s="1"/>
  <c r="AF268" i="25"/>
  <c r="AH268" i="25" s="1"/>
  <c r="AI32" i="23"/>
  <c r="AO24" i="23"/>
  <c r="AC17" i="23"/>
  <c r="AC15" i="23"/>
  <c r="AF195" i="25"/>
  <c r="AH195" i="25" s="1"/>
  <c r="AF205" i="25"/>
  <c r="AH205" i="25" s="1"/>
  <c r="AF248" i="25"/>
  <c r="AH248" i="25" s="1"/>
  <c r="AF51" i="25"/>
  <c r="AH51" i="25" s="1"/>
  <c r="E219" i="25"/>
  <c r="U219" i="25"/>
  <c r="K287" i="25"/>
  <c r="AF255" i="25"/>
  <c r="AH255" i="25" s="1"/>
  <c r="AF23" i="25"/>
  <c r="AH23" i="25" s="1"/>
  <c r="AF32" i="25"/>
  <c r="AH32" i="25" s="1"/>
  <c r="AF50" i="25"/>
  <c r="AH50" i="25" s="1"/>
  <c r="G219" i="25"/>
  <c r="AF254" i="25"/>
  <c r="AH254" i="25" s="1"/>
  <c r="AF30" i="25"/>
  <c r="AH30" i="25" s="1"/>
  <c r="AF42" i="25"/>
  <c r="AH42" i="25" s="1"/>
  <c r="O60" i="25"/>
  <c r="AD219" i="25"/>
  <c r="AF95" i="25"/>
  <c r="AH95" i="25" s="1"/>
  <c r="AF107" i="25"/>
  <c r="AH107" i="25" s="1"/>
  <c r="AF114" i="25"/>
  <c r="AH114" i="25" s="1"/>
  <c r="AF172" i="25"/>
  <c r="AH172" i="25" s="1"/>
  <c r="AF175" i="25"/>
  <c r="AH175" i="25" s="1"/>
  <c r="O219" i="25"/>
  <c r="AF18" i="25"/>
  <c r="AH18" i="25" s="1"/>
  <c r="AF29" i="25"/>
  <c r="AH29" i="25" s="1"/>
  <c r="AF57" i="25"/>
  <c r="AH57" i="25" s="1"/>
  <c r="K219" i="25"/>
  <c r="AB219" i="25"/>
  <c r="AF93" i="25"/>
  <c r="AH93" i="25" s="1"/>
  <c r="AF117" i="25"/>
  <c r="AH117" i="25" s="1"/>
  <c r="AF174" i="25"/>
  <c r="AH174" i="25" s="1"/>
  <c r="AF193" i="25"/>
  <c r="AH193" i="25" s="1"/>
  <c r="Q287" i="25"/>
  <c r="AF242" i="25"/>
  <c r="AH242" i="25" s="1"/>
  <c r="O287" i="25"/>
  <c r="K60" i="25"/>
  <c r="AB287" i="25"/>
  <c r="X219" i="25"/>
  <c r="AF98" i="25"/>
  <c r="AH98" i="25" s="1"/>
  <c r="AF28" i="25"/>
  <c r="AH28" i="25" s="1"/>
  <c r="AF34" i="25"/>
  <c r="AH34" i="25" s="1"/>
  <c r="AF38" i="25"/>
  <c r="AH38" i="25" s="1"/>
  <c r="M219" i="25"/>
  <c r="AF102" i="25"/>
  <c r="AH102" i="25" s="1"/>
  <c r="AF134" i="25"/>
  <c r="AH134" i="25" s="1"/>
  <c r="AF184" i="25"/>
  <c r="AH184" i="25" s="1"/>
  <c r="AF192" i="25"/>
  <c r="AH192" i="25" s="1"/>
  <c r="AF259" i="25"/>
  <c r="AH259" i="25" s="1"/>
  <c r="AF274" i="25"/>
  <c r="AH274" i="25" s="1"/>
  <c r="AF277" i="25"/>
  <c r="AH277" i="25" s="1"/>
  <c r="AF21" i="25"/>
  <c r="AH21" i="25" s="1"/>
  <c r="I219" i="25"/>
  <c r="AF168" i="25"/>
  <c r="AH168" i="25" s="1"/>
  <c r="AF96" i="25"/>
  <c r="AH96" i="25" s="1"/>
  <c r="M287" i="25"/>
  <c r="G60" i="25"/>
  <c r="X60" i="25"/>
  <c r="U60" i="25"/>
  <c r="AF36" i="25"/>
  <c r="AH36" i="25" s="1"/>
  <c r="AF46" i="25"/>
  <c r="AH46" i="25" s="1"/>
  <c r="AF89" i="25"/>
  <c r="AF110" i="25"/>
  <c r="AH110" i="25" s="1"/>
  <c r="AF127" i="25"/>
  <c r="AH127" i="25" s="1"/>
  <c r="AF128" i="25"/>
  <c r="AH128" i="25" s="1"/>
  <c r="AF173" i="25"/>
  <c r="AH173" i="25" s="1"/>
  <c r="E287" i="25"/>
  <c r="U287" i="25"/>
  <c r="I287" i="25"/>
  <c r="AF273" i="25"/>
  <c r="AH273" i="25" s="1"/>
  <c r="M60" i="25"/>
  <c r="AD60" i="25"/>
  <c r="AF40" i="25"/>
  <c r="AH40" i="25" s="1"/>
  <c r="AF47" i="25"/>
  <c r="AH47" i="25" s="1"/>
  <c r="AF56" i="25"/>
  <c r="AH56" i="25" s="1"/>
  <c r="AF92" i="25"/>
  <c r="AH92" i="25" s="1"/>
  <c r="AF101" i="25"/>
  <c r="AH101" i="25" s="1"/>
  <c r="AF178" i="25"/>
  <c r="AH178" i="25" s="1"/>
  <c r="AF185" i="25"/>
  <c r="AH185" i="25" s="1"/>
  <c r="AF203" i="25"/>
  <c r="AH203" i="25" s="1"/>
  <c r="G287" i="25"/>
  <c r="X287" i="25"/>
  <c r="AF256" i="25"/>
  <c r="AH256" i="25" s="1"/>
  <c r="AF261" i="25"/>
  <c r="AH261" i="25" s="1"/>
  <c r="AF275" i="25"/>
  <c r="AH275" i="25" s="1"/>
  <c r="AF280" i="25"/>
  <c r="AH280" i="25" s="1"/>
  <c r="AF133" i="25"/>
  <c r="AH133" i="25" s="1"/>
  <c r="AF140" i="25"/>
  <c r="AH140" i="25" s="1"/>
  <c r="AF165" i="25"/>
  <c r="AH165" i="25" s="1"/>
  <c r="AF253" i="25"/>
  <c r="AH253" i="25" s="1"/>
  <c r="AF272" i="25"/>
  <c r="AH272" i="25" s="1"/>
  <c r="AN60" i="25"/>
  <c r="AF17" i="25"/>
  <c r="AH17" i="25" s="1"/>
  <c r="AF123" i="25"/>
  <c r="AH123" i="25" s="1"/>
  <c r="AF131" i="25"/>
  <c r="AH131" i="25" s="1"/>
  <c r="AF139" i="25"/>
  <c r="AH139" i="25" s="1"/>
  <c r="AF216" i="25"/>
  <c r="AH216" i="25" s="1"/>
  <c r="AF241" i="25"/>
  <c r="AF247" i="25"/>
  <c r="AH247" i="25" s="1"/>
  <c r="AF251" i="25"/>
  <c r="AH251" i="25" s="1"/>
  <c r="AF266" i="25"/>
  <c r="AH266" i="25" s="1"/>
  <c r="AF271" i="25"/>
  <c r="AH271" i="25" s="1"/>
  <c r="AF285" i="25"/>
  <c r="AH285" i="25" s="1"/>
  <c r="AF207" i="25"/>
  <c r="AH207" i="25" s="1"/>
  <c r="AF214" i="25"/>
  <c r="AH214" i="25" s="1"/>
  <c r="S287" i="25"/>
  <c r="AF244" i="25"/>
  <c r="AH244" i="25" s="1"/>
  <c r="AF263" i="25"/>
  <c r="AH263" i="25" s="1"/>
  <c r="AF283" i="25"/>
  <c r="AH283" i="25" s="1"/>
  <c r="I60" i="25"/>
  <c r="Z60" i="25"/>
  <c r="AF104" i="25"/>
  <c r="AH104" i="25" s="1"/>
  <c r="AF111" i="25"/>
  <c r="AH111" i="25" s="1"/>
  <c r="AF120" i="25"/>
  <c r="AH120" i="25" s="1"/>
  <c r="AF197" i="25"/>
  <c r="AH197" i="25" s="1"/>
  <c r="AF204" i="25"/>
  <c r="AH204" i="25" s="1"/>
  <c r="AN287" i="25"/>
  <c r="O96" i="22"/>
  <c r="O105" i="22"/>
  <c r="BS287" i="23"/>
  <c r="AP105" i="22"/>
  <c r="AC145" i="23"/>
  <c r="AC47" i="23"/>
  <c r="O114" i="22"/>
  <c r="U121" i="22"/>
  <c r="BK50" i="23"/>
  <c r="U41" i="23"/>
  <c r="W41" i="23" s="1"/>
  <c r="O15" i="22"/>
  <c r="AP21" i="22"/>
  <c r="U33" i="22"/>
  <c r="U36" i="22"/>
  <c r="AP165" i="22"/>
  <c r="AP173" i="22"/>
  <c r="AP178" i="22"/>
  <c r="AO267" i="23"/>
  <c r="AI131" i="23"/>
  <c r="AU131" i="23"/>
  <c r="BK131" i="23"/>
  <c r="AC245" i="23"/>
  <c r="O33" i="22"/>
  <c r="U50" i="22"/>
  <c r="BK251" i="23"/>
  <c r="BK247" i="23"/>
  <c r="AA41" i="22"/>
  <c r="U46" i="22"/>
  <c r="U51" i="22"/>
  <c r="U101" i="22"/>
  <c r="AU278" i="23"/>
  <c r="AU204" i="23"/>
  <c r="AO204" i="23"/>
  <c r="AC204" i="23"/>
  <c r="U250" i="22"/>
  <c r="O255" i="22"/>
  <c r="U273" i="22"/>
  <c r="U278" i="22"/>
  <c r="O281" i="22"/>
  <c r="BK278" i="23"/>
  <c r="AC278" i="23"/>
  <c r="BC256" i="23"/>
  <c r="BK204" i="23"/>
  <c r="BC177" i="23"/>
  <c r="BE177" i="23" s="1"/>
  <c r="U120" i="23"/>
  <c r="W120" i="23" s="1"/>
  <c r="U103" i="23"/>
  <c r="BC102" i="23"/>
  <c r="BE102" i="23" s="1"/>
  <c r="BC101" i="23"/>
  <c r="BE101" i="23" s="1"/>
  <c r="BK35" i="23"/>
  <c r="O219" i="24"/>
  <c r="O287" i="24"/>
  <c r="M287" i="24"/>
  <c r="K287" i="24"/>
  <c r="AA36" i="22"/>
  <c r="O92" i="22"/>
  <c r="AA96" i="22"/>
  <c r="AA101" i="22"/>
  <c r="AP116" i="22"/>
  <c r="AA129" i="22"/>
  <c r="AA134" i="22"/>
  <c r="AA143" i="22"/>
  <c r="AA172" i="22"/>
  <c r="O173" i="22"/>
  <c r="O178" i="22"/>
  <c r="AP179" i="22"/>
  <c r="AP192" i="22"/>
  <c r="U247" i="22"/>
  <c r="U255" i="22"/>
  <c r="AP257" i="22"/>
  <c r="O274" i="22"/>
  <c r="AO285" i="23"/>
  <c r="AO284" i="23"/>
  <c r="AO283" i="23"/>
  <c r="AO277" i="23"/>
  <c r="AO273" i="23"/>
  <c r="AU272" i="23"/>
  <c r="AU271" i="23"/>
  <c r="AC267" i="23"/>
  <c r="BC250" i="23"/>
  <c r="BE250" i="23" s="1"/>
  <c r="BC248" i="23"/>
  <c r="BE248" i="23" s="1"/>
  <c r="BC247" i="23"/>
  <c r="BE247" i="23" s="1"/>
  <c r="AU177" i="23"/>
  <c r="U165" i="23"/>
  <c r="W165" i="23" s="1"/>
  <c r="AC131" i="23"/>
  <c r="BC50" i="23"/>
  <c r="BE50" i="23" s="1"/>
  <c r="BK46" i="23"/>
  <c r="BC35" i="23"/>
  <c r="BE35" i="23" s="1"/>
  <c r="BK33" i="23"/>
  <c r="AC29" i="23"/>
  <c r="Q219" i="24"/>
  <c r="U92" i="22"/>
  <c r="U139" i="22"/>
  <c r="AA255" i="22"/>
  <c r="AI275" i="23"/>
  <c r="AO266" i="23"/>
  <c r="AI266" i="23"/>
  <c r="AU208" i="23"/>
  <c r="AU40" i="23"/>
  <c r="Q60" i="24"/>
  <c r="AA24" i="22"/>
  <c r="U34" i="22"/>
  <c r="AA46" i="22"/>
  <c r="AA51" i="22"/>
  <c r="O52" i="22"/>
  <c r="U89" i="22"/>
  <c r="AA92" i="22"/>
  <c r="O93" i="22"/>
  <c r="AA102" i="22"/>
  <c r="O103" i="22"/>
  <c r="AA105" i="22"/>
  <c r="AA110" i="22"/>
  <c r="O111" i="22"/>
  <c r="AP113" i="22"/>
  <c r="U115" i="22"/>
  <c r="U119" i="22"/>
  <c r="O123" i="22"/>
  <c r="O132" i="22"/>
  <c r="AA144" i="22"/>
  <c r="AA178" i="22"/>
  <c r="O179" i="22"/>
  <c r="AP180" i="22"/>
  <c r="U183" i="22"/>
  <c r="O187" i="22"/>
  <c r="U192" i="22"/>
  <c r="AA204" i="22"/>
  <c r="O205" i="22"/>
  <c r="AA213" i="22"/>
  <c r="AA217" i="22"/>
  <c r="U243" i="22"/>
  <c r="U251" i="22"/>
  <c r="O253" i="22"/>
  <c r="AA267" i="22"/>
  <c r="AA269" i="22"/>
  <c r="AA274" i="22"/>
  <c r="AO280" i="23"/>
  <c r="AC275" i="23"/>
  <c r="AI271" i="23"/>
  <c r="AO269" i="23"/>
  <c r="BK262" i="23"/>
  <c r="AC259" i="23"/>
  <c r="AI257" i="23"/>
  <c r="AU245" i="23"/>
  <c r="AI241" i="23"/>
  <c r="AO192" i="23"/>
  <c r="U191" i="23"/>
  <c r="W191" i="23" s="1"/>
  <c r="AU184" i="23"/>
  <c r="BK166" i="23"/>
  <c r="BK165" i="23"/>
  <c r="AI138" i="23"/>
  <c r="AO125" i="23"/>
  <c r="BC122" i="23"/>
  <c r="BE122" i="23" s="1"/>
  <c r="BK107" i="23"/>
  <c r="AC105" i="23"/>
  <c r="AO40" i="23"/>
  <c r="BK28" i="23"/>
  <c r="AI21" i="23"/>
  <c r="U102" i="22"/>
  <c r="U217" i="22"/>
  <c r="U274" i="22"/>
  <c r="AU269" i="23"/>
  <c r="AU196" i="23"/>
  <c r="AU193" i="23"/>
  <c r="O60" i="24"/>
  <c r="U30" i="22"/>
  <c r="AP36" i="22"/>
  <c r="U47" i="22"/>
  <c r="AP101" i="22"/>
  <c r="U123" i="22"/>
  <c r="U132" i="22"/>
  <c r="AA135" i="22"/>
  <c r="AP147" i="22"/>
  <c r="U187" i="22"/>
  <c r="U189" i="22"/>
  <c r="AP203" i="22"/>
  <c r="U214" i="22"/>
  <c r="U248" i="22"/>
  <c r="BK283" i="23"/>
  <c r="BK273" i="23"/>
  <c r="AC272" i="23"/>
  <c r="AI268" i="23"/>
  <c r="AC257" i="23"/>
  <c r="BK257" i="23"/>
  <c r="AC255" i="23"/>
  <c r="AI251" i="23"/>
  <c r="AI248" i="23"/>
  <c r="AI247" i="23"/>
  <c r="AC241" i="23"/>
  <c r="U209" i="23"/>
  <c r="W209" i="23" s="1"/>
  <c r="BK199" i="23"/>
  <c r="AI197" i="23"/>
  <c r="AI192" i="23"/>
  <c r="U185" i="23"/>
  <c r="W185" i="23" s="1"/>
  <c r="AC179" i="23"/>
  <c r="AI125" i="23"/>
  <c r="AU122" i="23"/>
  <c r="AC102" i="23"/>
  <c r="BC89" i="23"/>
  <c r="BE89" i="23" s="1"/>
  <c r="U54" i="23"/>
  <c r="AC41" i="23"/>
  <c r="AI40" i="23"/>
  <c r="AC21" i="23"/>
  <c r="U173" i="22"/>
  <c r="AA208" i="22"/>
  <c r="AA260" i="22"/>
  <c r="AU192" i="23"/>
  <c r="AU125" i="23"/>
  <c r="U52" i="22"/>
  <c r="AA58" i="22"/>
  <c r="AP96" i="22"/>
  <c r="U103" i="22"/>
  <c r="U39" i="22"/>
  <c r="AA52" i="22"/>
  <c r="O53" i="22"/>
  <c r="AA93" i="22"/>
  <c r="AA103" i="22"/>
  <c r="O108" i="22"/>
  <c r="AP126" i="22"/>
  <c r="AA140" i="22"/>
  <c r="O167" i="22"/>
  <c r="AP168" i="22"/>
  <c r="AA187" i="22"/>
  <c r="U198" i="22"/>
  <c r="O202" i="22"/>
  <c r="AA205" i="22"/>
  <c r="O207" i="22"/>
  <c r="AA214" i="22"/>
  <c r="AA275" i="22"/>
  <c r="AO278" i="23"/>
  <c r="AC268" i="23"/>
  <c r="AC247" i="23"/>
  <c r="AI245" i="23"/>
  <c r="AI207" i="23"/>
  <c r="AI205" i="23"/>
  <c r="AC196" i="23"/>
  <c r="AC193" i="23"/>
  <c r="AC192" i="23"/>
  <c r="AO174" i="23"/>
  <c r="AI145" i="23"/>
  <c r="AI144" i="23"/>
  <c r="AO143" i="23"/>
  <c r="AI133" i="23"/>
  <c r="U132" i="23"/>
  <c r="W132" i="23" s="1"/>
  <c r="AC110" i="23"/>
  <c r="AO95" i="23"/>
  <c r="AC57" i="23"/>
  <c r="AO46" i="23"/>
  <c r="AC40" i="23"/>
  <c r="AO33" i="23"/>
  <c r="AU32" i="23"/>
  <c r="AC269" i="23"/>
  <c r="AI262" i="23"/>
  <c r="AI261" i="23"/>
  <c r="AU259" i="23"/>
  <c r="BK255" i="23"/>
  <c r="AC251" i="23"/>
  <c r="AO245" i="23"/>
  <c r="AO211" i="23"/>
  <c r="AU210" i="23"/>
  <c r="AU209" i="23"/>
  <c r="AC205" i="23"/>
  <c r="BK201" i="23"/>
  <c r="AC201" i="23"/>
  <c r="AO197" i="23"/>
  <c r="AO195" i="23"/>
  <c r="AO193" i="23"/>
  <c r="AU191" i="23"/>
  <c r="AU190" i="23"/>
  <c r="BC187" i="23"/>
  <c r="BE187" i="23" s="1"/>
  <c r="BK184" i="23"/>
  <c r="AI183" i="23"/>
  <c r="BK177" i="23"/>
  <c r="U175" i="23"/>
  <c r="W175" i="23" s="1"/>
  <c r="AU173" i="23"/>
  <c r="BC171" i="23"/>
  <c r="BE171" i="23" s="1"/>
  <c r="BC169" i="23"/>
  <c r="BE169" i="23" s="1"/>
  <c r="AU147" i="23"/>
  <c r="BK145" i="23"/>
  <c r="AU141" i="23"/>
  <c r="BC140" i="23"/>
  <c r="BE140" i="23" s="1"/>
  <c r="AU139" i="23"/>
  <c r="AO138" i="23"/>
  <c r="BK133" i="23"/>
  <c r="AC133" i="23"/>
  <c r="AU129" i="23"/>
  <c r="BC128" i="23"/>
  <c r="BE128" i="23" s="1"/>
  <c r="BK122" i="23"/>
  <c r="AU116" i="23"/>
  <c r="AC113" i="23"/>
  <c r="BK103" i="23"/>
  <c r="AC98" i="23"/>
  <c r="AC97" i="23"/>
  <c r="AU95" i="23"/>
  <c r="AI58" i="23"/>
  <c r="AO57" i="23"/>
  <c r="AI47" i="23"/>
  <c r="BC44" i="23"/>
  <c r="BE44" i="23" s="1"/>
  <c r="AI34" i="23"/>
  <c r="U34" i="23"/>
  <c r="W34" i="23" s="1"/>
  <c r="AI33" i="23"/>
  <c r="AO27" i="23"/>
  <c r="AI15" i="23"/>
  <c r="K60" i="24"/>
  <c r="I60" i="24"/>
  <c r="M60" i="24"/>
  <c r="M219" i="24"/>
  <c r="BK244" i="23"/>
  <c r="BC214" i="23"/>
  <c r="BE214" i="23" s="1"/>
  <c r="AO208" i="23"/>
  <c r="BK193" i="23"/>
  <c r="BK192" i="23"/>
  <c r="AC187" i="23"/>
  <c r="AC186" i="23"/>
  <c r="AO184" i="23"/>
  <c r="BK181" i="23"/>
  <c r="BK179" i="23"/>
  <c r="AO177" i="23"/>
  <c r="AO172" i="23"/>
  <c r="AC172" i="23"/>
  <c r="AI171" i="23"/>
  <c r="BK147" i="23"/>
  <c r="BK143" i="23"/>
  <c r="AI134" i="23"/>
  <c r="BK125" i="23"/>
  <c r="AI123" i="23"/>
  <c r="AO122" i="23"/>
  <c r="AU113" i="23"/>
  <c r="BK105" i="23"/>
  <c r="AO104" i="23"/>
  <c r="AO103" i="23"/>
  <c r="AC95" i="23"/>
  <c r="AC53" i="23"/>
  <c r="AI52" i="23"/>
  <c r="AU50" i="23"/>
  <c r="AC45" i="23"/>
  <c r="AO36" i="23"/>
  <c r="AC32" i="23"/>
  <c r="AO30" i="23"/>
  <c r="BC29" i="23"/>
  <c r="BE29" i="23" s="1"/>
  <c r="BK24" i="23"/>
  <c r="BC21" i="23"/>
  <c r="BE21" i="23" s="1"/>
  <c r="AC20" i="23"/>
  <c r="AC14" i="23"/>
  <c r="E219" i="24"/>
  <c r="E287" i="24"/>
  <c r="AU268" i="23"/>
  <c r="AO265" i="23"/>
  <c r="AI255" i="23"/>
  <c r="AU251" i="23"/>
  <c r="AU249" i="23"/>
  <c r="AU247" i="23"/>
  <c r="BK243" i="23"/>
  <c r="AI216" i="23"/>
  <c r="AU214" i="23"/>
  <c r="BK210" i="23"/>
  <c r="BK209" i="23"/>
  <c r="AI208" i="23"/>
  <c r="AU205" i="23"/>
  <c r="U205" i="23"/>
  <c r="W205" i="23" s="1"/>
  <c r="AU199" i="23"/>
  <c r="BC198" i="23"/>
  <c r="BE198" i="23" s="1"/>
  <c r="AI185" i="23"/>
  <c r="AC185" i="23"/>
  <c r="BC179" i="23"/>
  <c r="BE179" i="23" s="1"/>
  <c r="AI177" i="23"/>
  <c r="AU175" i="23"/>
  <c r="BK173" i="23"/>
  <c r="BK172" i="23"/>
  <c r="AI169" i="23"/>
  <c r="AC147" i="23"/>
  <c r="AI146" i="23"/>
  <c r="BC144" i="23"/>
  <c r="BE144" i="23" s="1"/>
  <c r="BK141" i="23"/>
  <c r="AC141" i="23"/>
  <c r="AO139" i="23"/>
  <c r="BK137" i="23"/>
  <c r="U134" i="23"/>
  <c r="W134" i="23" s="1"/>
  <c r="BK129" i="23"/>
  <c r="BK128" i="23"/>
  <c r="AU126" i="23"/>
  <c r="AI122" i="23"/>
  <c r="AU121" i="23"/>
  <c r="BK116" i="23"/>
  <c r="BK115" i="23"/>
  <c r="AI114" i="23"/>
  <c r="U114" i="23"/>
  <c r="W114" i="23" s="1"/>
  <c r="AO113" i="23"/>
  <c r="AU107" i="23"/>
  <c r="AI103" i="23"/>
  <c r="AO98" i="23"/>
  <c r="U89" i="23"/>
  <c r="W89" i="23" s="1"/>
  <c r="BK54" i="23"/>
  <c r="BK53" i="23"/>
  <c r="AO50" i="23"/>
  <c r="BC45" i="23"/>
  <c r="BE45" i="23" s="1"/>
  <c r="AU41" i="23"/>
  <c r="AI39" i="23"/>
  <c r="AO35" i="23"/>
  <c r="AU21" i="23"/>
  <c r="U17" i="23"/>
  <c r="W17" i="23" s="1"/>
  <c r="AU15" i="23"/>
  <c r="G219" i="24"/>
  <c r="AO268" i="23"/>
  <c r="AU261" i="23"/>
  <c r="AO251" i="23"/>
  <c r="AO248" i="23"/>
  <c r="AO247" i="23"/>
  <c r="BK217" i="23"/>
  <c r="AI215" i="23"/>
  <c r="AO214" i="23"/>
  <c r="AU213" i="23"/>
  <c r="BC211" i="23"/>
  <c r="BE211" i="23" s="1"/>
  <c r="BK203" i="23"/>
  <c r="BC193" i="23"/>
  <c r="BE193" i="23" s="1"/>
  <c r="BC192" i="23"/>
  <c r="BE192" i="23" s="1"/>
  <c r="BK186" i="23"/>
  <c r="AC177" i="23"/>
  <c r="AO175" i="23"/>
  <c r="BC174" i="23"/>
  <c r="BE174" i="23" s="1"/>
  <c r="AO168" i="23"/>
  <c r="AO166" i="23"/>
  <c r="AC146" i="23"/>
  <c r="AO145" i="23"/>
  <c r="U140" i="23"/>
  <c r="W140" i="23" s="1"/>
  <c r="AI139" i="23"/>
  <c r="AO133" i="23"/>
  <c r="BC129" i="23"/>
  <c r="BE129" i="23" s="1"/>
  <c r="AO126" i="23"/>
  <c r="BC125" i="23"/>
  <c r="BE125" i="23" s="1"/>
  <c r="BK123" i="23"/>
  <c r="AO121" i="23"/>
  <c r="BC115" i="23"/>
  <c r="BE115" i="23" s="1"/>
  <c r="BK108" i="23"/>
  <c r="AC103" i="23"/>
  <c r="AI98" i="23"/>
  <c r="AO97" i="23"/>
  <c r="BK93" i="23"/>
  <c r="AU58" i="23"/>
  <c r="BC56" i="23"/>
  <c r="BE56" i="23" s="1"/>
  <c r="AI50" i="23"/>
  <c r="AI42" i="23"/>
  <c r="AC39" i="23"/>
  <c r="AI35" i="23"/>
  <c r="AU33" i="23"/>
  <c r="BC32" i="23"/>
  <c r="BE32" i="23" s="1"/>
  <c r="BC24" i="23"/>
  <c r="BE24" i="23" s="1"/>
  <c r="AO22" i="23"/>
  <c r="AO21" i="23"/>
  <c r="AI16" i="23"/>
  <c r="G60" i="24"/>
  <c r="E60" i="24"/>
  <c r="I219" i="24"/>
  <c r="I287" i="24"/>
  <c r="G287" i="24"/>
  <c r="Q287" i="24"/>
  <c r="AA56" i="22"/>
  <c r="AA147" i="22"/>
  <c r="U263" i="22"/>
  <c r="AO215" i="23"/>
  <c r="U201" i="23"/>
  <c r="W201" i="23" s="1"/>
  <c r="U174" i="23"/>
  <c r="W174" i="23" s="1"/>
  <c r="BC143" i="23"/>
  <c r="BE143" i="23" s="1"/>
  <c r="BC139" i="23"/>
  <c r="BE139" i="23" s="1"/>
  <c r="U131" i="23"/>
  <c r="BC113" i="23"/>
  <c r="BE113" i="23" s="1"/>
  <c r="BC103" i="23"/>
  <c r="BE103" i="23" s="1"/>
  <c r="U99" i="23"/>
  <c r="W99" i="23" s="1"/>
  <c r="BC54" i="23"/>
  <c r="BE54" i="23" s="1"/>
  <c r="M60" i="23"/>
  <c r="U21" i="22"/>
  <c r="U26" i="22"/>
  <c r="AA108" i="22"/>
  <c r="AA202" i="22"/>
  <c r="BC284" i="23"/>
  <c r="BE284" i="23" s="1"/>
  <c r="BC283" i="23"/>
  <c r="BE283" i="23" s="1"/>
  <c r="U266" i="23"/>
  <c r="W266" i="23" s="1"/>
  <c r="BC253" i="23"/>
  <c r="BE253" i="23" s="1"/>
  <c r="U217" i="23"/>
  <c r="BO217" i="23" s="1"/>
  <c r="AU197" i="23"/>
  <c r="U189" i="23"/>
  <c r="W189" i="23" s="1"/>
  <c r="U98" i="23"/>
  <c r="W98" i="23" s="1"/>
  <c r="U58" i="23"/>
  <c r="BC46" i="23"/>
  <c r="BE46" i="23" s="1"/>
  <c r="Q60" i="23"/>
  <c r="U207" i="23"/>
  <c r="W207" i="23" s="1"/>
  <c r="BA219" i="23"/>
  <c r="BC127" i="23"/>
  <c r="BE127" i="23" s="1"/>
  <c r="U119" i="23"/>
  <c r="BC110" i="23"/>
  <c r="BE110" i="23" s="1"/>
  <c r="BC95" i="23"/>
  <c r="BE95" i="23" s="1"/>
  <c r="U50" i="23"/>
  <c r="W50" i="23" s="1"/>
  <c r="U48" i="23"/>
  <c r="W48" i="23" s="1"/>
  <c r="BC16" i="23"/>
  <c r="BE16" i="23" s="1"/>
  <c r="AA98" i="22"/>
  <c r="AA183" i="22"/>
  <c r="BC272" i="23"/>
  <c r="BE272" i="23" s="1"/>
  <c r="U216" i="23"/>
  <c r="W216" i="23" s="1"/>
  <c r="U187" i="23"/>
  <c r="W187" i="23" s="1"/>
  <c r="BC165" i="23"/>
  <c r="BE165" i="23" s="1"/>
  <c r="BC146" i="23"/>
  <c r="BE146" i="23" s="1"/>
  <c r="U143" i="23"/>
  <c r="W143" i="23" s="1"/>
  <c r="U117" i="23"/>
  <c r="W117" i="23" s="1"/>
  <c r="BC105" i="23"/>
  <c r="BE105" i="23" s="1"/>
  <c r="U40" i="23"/>
  <c r="U28" i="23"/>
  <c r="W28" i="23" s="1"/>
  <c r="BC20" i="23"/>
  <c r="BE20" i="23" s="1"/>
  <c r="O166" i="22"/>
  <c r="BC265" i="23"/>
  <c r="BE265" i="23" s="1"/>
  <c r="BC257" i="23"/>
  <c r="BE257" i="23" s="1"/>
  <c r="AU254" i="23"/>
  <c r="U249" i="23"/>
  <c r="W249" i="23" s="1"/>
  <c r="U210" i="23"/>
  <c r="W210" i="23" s="1"/>
  <c r="BC196" i="23"/>
  <c r="BE196" i="23" s="1"/>
  <c r="U183" i="23"/>
  <c r="W183" i="23" s="1"/>
  <c r="U180" i="23"/>
  <c r="W180" i="23" s="1"/>
  <c r="U116" i="23"/>
  <c r="W116" i="23" s="1"/>
  <c r="BC108" i="23"/>
  <c r="BE108" i="23" s="1"/>
  <c r="U96" i="23"/>
  <c r="U91" i="23"/>
  <c r="W91" i="23" s="1"/>
  <c r="AU90" i="23"/>
  <c r="U57" i="23"/>
  <c r="BC51" i="23"/>
  <c r="BE51" i="23" s="1"/>
  <c r="U35" i="23"/>
  <c r="BC216" i="23"/>
  <c r="BE216" i="23" s="1"/>
  <c r="U145" i="23"/>
  <c r="U56" i="23"/>
  <c r="U275" i="23"/>
  <c r="W275" i="23" s="1"/>
  <c r="U269" i="23"/>
  <c r="W269" i="23" s="1"/>
  <c r="U262" i="23"/>
  <c r="U245" i="23"/>
  <c r="W245" i="23" s="1"/>
  <c r="U122" i="23"/>
  <c r="U101" i="23"/>
  <c r="W101" i="23" s="1"/>
  <c r="U16" i="23"/>
  <c r="W16" i="23" s="1"/>
  <c r="AA20" i="22"/>
  <c r="BC268" i="23"/>
  <c r="BE268" i="23" s="1"/>
  <c r="U133" i="23"/>
  <c r="AA278" i="22"/>
  <c r="BC279" i="23"/>
  <c r="BE279" i="23" s="1"/>
  <c r="BC274" i="23"/>
  <c r="BE274" i="23" s="1"/>
  <c r="U273" i="23"/>
  <c r="AU263" i="23"/>
  <c r="AU262" i="23"/>
  <c r="U250" i="23"/>
  <c r="W250" i="23" s="1"/>
  <c r="BC205" i="23"/>
  <c r="BE205" i="23" s="1"/>
  <c r="BC202" i="23"/>
  <c r="BE202" i="23" s="1"/>
  <c r="U198" i="23"/>
  <c r="W198" i="23" s="1"/>
  <c r="BC195" i="23"/>
  <c r="BE195" i="23" s="1"/>
  <c r="U172" i="23"/>
  <c r="W172" i="23" s="1"/>
  <c r="AU168" i="23"/>
  <c r="BC138" i="23"/>
  <c r="BE138" i="23" s="1"/>
  <c r="AO137" i="23"/>
  <c r="AI135" i="23"/>
  <c r="U121" i="23"/>
  <c r="AO102" i="23"/>
  <c r="BC58" i="23"/>
  <c r="BE58" i="23" s="1"/>
  <c r="U46" i="23"/>
  <c r="W46" i="23" s="1"/>
  <c r="BC41" i="23"/>
  <c r="BE41" i="23" s="1"/>
  <c r="BC33" i="23"/>
  <c r="BE33" i="23" s="1"/>
  <c r="U27" i="23"/>
  <c r="W27" i="23" s="1"/>
  <c r="AA216" i="22"/>
  <c r="BC277" i="23"/>
  <c r="BE277" i="23" s="1"/>
  <c r="U277" i="23"/>
  <c r="W277" i="23" s="1"/>
  <c r="U272" i="23"/>
  <c r="W272" i="23" s="1"/>
  <c r="BC271" i="23"/>
  <c r="BE271" i="23" s="1"/>
  <c r="AI269" i="23"/>
  <c r="BC267" i="23"/>
  <c r="BE267" i="23" s="1"/>
  <c r="BC261" i="23"/>
  <c r="BE261" i="23" s="1"/>
  <c r="BC255" i="23"/>
  <c r="BE255" i="23" s="1"/>
  <c r="U254" i="23"/>
  <c r="W254" i="23" s="1"/>
  <c r="BC249" i="23"/>
  <c r="BE249" i="23" s="1"/>
  <c r="U244" i="23"/>
  <c r="AU216" i="23"/>
  <c r="BC203" i="23"/>
  <c r="BE203" i="23" s="1"/>
  <c r="U193" i="23"/>
  <c r="W193" i="23" s="1"/>
  <c r="BC191" i="23"/>
  <c r="BE191" i="23" s="1"/>
  <c r="AO181" i="23"/>
  <c r="BC173" i="23"/>
  <c r="BE173" i="23" s="1"/>
  <c r="BC135" i="23"/>
  <c r="BE135" i="23" s="1"/>
  <c r="U135" i="23"/>
  <c r="W135" i="23" s="1"/>
  <c r="BC120" i="23"/>
  <c r="AU97" i="23"/>
  <c r="AO93" i="23"/>
  <c r="BC91" i="23"/>
  <c r="BE91" i="23" s="1"/>
  <c r="AO58" i="23"/>
  <c r="BC57" i="23"/>
  <c r="BE57" i="23" s="1"/>
  <c r="U51" i="23"/>
  <c r="W51" i="23" s="1"/>
  <c r="BC42" i="23"/>
  <c r="BE42" i="23" s="1"/>
  <c r="BC40" i="23"/>
  <c r="BE40" i="23" s="1"/>
  <c r="U38" i="23"/>
  <c r="U30" i="23"/>
  <c r="BC27" i="23"/>
  <c r="BE27" i="23" s="1"/>
  <c r="BC26" i="23"/>
  <c r="BE26" i="23" s="1"/>
  <c r="BC17" i="23"/>
  <c r="BE17" i="23" s="1"/>
  <c r="AU16" i="23"/>
  <c r="S60" i="23"/>
  <c r="U284" i="23"/>
  <c r="W284" i="23" s="1"/>
  <c r="BC275" i="23"/>
  <c r="BE275" i="23" s="1"/>
  <c r="U263" i="23"/>
  <c r="W263" i="23" s="1"/>
  <c r="U256" i="23"/>
  <c r="W256" i="23" s="1"/>
  <c r="BC210" i="23"/>
  <c r="BE210" i="23" s="1"/>
  <c r="BC209" i="23"/>
  <c r="BE209" i="23" s="1"/>
  <c r="BC184" i="23"/>
  <c r="BE184" i="23" s="1"/>
  <c r="U177" i="23"/>
  <c r="BC167" i="23"/>
  <c r="BE167" i="23" s="1"/>
  <c r="BC166" i="23"/>
  <c r="BE166" i="23" s="1"/>
  <c r="AO146" i="23"/>
  <c r="BC114" i="23"/>
  <c r="BE114" i="23" s="1"/>
  <c r="BC107" i="23"/>
  <c r="BE107" i="23" s="1"/>
  <c r="U105" i="23"/>
  <c r="BC98" i="23"/>
  <c r="BE98" i="23" s="1"/>
  <c r="AI38" i="23"/>
  <c r="AU35" i="23"/>
  <c r="U22" i="23"/>
  <c r="W22" i="23" s="1"/>
  <c r="O60" i="23"/>
  <c r="AI281" i="23"/>
  <c r="BK256" i="23"/>
  <c r="AU256" i="23"/>
  <c r="U281" i="23"/>
  <c r="U242" i="23"/>
  <c r="I287" i="23"/>
  <c r="AG287" i="23"/>
  <c r="AC198" i="23"/>
  <c r="BK180" i="23"/>
  <c r="AY287" i="23"/>
  <c r="BK285" i="23"/>
  <c r="AU285" i="23"/>
  <c r="U285" i="23"/>
  <c r="BK279" i="23"/>
  <c r="U274" i="23"/>
  <c r="BC263" i="23"/>
  <c r="U260" i="23"/>
  <c r="U255" i="23"/>
  <c r="O287" i="23"/>
  <c r="I219" i="23"/>
  <c r="S219" i="23"/>
  <c r="AC89" i="23"/>
  <c r="AO89" i="23"/>
  <c r="U23" i="23"/>
  <c r="I60" i="23"/>
  <c r="AO260" i="23"/>
  <c r="BK260" i="23"/>
  <c r="AU253" i="23"/>
  <c r="M287" i="23"/>
  <c r="A289" i="23"/>
  <c r="U199" i="23"/>
  <c r="K219" i="23"/>
  <c r="K287" i="23"/>
  <c r="AU180" i="23"/>
  <c r="AC180" i="23"/>
  <c r="AI279" i="23"/>
  <c r="AS287" i="23"/>
  <c r="U265" i="23"/>
  <c r="G287" i="23"/>
  <c r="U257" i="23"/>
  <c r="AC250" i="23"/>
  <c r="AS219" i="23"/>
  <c r="AU92" i="23"/>
  <c r="AC281" i="23"/>
  <c r="AI256" i="23"/>
  <c r="Q287" i="23"/>
  <c r="AO279" i="23"/>
  <c r="AC279" i="23"/>
  <c r="AU279" i="23"/>
  <c r="U279" i="23"/>
  <c r="U283" i="23"/>
  <c r="AU281" i="23"/>
  <c r="S287" i="23"/>
  <c r="BS219" i="23"/>
  <c r="U144" i="23"/>
  <c r="M219" i="23"/>
  <c r="AC127" i="23"/>
  <c r="AA219" i="23"/>
  <c r="AA287" i="23"/>
  <c r="BC285" i="23"/>
  <c r="BE285" i="23" s="1"/>
  <c r="BK284" i="23"/>
  <c r="AO281" i="23"/>
  <c r="AC263" i="23"/>
  <c r="AI263" i="23"/>
  <c r="AO263" i="23"/>
  <c r="BK263" i="23"/>
  <c r="AI253" i="23"/>
  <c r="AU198" i="23"/>
  <c r="AI180" i="23"/>
  <c r="AU284" i="23"/>
  <c r="U280" i="23"/>
  <c r="U268" i="23"/>
  <c r="BK266" i="23"/>
  <c r="AU265" i="23"/>
  <c r="U261" i="23"/>
  <c r="BC260" i="23"/>
  <c r="BE260" i="23" s="1"/>
  <c r="AO250" i="23"/>
  <c r="AU207" i="23"/>
  <c r="BK207" i="23"/>
  <c r="BC199" i="23"/>
  <c r="BE199" i="23" s="1"/>
  <c r="AC191" i="23"/>
  <c r="AI191" i="23"/>
  <c r="BK191" i="23"/>
  <c r="AO191" i="23"/>
  <c r="U181" i="23"/>
  <c r="Q219" i="23"/>
  <c r="AI107" i="23"/>
  <c r="AG219" i="23"/>
  <c r="U107" i="23"/>
  <c r="BC14" i="23"/>
  <c r="BE14" i="23" s="1"/>
  <c r="AY60" i="23"/>
  <c r="BK281" i="23"/>
  <c r="AU274" i="23"/>
  <c r="U271" i="23"/>
  <c r="BC269" i="23"/>
  <c r="BE269" i="23" s="1"/>
  <c r="U267" i="23"/>
  <c r="AC256" i="23"/>
  <c r="AO253" i="23"/>
  <c r="BA287" i="23"/>
  <c r="AC132" i="23"/>
  <c r="AI132" i="23"/>
  <c r="AC119" i="23"/>
  <c r="BC90" i="23"/>
  <c r="AY219" i="23"/>
  <c r="BI287" i="23"/>
  <c r="AM287" i="23"/>
  <c r="AC285" i="23"/>
  <c r="AU283" i="23"/>
  <c r="AC277" i="23"/>
  <c r="AO274" i="23"/>
  <c r="AU273" i="23"/>
  <c r="AC273" i="23"/>
  <c r="BC266" i="23"/>
  <c r="BE266" i="23" s="1"/>
  <c r="AC262" i="23"/>
  <c r="BK253" i="23"/>
  <c r="U247" i="23"/>
  <c r="BK195" i="23"/>
  <c r="AC195" i="23"/>
  <c r="AI189" i="23"/>
  <c r="AU178" i="23"/>
  <c r="U166" i="23"/>
  <c r="AC283" i="23"/>
  <c r="U259" i="23"/>
  <c r="AU255" i="23"/>
  <c r="E287" i="23"/>
  <c r="U241" i="23"/>
  <c r="U208" i="23"/>
  <c r="BK189" i="23"/>
  <c r="AC189" i="23"/>
  <c r="U179" i="23"/>
  <c r="AM219" i="23"/>
  <c r="AO101" i="23"/>
  <c r="BK274" i="23"/>
  <c r="AI272" i="23"/>
  <c r="AU266" i="23"/>
  <c r="AC266" i="23"/>
  <c r="AO256" i="23"/>
  <c r="AO255" i="23"/>
  <c r="AC254" i="23"/>
  <c r="U251" i="23"/>
  <c r="BK249" i="23"/>
  <c r="AC249" i="23"/>
  <c r="U248" i="23"/>
  <c r="U214" i="23"/>
  <c r="U192" i="23"/>
  <c r="AI166" i="23"/>
  <c r="U109" i="23"/>
  <c r="E219" i="23"/>
  <c r="BK96" i="23"/>
  <c r="BI219" i="23"/>
  <c r="AO144" i="23"/>
  <c r="AU144" i="23"/>
  <c r="BC132" i="23"/>
  <c r="BE132" i="23" s="1"/>
  <c r="AI117" i="23"/>
  <c r="BK117" i="23"/>
  <c r="AC117" i="23"/>
  <c r="AU117" i="23"/>
  <c r="AC111" i="23"/>
  <c r="BK111" i="23"/>
  <c r="AO111" i="23"/>
  <c r="O219" i="23"/>
  <c r="BS60" i="23"/>
  <c r="AI18" i="23"/>
  <c r="AU250" i="23"/>
  <c r="AO249" i="23"/>
  <c r="AU248" i="23"/>
  <c r="BK248" i="23"/>
  <c r="AO244" i="23"/>
  <c r="U243" i="23"/>
  <c r="BC242" i="23"/>
  <c r="AC242" i="23"/>
  <c r="U215" i="23"/>
  <c r="AO199" i="23"/>
  <c r="AI198" i="23"/>
  <c r="BC197" i="23"/>
  <c r="BE197" i="23" s="1"/>
  <c r="U197" i="23"/>
  <c r="U195" i="23"/>
  <c r="BK190" i="23"/>
  <c r="AI190" i="23"/>
  <c r="AO178" i="23"/>
  <c r="U173" i="23"/>
  <c r="AC166" i="23"/>
  <c r="AC144" i="23"/>
  <c r="AI36" i="23"/>
  <c r="AC36" i="23"/>
  <c r="U15" i="23"/>
  <c r="G60" i="23"/>
  <c r="AI167" i="23"/>
  <c r="BK144" i="23"/>
  <c r="U141" i="23"/>
  <c r="U137" i="23"/>
  <c r="AO132" i="23"/>
  <c r="BC18" i="23"/>
  <c r="BE18" i="23" s="1"/>
  <c r="BA60" i="23"/>
  <c r="U253" i="23"/>
  <c r="BC245" i="23"/>
  <c r="AO242" i="23"/>
  <c r="AU242" i="23"/>
  <c r="U203" i="23"/>
  <c r="AI196" i="23"/>
  <c r="U196" i="23"/>
  <c r="AC190" i="23"/>
  <c r="U190" i="23"/>
  <c r="AC181" i="23"/>
  <c r="AI178" i="23"/>
  <c r="AI172" i="23"/>
  <c r="U171" i="23"/>
  <c r="U168" i="23"/>
  <c r="AU135" i="23"/>
  <c r="AI120" i="23"/>
  <c r="AU120" i="23"/>
  <c r="BK120" i="23"/>
  <c r="BC99" i="23"/>
  <c r="BE99" i="23" s="1"/>
  <c r="BK250" i="23"/>
  <c r="AI250" i="23"/>
  <c r="AO241" i="23"/>
  <c r="BK215" i="23"/>
  <c r="U204" i="23"/>
  <c r="BK196" i="23"/>
  <c r="AU189" i="23"/>
  <c r="U184" i="23"/>
  <c r="U178" i="23"/>
  <c r="BK174" i="23"/>
  <c r="AI174" i="23"/>
  <c r="AC167" i="23"/>
  <c r="AO135" i="23"/>
  <c r="AC48" i="23"/>
  <c r="AI48" i="23"/>
  <c r="AO48" i="23"/>
  <c r="AU48" i="23"/>
  <c r="BK48" i="23"/>
  <c r="BC251" i="23"/>
  <c r="BE251" i="23" s="1"/>
  <c r="AC248" i="23"/>
  <c r="U211" i="23"/>
  <c r="BK208" i="23"/>
  <c r="BK198" i="23"/>
  <c r="AU195" i="23"/>
  <c r="AO180" i="23"/>
  <c r="AC178" i="23"/>
  <c r="AC174" i="23"/>
  <c r="U169" i="23"/>
  <c r="AU166" i="23"/>
  <c r="U146" i="23"/>
  <c r="AC135" i="23"/>
  <c r="AU127" i="23"/>
  <c r="U110" i="23"/>
  <c r="U104" i="23"/>
  <c r="AC26" i="23"/>
  <c r="AA60" i="23"/>
  <c r="AU22" i="23"/>
  <c r="AS60" i="23"/>
  <c r="AC216" i="23"/>
  <c r="AO207" i="23"/>
  <c r="AO205" i="23"/>
  <c r="AO189" i="23"/>
  <c r="U186" i="23"/>
  <c r="U139" i="23"/>
  <c r="BC137" i="23"/>
  <c r="BE137" i="23" s="1"/>
  <c r="BK132" i="23"/>
  <c r="BC117" i="23"/>
  <c r="BE117" i="23" s="1"/>
  <c r="AO91" i="23"/>
  <c r="AC91" i="23"/>
  <c r="BK51" i="23"/>
  <c r="AU51" i="23"/>
  <c r="AC51" i="23"/>
  <c r="BK38" i="23"/>
  <c r="AI244" i="23"/>
  <c r="U202" i="23"/>
  <c r="AC199" i="23"/>
  <c r="AO196" i="23"/>
  <c r="AU174" i="23"/>
  <c r="AU167" i="23"/>
  <c r="AU146" i="23"/>
  <c r="U138" i="23"/>
  <c r="U126" i="23"/>
  <c r="AO119" i="23"/>
  <c r="U113" i="23"/>
  <c r="U90" i="23"/>
  <c r="G219" i="23"/>
  <c r="AU215" i="23"/>
  <c r="BK205" i="23"/>
  <c r="BC201" i="23"/>
  <c r="BE201" i="23" s="1"/>
  <c r="AC197" i="23"/>
  <c r="AI184" i="23"/>
  <c r="AO169" i="23"/>
  <c r="U167" i="23"/>
  <c r="AU137" i="23"/>
  <c r="AC137" i="23"/>
  <c r="AU132" i="23"/>
  <c r="BK109" i="23"/>
  <c r="U45" i="23"/>
  <c r="AO26" i="23"/>
  <c r="AI20" i="23"/>
  <c r="AG60" i="23"/>
  <c r="AC207" i="23"/>
  <c r="AI193" i="23"/>
  <c r="AC171" i="23"/>
  <c r="BK167" i="23"/>
  <c r="AI127" i="23"/>
  <c r="U127" i="23"/>
  <c r="U123" i="23"/>
  <c r="AO117" i="23"/>
  <c r="AI111" i="23"/>
  <c r="U111" i="23"/>
  <c r="AU99" i="23"/>
  <c r="BK99" i="23"/>
  <c r="AI91" i="23"/>
  <c r="AI51" i="23"/>
  <c r="AC27" i="23"/>
  <c r="AI27" i="23"/>
  <c r="AO16" i="23"/>
  <c r="AM60" i="23"/>
  <c r="AI213" i="23"/>
  <c r="AO190" i="23"/>
  <c r="BC172" i="23"/>
  <c r="BE172" i="23" s="1"/>
  <c r="AC168" i="23"/>
  <c r="U147" i="23"/>
  <c r="BC134" i="23"/>
  <c r="U128" i="23"/>
  <c r="AI110" i="23"/>
  <c r="AO110" i="23"/>
  <c r="AU110" i="23"/>
  <c r="AC109" i="23"/>
  <c r="BK90" i="23"/>
  <c r="AI90" i="23"/>
  <c r="AU26" i="23"/>
  <c r="BK26" i="23"/>
  <c r="U129" i="23"/>
  <c r="AC101" i="23"/>
  <c r="AU101" i="23"/>
  <c r="AI101" i="23"/>
  <c r="AI99" i="23"/>
  <c r="AI96" i="23"/>
  <c r="U92" i="23"/>
  <c r="AU91" i="23"/>
  <c r="AI54" i="23"/>
  <c r="AU54" i="23"/>
  <c r="AU38" i="23"/>
  <c r="AI102" i="23"/>
  <c r="AI89" i="23"/>
  <c r="AC56" i="23"/>
  <c r="AI56" i="23"/>
  <c r="U52" i="23"/>
  <c r="U39" i="23"/>
  <c r="AC38" i="23"/>
  <c r="BK18" i="23"/>
  <c r="U18" i="23"/>
  <c r="AI165" i="23"/>
  <c r="BK119" i="23"/>
  <c r="AO116" i="23"/>
  <c r="U102" i="23"/>
  <c r="U97" i="23"/>
  <c r="U36" i="23"/>
  <c r="AI26" i="23"/>
  <c r="U115" i="23"/>
  <c r="AI109" i="23"/>
  <c r="AU98" i="23"/>
  <c r="BK56" i="23"/>
  <c r="AC54" i="23"/>
  <c r="AI45" i="23"/>
  <c r="BK45" i="23"/>
  <c r="U44" i="23"/>
  <c r="U42" i="23"/>
  <c r="AU36" i="23"/>
  <c r="AI22" i="23"/>
  <c r="K60" i="23"/>
  <c r="U125" i="23"/>
  <c r="AU119" i="23"/>
  <c r="AU111" i="23"/>
  <c r="U108" i="23"/>
  <c r="BK102" i="23"/>
  <c r="AO99" i="23"/>
  <c r="AU96" i="23"/>
  <c r="U95" i="23"/>
  <c r="AC93" i="23"/>
  <c r="U93" i="23"/>
  <c r="BK91" i="23"/>
  <c r="AO90" i="23"/>
  <c r="BK89" i="23"/>
  <c r="U47" i="23"/>
  <c r="U33" i="23"/>
  <c r="AO29" i="23"/>
  <c r="BK29" i="23"/>
  <c r="AI29" i="23"/>
  <c r="BK27" i="23"/>
  <c r="AO18" i="23"/>
  <c r="E60" i="23"/>
  <c r="BK14" i="23"/>
  <c r="BI60" i="23"/>
  <c r="BC123" i="23"/>
  <c r="BE123" i="23" s="1"/>
  <c r="AC120" i="23"/>
  <c r="AU109" i="23"/>
  <c r="BC104" i="23"/>
  <c r="BE104" i="23" s="1"/>
  <c r="BK98" i="23"/>
  <c r="AO96" i="23"/>
  <c r="AO41" i="23"/>
  <c r="BC39" i="23"/>
  <c r="BE39" i="23" s="1"/>
  <c r="AO28" i="23"/>
  <c r="U20" i="23"/>
  <c r="AU18" i="23"/>
  <c r="AC99" i="23"/>
  <c r="AU47" i="23"/>
  <c r="BK47" i="23"/>
  <c r="AO38" i="23"/>
  <c r="U32" i="23"/>
  <c r="BK22" i="23"/>
  <c r="AC18" i="23"/>
  <c r="AU89" i="23"/>
  <c r="AU56" i="23"/>
  <c r="AI41" i="23"/>
  <c r="U29" i="23"/>
  <c r="U26" i="23"/>
  <c r="U24" i="23"/>
  <c r="AU46" i="23"/>
  <c r="BK36" i="23"/>
  <c r="AC35" i="23"/>
  <c r="AC28" i="23"/>
  <c r="U21" i="23"/>
  <c r="U14" i="23"/>
  <c r="AU57" i="23"/>
  <c r="BK57" i="23"/>
  <c r="U53" i="23"/>
  <c r="AO51" i="23"/>
  <c r="BC48" i="23"/>
  <c r="BE48" i="23" s="1"/>
  <c r="AO47" i="23"/>
  <c r="AU28" i="23"/>
  <c r="AU27" i="23"/>
  <c r="BK17" i="23"/>
  <c r="AC16" i="23"/>
  <c r="AA54" i="22"/>
  <c r="O278" i="22"/>
  <c r="U113" i="22"/>
  <c r="U137" i="22"/>
  <c r="AP137" i="22"/>
  <c r="AP259" i="22"/>
  <c r="O261" i="22"/>
  <c r="U180" i="22"/>
  <c r="U44" i="22"/>
  <c r="O134" i="22"/>
  <c r="AP196" i="22"/>
  <c r="AA196" i="22"/>
  <c r="O104" i="22"/>
  <c r="AA122" i="22"/>
  <c r="AP122" i="22"/>
  <c r="U122" i="22"/>
  <c r="O190" i="22"/>
  <c r="AP242" i="22"/>
  <c r="AP56" i="22"/>
  <c r="AP267" i="22"/>
  <c r="AP20" i="22"/>
  <c r="O122" i="22"/>
  <c r="O126" i="22"/>
  <c r="U199" i="22"/>
  <c r="AP216" i="22"/>
  <c r="O27" i="22"/>
  <c r="O137" i="22"/>
  <c r="O107" i="22"/>
  <c r="U54" i="22"/>
  <c r="AP54" i="22"/>
  <c r="U58" i="22"/>
  <c r="U126" i="22"/>
  <c r="U259" i="22"/>
  <c r="AP260" i="22"/>
  <c r="U261" i="22"/>
  <c r="AP269" i="22"/>
  <c r="O277" i="22"/>
  <c r="AP22" i="22"/>
  <c r="U23" i="22"/>
  <c r="AA35" i="22"/>
  <c r="AP41" i="22"/>
  <c r="U42" i="22"/>
  <c r="AJ219" i="22"/>
  <c r="AP115" i="22"/>
  <c r="O121" i="22"/>
  <c r="AP121" i="22"/>
  <c r="AA126" i="22"/>
  <c r="U145" i="22"/>
  <c r="U168" i="22"/>
  <c r="U169" i="22"/>
  <c r="O171" i="22"/>
  <c r="AA179" i="22"/>
  <c r="AP183" i="22"/>
  <c r="AA184" i="22"/>
  <c r="O185" i="22"/>
  <c r="O201" i="22"/>
  <c r="U216" i="22"/>
  <c r="AP241" i="22"/>
  <c r="U242" i="22"/>
  <c r="AA259" i="22"/>
  <c r="AP262" i="22"/>
  <c r="U267" i="22"/>
  <c r="U275" i="22"/>
  <c r="U277" i="22"/>
  <c r="AP131" i="22"/>
  <c r="AP281" i="22"/>
  <c r="O58" i="22"/>
  <c r="AA27" i="22"/>
  <c r="O109" i="22"/>
  <c r="O22" i="22"/>
  <c r="O26" i="22"/>
  <c r="AA42" i="22"/>
  <c r="O91" i="22"/>
  <c r="O95" i="22"/>
  <c r="U98" i="22"/>
  <c r="AA107" i="22"/>
  <c r="U133" i="22"/>
  <c r="AP143" i="22"/>
  <c r="AA145" i="22"/>
  <c r="AA166" i="22"/>
  <c r="U171" i="22"/>
  <c r="AA190" i="22"/>
  <c r="AP202" i="22"/>
  <c r="O215" i="22"/>
  <c r="AP248" i="22"/>
  <c r="U249" i="22"/>
  <c r="AP250" i="22"/>
  <c r="O262" i="22"/>
  <c r="O269" i="22"/>
  <c r="U281" i="22"/>
  <c r="U283" i="22"/>
  <c r="AP145" i="22"/>
  <c r="O199" i="22"/>
  <c r="O40" i="22"/>
  <c r="AP26" i="22"/>
  <c r="U40" i="22"/>
  <c r="O98" i="22"/>
  <c r="AP144" i="22"/>
  <c r="O196" i="22"/>
  <c r="AA199" i="22"/>
  <c r="O203" i="22"/>
  <c r="AP208" i="22"/>
  <c r="U14" i="22"/>
  <c r="O17" i="22"/>
  <c r="O20" i="22"/>
  <c r="AA23" i="22"/>
  <c r="U28" i="22"/>
  <c r="O41" i="22"/>
  <c r="U104" i="22"/>
  <c r="O110" i="22"/>
  <c r="U114" i="22"/>
  <c r="AA14" i="22"/>
  <c r="U20" i="22"/>
  <c r="AP27" i="22"/>
  <c r="AP32" i="22"/>
  <c r="U35" i="22"/>
  <c r="O54" i="22"/>
  <c r="AA114" i="22"/>
  <c r="AP123" i="22"/>
  <c r="O125" i="22"/>
  <c r="U129" i="22"/>
  <c r="AP138" i="22"/>
  <c r="O140" i="22"/>
  <c r="AP199" i="22"/>
  <c r="U208" i="22"/>
  <c r="U215" i="22"/>
  <c r="AA249" i="22"/>
  <c r="O260" i="22"/>
  <c r="U269" i="22"/>
  <c r="U285" i="22"/>
  <c r="AP17" i="22"/>
  <c r="AP23" i="22"/>
  <c r="O24" i="22"/>
  <c r="AJ60" i="22"/>
  <c r="AP33" i="22"/>
  <c r="O35" i="22"/>
  <c r="O36" i="22"/>
  <c r="AP42" i="22"/>
  <c r="O44" i="22"/>
  <c r="AP44" i="22"/>
  <c r="O46" i="22"/>
  <c r="AA53" i="22"/>
  <c r="U95" i="22"/>
  <c r="U107" i="22"/>
  <c r="U109" i="22"/>
  <c r="U111" i="22"/>
  <c r="U127" i="22"/>
  <c r="U135" i="22"/>
  <c r="U178" i="22"/>
  <c r="U184" i="22"/>
  <c r="AP187" i="22"/>
  <c r="U197" i="22"/>
  <c r="AA201" i="22"/>
  <c r="U205" i="22"/>
  <c r="AP209" i="22"/>
  <c r="O214" i="22"/>
  <c r="AA245" i="22"/>
  <c r="AP245" i="22"/>
  <c r="AP255" i="22"/>
  <c r="U262" i="22"/>
  <c r="AA265" i="22"/>
  <c r="O272" i="22"/>
  <c r="O275" i="22"/>
  <c r="AA277" i="22"/>
  <c r="AA283" i="22"/>
  <c r="AP283" i="22"/>
  <c r="AA284" i="22"/>
  <c r="U15" i="22"/>
  <c r="U27" i="22"/>
  <c r="AA34" i="22"/>
  <c r="U45" i="22"/>
  <c r="AA45" i="22"/>
  <c r="O47" i="22"/>
  <c r="O50" i="22"/>
  <c r="AP52" i="22"/>
  <c r="O56" i="22"/>
  <c r="U91" i="22"/>
  <c r="AP93" i="22"/>
  <c r="AP95" i="22"/>
  <c r="U96" i="22"/>
  <c r="O99" i="22"/>
  <c r="U110" i="22"/>
  <c r="AA111" i="22"/>
  <c r="AP111" i="22"/>
  <c r="O115" i="22"/>
  <c r="AP119" i="22"/>
  <c r="AA132" i="22"/>
  <c r="AP133" i="22"/>
  <c r="U166" i="22"/>
  <c r="O168" i="22"/>
  <c r="AP171" i="22"/>
  <c r="U185" i="22"/>
  <c r="U186" i="22"/>
  <c r="AP197" i="22"/>
  <c r="AA209" i="22"/>
  <c r="O248" i="22"/>
  <c r="O267" i="22"/>
  <c r="U268" i="22"/>
  <c r="AP273" i="22"/>
  <c r="U16" i="22"/>
  <c r="O21" i="22"/>
  <c r="U22" i="22"/>
  <c r="AA39" i="22"/>
  <c r="AP40" i="22"/>
  <c r="U41" i="22"/>
  <c r="AP46" i="22"/>
  <c r="AP51" i="22"/>
  <c r="U53" i="22"/>
  <c r="U93" i="22"/>
  <c r="AP114" i="22"/>
  <c r="AP129" i="22"/>
  <c r="O133" i="22"/>
  <c r="U140" i="22"/>
  <c r="AP141" i="22"/>
  <c r="U143" i="22"/>
  <c r="U165" i="22"/>
  <c r="AP167" i="22"/>
  <c r="AA168" i="22"/>
  <c r="AA173" i="22"/>
  <c r="U190" i="22"/>
  <c r="U203" i="22"/>
  <c r="AP205" i="22"/>
  <c r="O247" i="22"/>
  <c r="AA248" i="22"/>
  <c r="AA253" i="22"/>
  <c r="AA257" i="22"/>
  <c r="AP266" i="22"/>
  <c r="AP275" i="22"/>
  <c r="O283" i="22"/>
  <c r="U18" i="22"/>
  <c r="AP38" i="22"/>
  <c r="O38" i="22"/>
  <c r="AV60" i="22"/>
  <c r="U17" i="22"/>
  <c r="S60" i="22"/>
  <c r="AZ219" i="22"/>
  <c r="AP47" i="22"/>
  <c r="AP91" i="22"/>
  <c r="AP97" i="22"/>
  <c r="U97" i="22"/>
  <c r="O97" i="22"/>
  <c r="U131" i="22"/>
  <c r="U253" i="22"/>
  <c r="C60" i="22"/>
  <c r="U57" i="22"/>
  <c r="U105" i="22"/>
  <c r="AZ60" i="22"/>
  <c r="AA29" i="22"/>
  <c r="U29" i="22"/>
  <c r="AP28" i="22"/>
  <c r="AH60" i="22"/>
  <c r="AP195" i="22"/>
  <c r="AP18" i="22"/>
  <c r="O18" i="22"/>
  <c r="U38" i="22"/>
  <c r="U56" i="22"/>
  <c r="AP110" i="22"/>
  <c r="AP14" i="22"/>
  <c r="AN60" i="22"/>
  <c r="O28" i="22"/>
  <c r="O29" i="22"/>
  <c r="AA48" i="22"/>
  <c r="U48" i="22"/>
  <c r="O48" i="22"/>
  <c r="AH219" i="22"/>
  <c r="AA91" i="22"/>
  <c r="AA97" i="22"/>
  <c r="AP146" i="22"/>
  <c r="U146" i="22"/>
  <c r="O195" i="22"/>
  <c r="U195" i="22"/>
  <c r="AA195" i="22"/>
  <c r="AP181" i="22"/>
  <c r="U181" i="22"/>
  <c r="O191" i="22"/>
  <c r="U191" i="22"/>
  <c r="O217" i="22"/>
  <c r="AP254" i="22"/>
  <c r="U254" i="22"/>
  <c r="M60" i="22"/>
  <c r="O14" i="22"/>
  <c r="AA30" i="22"/>
  <c r="AP39" i="22"/>
  <c r="AA50" i="22"/>
  <c r="AP58" i="22"/>
  <c r="AP191" i="22"/>
  <c r="O249" i="22"/>
  <c r="AA15" i="22"/>
  <c r="AA18" i="22"/>
  <c r="AA26" i="22"/>
  <c r="AA38" i="22"/>
  <c r="AA57" i="22"/>
  <c r="S219" i="22"/>
  <c r="AN219" i="22"/>
  <c r="AP89" i="22"/>
  <c r="AA99" i="22"/>
  <c r="O102" i="22"/>
  <c r="AP108" i="22"/>
  <c r="AA120" i="22"/>
  <c r="AA121" i="22"/>
  <c r="AA131" i="22"/>
  <c r="AA139" i="22"/>
  <c r="O144" i="22"/>
  <c r="O146" i="22"/>
  <c r="AA174" i="22"/>
  <c r="AP175" i="22"/>
  <c r="O181" i="22"/>
  <c r="O216" i="22"/>
  <c r="AA247" i="22"/>
  <c r="Y287" i="22"/>
  <c r="AP57" i="22"/>
  <c r="AA193" i="22"/>
  <c r="AP193" i="22"/>
  <c r="U193" i="22"/>
  <c r="O30" i="22"/>
  <c r="AA146" i="22"/>
  <c r="Y60" i="22"/>
  <c r="AA21" i="22"/>
  <c r="O23" i="22"/>
  <c r="AP29" i="22"/>
  <c r="AA40" i="22"/>
  <c r="O42" i="22"/>
  <c r="AP48" i="22"/>
  <c r="C219" i="22"/>
  <c r="AA89" i="22"/>
  <c r="U141" i="22"/>
  <c r="AP174" i="22"/>
  <c r="O208" i="22"/>
  <c r="O242" i="22"/>
  <c r="U244" i="22"/>
  <c r="C287" i="22"/>
  <c r="O280" i="22"/>
  <c r="AV219" i="22"/>
  <c r="AP107" i="22"/>
  <c r="AT60" i="22"/>
  <c r="AA28" i="22"/>
  <c r="AA47" i="22"/>
  <c r="O57" i="22"/>
  <c r="AA90" i="22"/>
  <c r="AP98" i="22"/>
  <c r="AA109" i="22"/>
  <c r="O169" i="22"/>
  <c r="AA175" i="22"/>
  <c r="AA177" i="22"/>
  <c r="U177" i="22"/>
  <c r="AP177" i="22"/>
  <c r="AP204" i="22"/>
  <c r="AJ287" i="22"/>
  <c r="O250" i="22"/>
  <c r="U271" i="22"/>
  <c r="AP172" i="22"/>
  <c r="U175" i="22"/>
  <c r="O193" i="22"/>
  <c r="O251" i="22"/>
  <c r="O259" i="22"/>
  <c r="Y219" i="22"/>
  <c r="AA219" i="22" s="1"/>
  <c r="U134" i="22"/>
  <c r="AP134" i="22"/>
  <c r="AA137" i="22"/>
  <c r="O139" i="22"/>
  <c r="O189" i="22"/>
  <c r="AA211" i="22"/>
  <c r="U213" i="22"/>
  <c r="AP213" i="22"/>
  <c r="O244" i="22"/>
  <c r="U256" i="22"/>
  <c r="AP265" i="22"/>
  <c r="U125" i="22"/>
  <c r="AA127" i="22"/>
  <c r="O129" i="22"/>
  <c r="AP185" i="22"/>
  <c r="O186" i="22"/>
  <c r="AP186" i="22"/>
  <c r="AV287" i="22"/>
  <c r="AA263" i="22"/>
  <c r="M219" i="22"/>
  <c r="AT219" i="22"/>
  <c r="AA117" i="22"/>
  <c r="O120" i="22"/>
  <c r="O141" i="22"/>
  <c r="AA165" i="22"/>
  <c r="O172" i="22"/>
  <c r="U174" i="22"/>
  <c r="AA181" i="22"/>
  <c r="AA191" i="22"/>
  <c r="O198" i="22"/>
  <c r="U201" i="22"/>
  <c r="S287" i="22"/>
  <c r="U241" i="22"/>
  <c r="AP243" i="22"/>
  <c r="AN287" i="22"/>
  <c r="O284" i="22"/>
  <c r="O174" i="22"/>
  <c r="O271" i="22"/>
  <c r="U284" i="22"/>
  <c r="AA254" i="22"/>
  <c r="O256" i="22"/>
  <c r="U260" i="22"/>
  <c r="U266" i="22"/>
  <c r="AP272" i="22"/>
  <c r="O165" i="22"/>
  <c r="O184" i="22"/>
  <c r="U210" i="22"/>
  <c r="O210" i="22"/>
  <c r="AP244" i="22"/>
  <c r="AP285" i="22"/>
  <c r="AP190" i="22"/>
  <c r="U196" i="22"/>
  <c r="AP201" i="22"/>
  <c r="U204" i="22"/>
  <c r="M287" i="22"/>
  <c r="AP263" i="22"/>
  <c r="AA273" i="22"/>
  <c r="O211" i="22"/>
  <c r="AA244" i="22"/>
  <c r="O263" i="22"/>
  <c r="U265" i="22"/>
  <c r="AA272" i="22"/>
  <c r="U279" i="22"/>
  <c r="O285" i="22"/>
  <c r="AA203" i="22"/>
  <c r="U211" i="22"/>
  <c r="AT287" i="22"/>
  <c r="AP253" i="22"/>
  <c r="AP256" i="22"/>
  <c r="AA266" i="22"/>
  <c r="AA271" i="22"/>
  <c r="AP284" i="22"/>
  <c r="O204" i="22"/>
  <c r="AP210" i="22"/>
  <c r="AZ287" i="22"/>
  <c r="AA242" i="22"/>
  <c r="O245" i="22"/>
  <c r="AA261" i="22"/>
  <c r="O265" i="22"/>
  <c r="AA280" i="22"/>
  <c r="O213" i="22"/>
  <c r="AP280" i="22"/>
  <c r="AH287" i="22"/>
  <c r="AA243" i="22"/>
  <c r="AP251" i="22"/>
  <c r="O254" i="22"/>
  <c r="AA262" i="22"/>
  <c r="AP271" i="22"/>
  <c r="O273" i="22"/>
  <c r="W287" i="38" l="1"/>
  <c r="AE289" i="38"/>
  <c r="AA61" i="38"/>
  <c r="AC14" i="38"/>
  <c r="M61" i="38"/>
  <c r="E289" i="38"/>
  <c r="S289" i="38"/>
  <c r="M219" i="38"/>
  <c r="AA89" i="38"/>
  <c r="W219" i="38"/>
  <c r="W289" i="38" s="1"/>
  <c r="M287" i="38"/>
  <c r="AA241" i="38"/>
  <c r="AJ90" i="34"/>
  <c r="AK20" i="37"/>
  <c r="AX29" i="32"/>
  <c r="AL171" i="36"/>
  <c r="BB29" i="32"/>
  <c r="AL247" i="36"/>
  <c r="U56" i="28"/>
  <c r="Z56" i="28" s="1"/>
  <c r="AR122" i="29"/>
  <c r="AV122" i="29" s="1"/>
  <c r="AF208" i="30"/>
  <c r="G219" i="33"/>
  <c r="AJ145" i="33"/>
  <c r="AF253" i="33"/>
  <c r="AJ175" i="34"/>
  <c r="AJ268" i="34"/>
  <c r="AL53" i="36"/>
  <c r="Z289" i="36"/>
  <c r="AL269" i="36"/>
  <c r="AL91" i="36"/>
  <c r="AL115" i="36"/>
  <c r="AK16" i="37"/>
  <c r="AK187" i="37"/>
  <c r="AK166" i="37"/>
  <c r="AK58" i="37"/>
  <c r="AK113" i="37"/>
  <c r="AK103" i="37"/>
  <c r="AK93" i="37"/>
  <c r="AK208" i="37"/>
  <c r="AP177" i="28"/>
  <c r="AF101" i="33"/>
  <c r="AK105" i="37"/>
  <c r="AK133" i="37"/>
  <c r="BP173" i="29"/>
  <c r="AL249" i="36"/>
  <c r="AK27" i="37"/>
  <c r="BO145" i="23"/>
  <c r="AL251" i="27"/>
  <c r="AP251" i="27" s="1"/>
  <c r="U114" i="28"/>
  <c r="AH114" i="28" s="1"/>
  <c r="G18" i="28"/>
  <c r="U120" i="28"/>
  <c r="AD120" i="28" s="1"/>
  <c r="AL116" i="31"/>
  <c r="AD28" i="31"/>
  <c r="BB260" i="32"/>
  <c r="BB216" i="32"/>
  <c r="AB253" i="33"/>
  <c r="S287" i="34"/>
  <c r="U241" i="34" s="1"/>
  <c r="AJ109" i="34"/>
  <c r="AJ23" i="34"/>
  <c r="AB27" i="34"/>
  <c r="U219" i="36"/>
  <c r="AL204" i="36"/>
  <c r="AL27" i="36"/>
  <c r="AL50" i="36"/>
  <c r="AK245" i="37"/>
  <c r="AK168" i="37"/>
  <c r="AK262" i="37"/>
  <c r="AL211" i="36"/>
  <c r="AR96" i="29"/>
  <c r="AB166" i="33"/>
  <c r="AL145" i="36"/>
  <c r="AK279" i="37"/>
  <c r="U259" i="28"/>
  <c r="Z259" i="28" s="1"/>
  <c r="AP267" i="28"/>
  <c r="U90" i="28"/>
  <c r="AD90" i="28" s="1"/>
  <c r="AH28" i="31"/>
  <c r="AD22" i="31"/>
  <c r="AX260" i="32"/>
  <c r="AT216" i="32"/>
  <c r="BB117" i="32"/>
  <c r="BB116" i="32"/>
  <c r="AX102" i="32"/>
  <c r="AF260" i="34"/>
  <c r="AF109" i="34"/>
  <c r="AB96" i="34"/>
  <c r="AB23" i="34"/>
  <c r="AF141" i="34"/>
  <c r="AL192" i="36"/>
  <c r="AL254" i="36"/>
  <c r="AL34" i="36"/>
  <c r="AL108" i="36"/>
  <c r="AL219" i="36" s="1"/>
  <c r="AK260" i="37"/>
  <c r="AK174" i="37"/>
  <c r="AK244" i="37"/>
  <c r="AK47" i="37"/>
  <c r="AL274" i="36"/>
  <c r="AK145" i="37"/>
  <c r="BB145" i="32"/>
  <c r="AK135" i="37"/>
  <c r="G101" i="28"/>
  <c r="AR205" i="29"/>
  <c r="AF18" i="30"/>
  <c r="AJ30" i="30"/>
  <c r="AX103" i="32"/>
  <c r="AF199" i="33"/>
  <c r="AB260" i="34"/>
  <c r="AB250" i="34"/>
  <c r="AJ54" i="34"/>
  <c r="AL271" i="36"/>
  <c r="AL179" i="36"/>
  <c r="AK98" i="37"/>
  <c r="AK243" i="37"/>
  <c r="AK189" i="37"/>
  <c r="AI219" i="37"/>
  <c r="M289" i="37"/>
  <c r="AI60" i="37"/>
  <c r="Y219" i="37"/>
  <c r="AK122" i="37"/>
  <c r="AK186" i="37"/>
  <c r="AK38" i="37"/>
  <c r="AK109" i="37"/>
  <c r="AE289" i="37"/>
  <c r="AK89" i="37"/>
  <c r="AK14" i="37"/>
  <c r="Y60" i="37"/>
  <c r="AK271" i="37"/>
  <c r="AK251" i="37"/>
  <c r="I289" i="37"/>
  <c r="AA289" i="37"/>
  <c r="Y287" i="37"/>
  <c r="AK241" i="37"/>
  <c r="AI287" i="37"/>
  <c r="AK39" i="37"/>
  <c r="O289" i="37"/>
  <c r="U274" i="28"/>
  <c r="AP29" i="28"/>
  <c r="AT283" i="32"/>
  <c r="AD93" i="31"/>
  <c r="AF201" i="33"/>
  <c r="AF28" i="33"/>
  <c r="AF113" i="34"/>
  <c r="AJ27" i="34"/>
  <c r="AL214" i="36"/>
  <c r="U140" i="28"/>
  <c r="Z140" i="28" s="1"/>
  <c r="G266" i="28"/>
  <c r="AH105" i="31"/>
  <c r="BB30" i="32"/>
  <c r="AF278" i="33"/>
  <c r="AJ126" i="33"/>
  <c r="AJ91" i="33"/>
  <c r="AF134" i="34"/>
  <c r="AJ105" i="34"/>
  <c r="AB147" i="34"/>
  <c r="AD287" i="36"/>
  <c r="S289" i="36"/>
  <c r="AD60" i="36"/>
  <c r="AL251" i="36"/>
  <c r="AL165" i="36"/>
  <c r="AL266" i="36"/>
  <c r="AJ89" i="34"/>
  <c r="G278" i="28"/>
  <c r="AH93" i="31"/>
  <c r="AB126" i="33"/>
  <c r="AF147" i="34"/>
  <c r="K289" i="35"/>
  <c r="AJ208" i="30"/>
  <c r="AL277" i="31"/>
  <c r="BB89" i="32"/>
  <c r="AB145" i="33"/>
  <c r="AF102" i="33"/>
  <c r="AB141" i="34"/>
  <c r="AF289" i="36"/>
  <c r="AL244" i="36"/>
  <c r="K289" i="36"/>
  <c r="AL21" i="36"/>
  <c r="AL193" i="36"/>
  <c r="G111" i="28"/>
  <c r="AB215" i="33"/>
  <c r="AB58" i="33"/>
  <c r="AB102" i="33"/>
  <c r="AH289" i="36"/>
  <c r="G166" i="28"/>
  <c r="AB138" i="30"/>
  <c r="AB18" i="30"/>
  <c r="BB244" i="32"/>
  <c r="AB272" i="33"/>
  <c r="AB267" i="33"/>
  <c r="AB121" i="33"/>
  <c r="M287" i="36"/>
  <c r="AL18" i="36"/>
  <c r="AJ181" i="34"/>
  <c r="AR93" i="29"/>
  <c r="AV93" i="29" s="1"/>
  <c r="AB22" i="33"/>
  <c r="AJ96" i="34"/>
  <c r="G144" i="28"/>
  <c r="G35" i="28"/>
  <c r="U57" i="29"/>
  <c r="AH255" i="31"/>
  <c r="AB269" i="33"/>
  <c r="AB24" i="33"/>
  <c r="AF267" i="33"/>
  <c r="AJ47" i="33"/>
  <c r="AB269" i="34"/>
  <c r="AF256" i="34"/>
  <c r="AB36" i="34"/>
  <c r="AL35" i="36"/>
  <c r="AL208" i="36"/>
  <c r="X289" i="36"/>
  <c r="I289" i="36"/>
  <c r="AL278" i="36"/>
  <c r="AL16" i="36"/>
  <c r="M289" i="36"/>
  <c r="M219" i="36"/>
  <c r="AL172" i="36"/>
  <c r="AL241" i="36"/>
  <c r="U60" i="36"/>
  <c r="AL14" i="36"/>
  <c r="G289" i="36"/>
  <c r="O289" i="36"/>
  <c r="U287" i="36"/>
  <c r="AD219" i="36"/>
  <c r="Q289" i="36"/>
  <c r="AB275" i="33"/>
  <c r="AH101" i="31"/>
  <c r="BB202" i="32"/>
  <c r="AF275" i="33"/>
  <c r="AB115" i="34"/>
  <c r="AL287" i="35"/>
  <c r="BH95" i="27"/>
  <c r="AP135" i="28"/>
  <c r="AR207" i="29"/>
  <c r="BD207" i="29" s="1"/>
  <c r="AF92" i="30"/>
  <c r="AL250" i="31"/>
  <c r="AT202" i="32"/>
  <c r="BB167" i="32"/>
  <c r="AT30" i="32"/>
  <c r="AT51" i="32"/>
  <c r="AF269" i="33"/>
  <c r="AJ185" i="33"/>
  <c r="AD289" i="33"/>
  <c r="AB138" i="33"/>
  <c r="AJ278" i="34"/>
  <c r="AJ183" i="34"/>
  <c r="AF144" i="34"/>
  <c r="AJ51" i="34"/>
  <c r="W287" i="35"/>
  <c r="AL109" i="27"/>
  <c r="AX109" i="27" s="1"/>
  <c r="U285" i="28"/>
  <c r="Z285" i="28" s="1"/>
  <c r="AP174" i="28"/>
  <c r="G34" i="28"/>
  <c r="AP58" i="28"/>
  <c r="BP174" i="29"/>
  <c r="AF255" i="30"/>
  <c r="AD278" i="31"/>
  <c r="AX277" i="32"/>
  <c r="AX244" i="32"/>
  <c r="AX51" i="32"/>
  <c r="AJ259" i="33"/>
  <c r="AB143" i="33"/>
  <c r="AJ116" i="33"/>
  <c r="AB29" i="33"/>
  <c r="AF138" i="33"/>
  <c r="AB278" i="34"/>
  <c r="AB268" i="34"/>
  <c r="AF250" i="34"/>
  <c r="AJ249" i="34"/>
  <c r="AB183" i="34"/>
  <c r="AJ144" i="34"/>
  <c r="AF115" i="34"/>
  <c r="AF92" i="34"/>
  <c r="AB46" i="34"/>
  <c r="AB54" i="34"/>
  <c r="AF90" i="34"/>
  <c r="G289" i="35"/>
  <c r="I289" i="35"/>
  <c r="AL60" i="35"/>
  <c r="M289" i="35"/>
  <c r="U93" i="29"/>
  <c r="AJ281" i="34"/>
  <c r="AJ289" i="35"/>
  <c r="M95" i="27"/>
  <c r="U89" i="29"/>
  <c r="AJ35" i="30"/>
  <c r="AP39" i="28"/>
  <c r="BP47" i="29"/>
  <c r="BP57" i="29"/>
  <c r="AR210" i="29"/>
  <c r="BD210" i="29" s="1"/>
  <c r="G285" i="28"/>
  <c r="G135" i="28"/>
  <c r="U34" i="28"/>
  <c r="AH34" i="28" s="1"/>
  <c r="U41" i="28"/>
  <c r="Z41" i="28" s="1"/>
  <c r="G58" i="28"/>
  <c r="AR89" i="29"/>
  <c r="AZ89" i="29" s="1"/>
  <c r="BP248" i="29"/>
  <c r="AF116" i="30"/>
  <c r="AL241" i="31"/>
  <c r="AH278" i="31"/>
  <c r="AT277" i="32"/>
  <c r="AB174" i="33"/>
  <c r="AJ24" i="33"/>
  <c r="AF58" i="33"/>
  <c r="AF95" i="33"/>
  <c r="AF116" i="33"/>
  <c r="AB38" i="33"/>
  <c r="AB279" i="33"/>
  <c r="AJ197" i="34"/>
  <c r="AB125" i="34"/>
  <c r="AJ34" i="34"/>
  <c r="AJ46" i="34"/>
  <c r="AJ146" i="34"/>
  <c r="AB247" i="30"/>
  <c r="BP261" i="29"/>
  <c r="AB146" i="34"/>
  <c r="AF51" i="34"/>
  <c r="AP113" i="28"/>
  <c r="G174" i="28"/>
  <c r="AP41" i="28"/>
  <c r="AR261" i="29"/>
  <c r="BD261" i="29" s="1"/>
  <c r="BP284" i="29"/>
  <c r="AR248" i="29"/>
  <c r="BD248" i="29" s="1"/>
  <c r="BP101" i="29"/>
  <c r="BP95" i="29"/>
  <c r="U207" i="29"/>
  <c r="AB261" i="30"/>
  <c r="AJ116" i="30"/>
  <c r="AH253" i="31"/>
  <c r="S287" i="31"/>
  <c r="U285" i="31" s="1"/>
  <c r="AH22" i="31"/>
  <c r="AT41" i="32"/>
  <c r="AF272" i="33"/>
  <c r="AJ199" i="33"/>
  <c r="AF22" i="33"/>
  <c r="AJ56" i="33"/>
  <c r="AB207" i="33"/>
  <c r="AJ95" i="33"/>
  <c r="AF38" i="33"/>
  <c r="AB197" i="34"/>
  <c r="AJ204" i="34"/>
  <c r="AB34" i="34"/>
  <c r="AF125" i="34"/>
  <c r="AB89" i="34"/>
  <c r="AB289" i="35"/>
  <c r="AT287" i="34"/>
  <c r="M287" i="34" s="1"/>
  <c r="AH263" i="31"/>
  <c r="AX205" i="32"/>
  <c r="AF247" i="30"/>
  <c r="AL101" i="31"/>
  <c r="Z129" i="28"/>
  <c r="U279" i="29"/>
  <c r="U284" i="29"/>
  <c r="BP267" i="29"/>
  <c r="AR95" i="29"/>
  <c r="BD95" i="29" s="1"/>
  <c r="AR42" i="29"/>
  <c r="AV42" i="29" s="1"/>
  <c r="AF95" i="30"/>
  <c r="AL253" i="31"/>
  <c r="BB186" i="32"/>
  <c r="AF29" i="33"/>
  <c r="AJ243" i="34"/>
  <c r="AF204" i="34"/>
  <c r="AL289" i="34"/>
  <c r="Q289" i="35"/>
  <c r="U289" i="35"/>
  <c r="AD289" i="35"/>
  <c r="W219" i="35"/>
  <c r="AL219" i="35"/>
  <c r="W60" i="35"/>
  <c r="O289" i="35"/>
  <c r="AF289" i="35"/>
  <c r="Z289" i="35"/>
  <c r="AH289" i="35"/>
  <c r="AJ18" i="34"/>
  <c r="AB18" i="34"/>
  <c r="AP137" i="28"/>
  <c r="AR174" i="29"/>
  <c r="AZ174" i="29" s="1"/>
  <c r="AH113" i="31"/>
  <c r="AL105" i="31"/>
  <c r="AX145" i="32"/>
  <c r="AT57" i="32"/>
  <c r="AT116" i="32"/>
  <c r="AX89" i="32"/>
  <c r="AF121" i="33"/>
  <c r="AJ215" i="33"/>
  <c r="AJ262" i="33"/>
  <c r="AH289" i="34"/>
  <c r="AF207" i="34"/>
  <c r="AJ195" i="34"/>
  <c r="AF36" i="34"/>
  <c r="AL201" i="27"/>
  <c r="AX201" i="27" s="1"/>
  <c r="G192" i="28"/>
  <c r="AP283" i="28"/>
  <c r="U137" i="28"/>
  <c r="AH137" i="28" s="1"/>
  <c r="AP190" i="28"/>
  <c r="AP144" i="28"/>
  <c r="AP191" i="28"/>
  <c r="AP22" i="28"/>
  <c r="U267" i="29"/>
  <c r="U91" i="29"/>
  <c r="AR45" i="29"/>
  <c r="AV45" i="29" s="1"/>
  <c r="U198" i="29"/>
  <c r="BP16" i="29"/>
  <c r="U45" i="29"/>
  <c r="AB241" i="30"/>
  <c r="AB24" i="30"/>
  <c r="AH266" i="31"/>
  <c r="AL261" i="31"/>
  <c r="AL99" i="31"/>
  <c r="AT186" i="32"/>
  <c r="AF174" i="33"/>
  <c r="AB39" i="33"/>
  <c r="AJ191" i="33"/>
  <c r="AB262" i="33"/>
  <c r="AB28" i="33"/>
  <c r="AB207" i="34"/>
  <c r="AB256" i="34"/>
  <c r="AB195" i="34"/>
  <c r="AB58" i="34"/>
  <c r="AF24" i="34"/>
  <c r="AB190" i="34"/>
  <c r="AJ190" i="34"/>
  <c r="G89" i="28"/>
  <c r="U44" i="29"/>
  <c r="AD261" i="31"/>
  <c r="AH90" i="31"/>
  <c r="AF191" i="33"/>
  <c r="AJ58" i="34"/>
  <c r="AP253" i="28"/>
  <c r="U274" i="29"/>
  <c r="BP96" i="29"/>
  <c r="BP135" i="29"/>
  <c r="AJ122" i="30"/>
  <c r="AL169" i="31"/>
  <c r="AD120" i="31"/>
  <c r="AF28" i="34"/>
  <c r="AL44" i="27"/>
  <c r="AX44" i="27" s="1"/>
  <c r="U195" i="28"/>
  <c r="AH195" i="28" s="1"/>
  <c r="G274" i="28"/>
  <c r="Z180" i="28"/>
  <c r="AR272" i="29"/>
  <c r="BD272" i="29" s="1"/>
  <c r="BP271" i="29"/>
  <c r="AR167" i="29"/>
  <c r="BD167" i="29" s="1"/>
  <c r="U205" i="29"/>
  <c r="U275" i="29"/>
  <c r="U42" i="29"/>
  <c r="U102" i="29"/>
  <c r="AB260" i="30"/>
  <c r="AJ167" i="30"/>
  <c r="AB122" i="30"/>
  <c r="AN289" i="30"/>
  <c r="AD259" i="31"/>
  <c r="AH120" i="31"/>
  <c r="AX108" i="32"/>
  <c r="AF261" i="33"/>
  <c r="AJ117" i="33"/>
  <c r="AJ26" i="33"/>
  <c r="AF127" i="33"/>
  <c r="AF184" i="33"/>
  <c r="AJ203" i="33"/>
  <c r="AJ284" i="34"/>
  <c r="AF172" i="34"/>
  <c r="AJ28" i="34"/>
  <c r="AB29" i="34"/>
  <c r="AB210" i="34"/>
  <c r="AJ210" i="34"/>
  <c r="G253" i="28"/>
  <c r="AF243" i="33"/>
  <c r="AJ24" i="34"/>
  <c r="AP54" i="28"/>
  <c r="AH180" i="28"/>
  <c r="BP265" i="29"/>
  <c r="AL90" i="31"/>
  <c r="AJ279" i="33"/>
  <c r="AF117" i="33"/>
  <c r="AF26" i="33"/>
  <c r="AB127" i="33"/>
  <c r="AF203" i="33"/>
  <c r="AJ29" i="34"/>
  <c r="M278" i="27"/>
  <c r="U185" i="28"/>
  <c r="AD185" i="28" s="1"/>
  <c r="U266" i="28"/>
  <c r="AH266" i="28" s="1"/>
  <c r="U111" i="28"/>
  <c r="AH111" i="28" s="1"/>
  <c r="AR173" i="29"/>
  <c r="BD173" i="29" s="1"/>
  <c r="BP203" i="29"/>
  <c r="U273" i="29"/>
  <c r="AR115" i="29"/>
  <c r="BD115" i="29" s="1"/>
  <c r="BP21" i="29"/>
  <c r="U167" i="29"/>
  <c r="AJ209" i="30"/>
  <c r="AF126" i="30"/>
  <c r="BP272" i="29"/>
  <c r="AD275" i="31"/>
  <c r="AL259" i="31"/>
  <c r="AL108" i="31"/>
  <c r="AD137" i="31"/>
  <c r="AR289" i="31"/>
  <c r="BB263" i="32"/>
  <c r="AJ261" i="33"/>
  <c r="AJ184" i="33"/>
  <c r="AV60" i="33"/>
  <c r="AL289" i="33"/>
  <c r="AF284" i="34"/>
  <c r="AJ172" i="34"/>
  <c r="AV60" i="34"/>
  <c r="AF210" i="34"/>
  <c r="U277" i="28"/>
  <c r="AH277" i="28" s="1"/>
  <c r="U192" i="28"/>
  <c r="Z192" i="28" s="1"/>
  <c r="AR38" i="29"/>
  <c r="AZ38" i="29" s="1"/>
  <c r="AR105" i="29"/>
  <c r="AZ105" i="29" s="1"/>
  <c r="AR90" i="29"/>
  <c r="AV90" i="29" s="1"/>
  <c r="AD119" i="31"/>
  <c r="AX263" i="32"/>
  <c r="AT111" i="32"/>
  <c r="AX41" i="32"/>
  <c r="AT287" i="33"/>
  <c r="M287" i="33" s="1"/>
  <c r="O275" i="33" s="1"/>
  <c r="AB213" i="33"/>
  <c r="AF54" i="33"/>
  <c r="AJ34" i="33"/>
  <c r="AV287" i="34"/>
  <c r="AJ103" i="34"/>
  <c r="AF103" i="34"/>
  <c r="AB261" i="34"/>
  <c r="AF261" i="34"/>
  <c r="AJ261" i="34"/>
  <c r="AF203" i="34"/>
  <c r="AJ203" i="34"/>
  <c r="AB203" i="34"/>
  <c r="AB97" i="34"/>
  <c r="AJ97" i="34"/>
  <c r="AF97" i="34"/>
  <c r="AF57" i="34"/>
  <c r="AB57" i="34"/>
  <c r="AJ57" i="34"/>
  <c r="AJ93" i="34"/>
  <c r="AB93" i="34"/>
  <c r="AF93" i="34"/>
  <c r="AJ21" i="34"/>
  <c r="AF21" i="34"/>
  <c r="AB21" i="34"/>
  <c r="AJ15" i="34"/>
  <c r="AF15" i="34"/>
  <c r="AB15" i="34"/>
  <c r="AF248" i="34"/>
  <c r="AJ248" i="34"/>
  <c r="AB248" i="34"/>
  <c r="AB251" i="34"/>
  <c r="AF251" i="34"/>
  <c r="AJ251" i="34"/>
  <c r="AB255" i="34"/>
  <c r="AF255" i="34"/>
  <c r="AJ255" i="34"/>
  <c r="AB214" i="34"/>
  <c r="AJ214" i="34"/>
  <c r="AF214" i="34"/>
  <c r="AJ184" i="34"/>
  <c r="AF184" i="34"/>
  <c r="AB184" i="34"/>
  <c r="AJ111" i="34"/>
  <c r="AF111" i="34"/>
  <c r="AB111" i="34"/>
  <c r="AB26" i="34"/>
  <c r="AJ26" i="34"/>
  <c r="AF26" i="34"/>
  <c r="AJ128" i="34"/>
  <c r="AB128" i="34"/>
  <c r="AF128" i="34"/>
  <c r="AJ99" i="34"/>
  <c r="AF99" i="34"/>
  <c r="AB99" i="34"/>
  <c r="AB50" i="34"/>
  <c r="AF50" i="34"/>
  <c r="AJ50" i="34"/>
  <c r="AB20" i="34"/>
  <c r="AJ20" i="34"/>
  <c r="AF20" i="34"/>
  <c r="AJ254" i="34"/>
  <c r="AB254" i="34"/>
  <c r="AF254" i="34"/>
  <c r="AB271" i="34"/>
  <c r="AJ271" i="34"/>
  <c r="AF271" i="34"/>
  <c r="AB47" i="34"/>
  <c r="AJ47" i="34"/>
  <c r="AF47" i="34"/>
  <c r="AB33" i="34"/>
  <c r="AF33" i="34"/>
  <c r="AJ33" i="34"/>
  <c r="AF121" i="34"/>
  <c r="AB121" i="34"/>
  <c r="AJ121" i="34"/>
  <c r="AF22" i="34"/>
  <c r="AJ22" i="34"/>
  <c r="AB22" i="34"/>
  <c r="AP289" i="34"/>
  <c r="AF53" i="34"/>
  <c r="AB53" i="34"/>
  <c r="AJ53" i="34"/>
  <c r="AB205" i="34"/>
  <c r="AF205" i="34"/>
  <c r="AJ205" i="34"/>
  <c r="AJ277" i="34"/>
  <c r="AF277" i="34"/>
  <c r="AB277" i="34"/>
  <c r="AJ244" i="34"/>
  <c r="AF244" i="34"/>
  <c r="AB244" i="34"/>
  <c r="AJ201" i="34"/>
  <c r="AB201" i="34"/>
  <c r="AF201" i="34"/>
  <c r="W287" i="34"/>
  <c r="AJ241" i="34"/>
  <c r="AB241" i="34"/>
  <c r="AF241" i="34"/>
  <c r="AF52" i="34"/>
  <c r="AB52" i="34"/>
  <c r="AJ52" i="34"/>
  <c r="AB179" i="34"/>
  <c r="AF179" i="34"/>
  <c r="AJ179" i="34"/>
  <c r="G219" i="34"/>
  <c r="AB139" i="34"/>
  <c r="AJ139" i="34"/>
  <c r="AF139" i="34"/>
  <c r="AF117" i="34"/>
  <c r="AB117" i="34"/>
  <c r="AJ117" i="34"/>
  <c r="AJ41" i="34"/>
  <c r="AB41" i="34"/>
  <c r="AF41" i="34"/>
  <c r="AB189" i="34"/>
  <c r="AF189" i="34"/>
  <c r="AJ189" i="34"/>
  <c r="AB16" i="34"/>
  <c r="AJ16" i="34"/>
  <c r="AF16" i="34"/>
  <c r="AF127" i="34"/>
  <c r="AB127" i="34"/>
  <c r="AJ127" i="34"/>
  <c r="AB242" i="34"/>
  <c r="AJ242" i="34"/>
  <c r="AF242" i="34"/>
  <c r="AF198" i="34"/>
  <c r="AJ198" i="34"/>
  <c r="AB198" i="34"/>
  <c r="AJ177" i="34"/>
  <c r="AF177" i="34"/>
  <c r="AB177" i="34"/>
  <c r="AF126" i="34"/>
  <c r="AB126" i="34"/>
  <c r="AJ126" i="34"/>
  <c r="AB120" i="34"/>
  <c r="AF120" i="34"/>
  <c r="AJ120" i="34"/>
  <c r="AT60" i="34"/>
  <c r="AB171" i="34"/>
  <c r="AF171" i="34"/>
  <c r="AJ171" i="34"/>
  <c r="AF44" i="34"/>
  <c r="AB44" i="34"/>
  <c r="AJ44" i="34"/>
  <c r="AD289" i="34"/>
  <c r="AJ178" i="34"/>
  <c r="AB178" i="34"/>
  <c r="AF178" i="34"/>
  <c r="AB165" i="34"/>
  <c r="AJ165" i="34"/>
  <c r="AF165" i="34"/>
  <c r="AJ122" i="34"/>
  <c r="AF122" i="34"/>
  <c r="AB122" i="34"/>
  <c r="AB114" i="34"/>
  <c r="AF114" i="34"/>
  <c r="AJ114" i="34"/>
  <c r="Q289" i="34"/>
  <c r="S289" i="34" s="1"/>
  <c r="S60" i="34"/>
  <c r="AF17" i="34"/>
  <c r="AJ17" i="34"/>
  <c r="AB17" i="34"/>
  <c r="Z289" i="34"/>
  <c r="AJ38" i="34"/>
  <c r="AB38" i="34"/>
  <c r="AF38" i="34"/>
  <c r="AJ168" i="34"/>
  <c r="AB168" i="34"/>
  <c r="AF168" i="34"/>
  <c r="O211" i="34"/>
  <c r="O219" i="34"/>
  <c r="O215" i="34"/>
  <c r="O209" i="34"/>
  <c r="O217" i="34"/>
  <c r="O214" i="34"/>
  <c r="O213" i="34"/>
  <c r="O204" i="34"/>
  <c r="O195" i="34"/>
  <c r="O203" i="34"/>
  <c r="O216" i="34"/>
  <c r="O186" i="34"/>
  <c r="O197" i="34"/>
  <c r="O191" i="34"/>
  <c r="O180" i="34"/>
  <c r="O179" i="34"/>
  <c r="O169" i="34"/>
  <c r="O208" i="34"/>
  <c r="O184" i="34"/>
  <c r="O146" i="34"/>
  <c r="O137" i="34"/>
  <c r="O127" i="34"/>
  <c r="O117" i="34"/>
  <c r="O202" i="34"/>
  <c r="O187" i="34"/>
  <c r="O185" i="34"/>
  <c r="O183" i="34"/>
  <c r="O181" i="34"/>
  <c r="O172" i="34"/>
  <c r="O140" i="34"/>
  <c r="O131" i="34"/>
  <c r="O121" i="34"/>
  <c r="O113" i="34"/>
  <c r="O196" i="34"/>
  <c r="O190" i="34"/>
  <c r="O189" i="34"/>
  <c r="O174" i="34"/>
  <c r="O166" i="34"/>
  <c r="O144" i="34"/>
  <c r="O134" i="34"/>
  <c r="O125" i="34"/>
  <c r="O115" i="34"/>
  <c r="O210" i="34"/>
  <c r="O199" i="34"/>
  <c r="O173" i="34"/>
  <c r="O116" i="34"/>
  <c r="O109" i="34"/>
  <c r="O98" i="34"/>
  <c r="O89" i="34"/>
  <c r="O167" i="34"/>
  <c r="O139" i="34"/>
  <c r="O192" i="34"/>
  <c r="O177" i="34"/>
  <c r="O175" i="34"/>
  <c r="O165" i="34"/>
  <c r="O147" i="34"/>
  <c r="O141" i="34"/>
  <c r="O102" i="34"/>
  <c r="O92" i="34"/>
  <c r="O138" i="34"/>
  <c r="O132" i="34"/>
  <c r="O145" i="34"/>
  <c r="O143" i="34"/>
  <c r="O111" i="34"/>
  <c r="O105" i="34"/>
  <c r="O96" i="34"/>
  <c r="O103" i="34"/>
  <c r="O114" i="34"/>
  <c r="O108" i="34"/>
  <c r="O107" i="34"/>
  <c r="O101" i="34"/>
  <c r="O99" i="34"/>
  <c r="O93" i="34"/>
  <c r="O207" i="34"/>
  <c r="O171" i="34"/>
  <c r="O168" i="34"/>
  <c r="O178" i="34"/>
  <c r="O126" i="34"/>
  <c r="O119" i="34"/>
  <c r="O97" i="34"/>
  <c r="O201" i="34"/>
  <c r="O128" i="34"/>
  <c r="O110" i="34"/>
  <c r="O133" i="34"/>
  <c r="O122" i="34"/>
  <c r="O120" i="34"/>
  <c r="O135" i="34"/>
  <c r="O95" i="34"/>
  <c r="O91" i="34"/>
  <c r="O123" i="34"/>
  <c r="O104" i="34"/>
  <c r="O193" i="34"/>
  <c r="O198" i="34"/>
  <c r="O129" i="34"/>
  <c r="O205" i="34"/>
  <c r="O90" i="34"/>
  <c r="AJ48" i="34"/>
  <c r="AF48" i="34"/>
  <c r="AB48" i="34"/>
  <c r="AV219" i="34"/>
  <c r="U279" i="34"/>
  <c r="U250" i="34"/>
  <c r="U263" i="34"/>
  <c r="U277" i="34"/>
  <c r="U268" i="34"/>
  <c r="U261" i="34"/>
  <c r="U280" i="34"/>
  <c r="U284" i="34"/>
  <c r="U242" i="34"/>
  <c r="U285" i="34"/>
  <c r="AB196" i="34"/>
  <c r="AJ196" i="34"/>
  <c r="AF196" i="34"/>
  <c r="AJ213" i="34"/>
  <c r="AB213" i="34"/>
  <c r="AF213" i="34"/>
  <c r="AJ191" i="34"/>
  <c r="AB191" i="34"/>
  <c r="AF191" i="34"/>
  <c r="I277" i="34"/>
  <c r="I267" i="34"/>
  <c r="I257" i="34"/>
  <c r="I248" i="34"/>
  <c r="I280" i="34"/>
  <c r="I271" i="34"/>
  <c r="I261" i="34"/>
  <c r="I251" i="34"/>
  <c r="I242" i="34"/>
  <c r="I284" i="34"/>
  <c r="I274" i="34"/>
  <c r="I265" i="34"/>
  <c r="I255" i="34"/>
  <c r="I245" i="34"/>
  <c r="I253" i="34"/>
  <c r="I249" i="34"/>
  <c r="I287" i="34"/>
  <c r="I285" i="34"/>
  <c r="I283" i="34"/>
  <c r="I250" i="34"/>
  <c r="I247" i="34"/>
  <c r="I244" i="34"/>
  <c r="I262" i="34"/>
  <c r="I259" i="34"/>
  <c r="I279" i="34"/>
  <c r="I273" i="34"/>
  <c r="I263" i="34"/>
  <c r="I260" i="34"/>
  <c r="I281" i="34"/>
  <c r="I269" i="34"/>
  <c r="I256" i="34"/>
  <c r="I243" i="34"/>
  <c r="I254" i="34"/>
  <c r="I272" i="34"/>
  <c r="I266" i="34"/>
  <c r="I278" i="34"/>
  <c r="I275" i="34"/>
  <c r="I241" i="34"/>
  <c r="I268" i="34"/>
  <c r="AB274" i="34"/>
  <c r="AJ274" i="34"/>
  <c r="AF274" i="34"/>
  <c r="AF131" i="34"/>
  <c r="AB131" i="34"/>
  <c r="AJ131" i="34"/>
  <c r="AF180" i="34"/>
  <c r="AJ180" i="34"/>
  <c r="AB180" i="34"/>
  <c r="AJ216" i="34"/>
  <c r="AF216" i="34"/>
  <c r="AB216" i="34"/>
  <c r="AJ275" i="34"/>
  <c r="AF275" i="34"/>
  <c r="AB275" i="34"/>
  <c r="AF35" i="34"/>
  <c r="AB35" i="34"/>
  <c r="AJ35" i="34"/>
  <c r="E289" i="34"/>
  <c r="W60" i="34"/>
  <c r="G60" i="34"/>
  <c r="AB217" i="34"/>
  <c r="AF217" i="34"/>
  <c r="AJ217" i="34"/>
  <c r="AR60" i="34"/>
  <c r="AB42" i="34"/>
  <c r="AJ42" i="34"/>
  <c r="AF42" i="34"/>
  <c r="K289" i="34"/>
  <c r="M60" i="34"/>
  <c r="AB280" i="34"/>
  <c r="AJ280" i="34"/>
  <c r="AF280" i="34"/>
  <c r="AR287" i="34"/>
  <c r="AJ116" i="34"/>
  <c r="AF116" i="34"/>
  <c r="AB116" i="34"/>
  <c r="AB208" i="34"/>
  <c r="AJ208" i="34"/>
  <c r="AF208" i="34"/>
  <c r="AB129" i="34"/>
  <c r="AF129" i="34"/>
  <c r="AJ129" i="34"/>
  <c r="AB173" i="34"/>
  <c r="AJ173" i="34"/>
  <c r="AF173" i="34"/>
  <c r="AJ110" i="34"/>
  <c r="AB110" i="34"/>
  <c r="AF110" i="34"/>
  <c r="AJ138" i="34"/>
  <c r="AF138" i="34"/>
  <c r="AB138" i="34"/>
  <c r="AB91" i="34"/>
  <c r="AJ91" i="34"/>
  <c r="AF91" i="34"/>
  <c r="AB56" i="34"/>
  <c r="AF56" i="34"/>
  <c r="AJ56" i="34"/>
  <c r="AF137" i="34"/>
  <c r="AB137" i="34"/>
  <c r="AJ137" i="34"/>
  <c r="AF40" i="34"/>
  <c r="AB40" i="34"/>
  <c r="AJ40" i="34"/>
  <c r="AF14" i="34"/>
  <c r="AB14" i="34"/>
  <c r="AJ14" i="34"/>
  <c r="AJ273" i="34"/>
  <c r="AB273" i="34"/>
  <c r="AF273" i="34"/>
  <c r="AJ145" i="34"/>
  <c r="AB145" i="34"/>
  <c r="AF145" i="34"/>
  <c r="AJ185" i="34"/>
  <c r="AF185" i="34"/>
  <c r="AB185" i="34"/>
  <c r="AF140" i="34"/>
  <c r="AJ140" i="34"/>
  <c r="AB140" i="34"/>
  <c r="AF215" i="34"/>
  <c r="AJ215" i="34"/>
  <c r="AB215" i="34"/>
  <c r="AB107" i="34"/>
  <c r="AF107" i="34"/>
  <c r="AJ107" i="34"/>
  <c r="AF45" i="34"/>
  <c r="AB45" i="34"/>
  <c r="AJ45" i="34"/>
  <c r="AJ283" i="34"/>
  <c r="AF283" i="34"/>
  <c r="AB283" i="34"/>
  <c r="AB199" i="34"/>
  <c r="AF199" i="34"/>
  <c r="AJ199" i="34"/>
  <c r="AB187" i="34"/>
  <c r="AJ187" i="34"/>
  <c r="AF187" i="34"/>
  <c r="S219" i="34"/>
  <c r="AB143" i="34"/>
  <c r="AF143" i="34"/>
  <c r="AJ143" i="34"/>
  <c r="AF102" i="34"/>
  <c r="AJ102" i="34"/>
  <c r="AB102" i="34"/>
  <c r="AB135" i="34"/>
  <c r="AJ135" i="34"/>
  <c r="AF135" i="34"/>
  <c r="AF211" i="34"/>
  <c r="AB211" i="34"/>
  <c r="AJ211" i="34"/>
  <c r="AB133" i="34"/>
  <c r="AJ133" i="34"/>
  <c r="AF133" i="34"/>
  <c r="AJ267" i="34"/>
  <c r="AF267" i="34"/>
  <c r="AB267" i="34"/>
  <c r="AJ279" i="34"/>
  <c r="AF279" i="34"/>
  <c r="AB279" i="34"/>
  <c r="AB245" i="34"/>
  <c r="AF245" i="34"/>
  <c r="AJ245" i="34"/>
  <c r="AB265" i="34"/>
  <c r="AJ265" i="34"/>
  <c r="AF265" i="34"/>
  <c r="AB101" i="34"/>
  <c r="AJ101" i="34"/>
  <c r="AF101" i="34"/>
  <c r="AJ132" i="34"/>
  <c r="AB132" i="34"/>
  <c r="AF132" i="34"/>
  <c r="AJ32" i="34"/>
  <c r="AB32" i="34"/>
  <c r="AF32" i="34"/>
  <c r="AR219" i="34"/>
  <c r="AF98" i="34"/>
  <c r="AB98" i="34"/>
  <c r="AJ98" i="34"/>
  <c r="AB257" i="34"/>
  <c r="AJ257" i="34"/>
  <c r="AF257" i="34"/>
  <c r="AF262" i="34"/>
  <c r="AB262" i="34"/>
  <c r="AJ262" i="34"/>
  <c r="AJ263" i="34"/>
  <c r="AF263" i="34"/>
  <c r="AB263" i="34"/>
  <c r="AJ266" i="34"/>
  <c r="AF266" i="34"/>
  <c r="AB266" i="34"/>
  <c r="AJ285" i="34"/>
  <c r="AF285" i="34"/>
  <c r="AB285" i="34"/>
  <c r="AJ202" i="34"/>
  <c r="AF202" i="34"/>
  <c r="AB202" i="34"/>
  <c r="AT219" i="34"/>
  <c r="AB39" i="34"/>
  <c r="AJ39" i="34"/>
  <c r="AF39" i="34"/>
  <c r="AB123" i="34"/>
  <c r="AF123" i="34"/>
  <c r="AJ123" i="34"/>
  <c r="AJ167" i="34"/>
  <c r="AB167" i="34"/>
  <c r="AF167" i="34"/>
  <c r="AF186" i="34"/>
  <c r="AJ186" i="34"/>
  <c r="AB186" i="34"/>
  <c r="AF253" i="34"/>
  <c r="AB253" i="34"/>
  <c r="AJ253" i="34"/>
  <c r="AJ174" i="34"/>
  <c r="AF174" i="34"/>
  <c r="AB174" i="34"/>
  <c r="AB95" i="34"/>
  <c r="AJ95" i="34"/>
  <c r="AF95" i="34"/>
  <c r="AJ108" i="34"/>
  <c r="AB108" i="34"/>
  <c r="AF108" i="34"/>
  <c r="W219" i="34"/>
  <c r="AR219" i="33"/>
  <c r="AL14" i="27"/>
  <c r="AT14" i="27" s="1"/>
  <c r="M247" i="27"/>
  <c r="G201" i="28"/>
  <c r="G127" i="28"/>
  <c r="U177" i="28"/>
  <c r="AH177" i="28" s="1"/>
  <c r="U98" i="28"/>
  <c r="AD98" i="28" s="1"/>
  <c r="AP278" i="28"/>
  <c r="Z203" i="28"/>
  <c r="AR273" i="29"/>
  <c r="BD273" i="29" s="1"/>
  <c r="U122" i="29"/>
  <c r="BP34" i="29"/>
  <c r="AB255" i="30"/>
  <c r="BL287" i="32"/>
  <c r="G287" i="32" s="1"/>
  <c r="AX190" i="32"/>
  <c r="AT23" i="32"/>
  <c r="AX111" i="32"/>
  <c r="AT115" i="32"/>
  <c r="BB23" i="32"/>
  <c r="AV287" i="33"/>
  <c r="S287" i="33" s="1"/>
  <c r="U241" i="33" s="1"/>
  <c r="AJ251" i="33"/>
  <c r="AJ165" i="33"/>
  <c r="AJ207" i="33"/>
  <c r="AF214" i="33"/>
  <c r="AJ18" i="33"/>
  <c r="AB242" i="33"/>
  <c r="AJ242" i="33"/>
  <c r="AJ46" i="33"/>
  <c r="AB17" i="33"/>
  <c r="AF17" i="33"/>
  <c r="AL247" i="27"/>
  <c r="AP247" i="27" s="1"/>
  <c r="U217" i="28"/>
  <c r="AH217" i="28" s="1"/>
  <c r="U95" i="28"/>
  <c r="Z95" i="28" s="1"/>
  <c r="AP201" i="28"/>
  <c r="U40" i="28"/>
  <c r="Z40" i="28" s="1"/>
  <c r="U89" i="28"/>
  <c r="AD89" i="28" s="1"/>
  <c r="G98" i="28"/>
  <c r="G104" i="28"/>
  <c r="G114" i="28"/>
  <c r="AR265" i="29"/>
  <c r="BD265" i="29" s="1"/>
  <c r="BP277" i="29"/>
  <c r="U18" i="29"/>
  <c r="AR18" i="29"/>
  <c r="BD18" i="29" s="1"/>
  <c r="AR133" i="29"/>
  <c r="AV133" i="29" s="1"/>
  <c r="AR22" i="29"/>
  <c r="AV22" i="29" s="1"/>
  <c r="AJ138" i="30"/>
  <c r="AF24" i="30"/>
  <c r="AP127" i="28"/>
  <c r="AH271" i="31"/>
  <c r="AB289" i="31"/>
  <c r="AH137" i="31"/>
  <c r="AJ261" i="30"/>
  <c r="AX39" i="32"/>
  <c r="AR287" i="33"/>
  <c r="G287" i="33" s="1"/>
  <c r="I248" i="33" s="1"/>
  <c r="AB251" i="33"/>
  <c r="AH289" i="33"/>
  <c r="AB165" i="33"/>
  <c r="M219" i="33"/>
  <c r="O199" i="33" s="1"/>
  <c r="AJ213" i="33"/>
  <c r="AB214" i="33"/>
  <c r="AB18" i="33"/>
  <c r="U263" i="29"/>
  <c r="AH256" i="31"/>
  <c r="AL111" i="27"/>
  <c r="AX111" i="27" s="1"/>
  <c r="BH23" i="27"/>
  <c r="AD248" i="28"/>
  <c r="AR275" i="29"/>
  <c r="AZ275" i="29" s="1"/>
  <c r="AR126" i="29"/>
  <c r="AV126" i="29" s="1"/>
  <c r="AB257" i="30"/>
  <c r="AB196" i="30"/>
  <c r="AL245" i="31"/>
  <c r="AL271" i="31"/>
  <c r="AL174" i="31"/>
  <c r="AJ128" i="33"/>
  <c r="AF48" i="33"/>
  <c r="AJ48" i="33"/>
  <c r="M242" i="27"/>
  <c r="AL192" i="27"/>
  <c r="AP192" i="27" s="1"/>
  <c r="AH248" i="28"/>
  <c r="G109" i="28"/>
  <c r="AP195" i="28"/>
  <c r="G110" i="28"/>
  <c r="G92" i="28"/>
  <c r="G21" i="28"/>
  <c r="AR255" i="29"/>
  <c r="AZ255" i="29" s="1"/>
  <c r="BP183" i="29"/>
  <c r="BP255" i="29"/>
  <c r="U201" i="29"/>
  <c r="AJ16" i="30"/>
  <c r="AJ90" i="30"/>
  <c r="AJ257" i="30"/>
  <c r="AJ196" i="30"/>
  <c r="AL255" i="31"/>
  <c r="AH275" i="31"/>
  <c r="AL113" i="31"/>
  <c r="AD91" i="31"/>
  <c r="AD103" i="31"/>
  <c r="AD20" i="31"/>
  <c r="AT204" i="32"/>
  <c r="AV289" i="32"/>
  <c r="AX115" i="32"/>
  <c r="AX15" i="32"/>
  <c r="AJ243" i="33"/>
  <c r="AB110" i="33"/>
  <c r="AB129" i="33"/>
  <c r="AF128" i="33"/>
  <c r="AJ111" i="33"/>
  <c r="AB111" i="33"/>
  <c r="AF111" i="33"/>
  <c r="AB48" i="33"/>
  <c r="AF46" i="33"/>
  <c r="AF20" i="33"/>
  <c r="AB20" i="33"/>
  <c r="AT60" i="33"/>
  <c r="M40" i="27"/>
  <c r="U109" i="28"/>
  <c r="AH109" i="28" s="1"/>
  <c r="U283" i="29"/>
  <c r="U277" i="29"/>
  <c r="AR44" i="29"/>
  <c r="AZ44" i="29" s="1"/>
  <c r="BP109" i="29"/>
  <c r="AD165" i="31"/>
  <c r="AT39" i="32"/>
  <c r="BB44" i="32"/>
  <c r="AL242" i="27"/>
  <c r="AP242" i="27" s="1"/>
  <c r="AL190" i="27"/>
  <c r="AT190" i="27" s="1"/>
  <c r="M111" i="27"/>
  <c r="AP92" i="28"/>
  <c r="G48" i="28"/>
  <c r="U21" i="28"/>
  <c r="AH21" i="28" s="1"/>
  <c r="AR16" i="29"/>
  <c r="AV16" i="29" s="1"/>
  <c r="AB95" i="30"/>
  <c r="AJ38" i="30"/>
  <c r="BP115" i="29"/>
  <c r="AH265" i="31"/>
  <c r="AH91" i="31"/>
  <c r="AH103" i="31"/>
  <c r="AL20" i="31"/>
  <c r="AF289" i="31"/>
  <c r="AT15" i="32"/>
  <c r="AB185" i="33"/>
  <c r="AJ27" i="33"/>
  <c r="AJ129" i="33"/>
  <c r="AF110" i="33"/>
  <c r="AF146" i="33"/>
  <c r="BB204" i="32"/>
  <c r="AF219" i="32"/>
  <c r="AH196" i="32" s="1"/>
  <c r="BH201" i="27"/>
  <c r="U261" i="28"/>
  <c r="AH261" i="28" s="1"/>
  <c r="G95" i="28"/>
  <c r="AP110" i="28"/>
  <c r="AP53" i="28"/>
  <c r="AP48" i="28"/>
  <c r="AP107" i="28"/>
  <c r="U29" i="28"/>
  <c r="Z29" i="28" s="1"/>
  <c r="AP117" i="28"/>
  <c r="BP22" i="29"/>
  <c r="AB16" i="30"/>
  <c r="AB38" i="30"/>
  <c r="AL265" i="31"/>
  <c r="AH250" i="31"/>
  <c r="AH99" i="31"/>
  <c r="AX281" i="32"/>
  <c r="M219" i="32"/>
  <c r="O203" i="32" s="1"/>
  <c r="BB52" i="32"/>
  <c r="AJ53" i="33"/>
  <c r="AB53" i="33"/>
  <c r="AF27" i="33"/>
  <c r="AJ146" i="33"/>
  <c r="AJ90" i="33"/>
  <c r="AB90" i="33"/>
  <c r="O268" i="33"/>
  <c r="O285" i="33"/>
  <c r="O279" i="33"/>
  <c r="O250" i="33"/>
  <c r="O271" i="33"/>
  <c r="O255" i="33"/>
  <c r="O245" i="33"/>
  <c r="O281" i="33"/>
  <c r="O287" i="33"/>
  <c r="O280" i="33"/>
  <c r="U279" i="33"/>
  <c r="U250" i="33"/>
  <c r="U248" i="33"/>
  <c r="U261" i="33"/>
  <c r="U245" i="33"/>
  <c r="U268" i="33"/>
  <c r="U278" i="33"/>
  <c r="U263" i="33"/>
  <c r="U262" i="33"/>
  <c r="U265" i="33"/>
  <c r="AB205" i="33"/>
  <c r="AJ205" i="33"/>
  <c r="AF205" i="33"/>
  <c r="AB141" i="33"/>
  <c r="AF141" i="33"/>
  <c r="AJ141" i="33"/>
  <c r="AJ198" i="33"/>
  <c r="AF198" i="33"/>
  <c r="AB198" i="33"/>
  <c r="AT219" i="33"/>
  <c r="AF268" i="33"/>
  <c r="AB268" i="33"/>
  <c r="AJ268" i="33"/>
  <c r="AB109" i="33"/>
  <c r="AF109" i="33"/>
  <c r="AJ109" i="33"/>
  <c r="AJ248" i="33"/>
  <c r="AF248" i="33"/>
  <c r="AB248" i="33"/>
  <c r="AJ277" i="33"/>
  <c r="AF277" i="33"/>
  <c r="AB277" i="33"/>
  <c r="AB40" i="33"/>
  <c r="AJ40" i="33"/>
  <c r="AF40" i="33"/>
  <c r="AB193" i="33"/>
  <c r="AF193" i="33"/>
  <c r="AJ193" i="33"/>
  <c r="AF190" i="33"/>
  <c r="AB190" i="33"/>
  <c r="AJ190" i="33"/>
  <c r="AJ45" i="33"/>
  <c r="AF45" i="33"/>
  <c r="AB45" i="33"/>
  <c r="AB281" i="33"/>
  <c r="AF281" i="33"/>
  <c r="AJ281" i="33"/>
  <c r="AB192" i="33"/>
  <c r="AJ192" i="33"/>
  <c r="AF192" i="33"/>
  <c r="AB217" i="33"/>
  <c r="AJ217" i="33"/>
  <c r="AF217" i="33"/>
  <c r="AF137" i="33"/>
  <c r="AJ137" i="33"/>
  <c r="AB137" i="33"/>
  <c r="O211" i="33"/>
  <c r="O213" i="33"/>
  <c r="O132" i="33"/>
  <c r="O120" i="33"/>
  <c r="O91" i="33"/>
  <c r="O89" i="33"/>
  <c r="O96" i="33"/>
  <c r="O125" i="33"/>
  <c r="AF140" i="33"/>
  <c r="AB140" i="33"/>
  <c r="AJ140" i="33"/>
  <c r="AJ247" i="33"/>
  <c r="AF247" i="33"/>
  <c r="AB247" i="33"/>
  <c r="W219" i="33"/>
  <c r="AF89" i="33"/>
  <c r="AB89" i="33"/>
  <c r="AJ89" i="33"/>
  <c r="AJ189" i="33"/>
  <c r="AF189" i="33"/>
  <c r="AB189" i="33"/>
  <c r="AJ16" i="33"/>
  <c r="AF16" i="33"/>
  <c r="AB16" i="33"/>
  <c r="AB36" i="33"/>
  <c r="AF36" i="33"/>
  <c r="AJ36" i="33"/>
  <c r="AJ23" i="33"/>
  <c r="AF23" i="33"/>
  <c r="AB23" i="33"/>
  <c r="AB280" i="33"/>
  <c r="AJ280" i="33"/>
  <c r="AF280" i="33"/>
  <c r="AF208" i="33"/>
  <c r="AB208" i="33"/>
  <c r="AJ208" i="33"/>
  <c r="AF196" i="33"/>
  <c r="AJ196" i="33"/>
  <c r="AB196" i="33"/>
  <c r="AF260" i="33"/>
  <c r="AJ260" i="33"/>
  <c r="AB260" i="33"/>
  <c r="AJ168" i="33"/>
  <c r="AF168" i="33"/>
  <c r="AB168" i="33"/>
  <c r="AB177" i="33"/>
  <c r="AJ177" i="33"/>
  <c r="AF177" i="33"/>
  <c r="AJ104" i="33"/>
  <c r="AB104" i="33"/>
  <c r="AF104" i="33"/>
  <c r="AJ133" i="33"/>
  <c r="AF133" i="33"/>
  <c r="AB133" i="33"/>
  <c r="AJ134" i="33"/>
  <c r="AB134" i="33"/>
  <c r="AF134" i="33"/>
  <c r="AB97" i="33"/>
  <c r="AF97" i="33"/>
  <c r="AJ97" i="33"/>
  <c r="AJ266" i="33"/>
  <c r="AF266" i="33"/>
  <c r="AB266" i="33"/>
  <c r="AB147" i="33"/>
  <c r="AJ147" i="33"/>
  <c r="AF147" i="33"/>
  <c r="Z289" i="33"/>
  <c r="AJ52" i="33"/>
  <c r="AF52" i="33"/>
  <c r="AB52" i="33"/>
  <c r="AP289" i="33"/>
  <c r="AB50" i="33"/>
  <c r="AJ50" i="33"/>
  <c r="AF50" i="33"/>
  <c r="AJ35" i="33"/>
  <c r="AF35" i="33"/>
  <c r="AB35" i="33"/>
  <c r="AB274" i="33"/>
  <c r="AF274" i="33"/>
  <c r="AJ274" i="33"/>
  <c r="AB183" i="33"/>
  <c r="AF183" i="33"/>
  <c r="AJ183" i="33"/>
  <c r="AJ244" i="33"/>
  <c r="AB244" i="33"/>
  <c r="AF244" i="33"/>
  <c r="AF181" i="33"/>
  <c r="AB181" i="33"/>
  <c r="AJ181" i="33"/>
  <c r="AF250" i="33"/>
  <c r="AJ250" i="33"/>
  <c r="AB250" i="33"/>
  <c r="W287" i="33"/>
  <c r="AF241" i="33"/>
  <c r="AB241" i="33"/>
  <c r="AJ241" i="33"/>
  <c r="AB180" i="33"/>
  <c r="AF180" i="33"/>
  <c r="AJ180" i="33"/>
  <c r="AJ98" i="33"/>
  <c r="AF98" i="33"/>
  <c r="AB98" i="33"/>
  <c r="AJ41" i="33"/>
  <c r="AB41" i="33"/>
  <c r="AF41" i="33"/>
  <c r="Q289" i="33"/>
  <c r="S289" i="33" s="1"/>
  <c r="S60" i="33"/>
  <c r="AJ256" i="33"/>
  <c r="AF256" i="33"/>
  <c r="AB256" i="33"/>
  <c r="E289" i="33"/>
  <c r="G289" i="33" s="1"/>
  <c r="W60" i="33"/>
  <c r="G60" i="33"/>
  <c r="AB113" i="33"/>
  <c r="AJ113" i="33"/>
  <c r="AF113" i="33"/>
  <c r="AV219" i="33"/>
  <c r="AJ265" i="33"/>
  <c r="AF265" i="33"/>
  <c r="AB265" i="33"/>
  <c r="AJ179" i="33"/>
  <c r="AF179" i="33"/>
  <c r="AB179" i="33"/>
  <c r="AB93" i="33"/>
  <c r="AJ93" i="33"/>
  <c r="AF93" i="33"/>
  <c r="AJ105" i="33"/>
  <c r="AB105" i="33"/>
  <c r="AF105" i="33"/>
  <c r="AJ283" i="33"/>
  <c r="AF283" i="33"/>
  <c r="AB283" i="33"/>
  <c r="AF15" i="33"/>
  <c r="AB15" i="33"/>
  <c r="AJ15" i="33"/>
  <c r="AJ108" i="33"/>
  <c r="AF108" i="33"/>
  <c r="AB108" i="33"/>
  <c r="AJ257" i="33"/>
  <c r="AB257" i="33"/>
  <c r="AF257" i="33"/>
  <c r="AJ195" i="33"/>
  <c r="AF195" i="33"/>
  <c r="AB195" i="33"/>
  <c r="AJ125" i="33"/>
  <c r="AF125" i="33"/>
  <c r="AB125" i="33"/>
  <c r="AJ123" i="33"/>
  <c r="AB123" i="33"/>
  <c r="AF123" i="33"/>
  <c r="S219" i="33"/>
  <c r="AJ32" i="33"/>
  <c r="AF32" i="33"/>
  <c r="AB32" i="33"/>
  <c r="AF107" i="33"/>
  <c r="AB107" i="33"/>
  <c r="AJ107" i="33"/>
  <c r="AB131" i="33"/>
  <c r="AF131" i="33"/>
  <c r="AJ131" i="33"/>
  <c r="AJ216" i="33"/>
  <c r="AB216" i="33"/>
  <c r="AF216" i="33"/>
  <c r="AF284" i="33"/>
  <c r="AB284" i="33"/>
  <c r="AJ284" i="33"/>
  <c r="AF255" i="33"/>
  <c r="AB255" i="33"/>
  <c r="AJ255" i="33"/>
  <c r="AB202" i="33"/>
  <c r="AF202" i="33"/>
  <c r="AJ202" i="33"/>
  <c r="AJ210" i="33"/>
  <c r="AF210" i="33"/>
  <c r="AB210" i="33"/>
  <c r="AF186" i="33"/>
  <c r="AB186" i="33"/>
  <c r="AJ186" i="33"/>
  <c r="AB122" i="33"/>
  <c r="AF122" i="33"/>
  <c r="AJ122" i="33"/>
  <c r="AJ197" i="33"/>
  <c r="AF197" i="33"/>
  <c r="AB197" i="33"/>
  <c r="AJ99" i="33"/>
  <c r="AB99" i="33"/>
  <c r="AF99" i="33"/>
  <c r="AJ169" i="33"/>
  <c r="AB169" i="33"/>
  <c r="AF169" i="33"/>
  <c r="AF44" i="33"/>
  <c r="AB44" i="33"/>
  <c r="AJ44" i="33"/>
  <c r="AJ42" i="33"/>
  <c r="AF42" i="33"/>
  <c r="AB42" i="33"/>
  <c r="AJ14" i="33"/>
  <c r="AB14" i="33"/>
  <c r="AF14" i="33"/>
  <c r="AJ263" i="33"/>
  <c r="AF263" i="33"/>
  <c r="AB263" i="33"/>
  <c r="AB21" i="33"/>
  <c r="AJ21" i="33"/>
  <c r="AF21" i="33"/>
  <c r="AB167" i="33"/>
  <c r="AJ167" i="33"/>
  <c r="AF167" i="33"/>
  <c r="I210" i="33"/>
  <c r="I217" i="33"/>
  <c r="I208" i="33"/>
  <c r="I211" i="33"/>
  <c r="I214" i="33"/>
  <c r="I198" i="33"/>
  <c r="I189" i="33"/>
  <c r="I205" i="33"/>
  <c r="I196" i="33"/>
  <c r="I186" i="33"/>
  <c r="I199" i="33"/>
  <c r="I190" i="33"/>
  <c r="I204" i="33"/>
  <c r="I203" i="33"/>
  <c r="I197" i="33"/>
  <c r="I179" i="33"/>
  <c r="I169" i="33"/>
  <c r="I215" i="33"/>
  <c r="I202" i="33"/>
  <c r="I195" i="33"/>
  <c r="I193" i="33"/>
  <c r="I187" i="33"/>
  <c r="I181" i="33"/>
  <c r="I173" i="33"/>
  <c r="I147" i="33"/>
  <c r="I213" i="33"/>
  <c r="I191" i="33"/>
  <c r="I185" i="33"/>
  <c r="I180" i="33"/>
  <c r="I171" i="33"/>
  <c r="I145" i="33"/>
  <c r="I135" i="33"/>
  <c r="I183" i="33"/>
  <c r="I141" i="33"/>
  <c r="I125" i="33"/>
  <c r="I115" i="33"/>
  <c r="I105" i="33"/>
  <c r="I144" i="33"/>
  <c r="I128" i="33"/>
  <c r="I119" i="33"/>
  <c r="I109" i="33"/>
  <c r="I99" i="33"/>
  <c r="I219" i="33"/>
  <c r="I207" i="33"/>
  <c r="I192" i="33"/>
  <c r="I178" i="33"/>
  <c r="I165" i="33"/>
  <c r="I138" i="33"/>
  <c r="I132" i="33"/>
  <c r="I126" i="33"/>
  <c r="I116" i="33"/>
  <c r="I107" i="33"/>
  <c r="I97" i="33"/>
  <c r="I209" i="33"/>
  <c r="I140" i="33"/>
  <c r="I134" i="33"/>
  <c r="I133" i="33"/>
  <c r="I131" i="33"/>
  <c r="I123" i="33"/>
  <c r="I103" i="33"/>
  <c r="I167" i="33"/>
  <c r="I96" i="33"/>
  <c r="I184" i="33"/>
  <c r="I166" i="33"/>
  <c r="I143" i="33"/>
  <c r="I139" i="33"/>
  <c r="I129" i="33"/>
  <c r="I127" i="33"/>
  <c r="I122" i="33"/>
  <c r="I92" i="33"/>
  <c r="I201" i="33"/>
  <c r="I172" i="33"/>
  <c r="I168" i="33"/>
  <c r="I121" i="33"/>
  <c r="I114" i="33"/>
  <c r="I102" i="33"/>
  <c r="I91" i="33"/>
  <c r="I89" i="33"/>
  <c r="I146" i="33"/>
  <c r="I216" i="33"/>
  <c r="I174" i="33"/>
  <c r="I120" i="33"/>
  <c r="I113" i="33"/>
  <c r="I95" i="33"/>
  <c r="I101" i="33"/>
  <c r="I93" i="33"/>
  <c r="I175" i="33"/>
  <c r="I110" i="33"/>
  <c r="I98" i="33"/>
  <c r="I111" i="33"/>
  <c r="I108" i="33"/>
  <c r="I90" i="33"/>
  <c r="I177" i="33"/>
  <c r="I137" i="33"/>
  <c r="I117" i="33"/>
  <c r="I104" i="33"/>
  <c r="AB271" i="33"/>
  <c r="AF271" i="33"/>
  <c r="AJ271" i="33"/>
  <c r="AJ204" i="33"/>
  <c r="AB204" i="33"/>
  <c r="AF204" i="33"/>
  <c r="AJ245" i="33"/>
  <c r="AB245" i="33"/>
  <c r="AF245" i="33"/>
  <c r="AJ285" i="33"/>
  <c r="AF285" i="33"/>
  <c r="AB285" i="33"/>
  <c r="K289" i="33"/>
  <c r="M60" i="33"/>
  <c r="AF120" i="33"/>
  <c r="AB120" i="33"/>
  <c r="AJ120" i="33"/>
  <c r="AJ273" i="33"/>
  <c r="AB273" i="33"/>
  <c r="AF273" i="33"/>
  <c r="AJ209" i="33"/>
  <c r="AF209" i="33"/>
  <c r="AB209" i="33"/>
  <c r="AJ144" i="33"/>
  <c r="AF144" i="33"/>
  <c r="AB144" i="33"/>
  <c r="AB103" i="33"/>
  <c r="AJ103" i="33"/>
  <c r="AF103" i="33"/>
  <c r="AJ96" i="33"/>
  <c r="AF96" i="33"/>
  <c r="AB96" i="33"/>
  <c r="AJ115" i="33"/>
  <c r="AF115" i="33"/>
  <c r="AB115" i="33"/>
  <c r="AB30" i="33"/>
  <c r="AF30" i="33"/>
  <c r="AJ30" i="33"/>
  <c r="AJ33" i="33"/>
  <c r="AF33" i="33"/>
  <c r="AB33" i="33"/>
  <c r="AF171" i="33"/>
  <c r="AB171" i="33"/>
  <c r="AJ171" i="33"/>
  <c r="AF132" i="33"/>
  <c r="AB132" i="33"/>
  <c r="AJ132" i="33"/>
  <c r="AF249" i="33"/>
  <c r="AB249" i="33"/>
  <c r="AJ249" i="33"/>
  <c r="AB135" i="33"/>
  <c r="AJ135" i="33"/>
  <c r="AF135" i="33"/>
  <c r="AF211" i="33"/>
  <c r="AB211" i="33"/>
  <c r="AJ211" i="33"/>
  <c r="AJ172" i="33"/>
  <c r="AF172" i="33"/>
  <c r="AB172" i="33"/>
  <c r="AB92" i="33"/>
  <c r="AJ92" i="33"/>
  <c r="AF92" i="33"/>
  <c r="AJ175" i="33"/>
  <c r="AB175" i="33"/>
  <c r="AF175" i="33"/>
  <c r="AJ114" i="33"/>
  <c r="AF114" i="33"/>
  <c r="AB114" i="33"/>
  <c r="AJ254" i="33"/>
  <c r="AF254" i="33"/>
  <c r="AB254" i="33"/>
  <c r="AR60" i="33"/>
  <c r="AF57" i="33"/>
  <c r="AB57" i="33"/>
  <c r="AJ57" i="33"/>
  <c r="AD143" i="28"/>
  <c r="Z143" i="28"/>
  <c r="AV109" i="29"/>
  <c r="AZ109" i="29"/>
  <c r="M18" i="27"/>
  <c r="AP166" i="28"/>
  <c r="AD129" i="28"/>
  <c r="G113" i="28"/>
  <c r="G47" i="28"/>
  <c r="U260" i="29"/>
  <c r="AR191" i="29"/>
  <c r="AV191" i="29" s="1"/>
  <c r="AR179" i="29"/>
  <c r="BD179" i="29" s="1"/>
  <c r="G261" i="28"/>
  <c r="U109" i="29"/>
  <c r="AF175" i="30"/>
  <c r="AB42" i="30"/>
  <c r="I283" i="31"/>
  <c r="AL263" i="31"/>
  <c r="BT60" i="32"/>
  <c r="BN60" i="32"/>
  <c r="AX44" i="32"/>
  <c r="AL36" i="27"/>
  <c r="BH18" i="27"/>
  <c r="AP268" i="28"/>
  <c r="AP185" i="28"/>
  <c r="AH203" i="28"/>
  <c r="AP129" i="28"/>
  <c r="AP186" i="28"/>
  <c r="AP18" i="28"/>
  <c r="G259" i="28"/>
  <c r="U171" i="28"/>
  <c r="Z171" i="28" s="1"/>
  <c r="BP263" i="29"/>
  <c r="U191" i="29"/>
  <c r="BP123" i="29"/>
  <c r="AB254" i="30"/>
  <c r="AF134" i="30"/>
  <c r="AJ175" i="30"/>
  <c r="AF44" i="30"/>
  <c r="I287" i="31"/>
  <c r="AZ287" i="31"/>
  <c r="AH272" i="31"/>
  <c r="AL274" i="31"/>
  <c r="AH249" i="31"/>
  <c r="BB193" i="32"/>
  <c r="AT281" i="32"/>
  <c r="BB190" i="32"/>
  <c r="BB57" i="32"/>
  <c r="AR289" i="32"/>
  <c r="AT52" i="32"/>
  <c r="M274" i="27"/>
  <c r="G129" i="28"/>
  <c r="AH179" i="28"/>
  <c r="G186" i="28"/>
  <c r="AR114" i="29"/>
  <c r="AL272" i="31"/>
  <c r="G168" i="28"/>
  <c r="G181" i="28"/>
  <c r="G126" i="28"/>
  <c r="U38" i="28"/>
  <c r="AH38" i="28" s="1"/>
  <c r="G143" i="28"/>
  <c r="U114" i="29"/>
  <c r="BP210" i="29"/>
  <c r="AR171" i="29"/>
  <c r="BD171" i="29" s="1"/>
  <c r="AR27" i="29"/>
  <c r="BD27" i="29" s="1"/>
  <c r="BP53" i="29"/>
  <c r="U105" i="29"/>
  <c r="BP108" i="29"/>
  <c r="BF289" i="29"/>
  <c r="U253" i="29"/>
  <c r="AJ213" i="30"/>
  <c r="AF209" i="30"/>
  <c r="AF17" i="30"/>
  <c r="AF285" i="30"/>
  <c r="AJ17" i="30"/>
  <c r="AF47" i="30"/>
  <c r="AF119" i="30"/>
  <c r="AB97" i="30"/>
  <c r="I279" i="31"/>
  <c r="AL247" i="31"/>
  <c r="AH242" i="31"/>
  <c r="AH260" i="31"/>
  <c r="AD269" i="31"/>
  <c r="AT268" i="32"/>
  <c r="AX245" i="32"/>
  <c r="BB205" i="32"/>
  <c r="AT210" i="32"/>
  <c r="BR60" i="32"/>
  <c r="BD289" i="32"/>
  <c r="AT113" i="32"/>
  <c r="M125" i="27"/>
  <c r="Z173" i="28"/>
  <c r="AH166" i="28"/>
  <c r="AR280" i="29"/>
  <c r="AZ280" i="29" s="1"/>
  <c r="AR134" i="29"/>
  <c r="BD134" i="29" s="1"/>
  <c r="AP35" i="28"/>
  <c r="AX207" i="32"/>
  <c r="BB207" i="32"/>
  <c r="BH274" i="27"/>
  <c r="AL23" i="27"/>
  <c r="AP23" i="27" s="1"/>
  <c r="M44" i="27"/>
  <c r="AH173" i="28"/>
  <c r="G242" i="28"/>
  <c r="Z166" i="28"/>
  <c r="Z179" i="28"/>
  <c r="AF97" i="30"/>
  <c r="AN289" i="31"/>
  <c r="AL251" i="31"/>
  <c r="AH24" i="31"/>
  <c r="BB268" i="32"/>
  <c r="BB113" i="32"/>
  <c r="AL253" i="27"/>
  <c r="AX253" i="27" s="1"/>
  <c r="M107" i="27"/>
  <c r="M251" i="27"/>
  <c r="G217" i="28"/>
  <c r="AP269" i="28"/>
  <c r="U242" i="28"/>
  <c r="AH242" i="28" s="1"/>
  <c r="G128" i="28"/>
  <c r="BH254" i="27"/>
  <c r="M253" i="27"/>
  <c r="BH107" i="27"/>
  <c r="M30" i="27"/>
  <c r="G171" i="28"/>
  <c r="U245" i="28"/>
  <c r="Z245" i="28" s="1"/>
  <c r="G140" i="28"/>
  <c r="AP172" i="28"/>
  <c r="AP245" i="28"/>
  <c r="AP180" i="28"/>
  <c r="AP101" i="28"/>
  <c r="AP181" i="28"/>
  <c r="U126" i="28"/>
  <c r="AD126" i="28" s="1"/>
  <c r="U22" i="28"/>
  <c r="AH22" i="28" s="1"/>
  <c r="AP143" i="28"/>
  <c r="AR183" i="29"/>
  <c r="AR143" i="29"/>
  <c r="AF198" i="30"/>
  <c r="AB213" i="30"/>
  <c r="AB285" i="30"/>
  <c r="AJ135" i="30"/>
  <c r="AF284" i="30"/>
  <c r="AJ125" i="30"/>
  <c r="AD242" i="31"/>
  <c r="AH244" i="31"/>
  <c r="AH279" i="31"/>
  <c r="AD277" i="31"/>
  <c r="AL260" i="31"/>
  <c r="AH269" i="31"/>
  <c r="AX287" i="31"/>
  <c r="AT245" i="32"/>
  <c r="AT193" i="32"/>
  <c r="AX210" i="32"/>
  <c r="AX199" i="32"/>
  <c r="BV60" i="32"/>
  <c r="BB108" i="32"/>
  <c r="BJ289" i="32"/>
  <c r="G173" i="28"/>
  <c r="BV287" i="32"/>
  <c r="BT287" i="32"/>
  <c r="AF287" i="32" s="1"/>
  <c r="M58" i="27"/>
  <c r="M192" i="27"/>
  <c r="AP173" i="28"/>
  <c r="G267" i="28"/>
  <c r="G107" i="28"/>
  <c r="AR116" i="29"/>
  <c r="BD116" i="29" s="1"/>
  <c r="AH247" i="31"/>
  <c r="AH254" i="31"/>
  <c r="G172" i="28"/>
  <c r="AD262" i="28"/>
  <c r="G56" i="28"/>
  <c r="G180" i="28"/>
  <c r="M109" i="27"/>
  <c r="G277" i="28"/>
  <c r="G203" i="28"/>
  <c r="AP52" i="28"/>
  <c r="U24" i="28"/>
  <c r="AH24" i="28" s="1"/>
  <c r="U249" i="29"/>
  <c r="U171" i="29"/>
  <c r="BP38" i="29"/>
  <c r="AB135" i="30"/>
  <c r="AB33" i="30"/>
  <c r="AL244" i="31"/>
  <c r="AH241" i="31"/>
  <c r="W289" i="31"/>
  <c r="AL133" i="31"/>
  <c r="AD108" i="31"/>
  <c r="BB199" i="32"/>
  <c r="BB103" i="32"/>
  <c r="BP60" i="32"/>
  <c r="AT275" i="32"/>
  <c r="BB275" i="32"/>
  <c r="AX275" i="32"/>
  <c r="BB267" i="32"/>
  <c r="AX267" i="32"/>
  <c r="AT267" i="32"/>
  <c r="BB257" i="32"/>
  <c r="AX257" i="32"/>
  <c r="AT257" i="32"/>
  <c r="AT256" i="32"/>
  <c r="AX256" i="32"/>
  <c r="BB256" i="32"/>
  <c r="AX214" i="32"/>
  <c r="AT214" i="32"/>
  <c r="BB214" i="32"/>
  <c r="AT173" i="32"/>
  <c r="AX173" i="32"/>
  <c r="BB173" i="32"/>
  <c r="BB253" i="32"/>
  <c r="AX253" i="32"/>
  <c r="AT253" i="32"/>
  <c r="AX187" i="32"/>
  <c r="BB187" i="32"/>
  <c r="AT187" i="32"/>
  <c r="AT274" i="32"/>
  <c r="AX274" i="32"/>
  <c r="BB274" i="32"/>
  <c r="AX140" i="32"/>
  <c r="AT140" i="32"/>
  <c r="BB140" i="32"/>
  <c r="AT119" i="32"/>
  <c r="BB119" i="32"/>
  <c r="AX119" i="32"/>
  <c r="AT54" i="32"/>
  <c r="BB54" i="32"/>
  <c r="AX54" i="32"/>
  <c r="AA214" i="32"/>
  <c r="AA209" i="32"/>
  <c r="AA217" i="32"/>
  <c r="AA213" i="32"/>
  <c r="AA211" i="32"/>
  <c r="AA208" i="32"/>
  <c r="AA201" i="32"/>
  <c r="AA215" i="32"/>
  <c r="AA202" i="32"/>
  <c r="AA204" i="32"/>
  <c r="AA197" i="32"/>
  <c r="AA187" i="32"/>
  <c r="AA183" i="32"/>
  <c r="AA178" i="32"/>
  <c r="AA173" i="32"/>
  <c r="AA168" i="32"/>
  <c r="AA203" i="32"/>
  <c r="AA190" i="32"/>
  <c r="AA185" i="32"/>
  <c r="AA180" i="32"/>
  <c r="AA175" i="32"/>
  <c r="AA171" i="32"/>
  <c r="AA166" i="32"/>
  <c r="AA145" i="32"/>
  <c r="AA184" i="32"/>
  <c r="AA144" i="32"/>
  <c r="AA134" i="32"/>
  <c r="AA133" i="32"/>
  <c r="AA193" i="32"/>
  <c r="AA191" i="32"/>
  <c r="AA172" i="32"/>
  <c r="AA141" i="32"/>
  <c r="AA135" i="32"/>
  <c r="AA128" i="32"/>
  <c r="AA123" i="32"/>
  <c r="AA119" i="32"/>
  <c r="AA114" i="32"/>
  <c r="AA192" i="32"/>
  <c r="AA179" i="32"/>
  <c r="AA219" i="32"/>
  <c r="AA210" i="32"/>
  <c r="AA207" i="32"/>
  <c r="AA199" i="32"/>
  <c r="AA169" i="32"/>
  <c r="AA216" i="32"/>
  <c r="AA196" i="32"/>
  <c r="AA195" i="32"/>
  <c r="AA189" i="32"/>
  <c r="AA167" i="32"/>
  <c r="AA165" i="32"/>
  <c r="AA137" i="32"/>
  <c r="AA186" i="32"/>
  <c r="AA181" i="32"/>
  <c r="AA174" i="32"/>
  <c r="AA198" i="32"/>
  <c r="AA143" i="32"/>
  <c r="AA139" i="32"/>
  <c r="AA132" i="32"/>
  <c r="AA125" i="32"/>
  <c r="AA116" i="32"/>
  <c r="AA146" i="32"/>
  <c r="AA140" i="32"/>
  <c r="AA115" i="32"/>
  <c r="AA113" i="32"/>
  <c r="AA93" i="32"/>
  <c r="AA122" i="32"/>
  <c r="AA117" i="32"/>
  <c r="AA110" i="32"/>
  <c r="AA102" i="32"/>
  <c r="AA101" i="32"/>
  <c r="AA129" i="32"/>
  <c r="AA103" i="32"/>
  <c r="AA177" i="32"/>
  <c r="AA138" i="32"/>
  <c r="AA104" i="32"/>
  <c r="AA131" i="32"/>
  <c r="AA99" i="32"/>
  <c r="AA98" i="32"/>
  <c r="AA95" i="32"/>
  <c r="AA92" i="32"/>
  <c r="AA90" i="32"/>
  <c r="AA205" i="32"/>
  <c r="AA147" i="32"/>
  <c r="AA127" i="32"/>
  <c r="AA126" i="32"/>
  <c r="AA121" i="32"/>
  <c r="AA96" i="32"/>
  <c r="AA120" i="32"/>
  <c r="AA111" i="32"/>
  <c r="AA108" i="32"/>
  <c r="AA97" i="32"/>
  <c r="AA89" i="32"/>
  <c r="AA91" i="32"/>
  <c r="AA107" i="32"/>
  <c r="AA105" i="32"/>
  <c r="AA109" i="32"/>
  <c r="BB105" i="32"/>
  <c r="AT105" i="32"/>
  <c r="AX105" i="32"/>
  <c r="O215" i="32"/>
  <c r="AT99" i="32"/>
  <c r="BB99" i="32"/>
  <c r="AX99" i="32"/>
  <c r="AX175" i="32"/>
  <c r="AT175" i="32"/>
  <c r="BB175" i="32"/>
  <c r="AJ289" i="32"/>
  <c r="AL60" i="32"/>
  <c r="BN287" i="32"/>
  <c r="M287" i="32" s="1"/>
  <c r="AP219" i="32"/>
  <c r="AX271" i="32"/>
  <c r="AT271" i="32"/>
  <c r="BB271" i="32"/>
  <c r="AT265" i="32"/>
  <c r="BB265" i="32"/>
  <c r="AX265" i="32"/>
  <c r="AT213" i="32"/>
  <c r="BB213" i="32"/>
  <c r="AX213" i="32"/>
  <c r="AT269" i="32"/>
  <c r="BB269" i="32"/>
  <c r="AX269" i="32"/>
  <c r="AX211" i="32"/>
  <c r="AT211" i="32"/>
  <c r="BB211" i="32"/>
  <c r="AT133" i="32"/>
  <c r="AX133" i="32"/>
  <c r="BB133" i="32"/>
  <c r="AX180" i="32"/>
  <c r="AT180" i="32"/>
  <c r="BB180" i="32"/>
  <c r="AX250" i="32"/>
  <c r="AT250" i="32"/>
  <c r="BB250" i="32"/>
  <c r="AT197" i="32"/>
  <c r="BB197" i="32"/>
  <c r="AX197" i="32"/>
  <c r="BB169" i="32"/>
  <c r="AT169" i="32"/>
  <c r="AX169" i="32"/>
  <c r="BB243" i="32"/>
  <c r="AT243" i="32"/>
  <c r="AX243" i="32"/>
  <c r="BB144" i="32"/>
  <c r="AT144" i="32"/>
  <c r="AX144" i="32"/>
  <c r="AT114" i="32"/>
  <c r="BB114" i="32"/>
  <c r="AX114" i="32"/>
  <c r="AX171" i="32"/>
  <c r="BB171" i="32"/>
  <c r="AT171" i="32"/>
  <c r="AT101" i="32"/>
  <c r="BB101" i="32"/>
  <c r="AX101" i="32"/>
  <c r="AX135" i="32"/>
  <c r="AT135" i="32"/>
  <c r="BB135" i="32"/>
  <c r="AT104" i="32"/>
  <c r="BB104" i="32"/>
  <c r="AX104" i="32"/>
  <c r="BB183" i="32"/>
  <c r="AT183" i="32"/>
  <c r="AX183" i="32"/>
  <c r="BT219" i="32"/>
  <c r="BB34" i="32"/>
  <c r="AT34" i="32"/>
  <c r="AX34" i="32"/>
  <c r="BB20" i="32"/>
  <c r="AX20" i="32"/>
  <c r="AT20" i="32"/>
  <c r="AT90" i="32"/>
  <c r="BB90" i="32"/>
  <c r="AX90" i="32"/>
  <c r="AX166" i="32"/>
  <c r="AT166" i="32"/>
  <c r="BB166" i="32"/>
  <c r="BN219" i="32"/>
  <c r="BB46" i="32"/>
  <c r="AX46" i="32"/>
  <c r="AT46" i="32"/>
  <c r="AX16" i="32"/>
  <c r="AT16" i="32"/>
  <c r="BB16" i="32"/>
  <c r="AX93" i="32"/>
  <c r="AT93" i="32"/>
  <c r="BB93" i="32"/>
  <c r="AX40" i="32"/>
  <c r="BB40" i="32"/>
  <c r="AT40" i="32"/>
  <c r="AT192" i="32"/>
  <c r="AX192" i="32"/>
  <c r="BB192" i="32"/>
  <c r="AX168" i="32"/>
  <c r="AT168" i="32"/>
  <c r="BB168" i="32"/>
  <c r="AT181" i="32"/>
  <c r="AX181" i="32"/>
  <c r="BB181" i="32"/>
  <c r="AT146" i="32"/>
  <c r="BB146" i="32"/>
  <c r="AX146" i="32"/>
  <c r="AT208" i="32"/>
  <c r="BB208" i="32"/>
  <c r="AX208" i="32"/>
  <c r="BB126" i="32"/>
  <c r="AX126" i="32"/>
  <c r="AT126" i="32"/>
  <c r="AX198" i="32"/>
  <c r="AT198" i="32"/>
  <c r="BB198" i="32"/>
  <c r="BB147" i="32"/>
  <c r="AX147" i="32"/>
  <c r="AT147" i="32"/>
  <c r="BB125" i="32"/>
  <c r="AT125" i="32"/>
  <c r="AX125" i="32"/>
  <c r="BB165" i="32"/>
  <c r="AT165" i="32"/>
  <c r="AX165" i="32"/>
  <c r="W289" i="32"/>
  <c r="Y289" i="32" s="1"/>
  <c r="Y60" i="32"/>
  <c r="BB97" i="32"/>
  <c r="AX97" i="32"/>
  <c r="AT97" i="32"/>
  <c r="AH207" i="32"/>
  <c r="AH202" i="32"/>
  <c r="AH175" i="32"/>
  <c r="AH213" i="32"/>
  <c r="AH174" i="32"/>
  <c r="AH167" i="32"/>
  <c r="AH107" i="32"/>
  <c r="AH177" i="32"/>
  <c r="AH215" i="32"/>
  <c r="AH165" i="32"/>
  <c r="AH123" i="32"/>
  <c r="AH129" i="32"/>
  <c r="BB45" i="32"/>
  <c r="AT45" i="32"/>
  <c r="AX45" i="32"/>
  <c r="AX98" i="32"/>
  <c r="BB98" i="32"/>
  <c r="AT98" i="32"/>
  <c r="AT17" i="32"/>
  <c r="BB17" i="32"/>
  <c r="AX17" i="32"/>
  <c r="E289" i="32"/>
  <c r="G60" i="32"/>
  <c r="AP60" i="32"/>
  <c r="AT48" i="32"/>
  <c r="AX48" i="32"/>
  <c r="BB48" i="32"/>
  <c r="BB189" i="32"/>
  <c r="AT189" i="32"/>
  <c r="AX189" i="32"/>
  <c r="AT284" i="32"/>
  <c r="BB284" i="32"/>
  <c r="AX284" i="32"/>
  <c r="AN281" i="32"/>
  <c r="AN277" i="32"/>
  <c r="AN272" i="32"/>
  <c r="AN267" i="32"/>
  <c r="AN284" i="32"/>
  <c r="AN279" i="32"/>
  <c r="AN274" i="32"/>
  <c r="AN269" i="32"/>
  <c r="AN265" i="32"/>
  <c r="AN263" i="32"/>
  <c r="AN280" i="32"/>
  <c r="AN268" i="32"/>
  <c r="AN253" i="32"/>
  <c r="AN257" i="32"/>
  <c r="AN262" i="32"/>
  <c r="AN256" i="32"/>
  <c r="AN250" i="32"/>
  <c r="AN248" i="32"/>
  <c r="AN287" i="32"/>
  <c r="AN255" i="32"/>
  <c r="AN254" i="32"/>
  <c r="AN261" i="32"/>
  <c r="AN271" i="32"/>
  <c r="AN241" i="32"/>
  <c r="AN273" i="32"/>
  <c r="AN266" i="32"/>
  <c r="AN247" i="32"/>
  <c r="AN283" i="32"/>
  <c r="AN260" i="32"/>
  <c r="AN249" i="32"/>
  <c r="AN244" i="32"/>
  <c r="AN278" i="32"/>
  <c r="AN285" i="32"/>
  <c r="AN259" i="32"/>
  <c r="AN275" i="32"/>
  <c r="AN242" i="32"/>
  <c r="AN245" i="32"/>
  <c r="AN243" i="32"/>
  <c r="AN251" i="32"/>
  <c r="BB266" i="32"/>
  <c r="AX266" i="32"/>
  <c r="AT266" i="32"/>
  <c r="AT251" i="32"/>
  <c r="BB251" i="32"/>
  <c r="AX251" i="32"/>
  <c r="AX278" i="32"/>
  <c r="AT278" i="32"/>
  <c r="BB278" i="32"/>
  <c r="AT137" i="32"/>
  <c r="AX137" i="32"/>
  <c r="BB137" i="32"/>
  <c r="BB134" i="32"/>
  <c r="AT134" i="32"/>
  <c r="AX134" i="32"/>
  <c r="AT123" i="32"/>
  <c r="AX123" i="32"/>
  <c r="BB123" i="32"/>
  <c r="BB215" i="32"/>
  <c r="AX215" i="32"/>
  <c r="AT215" i="32"/>
  <c r="BB110" i="32"/>
  <c r="AX110" i="32"/>
  <c r="AT110" i="32"/>
  <c r="AT109" i="32"/>
  <c r="BB109" i="32"/>
  <c r="AX109" i="32"/>
  <c r="AX122" i="32"/>
  <c r="AT122" i="32"/>
  <c r="BB122" i="32"/>
  <c r="BB143" i="32"/>
  <c r="AT143" i="32"/>
  <c r="AX143" i="32"/>
  <c r="BB107" i="32"/>
  <c r="AX107" i="32"/>
  <c r="AT107" i="32"/>
  <c r="BB96" i="32"/>
  <c r="AX96" i="32"/>
  <c r="AT96" i="32"/>
  <c r="AT32" i="32"/>
  <c r="AX32" i="32"/>
  <c r="BB32" i="32"/>
  <c r="AX26" i="32"/>
  <c r="BB26" i="32"/>
  <c r="AT26" i="32"/>
  <c r="BB56" i="32"/>
  <c r="AX56" i="32"/>
  <c r="AT56" i="32"/>
  <c r="AT33" i="32"/>
  <c r="BB33" i="32"/>
  <c r="AX33" i="32"/>
  <c r="AT58" i="32"/>
  <c r="AX58" i="32"/>
  <c r="BB58" i="32"/>
  <c r="BB261" i="32"/>
  <c r="AX261" i="32"/>
  <c r="AT261" i="32"/>
  <c r="BB247" i="32"/>
  <c r="AX247" i="32"/>
  <c r="AT247" i="32"/>
  <c r="BB254" i="32"/>
  <c r="AX254" i="32"/>
  <c r="AT254" i="32"/>
  <c r="AT141" i="32"/>
  <c r="AX141" i="32"/>
  <c r="BB141" i="32"/>
  <c r="BB179" i="32"/>
  <c r="AX179" i="32"/>
  <c r="AT179" i="32"/>
  <c r="AX50" i="32"/>
  <c r="BB50" i="32"/>
  <c r="AT50" i="32"/>
  <c r="AD289" i="32"/>
  <c r="AF60" i="32"/>
  <c r="AX259" i="32"/>
  <c r="AT259" i="32"/>
  <c r="BB259" i="32"/>
  <c r="BB248" i="32"/>
  <c r="AX248" i="32"/>
  <c r="AT248" i="32"/>
  <c r="BB129" i="32"/>
  <c r="AX129" i="32"/>
  <c r="AT129" i="32"/>
  <c r="BB139" i="32"/>
  <c r="AT139" i="32"/>
  <c r="AX139" i="32"/>
  <c r="K289" i="32"/>
  <c r="M60" i="32"/>
  <c r="AX273" i="32"/>
  <c r="BB273" i="32"/>
  <c r="AT273" i="32"/>
  <c r="AT203" i="32"/>
  <c r="AX203" i="32"/>
  <c r="BB203" i="32"/>
  <c r="AP287" i="32"/>
  <c r="AX241" i="32"/>
  <c r="AT241" i="32"/>
  <c r="BB241" i="32"/>
  <c r="AT217" i="32"/>
  <c r="BB217" i="32"/>
  <c r="AX217" i="32"/>
  <c r="BB195" i="32"/>
  <c r="AT195" i="32"/>
  <c r="AX195" i="32"/>
  <c r="BB178" i="32"/>
  <c r="AX178" i="32"/>
  <c r="AT178" i="32"/>
  <c r="BB120" i="32"/>
  <c r="AX120" i="32"/>
  <c r="AT120" i="32"/>
  <c r="AX191" i="32"/>
  <c r="AT191" i="32"/>
  <c r="BB191" i="32"/>
  <c r="BP219" i="32"/>
  <c r="BV219" i="32"/>
  <c r="AT280" i="32"/>
  <c r="AX280" i="32"/>
  <c r="BB280" i="32"/>
  <c r="BB121" i="32"/>
  <c r="AX121" i="32"/>
  <c r="AT121" i="32"/>
  <c r="AT177" i="32"/>
  <c r="AX177" i="32"/>
  <c r="BB177" i="32"/>
  <c r="G219" i="32"/>
  <c r="BB201" i="32"/>
  <c r="AT201" i="32"/>
  <c r="AX201" i="32"/>
  <c r="BB184" i="32"/>
  <c r="AX184" i="32"/>
  <c r="AT184" i="32"/>
  <c r="BB92" i="32"/>
  <c r="AX92" i="32"/>
  <c r="AT92" i="32"/>
  <c r="AX38" i="32"/>
  <c r="BB38" i="32"/>
  <c r="AT38" i="32"/>
  <c r="Q289" i="32"/>
  <c r="S60" i="32"/>
  <c r="AT22" i="32"/>
  <c r="AX22" i="32"/>
  <c r="BB22" i="32"/>
  <c r="BB24" i="32"/>
  <c r="AT24" i="32"/>
  <c r="AX24" i="32"/>
  <c r="AT14" i="32"/>
  <c r="AX14" i="32"/>
  <c r="BB14" i="32"/>
  <c r="BB285" i="32"/>
  <c r="AX285" i="32"/>
  <c r="AT285" i="32"/>
  <c r="AX255" i="32"/>
  <c r="AT255" i="32"/>
  <c r="BB255" i="32"/>
  <c r="AX131" i="32"/>
  <c r="BB131" i="32"/>
  <c r="AT131" i="32"/>
  <c r="AT132" i="32"/>
  <c r="BB132" i="32"/>
  <c r="AX132" i="32"/>
  <c r="AX21" i="32"/>
  <c r="BB21" i="32"/>
  <c r="AT21" i="32"/>
  <c r="BB138" i="32"/>
  <c r="AT138" i="32"/>
  <c r="AX138" i="32"/>
  <c r="AX196" i="32"/>
  <c r="AT196" i="32"/>
  <c r="BB196" i="32"/>
  <c r="AX209" i="32"/>
  <c r="AT209" i="32"/>
  <c r="BB209" i="32"/>
  <c r="AT242" i="32"/>
  <c r="BB242" i="32"/>
  <c r="AX242" i="32"/>
  <c r="AT91" i="32"/>
  <c r="BB91" i="32"/>
  <c r="AX91" i="32"/>
  <c r="AT53" i="32"/>
  <c r="BB53" i="32"/>
  <c r="AX53" i="32"/>
  <c r="AT36" i="32"/>
  <c r="BB36" i="32"/>
  <c r="AX36" i="32"/>
  <c r="BL60" i="32"/>
  <c r="AX35" i="32"/>
  <c r="AT35" i="32"/>
  <c r="BB35" i="32"/>
  <c r="BP287" i="32"/>
  <c r="S287" i="32" s="1"/>
  <c r="AT279" i="32"/>
  <c r="BB279" i="32"/>
  <c r="AX279" i="32"/>
  <c r="BB262" i="32"/>
  <c r="AX262" i="32"/>
  <c r="AT262" i="32"/>
  <c r="BB249" i="32"/>
  <c r="AX249" i="32"/>
  <c r="AT249" i="32"/>
  <c r="BR287" i="32"/>
  <c r="Y287" i="32" s="1"/>
  <c r="BB174" i="32"/>
  <c r="AT174" i="32"/>
  <c r="AX174" i="32"/>
  <c r="BB272" i="32"/>
  <c r="AT272" i="32"/>
  <c r="AX272" i="32"/>
  <c r="AX185" i="32"/>
  <c r="BB185" i="32"/>
  <c r="AT185" i="32"/>
  <c r="AT128" i="32"/>
  <c r="BB128" i="32"/>
  <c r="AX128" i="32"/>
  <c r="S219" i="32"/>
  <c r="AX127" i="32"/>
  <c r="AT127" i="32"/>
  <c r="BB127" i="32"/>
  <c r="AL219" i="32"/>
  <c r="BR219" i="32"/>
  <c r="AX28" i="32"/>
  <c r="BB28" i="32"/>
  <c r="AT28" i="32"/>
  <c r="AT172" i="32"/>
  <c r="AX172" i="32"/>
  <c r="BB172" i="32"/>
  <c r="AX47" i="32"/>
  <c r="AT47" i="32"/>
  <c r="BB47" i="32"/>
  <c r="BF289" i="32"/>
  <c r="AZ289" i="32"/>
  <c r="AX18" i="32"/>
  <c r="AT18" i="32"/>
  <c r="BB18" i="32"/>
  <c r="BB42" i="32"/>
  <c r="AT42" i="32"/>
  <c r="AX42" i="32"/>
  <c r="BL219" i="32"/>
  <c r="AH54" i="28"/>
  <c r="Z54" i="28"/>
  <c r="BD208" i="29"/>
  <c r="AV208" i="29"/>
  <c r="AD174" i="31"/>
  <c r="M42" i="27"/>
  <c r="AR279" i="29"/>
  <c r="BD279" i="29" s="1"/>
  <c r="AL180" i="27"/>
  <c r="AP180" i="27" s="1"/>
  <c r="G54" i="28"/>
  <c r="U47" i="28"/>
  <c r="AH47" i="28" s="1"/>
  <c r="BP181" i="29"/>
  <c r="U203" i="29"/>
  <c r="U50" i="29"/>
  <c r="AR15" i="29"/>
  <c r="AV15" i="29" s="1"/>
  <c r="AR36" i="29"/>
  <c r="AV36" i="29" s="1"/>
  <c r="U179" i="29"/>
  <c r="U92" i="29"/>
  <c r="AR98" i="29"/>
  <c r="AZ98" i="29" s="1"/>
  <c r="U135" i="29"/>
  <c r="U189" i="29"/>
  <c r="AR48" i="29"/>
  <c r="AV48" i="29" s="1"/>
  <c r="G207" i="28"/>
  <c r="BP169" i="29"/>
  <c r="AF211" i="30"/>
  <c r="AJ254" i="30"/>
  <c r="AF33" i="30"/>
  <c r="AB179" i="30"/>
  <c r="AB47" i="30"/>
  <c r="AD280" i="31"/>
  <c r="AL254" i="31"/>
  <c r="AH167" i="31"/>
  <c r="AD24" i="31"/>
  <c r="AL96" i="31"/>
  <c r="AD96" i="31"/>
  <c r="AH138" i="31"/>
  <c r="AD138" i="31"/>
  <c r="AL138" i="31"/>
  <c r="BO122" i="23"/>
  <c r="BO35" i="23"/>
  <c r="BM35" i="23" s="1"/>
  <c r="BH278" i="27"/>
  <c r="AL40" i="27"/>
  <c r="AT40" i="27" s="1"/>
  <c r="BH125" i="27"/>
  <c r="BH92" i="27"/>
  <c r="M28" i="27"/>
  <c r="U138" i="28"/>
  <c r="AD138" i="28" s="1"/>
  <c r="AP203" i="28"/>
  <c r="AH52" i="28"/>
  <c r="G52" i="28"/>
  <c r="U53" i="28"/>
  <c r="AP57" i="28"/>
  <c r="G38" i="28"/>
  <c r="U198" i="28"/>
  <c r="G165" i="28"/>
  <c r="AR283" i="29"/>
  <c r="BD283" i="29" s="1"/>
  <c r="AR249" i="29"/>
  <c r="AZ249" i="29" s="1"/>
  <c r="U181" i="29"/>
  <c r="BP146" i="29"/>
  <c r="AR47" i="29"/>
  <c r="AZ47" i="29" s="1"/>
  <c r="BP46" i="29"/>
  <c r="U169" i="29"/>
  <c r="AJ211" i="30"/>
  <c r="AB28" i="30"/>
  <c r="AJ134" i="30"/>
  <c r="AB205" i="30"/>
  <c r="AB167" i="30"/>
  <c r="AJ140" i="30"/>
  <c r="AJ93" i="30"/>
  <c r="AB119" i="30"/>
  <c r="I280" i="31"/>
  <c r="I284" i="31"/>
  <c r="AH274" i="31"/>
  <c r="AD279" i="31"/>
  <c r="AL249" i="31"/>
  <c r="AH169" i="31"/>
  <c r="AP141" i="28"/>
  <c r="AR193" i="29"/>
  <c r="BD193" i="29" s="1"/>
  <c r="U132" i="29"/>
  <c r="AF27" i="30"/>
  <c r="BB60" i="31"/>
  <c r="AL211" i="27"/>
  <c r="AP211" i="27" s="1"/>
  <c r="AL58" i="27"/>
  <c r="BH120" i="27"/>
  <c r="M284" i="27"/>
  <c r="M24" i="27"/>
  <c r="M126" i="27"/>
  <c r="G198" i="28"/>
  <c r="AP265" i="28"/>
  <c r="U205" i="28"/>
  <c r="AH205" i="28" s="1"/>
  <c r="AP45" i="28"/>
  <c r="AR216" i="29"/>
  <c r="AV216" i="29" s="1"/>
  <c r="BP143" i="29"/>
  <c r="U202" i="29"/>
  <c r="AR101" i="29"/>
  <c r="BD101" i="29" s="1"/>
  <c r="BP166" i="29"/>
  <c r="BP15" i="29"/>
  <c r="U27" i="29"/>
  <c r="U165" i="28"/>
  <c r="AB198" i="30"/>
  <c r="AF185" i="30"/>
  <c r="AH289" i="30"/>
  <c r="AJ27" i="30"/>
  <c r="AJ141" i="30"/>
  <c r="AJ269" i="30"/>
  <c r="AF193" i="30"/>
  <c r="AB52" i="30"/>
  <c r="AB115" i="30"/>
  <c r="AF93" i="30"/>
  <c r="AB92" i="30"/>
  <c r="AL266" i="31"/>
  <c r="AH280" i="31"/>
  <c r="AD257" i="31"/>
  <c r="AD268" i="31"/>
  <c r="AZ219" i="31"/>
  <c r="AD133" i="31"/>
  <c r="AD128" i="31"/>
  <c r="AH166" i="31"/>
  <c r="AL140" i="31"/>
  <c r="AD140" i="31"/>
  <c r="AL126" i="31"/>
  <c r="AD126" i="31"/>
  <c r="AH126" i="31"/>
  <c r="U169" i="28"/>
  <c r="AH169" i="28" s="1"/>
  <c r="AD29" i="28"/>
  <c r="U265" i="28"/>
  <c r="BP193" i="29"/>
  <c r="AR166" i="29"/>
  <c r="BD166" i="29" s="1"/>
  <c r="AF205" i="30"/>
  <c r="AL284" i="27"/>
  <c r="AP284" i="27" s="1"/>
  <c r="AL132" i="27"/>
  <c r="AX132" i="27" s="1"/>
  <c r="AL16" i="27"/>
  <c r="AP16" i="27" s="1"/>
  <c r="BH16" i="27"/>
  <c r="U207" i="28"/>
  <c r="AH207" i="28" s="1"/>
  <c r="G190" i="28"/>
  <c r="U168" i="28"/>
  <c r="AD168" i="28" s="1"/>
  <c r="U280" i="29"/>
  <c r="AR274" i="29"/>
  <c r="AV274" i="29" s="1"/>
  <c r="AR189" i="29"/>
  <c r="AX289" i="29"/>
  <c r="AR53" i="29"/>
  <c r="AZ53" i="29" s="1"/>
  <c r="U146" i="29"/>
  <c r="AR202" i="29"/>
  <c r="AR97" i="29"/>
  <c r="BD97" i="29" s="1"/>
  <c r="U134" i="29"/>
  <c r="BP58" i="29"/>
  <c r="AB244" i="30"/>
  <c r="AB141" i="30"/>
  <c r="AJ193" i="30"/>
  <c r="AF52" i="30"/>
  <c r="AF90" i="30"/>
  <c r="AF46" i="30"/>
  <c r="AF115" i="30"/>
  <c r="AJ44" i="30"/>
  <c r="AH273" i="31"/>
  <c r="AH257" i="31"/>
  <c r="AP289" i="31"/>
  <c r="AH268" i="31"/>
  <c r="AL165" i="31"/>
  <c r="AD251" i="31"/>
  <c r="AH129" i="31"/>
  <c r="AL128" i="31"/>
  <c r="AZ60" i="31"/>
  <c r="AL166" i="31"/>
  <c r="AH116" i="31"/>
  <c r="AD27" i="31"/>
  <c r="BP50" i="29"/>
  <c r="U98" i="29"/>
  <c r="AJ251" i="30"/>
  <c r="BO54" i="23"/>
  <c r="AE54" i="23" s="1"/>
  <c r="Z52" i="28"/>
  <c r="U257" i="28"/>
  <c r="AD257" i="28" s="1"/>
  <c r="AR247" i="29"/>
  <c r="BD247" i="29" s="1"/>
  <c r="AR211" i="29"/>
  <c r="AV211" i="29" s="1"/>
  <c r="BP211" i="29"/>
  <c r="U97" i="29"/>
  <c r="BP48" i="29"/>
  <c r="AR132" i="29"/>
  <c r="AV132" i="29" s="1"/>
  <c r="AR58" i="29"/>
  <c r="AD289" i="30"/>
  <c r="AJ244" i="30"/>
  <c r="AF42" i="30"/>
  <c r="AH245" i="31"/>
  <c r="AL273" i="31"/>
  <c r="AL129" i="31"/>
  <c r="AL27" i="31"/>
  <c r="AD32" i="31"/>
  <c r="AL32" i="31"/>
  <c r="I281" i="31"/>
  <c r="I269" i="31"/>
  <c r="I259" i="31"/>
  <c r="I251" i="31"/>
  <c r="I242" i="31"/>
  <c r="I260" i="31"/>
  <c r="I243" i="31"/>
  <c r="I271" i="31"/>
  <c r="I261" i="31"/>
  <c r="I254" i="31"/>
  <c r="I253" i="31"/>
  <c r="I248" i="31"/>
  <c r="I247" i="31"/>
  <c r="I245" i="31"/>
  <c r="I244" i="31"/>
  <c r="I250" i="31"/>
  <c r="I257" i="31"/>
  <c r="I274" i="31"/>
  <c r="I265" i="31"/>
  <c r="I256" i="31"/>
  <c r="I277" i="31"/>
  <c r="I268" i="31"/>
  <c r="I266" i="31"/>
  <c r="I262" i="31"/>
  <c r="I255" i="31"/>
  <c r="I275" i="31"/>
  <c r="I272" i="31"/>
  <c r="I263" i="31"/>
  <c r="I273" i="31"/>
  <c r="I241" i="31"/>
  <c r="I249" i="31"/>
  <c r="I267" i="31"/>
  <c r="AD121" i="31"/>
  <c r="AH121" i="31"/>
  <c r="AL92" i="31"/>
  <c r="AD92" i="31"/>
  <c r="AH198" i="31"/>
  <c r="AD198" i="31"/>
  <c r="AL198" i="31"/>
  <c r="AH195" i="31"/>
  <c r="AD195" i="31"/>
  <c r="AL195" i="31"/>
  <c r="AH211" i="31"/>
  <c r="AD211" i="31"/>
  <c r="AL211" i="31"/>
  <c r="AL21" i="31"/>
  <c r="AH21" i="31"/>
  <c r="AD21" i="31"/>
  <c r="AH202" i="31"/>
  <c r="AD202" i="31"/>
  <c r="AL202" i="31"/>
  <c r="AL97" i="31"/>
  <c r="AH97" i="31"/>
  <c r="AD97" i="31"/>
  <c r="AH16" i="31"/>
  <c r="AD16" i="31"/>
  <c r="AL16" i="31"/>
  <c r="AH190" i="31"/>
  <c r="AD190" i="31"/>
  <c r="AL190" i="31"/>
  <c r="AL115" i="31"/>
  <c r="AD115" i="31"/>
  <c r="AH115" i="31"/>
  <c r="AL285" i="31"/>
  <c r="AH285" i="31"/>
  <c r="AD285" i="31"/>
  <c r="AL171" i="31"/>
  <c r="AH171" i="31"/>
  <c r="AD171" i="31"/>
  <c r="AH50" i="31"/>
  <c r="AD50" i="31"/>
  <c r="AL50" i="31"/>
  <c r="AH183" i="31"/>
  <c r="AD183" i="31"/>
  <c r="AL183" i="31"/>
  <c r="AL107" i="31"/>
  <c r="AH107" i="31"/>
  <c r="AD107" i="31"/>
  <c r="AH199" i="31"/>
  <c r="AD199" i="31"/>
  <c r="AL199" i="31"/>
  <c r="AD127" i="31"/>
  <c r="AH127" i="31"/>
  <c r="AL127" i="31"/>
  <c r="AD15" i="31"/>
  <c r="AH15" i="31"/>
  <c r="AL15" i="31"/>
  <c r="AD147" i="31"/>
  <c r="AH147" i="31"/>
  <c r="AL147" i="31"/>
  <c r="AD33" i="31"/>
  <c r="AH33" i="31"/>
  <c r="AL33" i="31"/>
  <c r="AH210" i="31"/>
  <c r="AL210" i="31"/>
  <c r="AD210" i="31"/>
  <c r="AD177" i="31"/>
  <c r="AH177" i="31"/>
  <c r="AL177" i="31"/>
  <c r="AD145" i="31"/>
  <c r="AH145" i="31"/>
  <c r="AL145" i="31"/>
  <c r="AD46" i="31"/>
  <c r="AL46" i="31"/>
  <c r="AH46" i="31"/>
  <c r="M287" i="31"/>
  <c r="AH189" i="31"/>
  <c r="AL189" i="31"/>
  <c r="AD189" i="31"/>
  <c r="AD172" i="31"/>
  <c r="AH172" i="31"/>
  <c r="AL172" i="31"/>
  <c r="AD214" i="31"/>
  <c r="AH214" i="31"/>
  <c r="AL214" i="31"/>
  <c r="AD146" i="31"/>
  <c r="AL146" i="31"/>
  <c r="AH146" i="31"/>
  <c r="AL51" i="31"/>
  <c r="AH51" i="31"/>
  <c r="AD51" i="31"/>
  <c r="Q289" i="31"/>
  <c r="S60" i="31"/>
  <c r="AX60" i="31"/>
  <c r="AD122" i="31"/>
  <c r="AL122" i="31"/>
  <c r="AH122" i="31"/>
  <c r="AL110" i="31"/>
  <c r="AH110" i="31"/>
  <c r="AD110" i="31"/>
  <c r="AL41" i="31"/>
  <c r="AH41" i="31"/>
  <c r="AD41" i="31"/>
  <c r="AL29" i="31"/>
  <c r="AD29" i="31"/>
  <c r="AH29" i="31"/>
  <c r="AH205" i="31"/>
  <c r="AD205" i="31"/>
  <c r="AL205" i="31"/>
  <c r="AH186" i="31"/>
  <c r="AL186" i="31"/>
  <c r="AD186" i="31"/>
  <c r="AD216" i="31"/>
  <c r="AH216" i="31"/>
  <c r="AL216" i="31"/>
  <c r="AL267" i="31"/>
  <c r="AH267" i="31"/>
  <c r="AD267" i="31"/>
  <c r="AH192" i="31"/>
  <c r="AD192" i="31"/>
  <c r="AL192" i="31"/>
  <c r="AL58" i="31"/>
  <c r="AH58" i="31"/>
  <c r="AD58" i="31"/>
  <c r="AL30" i="31"/>
  <c r="AH30" i="31"/>
  <c r="AD30" i="31"/>
  <c r="AL179" i="31"/>
  <c r="AH179" i="31"/>
  <c r="AD179" i="31"/>
  <c r="G219" i="31"/>
  <c r="K289" i="31"/>
  <c r="M60" i="31"/>
  <c r="AH207" i="31"/>
  <c r="AD207" i="31"/>
  <c r="AL207" i="31"/>
  <c r="AD143" i="31"/>
  <c r="AL143" i="31"/>
  <c r="AH143" i="31"/>
  <c r="AL38" i="31"/>
  <c r="AH38" i="31"/>
  <c r="AD38" i="31"/>
  <c r="AL57" i="31"/>
  <c r="AH57" i="31"/>
  <c r="AD57" i="31"/>
  <c r="AJ289" i="31"/>
  <c r="AH44" i="31"/>
  <c r="AD44" i="31"/>
  <c r="AL44" i="31"/>
  <c r="AL175" i="31"/>
  <c r="AD175" i="31"/>
  <c r="AH175" i="31"/>
  <c r="AL48" i="31"/>
  <c r="AD48" i="31"/>
  <c r="AH48" i="31"/>
  <c r="AD52" i="31"/>
  <c r="AL52" i="31"/>
  <c r="AH52" i="31"/>
  <c r="AH187" i="31"/>
  <c r="AD187" i="31"/>
  <c r="AL187" i="31"/>
  <c r="AL114" i="31"/>
  <c r="AD114" i="31"/>
  <c r="AH114" i="31"/>
  <c r="AH196" i="31"/>
  <c r="AD196" i="31"/>
  <c r="AL196" i="31"/>
  <c r="AH197" i="31"/>
  <c r="AD197" i="31"/>
  <c r="AL197" i="31"/>
  <c r="AD213" i="31"/>
  <c r="AH213" i="31"/>
  <c r="AL213" i="31"/>
  <c r="AD181" i="31"/>
  <c r="AH181" i="31"/>
  <c r="AL181" i="31"/>
  <c r="AD141" i="31"/>
  <c r="AH141" i="31"/>
  <c r="AL141" i="31"/>
  <c r="AL95" i="31"/>
  <c r="AD95" i="31"/>
  <c r="AH95" i="31"/>
  <c r="AD23" i="31"/>
  <c r="AH23" i="31"/>
  <c r="AL23" i="31"/>
  <c r="AX219" i="31"/>
  <c r="AL125" i="31"/>
  <c r="AD125" i="31"/>
  <c r="AH125" i="31"/>
  <c r="AH123" i="31"/>
  <c r="AD123" i="31"/>
  <c r="AL123" i="31"/>
  <c r="AD42" i="31"/>
  <c r="AH42" i="31"/>
  <c r="AL42" i="31"/>
  <c r="AH131" i="31"/>
  <c r="AD131" i="31"/>
  <c r="AL131" i="31"/>
  <c r="AH203" i="31"/>
  <c r="AD203" i="31"/>
  <c r="AL203" i="31"/>
  <c r="AH184" i="31"/>
  <c r="AD184" i="31"/>
  <c r="AL184" i="31"/>
  <c r="AL284" i="31"/>
  <c r="AH284" i="31"/>
  <c r="AD284" i="31"/>
  <c r="AD217" i="31"/>
  <c r="AH217" i="31"/>
  <c r="AL217" i="31"/>
  <c r="AH178" i="31"/>
  <c r="AD178" i="31"/>
  <c r="AL178" i="31"/>
  <c r="AL139" i="31"/>
  <c r="AD139" i="31"/>
  <c r="AH139" i="31"/>
  <c r="AH168" i="31"/>
  <c r="AD168" i="31"/>
  <c r="AL168" i="31"/>
  <c r="AD36" i="31"/>
  <c r="AH36" i="31"/>
  <c r="AL36" i="31"/>
  <c r="AL98" i="31"/>
  <c r="AD98" i="31"/>
  <c r="AH98" i="31"/>
  <c r="Y219" i="31"/>
  <c r="AL89" i="31"/>
  <c r="AD89" i="31"/>
  <c r="AH89" i="31"/>
  <c r="AH204" i="31"/>
  <c r="AD204" i="31"/>
  <c r="AL204" i="31"/>
  <c r="AV289" i="31"/>
  <c r="AH17" i="31"/>
  <c r="AL17" i="31"/>
  <c r="AD17" i="31"/>
  <c r="AL111" i="31"/>
  <c r="AD111" i="31"/>
  <c r="AH111" i="31"/>
  <c r="AL45" i="31"/>
  <c r="AD45" i="31"/>
  <c r="AH45" i="31"/>
  <c r="AH53" i="31"/>
  <c r="AD53" i="31"/>
  <c r="AL53" i="31"/>
  <c r="AL135" i="31"/>
  <c r="AH135" i="31"/>
  <c r="AD135" i="31"/>
  <c r="AL102" i="31"/>
  <c r="AH102" i="31"/>
  <c r="AD102" i="31"/>
  <c r="AL248" i="31"/>
  <c r="AH248" i="31"/>
  <c r="AD248" i="31"/>
  <c r="U281" i="31"/>
  <c r="U280" i="31"/>
  <c r="U278" i="31"/>
  <c r="U277" i="31"/>
  <c r="U272" i="31"/>
  <c r="U271" i="31"/>
  <c r="U268" i="31"/>
  <c r="U267" i="31"/>
  <c r="U262" i="31"/>
  <c r="U261" i="31"/>
  <c r="U259" i="31"/>
  <c r="U257" i="31"/>
  <c r="U253" i="31"/>
  <c r="U251" i="31"/>
  <c r="U249" i="31"/>
  <c r="U248" i="31"/>
  <c r="U243" i="31"/>
  <c r="U242" i="31"/>
  <c r="U287" i="31"/>
  <c r="AL134" i="31"/>
  <c r="AD134" i="31"/>
  <c r="AH134" i="31"/>
  <c r="AD144" i="31"/>
  <c r="AH144" i="31"/>
  <c r="AL144" i="31"/>
  <c r="AD14" i="31"/>
  <c r="AL14" i="31"/>
  <c r="AH14" i="31"/>
  <c r="Y287" i="31"/>
  <c r="AD132" i="31"/>
  <c r="AL132" i="31"/>
  <c r="AH132" i="31"/>
  <c r="AH34" i="31"/>
  <c r="AL34" i="31"/>
  <c r="AD34" i="31"/>
  <c r="BB219" i="31"/>
  <c r="AL35" i="31"/>
  <c r="AD35" i="31"/>
  <c r="AH35" i="31"/>
  <c r="AH193" i="31"/>
  <c r="AL193" i="31"/>
  <c r="AD193" i="31"/>
  <c r="AL243" i="31"/>
  <c r="AH243" i="31"/>
  <c r="AD243" i="31"/>
  <c r="AH209" i="31"/>
  <c r="AD209" i="31"/>
  <c r="AL209" i="31"/>
  <c r="AL104" i="31"/>
  <c r="AD104" i="31"/>
  <c r="AH104" i="31"/>
  <c r="S219" i="31"/>
  <c r="Y60" i="31"/>
  <c r="G60" i="31"/>
  <c r="E289" i="31"/>
  <c r="G289" i="31" s="1"/>
  <c r="AH191" i="31"/>
  <c r="AL191" i="31"/>
  <c r="AD191" i="31"/>
  <c r="AD215" i="31"/>
  <c r="AH215" i="31"/>
  <c r="AL215" i="31"/>
  <c r="AH185" i="31"/>
  <c r="AD185" i="31"/>
  <c r="AL185" i="31"/>
  <c r="AL39" i="31"/>
  <c r="AH39" i="31"/>
  <c r="AD39" i="31"/>
  <c r="AL283" i="31"/>
  <c r="AH283" i="31"/>
  <c r="AD283" i="31"/>
  <c r="AH208" i="31"/>
  <c r="AL208" i="31"/>
  <c r="AD208" i="31"/>
  <c r="BB287" i="31"/>
  <c r="AH201" i="31"/>
  <c r="AD201" i="31"/>
  <c r="AL201" i="31"/>
  <c r="AL180" i="31"/>
  <c r="AH180" i="31"/>
  <c r="AD180" i="31"/>
  <c r="AL262" i="31"/>
  <c r="AH262" i="31"/>
  <c r="AD262" i="31"/>
  <c r="AH173" i="31"/>
  <c r="AD173" i="31"/>
  <c r="AL173" i="31"/>
  <c r="AD56" i="31"/>
  <c r="AL56" i="31"/>
  <c r="AH56" i="31"/>
  <c r="AH40" i="31"/>
  <c r="AD40" i="31"/>
  <c r="AL40" i="31"/>
  <c r="M219" i="31"/>
  <c r="AL47" i="31"/>
  <c r="AH47" i="31"/>
  <c r="AD47" i="31"/>
  <c r="AL281" i="31"/>
  <c r="AH281" i="31"/>
  <c r="AD281" i="31"/>
  <c r="AH26" i="31"/>
  <c r="AD26" i="31"/>
  <c r="AL26" i="31"/>
  <c r="AL109" i="31"/>
  <c r="AH109" i="31"/>
  <c r="AD109" i="31"/>
  <c r="AL117" i="31"/>
  <c r="AD117" i="31"/>
  <c r="AH117" i="31"/>
  <c r="AL54" i="31"/>
  <c r="AH54" i="31"/>
  <c r="AD54" i="31"/>
  <c r="Z108" i="28"/>
  <c r="AH108" i="28"/>
  <c r="AD108" i="28"/>
  <c r="AD209" i="28"/>
  <c r="Z209" i="28"/>
  <c r="AH209" i="28"/>
  <c r="AZ245" i="29"/>
  <c r="AV245" i="29"/>
  <c r="AZ50" i="29"/>
  <c r="BD50" i="29"/>
  <c r="AB123" i="30"/>
  <c r="AJ123" i="30"/>
  <c r="BP199" i="29"/>
  <c r="U199" i="29"/>
  <c r="BO131" i="23"/>
  <c r="AE131" i="23" s="1"/>
  <c r="AR289" i="27"/>
  <c r="AL35" i="27"/>
  <c r="AP35" i="27" s="1"/>
  <c r="M281" i="27"/>
  <c r="BH266" i="27"/>
  <c r="M35" i="27"/>
  <c r="G250" i="28"/>
  <c r="G280" i="28"/>
  <c r="G123" i="28"/>
  <c r="U33" i="29"/>
  <c r="AV207" i="29"/>
  <c r="BP99" i="29"/>
  <c r="AJ217" i="30"/>
  <c r="S219" i="30"/>
  <c r="U98" i="30" s="1"/>
  <c r="AB173" i="30"/>
  <c r="AF45" i="30"/>
  <c r="AJ145" i="30"/>
  <c r="AB145" i="30"/>
  <c r="AB23" i="30"/>
  <c r="BO185" i="23"/>
  <c r="AK185" i="23" s="1"/>
  <c r="W289" i="27"/>
  <c r="M262" i="27"/>
  <c r="AL30" i="27"/>
  <c r="AX30" i="27" s="1"/>
  <c r="BH42" i="27"/>
  <c r="U251" i="28"/>
  <c r="AP250" i="28"/>
  <c r="U283" i="28"/>
  <c r="AH283" i="28" s="1"/>
  <c r="AP121" i="28"/>
  <c r="G103" i="28"/>
  <c r="G257" i="28"/>
  <c r="U191" i="28"/>
  <c r="Z191" i="28" s="1"/>
  <c r="G169" i="28"/>
  <c r="G120" i="28"/>
  <c r="U45" i="28"/>
  <c r="AR253" i="29"/>
  <c r="AV253" i="29" s="1"/>
  <c r="AR144" i="29"/>
  <c r="AZ144" i="29" s="1"/>
  <c r="AR199" i="29"/>
  <c r="AV199" i="29" s="1"/>
  <c r="AR141" i="29"/>
  <c r="AR201" i="29"/>
  <c r="AV201" i="29" s="1"/>
  <c r="AR110" i="29"/>
  <c r="AR92" i="29"/>
  <c r="AV92" i="29" s="1"/>
  <c r="BP107" i="29"/>
  <c r="AR17" i="29"/>
  <c r="AZ17" i="29" s="1"/>
  <c r="G268" i="28"/>
  <c r="U289" i="24"/>
  <c r="U99" i="29"/>
  <c r="G219" i="30"/>
  <c r="I207" i="30" s="1"/>
  <c r="AJ131" i="30"/>
  <c r="AJ179" i="30"/>
  <c r="AF131" i="30"/>
  <c r="AF143" i="30"/>
  <c r="AF35" i="30"/>
  <c r="AJ45" i="30"/>
  <c r="M180" i="27"/>
  <c r="U255" i="28"/>
  <c r="Z255" i="28" s="1"/>
  <c r="AJ185" i="30"/>
  <c r="AJ143" i="30"/>
  <c r="M51" i="27"/>
  <c r="U208" i="28"/>
  <c r="Z208" i="28" s="1"/>
  <c r="AP210" i="28"/>
  <c r="AP209" i="28"/>
  <c r="Z262" i="28"/>
  <c r="AH120" i="28"/>
  <c r="AP216" i="28"/>
  <c r="Z18" i="28"/>
  <c r="M139" i="27"/>
  <c r="G117" i="28"/>
  <c r="AR213" i="29"/>
  <c r="AZ213" i="29" s="1"/>
  <c r="BP213" i="29"/>
  <c r="U116" i="29"/>
  <c r="AR54" i="29"/>
  <c r="U125" i="29"/>
  <c r="AR28" i="29"/>
  <c r="BD28" i="29" s="1"/>
  <c r="AR241" i="29"/>
  <c r="AZ241" i="29" s="1"/>
  <c r="BP54" i="29"/>
  <c r="AB215" i="30"/>
  <c r="AB251" i="30"/>
  <c r="AF23" i="30"/>
  <c r="AL289" i="30"/>
  <c r="AJ46" i="30"/>
  <c r="AF140" i="30"/>
  <c r="AJ181" i="30"/>
  <c r="AF181" i="30"/>
  <c r="AB181" i="30"/>
  <c r="W54" i="23"/>
  <c r="U243" i="28"/>
  <c r="AH243" i="28" s="1"/>
  <c r="G216" i="28"/>
  <c r="AH18" i="28"/>
  <c r="AR262" i="29"/>
  <c r="U144" i="29"/>
  <c r="AR33" i="29"/>
  <c r="AV33" i="29" s="1"/>
  <c r="BP24" i="29"/>
  <c r="AJ202" i="30"/>
  <c r="AF111" i="30"/>
  <c r="AJ111" i="30"/>
  <c r="AL139" i="27"/>
  <c r="AT139" i="27" s="1"/>
  <c r="G208" i="28"/>
  <c r="G262" i="28"/>
  <c r="G209" i="28"/>
  <c r="U213" i="28"/>
  <c r="Z213" i="28" s="1"/>
  <c r="AP280" i="28"/>
  <c r="AP104" i="28"/>
  <c r="AP91" i="28"/>
  <c r="AZ279" i="29"/>
  <c r="U262" i="29"/>
  <c r="AR24" i="29"/>
  <c r="AV24" i="29" s="1"/>
  <c r="AR46" i="29"/>
  <c r="AV46" i="29" s="1"/>
  <c r="U241" i="29"/>
  <c r="AR108" i="29"/>
  <c r="U247" i="29"/>
  <c r="AF215" i="30"/>
  <c r="M219" i="30"/>
  <c r="O95" i="30" s="1"/>
  <c r="AB111" i="30"/>
  <c r="W287" i="30"/>
  <c r="AJ287" i="30" s="1"/>
  <c r="AJ173" i="30"/>
  <c r="AF145" i="30"/>
  <c r="AB125" i="30"/>
  <c r="AB30" i="30"/>
  <c r="BP178" i="29"/>
  <c r="U178" i="29"/>
  <c r="U249" i="28"/>
  <c r="Z249" i="28" s="1"/>
  <c r="U17" i="29"/>
  <c r="AF202" i="30"/>
  <c r="AL140" i="27"/>
  <c r="AX140" i="27" s="1"/>
  <c r="AR125" i="29"/>
  <c r="AF28" i="30"/>
  <c r="BO105" i="23"/>
  <c r="AW105" i="23" s="1"/>
  <c r="BO121" i="23"/>
  <c r="BM121" i="23" s="1"/>
  <c r="O26" i="26"/>
  <c r="AL262" i="27"/>
  <c r="AT262" i="27" s="1"/>
  <c r="M266" i="27"/>
  <c r="AP262" i="28"/>
  <c r="U123" i="28"/>
  <c r="U28" i="28"/>
  <c r="AZ207" i="29"/>
  <c r="AR56" i="29"/>
  <c r="AV56" i="29" s="1"/>
  <c r="U26" i="29"/>
  <c r="Y289" i="29"/>
  <c r="BP102" i="29"/>
  <c r="AR26" i="29"/>
  <c r="BD26" i="29" s="1"/>
  <c r="S289" i="24"/>
  <c r="M287" i="30"/>
  <c r="O271" i="30" s="1"/>
  <c r="AB217" i="30"/>
  <c r="AB197" i="30"/>
  <c r="AJ197" i="30"/>
  <c r="AF197" i="30"/>
  <c r="Q289" i="30"/>
  <c r="S60" i="30"/>
  <c r="AB109" i="30"/>
  <c r="AF109" i="30"/>
  <c r="AJ109" i="30"/>
  <c r="AF248" i="30"/>
  <c r="AB248" i="30"/>
  <c r="AJ248" i="30"/>
  <c r="AF280" i="30"/>
  <c r="AB280" i="30"/>
  <c r="AJ280" i="30"/>
  <c r="AF183" i="30"/>
  <c r="AB183" i="30"/>
  <c r="AJ183" i="30"/>
  <c r="AJ29" i="30"/>
  <c r="AF29" i="30"/>
  <c r="AB29" i="30"/>
  <c r="AF253" i="30"/>
  <c r="AB253" i="30"/>
  <c r="AJ253" i="30"/>
  <c r="AF171" i="30"/>
  <c r="AJ171" i="30"/>
  <c r="AB171" i="30"/>
  <c r="AJ186" i="30"/>
  <c r="AF186" i="30"/>
  <c r="AB186" i="30"/>
  <c r="AB91" i="30"/>
  <c r="AF91" i="30"/>
  <c r="AJ91" i="30"/>
  <c r="AB249" i="30"/>
  <c r="AJ249" i="30"/>
  <c r="AF249" i="30"/>
  <c r="AB201" i="30"/>
  <c r="AF201" i="30"/>
  <c r="AJ201" i="30"/>
  <c r="AB207" i="30"/>
  <c r="AJ207" i="30"/>
  <c r="AF207" i="30"/>
  <c r="AJ263" i="30"/>
  <c r="AF263" i="30"/>
  <c r="AB263" i="30"/>
  <c r="AB129" i="30"/>
  <c r="AJ129" i="30"/>
  <c r="AF129" i="30"/>
  <c r="AJ144" i="30"/>
  <c r="AF144" i="30"/>
  <c r="AB144" i="30"/>
  <c r="AJ192" i="30"/>
  <c r="AF192" i="30"/>
  <c r="AB192" i="30"/>
  <c r="AF15" i="30"/>
  <c r="AJ15" i="30"/>
  <c r="AB15" i="30"/>
  <c r="AJ48" i="30"/>
  <c r="AB48" i="30"/>
  <c r="AF48" i="30"/>
  <c r="E289" i="30"/>
  <c r="G60" i="30"/>
  <c r="W60" i="30"/>
  <c r="K289" i="30"/>
  <c r="M60" i="30"/>
  <c r="AJ96" i="30"/>
  <c r="AF96" i="30"/>
  <c r="AB96" i="30"/>
  <c r="AJ204" i="30"/>
  <c r="AF204" i="30"/>
  <c r="AB204" i="30"/>
  <c r="AB274" i="30"/>
  <c r="AJ274" i="30"/>
  <c r="AF274" i="30"/>
  <c r="AJ214" i="30"/>
  <c r="AB214" i="30"/>
  <c r="AF214" i="30"/>
  <c r="AJ210" i="30"/>
  <c r="AF210" i="30"/>
  <c r="AB210" i="30"/>
  <c r="AB169" i="30"/>
  <c r="AF169" i="30"/>
  <c r="AJ169" i="30"/>
  <c r="AB41" i="30"/>
  <c r="AF41" i="30"/>
  <c r="AJ41" i="30"/>
  <c r="AB189" i="30"/>
  <c r="AJ189" i="30"/>
  <c r="AF189" i="30"/>
  <c r="AJ56" i="30"/>
  <c r="AF56" i="30"/>
  <c r="AB56" i="30"/>
  <c r="AB57" i="30"/>
  <c r="AF57" i="30"/>
  <c r="AJ57" i="30"/>
  <c r="Z289" i="30"/>
  <c r="AB177" i="30"/>
  <c r="AF177" i="30"/>
  <c r="AJ177" i="30"/>
  <c r="AB101" i="30"/>
  <c r="AJ101" i="30"/>
  <c r="AF101" i="30"/>
  <c r="AF114" i="30"/>
  <c r="AJ114" i="30"/>
  <c r="AB114" i="30"/>
  <c r="G287" i="30"/>
  <c r="AJ184" i="30"/>
  <c r="AF184" i="30"/>
  <c r="AB184" i="30"/>
  <c r="AJ168" i="30"/>
  <c r="AB168" i="30"/>
  <c r="AF168" i="30"/>
  <c r="AJ172" i="30"/>
  <c r="AF172" i="30"/>
  <c r="AB172" i="30"/>
  <c r="AJ58" i="30"/>
  <c r="AB58" i="30"/>
  <c r="AF58" i="30"/>
  <c r="AB139" i="30"/>
  <c r="AJ139" i="30"/>
  <c r="AF139" i="30"/>
  <c r="AJ36" i="30"/>
  <c r="AF36" i="30"/>
  <c r="AB36" i="30"/>
  <c r="AF103" i="30"/>
  <c r="AB103" i="30"/>
  <c r="AJ103" i="30"/>
  <c r="AB259" i="30"/>
  <c r="AJ259" i="30"/>
  <c r="AF259" i="30"/>
  <c r="AB174" i="30"/>
  <c r="AF174" i="30"/>
  <c r="AJ174" i="30"/>
  <c r="AF53" i="30"/>
  <c r="AB53" i="30"/>
  <c r="AJ53" i="30"/>
  <c r="AF121" i="30"/>
  <c r="AJ121" i="30"/>
  <c r="AB121" i="30"/>
  <c r="AB32" i="30"/>
  <c r="AJ32" i="30"/>
  <c r="AF32" i="30"/>
  <c r="AJ127" i="30"/>
  <c r="AF127" i="30"/>
  <c r="AB127" i="30"/>
  <c r="AB54" i="30"/>
  <c r="AJ54" i="30"/>
  <c r="AF54" i="30"/>
  <c r="O187" i="30"/>
  <c r="AJ108" i="30"/>
  <c r="AF108" i="30"/>
  <c r="AB108" i="30"/>
  <c r="AB165" i="30"/>
  <c r="AF165" i="30"/>
  <c r="AJ165" i="30"/>
  <c r="AB245" i="30"/>
  <c r="AJ245" i="30"/>
  <c r="AF245" i="30"/>
  <c r="AJ275" i="30"/>
  <c r="AB275" i="30"/>
  <c r="AF275" i="30"/>
  <c r="AJ20" i="30"/>
  <c r="AB20" i="30"/>
  <c r="AF20" i="30"/>
  <c r="AJ98" i="30"/>
  <c r="AB98" i="30"/>
  <c r="AF98" i="30"/>
  <c r="AB216" i="30"/>
  <c r="AF216" i="30"/>
  <c r="AJ216" i="30"/>
  <c r="AJ272" i="30"/>
  <c r="AB272" i="30"/>
  <c r="AF272" i="30"/>
  <c r="AJ279" i="30"/>
  <c r="AB279" i="30"/>
  <c r="AF279" i="30"/>
  <c r="W219" i="30"/>
  <c r="AJ89" i="30"/>
  <c r="AF89" i="30"/>
  <c r="AB89" i="30"/>
  <c r="AF34" i="30"/>
  <c r="AB34" i="30"/>
  <c r="AJ34" i="30"/>
  <c r="AB21" i="30"/>
  <c r="AF21" i="30"/>
  <c r="AJ21" i="30"/>
  <c r="AJ14" i="30"/>
  <c r="AB14" i="30"/>
  <c r="AF14" i="30"/>
  <c r="AF133" i="30"/>
  <c r="AJ133" i="30"/>
  <c r="AB133" i="30"/>
  <c r="AB40" i="30"/>
  <c r="AJ40" i="30"/>
  <c r="AF40" i="30"/>
  <c r="AJ147" i="30"/>
  <c r="AB147" i="30"/>
  <c r="AF147" i="30"/>
  <c r="AJ281" i="30"/>
  <c r="AF281" i="30"/>
  <c r="AB281" i="30"/>
  <c r="AB278" i="30"/>
  <c r="AF278" i="30"/>
  <c r="AJ278" i="30"/>
  <c r="AB268" i="30"/>
  <c r="AJ268" i="30"/>
  <c r="AF268" i="30"/>
  <c r="AJ195" i="30"/>
  <c r="AF195" i="30"/>
  <c r="AB195" i="30"/>
  <c r="AJ273" i="30"/>
  <c r="AF273" i="30"/>
  <c r="AB273" i="30"/>
  <c r="AF242" i="30"/>
  <c r="AB242" i="30"/>
  <c r="AJ242" i="30"/>
  <c r="AB180" i="30"/>
  <c r="AJ180" i="30"/>
  <c r="AF180" i="30"/>
  <c r="AF132" i="30"/>
  <c r="AB132" i="30"/>
  <c r="AJ132" i="30"/>
  <c r="AF102" i="30"/>
  <c r="AJ102" i="30"/>
  <c r="AB102" i="30"/>
  <c r="AB120" i="30"/>
  <c r="AJ120" i="30"/>
  <c r="AF120" i="30"/>
  <c r="AF267" i="30"/>
  <c r="AB267" i="30"/>
  <c r="AJ267" i="30"/>
  <c r="AF190" i="30"/>
  <c r="AB190" i="30"/>
  <c r="AJ190" i="30"/>
  <c r="O274" i="30"/>
  <c r="AF277" i="30"/>
  <c r="AB277" i="30"/>
  <c r="AJ277" i="30"/>
  <c r="AJ178" i="30"/>
  <c r="AB178" i="30"/>
  <c r="AF178" i="30"/>
  <c r="AJ191" i="30"/>
  <c r="AF191" i="30"/>
  <c r="AB191" i="30"/>
  <c r="AF199" i="30"/>
  <c r="AB199" i="30"/>
  <c r="AJ199" i="30"/>
  <c r="AB22" i="30"/>
  <c r="AJ22" i="30"/>
  <c r="AF22" i="30"/>
  <c r="AJ99" i="30"/>
  <c r="AF99" i="30"/>
  <c r="AB99" i="30"/>
  <c r="AJ256" i="30"/>
  <c r="AF256" i="30"/>
  <c r="AB256" i="30"/>
  <c r="AJ266" i="30"/>
  <c r="AF266" i="30"/>
  <c r="AB266" i="30"/>
  <c r="S287" i="30"/>
  <c r="AB51" i="30"/>
  <c r="AJ51" i="30"/>
  <c r="AF51" i="30"/>
  <c r="AJ187" i="30"/>
  <c r="AF187" i="30"/>
  <c r="AB187" i="30"/>
  <c r="AJ26" i="30"/>
  <c r="AB26" i="30"/>
  <c r="AF26" i="30"/>
  <c r="AB128" i="30"/>
  <c r="AJ128" i="30"/>
  <c r="AF128" i="30"/>
  <c r="AJ105" i="30"/>
  <c r="AF105" i="30"/>
  <c r="AB105" i="30"/>
  <c r="AR289" i="30"/>
  <c r="AB107" i="30"/>
  <c r="AF107" i="30"/>
  <c r="AJ107" i="30"/>
  <c r="AB262" i="30"/>
  <c r="AJ262" i="30"/>
  <c r="AF262" i="30"/>
  <c r="AB203" i="30"/>
  <c r="AJ203" i="30"/>
  <c r="AF203" i="30"/>
  <c r="AB265" i="30"/>
  <c r="AF265" i="30"/>
  <c r="AJ265" i="30"/>
  <c r="AJ243" i="30"/>
  <c r="AB243" i="30"/>
  <c r="AF243" i="30"/>
  <c r="AB110" i="30"/>
  <c r="AF110" i="30"/>
  <c r="AJ110" i="30"/>
  <c r="AJ137" i="30"/>
  <c r="AF137" i="30"/>
  <c r="AB137" i="30"/>
  <c r="AJ39" i="30"/>
  <c r="AB39" i="30"/>
  <c r="AF39" i="30"/>
  <c r="AJ250" i="30"/>
  <c r="AB250" i="30"/>
  <c r="AF250" i="30"/>
  <c r="AB104" i="30"/>
  <c r="AJ104" i="30"/>
  <c r="AF104" i="30"/>
  <c r="AJ146" i="30"/>
  <c r="AB146" i="30"/>
  <c r="AF146" i="30"/>
  <c r="AF113" i="30"/>
  <c r="AB113" i="30"/>
  <c r="AJ113" i="30"/>
  <c r="AJ117" i="30"/>
  <c r="AF117" i="30"/>
  <c r="AB117" i="30"/>
  <c r="AJ50" i="30"/>
  <c r="AF50" i="30"/>
  <c r="AB50" i="30"/>
  <c r="BR219" i="29"/>
  <c r="AH219" i="29" s="1"/>
  <c r="AJ195" i="29" s="1"/>
  <c r="U204" i="28"/>
  <c r="Z204" i="28" s="1"/>
  <c r="G146" i="28"/>
  <c r="BH281" i="27"/>
  <c r="BH53" i="27"/>
  <c r="BR287" i="29"/>
  <c r="AH287" i="29" s="1"/>
  <c r="BD187" i="29"/>
  <c r="U168" i="29"/>
  <c r="BP168" i="29"/>
  <c r="BO183" i="23"/>
  <c r="M53" i="27"/>
  <c r="AP281" i="28"/>
  <c r="AP197" i="28"/>
  <c r="G184" i="28"/>
  <c r="Z189" i="28"/>
  <c r="G215" i="28"/>
  <c r="U146" i="28"/>
  <c r="AR271" i="29"/>
  <c r="BD271" i="29" s="1"/>
  <c r="AR35" i="29"/>
  <c r="AV35" i="29" s="1"/>
  <c r="BP90" i="29"/>
  <c r="BD109" i="29"/>
  <c r="BP52" i="29"/>
  <c r="BO256" i="23"/>
  <c r="AQ256" i="23" s="1"/>
  <c r="AL60" i="26"/>
  <c r="AN23" i="26" s="1"/>
  <c r="BH183" i="27"/>
  <c r="AL102" i="27"/>
  <c r="AT102" i="27" s="1"/>
  <c r="M190" i="27"/>
  <c r="G219" i="27"/>
  <c r="I138" i="27" s="1"/>
  <c r="U197" i="28"/>
  <c r="AF289" i="28"/>
  <c r="U125" i="28"/>
  <c r="AD125" i="28" s="1"/>
  <c r="U36" i="28"/>
  <c r="AP184" i="28"/>
  <c r="AD54" i="28"/>
  <c r="Z104" i="28"/>
  <c r="AP271" i="28"/>
  <c r="AD189" i="28"/>
  <c r="AD117" i="28"/>
  <c r="AP189" i="28"/>
  <c r="U215" i="28"/>
  <c r="AD215" i="28" s="1"/>
  <c r="U91" i="28"/>
  <c r="G187" i="28"/>
  <c r="AP284" i="28"/>
  <c r="BT287" i="29"/>
  <c r="AN287" i="29" s="1"/>
  <c r="AP269" i="29" s="1"/>
  <c r="U281" i="29"/>
  <c r="BP187" i="29"/>
  <c r="AR34" i="29"/>
  <c r="AV34" i="29" s="1"/>
  <c r="AR23" i="29"/>
  <c r="AR172" i="29"/>
  <c r="AZ172" i="29" s="1"/>
  <c r="AZ187" i="29"/>
  <c r="AR52" i="29"/>
  <c r="AZ52" i="29" s="1"/>
  <c r="U126" i="29"/>
  <c r="AR250" i="29"/>
  <c r="BD250" i="29" s="1"/>
  <c r="AR168" i="29"/>
  <c r="BP28" i="29"/>
  <c r="G108" i="28"/>
  <c r="AP108" i="28"/>
  <c r="BP192" i="29"/>
  <c r="U192" i="29"/>
  <c r="U141" i="28"/>
  <c r="AD141" i="28" s="1"/>
  <c r="U33" i="28"/>
  <c r="Z33" i="28" s="1"/>
  <c r="AZ208" i="29"/>
  <c r="AX265" i="27"/>
  <c r="AD107" i="28"/>
  <c r="G33" i="28"/>
  <c r="BR60" i="29"/>
  <c r="AH60" i="29" s="1"/>
  <c r="BH51" i="27"/>
  <c r="AR60" i="28"/>
  <c r="Q60" i="28" s="1"/>
  <c r="S60" i="28" s="1"/>
  <c r="AT289" i="29"/>
  <c r="AL254" i="27"/>
  <c r="AX254" i="27" s="1"/>
  <c r="AL256" i="27"/>
  <c r="AP256" i="27" s="1"/>
  <c r="AL28" i="27"/>
  <c r="AP28" i="27" s="1"/>
  <c r="M183" i="27"/>
  <c r="M102" i="27"/>
  <c r="AD32" i="28"/>
  <c r="G125" i="28"/>
  <c r="G36" i="28"/>
  <c r="G271" i="28"/>
  <c r="U131" i="28"/>
  <c r="AD131" i="28" s="1"/>
  <c r="U175" i="28"/>
  <c r="AD175" i="28" s="1"/>
  <c r="U116" i="28"/>
  <c r="U139" i="28"/>
  <c r="AH139" i="28" s="1"/>
  <c r="G255" i="28"/>
  <c r="U20" i="28"/>
  <c r="U187" i="28"/>
  <c r="AP32" i="28"/>
  <c r="U284" i="28"/>
  <c r="U269" i="29"/>
  <c r="AR123" i="29"/>
  <c r="BP281" i="29"/>
  <c r="U187" i="29"/>
  <c r="BP110" i="29"/>
  <c r="BP117" i="29"/>
  <c r="U172" i="29"/>
  <c r="AR260" i="29"/>
  <c r="AZ260" i="29" s="1"/>
  <c r="AV50" i="29"/>
  <c r="BB289" i="29"/>
  <c r="U56" i="29"/>
  <c r="BP250" i="29"/>
  <c r="U141" i="29"/>
  <c r="U36" i="29"/>
  <c r="AR113" i="29"/>
  <c r="U254" i="29"/>
  <c r="BP254" i="29"/>
  <c r="AL273" i="27"/>
  <c r="AX273" i="27" s="1"/>
  <c r="G204" i="28"/>
  <c r="BN287" i="29"/>
  <c r="O287" i="29" s="1"/>
  <c r="Q257" i="29" s="1"/>
  <c r="BL219" i="29"/>
  <c r="G219" i="29" s="1"/>
  <c r="I219" i="29" s="1"/>
  <c r="BP51" i="29"/>
  <c r="AR51" i="29"/>
  <c r="M116" i="27"/>
  <c r="Z117" i="28"/>
  <c r="AP90" i="28"/>
  <c r="BP35" i="29"/>
  <c r="M256" i="27"/>
  <c r="AH219" i="27"/>
  <c r="AJ186" i="27" s="1"/>
  <c r="BH140" i="27"/>
  <c r="BH56" i="27"/>
  <c r="AL167" i="27"/>
  <c r="AP167" i="27" s="1"/>
  <c r="M265" i="27"/>
  <c r="AL24" i="27"/>
  <c r="AP24" i="27" s="1"/>
  <c r="BH50" i="27"/>
  <c r="M113" i="27"/>
  <c r="M36" i="27"/>
  <c r="U269" i="28"/>
  <c r="Z269" i="28" s="1"/>
  <c r="G251" i="28"/>
  <c r="U272" i="28"/>
  <c r="AD272" i="28" s="1"/>
  <c r="Z120" i="28"/>
  <c r="AH32" i="28"/>
  <c r="G20" i="28"/>
  <c r="G131" i="28"/>
  <c r="AP139" i="28"/>
  <c r="AP175" i="28"/>
  <c r="AP116" i="28"/>
  <c r="G102" i="28"/>
  <c r="BP269" i="29"/>
  <c r="BD245" i="29"/>
  <c r="AR117" i="29"/>
  <c r="AZ117" i="29" s="1"/>
  <c r="AA289" i="29"/>
  <c r="U113" i="29"/>
  <c r="K289" i="29"/>
  <c r="BP245" i="29"/>
  <c r="U245" i="29"/>
  <c r="BP208" i="29"/>
  <c r="U208" i="29"/>
  <c r="BN219" i="29"/>
  <c r="O219" i="29" s="1"/>
  <c r="Q205" i="29" s="1"/>
  <c r="G32" i="28"/>
  <c r="BL287" i="29"/>
  <c r="G287" i="29" s="1"/>
  <c r="I278" i="29" s="1"/>
  <c r="U23" i="29"/>
  <c r="BO177" i="23"/>
  <c r="BG177" i="23" s="1"/>
  <c r="BO244" i="23"/>
  <c r="AE244" i="23" s="1"/>
  <c r="AL283" i="27"/>
  <c r="AT283" i="27" s="1"/>
  <c r="AL263" i="27"/>
  <c r="BH167" i="27"/>
  <c r="AL267" i="27"/>
  <c r="BH265" i="27"/>
  <c r="BH15" i="27"/>
  <c r="AL50" i="27"/>
  <c r="AP50" i="27" s="1"/>
  <c r="M15" i="27"/>
  <c r="BH113" i="27"/>
  <c r="G189" i="28"/>
  <c r="AP102" i="28"/>
  <c r="AR137" i="29"/>
  <c r="AZ137" i="29" s="1"/>
  <c r="BP133" i="29"/>
  <c r="BP137" i="29"/>
  <c r="U145" i="29"/>
  <c r="BP145" i="29"/>
  <c r="AV180" i="29"/>
  <c r="AZ180" i="29"/>
  <c r="BD180" i="29"/>
  <c r="AZ268" i="29"/>
  <c r="AV268" i="29"/>
  <c r="BD268" i="29"/>
  <c r="AZ129" i="29"/>
  <c r="AV129" i="29"/>
  <c r="BD129" i="29"/>
  <c r="AZ217" i="29"/>
  <c r="AV217" i="29"/>
  <c r="BD217" i="29"/>
  <c r="AZ209" i="29"/>
  <c r="AV209" i="29"/>
  <c r="BD209" i="29"/>
  <c r="AZ140" i="29"/>
  <c r="AV140" i="29"/>
  <c r="BD140" i="29"/>
  <c r="I260" i="29"/>
  <c r="BD185" i="29"/>
  <c r="AZ185" i="29"/>
  <c r="AV185" i="29"/>
  <c r="BD39" i="29"/>
  <c r="AZ39" i="29"/>
  <c r="AV39" i="29"/>
  <c r="AZ40" i="29"/>
  <c r="AV40" i="29"/>
  <c r="BD40" i="29"/>
  <c r="AZ204" i="29"/>
  <c r="BD204" i="29"/>
  <c r="AV204" i="29"/>
  <c r="AZ32" i="29"/>
  <c r="AV32" i="29"/>
  <c r="BD32" i="29"/>
  <c r="U257" i="29"/>
  <c r="BP257" i="29"/>
  <c r="BD285" i="29"/>
  <c r="AZ285" i="29"/>
  <c r="AV285" i="29"/>
  <c r="BD256" i="29"/>
  <c r="AZ256" i="29"/>
  <c r="AV256" i="29"/>
  <c r="AV261" i="29"/>
  <c r="U243" i="29"/>
  <c r="BP243" i="29"/>
  <c r="AR243" i="29"/>
  <c r="BP244" i="29"/>
  <c r="U244" i="29"/>
  <c r="AZ203" i="29"/>
  <c r="AV203" i="29"/>
  <c r="BD203" i="29"/>
  <c r="BD215" i="29"/>
  <c r="AZ215" i="29"/>
  <c r="AV215" i="29"/>
  <c r="AV104" i="29"/>
  <c r="BD104" i="29"/>
  <c r="AZ104" i="29"/>
  <c r="AZ277" i="29"/>
  <c r="BD277" i="29"/>
  <c r="AV277" i="29"/>
  <c r="U29" i="29"/>
  <c r="BP29" i="29"/>
  <c r="U30" i="29"/>
  <c r="BP30" i="29"/>
  <c r="AR30" i="29"/>
  <c r="AV273" i="29"/>
  <c r="AV198" i="29"/>
  <c r="AZ198" i="29"/>
  <c r="BD198" i="29"/>
  <c r="U242" i="29"/>
  <c r="BP242" i="29"/>
  <c r="BP197" i="29"/>
  <c r="U197" i="29"/>
  <c r="U186" i="29"/>
  <c r="BP186" i="29"/>
  <c r="U138" i="29"/>
  <c r="BP138" i="29"/>
  <c r="AZ107" i="29"/>
  <c r="BD107" i="29"/>
  <c r="AV107" i="29"/>
  <c r="BD126" i="29"/>
  <c r="AR186" i="29"/>
  <c r="U20" i="29"/>
  <c r="BP20" i="29"/>
  <c r="U285" i="29"/>
  <c r="BP285" i="29"/>
  <c r="U251" i="29"/>
  <c r="BP251" i="29"/>
  <c r="BP190" i="29"/>
  <c r="U190" i="29"/>
  <c r="BP215" i="29"/>
  <c r="U215" i="29"/>
  <c r="U195" i="29"/>
  <c r="BP195" i="29"/>
  <c r="BD177" i="29"/>
  <c r="AV177" i="29"/>
  <c r="AZ177" i="29"/>
  <c r="AR244" i="29"/>
  <c r="U111" i="29"/>
  <c r="BP111" i="29"/>
  <c r="AR111" i="29"/>
  <c r="AZ103" i="29"/>
  <c r="AV103" i="29"/>
  <c r="BD103" i="29"/>
  <c r="AR29" i="29"/>
  <c r="BT60" i="29"/>
  <c r="BD143" i="29"/>
  <c r="AZ102" i="29"/>
  <c r="BD102" i="29"/>
  <c r="AV102" i="29"/>
  <c r="BP278" i="29"/>
  <c r="U278" i="29"/>
  <c r="AR242" i="29"/>
  <c r="AR190" i="29"/>
  <c r="AZ267" i="29"/>
  <c r="BD267" i="29"/>
  <c r="AV267" i="29"/>
  <c r="BP214" i="29"/>
  <c r="U214" i="29"/>
  <c r="AR214" i="29"/>
  <c r="AV179" i="29"/>
  <c r="BP131" i="29"/>
  <c r="U131" i="29"/>
  <c r="BP175" i="29"/>
  <c r="U175" i="29"/>
  <c r="BT219" i="29"/>
  <c r="AN219" i="29" s="1"/>
  <c r="AV47" i="29"/>
  <c r="BP41" i="29"/>
  <c r="U41" i="29"/>
  <c r="AR197" i="29"/>
  <c r="BJ289" i="29"/>
  <c r="BP14" i="29"/>
  <c r="U14" i="29"/>
  <c r="S60" i="29"/>
  <c r="BD89" i="29"/>
  <c r="BD17" i="29"/>
  <c r="AR195" i="29"/>
  <c r="BP268" i="29"/>
  <c r="U268" i="29"/>
  <c r="U204" i="29"/>
  <c r="BP204" i="29"/>
  <c r="U129" i="29"/>
  <c r="BP129" i="29"/>
  <c r="AZ165" i="29"/>
  <c r="AV165" i="29"/>
  <c r="BD165" i="29"/>
  <c r="BD128" i="29"/>
  <c r="AZ128" i="29"/>
  <c r="AV128" i="29"/>
  <c r="AZ120" i="29"/>
  <c r="AV120" i="29"/>
  <c r="BD120" i="29"/>
  <c r="BD145" i="29"/>
  <c r="AZ145" i="29"/>
  <c r="AV145" i="29"/>
  <c r="BD181" i="29"/>
  <c r="AZ181" i="29"/>
  <c r="AV181" i="29"/>
  <c r="U40" i="29"/>
  <c r="BP40" i="29"/>
  <c r="U119" i="29"/>
  <c r="BP119" i="29"/>
  <c r="U185" i="29"/>
  <c r="BP185" i="29"/>
  <c r="BD127" i="29"/>
  <c r="AZ127" i="29"/>
  <c r="AV127" i="29"/>
  <c r="BD135" i="29"/>
  <c r="AV135" i="29"/>
  <c r="AZ135" i="29"/>
  <c r="BD98" i="29"/>
  <c r="AZ278" i="29"/>
  <c r="AV278" i="29"/>
  <c r="BD278" i="29"/>
  <c r="AR251" i="29"/>
  <c r="U184" i="29"/>
  <c r="BP184" i="29"/>
  <c r="BD192" i="29"/>
  <c r="AZ192" i="29"/>
  <c r="AV192" i="29"/>
  <c r="AV205" i="29"/>
  <c r="BD205" i="29"/>
  <c r="AZ205" i="29"/>
  <c r="U177" i="29"/>
  <c r="BP177" i="29"/>
  <c r="U128" i="29"/>
  <c r="BP128" i="29"/>
  <c r="AZ173" i="29"/>
  <c r="AR184" i="29"/>
  <c r="U120" i="29"/>
  <c r="BP120" i="29"/>
  <c r="U147" i="29"/>
  <c r="AR147" i="29"/>
  <c r="BP147" i="29"/>
  <c r="U127" i="29"/>
  <c r="BP127" i="29"/>
  <c r="AR138" i="29"/>
  <c r="AR119" i="29"/>
  <c r="BD57" i="29"/>
  <c r="AV57" i="29"/>
  <c r="AZ57" i="29"/>
  <c r="U196" i="29"/>
  <c r="BP196" i="29"/>
  <c r="AR196" i="29"/>
  <c r="BP104" i="29"/>
  <c r="U104" i="29"/>
  <c r="BP32" i="29"/>
  <c r="U32" i="29"/>
  <c r="S287" i="29"/>
  <c r="BD133" i="29"/>
  <c r="AZ90" i="29"/>
  <c r="AV210" i="29"/>
  <c r="M289" i="29"/>
  <c r="BD20" i="29"/>
  <c r="AZ20" i="29"/>
  <c r="AV20" i="29"/>
  <c r="AZ41" i="29"/>
  <c r="AV41" i="29"/>
  <c r="BD41" i="29"/>
  <c r="U266" i="29"/>
  <c r="BP266" i="29"/>
  <c r="AR266" i="29"/>
  <c r="BP209" i="29"/>
  <c r="U209" i="29"/>
  <c r="BP140" i="29"/>
  <c r="U140" i="29"/>
  <c r="BP217" i="29"/>
  <c r="U217" i="29"/>
  <c r="AZ131" i="29"/>
  <c r="AV131" i="29"/>
  <c r="BD131" i="29"/>
  <c r="S219" i="29"/>
  <c r="BD91" i="29"/>
  <c r="AZ91" i="29"/>
  <c r="AV91" i="29"/>
  <c r="AV95" i="29"/>
  <c r="BD284" i="29"/>
  <c r="AV284" i="29"/>
  <c r="AZ284" i="29"/>
  <c r="AZ259" i="29"/>
  <c r="AV259" i="29"/>
  <c r="BD259" i="29"/>
  <c r="U139" i="29"/>
  <c r="BP139" i="29"/>
  <c r="BP121" i="29"/>
  <c r="AR121" i="29"/>
  <c r="U121" i="29"/>
  <c r="AZ178" i="29"/>
  <c r="AV178" i="29"/>
  <c r="BD178" i="29"/>
  <c r="U256" i="29"/>
  <c r="BP256" i="29"/>
  <c r="U39" i="29"/>
  <c r="BP39" i="29"/>
  <c r="U180" i="29"/>
  <c r="BP180" i="29"/>
  <c r="AL289" i="29"/>
  <c r="U165" i="29"/>
  <c r="BP165" i="29"/>
  <c r="BD175" i="29"/>
  <c r="AZ175" i="29"/>
  <c r="AV175" i="29"/>
  <c r="AZ93" i="29"/>
  <c r="BP259" i="29"/>
  <c r="U259" i="29"/>
  <c r="BD254" i="29"/>
  <c r="AV254" i="29"/>
  <c r="AZ254" i="29"/>
  <c r="AZ281" i="29"/>
  <c r="AV281" i="29"/>
  <c r="BD281" i="29"/>
  <c r="BD263" i="29"/>
  <c r="AV263" i="29"/>
  <c r="AZ263" i="29"/>
  <c r="AR257" i="29"/>
  <c r="AV269" i="29"/>
  <c r="BD269" i="29"/>
  <c r="AZ269" i="29"/>
  <c r="BD169" i="29"/>
  <c r="AZ169" i="29"/>
  <c r="AV169" i="29"/>
  <c r="AV96" i="29"/>
  <c r="BD96" i="29"/>
  <c r="AZ96" i="29"/>
  <c r="AR139" i="29"/>
  <c r="AV99" i="29"/>
  <c r="BD99" i="29"/>
  <c r="AZ99" i="29"/>
  <c r="AZ21" i="29"/>
  <c r="BD21" i="29"/>
  <c r="AV21" i="29"/>
  <c r="AC289" i="29"/>
  <c r="BD146" i="29"/>
  <c r="AV146" i="29"/>
  <c r="AZ146" i="29"/>
  <c r="AV38" i="29"/>
  <c r="E60" i="29"/>
  <c r="E289" i="29" s="1"/>
  <c r="BL14" i="29"/>
  <c r="BL60" i="29" s="1"/>
  <c r="G14" i="29"/>
  <c r="AR14" i="29"/>
  <c r="BN60" i="29"/>
  <c r="BP103" i="29"/>
  <c r="U103" i="29"/>
  <c r="AF289" i="29"/>
  <c r="AL38" i="27"/>
  <c r="AP38" i="27" s="1"/>
  <c r="U260" i="28"/>
  <c r="G138" i="28"/>
  <c r="U103" i="28"/>
  <c r="AD103" i="28" s="1"/>
  <c r="G243" i="28"/>
  <c r="AD42" i="28"/>
  <c r="U17" i="28"/>
  <c r="AH17" i="28" s="1"/>
  <c r="U57" i="28"/>
  <c r="AH57" i="28" s="1"/>
  <c r="U133" i="28"/>
  <c r="G133" i="28"/>
  <c r="U199" i="28"/>
  <c r="G199" i="28"/>
  <c r="BO133" i="23"/>
  <c r="AK133" i="23" s="1"/>
  <c r="Y219" i="26"/>
  <c r="AA207" i="26" s="1"/>
  <c r="BH273" i="27"/>
  <c r="AL216" i="27"/>
  <c r="AX216" i="27" s="1"/>
  <c r="M197" i="27"/>
  <c r="BH117" i="27"/>
  <c r="M114" i="27"/>
  <c r="M131" i="27"/>
  <c r="BH203" i="27"/>
  <c r="AL116" i="27"/>
  <c r="G260" i="28"/>
  <c r="AD121" i="28"/>
  <c r="AH104" i="28"/>
  <c r="AP249" i="28"/>
  <c r="Z42" i="28"/>
  <c r="AP17" i="28"/>
  <c r="AJ289" i="28"/>
  <c r="AP196" i="28"/>
  <c r="G196" i="28"/>
  <c r="G26" i="28"/>
  <c r="AP26" i="28"/>
  <c r="U26" i="28"/>
  <c r="U289" i="27"/>
  <c r="W244" i="23"/>
  <c r="S289" i="27"/>
  <c r="BH114" i="27"/>
  <c r="BH131" i="27"/>
  <c r="BH283" i="27"/>
  <c r="M205" i="27"/>
  <c r="M216" i="27"/>
  <c r="AL127" i="27"/>
  <c r="AT127" i="27" s="1"/>
  <c r="AL198" i="27"/>
  <c r="AP198" i="27" s="1"/>
  <c r="AL108" i="27"/>
  <c r="AX108" i="27" s="1"/>
  <c r="AL98" i="27"/>
  <c r="AP98" i="27" s="1"/>
  <c r="BH127" i="27"/>
  <c r="AL45" i="27"/>
  <c r="G23" i="28"/>
  <c r="AP97" i="28"/>
  <c r="G97" i="28"/>
  <c r="Z289" i="25"/>
  <c r="AL205" i="27"/>
  <c r="AX205" i="27" s="1"/>
  <c r="AL197" i="27"/>
  <c r="BO278" i="23"/>
  <c r="G278" i="22" s="1"/>
  <c r="I278" i="22" s="1"/>
  <c r="M57" i="27"/>
  <c r="U23" i="28"/>
  <c r="AH23" i="28" s="1"/>
  <c r="BO38" i="23"/>
  <c r="AE38" i="23" s="1"/>
  <c r="M198" i="27"/>
  <c r="BH132" i="27"/>
  <c r="BH108" i="27"/>
  <c r="AL143" i="27"/>
  <c r="BH98" i="27"/>
  <c r="M267" i="27"/>
  <c r="AT265" i="27"/>
  <c r="M263" i="27"/>
  <c r="U210" i="28"/>
  <c r="U281" i="28"/>
  <c r="AD281" i="28" s="1"/>
  <c r="AH121" i="28"/>
  <c r="G42" i="28"/>
  <c r="AP133" i="28"/>
  <c r="AH143" i="28"/>
  <c r="BO262" i="23"/>
  <c r="AW262" i="23" s="1"/>
  <c r="M219" i="26"/>
  <c r="BO273" i="23"/>
  <c r="BG273" i="23" s="1"/>
  <c r="M128" i="27"/>
  <c r="M45" i="27"/>
  <c r="M21" i="27"/>
  <c r="Z107" i="28"/>
  <c r="G121" i="28"/>
  <c r="AP42" i="28"/>
  <c r="G24" i="28"/>
  <c r="AN289" i="28"/>
  <c r="U273" i="28"/>
  <c r="G273" i="28"/>
  <c r="AP273" i="28"/>
  <c r="AP241" i="28"/>
  <c r="G241" i="28"/>
  <c r="U241" i="28"/>
  <c r="E287" i="28"/>
  <c r="AP115" i="28"/>
  <c r="G115" i="28"/>
  <c r="U115" i="28"/>
  <c r="U244" i="28"/>
  <c r="G244" i="28"/>
  <c r="AP244" i="28"/>
  <c r="AD261" i="28"/>
  <c r="AP96" i="28"/>
  <c r="G96" i="28"/>
  <c r="U96" i="28"/>
  <c r="AD39" i="28"/>
  <c r="Z39" i="28"/>
  <c r="AH39" i="28"/>
  <c r="AH174" i="28"/>
  <c r="Z174" i="28"/>
  <c r="AD174" i="28"/>
  <c r="AR219" i="28"/>
  <c r="Q219" i="28" s="1"/>
  <c r="X289" i="28"/>
  <c r="AP145" i="28"/>
  <c r="G145" i="28"/>
  <c r="U145" i="28"/>
  <c r="AD56" i="28"/>
  <c r="AD48" i="28"/>
  <c r="Z48" i="28"/>
  <c r="AH48" i="28"/>
  <c r="Z102" i="28"/>
  <c r="AH102" i="28"/>
  <c r="AD102" i="28"/>
  <c r="AP256" i="28"/>
  <c r="G256" i="28"/>
  <c r="U256" i="28"/>
  <c r="AH185" i="28"/>
  <c r="Z253" i="28"/>
  <c r="AD253" i="28"/>
  <c r="AH253" i="28"/>
  <c r="AD35" i="28"/>
  <c r="Z35" i="28"/>
  <c r="AH35" i="28"/>
  <c r="Z144" i="28"/>
  <c r="AH144" i="28"/>
  <c r="AD144" i="28"/>
  <c r="AH98" i="28"/>
  <c r="AP214" i="28"/>
  <c r="G214" i="28"/>
  <c r="U214" i="28"/>
  <c r="U44" i="28"/>
  <c r="AP44" i="28"/>
  <c r="G44" i="28"/>
  <c r="AH257" i="28"/>
  <c r="U211" i="28"/>
  <c r="G211" i="28"/>
  <c r="AP211" i="28"/>
  <c r="U178" i="28"/>
  <c r="G178" i="28"/>
  <c r="AP178" i="28"/>
  <c r="AP27" i="28"/>
  <c r="G27" i="28"/>
  <c r="U27" i="28"/>
  <c r="AH172" i="28"/>
  <c r="AD172" i="28"/>
  <c r="Z172" i="28"/>
  <c r="AH113" i="28"/>
  <c r="AD113" i="28"/>
  <c r="Z113" i="28"/>
  <c r="Z89" i="28"/>
  <c r="AH90" i="28"/>
  <c r="Z90" i="28"/>
  <c r="AD285" i="28"/>
  <c r="U254" i="28"/>
  <c r="G254" i="28"/>
  <c r="AP254" i="28"/>
  <c r="AP147" i="28"/>
  <c r="G147" i="28"/>
  <c r="U147" i="28"/>
  <c r="AP193" i="28"/>
  <c r="G193" i="28"/>
  <c r="U193" i="28"/>
  <c r="AB289" i="28"/>
  <c r="AH280" i="28"/>
  <c r="AD280" i="28"/>
  <c r="Z280" i="28"/>
  <c r="Z190" i="28"/>
  <c r="AH190" i="28"/>
  <c r="AD190" i="28"/>
  <c r="Z128" i="28"/>
  <c r="AD128" i="28"/>
  <c r="AH128" i="28"/>
  <c r="AH97" i="28"/>
  <c r="AD97" i="28"/>
  <c r="Z97" i="28"/>
  <c r="AH181" i="28"/>
  <c r="AD181" i="28"/>
  <c r="Z181" i="28"/>
  <c r="K289" i="28"/>
  <c r="U263" i="28"/>
  <c r="AP263" i="28"/>
  <c r="G263" i="28"/>
  <c r="AP275" i="28"/>
  <c r="G275" i="28"/>
  <c r="U275" i="28"/>
  <c r="Z196" i="28"/>
  <c r="AH196" i="28"/>
  <c r="AD196" i="28"/>
  <c r="AD217" i="28"/>
  <c r="U122" i="28"/>
  <c r="AP122" i="28"/>
  <c r="G122" i="28"/>
  <c r="AP99" i="28"/>
  <c r="G99" i="28"/>
  <c r="U99" i="28"/>
  <c r="AH267" i="28"/>
  <c r="Z267" i="28"/>
  <c r="AD267" i="28"/>
  <c r="AD127" i="28"/>
  <c r="Z127" i="28"/>
  <c r="AH127" i="28"/>
  <c r="AD274" i="28"/>
  <c r="AH274" i="28"/>
  <c r="Z274" i="28"/>
  <c r="AP119" i="28"/>
  <c r="G119" i="28"/>
  <c r="U119" i="28"/>
  <c r="AH110" i="28"/>
  <c r="AD110" i="28"/>
  <c r="Z110" i="28"/>
  <c r="E219" i="28"/>
  <c r="U93" i="28"/>
  <c r="AP93" i="28"/>
  <c r="G93" i="28"/>
  <c r="AH51" i="28"/>
  <c r="AD51" i="28"/>
  <c r="Z51" i="28"/>
  <c r="AP16" i="28"/>
  <c r="U16" i="28"/>
  <c r="G16" i="28"/>
  <c r="AP30" i="28"/>
  <c r="G30" i="28"/>
  <c r="U30" i="28"/>
  <c r="AD183" i="28"/>
  <c r="Z183" i="28"/>
  <c r="AH183" i="28"/>
  <c r="Z126" i="28"/>
  <c r="AD34" i="28"/>
  <c r="AD259" i="28"/>
  <c r="AH250" i="28"/>
  <c r="Z250" i="28"/>
  <c r="AD250" i="28"/>
  <c r="AP134" i="28"/>
  <c r="G134" i="28"/>
  <c r="U134" i="28"/>
  <c r="AP50" i="28"/>
  <c r="G50" i="28"/>
  <c r="U50" i="28"/>
  <c r="AH135" i="28"/>
  <c r="AD135" i="28"/>
  <c r="Z135" i="28"/>
  <c r="AH101" i="28"/>
  <c r="AD101" i="28"/>
  <c r="Z101" i="28"/>
  <c r="O289" i="28"/>
  <c r="AD278" i="28"/>
  <c r="Z278" i="28"/>
  <c r="AH278" i="28"/>
  <c r="AP247" i="28"/>
  <c r="G247" i="28"/>
  <c r="U247" i="28"/>
  <c r="AD268" i="28"/>
  <c r="Z268" i="28"/>
  <c r="AH268" i="28"/>
  <c r="U132" i="28"/>
  <c r="G132" i="28"/>
  <c r="AP132" i="28"/>
  <c r="AH271" i="28"/>
  <c r="AD271" i="28"/>
  <c r="Z271" i="28"/>
  <c r="AD266" i="28"/>
  <c r="AD58" i="28"/>
  <c r="Z58" i="28"/>
  <c r="AH58" i="28"/>
  <c r="Z186" i="28"/>
  <c r="AD186" i="28"/>
  <c r="AH186" i="28"/>
  <c r="AD216" i="28"/>
  <c r="Z216" i="28"/>
  <c r="AH216" i="28"/>
  <c r="U15" i="28"/>
  <c r="AP15" i="28"/>
  <c r="G15" i="28"/>
  <c r="U202" i="28"/>
  <c r="AP202" i="28"/>
  <c r="G202" i="28"/>
  <c r="AP279" i="28"/>
  <c r="G279" i="28"/>
  <c r="U279" i="28"/>
  <c r="AP105" i="28"/>
  <c r="G105" i="28"/>
  <c r="U105" i="28"/>
  <c r="AR287" i="28"/>
  <c r="U167" i="28"/>
  <c r="AP167" i="28"/>
  <c r="G167" i="28"/>
  <c r="Z201" i="28"/>
  <c r="AD201" i="28"/>
  <c r="AH201" i="28"/>
  <c r="Z92" i="28"/>
  <c r="AH92" i="28"/>
  <c r="AD92" i="28"/>
  <c r="AH184" i="28"/>
  <c r="Z184" i="28"/>
  <c r="AD184" i="28"/>
  <c r="AH192" i="28"/>
  <c r="E60" i="28"/>
  <c r="U14" i="28"/>
  <c r="G14" i="28"/>
  <c r="AP14" i="28"/>
  <c r="Z169" i="28"/>
  <c r="AP46" i="28"/>
  <c r="G46" i="28"/>
  <c r="U46" i="28"/>
  <c r="M289" i="28"/>
  <c r="AZ129" i="26"/>
  <c r="AZ90" i="26"/>
  <c r="AZ186" i="26"/>
  <c r="AZ202" i="26"/>
  <c r="AZ97" i="26"/>
  <c r="AZ131" i="26"/>
  <c r="AZ141" i="26"/>
  <c r="AZ184" i="26"/>
  <c r="AZ178" i="26"/>
  <c r="AZ95" i="26"/>
  <c r="AZ127" i="26"/>
  <c r="AZ167" i="26"/>
  <c r="AZ215" i="26"/>
  <c r="AZ143" i="26"/>
  <c r="BH208" i="27"/>
  <c r="M208" i="27"/>
  <c r="O16" i="26"/>
  <c r="K289" i="26"/>
  <c r="AZ217" i="26"/>
  <c r="O42" i="26"/>
  <c r="O29" i="26"/>
  <c r="G219" i="26"/>
  <c r="O15" i="26"/>
  <c r="M207" i="27"/>
  <c r="AL207" i="27"/>
  <c r="AT207" i="27" s="1"/>
  <c r="BH272" i="27"/>
  <c r="AL33" i="27"/>
  <c r="AP33" i="27" s="1"/>
  <c r="AL138" i="27"/>
  <c r="AP138" i="27" s="1"/>
  <c r="AL137" i="27"/>
  <c r="AT137" i="27" s="1"/>
  <c r="BH126" i="27"/>
  <c r="M137" i="27"/>
  <c r="AL260" i="27"/>
  <c r="BE256" i="23"/>
  <c r="BO30" i="23"/>
  <c r="BO96" i="23"/>
  <c r="Y96" i="23" s="1"/>
  <c r="AZ203" i="26"/>
  <c r="AZ166" i="26"/>
  <c r="AZ140" i="26"/>
  <c r="AL208" i="27"/>
  <c r="AP208" i="27" s="1"/>
  <c r="AL203" i="27"/>
  <c r="AL101" i="27"/>
  <c r="AX101" i="27" s="1"/>
  <c r="Y289" i="27"/>
  <c r="M138" i="27"/>
  <c r="AL134" i="27"/>
  <c r="AP134" i="27" s="1"/>
  <c r="M189" i="27"/>
  <c r="BH143" i="27"/>
  <c r="BF60" i="27"/>
  <c r="M119" i="27"/>
  <c r="BH101" i="27"/>
  <c r="AL56" i="27"/>
  <c r="M103" i="27"/>
  <c r="BH103" i="27"/>
  <c r="BH146" i="27"/>
  <c r="M146" i="27"/>
  <c r="O39" i="26"/>
  <c r="AZ121" i="26"/>
  <c r="AZ109" i="26"/>
  <c r="AL57" i="27"/>
  <c r="M260" i="27"/>
  <c r="BO22" i="23"/>
  <c r="AZ146" i="26"/>
  <c r="AE219" i="26"/>
  <c r="AG165" i="26" s="1"/>
  <c r="AZ114" i="26"/>
  <c r="O24" i="26"/>
  <c r="AZ191" i="26"/>
  <c r="AL259" i="27"/>
  <c r="AP259" i="27" s="1"/>
  <c r="AN289" i="27"/>
  <c r="AL120" i="27"/>
  <c r="AX120" i="27" s="1"/>
  <c r="M210" i="27"/>
  <c r="AL91" i="27"/>
  <c r="AL26" i="27"/>
  <c r="AL145" i="27"/>
  <c r="AT145" i="27" s="1"/>
  <c r="AL92" i="27"/>
  <c r="AT92" i="27" s="1"/>
  <c r="M134" i="27"/>
  <c r="BJ60" i="27"/>
  <c r="M38" i="27"/>
  <c r="AL128" i="27"/>
  <c r="M34" i="27"/>
  <c r="BH119" i="27"/>
  <c r="BH91" i="27"/>
  <c r="M33" i="27"/>
  <c r="O33" i="26"/>
  <c r="BO191" i="23"/>
  <c r="AQ191" i="23" s="1"/>
  <c r="BP287" i="26"/>
  <c r="M287" i="26" s="1"/>
  <c r="AL255" i="27"/>
  <c r="AP255" i="27" s="1"/>
  <c r="AR219" i="26"/>
  <c r="AZ107" i="26"/>
  <c r="AZ137" i="26"/>
  <c r="M255" i="27"/>
  <c r="BH210" i="27"/>
  <c r="M211" i="27"/>
  <c r="BH145" i="27"/>
  <c r="M117" i="27"/>
  <c r="M259" i="27"/>
  <c r="BH34" i="27"/>
  <c r="M14" i="27"/>
  <c r="M26" i="27"/>
  <c r="BH171" i="27"/>
  <c r="M171" i="27"/>
  <c r="AZ119" i="26"/>
  <c r="M105" i="27"/>
  <c r="BH105" i="27"/>
  <c r="AZ165" i="26"/>
  <c r="AL272" i="27"/>
  <c r="AX272" i="27" s="1"/>
  <c r="AL146" i="27"/>
  <c r="AX146" i="27" s="1"/>
  <c r="Q289" i="27"/>
  <c r="M213" i="27"/>
  <c r="BH213" i="27"/>
  <c r="O44" i="26"/>
  <c r="O36" i="26"/>
  <c r="BH189" i="27"/>
  <c r="O23" i="26"/>
  <c r="AL21" i="27"/>
  <c r="AX21" i="27" s="1"/>
  <c r="AA289" i="27"/>
  <c r="AT275" i="27"/>
  <c r="AP275" i="27"/>
  <c r="AX275" i="27"/>
  <c r="AT243" i="27"/>
  <c r="AP243" i="27"/>
  <c r="AX243" i="27"/>
  <c r="AX191" i="27"/>
  <c r="AP191" i="27"/>
  <c r="AT191" i="27"/>
  <c r="AT166" i="27"/>
  <c r="AP166" i="27"/>
  <c r="AX166" i="27"/>
  <c r="AX144" i="27"/>
  <c r="AP144" i="27"/>
  <c r="AT144" i="27"/>
  <c r="AP179" i="27"/>
  <c r="AT179" i="27"/>
  <c r="AX179" i="27"/>
  <c r="AT147" i="27"/>
  <c r="AP147" i="27"/>
  <c r="AX147" i="27"/>
  <c r="AX174" i="27"/>
  <c r="AT174" i="27"/>
  <c r="AP174" i="27"/>
  <c r="AX115" i="27"/>
  <c r="AT115" i="27"/>
  <c r="AP115" i="27"/>
  <c r="AP133" i="27"/>
  <c r="AT133" i="27"/>
  <c r="AX133" i="27"/>
  <c r="AT245" i="27"/>
  <c r="AP245" i="27"/>
  <c r="AX245" i="27"/>
  <c r="AX141" i="27"/>
  <c r="AT141" i="27"/>
  <c r="AP141" i="27"/>
  <c r="AT280" i="27"/>
  <c r="AP280" i="27"/>
  <c r="AX280" i="27"/>
  <c r="AP169" i="27"/>
  <c r="AX169" i="27"/>
  <c r="AT169" i="27"/>
  <c r="AX274" i="27"/>
  <c r="AP274" i="27"/>
  <c r="AT274" i="27"/>
  <c r="AT171" i="27"/>
  <c r="AP171" i="27"/>
  <c r="AX171" i="27"/>
  <c r="BH204" i="27"/>
  <c r="M204" i="27"/>
  <c r="BH123" i="27"/>
  <c r="M123" i="27"/>
  <c r="AL123" i="27"/>
  <c r="AX184" i="27"/>
  <c r="AT184" i="27"/>
  <c r="AP184" i="27"/>
  <c r="AX103" i="27"/>
  <c r="AP103" i="27"/>
  <c r="AT103" i="27"/>
  <c r="AX244" i="27"/>
  <c r="AP244" i="27"/>
  <c r="AT244" i="27"/>
  <c r="AL204" i="27"/>
  <c r="M52" i="27"/>
  <c r="BH52" i="27"/>
  <c r="AP47" i="27"/>
  <c r="AX47" i="27"/>
  <c r="AT47" i="27"/>
  <c r="M29" i="27"/>
  <c r="BH29" i="27"/>
  <c r="BH257" i="27"/>
  <c r="M257" i="27"/>
  <c r="AP209" i="27"/>
  <c r="AT209" i="27"/>
  <c r="AX209" i="27"/>
  <c r="AX217" i="27"/>
  <c r="AT217" i="27"/>
  <c r="AP217" i="27"/>
  <c r="AL93" i="27"/>
  <c r="BH93" i="27"/>
  <c r="M93" i="27"/>
  <c r="AP266" i="27"/>
  <c r="AX266" i="27"/>
  <c r="AT266" i="27"/>
  <c r="BJ219" i="27"/>
  <c r="M271" i="27"/>
  <c r="BH271" i="27"/>
  <c r="AX242" i="27"/>
  <c r="BJ287" i="27"/>
  <c r="AH287" i="27" s="1"/>
  <c r="AT248" i="27"/>
  <c r="AP248" i="27"/>
  <c r="AX248" i="27"/>
  <c r="AP126" i="27"/>
  <c r="AX126" i="27"/>
  <c r="AT126" i="27"/>
  <c r="BH187" i="27"/>
  <c r="M187" i="27"/>
  <c r="AL187" i="27"/>
  <c r="M177" i="27"/>
  <c r="AL177" i="27"/>
  <c r="BH177" i="27"/>
  <c r="AT132" i="27"/>
  <c r="AX213" i="27"/>
  <c r="AT213" i="27"/>
  <c r="AP213" i="27"/>
  <c r="M122" i="27"/>
  <c r="AL122" i="27"/>
  <c r="BH122" i="27"/>
  <c r="AF289" i="27"/>
  <c r="AH60" i="27"/>
  <c r="AZ289" i="27"/>
  <c r="AT97" i="27"/>
  <c r="AP97" i="27"/>
  <c r="AX97" i="27"/>
  <c r="M241" i="27"/>
  <c r="K287" i="27"/>
  <c r="BH241" i="27"/>
  <c r="BH279" i="27"/>
  <c r="M279" i="27"/>
  <c r="M215" i="27"/>
  <c r="BH215" i="27"/>
  <c r="M195" i="27"/>
  <c r="BH195" i="27"/>
  <c r="AP42" i="27"/>
  <c r="AX42" i="27"/>
  <c r="AT42" i="27"/>
  <c r="M175" i="27"/>
  <c r="AL175" i="27"/>
  <c r="BH175" i="27"/>
  <c r="BH90" i="27"/>
  <c r="M90" i="27"/>
  <c r="M22" i="27"/>
  <c r="BH22" i="27"/>
  <c r="AL22" i="27"/>
  <c r="M96" i="27"/>
  <c r="BH96" i="27"/>
  <c r="AL96" i="27"/>
  <c r="AL90" i="27"/>
  <c r="BH135" i="27"/>
  <c r="M135" i="27"/>
  <c r="BF219" i="27"/>
  <c r="AD289" i="27"/>
  <c r="AP119" i="27"/>
  <c r="AT119" i="27"/>
  <c r="AX119" i="27"/>
  <c r="M285" i="27"/>
  <c r="BH285" i="27"/>
  <c r="AX250" i="27"/>
  <c r="AP250" i="27"/>
  <c r="AT250" i="27"/>
  <c r="BH54" i="27"/>
  <c r="M54" i="27"/>
  <c r="AP111" i="27"/>
  <c r="AX14" i="27"/>
  <c r="BH39" i="27"/>
  <c r="M39" i="27"/>
  <c r="AL39" i="27"/>
  <c r="AP214" i="27"/>
  <c r="AX214" i="27"/>
  <c r="AT214" i="27"/>
  <c r="M147" i="27"/>
  <c r="BH147" i="27"/>
  <c r="AX95" i="27"/>
  <c r="AT95" i="27"/>
  <c r="AP95" i="27"/>
  <c r="AL29" i="27"/>
  <c r="BH202" i="27"/>
  <c r="M202" i="27"/>
  <c r="BH181" i="27"/>
  <c r="M181" i="27"/>
  <c r="AP131" i="27"/>
  <c r="AT131" i="27"/>
  <c r="AX131" i="27"/>
  <c r="BH46" i="27"/>
  <c r="M46" i="27"/>
  <c r="AL46" i="27"/>
  <c r="AX41" i="27"/>
  <c r="AP41" i="27"/>
  <c r="AT41" i="27"/>
  <c r="BH41" i="27"/>
  <c r="M41" i="27"/>
  <c r="AX281" i="27"/>
  <c r="AP281" i="27"/>
  <c r="AT281" i="27"/>
  <c r="BF287" i="27"/>
  <c r="G287" i="27" s="1"/>
  <c r="AX105" i="27"/>
  <c r="AP105" i="27"/>
  <c r="AT105" i="27"/>
  <c r="AP51" i="27"/>
  <c r="AX51" i="27"/>
  <c r="AT51" i="27"/>
  <c r="BH165" i="27"/>
  <c r="M165" i="27"/>
  <c r="BH268" i="27"/>
  <c r="AL268" i="27"/>
  <c r="M268" i="27"/>
  <c r="BH261" i="27"/>
  <c r="M261" i="27"/>
  <c r="AL261" i="27"/>
  <c r="BH199" i="27"/>
  <c r="M199" i="27"/>
  <c r="AL199" i="27"/>
  <c r="AT272" i="27"/>
  <c r="M184" i="27"/>
  <c r="BH184" i="27"/>
  <c r="BH277" i="27"/>
  <c r="M277" i="27"/>
  <c r="AT241" i="27"/>
  <c r="AP241" i="27"/>
  <c r="AX241" i="27"/>
  <c r="AX210" i="27"/>
  <c r="AT210" i="27"/>
  <c r="AP210" i="27"/>
  <c r="AX183" i="27"/>
  <c r="AT183" i="27"/>
  <c r="AP183" i="27"/>
  <c r="AJ127" i="27"/>
  <c r="BH214" i="27"/>
  <c r="M214" i="27"/>
  <c r="M186" i="27"/>
  <c r="BH186" i="27"/>
  <c r="AL186" i="27"/>
  <c r="BH121" i="27"/>
  <c r="M121" i="27"/>
  <c r="AX125" i="27"/>
  <c r="AP125" i="27"/>
  <c r="AT125" i="27"/>
  <c r="AP40" i="27"/>
  <c r="K219" i="27"/>
  <c r="M219" i="27" s="1"/>
  <c r="M89" i="27"/>
  <c r="BH89" i="27"/>
  <c r="AL89" i="27"/>
  <c r="E289" i="27"/>
  <c r="G60" i="27"/>
  <c r="AX34" i="27"/>
  <c r="AT34" i="27"/>
  <c r="AP34" i="27"/>
  <c r="M245" i="27"/>
  <c r="BH245" i="27"/>
  <c r="AX15" i="27"/>
  <c r="AT15" i="27"/>
  <c r="AP15" i="27"/>
  <c r="K60" i="27"/>
  <c r="AL60" i="27" s="1"/>
  <c r="AX269" i="27"/>
  <c r="AP269" i="27"/>
  <c r="AT269" i="27"/>
  <c r="M110" i="27"/>
  <c r="BH110" i="27"/>
  <c r="AL110" i="27"/>
  <c r="AP202" i="27"/>
  <c r="AT202" i="27"/>
  <c r="AX202" i="27"/>
  <c r="BH244" i="27"/>
  <c r="M244" i="27"/>
  <c r="AX173" i="27"/>
  <c r="AT173" i="27"/>
  <c r="AP173" i="27"/>
  <c r="AX257" i="27"/>
  <c r="AP257" i="27"/>
  <c r="AT257" i="27"/>
  <c r="AX17" i="27"/>
  <c r="AT17" i="27"/>
  <c r="AP17" i="27"/>
  <c r="BH249" i="27"/>
  <c r="AL249" i="27"/>
  <c r="M249" i="27"/>
  <c r="M243" i="27"/>
  <c r="BH243" i="27"/>
  <c r="AX165" i="27"/>
  <c r="AT165" i="27"/>
  <c r="AP165" i="27"/>
  <c r="BH168" i="27"/>
  <c r="M168" i="27"/>
  <c r="AL168" i="27"/>
  <c r="BH179" i="27"/>
  <c r="M179" i="27"/>
  <c r="AP135" i="27"/>
  <c r="AT135" i="27"/>
  <c r="AX135" i="27"/>
  <c r="M17" i="27"/>
  <c r="BH17" i="27"/>
  <c r="AL52" i="27"/>
  <c r="BH248" i="27"/>
  <c r="M248" i="27"/>
  <c r="M196" i="27"/>
  <c r="BH196" i="27"/>
  <c r="AL196" i="27"/>
  <c r="BH269" i="27"/>
  <c r="M269" i="27"/>
  <c r="AX215" i="27"/>
  <c r="AT215" i="27"/>
  <c r="AP215" i="27"/>
  <c r="M217" i="27"/>
  <c r="BH217" i="27"/>
  <c r="BH191" i="27"/>
  <c r="M191" i="27"/>
  <c r="BH172" i="27"/>
  <c r="M172" i="27"/>
  <c r="AL172" i="27"/>
  <c r="AP107" i="27"/>
  <c r="AX107" i="27"/>
  <c r="AT107" i="27"/>
  <c r="AX277" i="27"/>
  <c r="AP277" i="27"/>
  <c r="AT277" i="27"/>
  <c r="M173" i="27"/>
  <c r="BH173" i="27"/>
  <c r="BH104" i="27"/>
  <c r="AL104" i="27"/>
  <c r="M104" i="27"/>
  <c r="AL181" i="27"/>
  <c r="BH99" i="27"/>
  <c r="M99" i="27"/>
  <c r="AP18" i="27"/>
  <c r="AX18" i="27"/>
  <c r="AT18" i="27"/>
  <c r="M20" i="27"/>
  <c r="BH20" i="27"/>
  <c r="BH178" i="27"/>
  <c r="M178" i="27"/>
  <c r="AL178" i="27"/>
  <c r="AP109" i="27"/>
  <c r="I168" i="27"/>
  <c r="M27" i="27"/>
  <c r="BH27" i="27"/>
  <c r="AL27" i="27"/>
  <c r="AL20" i="27"/>
  <c r="M174" i="27"/>
  <c r="BH174" i="27"/>
  <c r="M141" i="27"/>
  <c r="BH141" i="27"/>
  <c r="AP189" i="27"/>
  <c r="AX189" i="27"/>
  <c r="AT189" i="27"/>
  <c r="M280" i="27"/>
  <c r="BH280" i="27"/>
  <c r="M166" i="27"/>
  <c r="BH166" i="27"/>
  <c r="M185" i="27"/>
  <c r="AL185" i="27"/>
  <c r="BH185" i="27"/>
  <c r="BH133" i="27"/>
  <c r="M133" i="27"/>
  <c r="AL54" i="27"/>
  <c r="AP99" i="27"/>
  <c r="AX99" i="27"/>
  <c r="AT99" i="27"/>
  <c r="M275" i="27"/>
  <c r="BH275" i="27"/>
  <c r="M193" i="27"/>
  <c r="BH193" i="27"/>
  <c r="AL193" i="27"/>
  <c r="M129" i="27"/>
  <c r="BH129" i="27"/>
  <c r="AL129" i="27"/>
  <c r="AX195" i="27"/>
  <c r="AT195" i="27"/>
  <c r="AP195" i="27"/>
  <c r="M32" i="27"/>
  <c r="BH32" i="27"/>
  <c r="AL32" i="27"/>
  <c r="BD289" i="27"/>
  <c r="AT278" i="27"/>
  <c r="AP278" i="27"/>
  <c r="AX278" i="27"/>
  <c r="AX279" i="27"/>
  <c r="AP279" i="27"/>
  <c r="AT279" i="27"/>
  <c r="AL271" i="27"/>
  <c r="BH209" i="27"/>
  <c r="M209" i="27"/>
  <c r="AL285" i="27"/>
  <c r="BH250" i="27"/>
  <c r="M250" i="27"/>
  <c r="BH169" i="27"/>
  <c r="M169" i="27"/>
  <c r="AP114" i="27"/>
  <c r="AX114" i="27"/>
  <c r="AT114" i="27"/>
  <c r="BH115" i="27"/>
  <c r="M115" i="27"/>
  <c r="BH144" i="27"/>
  <c r="M144" i="27"/>
  <c r="AX117" i="27"/>
  <c r="AT117" i="27"/>
  <c r="AP117" i="27"/>
  <c r="M48" i="27"/>
  <c r="BH48" i="27"/>
  <c r="AL48" i="27"/>
  <c r="AL121" i="27"/>
  <c r="AV289" i="27"/>
  <c r="AT53" i="27"/>
  <c r="AP53" i="27"/>
  <c r="AX53" i="27"/>
  <c r="AX113" i="27"/>
  <c r="AP113" i="27"/>
  <c r="AT113" i="27"/>
  <c r="BO119" i="23"/>
  <c r="AQ119" i="23" s="1"/>
  <c r="BN60" i="26"/>
  <c r="O50" i="26"/>
  <c r="BR60" i="26"/>
  <c r="CB219" i="26"/>
  <c r="O48" i="26"/>
  <c r="O57" i="26"/>
  <c r="O35" i="26"/>
  <c r="AO287" i="23"/>
  <c r="BO103" i="23"/>
  <c r="BG103" i="23" s="1"/>
  <c r="E289" i="25"/>
  <c r="BZ287" i="26"/>
  <c r="AR287" i="26" s="1"/>
  <c r="AT255" i="26" s="1"/>
  <c r="AZ207" i="26"/>
  <c r="AZ192" i="26"/>
  <c r="AZ214" i="26"/>
  <c r="AZ120" i="26"/>
  <c r="O56" i="26"/>
  <c r="AZ113" i="26"/>
  <c r="AZ98" i="26"/>
  <c r="AZ187" i="26"/>
  <c r="O41" i="26"/>
  <c r="CD60" i="26"/>
  <c r="AZ139" i="26"/>
  <c r="AZ179" i="26"/>
  <c r="AZ169" i="26"/>
  <c r="AZ92" i="26"/>
  <c r="AZ96" i="26"/>
  <c r="AI287" i="23"/>
  <c r="BP60" i="26"/>
  <c r="G289" i="24"/>
  <c r="AZ213" i="26"/>
  <c r="AZ175" i="26"/>
  <c r="O17" i="26"/>
  <c r="BH60" i="26"/>
  <c r="AZ108" i="26"/>
  <c r="O52" i="26"/>
  <c r="O27" i="26"/>
  <c r="AZ125" i="26"/>
  <c r="AZ117" i="26"/>
  <c r="AZ208" i="26"/>
  <c r="O54" i="26"/>
  <c r="O22" i="26"/>
  <c r="AZ199" i="26"/>
  <c r="O21" i="26"/>
  <c r="CD287" i="26"/>
  <c r="BK287" i="23"/>
  <c r="W96" i="23"/>
  <c r="AU287" i="23"/>
  <c r="BO174" i="23"/>
  <c r="AQ174" i="23" s="1"/>
  <c r="O51" i="26"/>
  <c r="AC287" i="23"/>
  <c r="Q289" i="25"/>
  <c r="AZ216" i="26"/>
  <c r="AZ135" i="26"/>
  <c r="AZ195" i="26"/>
  <c r="O14" i="26"/>
  <c r="AZ144" i="26"/>
  <c r="AZ132" i="26"/>
  <c r="AZ171" i="26"/>
  <c r="O28" i="26"/>
  <c r="BZ60" i="26"/>
  <c r="BO266" i="23"/>
  <c r="BM266" i="23" s="1"/>
  <c r="O47" i="26"/>
  <c r="O40" i="26"/>
  <c r="W131" i="23"/>
  <c r="AZ211" i="26"/>
  <c r="AZ138" i="26"/>
  <c r="AZ183" i="26"/>
  <c r="O34" i="26"/>
  <c r="AZ145" i="26"/>
  <c r="O53" i="26"/>
  <c r="AZ126" i="26"/>
  <c r="O20" i="26"/>
  <c r="O58" i="26"/>
  <c r="O45" i="26"/>
  <c r="O32" i="26"/>
  <c r="BH219" i="26"/>
  <c r="AV289" i="26"/>
  <c r="AX60" i="26"/>
  <c r="AZ17" i="26" s="1"/>
  <c r="BT60" i="26"/>
  <c r="BT219" i="26"/>
  <c r="BV60" i="26"/>
  <c r="BB289" i="26"/>
  <c r="BD60" i="26"/>
  <c r="BF60" i="26" s="1"/>
  <c r="AN15" i="26"/>
  <c r="CB60" i="26"/>
  <c r="AZ89" i="26"/>
  <c r="W289" i="26"/>
  <c r="Y60" i="26"/>
  <c r="BR219" i="26"/>
  <c r="BX60" i="26"/>
  <c r="AL219" i="26"/>
  <c r="AN177" i="26" s="1"/>
  <c r="AJ289" i="26"/>
  <c r="AZ93" i="26"/>
  <c r="AG113" i="26"/>
  <c r="BH287" i="26"/>
  <c r="AC289" i="26"/>
  <c r="AE60" i="26"/>
  <c r="AG44" i="26" s="1"/>
  <c r="BN219" i="26"/>
  <c r="BV287" i="26"/>
  <c r="AE287" i="26" s="1"/>
  <c r="Q289" i="26"/>
  <c r="S60" i="26"/>
  <c r="U57" i="26" s="1"/>
  <c r="BT287" i="26"/>
  <c r="Y287" i="26" s="1"/>
  <c r="AA271" i="26" s="1"/>
  <c r="E289" i="26"/>
  <c r="G60" i="26"/>
  <c r="I33" i="26" s="1"/>
  <c r="BV219" i="26"/>
  <c r="BP219" i="26"/>
  <c r="AZ219" i="26"/>
  <c r="AZ205" i="26"/>
  <c r="AZ201" i="26"/>
  <c r="AZ134" i="26"/>
  <c r="AZ122" i="26"/>
  <c r="AZ105" i="26"/>
  <c r="AZ181" i="26"/>
  <c r="AZ116" i="26"/>
  <c r="AZ111" i="26"/>
  <c r="AZ115" i="26"/>
  <c r="AZ177" i="26"/>
  <c r="AZ173" i="26"/>
  <c r="AZ133" i="26"/>
  <c r="AZ197" i="26"/>
  <c r="AZ101" i="26"/>
  <c r="AZ102" i="26"/>
  <c r="AZ180" i="26"/>
  <c r="AZ174" i="26"/>
  <c r="AZ172" i="26"/>
  <c r="AZ91" i="26"/>
  <c r="AZ210" i="26"/>
  <c r="CB287" i="26"/>
  <c r="AX287" i="26"/>
  <c r="BN287" i="26"/>
  <c r="AZ209" i="26"/>
  <c r="AZ198" i="26"/>
  <c r="AZ190" i="26"/>
  <c r="AZ99" i="26"/>
  <c r="AP289" i="26"/>
  <c r="AR60" i="26"/>
  <c r="AT54" i="26" s="1"/>
  <c r="AZ104" i="26"/>
  <c r="S219" i="26"/>
  <c r="U121" i="26" s="1"/>
  <c r="AZ196" i="26"/>
  <c r="O30" i="26"/>
  <c r="BQ289" i="26"/>
  <c r="BW289" i="26"/>
  <c r="BS289" i="26"/>
  <c r="BO289" i="26"/>
  <c r="BL289" i="26"/>
  <c r="BR287" i="26"/>
  <c r="S287" i="26" s="1"/>
  <c r="BZ219" i="26"/>
  <c r="AZ185" i="26"/>
  <c r="AZ168" i="26"/>
  <c r="AZ123" i="26"/>
  <c r="AZ110" i="26"/>
  <c r="AZ189" i="26"/>
  <c r="AZ128" i="26"/>
  <c r="AZ147" i="26"/>
  <c r="G287" i="26"/>
  <c r="I250" i="26" s="1"/>
  <c r="AZ204" i="26"/>
  <c r="AZ193" i="26"/>
  <c r="BX287" i="26"/>
  <c r="AL287" i="26" s="1"/>
  <c r="AZ103" i="26"/>
  <c r="BX219" i="26"/>
  <c r="CD219" i="26"/>
  <c r="BD219" i="26" s="1"/>
  <c r="O60" i="26"/>
  <c r="O46" i="26"/>
  <c r="O38" i="26"/>
  <c r="O18" i="26"/>
  <c r="M289" i="24"/>
  <c r="BO16" i="23"/>
  <c r="Y16" i="23" s="1"/>
  <c r="BO51" i="23"/>
  <c r="AQ51" i="23" s="1"/>
  <c r="W30" i="23"/>
  <c r="BO89" i="23"/>
  <c r="W103" i="23"/>
  <c r="BO189" i="23"/>
  <c r="AQ189" i="23" s="1"/>
  <c r="I289" i="24"/>
  <c r="K289" i="25"/>
  <c r="AB289" i="25"/>
  <c r="W38" i="23"/>
  <c r="BO34" i="23"/>
  <c r="Y34" i="23" s="1"/>
  <c r="BO213" i="23"/>
  <c r="AW213" i="23" s="1"/>
  <c r="BO41" i="23"/>
  <c r="AK41" i="23" s="1"/>
  <c r="BO143" i="23"/>
  <c r="AK143" i="23" s="1"/>
  <c r="BO284" i="23"/>
  <c r="BM284" i="23" s="1"/>
  <c r="BO57" i="23"/>
  <c r="S289" i="25"/>
  <c r="W145" i="23"/>
  <c r="W273" i="23"/>
  <c r="BO40" i="23"/>
  <c r="G40" i="22" s="1"/>
  <c r="E289" i="24"/>
  <c r="BO198" i="23"/>
  <c r="AQ198" i="23" s="1"/>
  <c r="BO275" i="23"/>
  <c r="Y275" i="23" s="1"/>
  <c r="BO250" i="23"/>
  <c r="Y250" i="23" s="1"/>
  <c r="BO91" i="23"/>
  <c r="AN289" i="25"/>
  <c r="U289" i="25"/>
  <c r="AH241" i="25"/>
  <c r="AF287" i="25"/>
  <c r="AH287" i="25" s="1"/>
  <c r="X289" i="25"/>
  <c r="G289" i="25"/>
  <c r="AD289" i="25"/>
  <c r="O289" i="25"/>
  <c r="M289" i="25"/>
  <c r="I289" i="25"/>
  <c r="AF219" i="25"/>
  <c r="AH219" i="25" s="1"/>
  <c r="AH89" i="25"/>
  <c r="AF60" i="25"/>
  <c r="BO254" i="23"/>
  <c r="BO28" i="23"/>
  <c r="BG28" i="23" s="1"/>
  <c r="BO193" i="23"/>
  <c r="BO277" i="23"/>
  <c r="K289" i="24"/>
  <c r="W121" i="23"/>
  <c r="AO219" i="23"/>
  <c r="BO175" i="23"/>
  <c r="BG175" i="23" s="1"/>
  <c r="BO17" i="23"/>
  <c r="AK17" i="23" s="1"/>
  <c r="AH289" i="22"/>
  <c r="BO249" i="23"/>
  <c r="AE249" i="23" s="1"/>
  <c r="W40" i="23"/>
  <c r="W105" i="23"/>
  <c r="W57" i="23"/>
  <c r="O289" i="23"/>
  <c r="BO140" i="23"/>
  <c r="G140" i="22" s="1"/>
  <c r="W133" i="23"/>
  <c r="AC219" i="23"/>
  <c r="W119" i="23"/>
  <c r="BO180" i="23"/>
  <c r="W262" i="23"/>
  <c r="BO120" i="23"/>
  <c r="AQ120" i="23" s="1"/>
  <c r="BO209" i="23"/>
  <c r="BM209" i="23" s="1"/>
  <c r="BO27" i="23"/>
  <c r="AI219" i="23"/>
  <c r="BO207" i="23"/>
  <c r="AW207" i="23" s="1"/>
  <c r="BO187" i="23"/>
  <c r="G187" i="22" s="1"/>
  <c r="BO272" i="23"/>
  <c r="BG272" i="23" s="1"/>
  <c r="O289" i="24"/>
  <c r="BK219" i="23"/>
  <c r="BS289" i="23"/>
  <c r="O219" i="22"/>
  <c r="BO114" i="23"/>
  <c r="BM114" i="23" s="1"/>
  <c r="I289" i="23"/>
  <c r="Q289" i="24"/>
  <c r="E289" i="23"/>
  <c r="BE120" i="23"/>
  <c r="BO116" i="23"/>
  <c r="G116" i="22" s="1"/>
  <c r="W122" i="23"/>
  <c r="BO205" i="23"/>
  <c r="AW205" i="23" s="1"/>
  <c r="BO210" i="23"/>
  <c r="AW210" i="23" s="1"/>
  <c r="BO165" i="23"/>
  <c r="BO99" i="23"/>
  <c r="AE99" i="23" s="1"/>
  <c r="BO50" i="23"/>
  <c r="AW50" i="23" s="1"/>
  <c r="BO46" i="23"/>
  <c r="G46" i="22" s="1"/>
  <c r="W35" i="23"/>
  <c r="W177" i="23"/>
  <c r="AJ289" i="22"/>
  <c r="BO135" i="23"/>
  <c r="AE135" i="23" s="1"/>
  <c r="BO98" i="23"/>
  <c r="AE98" i="23" s="1"/>
  <c r="W217" i="23"/>
  <c r="Q289" i="23"/>
  <c r="BO117" i="23"/>
  <c r="BO216" i="23"/>
  <c r="G216" i="22" s="1"/>
  <c r="W58" i="23"/>
  <c r="BO58" i="23"/>
  <c r="BO101" i="23"/>
  <c r="S289" i="23"/>
  <c r="W56" i="23"/>
  <c r="BO56" i="23"/>
  <c r="BO18" i="23"/>
  <c r="W18" i="23"/>
  <c r="BO129" i="23"/>
  <c r="W129" i="23"/>
  <c r="BE134" i="23"/>
  <c r="BO134" i="23"/>
  <c r="BO111" i="23"/>
  <c r="W111" i="23"/>
  <c r="BO168" i="23"/>
  <c r="W168" i="23"/>
  <c r="BO192" i="23"/>
  <c r="W192" i="23"/>
  <c r="W208" i="23"/>
  <c r="BO208" i="23"/>
  <c r="AK22" i="23"/>
  <c r="W202" i="23"/>
  <c r="BO202" i="23"/>
  <c r="BO139" i="23"/>
  <c r="W139" i="23"/>
  <c r="BO171" i="23"/>
  <c r="W171" i="23"/>
  <c r="BC287" i="23"/>
  <c r="BE287" i="23" s="1"/>
  <c r="BE242" i="23"/>
  <c r="BO241" i="23"/>
  <c r="W241" i="23"/>
  <c r="BE90" i="23"/>
  <c r="BC219" i="23"/>
  <c r="BE219" i="23" s="1"/>
  <c r="AQ217" i="23"/>
  <c r="BG217" i="23"/>
  <c r="Y217" i="23"/>
  <c r="AE217" i="23"/>
  <c r="AW217" i="23"/>
  <c r="AK217" i="23"/>
  <c r="BM217" i="23"/>
  <c r="G217" i="22"/>
  <c r="AK189" i="23"/>
  <c r="W204" i="23"/>
  <c r="BO204" i="23"/>
  <c r="BO166" i="23"/>
  <c r="W166" i="23"/>
  <c r="W181" i="23"/>
  <c r="BO181" i="23"/>
  <c r="W265" i="23"/>
  <c r="BO265" i="23"/>
  <c r="W108" i="23"/>
  <c r="BO108" i="23"/>
  <c r="BO97" i="23"/>
  <c r="W97" i="23"/>
  <c r="W39" i="23"/>
  <c r="BO39" i="23"/>
  <c r="W123" i="23"/>
  <c r="BO123" i="23"/>
  <c r="BO138" i="23"/>
  <c r="W138" i="23"/>
  <c r="W169" i="23"/>
  <c r="BO169" i="23"/>
  <c r="BO260" i="23"/>
  <c r="W260" i="23"/>
  <c r="W20" i="23"/>
  <c r="BO20" i="23"/>
  <c r="W42" i="23"/>
  <c r="BO42" i="23"/>
  <c r="W52" i="23"/>
  <c r="BO52" i="23"/>
  <c r="BC60" i="23"/>
  <c r="AY289" i="23"/>
  <c r="BO261" i="23"/>
  <c r="W261" i="23"/>
  <c r="W199" i="23"/>
  <c r="BO199" i="23"/>
  <c r="BE263" i="23"/>
  <c r="BO263" i="23"/>
  <c r="BO24" i="23"/>
  <c r="W24" i="23"/>
  <c r="BO93" i="23"/>
  <c r="W93" i="23"/>
  <c r="BO44" i="23"/>
  <c r="W44" i="23"/>
  <c r="W115" i="23"/>
  <c r="BO115" i="23"/>
  <c r="BO45" i="23"/>
  <c r="W45" i="23"/>
  <c r="W104" i="23"/>
  <c r="BO104" i="23"/>
  <c r="BO178" i="23"/>
  <c r="W178" i="23"/>
  <c r="BO190" i="23"/>
  <c r="W190" i="23"/>
  <c r="M289" i="23"/>
  <c r="BO279" i="23"/>
  <c r="W279" i="23"/>
  <c r="BO274" i="23"/>
  <c r="W274" i="23"/>
  <c r="BO172" i="23"/>
  <c r="Y145" i="23"/>
  <c r="BM145" i="23"/>
  <c r="AE145" i="23"/>
  <c r="AW145" i="23"/>
  <c r="AK145" i="23"/>
  <c r="BG145" i="23"/>
  <c r="AQ145" i="23"/>
  <c r="G145" i="22"/>
  <c r="BO269" i="23"/>
  <c r="BO21" i="23"/>
  <c r="W21" i="23"/>
  <c r="W33" i="23"/>
  <c r="BO33" i="23"/>
  <c r="G143" i="22"/>
  <c r="W196" i="23"/>
  <c r="BO196" i="23"/>
  <c r="BO280" i="23"/>
  <c r="W280" i="23"/>
  <c r="W257" i="23"/>
  <c r="BO257" i="23"/>
  <c r="BO92" i="23"/>
  <c r="W92" i="23"/>
  <c r="AC60" i="23"/>
  <c r="AA289" i="23"/>
  <c r="BO214" i="23"/>
  <c r="W214" i="23"/>
  <c r="BO211" i="23"/>
  <c r="W211" i="23"/>
  <c r="BO203" i="23"/>
  <c r="W203" i="23"/>
  <c r="W247" i="23"/>
  <c r="BO247" i="23"/>
  <c r="AI60" i="23"/>
  <c r="AG289" i="23"/>
  <c r="W179" i="23"/>
  <c r="BO179" i="23"/>
  <c r="BO53" i="23"/>
  <c r="W53" i="23"/>
  <c r="W102" i="23"/>
  <c r="BO102" i="23"/>
  <c r="BO127" i="23"/>
  <c r="W127" i="23"/>
  <c r="W167" i="23"/>
  <c r="BO167" i="23"/>
  <c r="BO26" i="23"/>
  <c r="W26" i="23"/>
  <c r="W32" i="23"/>
  <c r="BO32" i="23"/>
  <c r="W125" i="23"/>
  <c r="BO125" i="23"/>
  <c r="AO60" i="23"/>
  <c r="AM289" i="23"/>
  <c r="BO90" i="23"/>
  <c r="W90" i="23"/>
  <c r="U219" i="23"/>
  <c r="W219" i="23" s="1"/>
  <c r="W110" i="23"/>
  <c r="BO110" i="23"/>
  <c r="BE245" i="23"/>
  <c r="BO245" i="23"/>
  <c r="W137" i="23"/>
  <c r="BO137" i="23"/>
  <c r="BO201" i="23"/>
  <c r="BO259" i="23"/>
  <c r="W259" i="23"/>
  <c r="W267" i="23"/>
  <c r="BO267" i="23"/>
  <c r="BO107" i="23"/>
  <c r="W107" i="23"/>
  <c r="W144" i="23"/>
  <c r="BO144" i="23"/>
  <c r="AU219" i="23"/>
  <c r="W23" i="23"/>
  <c r="BO23" i="23"/>
  <c r="W242" i="23"/>
  <c r="BO242" i="23"/>
  <c r="BG262" i="23"/>
  <c r="G254" i="22"/>
  <c r="W271" i="23"/>
  <c r="BO271" i="23"/>
  <c r="W285" i="23"/>
  <c r="BO285" i="23"/>
  <c r="BO47" i="23"/>
  <c r="W47" i="23"/>
  <c r="BO147" i="23"/>
  <c r="W147" i="23"/>
  <c r="W146" i="23"/>
  <c r="BO146" i="23"/>
  <c r="BO195" i="23"/>
  <c r="W195" i="23"/>
  <c r="W126" i="23"/>
  <c r="BO126" i="23"/>
  <c r="W186" i="23"/>
  <c r="BO186" i="23"/>
  <c r="G289" i="23"/>
  <c r="W197" i="23"/>
  <c r="BO197" i="23"/>
  <c r="BO243" i="23"/>
  <c r="W243" i="23"/>
  <c r="BO255" i="23"/>
  <c r="W255" i="23"/>
  <c r="BO48" i="23"/>
  <c r="BA289" i="23"/>
  <c r="BO15" i="23"/>
  <c r="W15" i="23"/>
  <c r="BO109" i="23"/>
  <c r="W109" i="23"/>
  <c r="U287" i="23"/>
  <c r="W287" i="23" s="1"/>
  <c r="AW40" i="23"/>
  <c r="W173" i="23"/>
  <c r="BO173" i="23"/>
  <c r="BO248" i="23"/>
  <c r="W248" i="23"/>
  <c r="BO283" i="23"/>
  <c r="W283" i="23"/>
  <c r="W14" i="23"/>
  <c r="BO14" i="23"/>
  <c r="U60" i="23"/>
  <c r="W29" i="23"/>
  <c r="BO29" i="23"/>
  <c r="BK60" i="23"/>
  <c r="BI289" i="23"/>
  <c r="BO95" i="23"/>
  <c r="W95" i="23"/>
  <c r="K289" i="23"/>
  <c r="BO36" i="23"/>
  <c r="W36" i="23"/>
  <c r="W128" i="23"/>
  <c r="BO128" i="23"/>
  <c r="BO113" i="23"/>
  <c r="W113" i="23"/>
  <c r="AU60" i="23"/>
  <c r="AS289" i="23"/>
  <c r="BO184" i="23"/>
  <c r="W184" i="23"/>
  <c r="W253" i="23"/>
  <c r="BO253" i="23"/>
  <c r="W141" i="23"/>
  <c r="BO141" i="23"/>
  <c r="BO215" i="23"/>
  <c r="W215" i="23"/>
  <c r="W251" i="23"/>
  <c r="BO251" i="23"/>
  <c r="BO132" i="23"/>
  <c r="BO268" i="23"/>
  <c r="W268" i="23"/>
  <c r="BO281" i="23"/>
  <c r="W281" i="23"/>
  <c r="AP219" i="22"/>
  <c r="AR191" i="22" s="1"/>
  <c r="U219" i="22"/>
  <c r="AP287" i="22"/>
  <c r="O287" i="22"/>
  <c r="C289" i="22"/>
  <c r="AT289" i="22"/>
  <c r="AZ289" i="22"/>
  <c r="U287" i="22"/>
  <c r="Y289" i="22"/>
  <c r="AA60" i="22"/>
  <c r="AA287" i="22"/>
  <c r="S289" i="22"/>
  <c r="U60" i="22"/>
  <c r="M289" i="22"/>
  <c r="O60" i="22"/>
  <c r="AN289" i="22"/>
  <c r="AP60" i="22"/>
  <c r="AV289" i="22"/>
  <c r="M289" i="38" l="1"/>
  <c r="AA287" i="38"/>
  <c r="AC287" i="38" s="1"/>
  <c r="AC241" i="38"/>
  <c r="AA219" i="38"/>
  <c r="AC219" i="38" s="1"/>
  <c r="AC89" i="38"/>
  <c r="AC61" i="38"/>
  <c r="AZ122" i="29"/>
  <c r="G289" i="34"/>
  <c r="U259" i="34"/>
  <c r="U249" i="34"/>
  <c r="U266" i="34"/>
  <c r="U244" i="34"/>
  <c r="U260" i="34"/>
  <c r="BM105" i="23"/>
  <c r="AJ172" i="27"/>
  <c r="AD169" i="28"/>
  <c r="Z34" i="28"/>
  <c r="BD122" i="29"/>
  <c r="AZ134" i="29"/>
  <c r="U241" i="31"/>
  <c r="U250" i="31"/>
  <c r="U260" i="31"/>
  <c r="U269" i="31"/>
  <c r="U279" i="31"/>
  <c r="M289" i="32"/>
  <c r="AH125" i="32"/>
  <c r="AH111" i="32"/>
  <c r="AH180" i="32"/>
  <c r="O93" i="32"/>
  <c r="O99" i="33"/>
  <c r="O110" i="33"/>
  <c r="U275" i="34"/>
  <c r="U253" i="34"/>
  <c r="U265" i="34"/>
  <c r="U254" i="34"/>
  <c r="U269" i="34"/>
  <c r="AZ95" i="29"/>
  <c r="I172" i="30"/>
  <c r="O217" i="32"/>
  <c r="U245" i="34"/>
  <c r="U272" i="34"/>
  <c r="I202" i="27"/>
  <c r="Z266" i="28"/>
  <c r="Z114" i="28"/>
  <c r="Z137" i="28"/>
  <c r="Z47" i="28"/>
  <c r="AH56" i="28"/>
  <c r="AH140" i="28"/>
  <c r="BD38" i="29"/>
  <c r="AZ210" i="29"/>
  <c r="BD47" i="29"/>
  <c r="AV248" i="29"/>
  <c r="AZ273" i="29"/>
  <c r="I247" i="29"/>
  <c r="I114" i="30"/>
  <c r="U244" i="31"/>
  <c r="U254" i="31"/>
  <c r="U263" i="31"/>
  <c r="U273" i="31"/>
  <c r="U283" i="31"/>
  <c r="AH99" i="32"/>
  <c r="AH93" i="32"/>
  <c r="AH113" i="32"/>
  <c r="M289" i="33"/>
  <c r="O103" i="33"/>
  <c r="O192" i="33"/>
  <c r="U271" i="34"/>
  <c r="U262" i="34"/>
  <c r="U274" i="34"/>
  <c r="U248" i="34"/>
  <c r="U283" i="34"/>
  <c r="I111" i="30"/>
  <c r="AT35" i="27"/>
  <c r="AX251" i="27"/>
  <c r="AT109" i="27"/>
  <c r="Z242" i="28"/>
  <c r="AH259" i="28"/>
  <c r="AD114" i="28"/>
  <c r="AD137" i="28"/>
  <c r="AD47" i="28"/>
  <c r="AD140" i="28"/>
  <c r="BD93" i="29"/>
  <c r="I253" i="29"/>
  <c r="U245" i="31"/>
  <c r="U255" i="31"/>
  <c r="U265" i="31"/>
  <c r="U274" i="31"/>
  <c r="U284" i="31"/>
  <c r="AH198" i="32"/>
  <c r="AH98" i="32"/>
  <c r="AH117" i="32"/>
  <c r="O111" i="33"/>
  <c r="O171" i="33"/>
  <c r="U255" i="34"/>
  <c r="U247" i="34"/>
  <c r="U278" i="34"/>
  <c r="U257" i="34"/>
  <c r="U287" i="34"/>
  <c r="AD289" i="36"/>
  <c r="U243" i="34"/>
  <c r="U273" i="34"/>
  <c r="AT251" i="27"/>
  <c r="Z177" i="28"/>
  <c r="AH208" i="28"/>
  <c r="AV98" i="29"/>
  <c r="U247" i="31"/>
  <c r="U256" i="31"/>
  <c r="U266" i="31"/>
  <c r="U275" i="31"/>
  <c r="S289" i="32"/>
  <c r="AH208" i="32"/>
  <c r="AH172" i="32"/>
  <c r="AH210" i="32"/>
  <c r="O208" i="33"/>
  <c r="O185" i="33"/>
  <c r="M289" i="34"/>
  <c r="U251" i="34"/>
  <c r="U256" i="34"/>
  <c r="U281" i="34"/>
  <c r="U267" i="34"/>
  <c r="Y289" i="37"/>
  <c r="AI289" i="37"/>
  <c r="AK287" i="37"/>
  <c r="AK219" i="37"/>
  <c r="AK60" i="37"/>
  <c r="AD192" i="28"/>
  <c r="Z98" i="28"/>
  <c r="BD90" i="29"/>
  <c r="AZ126" i="29"/>
  <c r="U287" i="33"/>
  <c r="U266" i="33"/>
  <c r="U243" i="33"/>
  <c r="U271" i="33"/>
  <c r="U260" i="33"/>
  <c r="O284" i="33"/>
  <c r="O242" i="33"/>
  <c r="O257" i="33"/>
  <c r="O260" i="33"/>
  <c r="O249" i="33"/>
  <c r="AH89" i="28"/>
  <c r="Z261" i="28"/>
  <c r="AZ133" i="29"/>
  <c r="AV173" i="29"/>
  <c r="BD105" i="29"/>
  <c r="I202" i="29"/>
  <c r="I266" i="29"/>
  <c r="O140" i="30"/>
  <c r="AV289" i="33"/>
  <c r="U254" i="33"/>
  <c r="U274" i="33"/>
  <c r="U244" i="33"/>
  <c r="U280" i="33"/>
  <c r="U269" i="33"/>
  <c r="O267" i="33"/>
  <c r="O243" i="33"/>
  <c r="O263" i="33"/>
  <c r="O269" i="33"/>
  <c r="O259" i="33"/>
  <c r="AD109" i="28"/>
  <c r="U275" i="33"/>
  <c r="U257" i="33"/>
  <c r="O261" i="33"/>
  <c r="O272" i="33"/>
  <c r="O278" i="33"/>
  <c r="U289" i="36"/>
  <c r="AX211" i="27"/>
  <c r="AT201" i="27"/>
  <c r="Z109" i="28"/>
  <c r="AD41" i="28"/>
  <c r="AH285" i="28"/>
  <c r="AV44" i="29"/>
  <c r="BD249" i="29"/>
  <c r="AZ42" i="29"/>
  <c r="AZ248" i="29"/>
  <c r="AV115" i="29"/>
  <c r="I254" i="29"/>
  <c r="O108" i="32"/>
  <c r="U253" i="33"/>
  <c r="U272" i="33"/>
  <c r="U283" i="33"/>
  <c r="U259" i="33"/>
  <c r="U267" i="33"/>
  <c r="I271" i="33"/>
  <c r="O273" i="33"/>
  <c r="O244" i="33"/>
  <c r="O274" i="33"/>
  <c r="O256" i="33"/>
  <c r="AL287" i="36"/>
  <c r="AP201" i="27"/>
  <c r="BD44" i="29"/>
  <c r="O257" i="30"/>
  <c r="U256" i="33"/>
  <c r="AQ54" i="23"/>
  <c r="AX247" i="27"/>
  <c r="BG35" i="23"/>
  <c r="AT242" i="27"/>
  <c r="AH41" i="28"/>
  <c r="AV167" i="29"/>
  <c r="BD42" i="29"/>
  <c r="AZ115" i="29"/>
  <c r="I265" i="29"/>
  <c r="O193" i="32"/>
  <c r="U284" i="33"/>
  <c r="U247" i="33"/>
  <c r="U285" i="33"/>
  <c r="U242" i="33"/>
  <c r="U277" i="33"/>
  <c r="O262" i="33"/>
  <c r="O283" i="33"/>
  <c r="O251" i="33"/>
  <c r="O277" i="33"/>
  <c r="O266" i="33"/>
  <c r="AT247" i="27"/>
  <c r="AL60" i="36"/>
  <c r="U273" i="33"/>
  <c r="I243" i="33"/>
  <c r="O248" i="33"/>
  <c r="O247" i="33"/>
  <c r="AE35" i="23"/>
  <c r="AJ134" i="27"/>
  <c r="AZ179" i="29"/>
  <c r="AZ289" i="31"/>
  <c r="O190" i="32"/>
  <c r="AR289" i="33"/>
  <c r="U281" i="33"/>
  <c r="U255" i="33"/>
  <c r="U249" i="33"/>
  <c r="U251" i="33"/>
  <c r="O265" i="33"/>
  <c r="O254" i="33"/>
  <c r="O253" i="33"/>
  <c r="O241" i="33"/>
  <c r="AL289" i="35"/>
  <c r="W289" i="35"/>
  <c r="BM54" i="23"/>
  <c r="AT211" i="27"/>
  <c r="AT180" i="27"/>
  <c r="AH95" i="28"/>
  <c r="AV272" i="29"/>
  <c r="BD132" i="29"/>
  <c r="U102" i="30"/>
  <c r="I254" i="33"/>
  <c r="AK262" i="23"/>
  <c r="BM244" i="23"/>
  <c r="G35" i="22"/>
  <c r="I35" i="22" s="1"/>
  <c r="AW54" i="23"/>
  <c r="AT284" i="27"/>
  <c r="AX180" i="27"/>
  <c r="AZ272" i="29"/>
  <c r="AV249" i="29"/>
  <c r="AZ132" i="29"/>
  <c r="I243" i="29"/>
  <c r="O215" i="30"/>
  <c r="AV279" i="29"/>
  <c r="I263" i="33"/>
  <c r="AQ131" i="23"/>
  <c r="G54" i="22"/>
  <c r="AE54" i="22" s="1"/>
  <c r="BM131" i="23"/>
  <c r="AX284" i="27"/>
  <c r="AH126" i="28"/>
  <c r="AV174" i="29"/>
  <c r="BD45" i="29"/>
  <c r="AK256" i="23"/>
  <c r="BG54" i="23"/>
  <c r="AT44" i="27"/>
  <c r="AD242" i="28"/>
  <c r="AD195" i="28"/>
  <c r="Z21" i="28"/>
  <c r="Z205" i="28"/>
  <c r="BD52" i="29"/>
  <c r="Q274" i="29"/>
  <c r="AV105" i="29"/>
  <c r="AZ274" i="29"/>
  <c r="I277" i="29"/>
  <c r="I244" i="33"/>
  <c r="I259" i="33"/>
  <c r="AZ45" i="29"/>
  <c r="Z195" i="28"/>
  <c r="AD205" i="28"/>
  <c r="I249" i="33"/>
  <c r="AW256" i="23"/>
  <c r="AK54" i="23"/>
  <c r="AX190" i="27"/>
  <c r="AP44" i="27"/>
  <c r="AV265" i="29"/>
  <c r="Q255" i="29"/>
  <c r="BD274" i="29"/>
  <c r="AV89" i="29"/>
  <c r="AZ261" i="29"/>
  <c r="I275" i="29"/>
  <c r="O138" i="30"/>
  <c r="I287" i="33"/>
  <c r="I284" i="33"/>
  <c r="Y54" i="23"/>
  <c r="AT111" i="27"/>
  <c r="AD177" i="28"/>
  <c r="Z185" i="28"/>
  <c r="Q261" i="29"/>
  <c r="I241" i="33"/>
  <c r="AV289" i="34"/>
  <c r="BG96" i="23"/>
  <c r="AD111" i="28"/>
  <c r="AZ18" i="29"/>
  <c r="AZ167" i="29"/>
  <c r="AH29" i="28"/>
  <c r="BR289" i="32"/>
  <c r="AH181" i="32"/>
  <c r="AH114" i="32"/>
  <c r="AH110" i="32"/>
  <c r="AH97" i="32"/>
  <c r="AH169" i="32"/>
  <c r="AH173" i="32"/>
  <c r="AH193" i="32"/>
  <c r="AH138" i="32"/>
  <c r="AH205" i="32"/>
  <c r="AH179" i="32"/>
  <c r="AH166" i="32"/>
  <c r="AH217" i="32"/>
  <c r="O167" i="32"/>
  <c r="O95" i="32"/>
  <c r="O175" i="32"/>
  <c r="O137" i="32"/>
  <c r="O201" i="32"/>
  <c r="O211" i="32"/>
  <c r="O128" i="33"/>
  <c r="O105" i="33"/>
  <c r="O173" i="33"/>
  <c r="O219" i="33"/>
  <c r="O147" i="33"/>
  <c r="O107" i="33"/>
  <c r="O217" i="33"/>
  <c r="O207" i="33"/>
  <c r="AK278" i="23"/>
  <c r="I127" i="27"/>
  <c r="AJ169" i="27"/>
  <c r="Z111" i="28"/>
  <c r="AD95" i="28"/>
  <c r="AV172" i="29"/>
  <c r="AZ22" i="29"/>
  <c r="O285" i="30"/>
  <c r="I128" i="30"/>
  <c r="AH95" i="32"/>
  <c r="AH143" i="32"/>
  <c r="AH115" i="32"/>
  <c r="AH134" i="32"/>
  <c r="AH89" i="32"/>
  <c r="AH195" i="32"/>
  <c r="AH197" i="32"/>
  <c r="AH139" i="32"/>
  <c r="AH108" i="32"/>
  <c r="AH187" i="32"/>
  <c r="AH171" i="32"/>
  <c r="AH203" i="32"/>
  <c r="O111" i="32"/>
  <c r="O103" i="32"/>
  <c r="O180" i="32"/>
  <c r="O145" i="32"/>
  <c r="O202" i="32"/>
  <c r="O216" i="32"/>
  <c r="O92" i="33"/>
  <c r="O141" i="33"/>
  <c r="O202" i="33"/>
  <c r="O95" i="33"/>
  <c r="O204" i="33"/>
  <c r="O126" i="33"/>
  <c r="O174" i="33"/>
  <c r="O190" i="33"/>
  <c r="AH245" i="28"/>
  <c r="O129" i="32"/>
  <c r="AV116" i="29"/>
  <c r="AH90" i="32"/>
  <c r="AH103" i="32"/>
  <c r="AH183" i="32"/>
  <c r="AH211" i="32"/>
  <c r="O198" i="32"/>
  <c r="O144" i="32"/>
  <c r="O113" i="33"/>
  <c r="O215" i="33"/>
  <c r="G41" i="22"/>
  <c r="AE41" i="22" s="1"/>
  <c r="AQ96" i="23"/>
  <c r="G191" i="22"/>
  <c r="AE191" i="22" s="1"/>
  <c r="AT16" i="27"/>
  <c r="AJ215" i="27"/>
  <c r="AP14" i="27"/>
  <c r="AH255" i="28"/>
  <c r="AD21" i="28"/>
  <c r="AD22" i="28"/>
  <c r="AD277" i="28"/>
  <c r="AZ216" i="29"/>
  <c r="BD191" i="29"/>
  <c r="AZ16" i="29"/>
  <c r="AV275" i="29"/>
  <c r="Q123" i="29"/>
  <c r="AH92" i="32"/>
  <c r="AH204" i="32"/>
  <c r="AH214" i="32"/>
  <c r="AH109" i="32"/>
  <c r="AH104" i="32"/>
  <c r="AH184" i="32"/>
  <c r="AH121" i="32"/>
  <c r="AH147" i="32"/>
  <c r="AH127" i="32"/>
  <c r="AH135" i="32"/>
  <c r="AH190" i="32"/>
  <c r="AH216" i="32"/>
  <c r="O132" i="32"/>
  <c r="O168" i="32"/>
  <c r="O126" i="32"/>
  <c r="O178" i="32"/>
  <c r="O165" i="32"/>
  <c r="O186" i="32"/>
  <c r="O104" i="33"/>
  <c r="O135" i="33"/>
  <c r="O115" i="33"/>
  <c r="O98" i="33"/>
  <c r="O140" i="33"/>
  <c r="O137" i="33"/>
  <c r="O181" i="33"/>
  <c r="Y191" i="23"/>
  <c r="AZ116" i="29"/>
  <c r="O114" i="32"/>
  <c r="O138" i="32"/>
  <c r="O172" i="32"/>
  <c r="AJ195" i="27"/>
  <c r="AD245" i="28"/>
  <c r="Z277" i="28"/>
  <c r="AH119" i="32"/>
  <c r="AH122" i="32"/>
  <c r="AH185" i="32"/>
  <c r="O91" i="32"/>
  <c r="O143" i="32"/>
  <c r="O133" i="33"/>
  <c r="O134" i="33"/>
  <c r="O186" i="33"/>
  <c r="AW41" i="23"/>
  <c r="AW96" i="23"/>
  <c r="AK191" i="23"/>
  <c r="Y278" i="23"/>
  <c r="AX16" i="27"/>
  <c r="AJ139" i="27"/>
  <c r="Z22" i="28"/>
  <c r="Z257" i="28"/>
  <c r="BD174" i="29"/>
  <c r="BD216" i="29"/>
  <c r="BD255" i="29"/>
  <c r="BD16" i="29"/>
  <c r="BD275" i="29"/>
  <c r="I132" i="30"/>
  <c r="AH201" i="32"/>
  <c r="AH144" i="32"/>
  <c r="AH101" i="32"/>
  <c r="AH105" i="32"/>
  <c r="AH120" i="32"/>
  <c r="AH133" i="32"/>
  <c r="AH178" i="32"/>
  <c r="AH126" i="32"/>
  <c r="AH186" i="32"/>
  <c r="AH137" i="32"/>
  <c r="AH140" i="32"/>
  <c r="AH192" i="32"/>
  <c r="O109" i="32"/>
  <c r="O89" i="32"/>
  <c r="O166" i="32"/>
  <c r="O210" i="32"/>
  <c r="O174" i="32"/>
  <c r="O208" i="32"/>
  <c r="O131" i="33"/>
  <c r="O166" i="33"/>
  <c r="O145" i="33"/>
  <c r="O108" i="33"/>
  <c r="O178" i="33"/>
  <c r="O172" i="33"/>
  <c r="O201" i="33"/>
  <c r="O140" i="32"/>
  <c r="O183" i="32"/>
  <c r="BG191" i="23"/>
  <c r="AZ191" i="29"/>
  <c r="I177" i="30"/>
  <c r="AH132" i="32"/>
  <c r="AH209" i="32"/>
  <c r="AH189" i="32"/>
  <c r="AH116" i="32"/>
  <c r="AH219" i="32"/>
  <c r="O133" i="32"/>
  <c r="O181" i="32"/>
  <c r="O90" i="33"/>
  <c r="O121" i="33"/>
  <c r="BM96" i="23"/>
  <c r="I190" i="27"/>
  <c r="AD40" i="28"/>
  <c r="AV18" i="29"/>
  <c r="I99" i="30"/>
  <c r="AH146" i="32"/>
  <c r="AH91" i="32"/>
  <c r="AH102" i="32"/>
  <c r="AH96" i="32"/>
  <c r="AH128" i="32"/>
  <c r="AH141" i="32"/>
  <c r="AH191" i="32"/>
  <c r="AH131" i="32"/>
  <c r="AH199" i="32"/>
  <c r="AH168" i="32"/>
  <c r="AH145" i="32"/>
  <c r="O98" i="32"/>
  <c r="O105" i="32"/>
  <c r="O134" i="32"/>
  <c r="O122" i="32"/>
  <c r="O189" i="32"/>
  <c r="O214" i="32"/>
  <c r="O184" i="33"/>
  <c r="O183" i="33"/>
  <c r="O198" i="33"/>
  <c r="O127" i="33"/>
  <c r="O216" i="33"/>
  <c r="O210" i="33"/>
  <c r="O187" i="33"/>
  <c r="O278" i="34"/>
  <c r="O268" i="34"/>
  <c r="O259" i="34"/>
  <c r="O249" i="34"/>
  <c r="O281" i="34"/>
  <c r="O272" i="34"/>
  <c r="O262" i="34"/>
  <c r="O253" i="34"/>
  <c r="O243" i="34"/>
  <c r="O285" i="34"/>
  <c r="O275" i="34"/>
  <c r="O266" i="34"/>
  <c r="O256" i="34"/>
  <c r="O247" i="34"/>
  <c r="O280" i="34"/>
  <c r="O279" i="34"/>
  <c r="O273" i="34"/>
  <c r="O242" i="34"/>
  <c r="O241" i="34"/>
  <c r="O277" i="34"/>
  <c r="O274" i="34"/>
  <c r="O287" i="34"/>
  <c r="O283" i="34"/>
  <c r="O251" i="34"/>
  <c r="O250" i="34"/>
  <c r="O244" i="34"/>
  <c r="O267" i="34"/>
  <c r="O265" i="34"/>
  <c r="O248" i="34"/>
  <c r="O284" i="34"/>
  <c r="O261" i="34"/>
  <c r="O263" i="34"/>
  <c r="O260" i="34"/>
  <c r="O271" i="34"/>
  <c r="O257" i="34"/>
  <c r="O255" i="34"/>
  <c r="O254" i="34"/>
  <c r="O245" i="34"/>
  <c r="O269" i="34"/>
  <c r="I52" i="34"/>
  <c r="I35" i="34"/>
  <c r="I32" i="34"/>
  <c r="I22" i="34"/>
  <c r="I60" i="34"/>
  <c r="I56" i="34"/>
  <c r="I47" i="34"/>
  <c r="I39" i="34"/>
  <c r="I26" i="34"/>
  <c r="I16" i="34"/>
  <c r="I50" i="34"/>
  <c r="I42" i="34"/>
  <c r="I33" i="34"/>
  <c r="I29" i="34"/>
  <c r="I20" i="34"/>
  <c r="I57" i="34"/>
  <c r="I53" i="34"/>
  <c r="I48" i="34"/>
  <c r="I46" i="34"/>
  <c r="I38" i="34"/>
  <c r="I54" i="34"/>
  <c r="I51" i="34"/>
  <c r="I34" i="34"/>
  <c r="I30" i="34"/>
  <c r="I28" i="34"/>
  <c r="I27" i="34"/>
  <c r="I23" i="34"/>
  <c r="I21" i="34"/>
  <c r="I17" i="34"/>
  <c r="I40" i="34"/>
  <c r="I24" i="34"/>
  <c r="I45" i="34"/>
  <c r="I18" i="34"/>
  <c r="I15" i="34"/>
  <c r="I44" i="34"/>
  <c r="I41" i="34"/>
  <c r="I58" i="34"/>
  <c r="I36" i="34"/>
  <c r="I14" i="34"/>
  <c r="AT289" i="34"/>
  <c r="W289" i="34"/>
  <c r="AB60" i="34"/>
  <c r="AF60" i="34"/>
  <c r="AJ60" i="34"/>
  <c r="I210" i="34"/>
  <c r="I214" i="34"/>
  <c r="I217" i="34"/>
  <c r="I208" i="34"/>
  <c r="I219" i="34"/>
  <c r="I203" i="34"/>
  <c r="I202" i="34"/>
  <c r="I215" i="34"/>
  <c r="I205" i="34"/>
  <c r="I195" i="34"/>
  <c r="I185" i="34"/>
  <c r="I211" i="34"/>
  <c r="I193" i="34"/>
  <c r="I192" i="34"/>
  <c r="I179" i="34"/>
  <c r="I207" i="34"/>
  <c r="I196" i="34"/>
  <c r="I187" i="34"/>
  <c r="I178" i="34"/>
  <c r="I168" i="34"/>
  <c r="I201" i="34"/>
  <c r="I171" i="34"/>
  <c r="I145" i="34"/>
  <c r="I135" i="34"/>
  <c r="I126" i="34"/>
  <c r="I116" i="34"/>
  <c r="I114" i="34"/>
  <c r="I175" i="34"/>
  <c r="I173" i="34"/>
  <c r="I167" i="34"/>
  <c r="I165" i="34"/>
  <c r="I139" i="34"/>
  <c r="I129" i="34"/>
  <c r="I120" i="34"/>
  <c r="I111" i="34"/>
  <c r="I216" i="34"/>
  <c r="I186" i="34"/>
  <c r="I143" i="34"/>
  <c r="I133" i="34"/>
  <c r="I123" i="34"/>
  <c r="I209" i="34"/>
  <c r="I197" i="34"/>
  <c r="I172" i="34"/>
  <c r="I128" i="34"/>
  <c r="I125" i="34"/>
  <c r="I122" i="34"/>
  <c r="I97" i="34"/>
  <c r="I166" i="34"/>
  <c r="I213" i="34"/>
  <c r="I198" i="34"/>
  <c r="I184" i="34"/>
  <c r="I121" i="34"/>
  <c r="I117" i="34"/>
  <c r="I113" i="34"/>
  <c r="I101" i="34"/>
  <c r="I91" i="34"/>
  <c r="I174" i="34"/>
  <c r="I199" i="34"/>
  <c r="I189" i="34"/>
  <c r="I119" i="34"/>
  <c r="I115" i="34"/>
  <c r="I109" i="34"/>
  <c r="I107" i="34"/>
  <c r="I104" i="34"/>
  <c r="I95" i="34"/>
  <c r="I204" i="34"/>
  <c r="I177" i="34"/>
  <c r="I146" i="34"/>
  <c r="I190" i="34"/>
  <c r="I90" i="34"/>
  <c r="I191" i="34"/>
  <c r="I180" i="34"/>
  <c r="I147" i="34"/>
  <c r="I144" i="34"/>
  <c r="I138" i="34"/>
  <c r="I127" i="34"/>
  <c r="I183" i="34"/>
  <c r="I141" i="34"/>
  <c r="I110" i="34"/>
  <c r="I98" i="34"/>
  <c r="I181" i="34"/>
  <c r="I134" i="34"/>
  <c r="I132" i="34"/>
  <c r="I102" i="34"/>
  <c r="I99" i="34"/>
  <c r="I96" i="34"/>
  <c r="I93" i="34"/>
  <c r="I169" i="34"/>
  <c r="I131" i="34"/>
  <c r="I89" i="34"/>
  <c r="I105" i="34"/>
  <c r="I92" i="34"/>
  <c r="I137" i="34"/>
  <c r="I103" i="34"/>
  <c r="I140" i="34"/>
  <c r="I108" i="34"/>
  <c r="AF219" i="34"/>
  <c r="AJ219" i="34"/>
  <c r="AB219" i="34"/>
  <c r="AR289" i="34"/>
  <c r="AJ287" i="34"/>
  <c r="AF287" i="34"/>
  <c r="AB287" i="34"/>
  <c r="O53" i="34"/>
  <c r="O45" i="34"/>
  <c r="O36" i="34"/>
  <c r="O23" i="34"/>
  <c r="O14" i="34"/>
  <c r="O57" i="34"/>
  <c r="O40" i="34"/>
  <c r="O27" i="34"/>
  <c r="O17" i="34"/>
  <c r="O51" i="34"/>
  <c r="O34" i="34"/>
  <c r="O30" i="34"/>
  <c r="O21" i="34"/>
  <c r="O32" i="34"/>
  <c r="O28" i="34"/>
  <c r="O29" i="34"/>
  <c r="O26" i="34"/>
  <c r="O24" i="34"/>
  <c r="O41" i="34"/>
  <c r="O20" i="34"/>
  <c r="O42" i="34"/>
  <c r="O39" i="34"/>
  <c r="O35" i="34"/>
  <c r="O15" i="34"/>
  <c r="O44" i="34"/>
  <c r="O38" i="34"/>
  <c r="O33" i="34"/>
  <c r="O54" i="34"/>
  <c r="O56" i="34"/>
  <c r="O52" i="34"/>
  <c r="O48" i="34"/>
  <c r="O18" i="34"/>
  <c r="O46" i="34"/>
  <c r="O22" i="34"/>
  <c r="O50" i="34"/>
  <c r="O47" i="34"/>
  <c r="O58" i="34"/>
  <c r="O60" i="34"/>
  <c r="O16" i="34"/>
  <c r="U213" i="34"/>
  <c r="U216" i="34"/>
  <c r="U210" i="34"/>
  <c r="U209" i="34"/>
  <c r="U208" i="34"/>
  <c r="U205" i="34"/>
  <c r="U196" i="34"/>
  <c r="U187" i="34"/>
  <c r="U219" i="34"/>
  <c r="U214" i="34"/>
  <c r="U204" i="34"/>
  <c r="U195" i="34"/>
  <c r="U217" i="34"/>
  <c r="U207" i="34"/>
  <c r="U202" i="34"/>
  <c r="U178" i="34"/>
  <c r="U201" i="34"/>
  <c r="U190" i="34"/>
  <c r="U181" i="34"/>
  <c r="U197" i="34"/>
  <c r="U191" i="34"/>
  <c r="U180" i="34"/>
  <c r="U171" i="34"/>
  <c r="U147" i="34"/>
  <c r="U138" i="34"/>
  <c r="U128" i="34"/>
  <c r="U119" i="34"/>
  <c r="U203" i="34"/>
  <c r="U199" i="34"/>
  <c r="U198" i="34"/>
  <c r="U179" i="34"/>
  <c r="U168" i="34"/>
  <c r="U141" i="34"/>
  <c r="U132" i="34"/>
  <c r="U122" i="34"/>
  <c r="U177" i="34"/>
  <c r="U145" i="34"/>
  <c r="U135" i="34"/>
  <c r="U126" i="34"/>
  <c r="U116" i="34"/>
  <c r="U166" i="34"/>
  <c r="U144" i="34"/>
  <c r="U139" i="34"/>
  <c r="U108" i="34"/>
  <c r="U99" i="34"/>
  <c r="U90" i="34"/>
  <c r="U186" i="34"/>
  <c r="U215" i="34"/>
  <c r="U211" i="34"/>
  <c r="U167" i="34"/>
  <c r="U140" i="34"/>
  <c r="U137" i="34"/>
  <c r="U133" i="34"/>
  <c r="U103" i="34"/>
  <c r="U93" i="34"/>
  <c r="U183" i="34"/>
  <c r="U134" i="34"/>
  <c r="U129" i="34"/>
  <c r="U110" i="34"/>
  <c r="U97" i="34"/>
  <c r="U169" i="34"/>
  <c r="U125" i="34"/>
  <c r="U121" i="34"/>
  <c r="U107" i="34"/>
  <c r="U105" i="34"/>
  <c r="U101" i="34"/>
  <c r="U189" i="34"/>
  <c r="U174" i="34"/>
  <c r="U117" i="34"/>
  <c r="U114" i="34"/>
  <c r="U102" i="34"/>
  <c r="U98" i="34"/>
  <c r="U95" i="34"/>
  <c r="U175" i="34"/>
  <c r="U146" i="34"/>
  <c r="U92" i="34"/>
  <c r="U89" i="34"/>
  <c r="U123" i="34"/>
  <c r="U96" i="34"/>
  <c r="U104" i="34"/>
  <c r="U193" i="34"/>
  <c r="U131" i="34"/>
  <c r="U185" i="34"/>
  <c r="U172" i="34"/>
  <c r="U127" i="34"/>
  <c r="U192" i="34"/>
  <c r="U173" i="34"/>
  <c r="U165" i="34"/>
  <c r="U111" i="34"/>
  <c r="U184" i="34"/>
  <c r="U120" i="34"/>
  <c r="U91" i="34"/>
  <c r="U143" i="34"/>
  <c r="U115" i="34"/>
  <c r="U109" i="34"/>
  <c r="U113" i="34"/>
  <c r="U54" i="34"/>
  <c r="U46" i="34"/>
  <c r="U38" i="34"/>
  <c r="U24" i="34"/>
  <c r="U15" i="34"/>
  <c r="U58" i="34"/>
  <c r="U48" i="34"/>
  <c r="U41" i="34"/>
  <c r="U28" i="34"/>
  <c r="U18" i="34"/>
  <c r="U52" i="34"/>
  <c r="U44" i="34"/>
  <c r="U35" i="34"/>
  <c r="U32" i="34"/>
  <c r="U22" i="34"/>
  <c r="U20" i="34"/>
  <c r="U16" i="34"/>
  <c r="U42" i="34"/>
  <c r="U21" i="34"/>
  <c r="U17" i="34"/>
  <c r="U14" i="34"/>
  <c r="U56" i="34"/>
  <c r="U45" i="34"/>
  <c r="U40" i="34"/>
  <c r="U36" i="34"/>
  <c r="U60" i="34"/>
  <c r="U27" i="34"/>
  <c r="U57" i="34"/>
  <c r="U47" i="34"/>
  <c r="U29" i="34"/>
  <c r="U23" i="34"/>
  <c r="U53" i="34"/>
  <c r="U33" i="34"/>
  <c r="U51" i="34"/>
  <c r="U39" i="34"/>
  <c r="U50" i="34"/>
  <c r="U30" i="34"/>
  <c r="U26" i="34"/>
  <c r="U34" i="34"/>
  <c r="AJ243" i="29"/>
  <c r="AJ261" i="29"/>
  <c r="AZ58" i="29"/>
  <c r="AV58" i="29"/>
  <c r="BD189" i="29"/>
  <c r="AZ189" i="29"/>
  <c r="Z165" i="28"/>
  <c r="AH165" i="28"/>
  <c r="AP58" i="27"/>
  <c r="AT58" i="27"/>
  <c r="AD53" i="28"/>
  <c r="AH53" i="28"/>
  <c r="AQ105" i="23"/>
  <c r="AT57" i="27"/>
  <c r="AX57" i="27"/>
  <c r="Y30" i="23"/>
  <c r="G30" i="22"/>
  <c r="AE30" i="22" s="1"/>
  <c r="AD191" i="28"/>
  <c r="BD137" i="29"/>
  <c r="AV137" i="29"/>
  <c r="AX267" i="27"/>
  <c r="AP267" i="27"/>
  <c r="AT267" i="27"/>
  <c r="AJ168" i="27"/>
  <c r="AJ114" i="27"/>
  <c r="AJ199" i="27"/>
  <c r="AJ103" i="27"/>
  <c r="AJ166" i="27"/>
  <c r="AJ98" i="27"/>
  <c r="AJ107" i="27"/>
  <c r="AJ213" i="27"/>
  <c r="AJ219" i="27"/>
  <c r="AJ214" i="27"/>
  <c r="AJ105" i="27"/>
  <c r="AJ90" i="27"/>
  <c r="AJ175" i="27"/>
  <c r="AJ198" i="27"/>
  <c r="AJ179" i="27"/>
  <c r="AJ93" i="27"/>
  <c r="I137" i="29"/>
  <c r="I107" i="29"/>
  <c r="I97" i="29"/>
  <c r="I166" i="29"/>
  <c r="I109" i="29"/>
  <c r="O268" i="30"/>
  <c r="I137" i="30"/>
  <c r="I139" i="30"/>
  <c r="I174" i="30"/>
  <c r="AJ125" i="27"/>
  <c r="AH191" i="28"/>
  <c r="O166" i="26"/>
  <c r="O119" i="26"/>
  <c r="AD260" i="28"/>
  <c r="Z260" i="28"/>
  <c r="AH260" i="28"/>
  <c r="O253" i="30"/>
  <c r="O283" i="30"/>
  <c r="I89" i="30"/>
  <c r="I144" i="30"/>
  <c r="I211" i="30"/>
  <c r="AQ121" i="23"/>
  <c r="G121" i="22"/>
  <c r="AE121" i="22" s="1"/>
  <c r="AK121" i="23"/>
  <c r="O185" i="30"/>
  <c r="O113" i="30"/>
  <c r="O114" i="30"/>
  <c r="O93" i="30"/>
  <c r="O91" i="30"/>
  <c r="O165" i="30"/>
  <c r="O202" i="30"/>
  <c r="O104" i="30"/>
  <c r="AQ35" i="23"/>
  <c r="Y35" i="23"/>
  <c r="AK35" i="23"/>
  <c r="AW35" i="23"/>
  <c r="AZ36" i="29"/>
  <c r="BD36" i="29"/>
  <c r="AZ143" i="29"/>
  <c r="AV143" i="29"/>
  <c r="AZ114" i="29"/>
  <c r="AV114" i="29"/>
  <c r="AT36" i="27"/>
  <c r="AX36" i="27"/>
  <c r="AT192" i="27"/>
  <c r="AX192" i="27"/>
  <c r="I255" i="33"/>
  <c r="I273" i="33"/>
  <c r="I253" i="33"/>
  <c r="I242" i="33"/>
  <c r="I278" i="33"/>
  <c r="I275" i="33"/>
  <c r="I277" i="33"/>
  <c r="I245" i="33"/>
  <c r="I272" i="33"/>
  <c r="I247" i="33"/>
  <c r="I261" i="33"/>
  <c r="I267" i="33"/>
  <c r="I266" i="33"/>
  <c r="I251" i="33"/>
  <c r="I257" i="33"/>
  <c r="I268" i="33"/>
  <c r="I279" i="33"/>
  <c r="I281" i="33"/>
  <c r="I269" i="33"/>
  <c r="I274" i="33"/>
  <c r="I285" i="33"/>
  <c r="I262" i="33"/>
  <c r="I250" i="33"/>
  <c r="I283" i="33"/>
  <c r="I265" i="33"/>
  <c r="I280" i="33"/>
  <c r="I256" i="33"/>
  <c r="I260" i="33"/>
  <c r="AV189" i="29"/>
  <c r="BD54" i="29"/>
  <c r="AV54" i="29"/>
  <c r="BP289" i="32"/>
  <c r="I101" i="30"/>
  <c r="I97" i="30"/>
  <c r="Z17" i="28"/>
  <c r="AD17" i="28"/>
  <c r="AZ23" i="29"/>
  <c r="BD23" i="29"/>
  <c r="AD165" i="28"/>
  <c r="O249" i="30"/>
  <c r="I93" i="30"/>
  <c r="I129" i="30"/>
  <c r="I116" i="30"/>
  <c r="I203" i="30"/>
  <c r="M289" i="31"/>
  <c r="S289" i="31"/>
  <c r="AD265" i="28"/>
  <c r="Z265" i="28"/>
  <c r="AZ193" i="29"/>
  <c r="AV193" i="29"/>
  <c r="AX23" i="27"/>
  <c r="AT23" i="27"/>
  <c r="AD38" i="28"/>
  <c r="Z38" i="28"/>
  <c r="BT289" i="32"/>
  <c r="O277" i="30"/>
  <c r="O287" i="30"/>
  <c r="O273" i="30"/>
  <c r="O245" i="30"/>
  <c r="O250" i="30"/>
  <c r="O280" i="30"/>
  <c r="O263" i="30"/>
  <c r="O262" i="30"/>
  <c r="O261" i="30"/>
  <c r="O255" i="30"/>
  <c r="O256" i="30"/>
  <c r="O248" i="30"/>
  <c r="O247" i="30"/>
  <c r="O279" i="30"/>
  <c r="AK105" i="23"/>
  <c r="Y105" i="23"/>
  <c r="AE105" i="23"/>
  <c r="BG105" i="23"/>
  <c r="AZ201" i="29"/>
  <c r="BD201" i="29"/>
  <c r="AP30" i="27"/>
  <c r="AT30" i="27"/>
  <c r="BD183" i="29"/>
  <c r="AZ183" i="29"/>
  <c r="BD280" i="29"/>
  <c r="AV280" i="29"/>
  <c r="O251" i="30"/>
  <c r="I113" i="30"/>
  <c r="AJ191" i="27"/>
  <c r="AW101" i="23"/>
  <c r="AQ101" i="23"/>
  <c r="G101" i="22"/>
  <c r="I101" i="22" s="1"/>
  <c r="AE210" i="23"/>
  <c r="BG210" i="23"/>
  <c r="AK210" i="23"/>
  <c r="G174" i="22"/>
  <c r="I174" i="22" s="1"/>
  <c r="AE174" i="23"/>
  <c r="AT28" i="27"/>
  <c r="AX58" i="27"/>
  <c r="AJ101" i="27"/>
  <c r="AJ184" i="27"/>
  <c r="AW278" i="23"/>
  <c r="AZ54" i="29"/>
  <c r="I95" i="29"/>
  <c r="AJ192" i="29"/>
  <c r="AX167" i="27"/>
  <c r="AT167" i="27"/>
  <c r="AN39" i="26"/>
  <c r="AN18" i="26"/>
  <c r="O259" i="30"/>
  <c r="O166" i="30"/>
  <c r="I102" i="30"/>
  <c r="I138" i="30"/>
  <c r="I126" i="30"/>
  <c r="I219" i="30"/>
  <c r="I210" i="30"/>
  <c r="I184" i="30"/>
  <c r="I104" i="30"/>
  <c r="I202" i="30"/>
  <c r="I127" i="30"/>
  <c r="I165" i="30"/>
  <c r="I168" i="30"/>
  <c r="I199" i="30"/>
  <c r="I201" i="30"/>
  <c r="I205" i="30"/>
  <c r="I95" i="30"/>
  <c r="I178" i="30"/>
  <c r="I122" i="30"/>
  <c r="I115" i="30"/>
  <c r="I146" i="30"/>
  <c r="I140" i="30"/>
  <c r="I216" i="30"/>
  <c r="I167" i="30"/>
  <c r="I185" i="30"/>
  <c r="I171" i="30"/>
  <c r="I147" i="30"/>
  <c r="I90" i="30"/>
  <c r="I131" i="30"/>
  <c r="I121" i="30"/>
  <c r="I193" i="30"/>
  <c r="I169" i="30"/>
  <c r="I107" i="30"/>
  <c r="I141" i="30"/>
  <c r="I125" i="30"/>
  <c r="I120" i="30"/>
  <c r="I92" i="30"/>
  <c r="AD255" i="28"/>
  <c r="Z53" i="28"/>
  <c r="O275" i="30"/>
  <c r="I204" i="30"/>
  <c r="AJ189" i="27"/>
  <c r="G105" i="22"/>
  <c r="AE105" i="22" s="1"/>
  <c r="AX40" i="27"/>
  <c r="AJ167" i="27"/>
  <c r="AJ171" i="27"/>
  <c r="AP132" i="27"/>
  <c r="AQ22" i="23"/>
  <c r="Y22" i="23"/>
  <c r="Y133" i="23"/>
  <c r="AQ133" i="23"/>
  <c r="AW133" i="23"/>
  <c r="G133" i="22"/>
  <c r="AE133" i="22" s="1"/>
  <c r="BD58" i="29"/>
  <c r="AZ24" i="29"/>
  <c r="I180" i="29"/>
  <c r="O260" i="30"/>
  <c r="O105" i="30"/>
  <c r="I195" i="30"/>
  <c r="I109" i="30"/>
  <c r="I190" i="30"/>
  <c r="I191" i="30"/>
  <c r="AG26" i="26"/>
  <c r="AP190" i="27"/>
  <c r="Q244" i="29"/>
  <c r="O92" i="32"/>
  <c r="O115" i="32"/>
  <c r="O128" i="32"/>
  <c r="O141" i="32"/>
  <c r="O135" i="32"/>
  <c r="O146" i="32"/>
  <c r="O139" i="32"/>
  <c r="O127" i="32"/>
  <c r="O209" i="32"/>
  <c r="O196" i="32"/>
  <c r="O177" i="32"/>
  <c r="O219" i="32"/>
  <c r="O143" i="33"/>
  <c r="O97" i="33"/>
  <c r="O139" i="33"/>
  <c r="O195" i="33"/>
  <c r="O203" i="33"/>
  <c r="O205" i="33"/>
  <c r="O101" i="33"/>
  <c r="O179" i="33"/>
  <c r="O196" i="33"/>
  <c r="O165" i="33"/>
  <c r="O191" i="33"/>
  <c r="O209" i="33"/>
  <c r="AG36" i="26"/>
  <c r="Q279" i="29"/>
  <c r="BL289" i="32"/>
  <c r="AF289" i="32"/>
  <c r="O99" i="32"/>
  <c r="O120" i="32"/>
  <c r="O173" i="32"/>
  <c r="O107" i="32"/>
  <c r="O131" i="32"/>
  <c r="O185" i="32"/>
  <c r="O197" i="32"/>
  <c r="O171" i="32"/>
  <c r="O169" i="32"/>
  <c r="O204" i="32"/>
  <c r="O191" i="32"/>
  <c r="O213" i="32"/>
  <c r="O144" i="33"/>
  <c r="O122" i="33"/>
  <c r="O167" i="33"/>
  <c r="O169" i="33"/>
  <c r="O114" i="33"/>
  <c r="O119" i="33"/>
  <c r="O117" i="33"/>
  <c r="O129" i="33"/>
  <c r="O116" i="33"/>
  <c r="O146" i="33"/>
  <c r="O180" i="33"/>
  <c r="O197" i="33"/>
  <c r="AH40" i="28"/>
  <c r="Z217" i="28"/>
  <c r="AZ265" i="29"/>
  <c r="BD22" i="29"/>
  <c r="AV255" i="29"/>
  <c r="O116" i="32"/>
  <c r="O110" i="32"/>
  <c r="O101" i="32"/>
  <c r="O96" i="32"/>
  <c r="O121" i="32"/>
  <c r="O119" i="32"/>
  <c r="O195" i="32"/>
  <c r="O113" i="32"/>
  <c r="O199" i="32"/>
  <c r="O179" i="32"/>
  <c r="O192" i="32"/>
  <c r="O207" i="32"/>
  <c r="Q241" i="29"/>
  <c r="G289" i="32"/>
  <c r="AL289" i="32"/>
  <c r="O123" i="32"/>
  <c r="O90" i="32"/>
  <c r="O102" i="32"/>
  <c r="O97" i="32"/>
  <c r="O104" i="32"/>
  <c r="O125" i="32"/>
  <c r="O187" i="32"/>
  <c r="O117" i="32"/>
  <c r="O147" i="32"/>
  <c r="O184" i="32"/>
  <c r="O205" i="32"/>
  <c r="O109" i="33"/>
  <c r="O193" i="33"/>
  <c r="O123" i="33"/>
  <c r="O93" i="33"/>
  <c r="O168" i="33"/>
  <c r="O102" i="33"/>
  <c r="O175" i="33"/>
  <c r="O177" i="33"/>
  <c r="O138" i="33"/>
  <c r="O214" i="33"/>
  <c r="O189" i="33"/>
  <c r="AT289" i="33"/>
  <c r="U54" i="33"/>
  <c r="U45" i="33"/>
  <c r="U35" i="33"/>
  <c r="U26" i="33"/>
  <c r="U16" i="33"/>
  <c r="U58" i="33"/>
  <c r="U48" i="33"/>
  <c r="U39" i="33"/>
  <c r="U29" i="33"/>
  <c r="U20" i="33"/>
  <c r="U60" i="33"/>
  <c r="U56" i="33"/>
  <c r="U46" i="33"/>
  <c r="U36" i="33"/>
  <c r="U27" i="33"/>
  <c r="U17" i="33"/>
  <c r="U40" i="33"/>
  <c r="U24" i="33"/>
  <c r="U44" i="33"/>
  <c r="U52" i="33"/>
  <c r="U28" i="33"/>
  <c r="U47" i="33"/>
  <c r="U42" i="33"/>
  <c r="U41" i="33"/>
  <c r="U18" i="33"/>
  <c r="U14" i="33"/>
  <c r="U51" i="33"/>
  <c r="U21" i="33"/>
  <c r="U30" i="33"/>
  <c r="U15" i="33"/>
  <c r="U38" i="33"/>
  <c r="U33" i="33"/>
  <c r="U32" i="33"/>
  <c r="U50" i="33"/>
  <c r="U34" i="33"/>
  <c r="U57" i="33"/>
  <c r="U53" i="33"/>
  <c r="U23" i="33"/>
  <c r="U22" i="33"/>
  <c r="W289" i="33"/>
  <c r="AB60" i="33"/>
  <c r="AJ60" i="33"/>
  <c r="AF60" i="33"/>
  <c r="U213" i="33"/>
  <c r="U210" i="33"/>
  <c r="U214" i="33"/>
  <c r="U201" i="33"/>
  <c r="U191" i="33"/>
  <c r="U219" i="33"/>
  <c r="U217" i="33"/>
  <c r="U216" i="33"/>
  <c r="U215" i="33"/>
  <c r="U198" i="33"/>
  <c r="U189" i="33"/>
  <c r="U202" i="33"/>
  <c r="U192" i="33"/>
  <c r="U183" i="33"/>
  <c r="U172" i="33"/>
  <c r="U175" i="33"/>
  <c r="U166" i="33"/>
  <c r="U205" i="33"/>
  <c r="U204" i="33"/>
  <c r="U203" i="33"/>
  <c r="U173" i="33"/>
  <c r="U147" i="33"/>
  <c r="U138" i="33"/>
  <c r="U211" i="33"/>
  <c r="U207" i="33"/>
  <c r="U180" i="33"/>
  <c r="U127" i="33"/>
  <c r="U117" i="33"/>
  <c r="U108" i="33"/>
  <c r="U186" i="33"/>
  <c r="U181" i="33"/>
  <c r="U167" i="33"/>
  <c r="U139" i="33"/>
  <c r="U137" i="33"/>
  <c r="U131" i="33"/>
  <c r="U121" i="33"/>
  <c r="U111" i="33"/>
  <c r="U102" i="33"/>
  <c r="U92" i="33"/>
  <c r="U208" i="33"/>
  <c r="U195" i="33"/>
  <c r="U190" i="33"/>
  <c r="U184" i="33"/>
  <c r="U171" i="33"/>
  <c r="U145" i="33"/>
  <c r="U128" i="33"/>
  <c r="U119" i="33"/>
  <c r="U109" i="33"/>
  <c r="U99" i="33"/>
  <c r="U90" i="33"/>
  <c r="U179" i="33"/>
  <c r="U146" i="33"/>
  <c r="U116" i="33"/>
  <c r="U93" i="33"/>
  <c r="U110" i="33"/>
  <c r="U105" i="33"/>
  <c r="U135" i="33"/>
  <c r="U187" i="33"/>
  <c r="U185" i="33"/>
  <c r="U177" i="33"/>
  <c r="U174" i="33"/>
  <c r="U169" i="33"/>
  <c r="U104" i="33"/>
  <c r="U103" i="33"/>
  <c r="U199" i="33"/>
  <c r="U193" i="33"/>
  <c r="U165" i="33"/>
  <c r="U140" i="33"/>
  <c r="U132" i="33"/>
  <c r="U122" i="33"/>
  <c r="U107" i="33"/>
  <c r="U98" i="33"/>
  <c r="U197" i="33"/>
  <c r="U144" i="33"/>
  <c r="U141" i="33"/>
  <c r="U96" i="33"/>
  <c r="U125" i="33"/>
  <c r="U114" i="33"/>
  <c r="U168" i="33"/>
  <c r="U95" i="33"/>
  <c r="U91" i="33"/>
  <c r="U89" i="33"/>
  <c r="U143" i="33"/>
  <c r="U101" i="33"/>
  <c r="U126" i="33"/>
  <c r="U97" i="33"/>
  <c r="U209" i="33"/>
  <c r="U196" i="33"/>
  <c r="U134" i="33"/>
  <c r="U115" i="33"/>
  <c r="U178" i="33"/>
  <c r="U120" i="33"/>
  <c r="U113" i="33"/>
  <c r="U123" i="33"/>
  <c r="U133" i="33"/>
  <c r="U129" i="33"/>
  <c r="AB219" i="33"/>
  <c r="AF219" i="33"/>
  <c r="AJ219" i="33"/>
  <c r="O53" i="33"/>
  <c r="O44" i="33"/>
  <c r="O34" i="33"/>
  <c r="O24" i="33"/>
  <c r="O15" i="33"/>
  <c r="O57" i="33"/>
  <c r="O47" i="33"/>
  <c r="O38" i="33"/>
  <c r="O28" i="33"/>
  <c r="O18" i="33"/>
  <c r="O54" i="33"/>
  <c r="O45" i="33"/>
  <c r="O35" i="33"/>
  <c r="O26" i="33"/>
  <c r="O16" i="33"/>
  <c r="O60" i="33"/>
  <c r="O52" i="33"/>
  <c r="O51" i="33"/>
  <c r="O50" i="33"/>
  <c r="O29" i="33"/>
  <c r="O48" i="33"/>
  <c r="O27" i="33"/>
  <c r="O56" i="33"/>
  <c r="O23" i="33"/>
  <c r="O22" i="33"/>
  <c r="O21" i="33"/>
  <c r="O33" i="33"/>
  <c r="O32" i="33"/>
  <c r="O30" i="33"/>
  <c r="O58" i="33"/>
  <c r="O36" i="33"/>
  <c r="O42" i="33"/>
  <c r="O41" i="33"/>
  <c r="O40" i="33"/>
  <c r="O20" i="33"/>
  <c r="O46" i="33"/>
  <c r="O14" i="33"/>
  <c r="O39" i="33"/>
  <c r="O17" i="33"/>
  <c r="AJ287" i="33"/>
  <c r="AB287" i="33"/>
  <c r="AF287" i="33"/>
  <c r="I52" i="33"/>
  <c r="I42" i="33"/>
  <c r="I33" i="33"/>
  <c r="I23" i="33"/>
  <c r="I14" i="33"/>
  <c r="I60" i="33"/>
  <c r="I56" i="33"/>
  <c r="I46" i="33"/>
  <c r="I36" i="33"/>
  <c r="I27" i="33"/>
  <c r="I17" i="33"/>
  <c r="I53" i="33"/>
  <c r="I44" i="33"/>
  <c r="I34" i="33"/>
  <c r="I24" i="33"/>
  <c r="I15" i="33"/>
  <c r="I39" i="33"/>
  <c r="I32" i="33"/>
  <c r="I51" i="33"/>
  <c r="I45" i="33"/>
  <c r="I40" i="33"/>
  <c r="I18" i="33"/>
  <c r="I38" i="33"/>
  <c r="I35" i="33"/>
  <c r="I30" i="33"/>
  <c r="I58" i="33"/>
  <c r="I47" i="33"/>
  <c r="I57" i="33"/>
  <c r="I54" i="33"/>
  <c r="I50" i="33"/>
  <c r="I29" i="33"/>
  <c r="I22" i="33"/>
  <c r="I28" i="33"/>
  <c r="I26" i="33"/>
  <c r="I21" i="33"/>
  <c r="I48" i="33"/>
  <c r="I41" i="33"/>
  <c r="I20" i="33"/>
  <c r="I16" i="33"/>
  <c r="AG89" i="26"/>
  <c r="AJ284" i="29"/>
  <c r="U215" i="30"/>
  <c r="AJ275" i="29"/>
  <c r="AT134" i="27"/>
  <c r="I171" i="27"/>
  <c r="AJ277" i="29"/>
  <c r="AH171" i="28"/>
  <c r="AK96" i="23"/>
  <c r="AW191" i="23"/>
  <c r="O132" i="26"/>
  <c r="O199" i="26"/>
  <c r="AX138" i="27"/>
  <c r="I185" i="27"/>
  <c r="AT253" i="27"/>
  <c r="AP272" i="27"/>
  <c r="AX283" i="27"/>
  <c r="Z24" i="28"/>
  <c r="AV117" i="29"/>
  <c r="AV183" i="29"/>
  <c r="AZ33" i="29"/>
  <c r="AV247" i="29"/>
  <c r="AV134" i="29"/>
  <c r="AZ27" i="29"/>
  <c r="I103" i="29"/>
  <c r="I214" i="29"/>
  <c r="AJ260" i="29"/>
  <c r="AJ287" i="29"/>
  <c r="U165" i="30"/>
  <c r="O178" i="30"/>
  <c r="O207" i="30"/>
  <c r="O105" i="26"/>
  <c r="AJ250" i="29"/>
  <c r="BN289" i="32"/>
  <c r="BG185" i="23"/>
  <c r="G38" i="22"/>
  <c r="I38" i="22" s="1"/>
  <c r="AE96" i="23"/>
  <c r="BM191" i="23"/>
  <c r="O144" i="26"/>
  <c r="O92" i="26"/>
  <c r="AG145" i="26"/>
  <c r="O102" i="26"/>
  <c r="O93" i="26"/>
  <c r="AT138" i="27"/>
  <c r="I109" i="27"/>
  <c r="AP253" i="27"/>
  <c r="AP283" i="27"/>
  <c r="AH213" i="28"/>
  <c r="Z283" i="28"/>
  <c r="AD24" i="28"/>
  <c r="BD35" i="29"/>
  <c r="AV171" i="29"/>
  <c r="BD117" i="29"/>
  <c r="BD33" i="29"/>
  <c r="BD253" i="29"/>
  <c r="AV26" i="29"/>
  <c r="AV27" i="29"/>
  <c r="AP277" i="29"/>
  <c r="I129" i="29"/>
  <c r="I201" i="29"/>
  <c r="AJ248" i="29"/>
  <c r="AD171" i="28"/>
  <c r="U119" i="30"/>
  <c r="AJ279" i="29"/>
  <c r="O140" i="26"/>
  <c r="AV166" i="29"/>
  <c r="G96" i="22"/>
  <c r="I96" i="22" s="1"/>
  <c r="BG244" i="23"/>
  <c r="AW22" i="23"/>
  <c r="O204" i="26"/>
  <c r="O185" i="26"/>
  <c r="O191" i="26"/>
  <c r="I201" i="27"/>
  <c r="AP36" i="27"/>
  <c r="AD213" i="28"/>
  <c r="AD283" i="28"/>
  <c r="AH289" i="29"/>
  <c r="AZ35" i="29"/>
  <c r="AZ171" i="29"/>
  <c r="AZ211" i="29"/>
  <c r="BD114" i="29"/>
  <c r="AV17" i="29"/>
  <c r="AZ253" i="29"/>
  <c r="AZ26" i="29"/>
  <c r="AP262" i="29"/>
  <c r="AJ254" i="29"/>
  <c r="U120" i="30"/>
  <c r="I277" i="26"/>
  <c r="AV52" i="29"/>
  <c r="O89" i="26"/>
  <c r="AJ247" i="29"/>
  <c r="AE185" i="23"/>
  <c r="AW38" i="23"/>
  <c r="AE191" i="23"/>
  <c r="BM185" i="23"/>
  <c r="AK244" i="23"/>
  <c r="BG22" i="23"/>
  <c r="AG131" i="26"/>
  <c r="O193" i="26"/>
  <c r="O107" i="26"/>
  <c r="I199" i="27"/>
  <c r="BD211" i="29"/>
  <c r="AP272" i="29"/>
  <c r="I186" i="29"/>
  <c r="I174" i="29"/>
  <c r="U179" i="30"/>
  <c r="O147" i="30"/>
  <c r="O169" i="30"/>
  <c r="BV289" i="32"/>
  <c r="U287" i="32"/>
  <c r="U281" i="32"/>
  <c r="U277" i="32"/>
  <c r="U272" i="32"/>
  <c r="U267" i="32"/>
  <c r="U262" i="32"/>
  <c r="U284" i="32"/>
  <c r="U280" i="32"/>
  <c r="U268" i="32"/>
  <c r="U263" i="32"/>
  <c r="U254" i="32"/>
  <c r="U249" i="32"/>
  <c r="U283" i="32"/>
  <c r="U279" i="32"/>
  <c r="U275" i="32"/>
  <c r="U257" i="32"/>
  <c r="U253" i="32"/>
  <c r="U248" i="32"/>
  <c r="U255" i="32"/>
  <c r="U250" i="32"/>
  <c r="U273" i="32"/>
  <c r="U271" i="32"/>
  <c r="U269" i="32"/>
  <c r="U274" i="32"/>
  <c r="U259" i="32"/>
  <c r="U278" i="32"/>
  <c r="U241" i="32"/>
  <c r="U285" i="32"/>
  <c r="U260" i="32"/>
  <c r="U244" i="32"/>
  <c r="U243" i="32"/>
  <c r="U265" i="32"/>
  <c r="U245" i="32"/>
  <c r="U242" i="32"/>
  <c r="U251" i="32"/>
  <c r="U247" i="32"/>
  <c r="U266" i="32"/>
  <c r="U261" i="32"/>
  <c r="U256" i="32"/>
  <c r="AA285" i="32"/>
  <c r="AA280" i="32"/>
  <c r="AA275" i="32"/>
  <c r="AA271" i="32"/>
  <c r="AA283" i="32"/>
  <c r="AA278" i="32"/>
  <c r="AA273" i="32"/>
  <c r="AA268" i="32"/>
  <c r="AA287" i="32"/>
  <c r="AA267" i="32"/>
  <c r="AA265" i="32"/>
  <c r="AA259" i="32"/>
  <c r="AA274" i="32"/>
  <c r="AA256" i="32"/>
  <c r="AA281" i="32"/>
  <c r="AA260" i="32"/>
  <c r="AA253" i="32"/>
  <c r="AA249" i="32"/>
  <c r="AA243" i="32"/>
  <c r="AA284" i="32"/>
  <c r="AA277" i="32"/>
  <c r="AA244" i="32"/>
  <c r="AA263" i="32"/>
  <c r="AA261" i="32"/>
  <c r="AA257" i="32"/>
  <c r="AA242" i="32"/>
  <c r="AA266" i="32"/>
  <c r="AA248" i="32"/>
  <c r="AA247" i="32"/>
  <c r="AA272" i="32"/>
  <c r="AA269" i="32"/>
  <c r="AA255" i="32"/>
  <c r="AA254" i="32"/>
  <c r="AA251" i="32"/>
  <c r="AA241" i="32"/>
  <c r="AA250" i="32"/>
  <c r="AA279" i="32"/>
  <c r="AA262" i="32"/>
  <c r="AA245" i="32"/>
  <c r="O284" i="32"/>
  <c r="O279" i="32"/>
  <c r="O274" i="32"/>
  <c r="O269" i="32"/>
  <c r="O281" i="32"/>
  <c r="O277" i="32"/>
  <c r="O272" i="32"/>
  <c r="O267" i="32"/>
  <c r="O285" i="32"/>
  <c r="O260" i="32"/>
  <c r="O273" i="32"/>
  <c r="O266" i="32"/>
  <c r="O262" i="32"/>
  <c r="O261" i="32"/>
  <c r="O255" i="32"/>
  <c r="O280" i="32"/>
  <c r="O251" i="32"/>
  <c r="O242" i="32"/>
  <c r="O245" i="32"/>
  <c r="O268" i="32"/>
  <c r="O256" i="32"/>
  <c r="O254" i="32"/>
  <c r="O248" i="32"/>
  <c r="O247" i="32"/>
  <c r="O241" i="32"/>
  <c r="O271" i="32"/>
  <c r="O259" i="32"/>
  <c r="O265" i="32"/>
  <c r="O253" i="32"/>
  <c r="O287" i="32"/>
  <c r="O275" i="32"/>
  <c r="O249" i="32"/>
  <c r="O244" i="32"/>
  <c r="O243" i="32"/>
  <c r="O283" i="32"/>
  <c r="O250" i="32"/>
  <c r="O278" i="32"/>
  <c r="O257" i="32"/>
  <c r="O263" i="32"/>
  <c r="BB287" i="32"/>
  <c r="AT287" i="32"/>
  <c r="AX287" i="32"/>
  <c r="O60" i="32"/>
  <c r="O58" i="32"/>
  <c r="O41" i="32"/>
  <c r="O36" i="32"/>
  <c r="O32" i="32"/>
  <c r="O27" i="32"/>
  <c r="O22" i="32"/>
  <c r="O17" i="32"/>
  <c r="O52" i="32"/>
  <c r="O57" i="32"/>
  <c r="O48" i="32"/>
  <c r="O42" i="32"/>
  <c r="O38" i="32"/>
  <c r="O33" i="32"/>
  <c r="O28" i="32"/>
  <c r="O23" i="32"/>
  <c r="O18" i="32"/>
  <c r="O14" i="32"/>
  <c r="O45" i="32"/>
  <c r="O29" i="32"/>
  <c r="O26" i="32"/>
  <c r="O54" i="32"/>
  <c r="O46" i="32"/>
  <c r="O53" i="32"/>
  <c r="O51" i="32"/>
  <c r="O39" i="32"/>
  <c r="O35" i="32"/>
  <c r="O40" i="32"/>
  <c r="O24" i="32"/>
  <c r="O20" i="32"/>
  <c r="O16" i="32"/>
  <c r="O30" i="32"/>
  <c r="O56" i="32"/>
  <c r="O50" i="32"/>
  <c r="O15" i="32"/>
  <c r="O21" i="32"/>
  <c r="O44" i="32"/>
  <c r="O47" i="32"/>
  <c r="O34" i="32"/>
  <c r="AA57" i="32"/>
  <c r="AA48" i="32"/>
  <c r="AA42" i="32"/>
  <c r="AA38" i="32"/>
  <c r="AA33" i="32"/>
  <c r="AA28" i="32"/>
  <c r="AA23" i="32"/>
  <c r="AA18" i="32"/>
  <c r="AA14" i="32"/>
  <c r="AA47" i="32"/>
  <c r="AA44" i="32"/>
  <c r="AA39" i="32"/>
  <c r="AA34" i="32"/>
  <c r="AA29" i="32"/>
  <c r="AA24" i="32"/>
  <c r="AA20" i="32"/>
  <c r="AA15" i="32"/>
  <c r="AA54" i="32"/>
  <c r="AA51" i="32"/>
  <c r="AA35" i="32"/>
  <c r="AA16" i="32"/>
  <c r="AA50" i="32"/>
  <c r="AA46" i="32"/>
  <c r="AA32" i="32"/>
  <c r="AA60" i="32"/>
  <c r="AA45" i="32"/>
  <c r="AA26" i="32"/>
  <c r="AA41" i="32"/>
  <c r="AA30" i="32"/>
  <c r="AA40" i="32"/>
  <c r="AA53" i="32"/>
  <c r="AA17" i="32"/>
  <c r="AA56" i="32"/>
  <c r="AA52" i="32"/>
  <c r="AA27" i="32"/>
  <c r="AA22" i="32"/>
  <c r="AA36" i="32"/>
  <c r="AA58" i="32"/>
  <c r="AA21" i="32"/>
  <c r="BB219" i="32"/>
  <c r="AX219" i="32"/>
  <c r="AT219" i="32"/>
  <c r="U215" i="32"/>
  <c r="U210" i="32"/>
  <c r="U205" i="32"/>
  <c r="U201" i="32"/>
  <c r="U219" i="32"/>
  <c r="U217" i="32"/>
  <c r="U213" i="32"/>
  <c r="U207" i="32"/>
  <c r="U202" i="32"/>
  <c r="U199" i="32"/>
  <c r="U195" i="32"/>
  <c r="U209" i="32"/>
  <c r="U214" i="32"/>
  <c r="U196" i="32"/>
  <c r="U189" i="32"/>
  <c r="U184" i="32"/>
  <c r="U179" i="32"/>
  <c r="U174" i="32"/>
  <c r="U169" i="32"/>
  <c r="U165" i="32"/>
  <c r="U144" i="32"/>
  <c r="U139" i="32"/>
  <c r="U134" i="32"/>
  <c r="U198" i="32"/>
  <c r="U216" i="32"/>
  <c r="U197" i="32"/>
  <c r="U185" i="32"/>
  <c r="U181" i="32"/>
  <c r="U178" i="32"/>
  <c r="U167" i="32"/>
  <c r="U143" i="32"/>
  <c r="U131" i="32"/>
  <c r="U126" i="32"/>
  <c r="U121" i="32"/>
  <c r="U116" i="32"/>
  <c r="U111" i="32"/>
  <c r="U107" i="32"/>
  <c r="U140" i="32"/>
  <c r="U132" i="32"/>
  <c r="U208" i="32"/>
  <c r="U180" i="32"/>
  <c r="U177" i="32"/>
  <c r="U173" i="32"/>
  <c r="U146" i="32"/>
  <c r="U133" i="32"/>
  <c r="U129" i="32"/>
  <c r="U125" i="32"/>
  <c r="U120" i="32"/>
  <c r="U115" i="32"/>
  <c r="U110" i="32"/>
  <c r="U105" i="32"/>
  <c r="U203" i="32"/>
  <c r="U183" i="32"/>
  <c r="U192" i="32"/>
  <c r="U168" i="32"/>
  <c r="U187" i="32"/>
  <c r="U171" i="32"/>
  <c r="U147" i="32"/>
  <c r="U137" i="32"/>
  <c r="U123" i="32"/>
  <c r="U204" i="32"/>
  <c r="U127" i="32"/>
  <c r="U122" i="32"/>
  <c r="U145" i="32"/>
  <c r="U128" i="32"/>
  <c r="U175" i="32"/>
  <c r="U138" i="32"/>
  <c r="U102" i="32"/>
  <c r="U97" i="32"/>
  <c r="U92" i="32"/>
  <c r="U166" i="32"/>
  <c r="U104" i="32"/>
  <c r="U98" i="32"/>
  <c r="U90" i="32"/>
  <c r="U91" i="32"/>
  <c r="U172" i="32"/>
  <c r="U135" i="32"/>
  <c r="U99" i="32"/>
  <c r="U191" i="32"/>
  <c r="U119" i="32"/>
  <c r="U96" i="32"/>
  <c r="U89" i="32"/>
  <c r="U211" i="32"/>
  <c r="U141" i="32"/>
  <c r="U186" i="32"/>
  <c r="U114" i="32"/>
  <c r="U109" i="32"/>
  <c r="U190" i="32"/>
  <c r="U103" i="32"/>
  <c r="U93" i="32"/>
  <c r="U113" i="32"/>
  <c r="U95" i="32"/>
  <c r="U193" i="32"/>
  <c r="U117" i="32"/>
  <c r="U108" i="32"/>
  <c r="U101" i="32"/>
  <c r="AP289" i="32"/>
  <c r="AX60" i="32"/>
  <c r="BB60" i="32"/>
  <c r="AT60" i="32"/>
  <c r="I219" i="32"/>
  <c r="I214" i="32"/>
  <c r="I209" i="32"/>
  <c r="I204" i="32"/>
  <c r="I215" i="32"/>
  <c r="I208" i="32"/>
  <c r="I201" i="32"/>
  <c r="I210" i="32"/>
  <c r="I217" i="32"/>
  <c r="I198" i="32"/>
  <c r="I193" i="32"/>
  <c r="I216" i="32"/>
  <c r="I197" i="32"/>
  <c r="I207" i="32"/>
  <c r="I187" i="32"/>
  <c r="I183" i="32"/>
  <c r="I178" i="32"/>
  <c r="I173" i="32"/>
  <c r="I168" i="32"/>
  <c r="I147" i="32"/>
  <c r="I143" i="32"/>
  <c r="I138" i="32"/>
  <c r="I133" i="32"/>
  <c r="I205" i="32"/>
  <c r="I192" i="32"/>
  <c r="I191" i="32"/>
  <c r="I180" i="32"/>
  <c r="I172" i="32"/>
  <c r="I134" i="32"/>
  <c r="I129" i="32"/>
  <c r="I125" i="32"/>
  <c r="I120" i="32"/>
  <c r="I115" i="32"/>
  <c r="I110" i="32"/>
  <c r="I105" i="32"/>
  <c r="I179" i="32"/>
  <c r="I141" i="32"/>
  <c r="I211" i="32"/>
  <c r="I203" i="32"/>
  <c r="I186" i="32"/>
  <c r="I175" i="32"/>
  <c r="I166" i="32"/>
  <c r="I135" i="32"/>
  <c r="I128" i="32"/>
  <c r="I123" i="32"/>
  <c r="I119" i="32"/>
  <c r="I114" i="32"/>
  <c r="I109" i="32"/>
  <c r="I104" i="32"/>
  <c r="I199" i="32"/>
  <c r="I190" i="32"/>
  <c r="I185" i="32"/>
  <c r="I181" i="32"/>
  <c r="I177" i="32"/>
  <c r="I202" i="32"/>
  <c r="I174" i="32"/>
  <c r="I127" i="32"/>
  <c r="I196" i="32"/>
  <c r="I189" i="32"/>
  <c r="I184" i="32"/>
  <c r="I165" i="32"/>
  <c r="I145" i="32"/>
  <c r="I137" i="32"/>
  <c r="I101" i="32"/>
  <c r="I96" i="32"/>
  <c r="I91" i="32"/>
  <c r="I195" i="32"/>
  <c r="I140" i="32"/>
  <c r="I139" i="32"/>
  <c r="I121" i="32"/>
  <c r="I108" i="32"/>
  <c r="I107" i="32"/>
  <c r="I213" i="32"/>
  <c r="I144" i="32"/>
  <c r="I131" i="32"/>
  <c r="I126" i="32"/>
  <c r="I102" i="32"/>
  <c r="I93" i="32"/>
  <c r="I111" i="32"/>
  <c r="I98" i="32"/>
  <c r="I169" i="32"/>
  <c r="I167" i="32"/>
  <c r="I132" i="32"/>
  <c r="I122" i="32"/>
  <c r="I117" i="32"/>
  <c r="I171" i="32"/>
  <c r="I113" i="32"/>
  <c r="I99" i="32"/>
  <c r="I146" i="32"/>
  <c r="I92" i="32"/>
  <c r="I103" i="32"/>
  <c r="I116" i="32"/>
  <c r="I97" i="32"/>
  <c r="I89" i="32"/>
  <c r="I95" i="32"/>
  <c r="I90" i="32"/>
  <c r="I54" i="32"/>
  <c r="I50" i="32"/>
  <c r="I48" i="32"/>
  <c r="I57" i="32"/>
  <c r="I42" i="32"/>
  <c r="I38" i="32"/>
  <c r="I33" i="32"/>
  <c r="I28" i="32"/>
  <c r="I23" i="32"/>
  <c r="I18" i="32"/>
  <c r="I14" i="32"/>
  <c r="I58" i="32"/>
  <c r="I39" i="32"/>
  <c r="I35" i="32"/>
  <c r="I20" i="32"/>
  <c r="I16" i="32"/>
  <c r="I60" i="32"/>
  <c r="I27" i="32"/>
  <c r="I45" i="32"/>
  <c r="I29" i="32"/>
  <c r="I26" i="32"/>
  <c r="I47" i="32"/>
  <c r="I36" i="32"/>
  <c r="I52" i="32"/>
  <c r="I22" i="32"/>
  <c r="I51" i="32"/>
  <c r="I24" i="32"/>
  <c r="I34" i="32"/>
  <c r="I32" i="32"/>
  <c r="I21" i="32"/>
  <c r="I44" i="32"/>
  <c r="I17" i="32"/>
  <c r="I56" i="32"/>
  <c r="I46" i="32"/>
  <c r="I40" i="32"/>
  <c r="I15" i="32"/>
  <c r="I53" i="32"/>
  <c r="I41" i="32"/>
  <c r="I30" i="32"/>
  <c r="AN60" i="32"/>
  <c r="AN46" i="32"/>
  <c r="AN44" i="32"/>
  <c r="AN39" i="32"/>
  <c r="AN34" i="32"/>
  <c r="AN29" i="32"/>
  <c r="AN24" i="32"/>
  <c r="AN20" i="32"/>
  <c r="AN15" i="32"/>
  <c r="AN54" i="32"/>
  <c r="AN47" i="32"/>
  <c r="AN52" i="32"/>
  <c r="AN40" i="32"/>
  <c r="AN35" i="32"/>
  <c r="AN30" i="32"/>
  <c r="AN26" i="32"/>
  <c r="AN21" i="32"/>
  <c r="AN16" i="32"/>
  <c r="AN41" i="32"/>
  <c r="AN22" i="32"/>
  <c r="AN38" i="32"/>
  <c r="AN18" i="32"/>
  <c r="AN53" i="32"/>
  <c r="AN51" i="32"/>
  <c r="AN50" i="32"/>
  <c r="AN48" i="32"/>
  <c r="AN32" i="32"/>
  <c r="AN58" i="32"/>
  <c r="AN57" i="32"/>
  <c r="AN56" i="32"/>
  <c r="AN36" i="32"/>
  <c r="AN14" i="32"/>
  <c r="AN45" i="32"/>
  <c r="AN17" i="32"/>
  <c r="AN27" i="32"/>
  <c r="AN42" i="32"/>
  <c r="AN23" i="32"/>
  <c r="AN28" i="32"/>
  <c r="AN33" i="32"/>
  <c r="U56" i="32"/>
  <c r="U51" i="32"/>
  <c r="U46" i="32"/>
  <c r="U53" i="32"/>
  <c r="U54" i="32"/>
  <c r="U47" i="32"/>
  <c r="U44" i="32"/>
  <c r="U39" i="32"/>
  <c r="U34" i="32"/>
  <c r="U29" i="32"/>
  <c r="U24" i="32"/>
  <c r="U20" i="32"/>
  <c r="U15" i="32"/>
  <c r="U52" i="32"/>
  <c r="U41" i="32"/>
  <c r="U22" i="32"/>
  <c r="U40" i="32"/>
  <c r="U33" i="32"/>
  <c r="U21" i="32"/>
  <c r="U14" i="32"/>
  <c r="U32" i="32"/>
  <c r="U58" i="32"/>
  <c r="U42" i="32"/>
  <c r="U60" i="32"/>
  <c r="U35" i="32"/>
  <c r="U28" i="32"/>
  <c r="U45" i="32"/>
  <c r="U17" i="32"/>
  <c r="U50" i="32"/>
  <c r="U48" i="32"/>
  <c r="U18" i="32"/>
  <c r="U16" i="32"/>
  <c r="U27" i="32"/>
  <c r="U57" i="32"/>
  <c r="U23" i="32"/>
  <c r="U38" i="32"/>
  <c r="U26" i="32"/>
  <c r="U30" i="32"/>
  <c r="U36" i="32"/>
  <c r="AH283" i="32"/>
  <c r="AH278" i="32"/>
  <c r="AH273" i="32"/>
  <c r="AH268" i="32"/>
  <c r="AH263" i="32"/>
  <c r="AH259" i="32"/>
  <c r="AH281" i="32"/>
  <c r="AH271" i="32"/>
  <c r="AH255" i="32"/>
  <c r="AH250" i="32"/>
  <c r="AH269" i="32"/>
  <c r="AH262" i="32"/>
  <c r="AH261" i="32"/>
  <c r="AH285" i="32"/>
  <c r="AH277" i="32"/>
  <c r="AH266" i="32"/>
  <c r="AH254" i="32"/>
  <c r="AH249" i="32"/>
  <c r="AH244" i="32"/>
  <c r="AH275" i="32"/>
  <c r="AH251" i="32"/>
  <c r="AH245" i="32"/>
  <c r="AH241" i="32"/>
  <c r="AH287" i="32"/>
  <c r="AH279" i="32"/>
  <c r="AH267" i="32"/>
  <c r="AH248" i="32"/>
  <c r="AH247" i="32"/>
  <c r="AH257" i="32"/>
  <c r="AH284" i="32"/>
  <c r="AH265" i="32"/>
  <c r="AH256" i="32"/>
  <c r="AH242" i="32"/>
  <c r="AH253" i="32"/>
  <c r="AH243" i="32"/>
  <c r="AH274" i="32"/>
  <c r="AH260" i="32"/>
  <c r="AH280" i="32"/>
  <c r="AH272" i="32"/>
  <c r="AN215" i="32"/>
  <c r="AN210" i="32"/>
  <c r="AN219" i="32"/>
  <c r="AN214" i="32"/>
  <c r="AN209" i="32"/>
  <c r="AN205" i="32"/>
  <c r="AN217" i="32"/>
  <c r="AN207" i="32"/>
  <c r="AN211" i="32"/>
  <c r="AN202" i="32"/>
  <c r="AN216" i="32"/>
  <c r="AN195" i="32"/>
  <c r="AN189" i="32"/>
  <c r="AN184" i="32"/>
  <c r="AN179" i="32"/>
  <c r="AN174" i="32"/>
  <c r="AN169" i="32"/>
  <c r="AN213" i="32"/>
  <c r="AN208" i="32"/>
  <c r="AN196" i="32"/>
  <c r="AN203" i="32"/>
  <c r="AN201" i="32"/>
  <c r="AN198" i="32"/>
  <c r="AN191" i="32"/>
  <c r="AN186" i="32"/>
  <c r="AN181" i="32"/>
  <c r="AN177" i="32"/>
  <c r="AN172" i="32"/>
  <c r="AN167" i="32"/>
  <c r="AN146" i="32"/>
  <c r="AN141" i="32"/>
  <c r="AN143" i="32"/>
  <c r="AN139" i="32"/>
  <c r="AN132" i="32"/>
  <c r="AN197" i="32"/>
  <c r="AN185" i="32"/>
  <c r="AN178" i="32"/>
  <c r="AN140" i="32"/>
  <c r="AN129" i="32"/>
  <c r="AN125" i="32"/>
  <c r="AN120" i="32"/>
  <c r="AN115" i="32"/>
  <c r="AN165" i="32"/>
  <c r="AN133" i="32"/>
  <c r="AN204" i="32"/>
  <c r="AN187" i="32"/>
  <c r="AN193" i="32"/>
  <c r="AN175" i="32"/>
  <c r="AN134" i="32"/>
  <c r="AN192" i="32"/>
  <c r="AN180" i="32"/>
  <c r="AN138" i="32"/>
  <c r="AN131" i="32"/>
  <c r="AN121" i="32"/>
  <c r="AN183" i="32"/>
  <c r="AN147" i="32"/>
  <c r="AN135" i="32"/>
  <c r="AN127" i="32"/>
  <c r="AN126" i="32"/>
  <c r="AN122" i="32"/>
  <c r="AN199" i="32"/>
  <c r="AN190" i="32"/>
  <c r="AN113" i="32"/>
  <c r="AN145" i="32"/>
  <c r="AN107" i="32"/>
  <c r="AN105" i="32"/>
  <c r="AN98" i="32"/>
  <c r="AN144" i="32"/>
  <c r="AN104" i="32"/>
  <c r="AN99" i="32"/>
  <c r="AN91" i="32"/>
  <c r="AN166" i="32"/>
  <c r="AN117" i="32"/>
  <c r="AN109" i="32"/>
  <c r="AN108" i="32"/>
  <c r="AN96" i="32"/>
  <c r="AN89" i="32"/>
  <c r="AN119" i="32"/>
  <c r="AN102" i="32"/>
  <c r="AN173" i="32"/>
  <c r="AN168" i="32"/>
  <c r="AN116" i="32"/>
  <c r="AN103" i="32"/>
  <c r="AN97" i="32"/>
  <c r="AN95" i="32"/>
  <c r="AN93" i="32"/>
  <c r="AN92" i="32"/>
  <c r="AN101" i="32"/>
  <c r="AN123" i="32"/>
  <c r="AN110" i="32"/>
  <c r="AN114" i="32"/>
  <c r="AN137" i="32"/>
  <c r="AN90" i="32"/>
  <c r="AN171" i="32"/>
  <c r="AN111" i="32"/>
  <c r="AN128" i="32"/>
  <c r="I285" i="32"/>
  <c r="I280" i="32"/>
  <c r="I275" i="32"/>
  <c r="I271" i="32"/>
  <c r="I266" i="32"/>
  <c r="I261" i="32"/>
  <c r="I283" i="32"/>
  <c r="I274" i="32"/>
  <c r="I265" i="32"/>
  <c r="I257" i="32"/>
  <c r="I253" i="32"/>
  <c r="I281" i="32"/>
  <c r="I259" i="32"/>
  <c r="I278" i="32"/>
  <c r="I269" i="32"/>
  <c r="I260" i="32"/>
  <c r="I256" i="32"/>
  <c r="I251" i="32"/>
  <c r="I247" i="32"/>
  <c r="I249" i="32"/>
  <c r="I267" i="32"/>
  <c r="I262" i="32"/>
  <c r="I243" i="32"/>
  <c r="I279" i="32"/>
  <c r="I263" i="32"/>
  <c r="I244" i="32"/>
  <c r="I284" i="32"/>
  <c r="I254" i="32"/>
  <c r="I277" i="32"/>
  <c r="I250" i="32"/>
  <c r="I272" i="32"/>
  <c r="I241" i="32"/>
  <c r="I287" i="32"/>
  <c r="I273" i="32"/>
  <c r="I245" i="32"/>
  <c r="I255" i="32"/>
  <c r="I242" i="32"/>
  <c r="I248" i="32"/>
  <c r="I268" i="32"/>
  <c r="AH57" i="32"/>
  <c r="AH52" i="32"/>
  <c r="AH47" i="32"/>
  <c r="AH60" i="32"/>
  <c r="AH40" i="32"/>
  <c r="AH35" i="32"/>
  <c r="AH30" i="32"/>
  <c r="AH26" i="32"/>
  <c r="AH21" i="32"/>
  <c r="AH16" i="32"/>
  <c r="AH58" i="32"/>
  <c r="AH34" i="32"/>
  <c r="AH28" i="32"/>
  <c r="AH15" i="32"/>
  <c r="AH45" i="32"/>
  <c r="AH27" i="32"/>
  <c r="AH44" i="32"/>
  <c r="AH38" i="32"/>
  <c r="AH24" i="32"/>
  <c r="AH18" i="32"/>
  <c r="AH54" i="32"/>
  <c r="AH36" i="32"/>
  <c r="AH56" i="32"/>
  <c r="AH41" i="32"/>
  <c r="AH39" i="32"/>
  <c r="AH17" i="32"/>
  <c r="AH42" i="32"/>
  <c r="AH22" i="32"/>
  <c r="AH23" i="32"/>
  <c r="AH29" i="32"/>
  <c r="AH53" i="32"/>
  <c r="AH51" i="32"/>
  <c r="AH50" i="32"/>
  <c r="AH20" i="32"/>
  <c r="AH14" i="32"/>
  <c r="AH48" i="32"/>
  <c r="AH32" i="32"/>
  <c r="AH46" i="32"/>
  <c r="AH33" i="32"/>
  <c r="BM91" i="23"/>
  <c r="AQ91" i="23"/>
  <c r="AZ271" i="29"/>
  <c r="AD20" i="28"/>
  <c r="Z20" i="28"/>
  <c r="AH20" i="28"/>
  <c r="BD141" i="29"/>
  <c r="AZ141" i="29"/>
  <c r="AW122" i="23"/>
  <c r="AK122" i="23"/>
  <c r="Y122" i="23"/>
  <c r="BM122" i="23"/>
  <c r="AE122" i="23"/>
  <c r="Q141" i="29"/>
  <c r="Q103" i="29"/>
  <c r="Q91" i="29"/>
  <c r="Q185" i="29"/>
  <c r="Q111" i="29"/>
  <c r="Q97" i="29"/>
  <c r="Q166" i="29"/>
  <c r="Q210" i="29"/>
  <c r="Q137" i="29"/>
  <c r="Q110" i="29"/>
  <c r="Q183" i="29"/>
  <c r="Q196" i="29"/>
  <c r="Q128" i="29"/>
  <c r="Q213" i="29"/>
  <c r="Q139" i="29"/>
  <c r="U139" i="30"/>
  <c r="BD108" i="29"/>
  <c r="AZ108" i="29"/>
  <c r="AV108" i="29"/>
  <c r="AH138" i="28"/>
  <c r="Z138" i="28"/>
  <c r="BD48" i="29"/>
  <c r="AZ48" i="29"/>
  <c r="AX203" i="27"/>
  <c r="AP203" i="27"/>
  <c r="AT203" i="27"/>
  <c r="AD204" i="28"/>
  <c r="AH168" i="28"/>
  <c r="Q253" i="29"/>
  <c r="AZ15" i="29"/>
  <c r="AV141" i="29"/>
  <c r="Q169" i="29"/>
  <c r="AJ93" i="29"/>
  <c r="AW183" i="23"/>
  <c r="G183" i="22"/>
  <c r="AE183" i="22" s="1"/>
  <c r="BM183" i="23"/>
  <c r="AK183" i="23"/>
  <c r="AE183" i="23"/>
  <c r="BG183" i="23"/>
  <c r="AX102" i="27"/>
  <c r="AD28" i="28"/>
  <c r="Z28" i="28"/>
  <c r="AH28" i="28"/>
  <c r="U198" i="30"/>
  <c r="U207" i="30"/>
  <c r="U133" i="30"/>
  <c r="U177" i="30"/>
  <c r="U103" i="30"/>
  <c r="U117" i="30"/>
  <c r="U121" i="30"/>
  <c r="U203" i="30"/>
  <c r="U186" i="30"/>
  <c r="U111" i="30"/>
  <c r="U115" i="30"/>
  <c r="U210" i="30"/>
  <c r="U140" i="30"/>
  <c r="U95" i="30"/>
  <c r="U125" i="30"/>
  <c r="U129" i="30"/>
  <c r="U89" i="30"/>
  <c r="U146" i="30"/>
  <c r="U199" i="30"/>
  <c r="U173" i="30"/>
  <c r="U217" i="30"/>
  <c r="U184" i="30"/>
  <c r="U175" i="30"/>
  <c r="U211" i="30"/>
  <c r="U93" i="30"/>
  <c r="U172" i="30"/>
  <c r="U135" i="30"/>
  <c r="U208" i="30"/>
  <c r="U174" i="30"/>
  <c r="U143" i="30"/>
  <c r="U209" i="30"/>
  <c r="U171" i="30"/>
  <c r="U132" i="30"/>
  <c r="U191" i="30"/>
  <c r="U91" i="30"/>
  <c r="U213" i="30"/>
  <c r="AP102" i="27"/>
  <c r="BD34" i="29"/>
  <c r="AZ166" i="29"/>
  <c r="Q278" i="29"/>
  <c r="Q256" i="29"/>
  <c r="Q243" i="29"/>
  <c r="Q251" i="29"/>
  <c r="Q262" i="29"/>
  <c r="Q263" i="29"/>
  <c r="Q268" i="29"/>
  <c r="Q245" i="29"/>
  <c r="Q273" i="29"/>
  <c r="Q247" i="29"/>
  <c r="Q275" i="29"/>
  <c r="Q242" i="29"/>
  <c r="Q260" i="29"/>
  <c r="Q281" i="29"/>
  <c r="Q285" i="29"/>
  <c r="Q271" i="29"/>
  <c r="Q250" i="29"/>
  <c r="Q259" i="29"/>
  <c r="Q283" i="29"/>
  <c r="Q287" i="29"/>
  <c r="Q265" i="29"/>
  <c r="Q254" i="29"/>
  <c r="Q280" i="29"/>
  <c r="Q249" i="29"/>
  <c r="Q284" i="29"/>
  <c r="U197" i="30"/>
  <c r="BD125" i="29"/>
  <c r="AZ125" i="29"/>
  <c r="AV125" i="29"/>
  <c r="AV202" i="29"/>
  <c r="AZ202" i="29"/>
  <c r="BD202" i="29"/>
  <c r="AT256" i="27"/>
  <c r="AT26" i="27"/>
  <c r="AP26" i="27"/>
  <c r="AX26" i="27"/>
  <c r="AH204" i="28"/>
  <c r="Q266" i="29"/>
  <c r="Q267" i="29"/>
  <c r="BD15" i="29"/>
  <c r="AZ199" i="29"/>
  <c r="AV101" i="29"/>
  <c r="Q190" i="29"/>
  <c r="U116" i="30"/>
  <c r="AJ209" i="29"/>
  <c r="AJ191" i="29"/>
  <c r="AJ137" i="29"/>
  <c r="AJ186" i="29"/>
  <c r="AJ90" i="29"/>
  <c r="AJ197" i="29"/>
  <c r="AJ129" i="29"/>
  <c r="AJ141" i="29"/>
  <c r="AJ116" i="29"/>
  <c r="AJ172" i="29"/>
  <c r="AJ175" i="29"/>
  <c r="AJ102" i="29"/>
  <c r="AJ132" i="29"/>
  <c r="AJ217" i="29"/>
  <c r="AJ199" i="29"/>
  <c r="AJ198" i="29"/>
  <c r="AJ131" i="29"/>
  <c r="AJ181" i="29"/>
  <c r="AJ99" i="29"/>
  <c r="AJ117" i="29"/>
  <c r="AJ147" i="29"/>
  <c r="Y183" i="23"/>
  <c r="AZ34" i="29"/>
  <c r="AV271" i="29"/>
  <c r="AJ169" i="29"/>
  <c r="AD36" i="28"/>
  <c r="AH36" i="28"/>
  <c r="AV97" i="29"/>
  <c r="AZ97" i="29"/>
  <c r="AV283" i="29"/>
  <c r="AZ283" i="29"/>
  <c r="Z168" i="28"/>
  <c r="Q93" i="29"/>
  <c r="AT263" i="27"/>
  <c r="AP263" i="27"/>
  <c r="AX263" i="27"/>
  <c r="AH123" i="28"/>
  <c r="AD123" i="28"/>
  <c r="Z123" i="28"/>
  <c r="AQ122" i="23"/>
  <c r="G122" i="22"/>
  <c r="AE122" i="22" s="1"/>
  <c r="BG122" i="23"/>
  <c r="Y117" i="23"/>
  <c r="G117" i="22"/>
  <c r="AE117" i="22" s="1"/>
  <c r="AX256" i="27"/>
  <c r="AT179" i="26"/>
  <c r="AT215" i="26"/>
  <c r="AG92" i="26"/>
  <c r="AG144" i="26"/>
  <c r="AG132" i="26"/>
  <c r="I105" i="26"/>
  <c r="I166" i="26"/>
  <c r="I175" i="26"/>
  <c r="I92" i="26"/>
  <c r="I114" i="26"/>
  <c r="I121" i="26"/>
  <c r="I172" i="26"/>
  <c r="I115" i="26"/>
  <c r="I135" i="26"/>
  <c r="AD243" i="28"/>
  <c r="O201" i="26"/>
  <c r="O202" i="26"/>
  <c r="O116" i="26"/>
  <c r="O177" i="26"/>
  <c r="O133" i="26"/>
  <c r="O139" i="26"/>
  <c r="O192" i="26"/>
  <c r="O114" i="26"/>
  <c r="O198" i="26"/>
  <c r="O135" i="26"/>
  <c r="O207" i="26"/>
  <c r="O215" i="26"/>
  <c r="O217" i="26"/>
  <c r="O174" i="26"/>
  <c r="O145" i="26"/>
  <c r="O134" i="26"/>
  <c r="O127" i="26"/>
  <c r="O111" i="26"/>
  <c r="O97" i="26"/>
  <c r="O178" i="26"/>
  <c r="O141" i="26"/>
  <c r="O209" i="26"/>
  <c r="O186" i="26"/>
  <c r="O168" i="26"/>
  <c r="O109" i="26"/>
  <c r="O180" i="26"/>
  <c r="O211" i="26"/>
  <c r="O123" i="26"/>
  <c r="BG38" i="23"/>
  <c r="BM38" i="23"/>
  <c r="Y38" i="23"/>
  <c r="AK38" i="23"/>
  <c r="AQ38" i="23"/>
  <c r="Q248" i="29"/>
  <c r="Q277" i="29"/>
  <c r="BD199" i="29"/>
  <c r="AZ101" i="29"/>
  <c r="Q199" i="29"/>
  <c r="AJ203" i="29"/>
  <c r="U167" i="30"/>
  <c r="AQ183" i="23"/>
  <c r="AJ146" i="29"/>
  <c r="AZ28" i="26"/>
  <c r="AZ22" i="26"/>
  <c r="Z243" i="28"/>
  <c r="Z36" i="28"/>
  <c r="G262" i="22"/>
  <c r="AE262" i="22" s="1"/>
  <c r="BM262" i="23"/>
  <c r="AQ262" i="23"/>
  <c r="AE262" i="23"/>
  <c r="Y262" i="23"/>
  <c r="Q272" i="29"/>
  <c r="Q269" i="29"/>
  <c r="Q209" i="29"/>
  <c r="U189" i="30"/>
  <c r="G244" i="22"/>
  <c r="I244" i="22" s="1"/>
  <c r="Y185" i="23"/>
  <c r="AQ244" i="23"/>
  <c r="AW189" i="23"/>
  <c r="AT216" i="27"/>
  <c r="Z207" i="28"/>
  <c r="AV53" i="29"/>
  <c r="AZ46" i="29"/>
  <c r="AZ247" i="29"/>
  <c r="AV144" i="29"/>
  <c r="BD213" i="29"/>
  <c r="I91" i="29"/>
  <c r="I127" i="29"/>
  <c r="I257" i="29"/>
  <c r="I255" i="29"/>
  <c r="O278" i="30"/>
  <c r="O241" i="30"/>
  <c r="O243" i="30"/>
  <c r="O254" i="30"/>
  <c r="O242" i="30"/>
  <c r="I214" i="30"/>
  <c r="I215" i="30"/>
  <c r="I105" i="30"/>
  <c r="I181" i="30"/>
  <c r="I91" i="30"/>
  <c r="I108" i="30"/>
  <c r="I134" i="30"/>
  <c r="I180" i="30"/>
  <c r="I173" i="30"/>
  <c r="I143" i="30"/>
  <c r="I209" i="30"/>
  <c r="I197" i="30"/>
  <c r="AD198" i="28"/>
  <c r="AH198" i="28"/>
  <c r="AT24" i="27"/>
  <c r="G185" i="22"/>
  <c r="I185" i="22" s="1"/>
  <c r="Y177" i="23"/>
  <c r="Y244" i="23"/>
  <c r="AN56" i="26"/>
  <c r="AT50" i="27"/>
  <c r="AP216" i="27"/>
  <c r="AD207" i="28"/>
  <c r="BD46" i="29"/>
  <c r="AV213" i="29"/>
  <c r="BB289" i="31"/>
  <c r="AH265" i="28"/>
  <c r="AQ185" i="23"/>
  <c r="AW244" i="23"/>
  <c r="Y256" i="23"/>
  <c r="AN22" i="26"/>
  <c r="AX35" i="27"/>
  <c r="AT38" i="27"/>
  <c r="AD208" i="28"/>
  <c r="BD53" i="29"/>
  <c r="BD144" i="29"/>
  <c r="I195" i="29"/>
  <c r="I126" i="29"/>
  <c r="AT140" i="27"/>
  <c r="O269" i="30"/>
  <c r="O272" i="30"/>
  <c r="O281" i="30"/>
  <c r="O267" i="30"/>
  <c r="I98" i="30"/>
  <c r="I117" i="30"/>
  <c r="I96" i="30"/>
  <c r="I183" i="30"/>
  <c r="I189" i="30"/>
  <c r="I179" i="30"/>
  <c r="I196" i="30"/>
  <c r="I166" i="30"/>
  <c r="I135" i="30"/>
  <c r="I123" i="30"/>
  <c r="I186" i="30"/>
  <c r="I213" i="30"/>
  <c r="AW185" i="23"/>
  <c r="AE28" i="23"/>
  <c r="AX38" i="27"/>
  <c r="Z198" i="28"/>
  <c r="I96" i="29"/>
  <c r="I145" i="29"/>
  <c r="AP140" i="27"/>
  <c r="O266" i="30"/>
  <c r="O265" i="30"/>
  <c r="O284" i="30"/>
  <c r="O244" i="30"/>
  <c r="I119" i="30"/>
  <c r="I187" i="30"/>
  <c r="I192" i="30"/>
  <c r="I110" i="30"/>
  <c r="I198" i="30"/>
  <c r="I103" i="30"/>
  <c r="I217" i="30"/>
  <c r="I175" i="30"/>
  <c r="I145" i="30"/>
  <c r="I133" i="30"/>
  <c r="I208" i="30"/>
  <c r="O287" i="31"/>
  <c r="O278" i="31"/>
  <c r="O273" i="31"/>
  <c r="O268" i="31"/>
  <c r="O263" i="31"/>
  <c r="O259" i="31"/>
  <c r="O254" i="31"/>
  <c r="O249" i="31"/>
  <c r="O244" i="31"/>
  <c r="O281" i="31"/>
  <c r="O277" i="31"/>
  <c r="O272" i="31"/>
  <c r="O267" i="31"/>
  <c r="O262" i="31"/>
  <c r="O257" i="31"/>
  <c r="O253" i="31"/>
  <c r="O248" i="31"/>
  <c r="O243" i="31"/>
  <c r="O279" i="31"/>
  <c r="O274" i="31"/>
  <c r="O269" i="31"/>
  <c r="O265" i="31"/>
  <c r="O260" i="31"/>
  <c r="O255" i="31"/>
  <c r="O250" i="31"/>
  <c r="O245" i="31"/>
  <c r="O241" i="31"/>
  <c r="O271" i="31"/>
  <c r="O251" i="31"/>
  <c r="O285" i="31"/>
  <c r="O266" i="31"/>
  <c r="O284" i="31"/>
  <c r="O242" i="31"/>
  <c r="O256" i="31"/>
  <c r="O280" i="31"/>
  <c r="O275" i="31"/>
  <c r="O247" i="31"/>
  <c r="O283" i="31"/>
  <c r="O261" i="31"/>
  <c r="I219" i="31"/>
  <c r="I217" i="31"/>
  <c r="I216" i="31"/>
  <c r="I215" i="31"/>
  <c r="I214" i="31"/>
  <c r="I213" i="31"/>
  <c r="I211" i="31"/>
  <c r="I210" i="31"/>
  <c r="I209" i="31"/>
  <c r="I208" i="31"/>
  <c r="I207" i="31"/>
  <c r="I205" i="31"/>
  <c r="I204" i="31"/>
  <c r="I203" i="31"/>
  <c r="I202" i="31"/>
  <c r="I201" i="31"/>
  <c r="I199" i="31"/>
  <c r="I198" i="31"/>
  <c r="I197" i="31"/>
  <c r="I196" i="31"/>
  <c r="I195" i="31"/>
  <c r="I193" i="31"/>
  <c r="I192" i="31"/>
  <c r="I191" i="31"/>
  <c r="I190" i="31"/>
  <c r="I189" i="31"/>
  <c r="I187" i="31"/>
  <c r="I186" i="31"/>
  <c r="I185" i="31"/>
  <c r="I184" i="31"/>
  <c r="I183" i="31"/>
  <c r="I181" i="31"/>
  <c r="I180" i="31"/>
  <c r="I179" i="31"/>
  <c r="I178" i="31"/>
  <c r="I177" i="31"/>
  <c r="I175" i="31"/>
  <c r="I174" i="31"/>
  <c r="I173" i="31"/>
  <c r="I172" i="31"/>
  <c r="I171" i="31"/>
  <c r="I169" i="31"/>
  <c r="I147" i="31"/>
  <c r="I140" i="31"/>
  <c r="I135" i="31"/>
  <c r="I131" i="31"/>
  <c r="I126" i="31"/>
  <c r="I121" i="31"/>
  <c r="I167" i="31"/>
  <c r="I145" i="31"/>
  <c r="I141" i="31"/>
  <c r="I137" i="31"/>
  <c r="I132" i="31"/>
  <c r="I127" i="31"/>
  <c r="I122" i="31"/>
  <c r="I134" i="31"/>
  <c r="I117" i="31"/>
  <c r="I108" i="31"/>
  <c r="I98" i="31"/>
  <c r="I89" i="31"/>
  <c r="I166" i="31"/>
  <c r="I143" i="31"/>
  <c r="I129" i="31"/>
  <c r="I116" i="31"/>
  <c r="I97" i="31"/>
  <c r="I168" i="31"/>
  <c r="I144" i="31"/>
  <c r="I133" i="31"/>
  <c r="I114" i="31"/>
  <c r="I104" i="31"/>
  <c r="I95" i="31"/>
  <c r="I107" i="31"/>
  <c r="I120" i="31"/>
  <c r="I110" i="31"/>
  <c r="I101" i="31"/>
  <c r="I91" i="31"/>
  <c r="I109" i="31"/>
  <c r="I139" i="31"/>
  <c r="I138" i="31"/>
  <c r="I123" i="31"/>
  <c r="I113" i="31"/>
  <c r="I99" i="31"/>
  <c r="I105" i="31"/>
  <c r="I102" i="31"/>
  <c r="I119" i="31"/>
  <c r="I115" i="31"/>
  <c r="I93" i="31"/>
  <c r="I111" i="31"/>
  <c r="I96" i="31"/>
  <c r="I128" i="31"/>
  <c r="I165" i="31"/>
  <c r="I146" i="31"/>
  <c r="I92" i="31"/>
  <c r="I125" i="31"/>
  <c r="I90" i="31"/>
  <c r="I103" i="31"/>
  <c r="AL219" i="31"/>
  <c r="AH219" i="31"/>
  <c r="AD219" i="31"/>
  <c r="O215" i="31"/>
  <c r="O211" i="31"/>
  <c r="O209" i="31"/>
  <c r="O207" i="31"/>
  <c r="O204" i="31"/>
  <c r="O202" i="31"/>
  <c r="O199" i="31"/>
  <c r="O197" i="31"/>
  <c r="O195" i="31"/>
  <c r="O192" i="31"/>
  <c r="O190" i="31"/>
  <c r="O187" i="31"/>
  <c r="O185" i="31"/>
  <c r="O183" i="31"/>
  <c r="O178" i="31"/>
  <c r="O173" i="31"/>
  <c r="O168" i="31"/>
  <c r="O167" i="31"/>
  <c r="O166" i="31"/>
  <c r="O165" i="31"/>
  <c r="O147" i="31"/>
  <c r="O146" i="31"/>
  <c r="O145" i="31"/>
  <c r="O144" i="31"/>
  <c r="O143" i="31"/>
  <c r="O141" i="31"/>
  <c r="O140" i="31"/>
  <c r="O139" i="31"/>
  <c r="O138" i="31"/>
  <c r="O137" i="31"/>
  <c r="O135" i="31"/>
  <c r="O134" i="31"/>
  <c r="O133" i="31"/>
  <c r="O132" i="31"/>
  <c r="O131" i="31"/>
  <c r="O129" i="31"/>
  <c r="O128" i="31"/>
  <c r="O127" i="31"/>
  <c r="O126" i="31"/>
  <c r="O125" i="31"/>
  <c r="O123" i="31"/>
  <c r="O122" i="31"/>
  <c r="O121" i="31"/>
  <c r="O219" i="31"/>
  <c r="O214" i="31"/>
  <c r="O179" i="31"/>
  <c r="O174" i="31"/>
  <c r="O169" i="31"/>
  <c r="O216" i="31"/>
  <c r="O210" i="31"/>
  <c r="O191" i="31"/>
  <c r="O208" i="31"/>
  <c r="O189" i="31"/>
  <c r="O180" i="31"/>
  <c r="O175" i="31"/>
  <c r="O171" i="31"/>
  <c r="O205" i="31"/>
  <c r="O186" i="31"/>
  <c r="O198" i="31"/>
  <c r="O177" i="31"/>
  <c r="O116" i="31"/>
  <c r="O107" i="31"/>
  <c r="O97" i="31"/>
  <c r="O115" i="31"/>
  <c r="O217" i="31"/>
  <c r="O201" i="31"/>
  <c r="O172" i="31"/>
  <c r="O113" i="31"/>
  <c r="O103" i="31"/>
  <c r="O93" i="31"/>
  <c r="O203" i="31"/>
  <c r="O193" i="31"/>
  <c r="O96" i="31"/>
  <c r="O119" i="31"/>
  <c r="O109" i="31"/>
  <c r="O99" i="31"/>
  <c r="O90" i="31"/>
  <c r="O105" i="31"/>
  <c r="O114" i="31"/>
  <c r="O111" i="31"/>
  <c r="O101" i="31"/>
  <c r="O104" i="31"/>
  <c r="O102" i="31"/>
  <c r="O91" i="31"/>
  <c r="O213" i="31"/>
  <c r="O117" i="31"/>
  <c r="O108" i="31"/>
  <c r="O184" i="31"/>
  <c r="O120" i="31"/>
  <c r="O98" i="31"/>
  <c r="O110" i="31"/>
  <c r="O196" i="31"/>
  <c r="O181" i="31"/>
  <c r="O92" i="31"/>
  <c r="O95" i="31"/>
  <c r="O89" i="31"/>
  <c r="Y289" i="31"/>
  <c r="AL60" i="31"/>
  <c r="AH60" i="31"/>
  <c r="AD60" i="31"/>
  <c r="U219" i="31"/>
  <c r="U217" i="31"/>
  <c r="U213" i="31"/>
  <c r="U210" i="31"/>
  <c r="U208" i="31"/>
  <c r="U205" i="31"/>
  <c r="U203" i="31"/>
  <c r="U201" i="31"/>
  <c r="U198" i="31"/>
  <c r="U196" i="31"/>
  <c r="U193" i="31"/>
  <c r="U191" i="31"/>
  <c r="U189" i="31"/>
  <c r="U186" i="31"/>
  <c r="U184" i="31"/>
  <c r="U180" i="31"/>
  <c r="U175" i="31"/>
  <c r="U171" i="31"/>
  <c r="U204" i="31"/>
  <c r="U185" i="31"/>
  <c r="U179" i="31"/>
  <c r="U174" i="31"/>
  <c r="U169" i="31"/>
  <c r="U146" i="31"/>
  <c r="U202" i="31"/>
  <c r="U183" i="31"/>
  <c r="U178" i="31"/>
  <c r="U173" i="31"/>
  <c r="U168" i="31"/>
  <c r="U166" i="31"/>
  <c r="U139" i="31"/>
  <c r="U134" i="31"/>
  <c r="U129" i="31"/>
  <c r="U125" i="31"/>
  <c r="U120" i="31"/>
  <c r="U119" i="31"/>
  <c r="U117" i="31"/>
  <c r="U116" i="31"/>
  <c r="U115" i="31"/>
  <c r="U114" i="31"/>
  <c r="U113" i="31"/>
  <c r="U111" i="31"/>
  <c r="U110" i="31"/>
  <c r="U109" i="31"/>
  <c r="U108" i="31"/>
  <c r="U107" i="31"/>
  <c r="U105" i="31"/>
  <c r="U104" i="31"/>
  <c r="U103" i="31"/>
  <c r="U102" i="31"/>
  <c r="U101" i="31"/>
  <c r="U99" i="31"/>
  <c r="U98" i="31"/>
  <c r="U97" i="31"/>
  <c r="U96" i="31"/>
  <c r="U95" i="31"/>
  <c r="U93" i="31"/>
  <c r="U92" i="31"/>
  <c r="U91" i="31"/>
  <c r="U90" i="31"/>
  <c r="U89" i="31"/>
  <c r="U199" i="31"/>
  <c r="U144" i="31"/>
  <c r="U126" i="31"/>
  <c r="U141" i="31"/>
  <c r="U138" i="31"/>
  <c r="U121" i="31"/>
  <c r="U165" i="31"/>
  <c r="U132" i="31"/>
  <c r="U128" i="31"/>
  <c r="U207" i="31"/>
  <c r="U195" i="31"/>
  <c r="U190" i="31"/>
  <c r="U145" i="31"/>
  <c r="U135" i="31"/>
  <c r="U211" i="31"/>
  <c r="U181" i="31"/>
  <c r="U177" i="31"/>
  <c r="U137" i="31"/>
  <c r="U216" i="31"/>
  <c r="U147" i="31"/>
  <c r="U167" i="31"/>
  <c r="U127" i="31"/>
  <c r="U122" i="31"/>
  <c r="U209" i="31"/>
  <c r="U215" i="31"/>
  <c r="U140" i="31"/>
  <c r="U133" i="31"/>
  <c r="U143" i="31"/>
  <c r="U214" i="31"/>
  <c r="U192" i="31"/>
  <c r="U187" i="31"/>
  <c r="U131" i="31"/>
  <c r="U123" i="31"/>
  <c r="U172" i="31"/>
  <c r="U197" i="31"/>
  <c r="AX289" i="31"/>
  <c r="I60" i="31"/>
  <c r="I58" i="31"/>
  <c r="I57" i="31"/>
  <c r="I56" i="31"/>
  <c r="I54" i="31"/>
  <c r="I53" i="31"/>
  <c r="I52" i="31"/>
  <c r="I51" i="31"/>
  <c r="I50" i="31"/>
  <c r="I48" i="31"/>
  <c r="I47" i="31"/>
  <c r="I46" i="31"/>
  <c r="I45" i="31"/>
  <c r="I44" i="31"/>
  <c r="I42" i="31"/>
  <c r="I41" i="31"/>
  <c r="I40" i="31"/>
  <c r="I39" i="31"/>
  <c r="I38" i="31"/>
  <c r="I36" i="31"/>
  <c r="I35" i="31"/>
  <c r="I34" i="31"/>
  <c r="I30" i="31"/>
  <c r="I21" i="31"/>
  <c r="I32" i="31"/>
  <c r="I22" i="31"/>
  <c r="I33" i="31"/>
  <c r="I23" i="31"/>
  <c r="I14" i="31"/>
  <c r="I28" i="31"/>
  <c r="I27" i="31"/>
  <c r="I20" i="31"/>
  <c r="I17" i="31"/>
  <c r="I24" i="31"/>
  <c r="I18" i="31"/>
  <c r="I26" i="31"/>
  <c r="I16" i="31"/>
  <c r="I15" i="31"/>
  <c r="I29" i="31"/>
  <c r="AH287" i="31"/>
  <c r="AL287" i="31"/>
  <c r="AD287" i="31"/>
  <c r="O60" i="31"/>
  <c r="O50" i="31"/>
  <c r="O40" i="31"/>
  <c r="O24" i="31"/>
  <c r="O15" i="31"/>
  <c r="O53" i="31"/>
  <c r="O44" i="31"/>
  <c r="O34" i="31"/>
  <c r="O26" i="31"/>
  <c r="O16" i="31"/>
  <c r="O57" i="31"/>
  <c r="O47" i="31"/>
  <c r="O38" i="31"/>
  <c r="O27" i="31"/>
  <c r="O17" i="31"/>
  <c r="O51" i="31"/>
  <c r="O41" i="31"/>
  <c r="O35" i="31"/>
  <c r="O23" i="31"/>
  <c r="O20" i="31"/>
  <c r="O48" i="31"/>
  <c r="O46" i="31"/>
  <c r="O45" i="31"/>
  <c r="O29" i="31"/>
  <c r="O22" i="31"/>
  <c r="O18" i="31"/>
  <c r="O33" i="31"/>
  <c r="O32" i="31"/>
  <c r="O30" i="31"/>
  <c r="O52" i="31"/>
  <c r="O39" i="31"/>
  <c r="O54" i="31"/>
  <c r="O28" i="31"/>
  <c r="O21" i="31"/>
  <c r="O56" i="31"/>
  <c r="O14" i="31"/>
  <c r="O58" i="31"/>
  <c r="O42" i="31"/>
  <c r="O36" i="31"/>
  <c r="U60" i="31"/>
  <c r="U51" i="31"/>
  <c r="U41" i="31"/>
  <c r="U28" i="31"/>
  <c r="U18" i="31"/>
  <c r="U54" i="31"/>
  <c r="U45" i="31"/>
  <c r="U35" i="31"/>
  <c r="U29" i="31"/>
  <c r="U20" i="31"/>
  <c r="U58" i="31"/>
  <c r="U48" i="31"/>
  <c r="U39" i="31"/>
  <c r="U30" i="31"/>
  <c r="U21" i="31"/>
  <c r="U52" i="31"/>
  <c r="U42" i="31"/>
  <c r="U50" i="31"/>
  <c r="U33" i="31"/>
  <c r="U47" i="31"/>
  <c r="U46" i="31"/>
  <c r="U44" i="31"/>
  <c r="U24" i="31"/>
  <c r="U22" i="31"/>
  <c r="U36" i="31"/>
  <c r="U32" i="31"/>
  <c r="U40" i="31"/>
  <c r="U34" i="31"/>
  <c r="U27" i="31"/>
  <c r="U23" i="31"/>
  <c r="U53" i="31"/>
  <c r="U17" i="31"/>
  <c r="U15" i="31"/>
  <c r="U56" i="31"/>
  <c r="U57" i="31"/>
  <c r="U14" i="31"/>
  <c r="U38" i="31"/>
  <c r="U26" i="31"/>
  <c r="U16" i="31"/>
  <c r="AQ103" i="23"/>
  <c r="AF287" i="30"/>
  <c r="AD249" i="28"/>
  <c r="AH249" i="28"/>
  <c r="AV262" i="29"/>
  <c r="AZ262" i="29"/>
  <c r="AH251" i="28"/>
  <c r="Z251" i="28"/>
  <c r="AW131" i="23"/>
  <c r="AA180" i="26"/>
  <c r="AR287" i="29"/>
  <c r="AZ287" i="29" s="1"/>
  <c r="BD110" i="29"/>
  <c r="AV110" i="29"/>
  <c r="G131" i="22"/>
  <c r="I131" i="22" s="1"/>
  <c r="I128" i="27"/>
  <c r="AJ216" i="27"/>
  <c r="AJ183" i="27"/>
  <c r="AJ211" i="27"/>
  <c r="AJ174" i="27"/>
  <c r="AJ165" i="27"/>
  <c r="AJ108" i="27"/>
  <c r="AJ131" i="27"/>
  <c r="AJ104" i="27"/>
  <c r="AJ144" i="27"/>
  <c r="AJ140" i="27"/>
  <c r="AJ146" i="27"/>
  <c r="AJ116" i="27"/>
  <c r="AJ197" i="27"/>
  <c r="AJ178" i="27"/>
  <c r="AJ207" i="27"/>
  <c r="AJ210" i="27"/>
  <c r="AJ121" i="27"/>
  <c r="AJ145" i="27"/>
  <c r="AJ111" i="27"/>
  <c r="AJ201" i="27"/>
  <c r="AJ129" i="27"/>
  <c r="AJ126" i="27"/>
  <c r="AJ120" i="27"/>
  <c r="AJ132" i="27"/>
  <c r="AJ192" i="27"/>
  <c r="AJ173" i="27"/>
  <c r="AJ202" i="27"/>
  <c r="AJ181" i="27"/>
  <c r="AJ208" i="27"/>
  <c r="AJ113" i="27"/>
  <c r="AJ177" i="27"/>
  <c r="AJ123" i="27"/>
  <c r="AJ95" i="27"/>
  <c r="AJ99" i="27"/>
  <c r="AJ92" i="27"/>
  <c r="AJ97" i="27"/>
  <c r="Z131" i="28"/>
  <c r="AH131" i="28"/>
  <c r="O137" i="30"/>
  <c r="O145" i="30"/>
  <c r="O101" i="30"/>
  <c r="O115" i="30"/>
  <c r="O216" i="30"/>
  <c r="O190" i="30"/>
  <c r="AR89" i="22"/>
  <c r="BG131" i="23"/>
  <c r="AW121" i="23"/>
  <c r="AG169" i="26"/>
  <c r="AG147" i="26"/>
  <c r="AA184" i="26"/>
  <c r="AG98" i="26"/>
  <c r="AG201" i="26"/>
  <c r="AG191" i="26"/>
  <c r="AA193" i="26"/>
  <c r="AP262" i="27"/>
  <c r="AX28" i="27"/>
  <c r="I98" i="27"/>
  <c r="I131" i="27"/>
  <c r="AJ102" i="27"/>
  <c r="AJ137" i="27"/>
  <c r="AJ110" i="27"/>
  <c r="AJ133" i="27"/>
  <c r="AJ115" i="27"/>
  <c r="AJ193" i="27"/>
  <c r="AJ180" i="27"/>
  <c r="AX98" i="27"/>
  <c r="O95" i="26"/>
  <c r="O173" i="26"/>
  <c r="AV23" i="29"/>
  <c r="AV241" i="29"/>
  <c r="AZ92" i="29"/>
  <c r="I119" i="29"/>
  <c r="I110" i="29"/>
  <c r="I173" i="29"/>
  <c r="BR289" i="29"/>
  <c r="AJ89" i="29"/>
  <c r="AJ213" i="29"/>
  <c r="AJ126" i="29"/>
  <c r="AJ184" i="29"/>
  <c r="AJ121" i="29"/>
  <c r="Q217" i="29"/>
  <c r="Q207" i="29"/>
  <c r="Q177" i="29"/>
  <c r="Q131" i="29"/>
  <c r="Q138" i="29"/>
  <c r="Q214" i="29"/>
  <c r="Q101" i="29"/>
  <c r="Q96" i="29"/>
  <c r="Q178" i="29"/>
  <c r="Q189" i="29"/>
  <c r="Q187" i="29"/>
  <c r="Q121" i="29"/>
  <c r="Q115" i="29"/>
  <c r="Q135" i="29"/>
  <c r="Q174" i="29"/>
  <c r="Q216" i="29"/>
  <c r="Q107" i="29"/>
  <c r="Q179" i="29"/>
  <c r="Q195" i="29"/>
  <c r="Q191" i="29"/>
  <c r="Q95" i="29"/>
  <c r="Q119" i="29"/>
  <c r="Q114" i="29"/>
  <c r="Q211" i="29"/>
  <c r="Q117" i="29"/>
  <c r="Q197" i="29"/>
  <c r="Q167" i="29"/>
  <c r="Q129" i="29"/>
  <c r="Q181" i="29"/>
  <c r="Q92" i="29"/>
  <c r="Q116" i="29"/>
  <c r="Q99" i="29"/>
  <c r="O97" i="30"/>
  <c r="O174" i="30"/>
  <c r="O120" i="30"/>
  <c r="O125" i="30"/>
  <c r="O217" i="30"/>
  <c r="O199" i="30"/>
  <c r="U214" i="30"/>
  <c r="U196" i="30"/>
  <c r="U192" i="30"/>
  <c r="U92" i="30"/>
  <c r="U123" i="30"/>
  <c r="U187" i="30"/>
  <c r="U168" i="30"/>
  <c r="U145" i="30"/>
  <c r="U97" i="30"/>
  <c r="U126" i="30"/>
  <c r="U101" i="30"/>
  <c r="U109" i="30"/>
  <c r="U204" i="30"/>
  <c r="U181" i="30"/>
  <c r="U180" i="30"/>
  <c r="U219" i="30"/>
  <c r="U114" i="30"/>
  <c r="U185" i="30"/>
  <c r="U128" i="30"/>
  <c r="U141" i="30"/>
  <c r="U190" i="30"/>
  <c r="U110" i="30"/>
  <c r="U90" i="30"/>
  <c r="U144" i="30"/>
  <c r="U195" i="30"/>
  <c r="U216" i="30"/>
  <c r="U166" i="30"/>
  <c r="U193" i="30"/>
  <c r="U104" i="30"/>
  <c r="U183" i="30"/>
  <c r="U127" i="30"/>
  <c r="U99" i="30"/>
  <c r="U137" i="30"/>
  <c r="U107" i="30"/>
  <c r="U138" i="30"/>
  <c r="U113" i="30"/>
  <c r="U201" i="30"/>
  <c r="U202" i="30"/>
  <c r="U131" i="30"/>
  <c r="U178" i="30"/>
  <c r="U205" i="30"/>
  <c r="U147" i="30"/>
  <c r="U122" i="30"/>
  <c r="U96" i="30"/>
  <c r="U105" i="30"/>
  <c r="U108" i="30"/>
  <c r="U169" i="30"/>
  <c r="U134" i="30"/>
  <c r="AB287" i="30"/>
  <c r="AA98" i="26"/>
  <c r="AA90" i="26"/>
  <c r="BD56" i="29"/>
  <c r="AZ56" i="29"/>
  <c r="AT198" i="27"/>
  <c r="AX198" i="27"/>
  <c r="AN92" i="26"/>
  <c r="I205" i="29"/>
  <c r="I210" i="29"/>
  <c r="I172" i="29"/>
  <c r="I192" i="29"/>
  <c r="I209" i="29"/>
  <c r="I99" i="29"/>
  <c r="I141" i="29"/>
  <c r="I89" i="29"/>
  <c r="I120" i="29"/>
  <c r="I143" i="29"/>
  <c r="I111" i="29"/>
  <c r="I193" i="29"/>
  <c r="I217" i="29"/>
  <c r="I189" i="29"/>
  <c r="I178" i="29"/>
  <c r="I90" i="29"/>
  <c r="I140" i="29"/>
  <c r="I167" i="29"/>
  <c r="I113" i="29"/>
  <c r="I128" i="29"/>
  <c r="I132" i="29"/>
  <c r="I184" i="29"/>
  <c r="I185" i="29"/>
  <c r="I179" i="29"/>
  <c r="I169" i="29"/>
  <c r="I196" i="29"/>
  <c r="I133" i="29"/>
  <c r="I102" i="29"/>
  <c r="I105" i="29"/>
  <c r="I123" i="29"/>
  <c r="I213" i="29"/>
  <c r="I208" i="29"/>
  <c r="I135" i="29"/>
  <c r="I125" i="29"/>
  <c r="I108" i="29"/>
  <c r="I165" i="29"/>
  <c r="I175" i="29"/>
  <c r="I168" i="29"/>
  <c r="I114" i="29"/>
  <c r="AE114" i="23"/>
  <c r="AG30" i="26"/>
  <c r="AG219" i="26"/>
  <c r="AX262" i="27"/>
  <c r="I122" i="27"/>
  <c r="AJ89" i="27"/>
  <c r="AJ147" i="27"/>
  <c r="AJ141" i="27"/>
  <c r="AJ135" i="27"/>
  <c r="AJ143" i="27"/>
  <c r="AJ203" i="27"/>
  <c r="AJ185" i="27"/>
  <c r="AT98" i="27"/>
  <c r="BD262" i="29"/>
  <c r="BD241" i="29"/>
  <c r="BD92" i="29"/>
  <c r="BD260" i="29"/>
  <c r="I190" i="29"/>
  <c r="I139" i="29"/>
  <c r="I115" i="29"/>
  <c r="I146" i="29"/>
  <c r="AP254" i="27"/>
  <c r="AT254" i="27"/>
  <c r="AV168" i="29"/>
  <c r="AZ168" i="29"/>
  <c r="BD168" i="29"/>
  <c r="AH215" i="28"/>
  <c r="Z215" i="28"/>
  <c r="AJ208" i="29"/>
  <c r="AJ187" i="29"/>
  <c r="AJ205" i="29"/>
  <c r="AJ180" i="29"/>
  <c r="AJ128" i="29"/>
  <c r="AJ145" i="29"/>
  <c r="AJ123" i="29"/>
  <c r="AJ108" i="29"/>
  <c r="AJ115" i="29"/>
  <c r="AJ97" i="29"/>
  <c r="AJ127" i="29"/>
  <c r="AJ178" i="29"/>
  <c r="AJ190" i="29"/>
  <c r="AJ165" i="29"/>
  <c r="AJ119" i="29"/>
  <c r="AJ133" i="29"/>
  <c r="AJ101" i="29"/>
  <c r="AJ98" i="29"/>
  <c r="AJ114" i="29"/>
  <c r="AJ179" i="29"/>
  <c r="AJ92" i="29"/>
  <c r="AJ210" i="29"/>
  <c r="AJ211" i="29"/>
  <c r="AJ139" i="29"/>
  <c r="AJ189" i="29"/>
  <c r="AJ111" i="29"/>
  <c r="AJ91" i="29"/>
  <c r="AJ95" i="29"/>
  <c r="AJ96" i="29"/>
  <c r="AJ104" i="29"/>
  <c r="AJ122" i="29"/>
  <c r="AJ204" i="29"/>
  <c r="AJ196" i="29"/>
  <c r="AJ166" i="29"/>
  <c r="AJ201" i="29"/>
  <c r="AJ103" i="29"/>
  <c r="AJ193" i="29"/>
  <c r="AJ167" i="29"/>
  <c r="AJ174" i="29"/>
  <c r="AJ134" i="29"/>
  <c r="AJ177" i="29"/>
  <c r="AJ216" i="29"/>
  <c r="O99" i="30"/>
  <c r="O121" i="30"/>
  <c r="O98" i="30"/>
  <c r="O171" i="30"/>
  <c r="O144" i="30"/>
  <c r="AT143" i="27"/>
  <c r="AP143" i="27"/>
  <c r="Z45" i="28"/>
  <c r="AH45" i="28"/>
  <c r="AA190" i="26"/>
  <c r="AT91" i="27"/>
  <c r="AX91" i="27"/>
  <c r="I208" i="27"/>
  <c r="I217" i="27"/>
  <c r="I116" i="27"/>
  <c r="I180" i="27"/>
  <c r="I101" i="27"/>
  <c r="I219" i="27"/>
  <c r="I104" i="27"/>
  <c r="I120" i="27"/>
  <c r="I99" i="27"/>
  <c r="I211" i="27"/>
  <c r="I167" i="27"/>
  <c r="I191" i="27"/>
  <c r="I173" i="27"/>
  <c r="O205" i="30"/>
  <c r="O210" i="30"/>
  <c r="O141" i="30"/>
  <c r="O186" i="30"/>
  <c r="O96" i="30"/>
  <c r="O131" i="30"/>
  <c r="O117" i="30"/>
  <c r="O173" i="30"/>
  <c r="O179" i="30"/>
  <c r="O107" i="30"/>
  <c r="O203" i="30"/>
  <c r="O180" i="30"/>
  <c r="O196" i="30"/>
  <c r="O214" i="30"/>
  <c r="O132" i="30"/>
  <c r="O181" i="30"/>
  <c r="O208" i="30"/>
  <c r="O213" i="30"/>
  <c r="O109" i="30"/>
  <c r="O127" i="30"/>
  <c r="O133" i="30"/>
  <c r="O184" i="30"/>
  <c r="O146" i="30"/>
  <c r="O129" i="30"/>
  <c r="O211" i="30"/>
  <c r="O198" i="30"/>
  <c r="O122" i="30"/>
  <c r="O172" i="30"/>
  <c r="O177" i="30"/>
  <c r="O193" i="30"/>
  <c r="O219" i="30"/>
  <c r="O126" i="30"/>
  <c r="O128" i="30"/>
  <c r="O143" i="30"/>
  <c r="O92" i="30"/>
  <c r="O123" i="30"/>
  <c r="O209" i="30"/>
  <c r="O192" i="30"/>
  <c r="O175" i="30"/>
  <c r="O103" i="30"/>
  <c r="O134" i="30"/>
  <c r="O168" i="30"/>
  <c r="O139" i="30"/>
  <c r="O167" i="30"/>
  <c r="O197" i="30"/>
  <c r="O89" i="30"/>
  <c r="O111" i="30"/>
  <c r="O90" i="30"/>
  <c r="Y121" i="23"/>
  <c r="AA205" i="26"/>
  <c r="AG120" i="26"/>
  <c r="AN119" i="26"/>
  <c r="AA122" i="26"/>
  <c r="I185" i="26"/>
  <c r="AD45" i="28"/>
  <c r="AE121" i="23"/>
  <c r="AG96" i="26"/>
  <c r="AG143" i="26"/>
  <c r="Y131" i="23"/>
  <c r="Y119" i="23"/>
  <c r="BM275" i="23"/>
  <c r="BG121" i="23"/>
  <c r="I272" i="26"/>
  <c r="AG146" i="26"/>
  <c r="I173" i="26"/>
  <c r="AG109" i="26"/>
  <c r="I93" i="26"/>
  <c r="AG115" i="26"/>
  <c r="I183" i="27"/>
  <c r="I177" i="27"/>
  <c r="AJ109" i="27"/>
  <c r="AJ217" i="27"/>
  <c r="AJ96" i="27"/>
  <c r="AJ138" i="27"/>
  <c r="AJ196" i="27"/>
  <c r="AJ204" i="27"/>
  <c r="AJ187" i="27"/>
  <c r="AP120" i="27"/>
  <c r="AX143" i="27"/>
  <c r="Z57" i="28"/>
  <c r="AD57" i="28"/>
  <c r="AZ28" i="29"/>
  <c r="AV260" i="29"/>
  <c r="I98" i="29"/>
  <c r="I92" i="29"/>
  <c r="I144" i="29"/>
  <c r="I183" i="29"/>
  <c r="Q192" i="29"/>
  <c r="Q193" i="29"/>
  <c r="Q173" i="29"/>
  <c r="AJ107" i="29"/>
  <c r="AJ202" i="29"/>
  <c r="AJ168" i="29"/>
  <c r="AJ143" i="29"/>
  <c r="AJ173" i="29"/>
  <c r="AJ214" i="29"/>
  <c r="O189" i="30"/>
  <c r="O108" i="30"/>
  <c r="O116" i="30"/>
  <c r="O135" i="30"/>
  <c r="O201" i="30"/>
  <c r="O183" i="30"/>
  <c r="AX208" i="27"/>
  <c r="AT208" i="27"/>
  <c r="AD251" i="28"/>
  <c r="Z281" i="28"/>
  <c r="AH281" i="28"/>
  <c r="AX139" i="27"/>
  <c r="AP139" i="27"/>
  <c r="AG205" i="26"/>
  <c r="I141" i="27"/>
  <c r="AR217" i="22"/>
  <c r="AK131" i="23"/>
  <c r="AG123" i="26"/>
  <c r="I214" i="26"/>
  <c r="AQ114" i="23"/>
  <c r="G210" i="22"/>
  <c r="I210" i="22" s="1"/>
  <c r="AK119" i="23"/>
  <c r="AE275" i="23"/>
  <c r="AA125" i="26"/>
  <c r="I145" i="26"/>
  <c r="AG183" i="26"/>
  <c r="AG95" i="26"/>
  <c r="AG195" i="26"/>
  <c r="I134" i="27"/>
  <c r="I189" i="27"/>
  <c r="AJ128" i="27"/>
  <c r="AJ122" i="27"/>
  <c r="AJ91" i="27"/>
  <c r="AJ117" i="27"/>
  <c r="AJ119" i="27"/>
  <c r="AJ205" i="27"/>
  <c r="AJ209" i="27"/>
  <c r="AJ190" i="27"/>
  <c r="AP145" i="27"/>
  <c r="AX207" i="27"/>
  <c r="AP207" i="27"/>
  <c r="AD269" i="28"/>
  <c r="AV28" i="29"/>
  <c r="AZ110" i="29"/>
  <c r="BD24" i="29"/>
  <c r="I147" i="29"/>
  <c r="I138" i="29"/>
  <c r="I199" i="29"/>
  <c r="I211" i="29"/>
  <c r="I181" i="29"/>
  <c r="Q126" i="29"/>
  <c r="Q105" i="29"/>
  <c r="Q171" i="29"/>
  <c r="Q186" i="29"/>
  <c r="AJ207" i="29"/>
  <c r="AJ144" i="29"/>
  <c r="AJ135" i="29"/>
  <c r="AJ138" i="29"/>
  <c r="AJ219" i="29"/>
  <c r="O102" i="30"/>
  <c r="O110" i="30"/>
  <c r="O119" i="30"/>
  <c r="O191" i="30"/>
  <c r="O204" i="30"/>
  <c r="O195" i="30"/>
  <c r="G289" i="30"/>
  <c r="S289" i="30"/>
  <c r="G289" i="29"/>
  <c r="AN289" i="29"/>
  <c r="S289" i="29"/>
  <c r="U289" i="29" s="1"/>
  <c r="AH141" i="28"/>
  <c r="U52" i="30"/>
  <c r="U42" i="30"/>
  <c r="U33" i="30"/>
  <c r="U23" i="30"/>
  <c r="U14" i="30"/>
  <c r="U54" i="30"/>
  <c r="U45" i="30"/>
  <c r="U35" i="30"/>
  <c r="U26" i="30"/>
  <c r="U47" i="30"/>
  <c r="U28" i="30"/>
  <c r="U41" i="30"/>
  <c r="U22" i="30"/>
  <c r="U24" i="30"/>
  <c r="U18" i="30"/>
  <c r="U34" i="30"/>
  <c r="U30" i="30"/>
  <c r="U50" i="30"/>
  <c r="U40" i="30"/>
  <c r="U60" i="30"/>
  <c r="U36" i="30"/>
  <c r="U56" i="30"/>
  <c r="U17" i="30"/>
  <c r="U44" i="30"/>
  <c r="U38" i="30"/>
  <c r="U29" i="30"/>
  <c r="U20" i="30"/>
  <c r="U58" i="30"/>
  <c r="U27" i="30"/>
  <c r="U51" i="30"/>
  <c r="U46" i="30"/>
  <c r="U16" i="30"/>
  <c r="U57" i="30"/>
  <c r="U48" i="30"/>
  <c r="U39" i="30"/>
  <c r="U21" i="30"/>
  <c r="U53" i="30"/>
  <c r="U15" i="30"/>
  <c r="U32" i="30"/>
  <c r="I281" i="30"/>
  <c r="I272" i="30"/>
  <c r="I262" i="30"/>
  <c r="I253" i="30"/>
  <c r="I243" i="30"/>
  <c r="I278" i="30"/>
  <c r="I268" i="30"/>
  <c r="I259" i="30"/>
  <c r="I249" i="30"/>
  <c r="I284" i="30"/>
  <c r="I274" i="30"/>
  <c r="I265" i="30"/>
  <c r="I255" i="30"/>
  <c r="I245" i="30"/>
  <c r="I280" i="30"/>
  <c r="I279" i="30"/>
  <c r="I266" i="30"/>
  <c r="I254" i="30"/>
  <c r="I267" i="30"/>
  <c r="I242" i="30"/>
  <c r="I241" i="30"/>
  <c r="I283" i="30"/>
  <c r="I271" i="30"/>
  <c r="I269" i="30"/>
  <c r="I256" i="30"/>
  <c r="I285" i="30"/>
  <c r="I277" i="30"/>
  <c r="I261" i="30"/>
  <c r="I248" i="30"/>
  <c r="I275" i="30"/>
  <c r="I251" i="30"/>
  <c r="I247" i="30"/>
  <c r="I257" i="30"/>
  <c r="I250" i="30"/>
  <c r="I244" i="30"/>
  <c r="I273" i="30"/>
  <c r="I287" i="30"/>
  <c r="I263" i="30"/>
  <c r="I260" i="30"/>
  <c r="I54" i="30"/>
  <c r="I45" i="30"/>
  <c r="I35" i="30"/>
  <c r="I26" i="30"/>
  <c r="I16" i="30"/>
  <c r="I57" i="30"/>
  <c r="I47" i="30"/>
  <c r="I38" i="30"/>
  <c r="I28" i="30"/>
  <c r="I18" i="30"/>
  <c r="I58" i="30"/>
  <c r="I53" i="30"/>
  <c r="I40" i="30"/>
  <c r="I39" i="30"/>
  <c r="I34" i="30"/>
  <c r="I21" i="30"/>
  <c r="I20" i="30"/>
  <c r="I17" i="30"/>
  <c r="I52" i="30"/>
  <c r="I33" i="30"/>
  <c r="I27" i="30"/>
  <c r="I24" i="30"/>
  <c r="I44" i="30"/>
  <c r="I50" i="30"/>
  <c r="I15" i="30"/>
  <c r="I46" i="30"/>
  <c r="I32" i="30"/>
  <c r="I22" i="30"/>
  <c r="I56" i="30"/>
  <c r="I30" i="30"/>
  <c r="I14" i="30"/>
  <c r="I60" i="30"/>
  <c r="I51" i="30"/>
  <c r="I41" i="30"/>
  <c r="I36" i="30"/>
  <c r="I23" i="30"/>
  <c r="I42" i="30"/>
  <c r="I29" i="30"/>
  <c r="I48" i="30"/>
  <c r="AB219" i="30"/>
  <c r="AF219" i="30"/>
  <c r="AJ219" i="30"/>
  <c r="M289" i="30"/>
  <c r="U279" i="30"/>
  <c r="U269" i="30"/>
  <c r="U260" i="30"/>
  <c r="U250" i="30"/>
  <c r="U241" i="30"/>
  <c r="U285" i="30"/>
  <c r="U275" i="30"/>
  <c r="U266" i="30"/>
  <c r="U256" i="30"/>
  <c r="U247" i="30"/>
  <c r="U281" i="30"/>
  <c r="U272" i="30"/>
  <c r="U262" i="30"/>
  <c r="U253" i="30"/>
  <c r="U243" i="30"/>
  <c r="U273" i="30"/>
  <c r="U261" i="30"/>
  <c r="U287" i="30"/>
  <c r="U274" i="30"/>
  <c r="U249" i="30"/>
  <c r="U248" i="30"/>
  <c r="U263" i="30"/>
  <c r="U251" i="30"/>
  <c r="U283" i="30"/>
  <c r="U277" i="30"/>
  <c r="U259" i="30"/>
  <c r="U244" i="30"/>
  <c r="U267" i="30"/>
  <c r="U257" i="30"/>
  <c r="U254" i="30"/>
  <c r="U242" i="30"/>
  <c r="U271" i="30"/>
  <c r="U278" i="30"/>
  <c r="U284" i="30"/>
  <c r="U280" i="30"/>
  <c r="U268" i="30"/>
  <c r="U245" i="30"/>
  <c r="U255" i="30"/>
  <c r="U265" i="30"/>
  <c r="O60" i="30"/>
  <c r="O53" i="30"/>
  <c r="O44" i="30"/>
  <c r="O34" i="30"/>
  <c r="O24" i="30"/>
  <c r="O15" i="30"/>
  <c r="O56" i="30"/>
  <c r="O46" i="30"/>
  <c r="O36" i="30"/>
  <c r="O27" i="30"/>
  <c r="O51" i="30"/>
  <c r="O32" i="30"/>
  <c r="O48" i="30"/>
  <c r="O29" i="30"/>
  <c r="O16" i="30"/>
  <c r="O50" i="30"/>
  <c r="O45" i="30"/>
  <c r="O30" i="30"/>
  <c r="O26" i="30"/>
  <c r="O54" i="30"/>
  <c r="O42" i="30"/>
  <c r="O20" i="30"/>
  <c r="O18" i="30"/>
  <c r="O14" i="30"/>
  <c r="O39" i="30"/>
  <c r="O38" i="30"/>
  <c r="O58" i="30"/>
  <c r="O57" i="30"/>
  <c r="O22" i="30"/>
  <c r="O21" i="30"/>
  <c r="O41" i="30"/>
  <c r="O40" i="30"/>
  <c r="O35" i="30"/>
  <c r="O28" i="30"/>
  <c r="O17" i="30"/>
  <c r="O33" i="30"/>
  <c r="O47" i="30"/>
  <c r="O52" i="30"/>
  <c r="O23" i="30"/>
  <c r="W289" i="30"/>
  <c r="AF60" i="30"/>
  <c r="AB60" i="30"/>
  <c r="AJ60" i="30"/>
  <c r="AV250" i="29"/>
  <c r="AZ250" i="29"/>
  <c r="AT172" i="26"/>
  <c r="BD123" i="29"/>
  <c r="AZ123" i="29"/>
  <c r="AP255" i="29"/>
  <c r="AP253" i="29"/>
  <c r="AP256" i="29"/>
  <c r="AP247" i="29"/>
  <c r="AP244" i="29"/>
  <c r="AP283" i="29"/>
  <c r="AP280" i="29"/>
  <c r="AP249" i="29"/>
  <c r="AP279" i="29"/>
  <c r="AP251" i="29"/>
  <c r="AP273" i="29"/>
  <c r="AP266" i="29"/>
  <c r="AP259" i="29"/>
  <c r="AP287" i="29"/>
  <c r="AP278" i="29"/>
  <c r="AP254" i="29"/>
  <c r="AP241" i="29"/>
  <c r="AP248" i="29"/>
  <c r="AP261" i="29"/>
  <c r="AR95" i="22"/>
  <c r="AR138" i="22"/>
  <c r="AK273" i="23"/>
  <c r="AQ177" i="23"/>
  <c r="BG256" i="23"/>
  <c r="BG119" i="23"/>
  <c r="AN36" i="26"/>
  <c r="AT197" i="26"/>
  <c r="AT108" i="26"/>
  <c r="AT125" i="26"/>
  <c r="AN41" i="26"/>
  <c r="AN50" i="26"/>
  <c r="AT143" i="26"/>
  <c r="AN14" i="26"/>
  <c r="I96" i="27"/>
  <c r="I184" i="27"/>
  <c r="I115" i="27"/>
  <c r="I105" i="27"/>
  <c r="I166" i="27"/>
  <c r="I111" i="27"/>
  <c r="I133" i="27"/>
  <c r="I186" i="27"/>
  <c r="I198" i="27"/>
  <c r="I204" i="27"/>
  <c r="AT255" i="27"/>
  <c r="AX255" i="27"/>
  <c r="Z139" i="28"/>
  <c r="AV123" i="29"/>
  <c r="BD172" i="29"/>
  <c r="AP285" i="29"/>
  <c r="AP281" i="29"/>
  <c r="I283" i="29"/>
  <c r="I280" i="29"/>
  <c r="I271" i="29"/>
  <c r="I256" i="29"/>
  <c r="I287" i="29"/>
  <c r="I273" i="29"/>
  <c r="I250" i="29"/>
  <c r="I248" i="29"/>
  <c r="I245" i="29"/>
  <c r="I268" i="29"/>
  <c r="I263" i="29"/>
  <c r="I241" i="29"/>
  <c r="I261" i="29"/>
  <c r="I244" i="29"/>
  <c r="I259" i="29"/>
  <c r="I284" i="29"/>
  <c r="I281" i="29"/>
  <c r="I249" i="29"/>
  <c r="I242" i="29"/>
  <c r="I251" i="29"/>
  <c r="Z272" i="28"/>
  <c r="AH272" i="28"/>
  <c r="AH116" i="28"/>
  <c r="AD116" i="28"/>
  <c r="Z116" i="28"/>
  <c r="AD197" i="28"/>
  <c r="AH197" i="28"/>
  <c r="AJ267" i="29"/>
  <c r="AJ244" i="29"/>
  <c r="AJ251" i="29"/>
  <c r="AJ253" i="29"/>
  <c r="AJ283" i="29"/>
  <c r="AJ257" i="29"/>
  <c r="AJ265" i="29"/>
  <c r="AJ242" i="29"/>
  <c r="AJ281" i="29"/>
  <c r="AJ249" i="29"/>
  <c r="AJ285" i="29"/>
  <c r="AJ263" i="29"/>
  <c r="AJ273" i="29"/>
  <c r="AJ274" i="29"/>
  <c r="AJ278" i="29"/>
  <c r="AJ266" i="29"/>
  <c r="AJ272" i="29"/>
  <c r="AJ245" i="29"/>
  <c r="AJ280" i="29"/>
  <c r="AR143" i="22"/>
  <c r="AR180" i="22"/>
  <c r="AW273" i="23"/>
  <c r="BM116" i="23"/>
  <c r="BM177" i="23"/>
  <c r="AE256" i="23"/>
  <c r="AQ266" i="23"/>
  <c r="I285" i="26"/>
  <c r="I129" i="26"/>
  <c r="AG172" i="26"/>
  <c r="AG181" i="26"/>
  <c r="AN27" i="26"/>
  <c r="AN30" i="26"/>
  <c r="I189" i="26"/>
  <c r="AG179" i="26"/>
  <c r="I204" i="26"/>
  <c r="AN26" i="26"/>
  <c r="AT107" i="26"/>
  <c r="I171" i="26"/>
  <c r="AX134" i="27"/>
  <c r="I113" i="27"/>
  <c r="I129" i="27"/>
  <c r="I192" i="27"/>
  <c r="I132" i="27"/>
  <c r="I175" i="27"/>
  <c r="I114" i="27"/>
  <c r="I135" i="27"/>
  <c r="I196" i="27"/>
  <c r="I215" i="27"/>
  <c r="I209" i="27"/>
  <c r="AP273" i="27"/>
  <c r="Z141" i="28"/>
  <c r="AR289" i="28"/>
  <c r="Q289" i="28" s="1"/>
  <c r="Z197" i="28"/>
  <c r="AH125" i="28"/>
  <c r="AD139" i="28"/>
  <c r="AD33" i="28"/>
  <c r="AP245" i="29"/>
  <c r="AP257" i="29"/>
  <c r="AP263" i="29"/>
  <c r="AJ271" i="29"/>
  <c r="AJ256" i="29"/>
  <c r="I267" i="29"/>
  <c r="I279" i="29"/>
  <c r="I274" i="29"/>
  <c r="AN35" i="26"/>
  <c r="AN51" i="26"/>
  <c r="AN38" i="26"/>
  <c r="AN42" i="26"/>
  <c r="AN54" i="26"/>
  <c r="AR209" i="22"/>
  <c r="G177" i="22"/>
  <c r="AE177" i="22" s="1"/>
  <c r="AT174" i="26"/>
  <c r="AT190" i="26"/>
  <c r="AX24" i="27"/>
  <c r="AK177" i="23"/>
  <c r="AT21" i="27"/>
  <c r="AP21" i="27"/>
  <c r="AR186" i="22"/>
  <c r="Y103" i="23"/>
  <c r="AN33" i="26"/>
  <c r="AR144" i="22"/>
  <c r="G272" i="22"/>
  <c r="AE272" i="22" s="1"/>
  <c r="AN53" i="26"/>
  <c r="AN44" i="26"/>
  <c r="AT273" i="27"/>
  <c r="AP127" i="27"/>
  <c r="Z125" i="28"/>
  <c r="AP260" i="29"/>
  <c r="AP265" i="29"/>
  <c r="AR166" i="22"/>
  <c r="I93" i="27"/>
  <c r="I119" i="27"/>
  <c r="I214" i="27"/>
  <c r="AR90" i="22"/>
  <c r="AE177" i="23"/>
  <c r="G256" i="22"/>
  <c r="AE256" i="22" s="1"/>
  <c r="AK174" i="23"/>
  <c r="G16" i="22"/>
  <c r="I16" i="22" s="1"/>
  <c r="I180" i="26"/>
  <c r="AT120" i="26"/>
  <c r="I125" i="26"/>
  <c r="AG175" i="26"/>
  <c r="AG126" i="26"/>
  <c r="AT92" i="26"/>
  <c r="AG197" i="26"/>
  <c r="AN47" i="26"/>
  <c r="AN16" i="26"/>
  <c r="AN46" i="26"/>
  <c r="AN48" i="26"/>
  <c r="AX50" i="27"/>
  <c r="I91" i="27"/>
  <c r="I181" i="27"/>
  <c r="I108" i="27"/>
  <c r="I117" i="27"/>
  <c r="I139" i="27"/>
  <c r="I197" i="27"/>
  <c r="I121" i="27"/>
  <c r="I143" i="27"/>
  <c r="I169" i="27"/>
  <c r="AN45" i="26"/>
  <c r="AX137" i="27"/>
  <c r="AP137" i="27"/>
  <c r="Z175" i="28"/>
  <c r="AA183" i="26"/>
  <c r="AA95" i="26"/>
  <c r="AP242" i="29"/>
  <c r="AP268" i="29"/>
  <c r="AP284" i="29"/>
  <c r="AJ241" i="29"/>
  <c r="AJ255" i="29"/>
  <c r="AJ259" i="29"/>
  <c r="I269" i="29"/>
  <c r="I262" i="29"/>
  <c r="G213" i="22"/>
  <c r="I213" i="22" s="1"/>
  <c r="AN21" i="26"/>
  <c r="AR120" i="22"/>
  <c r="AN28" i="26"/>
  <c r="AT115" i="26"/>
  <c r="AH33" i="28"/>
  <c r="AP275" i="29"/>
  <c r="AD91" i="28"/>
  <c r="Z91" i="28"/>
  <c r="AH91" i="28"/>
  <c r="I216" i="27"/>
  <c r="I213" i="27"/>
  <c r="I207" i="27"/>
  <c r="I203" i="27"/>
  <c r="I187" i="27"/>
  <c r="I145" i="27"/>
  <c r="I126" i="27"/>
  <c r="I107" i="27"/>
  <c r="I193" i="27"/>
  <c r="I125" i="27"/>
  <c r="I103" i="27"/>
  <c r="I90" i="27"/>
  <c r="I110" i="27"/>
  <c r="I144" i="27"/>
  <c r="AR174" i="22"/>
  <c r="AK198" i="23"/>
  <c r="AW177" i="23"/>
  <c r="BM256" i="23"/>
  <c r="AN34" i="26"/>
  <c r="AN24" i="26"/>
  <c r="AN40" i="26"/>
  <c r="I95" i="27"/>
  <c r="I89" i="27"/>
  <c r="I165" i="27"/>
  <c r="I137" i="27"/>
  <c r="I195" i="27"/>
  <c r="I140" i="27"/>
  <c r="I178" i="27"/>
  <c r="I205" i="27"/>
  <c r="AX127" i="27"/>
  <c r="AN58" i="26"/>
  <c r="I116" i="26"/>
  <c r="I110" i="26"/>
  <c r="AE278" i="23"/>
  <c r="BM278" i="23"/>
  <c r="AQ278" i="23"/>
  <c r="BG278" i="23"/>
  <c r="AP243" i="29"/>
  <c r="AP267" i="29"/>
  <c r="AP274" i="29"/>
  <c r="AR146" i="22"/>
  <c r="AR187" i="22"/>
  <c r="AR203" i="22"/>
  <c r="BM205" i="23"/>
  <c r="G119" i="22"/>
  <c r="I119" i="22" s="1"/>
  <c r="BM174" i="23"/>
  <c r="AN117" i="26"/>
  <c r="I91" i="26"/>
  <c r="I168" i="26"/>
  <c r="I169" i="26"/>
  <c r="AN52" i="26"/>
  <c r="AG129" i="26"/>
  <c r="I117" i="26"/>
  <c r="AG117" i="26"/>
  <c r="AG119" i="26"/>
  <c r="AG178" i="26"/>
  <c r="AG110" i="26"/>
  <c r="I195" i="26"/>
  <c r="AN17" i="26"/>
  <c r="AN29" i="26"/>
  <c r="AN60" i="26"/>
  <c r="AN20" i="26"/>
  <c r="AN57" i="26"/>
  <c r="I126" i="26"/>
  <c r="AN32" i="26"/>
  <c r="I172" i="27"/>
  <c r="I97" i="27"/>
  <c r="I92" i="27"/>
  <c r="I174" i="27"/>
  <c r="I146" i="27"/>
  <c r="I102" i="27"/>
  <c r="I123" i="27"/>
  <c r="I147" i="27"/>
  <c r="I179" i="27"/>
  <c r="I210" i="27"/>
  <c r="AX145" i="27"/>
  <c r="AH269" i="28"/>
  <c r="AH175" i="28"/>
  <c r="AP271" i="29"/>
  <c r="AP250" i="29"/>
  <c r="AJ262" i="29"/>
  <c r="AJ269" i="29"/>
  <c r="AJ268" i="29"/>
  <c r="I285" i="29"/>
  <c r="I272" i="29"/>
  <c r="I104" i="29"/>
  <c r="I93" i="29"/>
  <c r="I177" i="29"/>
  <c r="I215" i="29"/>
  <c r="I131" i="29"/>
  <c r="I203" i="29"/>
  <c r="I122" i="29"/>
  <c r="I187" i="29"/>
  <c r="I171" i="29"/>
  <c r="I207" i="29"/>
  <c r="I191" i="29"/>
  <c r="I216" i="29"/>
  <c r="Q125" i="29"/>
  <c r="Q184" i="29"/>
  <c r="Q172" i="29"/>
  <c r="Q98" i="29"/>
  <c r="Q102" i="29"/>
  <c r="Q113" i="29"/>
  <c r="Q104" i="29"/>
  <c r="Q120" i="29"/>
  <c r="Q140" i="29"/>
  <c r="Q175" i="29"/>
  <c r="Q204" i="29"/>
  <c r="Q198" i="29"/>
  <c r="AJ105" i="29"/>
  <c r="AJ125" i="29"/>
  <c r="AJ215" i="29"/>
  <c r="AJ183" i="29"/>
  <c r="AJ109" i="29"/>
  <c r="AJ110" i="29"/>
  <c r="AJ113" i="29"/>
  <c r="AJ171" i="29"/>
  <c r="AJ120" i="29"/>
  <c r="AJ140" i="29"/>
  <c r="AJ185" i="29"/>
  <c r="BD51" i="29"/>
  <c r="AZ51" i="29"/>
  <c r="AV51" i="29"/>
  <c r="AV113" i="29"/>
  <c r="BD113" i="29"/>
  <c r="AZ113" i="29"/>
  <c r="Z284" i="28"/>
  <c r="AD284" i="28"/>
  <c r="AH284" i="28"/>
  <c r="BP219" i="29"/>
  <c r="U219" i="29" s="1"/>
  <c r="W185" i="29" s="1"/>
  <c r="AH187" i="28"/>
  <c r="AD187" i="28"/>
  <c r="Z187" i="28"/>
  <c r="Q89" i="29"/>
  <c r="Q202" i="29"/>
  <c r="Q144" i="29"/>
  <c r="Q108" i="29"/>
  <c r="Q127" i="29"/>
  <c r="Q143" i="29"/>
  <c r="Q146" i="29"/>
  <c r="Q165" i="29"/>
  <c r="Q122" i="29"/>
  <c r="Q201" i="29"/>
  <c r="Q203" i="29"/>
  <c r="Q215" i="29"/>
  <c r="I101" i="29"/>
  <c r="I121" i="29"/>
  <c r="I198" i="29"/>
  <c r="I204" i="29"/>
  <c r="I134" i="29"/>
  <c r="I116" i="29"/>
  <c r="I117" i="29"/>
  <c r="I197" i="29"/>
  <c r="Q90" i="29"/>
  <c r="Q109" i="29"/>
  <c r="Q147" i="29"/>
  <c r="Q134" i="29"/>
  <c r="Q133" i="29"/>
  <c r="Q145" i="29"/>
  <c r="Q168" i="29"/>
  <c r="Q180" i="29"/>
  <c r="Q132" i="29"/>
  <c r="Q219" i="29"/>
  <c r="Q208" i="29"/>
  <c r="Z146" i="28"/>
  <c r="AH146" i="28"/>
  <c r="AD146" i="28"/>
  <c r="AZ197" i="29"/>
  <c r="AV197" i="29"/>
  <c r="BD197" i="29"/>
  <c r="AZ111" i="29"/>
  <c r="BD111" i="29"/>
  <c r="AV111" i="29"/>
  <c r="BP60" i="29"/>
  <c r="BD186" i="29"/>
  <c r="AV186" i="29"/>
  <c r="AZ186" i="29"/>
  <c r="AP219" i="29"/>
  <c r="AP210" i="29"/>
  <c r="AP215" i="29"/>
  <c r="AP204" i="29"/>
  <c r="AP193" i="29"/>
  <c r="AP184" i="29"/>
  <c r="AP174" i="29"/>
  <c r="AP216" i="29"/>
  <c r="AP211" i="29"/>
  <c r="AP201" i="29"/>
  <c r="AP191" i="29"/>
  <c r="AP181" i="29"/>
  <c r="AP172" i="29"/>
  <c r="AP217" i="29"/>
  <c r="AP214" i="29"/>
  <c r="AP213" i="29"/>
  <c r="AP199" i="29"/>
  <c r="AP177" i="29"/>
  <c r="AP209" i="29"/>
  <c r="AP196" i="29"/>
  <c r="AP186" i="29"/>
  <c r="AP175" i="29"/>
  <c r="AP146" i="29"/>
  <c r="AP137" i="29"/>
  <c r="AP127" i="29"/>
  <c r="AP117" i="29"/>
  <c r="AP203" i="29"/>
  <c r="AP198" i="29"/>
  <c r="AP197" i="29"/>
  <c r="AP195" i="29"/>
  <c r="AP190" i="29"/>
  <c r="AP185" i="29"/>
  <c r="AP171" i="29"/>
  <c r="AP145" i="29"/>
  <c r="AP135" i="29"/>
  <c r="AP126" i="29"/>
  <c r="AP116" i="29"/>
  <c r="AP183" i="29"/>
  <c r="AP169" i="29"/>
  <c r="AP144" i="29"/>
  <c r="AP134" i="29"/>
  <c r="AP125" i="29"/>
  <c r="AP115" i="29"/>
  <c r="AP207" i="29"/>
  <c r="AP167" i="29"/>
  <c r="AP147" i="29"/>
  <c r="AP114" i="29"/>
  <c r="AP109" i="29"/>
  <c r="AP99" i="29"/>
  <c r="AP90" i="29"/>
  <c r="AP166" i="29"/>
  <c r="AP165" i="29"/>
  <c r="AP141" i="29"/>
  <c r="AP138" i="29"/>
  <c r="AP108" i="29"/>
  <c r="AP140" i="29"/>
  <c r="AP139" i="29"/>
  <c r="AP132" i="29"/>
  <c r="AP128" i="29"/>
  <c r="AP107" i="29"/>
  <c r="AP97" i="29"/>
  <c r="AP192" i="29"/>
  <c r="AP143" i="29"/>
  <c r="AP113" i="29"/>
  <c r="AP111" i="29"/>
  <c r="AP104" i="29"/>
  <c r="AP101" i="29"/>
  <c r="AP93" i="29"/>
  <c r="AP179" i="29"/>
  <c r="AP129" i="29"/>
  <c r="AP122" i="29"/>
  <c r="AP103" i="29"/>
  <c r="AP102" i="29"/>
  <c r="AP187" i="29"/>
  <c r="AP119" i="29"/>
  <c r="AP178" i="29"/>
  <c r="AP189" i="29"/>
  <c r="AP95" i="29"/>
  <c r="AP173" i="29"/>
  <c r="AP168" i="29"/>
  <c r="AP133" i="29"/>
  <c r="AP123" i="29"/>
  <c r="AP96" i="29"/>
  <c r="AP205" i="29"/>
  <c r="AP121" i="29"/>
  <c r="AP208" i="29"/>
  <c r="AP98" i="29"/>
  <c r="AP180" i="29"/>
  <c r="AP110" i="29"/>
  <c r="AP92" i="29"/>
  <c r="AP91" i="29"/>
  <c r="AP105" i="29"/>
  <c r="AP89" i="29"/>
  <c r="AP202" i="29"/>
  <c r="AP131" i="29"/>
  <c r="AP120" i="29"/>
  <c r="AR60" i="29"/>
  <c r="BD14" i="29"/>
  <c r="AZ14" i="29"/>
  <c r="AV14" i="29"/>
  <c r="AZ121" i="29"/>
  <c r="AV121" i="29"/>
  <c r="BD121" i="29"/>
  <c r="BD266" i="29"/>
  <c r="AZ266" i="29"/>
  <c r="AV266" i="29"/>
  <c r="BD147" i="29"/>
  <c r="AZ147" i="29"/>
  <c r="AV147" i="29"/>
  <c r="AZ214" i="29"/>
  <c r="AV214" i="29"/>
  <c r="BD214" i="29"/>
  <c r="AZ196" i="29"/>
  <c r="BD196" i="29"/>
  <c r="AV196" i="29"/>
  <c r="BN289" i="29"/>
  <c r="O60" i="29"/>
  <c r="BD138" i="29"/>
  <c r="AZ138" i="29"/>
  <c r="AV138" i="29"/>
  <c r="BD29" i="29"/>
  <c r="AZ29" i="29"/>
  <c r="AV29" i="29"/>
  <c r="AJ51" i="29"/>
  <c r="AJ41" i="29"/>
  <c r="AJ32" i="29"/>
  <c r="AJ22" i="29"/>
  <c r="AJ50" i="29"/>
  <c r="AJ40" i="29"/>
  <c r="AJ30" i="29"/>
  <c r="AJ21" i="29"/>
  <c r="AJ48" i="29"/>
  <c r="AJ39" i="29"/>
  <c r="AJ29" i="29"/>
  <c r="AJ20" i="29"/>
  <c r="AJ60" i="29"/>
  <c r="AJ54" i="29"/>
  <c r="AJ47" i="29"/>
  <c r="AJ46" i="29"/>
  <c r="AJ44" i="29"/>
  <c r="AJ38" i="29"/>
  <c r="AJ36" i="29"/>
  <c r="AJ24" i="29"/>
  <c r="AJ28" i="29"/>
  <c r="AJ27" i="29"/>
  <c r="AJ53" i="29"/>
  <c r="AJ23" i="29"/>
  <c r="AJ45" i="29"/>
  <c r="AJ16" i="29"/>
  <c r="AJ58" i="29"/>
  <c r="AJ56" i="29"/>
  <c r="AJ33" i="29"/>
  <c r="AJ52" i="29"/>
  <c r="AJ34" i="29"/>
  <c r="AJ15" i="29"/>
  <c r="AJ14" i="29"/>
  <c r="AJ57" i="29"/>
  <c r="AJ42" i="29"/>
  <c r="AJ18" i="29"/>
  <c r="AJ17" i="29"/>
  <c r="AJ35" i="29"/>
  <c r="AJ26" i="29"/>
  <c r="AZ244" i="29"/>
  <c r="AV244" i="29"/>
  <c r="BD244" i="29"/>
  <c r="BD184" i="29"/>
  <c r="AZ184" i="29"/>
  <c r="AV184" i="29"/>
  <c r="O289" i="29"/>
  <c r="BD195" i="29"/>
  <c r="AZ195" i="29"/>
  <c r="AV195" i="29"/>
  <c r="BP287" i="29"/>
  <c r="U287" i="29" s="1"/>
  <c r="AZ243" i="29"/>
  <c r="BD243" i="29"/>
  <c r="AV243" i="29"/>
  <c r="AR219" i="29"/>
  <c r="BT289" i="29"/>
  <c r="AN60" i="29"/>
  <c r="AV190" i="29"/>
  <c r="BD190" i="29"/>
  <c r="AZ190" i="29"/>
  <c r="BD119" i="29"/>
  <c r="AZ119" i="29"/>
  <c r="AV119" i="29"/>
  <c r="BD242" i="29"/>
  <c r="AZ242" i="29"/>
  <c r="AV242" i="29"/>
  <c r="BL289" i="29"/>
  <c r="G60" i="29"/>
  <c r="AZ139" i="29"/>
  <c r="AV139" i="29"/>
  <c r="BD139" i="29"/>
  <c r="AZ257" i="29"/>
  <c r="BD257" i="29"/>
  <c r="AV257" i="29"/>
  <c r="AV251" i="29"/>
  <c r="BD251" i="29"/>
  <c r="AZ251" i="29"/>
  <c r="AZ30" i="29"/>
  <c r="AV30" i="29"/>
  <c r="BD30" i="29"/>
  <c r="AK266" i="23"/>
  <c r="AP116" i="27"/>
  <c r="AT116" i="27"/>
  <c r="AA165" i="26"/>
  <c r="AA202" i="26"/>
  <c r="AA126" i="26"/>
  <c r="AA167" i="26"/>
  <c r="AA204" i="26"/>
  <c r="AA174" i="26"/>
  <c r="AA178" i="26"/>
  <c r="AA185" i="26"/>
  <c r="AA211" i="26"/>
  <c r="AA129" i="26"/>
  <c r="AA217" i="26"/>
  <c r="AA166" i="26"/>
  <c r="AA101" i="26"/>
  <c r="AA137" i="26"/>
  <c r="AA177" i="26"/>
  <c r="AA123" i="26"/>
  <c r="AA117" i="26"/>
  <c r="AA171" i="26"/>
  <c r="AA196" i="26"/>
  <c r="AA102" i="26"/>
  <c r="AA113" i="26"/>
  <c r="AA89" i="26"/>
  <c r="AA199" i="26"/>
  <c r="AA114" i="26"/>
  <c r="AA172" i="26"/>
  <c r="AA115" i="26"/>
  <c r="AA104" i="26"/>
  <c r="AA91" i="26"/>
  <c r="AA145" i="26"/>
  <c r="AA203" i="26"/>
  <c r="AA103" i="26"/>
  <c r="AA128" i="26"/>
  <c r="AA105" i="26"/>
  <c r="AA173" i="26"/>
  <c r="AA169" i="26"/>
  <c r="AA138" i="26"/>
  <c r="AA111" i="26"/>
  <c r="AA147" i="26"/>
  <c r="AA189" i="26"/>
  <c r="AA119" i="26"/>
  <c r="AA219" i="26"/>
  <c r="AA181" i="26"/>
  <c r="AA191" i="26"/>
  <c r="AA197" i="26"/>
  <c r="AA209" i="26"/>
  <c r="AA192" i="26"/>
  <c r="AA144" i="26"/>
  <c r="AA187" i="26"/>
  <c r="AA141" i="26"/>
  <c r="AA107" i="26"/>
  <c r="AA93" i="26"/>
  <c r="AA215" i="26"/>
  <c r="AA127" i="26"/>
  <c r="AA175" i="26"/>
  <c r="AA131" i="26"/>
  <c r="AA201" i="26"/>
  <c r="AA120" i="26"/>
  <c r="AA134" i="26"/>
  <c r="AA99" i="26"/>
  <c r="AA186" i="26"/>
  <c r="AA135" i="26"/>
  <c r="AA108" i="26"/>
  <c r="AA146" i="26"/>
  <c r="AA97" i="26"/>
  <c r="AA132" i="26"/>
  <c r="AA216" i="26"/>
  <c r="AA116" i="26"/>
  <c r="AA198" i="26"/>
  <c r="AA96" i="26"/>
  <c r="AA121" i="26"/>
  <c r="AA208" i="26"/>
  <c r="AA133" i="26"/>
  <c r="AA179" i="26"/>
  <c r="AA92" i="26"/>
  <c r="G34" i="22"/>
  <c r="AE34" i="22" s="1"/>
  <c r="AK180" i="23"/>
  <c r="Y180" i="23"/>
  <c r="G180" i="22"/>
  <c r="I180" i="22" s="1"/>
  <c r="Y277" i="23"/>
  <c r="BG277" i="23"/>
  <c r="AA140" i="26"/>
  <c r="AA195" i="26"/>
  <c r="AX116" i="27"/>
  <c r="AG217" i="26"/>
  <c r="AG99" i="26"/>
  <c r="AG171" i="26"/>
  <c r="AG91" i="26"/>
  <c r="AG134" i="26"/>
  <c r="AG111" i="26"/>
  <c r="AG207" i="26"/>
  <c r="AG190" i="26"/>
  <c r="AG97" i="26"/>
  <c r="AG198" i="26"/>
  <c r="AG187" i="26"/>
  <c r="AG196" i="26"/>
  <c r="AG107" i="26"/>
  <c r="AG121" i="26"/>
  <c r="AG93" i="26"/>
  <c r="AG184" i="26"/>
  <c r="AG180" i="26"/>
  <c r="AG135" i="26"/>
  <c r="AG173" i="26"/>
  <c r="AG116" i="26"/>
  <c r="AG105" i="26"/>
  <c r="AG214" i="26"/>
  <c r="AG192" i="26"/>
  <c r="AG101" i="26"/>
  <c r="AG122" i="26"/>
  <c r="AG186" i="26"/>
  <c r="AG174" i="26"/>
  <c r="AG208" i="26"/>
  <c r="AG127" i="26"/>
  <c r="AG213" i="26"/>
  <c r="AG138" i="26"/>
  <c r="AG133" i="26"/>
  <c r="AG103" i="26"/>
  <c r="AG199" i="26"/>
  <c r="AG139" i="26"/>
  <c r="AG203" i="26"/>
  <c r="AG141" i="26"/>
  <c r="AG215" i="26"/>
  <c r="AG202" i="26"/>
  <c r="AG104" i="26"/>
  <c r="AG140" i="26"/>
  <c r="AG204" i="26"/>
  <c r="AG168" i="26"/>
  <c r="AG193" i="26"/>
  <c r="AG90" i="26"/>
  <c r="AG114" i="26"/>
  <c r="AG185" i="26"/>
  <c r="AG211" i="26"/>
  <c r="AG210" i="26"/>
  <c r="AG167" i="26"/>
  <c r="AG166" i="26"/>
  <c r="AG108" i="26"/>
  <c r="AG125" i="26"/>
  <c r="AG102" i="26"/>
  <c r="AG177" i="26"/>
  <c r="AG137" i="26"/>
  <c r="AG189" i="26"/>
  <c r="AG209" i="26"/>
  <c r="AG216" i="26"/>
  <c r="AT205" i="27"/>
  <c r="AP205" i="27"/>
  <c r="AT108" i="27"/>
  <c r="AP108" i="27"/>
  <c r="BG91" i="23"/>
  <c r="AW91" i="23"/>
  <c r="Y266" i="23"/>
  <c r="AE266" i="23"/>
  <c r="AW266" i="23"/>
  <c r="BG266" i="23"/>
  <c r="BM273" i="23"/>
  <c r="Y273" i="23"/>
  <c r="AE273" i="23"/>
  <c r="AQ273" i="23"/>
  <c r="AH103" i="28"/>
  <c r="Z103" i="28"/>
  <c r="AE254" i="23"/>
  <c r="BM254" i="23"/>
  <c r="AK57" i="23"/>
  <c r="BG57" i="23"/>
  <c r="AA110" i="26"/>
  <c r="AA213" i="26"/>
  <c r="AA109" i="26"/>
  <c r="AA21" i="26"/>
  <c r="AA26" i="26"/>
  <c r="Y187" i="23"/>
  <c r="AK187" i="23"/>
  <c r="AQ249" i="23"/>
  <c r="G249" i="22"/>
  <c r="I249" i="22" s="1"/>
  <c r="BM89" i="23"/>
  <c r="AQ89" i="23"/>
  <c r="AP128" i="27"/>
  <c r="AX128" i="27"/>
  <c r="AT128" i="27"/>
  <c r="AD210" i="28"/>
  <c r="AH210" i="28"/>
  <c r="Z199" i="28"/>
  <c r="AH199" i="28"/>
  <c r="AD199" i="28"/>
  <c r="AE89" i="23"/>
  <c r="Y249" i="23"/>
  <c r="AW187" i="23"/>
  <c r="AW27" i="23"/>
  <c r="AE27" i="23"/>
  <c r="AW198" i="23"/>
  <c r="Y198" i="23"/>
  <c r="AE198" i="23"/>
  <c r="AK284" i="23"/>
  <c r="AQ284" i="23"/>
  <c r="BG284" i="23"/>
  <c r="AE284" i="23"/>
  <c r="AE16" i="23"/>
  <c r="AW16" i="23"/>
  <c r="BM16" i="23"/>
  <c r="AA214" i="26"/>
  <c r="AA139" i="26"/>
  <c r="AA143" i="26"/>
  <c r="Z210" i="28"/>
  <c r="AD23" i="28"/>
  <c r="Z23" i="28"/>
  <c r="AE193" i="23"/>
  <c r="BM193" i="23"/>
  <c r="Y193" i="23"/>
  <c r="G193" i="22"/>
  <c r="AE193" i="22" s="1"/>
  <c r="G266" i="22"/>
  <c r="AE266" i="22" s="1"/>
  <c r="G273" i="22"/>
  <c r="AE273" i="22" s="1"/>
  <c r="BG89" i="23"/>
  <c r="AA168" i="26"/>
  <c r="I263" i="26"/>
  <c r="I244" i="26"/>
  <c r="AA210" i="26"/>
  <c r="AT111" i="26"/>
  <c r="AT144" i="26"/>
  <c r="AT166" i="26"/>
  <c r="AT145" i="26"/>
  <c r="AT89" i="26"/>
  <c r="AT216" i="26"/>
  <c r="AT99" i="26"/>
  <c r="AT165" i="26"/>
  <c r="AT175" i="26"/>
  <c r="AT202" i="26"/>
  <c r="AT207" i="26"/>
  <c r="AT114" i="26"/>
  <c r="AT141" i="26"/>
  <c r="AT211" i="26"/>
  <c r="AT180" i="26"/>
  <c r="AT126" i="26"/>
  <c r="AT128" i="26"/>
  <c r="AT123" i="26"/>
  <c r="AT178" i="26"/>
  <c r="AT217" i="26"/>
  <c r="AT95" i="26"/>
  <c r="AT185" i="26"/>
  <c r="AT199" i="26"/>
  <c r="AT186" i="26"/>
  <c r="AT129" i="26"/>
  <c r="AT184" i="26"/>
  <c r="AT119" i="26"/>
  <c r="AT122" i="26"/>
  <c r="AT177" i="26"/>
  <c r="AT97" i="26"/>
  <c r="AT214" i="26"/>
  <c r="AT98" i="26"/>
  <c r="AT208" i="26"/>
  <c r="AT181" i="26"/>
  <c r="AT205" i="26"/>
  <c r="I109" i="26"/>
  <c r="I139" i="26"/>
  <c r="I119" i="26"/>
  <c r="I219" i="26"/>
  <c r="I167" i="26"/>
  <c r="I132" i="26"/>
  <c r="I183" i="26"/>
  <c r="I187" i="26"/>
  <c r="I192" i="26"/>
  <c r="I197" i="26"/>
  <c r="I141" i="26"/>
  <c r="I90" i="26"/>
  <c r="I143" i="26"/>
  <c r="I213" i="26"/>
  <c r="I97" i="26"/>
  <c r="I107" i="26"/>
  <c r="I165" i="26"/>
  <c r="I177" i="26"/>
  <c r="I127" i="26"/>
  <c r="I98" i="26"/>
  <c r="I96" i="26"/>
  <c r="I202" i="26"/>
  <c r="I95" i="26"/>
  <c r="I208" i="26"/>
  <c r="I120" i="26"/>
  <c r="I174" i="26"/>
  <c r="I147" i="26"/>
  <c r="I203" i="26"/>
  <c r="I191" i="26"/>
  <c r="I178" i="26"/>
  <c r="I111" i="26"/>
  <c r="I211" i="26"/>
  <c r="I207" i="26"/>
  <c r="I101" i="26"/>
  <c r="I190" i="26"/>
  <c r="I104" i="26"/>
  <c r="I133" i="26"/>
  <c r="I137" i="26"/>
  <c r="I184" i="26"/>
  <c r="I216" i="26"/>
  <c r="I108" i="26"/>
  <c r="I134" i="26"/>
  <c r="I123" i="26"/>
  <c r="I199" i="26"/>
  <c r="I140" i="26"/>
  <c r="I210" i="26"/>
  <c r="I198" i="26"/>
  <c r="I201" i="26"/>
  <c r="I217" i="26"/>
  <c r="I122" i="26"/>
  <c r="I215" i="26"/>
  <c r="I196" i="26"/>
  <c r="I181" i="26"/>
  <c r="I205" i="26"/>
  <c r="I146" i="26"/>
  <c r="I113" i="26"/>
  <c r="I128" i="26"/>
  <c r="I186" i="26"/>
  <c r="I102" i="26"/>
  <c r="I144" i="26"/>
  <c r="I89" i="26"/>
  <c r="I209" i="26"/>
  <c r="I138" i="26"/>
  <c r="I103" i="26"/>
  <c r="I179" i="26"/>
  <c r="AP92" i="27"/>
  <c r="BM41" i="23"/>
  <c r="BG133" i="23"/>
  <c r="G189" i="22"/>
  <c r="I189" i="22" s="1"/>
  <c r="O122" i="26"/>
  <c r="AN184" i="26"/>
  <c r="U211" i="26"/>
  <c r="O169" i="26"/>
  <c r="AN215" i="26"/>
  <c r="O113" i="26"/>
  <c r="O183" i="26"/>
  <c r="O172" i="26"/>
  <c r="O214" i="26"/>
  <c r="O184" i="26"/>
  <c r="O121" i="26"/>
  <c r="O175" i="26"/>
  <c r="O131" i="26"/>
  <c r="O195" i="26"/>
  <c r="O98" i="26"/>
  <c r="O120" i="26"/>
  <c r="AX92" i="27"/>
  <c r="AT120" i="27"/>
  <c r="BM133" i="23"/>
  <c r="O147" i="26"/>
  <c r="O96" i="26"/>
  <c r="O210" i="26"/>
  <c r="O117" i="26"/>
  <c r="O205" i="26"/>
  <c r="O189" i="26"/>
  <c r="O104" i="26"/>
  <c r="O137" i="26"/>
  <c r="O213" i="26"/>
  <c r="O126" i="26"/>
  <c r="O110" i="26"/>
  <c r="O219" i="26"/>
  <c r="O138" i="26"/>
  <c r="O167" i="26"/>
  <c r="AP57" i="27"/>
  <c r="BF289" i="27"/>
  <c r="G289" i="27" s="1"/>
  <c r="U219" i="28"/>
  <c r="AD219" i="28" s="1"/>
  <c r="AP45" i="27"/>
  <c r="AX45" i="27"/>
  <c r="AT45" i="27"/>
  <c r="Z133" i="28"/>
  <c r="AD133" i="28"/>
  <c r="AH133" i="28"/>
  <c r="AE133" i="23"/>
  <c r="O99" i="26"/>
  <c r="O103" i="26"/>
  <c r="O208" i="26"/>
  <c r="BP289" i="26"/>
  <c r="M289" i="26" s="1"/>
  <c r="O108" i="26"/>
  <c r="O190" i="26"/>
  <c r="O179" i="26"/>
  <c r="O125" i="26"/>
  <c r="O216" i="26"/>
  <c r="O181" i="26"/>
  <c r="O143" i="26"/>
  <c r="O171" i="26"/>
  <c r="O187" i="26"/>
  <c r="O115" i="26"/>
  <c r="AP219" i="28"/>
  <c r="G219" i="28" s="1"/>
  <c r="I210" i="28" s="1"/>
  <c r="AH26" i="28"/>
  <c r="AD26" i="28"/>
  <c r="Z26" i="28"/>
  <c r="O129" i="26"/>
  <c r="O165" i="26"/>
  <c r="O196" i="26"/>
  <c r="O91" i="26"/>
  <c r="O90" i="26"/>
  <c r="O146" i="26"/>
  <c r="O197" i="26"/>
  <c r="O101" i="26"/>
  <c r="O128" i="26"/>
  <c r="O203" i="26"/>
  <c r="BJ289" i="27"/>
  <c r="AH289" i="27" s="1"/>
  <c r="AP197" i="27"/>
  <c r="AX197" i="27"/>
  <c r="AT197" i="27"/>
  <c r="AH122" i="28"/>
  <c r="Z122" i="28"/>
  <c r="AD122" i="28"/>
  <c r="Q287" i="28"/>
  <c r="E289" i="28"/>
  <c r="U60" i="28"/>
  <c r="Z105" i="28"/>
  <c r="AD105" i="28"/>
  <c r="AH105" i="28"/>
  <c r="Z134" i="28"/>
  <c r="AH134" i="28"/>
  <c r="AD134" i="28"/>
  <c r="Z16" i="28"/>
  <c r="AH16" i="28"/>
  <c r="AD16" i="28"/>
  <c r="AH193" i="28"/>
  <c r="AD193" i="28"/>
  <c r="Z193" i="28"/>
  <c r="AH254" i="28"/>
  <c r="AD254" i="28"/>
  <c r="Z254" i="28"/>
  <c r="S215" i="28"/>
  <c r="S205" i="28"/>
  <c r="S211" i="28"/>
  <c r="S202" i="28"/>
  <c r="S217" i="28"/>
  <c r="S208" i="28"/>
  <c r="S198" i="28"/>
  <c r="S207" i="28"/>
  <c r="S191" i="28"/>
  <c r="S181" i="28"/>
  <c r="S172" i="28"/>
  <c r="S216" i="28"/>
  <c r="S197" i="28"/>
  <c r="S187" i="28"/>
  <c r="S178" i="28"/>
  <c r="S209" i="28"/>
  <c r="S201" i="28"/>
  <c r="S190" i="28"/>
  <c r="S180" i="28"/>
  <c r="S171" i="28"/>
  <c r="S210" i="28"/>
  <c r="S203" i="28"/>
  <c r="S173" i="28"/>
  <c r="S145" i="28"/>
  <c r="S135" i="28"/>
  <c r="S126" i="28"/>
  <c r="S116" i="28"/>
  <c r="S107" i="28"/>
  <c r="S97" i="28"/>
  <c r="S183" i="28"/>
  <c r="S167" i="28"/>
  <c r="S141" i="28"/>
  <c r="S132" i="28"/>
  <c r="S122" i="28"/>
  <c r="S113" i="28"/>
  <c r="S103" i="28"/>
  <c r="S93" i="28"/>
  <c r="S214" i="28"/>
  <c r="S204" i="28"/>
  <c r="S192" i="28"/>
  <c r="S174" i="28"/>
  <c r="S147" i="28"/>
  <c r="S138" i="28"/>
  <c r="S128" i="28"/>
  <c r="S119" i="28"/>
  <c r="S109" i="28"/>
  <c r="S99" i="28"/>
  <c r="S90" i="28"/>
  <c r="S213" i="28"/>
  <c r="S179" i="28"/>
  <c r="S168" i="28"/>
  <c r="S144" i="28"/>
  <c r="S127" i="28"/>
  <c r="S101" i="28"/>
  <c r="S92" i="28"/>
  <c r="S169" i="28"/>
  <c r="S137" i="28"/>
  <c r="S110" i="28"/>
  <c r="S102" i="28"/>
  <c r="S199" i="28"/>
  <c r="S195" i="28"/>
  <c r="S129" i="28"/>
  <c r="S121" i="28"/>
  <c r="S104" i="28"/>
  <c r="S96" i="28"/>
  <c r="S219" i="28"/>
  <c r="S184" i="28"/>
  <c r="S95" i="28"/>
  <c r="S111" i="28"/>
  <c r="S196" i="28"/>
  <c r="S189" i="28"/>
  <c r="S117" i="28"/>
  <c r="S175" i="28"/>
  <c r="S125" i="28"/>
  <c r="S185" i="28"/>
  <c r="S140" i="28"/>
  <c r="S105" i="28"/>
  <c r="S165" i="28"/>
  <c r="S139" i="28"/>
  <c r="S193" i="28"/>
  <c r="S146" i="28"/>
  <c r="S133" i="28"/>
  <c r="S120" i="28"/>
  <c r="S186" i="28"/>
  <c r="S177" i="28"/>
  <c r="S131" i="28"/>
  <c r="S123" i="28"/>
  <c r="S114" i="28"/>
  <c r="S166" i="28"/>
  <c r="S98" i="28"/>
  <c r="S134" i="28"/>
  <c r="S115" i="28"/>
  <c r="S143" i="28"/>
  <c r="S108" i="28"/>
  <c r="S91" i="28"/>
  <c r="S89" i="28"/>
  <c r="AD50" i="28"/>
  <c r="AH50" i="28"/>
  <c r="Z50" i="28"/>
  <c r="Z30" i="28"/>
  <c r="AD30" i="28"/>
  <c r="AH30" i="28"/>
  <c r="AH93" i="28"/>
  <c r="Z93" i="28"/>
  <c r="AD93" i="28"/>
  <c r="AH263" i="28"/>
  <c r="AD263" i="28"/>
  <c r="Z263" i="28"/>
  <c r="AH145" i="28"/>
  <c r="Z145" i="28"/>
  <c r="AD145" i="28"/>
  <c r="AP287" i="28"/>
  <c r="G287" i="28" s="1"/>
  <c r="AD279" i="28"/>
  <c r="AH279" i="28"/>
  <c r="Z279" i="28"/>
  <c r="Z15" i="28"/>
  <c r="AH15" i="28"/>
  <c r="AD15" i="28"/>
  <c r="AD178" i="28"/>
  <c r="AH178" i="28"/>
  <c r="Z178" i="28"/>
  <c r="AH44" i="28"/>
  <c r="Z44" i="28"/>
  <c r="AD44" i="28"/>
  <c r="AH244" i="28"/>
  <c r="AD244" i="28"/>
  <c r="Z244" i="28"/>
  <c r="AD99" i="28"/>
  <c r="AH99" i="28"/>
  <c r="Z99" i="28"/>
  <c r="Z27" i="28"/>
  <c r="AD27" i="28"/>
  <c r="AH27" i="28"/>
  <c r="AH211" i="28"/>
  <c r="AD211" i="28"/>
  <c r="Z211" i="28"/>
  <c r="AH14" i="28"/>
  <c r="AD14" i="28"/>
  <c r="Z14" i="28"/>
  <c r="Z119" i="28"/>
  <c r="AD119" i="28"/>
  <c r="AH119" i="28"/>
  <c r="AH202" i="28"/>
  <c r="Z202" i="28"/>
  <c r="AD202" i="28"/>
  <c r="S57" i="28"/>
  <c r="S47" i="28"/>
  <c r="S38" i="28"/>
  <c r="S28" i="28"/>
  <c r="S53" i="28"/>
  <c r="S44" i="28"/>
  <c r="S34" i="28"/>
  <c r="S24" i="28"/>
  <c r="S50" i="28"/>
  <c r="S40" i="28"/>
  <c r="S30" i="28"/>
  <c r="S56" i="28"/>
  <c r="S39" i="28"/>
  <c r="S48" i="28"/>
  <c r="S17" i="28"/>
  <c r="S27" i="28"/>
  <c r="S46" i="28"/>
  <c r="S41" i="28"/>
  <c r="S54" i="28"/>
  <c r="S15" i="28"/>
  <c r="S45" i="28"/>
  <c r="S33" i="28"/>
  <c r="S35" i="28"/>
  <c r="S36" i="28"/>
  <c r="S51" i="28"/>
  <c r="S29" i="28"/>
  <c r="S23" i="28"/>
  <c r="S16" i="28"/>
  <c r="S22" i="28"/>
  <c r="S21" i="28"/>
  <c r="S42" i="28"/>
  <c r="S58" i="28"/>
  <c r="S14" i="28"/>
  <c r="S32" i="28"/>
  <c r="S18" i="28"/>
  <c r="S26" i="28"/>
  <c r="S52" i="28"/>
  <c r="S20" i="28"/>
  <c r="Z256" i="28"/>
  <c r="AH256" i="28"/>
  <c r="AD256" i="28"/>
  <c r="U287" i="28"/>
  <c r="AD241" i="28"/>
  <c r="Z241" i="28"/>
  <c r="AH241" i="28"/>
  <c r="Z247" i="28"/>
  <c r="AD247" i="28"/>
  <c r="AH247" i="28"/>
  <c r="AD147" i="28"/>
  <c r="Z147" i="28"/>
  <c r="AH147" i="28"/>
  <c r="Z214" i="28"/>
  <c r="AH214" i="28"/>
  <c r="AD214" i="28"/>
  <c r="Z115" i="28"/>
  <c r="AH115" i="28"/>
  <c r="AD115" i="28"/>
  <c r="AH167" i="28"/>
  <c r="AD167" i="28"/>
  <c r="Z167" i="28"/>
  <c r="AH132" i="28"/>
  <c r="AD132" i="28"/>
  <c r="Z132" i="28"/>
  <c r="Z46" i="28"/>
  <c r="AD46" i="28"/>
  <c r="AH46" i="28"/>
  <c r="Z96" i="28"/>
  <c r="AD96" i="28"/>
  <c r="AH96" i="28"/>
  <c r="AP60" i="28"/>
  <c r="Z275" i="28"/>
  <c r="AD275" i="28"/>
  <c r="AH275" i="28"/>
  <c r="AH273" i="28"/>
  <c r="AD273" i="28"/>
  <c r="Z273" i="28"/>
  <c r="BG250" i="23"/>
  <c r="BH60" i="27"/>
  <c r="BG114" i="23"/>
  <c r="AW30" i="23"/>
  <c r="AQ275" i="23"/>
  <c r="AT30" i="26"/>
  <c r="BN289" i="26"/>
  <c r="AG22" i="26"/>
  <c r="U27" i="26"/>
  <c r="AT259" i="27"/>
  <c r="AX33" i="27"/>
  <c r="AP146" i="27"/>
  <c r="AR177" i="22"/>
  <c r="AR132" i="22"/>
  <c r="AR216" i="22"/>
  <c r="Y89" i="23"/>
  <c r="AW116" i="23"/>
  <c r="AE41" i="23"/>
  <c r="AW250" i="23"/>
  <c r="G277" i="22"/>
  <c r="I277" i="22" s="1"/>
  <c r="BG198" i="23"/>
  <c r="Y210" i="23"/>
  <c r="AE57" i="23"/>
  <c r="AE30" i="23"/>
  <c r="AW284" i="23"/>
  <c r="AQ207" i="23"/>
  <c r="G103" i="22"/>
  <c r="I103" i="22" s="1"/>
  <c r="AW119" i="23"/>
  <c r="BG174" i="23"/>
  <c r="AE189" i="23"/>
  <c r="G22" i="22"/>
  <c r="AE22" i="22" s="1"/>
  <c r="BG51" i="23"/>
  <c r="BM34" i="23"/>
  <c r="U140" i="26"/>
  <c r="AT189" i="26"/>
  <c r="U128" i="26"/>
  <c r="AT140" i="26"/>
  <c r="U17" i="26"/>
  <c r="AN192" i="26"/>
  <c r="AN183" i="26"/>
  <c r="AT187" i="26"/>
  <c r="AT201" i="26"/>
  <c r="AT105" i="26"/>
  <c r="AT146" i="26"/>
  <c r="AN116" i="26"/>
  <c r="AT192" i="26"/>
  <c r="AT193" i="26"/>
  <c r="Y289" i="26"/>
  <c r="AZ53" i="26"/>
  <c r="AT117" i="26"/>
  <c r="AT102" i="26"/>
  <c r="AT110" i="26"/>
  <c r="AX259" i="27"/>
  <c r="AT33" i="27"/>
  <c r="AT146" i="27"/>
  <c r="AX260" i="27"/>
  <c r="AT260" i="27"/>
  <c r="AP260" i="27"/>
  <c r="Y57" i="23"/>
  <c r="AK250" i="23"/>
  <c r="AK30" i="23"/>
  <c r="BG207" i="23"/>
  <c r="BZ289" i="26"/>
  <c r="AR289" i="26" s="1"/>
  <c r="AT53" i="26"/>
  <c r="U201" i="26"/>
  <c r="AE116" i="23"/>
  <c r="BM40" i="23"/>
  <c r="BM250" i="23"/>
  <c r="BG17" i="23"/>
  <c r="BM198" i="23"/>
  <c r="BG30" i="23"/>
  <c r="G284" i="22"/>
  <c r="I284" i="22" s="1"/>
  <c r="AE207" i="23"/>
  <c r="AK103" i="23"/>
  <c r="G175" i="22"/>
  <c r="I175" i="22" s="1"/>
  <c r="AE119" i="23"/>
  <c r="Y174" i="23"/>
  <c r="BM22" i="23"/>
  <c r="Y51" i="23"/>
  <c r="AQ16" i="23"/>
  <c r="I253" i="26"/>
  <c r="AT96" i="26"/>
  <c r="AA56" i="26"/>
  <c r="AT168" i="26"/>
  <c r="AT48" i="26"/>
  <c r="AT203" i="26"/>
  <c r="AT167" i="26"/>
  <c r="AT209" i="26"/>
  <c r="AT91" i="26"/>
  <c r="AT138" i="26"/>
  <c r="AT171" i="26"/>
  <c r="AT183" i="26"/>
  <c r="AT103" i="26"/>
  <c r="AT210" i="26"/>
  <c r="AT113" i="26"/>
  <c r="AT101" i="26"/>
  <c r="AT198" i="26"/>
  <c r="AT101" i="27"/>
  <c r="AT42" i="26"/>
  <c r="AT56" i="27"/>
  <c r="AX56" i="27"/>
  <c r="AP56" i="27"/>
  <c r="G250" i="22"/>
  <c r="AE250" i="22" s="1"/>
  <c r="BG254" i="23"/>
  <c r="U109" i="26"/>
  <c r="BG116" i="23"/>
  <c r="AK216" i="23"/>
  <c r="BM17" i="23"/>
  <c r="G198" i="22"/>
  <c r="I198" i="22" s="1"/>
  <c r="BM28" i="23"/>
  <c r="AQ30" i="23"/>
  <c r="Y284" i="23"/>
  <c r="AW103" i="23"/>
  <c r="BG140" i="23"/>
  <c r="AE22" i="23"/>
  <c r="BG16" i="23"/>
  <c r="AW34" i="23"/>
  <c r="U132" i="26"/>
  <c r="I266" i="26"/>
  <c r="AT191" i="26"/>
  <c r="AT196" i="26"/>
  <c r="AT204" i="26"/>
  <c r="AG18" i="26"/>
  <c r="AT131" i="26"/>
  <c r="I257" i="26"/>
  <c r="AT44" i="26"/>
  <c r="BT289" i="26"/>
  <c r="AT116" i="26"/>
  <c r="AT104" i="26"/>
  <c r="AT147" i="26"/>
  <c r="AT133" i="26"/>
  <c r="AP101" i="27"/>
  <c r="AP91" i="27"/>
  <c r="I99" i="26"/>
  <c r="I193" i="26"/>
  <c r="I131" i="26"/>
  <c r="AG128" i="26"/>
  <c r="AT134" i="26"/>
  <c r="BM30" i="23"/>
  <c r="BM51" i="23"/>
  <c r="AT29" i="26"/>
  <c r="AQ116" i="23"/>
  <c r="AW216" i="23"/>
  <c r="AW17" i="23"/>
  <c r="AK28" i="23"/>
  <c r="BM103" i="23"/>
  <c r="AK16" i="23"/>
  <c r="AT121" i="26"/>
  <c r="AT139" i="26"/>
  <c r="AG53" i="26"/>
  <c r="I256" i="26"/>
  <c r="AT195" i="26"/>
  <c r="AT93" i="26"/>
  <c r="AT137" i="26"/>
  <c r="AT173" i="26"/>
  <c r="AT90" i="26"/>
  <c r="AT132" i="26"/>
  <c r="AT109" i="26"/>
  <c r="AT127" i="26"/>
  <c r="AT219" i="26"/>
  <c r="AT213" i="26"/>
  <c r="AT135" i="26"/>
  <c r="I285" i="27"/>
  <c r="I283" i="27"/>
  <c r="I280" i="27"/>
  <c r="I278" i="27"/>
  <c r="I275" i="27"/>
  <c r="I273" i="27"/>
  <c r="I271" i="27"/>
  <c r="I268" i="27"/>
  <c r="I266" i="27"/>
  <c r="I263" i="27"/>
  <c r="I261" i="27"/>
  <c r="I259" i="27"/>
  <c r="I256" i="27"/>
  <c r="I254" i="27"/>
  <c r="I251" i="27"/>
  <c r="I249" i="27"/>
  <c r="I284" i="27"/>
  <c r="I281" i="27"/>
  <c r="I279" i="27"/>
  <c r="I277" i="27"/>
  <c r="I274" i="27"/>
  <c r="I272" i="27"/>
  <c r="I269" i="27"/>
  <c r="I267" i="27"/>
  <c r="I265" i="27"/>
  <c r="I262" i="27"/>
  <c r="I260" i="27"/>
  <c r="I257" i="27"/>
  <c r="I255" i="27"/>
  <c r="I253" i="27"/>
  <c r="I250" i="27"/>
  <c r="I287" i="27"/>
  <c r="I248" i="27"/>
  <c r="I245" i="27"/>
  <c r="I243" i="27"/>
  <c r="I241" i="27"/>
  <c r="I247" i="27"/>
  <c r="I244" i="27"/>
  <c r="I242" i="27"/>
  <c r="AX193" i="27"/>
  <c r="AT193" i="27"/>
  <c r="AP193" i="27"/>
  <c r="AT186" i="27"/>
  <c r="AP186" i="27"/>
  <c r="AX186" i="27"/>
  <c r="AT93" i="27"/>
  <c r="AP93" i="27"/>
  <c r="AX93" i="27"/>
  <c r="AP104" i="27"/>
  <c r="AT104" i="27"/>
  <c r="AX104" i="27"/>
  <c r="AX96" i="27"/>
  <c r="AT96" i="27"/>
  <c r="AP96" i="27"/>
  <c r="AT285" i="27"/>
  <c r="AP285" i="27"/>
  <c r="AX285" i="27"/>
  <c r="AX172" i="27"/>
  <c r="AT172" i="27"/>
  <c r="AP172" i="27"/>
  <c r="AP268" i="27"/>
  <c r="AX268" i="27"/>
  <c r="AT268" i="27"/>
  <c r="AT187" i="27"/>
  <c r="AP187" i="27"/>
  <c r="AX187" i="27"/>
  <c r="AP121" i="27"/>
  <c r="AT121" i="27"/>
  <c r="AX121" i="27"/>
  <c r="AX32" i="27"/>
  <c r="AT32" i="27"/>
  <c r="AP32" i="27"/>
  <c r="AP54" i="27"/>
  <c r="AX54" i="27"/>
  <c r="AT54" i="27"/>
  <c r="AX20" i="27"/>
  <c r="AT20" i="27"/>
  <c r="AP20" i="27"/>
  <c r="K289" i="27"/>
  <c r="M60" i="27"/>
  <c r="AP199" i="27"/>
  <c r="AT199" i="27"/>
  <c r="AX199" i="27"/>
  <c r="AX22" i="27"/>
  <c r="AT22" i="27"/>
  <c r="AP22" i="27"/>
  <c r="AP204" i="27"/>
  <c r="AT204" i="27"/>
  <c r="AX204" i="27"/>
  <c r="AT271" i="27"/>
  <c r="AP271" i="27"/>
  <c r="AX271" i="27"/>
  <c r="AL219" i="27"/>
  <c r="AX89" i="27"/>
  <c r="AP89" i="27"/>
  <c r="AT89" i="27"/>
  <c r="BH219" i="27"/>
  <c r="BH287" i="27"/>
  <c r="M287" i="27" s="1"/>
  <c r="O217" i="27"/>
  <c r="O215" i="27"/>
  <c r="O213" i="27"/>
  <c r="O210" i="27"/>
  <c r="O208" i="27"/>
  <c r="O205" i="27"/>
  <c r="O203" i="27"/>
  <c r="O201" i="27"/>
  <c r="O214" i="27"/>
  <c r="O198" i="27"/>
  <c r="O197" i="27"/>
  <c r="O195" i="27"/>
  <c r="O192" i="27"/>
  <c r="O190" i="27"/>
  <c r="O187" i="27"/>
  <c r="O185" i="27"/>
  <c r="O183" i="27"/>
  <c r="O180" i="27"/>
  <c r="O178" i="27"/>
  <c r="O175" i="27"/>
  <c r="O173" i="27"/>
  <c r="O171" i="27"/>
  <c r="O168" i="27"/>
  <c r="O166" i="27"/>
  <c r="O219" i="27"/>
  <c r="O186" i="27"/>
  <c r="O177" i="27"/>
  <c r="O167" i="27"/>
  <c r="O207" i="27"/>
  <c r="O199" i="27"/>
  <c r="O196" i="27"/>
  <c r="O193" i="27"/>
  <c r="O184" i="27"/>
  <c r="O174" i="27"/>
  <c r="O202" i="27"/>
  <c r="O165" i="27"/>
  <c r="O146" i="27"/>
  <c r="O144" i="27"/>
  <c r="O141" i="27"/>
  <c r="O139" i="27"/>
  <c r="O137" i="27"/>
  <c r="O134" i="27"/>
  <c r="O132" i="27"/>
  <c r="O211" i="27"/>
  <c r="O189" i="27"/>
  <c r="O172" i="27"/>
  <c r="O147" i="27"/>
  <c r="O122" i="27"/>
  <c r="O116" i="27"/>
  <c r="O128" i="27"/>
  <c r="O115" i="27"/>
  <c r="O109" i="27"/>
  <c r="O181" i="27"/>
  <c r="O120" i="27"/>
  <c r="O114" i="27"/>
  <c r="O101" i="27"/>
  <c r="O98" i="27"/>
  <c r="O96" i="27"/>
  <c r="O93" i="27"/>
  <c r="O91" i="27"/>
  <c r="O89" i="27"/>
  <c r="O204" i="27"/>
  <c r="O179" i="27"/>
  <c r="O169" i="27"/>
  <c r="O126" i="27"/>
  <c r="O113" i="27"/>
  <c r="O107" i="27"/>
  <c r="O131" i="27"/>
  <c r="O108" i="27"/>
  <c r="O103" i="27"/>
  <c r="O145" i="27"/>
  <c r="O138" i="27"/>
  <c r="O127" i="27"/>
  <c r="O117" i="27"/>
  <c r="O92" i="27"/>
  <c r="O119" i="27"/>
  <c r="O209" i="27"/>
  <c r="O191" i="27"/>
  <c r="O110" i="27"/>
  <c r="O104" i="27"/>
  <c r="O133" i="27"/>
  <c r="O129" i="27"/>
  <c r="O123" i="27"/>
  <c r="O121" i="27"/>
  <c r="O95" i="27"/>
  <c r="O216" i="27"/>
  <c r="O97" i="27"/>
  <c r="O90" i="27"/>
  <c r="O111" i="27"/>
  <c r="O99" i="27"/>
  <c r="O105" i="27"/>
  <c r="O125" i="27"/>
  <c r="O143" i="27"/>
  <c r="O135" i="27"/>
  <c r="O140" i="27"/>
  <c r="O102" i="27"/>
  <c r="AX48" i="27"/>
  <c r="AT48" i="27"/>
  <c r="AP48" i="27"/>
  <c r="AX129" i="27"/>
  <c r="AT129" i="27"/>
  <c r="AP129" i="27"/>
  <c r="AX27" i="27"/>
  <c r="AT27" i="27"/>
  <c r="AP27" i="27"/>
  <c r="AX52" i="27"/>
  <c r="AT52" i="27"/>
  <c r="AP52" i="27"/>
  <c r="AP168" i="27"/>
  <c r="AT168" i="27"/>
  <c r="AX168" i="27"/>
  <c r="I60" i="27"/>
  <c r="I58" i="27"/>
  <c r="I47" i="27"/>
  <c r="I45" i="27"/>
  <c r="I42" i="27"/>
  <c r="I40" i="27"/>
  <c r="I38" i="27"/>
  <c r="I35" i="27"/>
  <c r="I33" i="27"/>
  <c r="I30" i="27"/>
  <c r="I28" i="27"/>
  <c r="I26" i="27"/>
  <c r="I23" i="27"/>
  <c r="I21" i="27"/>
  <c r="I18" i="27"/>
  <c r="I16" i="27"/>
  <c r="I14" i="27"/>
  <c r="I52" i="27"/>
  <c r="I48" i="27"/>
  <c r="I50" i="27"/>
  <c r="I46" i="27"/>
  <c r="I44" i="27"/>
  <c r="I41" i="27"/>
  <c r="I36" i="27"/>
  <c r="I57" i="27"/>
  <c r="I53" i="27"/>
  <c r="I39" i="27"/>
  <c r="I56" i="27"/>
  <c r="I32" i="27"/>
  <c r="I22" i="27"/>
  <c r="I54" i="27"/>
  <c r="I29" i="27"/>
  <c r="I20" i="27"/>
  <c r="I34" i="27"/>
  <c r="I15" i="27"/>
  <c r="I51" i="27"/>
  <c r="I27" i="27"/>
  <c r="I17" i="27"/>
  <c r="I24" i="27"/>
  <c r="AX175" i="27"/>
  <c r="AT175" i="27"/>
  <c r="AP175" i="27"/>
  <c r="AX122" i="27"/>
  <c r="AP122" i="27"/>
  <c r="AT122" i="27"/>
  <c r="AX185" i="27"/>
  <c r="AT185" i="27"/>
  <c r="AP185" i="27"/>
  <c r="AP90" i="27"/>
  <c r="AX90" i="27"/>
  <c r="AT90" i="27"/>
  <c r="AT177" i="27"/>
  <c r="AP177" i="27"/>
  <c r="AX177" i="27"/>
  <c r="AT178" i="27"/>
  <c r="AP178" i="27"/>
  <c r="AX178" i="27"/>
  <c r="AP249" i="27"/>
  <c r="AX249" i="27"/>
  <c r="AT249" i="27"/>
  <c r="AX110" i="27"/>
  <c r="AT110" i="27"/>
  <c r="AP110" i="27"/>
  <c r="AP60" i="27"/>
  <c r="AX60" i="27"/>
  <c r="AT60" i="27"/>
  <c r="AL287" i="27"/>
  <c r="AX39" i="27"/>
  <c r="AP39" i="27"/>
  <c r="AT39" i="27"/>
  <c r="AP123" i="27"/>
  <c r="AT123" i="27"/>
  <c r="AX123" i="27"/>
  <c r="AJ287" i="27"/>
  <c r="AJ284" i="27"/>
  <c r="AJ281" i="27"/>
  <c r="AJ279" i="27"/>
  <c r="AJ277" i="27"/>
  <c r="AJ274" i="27"/>
  <c r="AJ272" i="27"/>
  <c r="AJ269" i="27"/>
  <c r="AJ266" i="27"/>
  <c r="AJ250" i="27"/>
  <c r="AJ262" i="27"/>
  <c r="AJ259" i="27"/>
  <c r="AJ247" i="27"/>
  <c r="AJ244" i="27"/>
  <c r="AJ242" i="27"/>
  <c r="AJ255" i="27"/>
  <c r="AJ251" i="27"/>
  <c r="AJ265" i="27"/>
  <c r="AJ261" i="27"/>
  <c r="AJ283" i="27"/>
  <c r="AJ278" i="27"/>
  <c r="AJ273" i="27"/>
  <c r="AJ268" i="27"/>
  <c r="AJ263" i="27"/>
  <c r="AJ254" i="27"/>
  <c r="AJ267" i="27"/>
  <c r="AJ248" i="27"/>
  <c r="AJ245" i="27"/>
  <c r="AJ243" i="27"/>
  <c r="AJ241" i="27"/>
  <c r="AJ280" i="27"/>
  <c r="AJ271" i="27"/>
  <c r="AJ260" i="27"/>
  <c r="AJ249" i="27"/>
  <c r="AJ285" i="27"/>
  <c r="AJ257" i="27"/>
  <c r="AJ275" i="27"/>
  <c r="AJ253" i="27"/>
  <c r="AJ256" i="27"/>
  <c r="AT196" i="27"/>
  <c r="AX196" i="27"/>
  <c r="AP196" i="27"/>
  <c r="AX181" i="27"/>
  <c r="AP181" i="27"/>
  <c r="AT181" i="27"/>
  <c r="AP261" i="27"/>
  <c r="AX261" i="27"/>
  <c r="AT261" i="27"/>
  <c r="AX46" i="27"/>
  <c r="AP46" i="27"/>
  <c r="AT46" i="27"/>
  <c r="AX29" i="27"/>
  <c r="AT29" i="27"/>
  <c r="AP29" i="27"/>
  <c r="AJ58" i="27"/>
  <c r="AJ56" i="27"/>
  <c r="AJ53" i="27"/>
  <c r="AJ51" i="27"/>
  <c r="AJ48" i="27"/>
  <c r="AJ52" i="27"/>
  <c r="AJ60" i="27"/>
  <c r="AJ54" i="27"/>
  <c r="AJ47" i="27"/>
  <c r="AJ45" i="27"/>
  <c r="AJ42" i="27"/>
  <c r="AJ40" i="27"/>
  <c r="AJ38" i="27"/>
  <c r="AJ35" i="27"/>
  <c r="AJ33" i="27"/>
  <c r="AJ30" i="27"/>
  <c r="AJ28" i="27"/>
  <c r="AJ26" i="27"/>
  <c r="AJ23" i="27"/>
  <c r="AJ21" i="27"/>
  <c r="AJ18" i="27"/>
  <c r="AJ16" i="27"/>
  <c r="AJ14" i="27"/>
  <c r="AJ46" i="27"/>
  <c r="AJ32" i="27"/>
  <c r="AJ22" i="27"/>
  <c r="AJ20" i="27"/>
  <c r="AJ39" i="27"/>
  <c r="AJ29" i="27"/>
  <c r="AJ24" i="27"/>
  <c r="AJ57" i="27"/>
  <c r="AJ27" i="27"/>
  <c r="AJ17" i="27"/>
  <c r="AJ50" i="27"/>
  <c r="AJ41" i="27"/>
  <c r="AJ34" i="27"/>
  <c r="AJ15" i="27"/>
  <c r="AJ44" i="27"/>
  <c r="AJ36" i="27"/>
  <c r="U267" i="26"/>
  <c r="U268" i="26"/>
  <c r="U275" i="26"/>
  <c r="U271" i="26"/>
  <c r="U263" i="26"/>
  <c r="U256" i="26"/>
  <c r="U273" i="26"/>
  <c r="U278" i="26"/>
  <c r="U244" i="26"/>
  <c r="AO289" i="23"/>
  <c r="U165" i="26"/>
  <c r="AA274" i="26"/>
  <c r="AA265" i="26"/>
  <c r="U40" i="26"/>
  <c r="U178" i="26"/>
  <c r="AN143" i="26"/>
  <c r="U96" i="26"/>
  <c r="U179" i="26"/>
  <c r="CB289" i="26"/>
  <c r="U97" i="26"/>
  <c r="AR178" i="22"/>
  <c r="AR119" i="22"/>
  <c r="AR198" i="22"/>
  <c r="AU289" i="23"/>
  <c r="Y41" i="23"/>
  <c r="AQ17" i="23"/>
  <c r="Y114" i="23"/>
  <c r="AW254" i="23"/>
  <c r="Y213" i="23"/>
  <c r="AW57" i="23"/>
  <c r="Y28" i="23"/>
  <c r="AK207" i="23"/>
  <c r="AE103" i="23"/>
  <c r="AE272" i="23"/>
  <c r="BM119" i="23"/>
  <c r="AW174" i="23"/>
  <c r="AW275" i="23"/>
  <c r="BM189" i="23"/>
  <c r="AK51" i="23"/>
  <c r="I249" i="26"/>
  <c r="AN121" i="26"/>
  <c r="U39" i="26"/>
  <c r="U138" i="26"/>
  <c r="AG54" i="26"/>
  <c r="AN175" i="26"/>
  <c r="AT28" i="26"/>
  <c r="I251" i="26"/>
  <c r="AZ27" i="26"/>
  <c r="U168" i="26"/>
  <c r="AT16" i="26"/>
  <c r="AZ14" i="26"/>
  <c r="AG27" i="26"/>
  <c r="AE117" i="23"/>
  <c r="AA253" i="26"/>
  <c r="AN122" i="26"/>
  <c r="AN101" i="26"/>
  <c r="AK114" i="23"/>
  <c r="U89" i="26"/>
  <c r="AN198" i="26"/>
  <c r="AN204" i="26"/>
  <c r="U105" i="26"/>
  <c r="AA247" i="26"/>
  <c r="U46" i="26"/>
  <c r="I53" i="26"/>
  <c r="AA283" i="26"/>
  <c r="U174" i="26"/>
  <c r="U15" i="26"/>
  <c r="AN113" i="26"/>
  <c r="AA267" i="26"/>
  <c r="AQ46" i="23"/>
  <c r="BH289" i="26"/>
  <c r="AK209" i="23"/>
  <c r="AK40" i="23"/>
  <c r="AE17" i="23"/>
  <c r="AQ254" i="23"/>
  <c r="AQ143" i="23"/>
  <c r="G50" i="22"/>
  <c r="I50" i="22" s="1"/>
  <c r="G51" i="22"/>
  <c r="I51" i="22" s="1"/>
  <c r="AW209" i="23"/>
  <c r="AQ41" i="23"/>
  <c r="G17" i="22"/>
  <c r="I17" i="22" s="1"/>
  <c r="BG275" i="23"/>
  <c r="Y189" i="23"/>
  <c r="AN125" i="26"/>
  <c r="U33" i="26"/>
  <c r="AA241" i="26"/>
  <c r="AN93" i="26"/>
  <c r="U28" i="26"/>
  <c r="U167" i="26"/>
  <c r="AN97" i="26"/>
  <c r="AA53" i="26"/>
  <c r="AG41" i="26"/>
  <c r="U214" i="26"/>
  <c r="AG28" i="26"/>
  <c r="AZ33" i="26"/>
  <c r="AR208" i="22"/>
  <c r="AR192" i="22"/>
  <c r="AR173" i="22"/>
  <c r="BG41" i="23"/>
  <c r="Y17" i="23"/>
  <c r="G114" i="22"/>
  <c r="AE114" i="22" s="1"/>
  <c r="Y254" i="23"/>
  <c r="BM57" i="23"/>
  <c r="G28" i="22"/>
  <c r="AE28" i="22" s="1"/>
  <c r="G207" i="22"/>
  <c r="I207" i="22" s="1"/>
  <c r="AQ50" i="23"/>
  <c r="AK275" i="23"/>
  <c r="BG189" i="23"/>
  <c r="AE51" i="23"/>
  <c r="AG57" i="26"/>
  <c r="I58" i="26"/>
  <c r="AN191" i="26"/>
  <c r="U103" i="26"/>
  <c r="I18" i="26"/>
  <c r="AT51" i="26"/>
  <c r="AG14" i="26"/>
  <c r="I247" i="26"/>
  <c r="I267" i="26"/>
  <c r="U35" i="26"/>
  <c r="AN209" i="26"/>
  <c r="AA260" i="26"/>
  <c r="AN131" i="26"/>
  <c r="AZ50" i="26"/>
  <c r="I241" i="26"/>
  <c r="AG50" i="26"/>
  <c r="I44" i="26"/>
  <c r="U139" i="26"/>
  <c r="AN213" i="26"/>
  <c r="I274" i="26"/>
  <c r="BR289" i="26"/>
  <c r="BM46" i="23"/>
  <c r="G57" i="22"/>
  <c r="I57" i="22" s="1"/>
  <c r="G275" i="22"/>
  <c r="I275" i="22" s="1"/>
  <c r="AW114" i="23"/>
  <c r="AK254" i="23"/>
  <c r="AQ57" i="23"/>
  <c r="BG50" i="23"/>
  <c r="AW51" i="23"/>
  <c r="AR114" i="22"/>
  <c r="AR199" i="22"/>
  <c r="AR117" i="22"/>
  <c r="Y120" i="23"/>
  <c r="Y50" i="23"/>
  <c r="I269" i="26"/>
  <c r="AA52" i="26"/>
  <c r="U58" i="26"/>
  <c r="I40" i="26"/>
  <c r="AN109" i="26"/>
  <c r="AN195" i="26"/>
  <c r="AA279" i="26"/>
  <c r="U52" i="26"/>
  <c r="AA250" i="26"/>
  <c r="I275" i="26"/>
  <c r="AG287" i="26"/>
  <c r="AG280" i="26"/>
  <c r="AG249" i="26"/>
  <c r="AG261" i="26"/>
  <c r="AG268" i="26"/>
  <c r="AG257" i="26"/>
  <c r="AG243" i="26"/>
  <c r="AG251" i="26"/>
  <c r="AG245" i="26"/>
  <c r="AG275" i="26"/>
  <c r="AG253" i="26"/>
  <c r="AG285" i="26"/>
  <c r="AG260" i="26"/>
  <c r="AG254" i="26"/>
  <c r="AG267" i="26"/>
  <c r="AG241" i="26"/>
  <c r="AG279" i="26"/>
  <c r="AG283" i="26"/>
  <c r="AG247" i="26"/>
  <c r="AG278" i="26"/>
  <c r="AG263" i="26"/>
  <c r="AG256" i="26"/>
  <c r="AG244" i="26"/>
  <c r="AG262" i="26"/>
  <c r="AG255" i="26"/>
  <c r="AG284" i="26"/>
  <c r="AG272" i="26"/>
  <c r="AG271" i="26"/>
  <c r="BF219" i="26"/>
  <c r="BF211" i="26"/>
  <c r="BF172" i="26"/>
  <c r="BF197" i="26"/>
  <c r="AZ281" i="26"/>
  <c r="AZ287" i="26"/>
  <c r="AZ275" i="26"/>
  <c r="AZ277" i="26"/>
  <c r="AZ267" i="26"/>
  <c r="AZ254" i="26"/>
  <c r="AZ256" i="26"/>
  <c r="AZ250" i="26"/>
  <c r="AZ251" i="26"/>
  <c r="AZ266" i="26"/>
  <c r="AZ278" i="26"/>
  <c r="AZ257" i="26"/>
  <c r="AZ255" i="26"/>
  <c r="AZ273" i="26"/>
  <c r="AZ269" i="26"/>
  <c r="AZ272" i="26"/>
  <c r="AZ268" i="26"/>
  <c r="AZ243" i="26"/>
  <c r="AZ279" i="26"/>
  <c r="AZ285" i="26"/>
  <c r="AZ261" i="26"/>
  <c r="AT245" i="26"/>
  <c r="AT241" i="26"/>
  <c r="AN287" i="26"/>
  <c r="AN243" i="26"/>
  <c r="AN281" i="26"/>
  <c r="AN255" i="26"/>
  <c r="AT266" i="26"/>
  <c r="AT250" i="26"/>
  <c r="AT247" i="26"/>
  <c r="AZ260" i="26"/>
  <c r="I60" i="26"/>
  <c r="I51" i="26"/>
  <c r="I48" i="26"/>
  <c r="I34" i="26"/>
  <c r="I38" i="26"/>
  <c r="I46" i="26"/>
  <c r="I52" i="26"/>
  <c r="I30" i="26"/>
  <c r="I27" i="26"/>
  <c r="I21" i="26"/>
  <c r="I29" i="26"/>
  <c r="I32" i="26"/>
  <c r="I23" i="26"/>
  <c r="I17" i="26"/>
  <c r="I57" i="26"/>
  <c r="U262" i="26"/>
  <c r="BX289" i="26"/>
  <c r="AL289" i="26" s="1"/>
  <c r="I42" i="26"/>
  <c r="CD289" i="26"/>
  <c r="BD289" i="26" s="1"/>
  <c r="U129" i="26"/>
  <c r="U180" i="26"/>
  <c r="AZ241" i="26"/>
  <c r="AA29" i="26"/>
  <c r="U51" i="26"/>
  <c r="AT60" i="26"/>
  <c r="AT45" i="26"/>
  <c r="AT39" i="26"/>
  <c r="AT17" i="26"/>
  <c r="AT26" i="26"/>
  <c r="AT18" i="26"/>
  <c r="AT32" i="26"/>
  <c r="AT27" i="26"/>
  <c r="AT21" i="26"/>
  <c r="AT15" i="26"/>
  <c r="AT34" i="26"/>
  <c r="AT40" i="26"/>
  <c r="AT58" i="26"/>
  <c r="AT57" i="26"/>
  <c r="AT20" i="26"/>
  <c r="AT14" i="26"/>
  <c r="AT33" i="26"/>
  <c r="AT46" i="26"/>
  <c r="AT52" i="26"/>
  <c r="AT38" i="26"/>
  <c r="AN187" i="26"/>
  <c r="AT280" i="26"/>
  <c r="G289" i="26"/>
  <c r="I14" i="26"/>
  <c r="U177" i="26"/>
  <c r="S289" i="26"/>
  <c r="U192" i="26"/>
  <c r="AA18" i="26"/>
  <c r="AA44" i="26"/>
  <c r="U207" i="26"/>
  <c r="AT285" i="26"/>
  <c r="U145" i="26"/>
  <c r="I22" i="26"/>
  <c r="AT271" i="26"/>
  <c r="AT41" i="26"/>
  <c r="U56" i="26"/>
  <c r="U22" i="26"/>
  <c r="U173" i="26"/>
  <c r="AT284" i="26"/>
  <c r="AZ51" i="26"/>
  <c r="AZ46" i="26"/>
  <c r="AZ60" i="26"/>
  <c r="AZ29" i="26"/>
  <c r="AZ23" i="26"/>
  <c r="AZ48" i="26"/>
  <c r="AZ47" i="26"/>
  <c r="AZ45" i="26"/>
  <c r="AZ32" i="26"/>
  <c r="AZ39" i="26"/>
  <c r="AZ41" i="26"/>
  <c r="AZ34" i="26"/>
  <c r="AZ42" i="26"/>
  <c r="AZ26" i="26"/>
  <c r="AZ52" i="26"/>
  <c r="AZ54" i="26"/>
  <c r="AZ44" i="26"/>
  <c r="AZ16" i="26"/>
  <c r="AZ56" i="26"/>
  <c r="AZ38" i="26"/>
  <c r="AZ21" i="26"/>
  <c r="AZ36" i="26"/>
  <c r="AZ24" i="26"/>
  <c r="AZ57" i="26"/>
  <c r="I47" i="26"/>
  <c r="U216" i="26"/>
  <c r="AN180" i="26"/>
  <c r="AT56" i="26"/>
  <c r="I56" i="26"/>
  <c r="AN185" i="26"/>
  <c r="I265" i="26"/>
  <c r="U260" i="26"/>
  <c r="AN103" i="26"/>
  <c r="AG45" i="26"/>
  <c r="AN137" i="26"/>
  <c r="I16" i="26"/>
  <c r="AN128" i="26"/>
  <c r="AT253" i="26"/>
  <c r="U197" i="26"/>
  <c r="AZ58" i="26"/>
  <c r="U196" i="26"/>
  <c r="U147" i="26"/>
  <c r="U253" i="26"/>
  <c r="U266" i="26"/>
  <c r="AN201" i="26"/>
  <c r="AN147" i="26"/>
  <c r="AG40" i="26"/>
  <c r="AN179" i="26"/>
  <c r="AA40" i="26"/>
  <c r="I45" i="26"/>
  <c r="AT22" i="26"/>
  <c r="U213" i="26"/>
  <c r="AN89" i="26"/>
  <c r="U241" i="26"/>
  <c r="U133" i="26"/>
  <c r="AA24" i="26"/>
  <c r="AN189" i="26"/>
  <c r="AZ18" i="26"/>
  <c r="U202" i="26"/>
  <c r="AN135" i="26"/>
  <c r="AT242" i="26"/>
  <c r="AA28" i="26"/>
  <c r="AX289" i="26"/>
  <c r="AT23" i="26"/>
  <c r="AT47" i="26"/>
  <c r="AA257" i="26"/>
  <c r="AT36" i="26"/>
  <c r="AZ248" i="26"/>
  <c r="AA60" i="26"/>
  <c r="AA36" i="26"/>
  <c r="AA32" i="26"/>
  <c r="AA57" i="26"/>
  <c r="AA17" i="26"/>
  <c r="AA35" i="26"/>
  <c r="AA33" i="26"/>
  <c r="AA15" i="26"/>
  <c r="AA45" i="26"/>
  <c r="AA30" i="26"/>
  <c r="AA38" i="26"/>
  <c r="AA20" i="26"/>
  <c r="AA27" i="26"/>
  <c r="AA22" i="26"/>
  <c r="AA47" i="26"/>
  <c r="AA50" i="26"/>
  <c r="AA39" i="26"/>
  <c r="AA34" i="26"/>
  <c r="AA14" i="26"/>
  <c r="AA51" i="26"/>
  <c r="AA58" i="26"/>
  <c r="AA54" i="26"/>
  <c r="AA46" i="26"/>
  <c r="AA41" i="26"/>
  <c r="AZ262" i="26"/>
  <c r="U60" i="26"/>
  <c r="U34" i="26"/>
  <c r="U47" i="26"/>
  <c r="U54" i="26"/>
  <c r="U21" i="26"/>
  <c r="U36" i="26"/>
  <c r="U42" i="26"/>
  <c r="U16" i="26"/>
  <c r="U24" i="26"/>
  <c r="U50" i="26"/>
  <c r="U48" i="26"/>
  <c r="U29" i="26"/>
  <c r="U14" i="26"/>
  <c r="U45" i="26"/>
  <c r="U20" i="26"/>
  <c r="U283" i="26"/>
  <c r="AZ245" i="26"/>
  <c r="U30" i="26"/>
  <c r="AT274" i="26"/>
  <c r="U190" i="26"/>
  <c r="U186" i="26"/>
  <c r="U181" i="26"/>
  <c r="U95" i="26"/>
  <c r="U219" i="26"/>
  <c r="U102" i="26"/>
  <c r="U98" i="26"/>
  <c r="U189" i="26"/>
  <c r="U191" i="26"/>
  <c r="U131" i="26"/>
  <c r="U210" i="26"/>
  <c r="U205" i="26"/>
  <c r="U217" i="26"/>
  <c r="U175" i="26"/>
  <c r="U134" i="26"/>
  <c r="U198" i="26"/>
  <c r="U127" i="26"/>
  <c r="U99" i="26"/>
  <c r="U113" i="26"/>
  <c r="U215" i="26"/>
  <c r="U166" i="26"/>
  <c r="U203" i="26"/>
  <c r="U172" i="26"/>
  <c r="U125" i="26"/>
  <c r="U208" i="26"/>
  <c r="U126" i="26"/>
  <c r="U135" i="26"/>
  <c r="U114" i="26"/>
  <c r="U209" i="26"/>
  <c r="U199" i="26"/>
  <c r="U115" i="26"/>
  <c r="U193" i="26"/>
  <c r="U101" i="26"/>
  <c r="U104" i="26"/>
  <c r="U108" i="26"/>
  <c r="U171" i="26"/>
  <c r="U120" i="26"/>
  <c r="U110" i="26"/>
  <c r="U90" i="26"/>
  <c r="U141" i="26"/>
  <c r="U195" i="26"/>
  <c r="U92" i="26"/>
  <c r="O287" i="26"/>
  <c r="O243" i="26"/>
  <c r="AT261" i="26"/>
  <c r="U169" i="26"/>
  <c r="AN219" i="26"/>
  <c r="AN211" i="26"/>
  <c r="AN193" i="26"/>
  <c r="AN197" i="26"/>
  <c r="AN141" i="26"/>
  <c r="AN138" i="26"/>
  <c r="AN181" i="26"/>
  <c r="AN90" i="26"/>
  <c r="AN98" i="26"/>
  <c r="AN168" i="26"/>
  <c r="AN140" i="26"/>
  <c r="AN108" i="26"/>
  <c r="AN134" i="26"/>
  <c r="AN107" i="26"/>
  <c r="AN210" i="26"/>
  <c r="AN216" i="26"/>
  <c r="AN174" i="26"/>
  <c r="AN172" i="26"/>
  <c r="AN207" i="26"/>
  <c r="AN199" i="26"/>
  <c r="AN208" i="26"/>
  <c r="AN95" i="26"/>
  <c r="AN105" i="26"/>
  <c r="AN115" i="26"/>
  <c r="AN146" i="26"/>
  <c r="AN120" i="26"/>
  <c r="AN165" i="26"/>
  <c r="AN173" i="26"/>
  <c r="AN99" i="26"/>
  <c r="AN171" i="26"/>
  <c r="AN114" i="26"/>
  <c r="AN133" i="26"/>
  <c r="AN166" i="26"/>
  <c r="AN202" i="26"/>
  <c r="AN127" i="26"/>
  <c r="AN178" i="26"/>
  <c r="AN169" i="26"/>
  <c r="AN91" i="26"/>
  <c r="AN129" i="26"/>
  <c r="AN96" i="26"/>
  <c r="AN205" i="26"/>
  <c r="U123" i="26"/>
  <c r="U245" i="26"/>
  <c r="AN186" i="26"/>
  <c r="U184" i="26"/>
  <c r="U107" i="26"/>
  <c r="I15" i="26"/>
  <c r="U146" i="26"/>
  <c r="AZ242" i="26"/>
  <c r="U111" i="26"/>
  <c r="AZ253" i="26"/>
  <c r="U93" i="26"/>
  <c r="AN110" i="26"/>
  <c r="AN144" i="26"/>
  <c r="I20" i="26"/>
  <c r="U144" i="26"/>
  <c r="U279" i="26"/>
  <c r="AN102" i="26"/>
  <c r="AN123" i="26"/>
  <c r="AN196" i="26"/>
  <c r="AA284" i="26"/>
  <c r="I287" i="26"/>
  <c r="I262" i="26"/>
  <c r="I248" i="26"/>
  <c r="I261" i="26"/>
  <c r="I281" i="26"/>
  <c r="I268" i="26"/>
  <c r="I259" i="26"/>
  <c r="I273" i="26"/>
  <c r="I245" i="26"/>
  <c r="I260" i="26"/>
  <c r="I279" i="26"/>
  <c r="I283" i="26"/>
  <c r="I280" i="26"/>
  <c r="I278" i="26"/>
  <c r="AN145" i="26"/>
  <c r="I39" i="26"/>
  <c r="AA281" i="26"/>
  <c r="I28" i="26"/>
  <c r="AN126" i="26"/>
  <c r="U23" i="26"/>
  <c r="U204" i="26"/>
  <c r="AN203" i="26"/>
  <c r="AT50" i="26"/>
  <c r="AN214" i="26"/>
  <c r="I242" i="26"/>
  <c r="I254" i="26"/>
  <c r="AZ284" i="26"/>
  <c r="AA23" i="26"/>
  <c r="AN111" i="26"/>
  <c r="AA261" i="26"/>
  <c r="I284" i="26"/>
  <c r="AN104" i="26"/>
  <c r="AZ15" i="26"/>
  <c r="AG46" i="26"/>
  <c r="AG60" i="26"/>
  <c r="AG20" i="26"/>
  <c r="AG15" i="26"/>
  <c r="AG51" i="26"/>
  <c r="AG23" i="26"/>
  <c r="AG17" i="26"/>
  <c r="AG52" i="26"/>
  <c r="AG48" i="26"/>
  <c r="AG16" i="26"/>
  <c r="AG56" i="26"/>
  <c r="AG34" i="26"/>
  <c r="AG47" i="26"/>
  <c r="AG24" i="26"/>
  <c r="AG29" i="26"/>
  <c r="AG39" i="26"/>
  <c r="AG35" i="26"/>
  <c r="AG38" i="26"/>
  <c r="AG32" i="26"/>
  <c r="AG42" i="26"/>
  <c r="AG33" i="26"/>
  <c r="AG21" i="26"/>
  <c r="U116" i="26"/>
  <c r="U18" i="26"/>
  <c r="AA16" i="26"/>
  <c r="AN132" i="26"/>
  <c r="U143" i="26"/>
  <c r="U272" i="26"/>
  <c r="AZ249" i="26"/>
  <c r="AA48" i="26"/>
  <c r="U243" i="26"/>
  <c r="I271" i="26"/>
  <c r="AZ271" i="26"/>
  <c r="U119" i="26"/>
  <c r="I35" i="26"/>
  <c r="AZ35" i="26"/>
  <c r="AG58" i="26"/>
  <c r="U53" i="26"/>
  <c r="U91" i="26"/>
  <c r="AT287" i="26"/>
  <c r="AT243" i="26"/>
  <c r="AT279" i="26"/>
  <c r="AT278" i="26"/>
  <c r="AT262" i="26"/>
  <c r="AT251" i="26"/>
  <c r="AT249" i="26"/>
  <c r="AT265" i="26"/>
  <c r="AT267" i="26"/>
  <c r="AT272" i="26"/>
  <c r="AT281" i="26"/>
  <c r="AT254" i="26"/>
  <c r="AT269" i="26"/>
  <c r="AT273" i="26"/>
  <c r="AT283" i="26"/>
  <c r="AT256" i="26"/>
  <c r="AT277" i="26"/>
  <c r="AT263" i="26"/>
  <c r="AT248" i="26"/>
  <c r="AT259" i="26"/>
  <c r="AZ283" i="26"/>
  <c r="AZ280" i="26"/>
  <c r="AZ265" i="26"/>
  <c r="AT275" i="26"/>
  <c r="U287" i="26"/>
  <c r="U251" i="26"/>
  <c r="U281" i="26"/>
  <c r="U265" i="26"/>
  <c r="U269" i="26"/>
  <c r="U249" i="26"/>
  <c r="U277" i="26"/>
  <c r="U284" i="26"/>
  <c r="U274" i="26"/>
  <c r="U250" i="26"/>
  <c r="U285" i="26"/>
  <c r="U255" i="26"/>
  <c r="AZ259" i="26"/>
  <c r="U26" i="26"/>
  <c r="U254" i="26"/>
  <c r="U185" i="26"/>
  <c r="AT268" i="26"/>
  <c r="U257" i="26"/>
  <c r="U38" i="26"/>
  <c r="U187" i="26"/>
  <c r="AZ247" i="26"/>
  <c r="U41" i="26"/>
  <c r="AA287" i="26"/>
  <c r="AA248" i="26"/>
  <c r="AA262" i="26"/>
  <c r="AA249" i="26"/>
  <c r="AA251" i="26"/>
  <c r="AA244" i="26"/>
  <c r="AA254" i="26"/>
  <c r="AA272" i="26"/>
  <c r="AA277" i="26"/>
  <c r="AA275" i="26"/>
  <c r="AA243" i="26"/>
  <c r="AA259" i="26"/>
  <c r="AA245" i="26"/>
  <c r="AA278" i="26"/>
  <c r="AA256" i="26"/>
  <c r="AA268" i="26"/>
  <c r="AA273" i="26"/>
  <c r="AA266" i="26"/>
  <c r="AA255" i="26"/>
  <c r="AA285" i="26"/>
  <c r="AA269" i="26"/>
  <c r="AA280" i="26"/>
  <c r="AA263" i="26"/>
  <c r="AZ263" i="26"/>
  <c r="AZ274" i="26"/>
  <c r="I41" i="26"/>
  <c r="I54" i="26"/>
  <c r="U242" i="26"/>
  <c r="U183" i="26"/>
  <c r="U261" i="26"/>
  <c r="U32" i="26"/>
  <c r="AN167" i="26"/>
  <c r="AN190" i="26"/>
  <c r="U247" i="26"/>
  <c r="I24" i="26"/>
  <c r="AT24" i="26"/>
  <c r="AZ40" i="26"/>
  <c r="U117" i="26"/>
  <c r="I26" i="26"/>
  <c r="U44" i="26"/>
  <c r="AT35" i="26"/>
  <c r="I50" i="26"/>
  <c r="I243" i="26"/>
  <c r="AN217" i="26"/>
  <c r="AA242" i="26"/>
  <c r="I36" i="26"/>
  <c r="AZ30" i="26"/>
  <c r="U248" i="26"/>
  <c r="BV289" i="26"/>
  <c r="AE289" i="26" s="1"/>
  <c r="AZ244" i="26"/>
  <c r="U280" i="26"/>
  <c r="AZ20" i="26"/>
  <c r="AA42" i="26"/>
  <c r="U259" i="26"/>
  <c r="U137" i="26"/>
  <c r="I255" i="26"/>
  <c r="U122" i="26"/>
  <c r="AN139" i="26"/>
  <c r="AT244" i="26"/>
  <c r="AW180" i="23"/>
  <c r="AE40" i="23"/>
  <c r="BM216" i="23"/>
  <c r="G205" i="22"/>
  <c r="AE205" i="22" s="1"/>
  <c r="AQ277" i="23"/>
  <c r="G91" i="22"/>
  <c r="I91" i="22" s="1"/>
  <c r="AK46" i="23"/>
  <c r="BG213" i="23"/>
  <c r="AK249" i="23"/>
  <c r="BM143" i="23"/>
  <c r="AW193" i="23"/>
  <c r="AE187" i="23"/>
  <c r="AK272" i="23"/>
  <c r="AQ34" i="23"/>
  <c r="BG34" i="23"/>
  <c r="G89" i="22"/>
  <c r="AE89" i="22" s="1"/>
  <c r="BG40" i="23"/>
  <c r="Y205" i="23"/>
  <c r="AK117" i="23"/>
  <c r="AQ213" i="23"/>
  <c r="BM187" i="23"/>
  <c r="AE180" i="23"/>
  <c r="AK89" i="23"/>
  <c r="Y116" i="23"/>
  <c r="AQ40" i="23"/>
  <c r="Y216" i="23"/>
  <c r="BG205" i="23"/>
  <c r="AQ250" i="23"/>
  <c r="AE277" i="23"/>
  <c r="AE91" i="23"/>
  <c r="AK213" i="23"/>
  <c r="AQ28" i="23"/>
  <c r="AW249" i="23"/>
  <c r="BG143" i="23"/>
  <c r="AK193" i="23"/>
  <c r="BG187" i="23"/>
  <c r="BM207" i="23"/>
  <c r="AE50" i="23"/>
  <c r="AW272" i="23"/>
  <c r="AK34" i="23"/>
  <c r="AQ205" i="23"/>
  <c r="AK277" i="23"/>
  <c r="AW143" i="23"/>
  <c r="AQ216" i="23"/>
  <c r="AK91" i="23"/>
  <c r="BM249" i="23"/>
  <c r="AQ180" i="23"/>
  <c r="AW89" i="23"/>
  <c r="AK116" i="23"/>
  <c r="Y40" i="23"/>
  <c r="G120" i="22"/>
  <c r="AE120" i="22" s="1"/>
  <c r="AK205" i="23"/>
  <c r="AE250" i="23"/>
  <c r="BM277" i="23"/>
  <c r="Y91" i="23"/>
  <c r="AE213" i="23"/>
  <c r="AW28" i="23"/>
  <c r="BG249" i="23"/>
  <c r="AE143" i="23"/>
  <c r="BG193" i="23"/>
  <c r="AQ187" i="23"/>
  <c r="Y207" i="23"/>
  <c r="BM50" i="23"/>
  <c r="Y272" i="23"/>
  <c r="AE34" i="23"/>
  <c r="BM180" i="23"/>
  <c r="BG216" i="23"/>
  <c r="BM213" i="23"/>
  <c r="BM272" i="23"/>
  <c r="BG180" i="23"/>
  <c r="AW277" i="23"/>
  <c r="Y143" i="23"/>
  <c r="AQ193" i="23"/>
  <c r="AQ272" i="23"/>
  <c r="AA289" i="22"/>
  <c r="AR93" i="22"/>
  <c r="AR185" i="22"/>
  <c r="AR213" i="22"/>
  <c r="AE216" i="23"/>
  <c r="BG120" i="23"/>
  <c r="AE205" i="23"/>
  <c r="AK50" i="23"/>
  <c r="AE278" i="22"/>
  <c r="K278" i="22" s="1"/>
  <c r="AF289" i="25"/>
  <c r="AH289" i="25" s="1"/>
  <c r="AH60" i="25"/>
  <c r="AJ283" i="25"/>
  <c r="AJ273" i="25"/>
  <c r="AJ263" i="25"/>
  <c r="AJ254" i="25"/>
  <c r="AJ244" i="25"/>
  <c r="AJ280" i="25"/>
  <c r="AJ271" i="25"/>
  <c r="AJ261" i="25"/>
  <c r="AJ251" i="25"/>
  <c r="AJ242" i="25"/>
  <c r="AJ268" i="25"/>
  <c r="AJ249" i="25"/>
  <c r="AJ279" i="25"/>
  <c r="AJ269" i="25"/>
  <c r="AJ260" i="25"/>
  <c r="AJ250" i="25"/>
  <c r="AJ241" i="25"/>
  <c r="AJ287" i="25"/>
  <c r="AJ278" i="25"/>
  <c r="AJ259" i="25"/>
  <c r="AJ275" i="25"/>
  <c r="AJ274" i="25"/>
  <c r="AJ256" i="25"/>
  <c r="AJ255" i="25"/>
  <c r="AJ281" i="25"/>
  <c r="AJ267" i="25"/>
  <c r="AJ262" i="25"/>
  <c r="AJ248" i="25"/>
  <c r="AJ243" i="25"/>
  <c r="AJ285" i="25"/>
  <c r="AJ284" i="25"/>
  <c r="AJ277" i="25"/>
  <c r="AJ247" i="25"/>
  <c r="AJ245" i="25"/>
  <c r="AJ257" i="25"/>
  <c r="AJ272" i="25"/>
  <c r="AJ266" i="25"/>
  <c r="AJ265" i="25"/>
  <c r="AJ253" i="25"/>
  <c r="AJ214" i="25"/>
  <c r="AJ204" i="25"/>
  <c r="AJ195" i="25"/>
  <c r="AJ185" i="25"/>
  <c r="AJ175" i="25"/>
  <c r="AJ166" i="25"/>
  <c r="AJ140" i="25"/>
  <c r="AJ131" i="25"/>
  <c r="AJ121" i="25"/>
  <c r="AJ111" i="25"/>
  <c r="AJ102" i="25"/>
  <c r="AJ92" i="25"/>
  <c r="AJ211" i="25"/>
  <c r="AJ202" i="25"/>
  <c r="AJ192" i="25"/>
  <c r="AJ183" i="25"/>
  <c r="AJ173" i="25"/>
  <c r="AJ147" i="25"/>
  <c r="AJ138" i="25"/>
  <c r="AJ128" i="25"/>
  <c r="AJ119" i="25"/>
  <c r="AJ109" i="25"/>
  <c r="AJ99" i="25"/>
  <c r="AJ90" i="25"/>
  <c r="AJ210" i="25"/>
  <c r="AJ201" i="25"/>
  <c r="AJ191" i="25"/>
  <c r="AJ181" i="25"/>
  <c r="AJ172" i="25"/>
  <c r="AJ146" i="25"/>
  <c r="AJ137" i="25"/>
  <c r="AJ127" i="25"/>
  <c r="AJ117" i="25"/>
  <c r="AJ108" i="25"/>
  <c r="AJ98" i="25"/>
  <c r="AJ89" i="25"/>
  <c r="AJ219" i="25"/>
  <c r="AJ199" i="25"/>
  <c r="AJ189" i="25"/>
  <c r="AJ184" i="25"/>
  <c r="AJ178" i="25"/>
  <c r="AJ177" i="25"/>
  <c r="AJ107" i="25"/>
  <c r="AJ96" i="25"/>
  <c r="AJ91" i="25"/>
  <c r="AJ209" i="25"/>
  <c r="AJ198" i="25"/>
  <c r="AJ193" i="25"/>
  <c r="AJ208" i="25"/>
  <c r="AJ203" i="25"/>
  <c r="AJ197" i="25"/>
  <c r="AJ196" i="25"/>
  <c r="AJ126" i="25"/>
  <c r="AJ115" i="25"/>
  <c r="AJ110" i="25"/>
  <c r="AJ104" i="25"/>
  <c r="AJ103" i="25"/>
  <c r="AJ217" i="25"/>
  <c r="AJ213" i="25"/>
  <c r="AJ207" i="25"/>
  <c r="AJ205" i="25"/>
  <c r="AJ135" i="25"/>
  <c r="AJ125" i="25"/>
  <c r="AJ180" i="25"/>
  <c r="AJ169" i="25"/>
  <c r="AJ165" i="25"/>
  <c r="AJ143" i="25"/>
  <c r="AJ141" i="25"/>
  <c r="AJ186" i="25"/>
  <c r="AJ168" i="25"/>
  <c r="AJ129" i="25"/>
  <c r="AJ116" i="25"/>
  <c r="AJ114" i="25"/>
  <c r="AJ113" i="25"/>
  <c r="AJ93" i="25"/>
  <c r="AJ187" i="25"/>
  <c r="AJ179" i="25"/>
  <c r="AJ171" i="25"/>
  <c r="AJ120" i="25"/>
  <c r="AJ97" i="25"/>
  <c r="AJ190" i="25"/>
  <c r="AJ145" i="25"/>
  <c r="AJ144" i="25"/>
  <c r="AJ132" i="25"/>
  <c r="AJ123" i="25"/>
  <c r="AJ122" i="25"/>
  <c r="AJ134" i="25"/>
  <c r="AJ133" i="25"/>
  <c r="AJ101" i="25"/>
  <c r="AJ216" i="25"/>
  <c r="AJ215" i="25"/>
  <c r="AJ174" i="25"/>
  <c r="AJ139" i="25"/>
  <c r="AJ95" i="25"/>
  <c r="AJ167" i="25"/>
  <c r="AJ105" i="25"/>
  <c r="Y175" i="23"/>
  <c r="BG98" i="23"/>
  <c r="AE175" i="23"/>
  <c r="BM99" i="23"/>
  <c r="AE120" i="23"/>
  <c r="AQ175" i="23"/>
  <c r="AR131" i="22"/>
  <c r="AR171" i="22"/>
  <c r="AR97" i="22"/>
  <c r="AR184" i="22"/>
  <c r="AR201" i="22"/>
  <c r="G209" i="22"/>
  <c r="I209" i="22" s="1"/>
  <c r="BK289" i="23"/>
  <c r="AK120" i="23"/>
  <c r="BM210" i="23"/>
  <c r="BG27" i="23"/>
  <c r="BM175" i="23"/>
  <c r="BM140" i="23"/>
  <c r="Y140" i="23"/>
  <c r="AK27" i="23"/>
  <c r="Y27" i="23"/>
  <c r="AE140" i="23"/>
  <c r="BG209" i="23"/>
  <c r="BM120" i="23"/>
  <c r="AI289" i="23"/>
  <c r="AQ27" i="23"/>
  <c r="G135" i="22"/>
  <c r="AE135" i="22" s="1"/>
  <c r="AW175" i="23"/>
  <c r="AW140" i="23"/>
  <c r="G98" i="22"/>
  <c r="I98" i="22" s="1"/>
  <c r="AQ209" i="23"/>
  <c r="AW120" i="23"/>
  <c r="AQ210" i="23"/>
  <c r="BM27" i="23"/>
  <c r="BM135" i="23"/>
  <c r="AK175" i="23"/>
  <c r="AQ140" i="23"/>
  <c r="G27" i="22"/>
  <c r="I27" i="22" s="1"/>
  <c r="AE209" i="23"/>
  <c r="AK101" i="23"/>
  <c r="AK140" i="23"/>
  <c r="Y209" i="23"/>
  <c r="U289" i="22"/>
  <c r="AC289" i="23"/>
  <c r="AK135" i="23"/>
  <c r="AK99" i="23"/>
  <c r="AQ98" i="23"/>
  <c r="BM117" i="23"/>
  <c r="Y46" i="23"/>
  <c r="BG101" i="23"/>
  <c r="AQ135" i="23"/>
  <c r="AW99" i="23"/>
  <c r="BG56" i="23"/>
  <c r="Y56" i="23"/>
  <c r="BM56" i="23"/>
  <c r="AQ56" i="23"/>
  <c r="AK56" i="23"/>
  <c r="AE56" i="23"/>
  <c r="AW56" i="23"/>
  <c r="G56" i="22"/>
  <c r="BM98" i="23"/>
  <c r="AW117" i="23"/>
  <c r="BG46" i="23"/>
  <c r="Y101" i="23"/>
  <c r="Y135" i="23"/>
  <c r="BG99" i="23"/>
  <c r="Y98" i="23"/>
  <c r="AQ99" i="23"/>
  <c r="AW98" i="23"/>
  <c r="AQ117" i="23"/>
  <c r="AW46" i="23"/>
  <c r="AE101" i="23"/>
  <c r="BG135" i="23"/>
  <c r="Y99" i="23"/>
  <c r="G58" i="22"/>
  <c r="BM58" i="23"/>
  <c r="AQ58" i="23"/>
  <c r="AK58" i="23"/>
  <c r="BG58" i="23"/>
  <c r="AE58" i="23"/>
  <c r="Y58" i="23"/>
  <c r="AW58" i="23"/>
  <c r="BG165" i="23"/>
  <c r="AQ165" i="23"/>
  <c r="AK165" i="23"/>
  <c r="G165" i="22"/>
  <c r="Y165" i="23"/>
  <c r="AE165" i="23"/>
  <c r="AW165" i="23"/>
  <c r="BM165" i="23"/>
  <c r="AK98" i="23"/>
  <c r="BG117" i="23"/>
  <c r="AE46" i="23"/>
  <c r="BM101" i="23"/>
  <c r="AW135" i="23"/>
  <c r="G99" i="22"/>
  <c r="AE99" i="22" s="1"/>
  <c r="AK14" i="23"/>
  <c r="AW14" i="23"/>
  <c r="BM14" i="23"/>
  <c r="Y14" i="23"/>
  <c r="AQ14" i="23"/>
  <c r="BG14" i="23"/>
  <c r="AE14" i="23"/>
  <c r="G14" i="22"/>
  <c r="AK267" i="23"/>
  <c r="AQ267" i="23"/>
  <c r="BG267" i="23"/>
  <c r="Y267" i="23"/>
  <c r="BM267" i="23"/>
  <c r="G267" i="22"/>
  <c r="AW267" i="23"/>
  <c r="AE267" i="23"/>
  <c r="AK125" i="23"/>
  <c r="Y125" i="23"/>
  <c r="AQ125" i="23"/>
  <c r="BG125" i="23"/>
  <c r="AE125" i="23"/>
  <c r="AW125" i="23"/>
  <c r="BM125" i="23"/>
  <c r="G125" i="22"/>
  <c r="AE101" i="22"/>
  <c r="AQ179" i="23"/>
  <c r="BG179" i="23"/>
  <c r="AK179" i="23"/>
  <c r="Y179" i="23"/>
  <c r="BM179" i="23"/>
  <c r="G179" i="22"/>
  <c r="AW179" i="23"/>
  <c r="AE179" i="23"/>
  <c r="AK257" i="23"/>
  <c r="AQ257" i="23"/>
  <c r="BG257" i="23"/>
  <c r="AE257" i="23"/>
  <c r="Y257" i="23"/>
  <c r="BM257" i="23"/>
  <c r="AW257" i="23"/>
  <c r="G257" i="22"/>
  <c r="AK24" i="23"/>
  <c r="AE24" i="23"/>
  <c r="BM24" i="23"/>
  <c r="AQ24" i="23"/>
  <c r="AW24" i="23"/>
  <c r="Y24" i="23"/>
  <c r="BG24" i="23"/>
  <c r="G24" i="22"/>
  <c r="Y181" i="23"/>
  <c r="BG181" i="23"/>
  <c r="AE181" i="23"/>
  <c r="BM181" i="23"/>
  <c r="AK181" i="23"/>
  <c r="G181" i="22"/>
  <c r="AQ181" i="23"/>
  <c r="AW181" i="23"/>
  <c r="AE215" i="23"/>
  <c r="BM215" i="23"/>
  <c r="BG215" i="23"/>
  <c r="Y215" i="23"/>
  <c r="AQ215" i="23"/>
  <c r="AW215" i="23"/>
  <c r="G215" i="22"/>
  <c r="AK215" i="23"/>
  <c r="AK147" i="23"/>
  <c r="Y147" i="23"/>
  <c r="AQ147" i="23"/>
  <c r="BG147" i="23"/>
  <c r="AE147" i="23"/>
  <c r="AW147" i="23"/>
  <c r="BM147" i="23"/>
  <c r="G147" i="22"/>
  <c r="AE167" i="23"/>
  <c r="AK167" i="23"/>
  <c r="Y167" i="23"/>
  <c r="AQ167" i="23"/>
  <c r="BM167" i="23"/>
  <c r="AW167" i="23"/>
  <c r="G167" i="22"/>
  <c r="BG167" i="23"/>
  <c r="AW45" i="23"/>
  <c r="BM45" i="23"/>
  <c r="AE45" i="23"/>
  <c r="AK45" i="23"/>
  <c r="BG45" i="23"/>
  <c r="AQ45" i="23"/>
  <c r="Y45" i="23"/>
  <c r="G45" i="22"/>
  <c r="AQ39" i="23"/>
  <c r="BG39" i="23"/>
  <c r="Y39" i="23"/>
  <c r="BM39" i="23"/>
  <c r="AE39" i="23"/>
  <c r="AW39" i="23"/>
  <c r="AK39" i="23"/>
  <c r="G39" i="22"/>
  <c r="AK202" i="23"/>
  <c r="AE202" i="23"/>
  <c r="AW202" i="23"/>
  <c r="BM202" i="23"/>
  <c r="Y202" i="23"/>
  <c r="BG202" i="23"/>
  <c r="G202" i="22"/>
  <c r="AQ202" i="23"/>
  <c r="BO219" i="23"/>
  <c r="AE40" i="22"/>
  <c r="I40" i="22"/>
  <c r="AW110" i="23"/>
  <c r="BM110" i="23"/>
  <c r="BG110" i="23"/>
  <c r="AE110" i="23"/>
  <c r="AK110" i="23"/>
  <c r="Y110" i="23"/>
  <c r="AQ110" i="23"/>
  <c r="G110" i="22"/>
  <c r="AK211" i="23"/>
  <c r="BG211" i="23"/>
  <c r="AQ211" i="23"/>
  <c r="BM211" i="23"/>
  <c r="AE211" i="23"/>
  <c r="G211" i="22"/>
  <c r="Y211" i="23"/>
  <c r="AW211" i="23"/>
  <c r="AW260" i="23"/>
  <c r="BM260" i="23"/>
  <c r="AK260" i="23"/>
  <c r="BG260" i="23"/>
  <c r="Y260" i="23"/>
  <c r="AQ260" i="23"/>
  <c r="AE260" i="23"/>
  <c r="G260" i="22"/>
  <c r="AQ132" i="23"/>
  <c r="BG132" i="23"/>
  <c r="AE132" i="23"/>
  <c r="AW132" i="23"/>
  <c r="BM132" i="23"/>
  <c r="AK132" i="23"/>
  <c r="Y132" i="23"/>
  <c r="G132" i="22"/>
  <c r="AW128" i="23"/>
  <c r="BM128" i="23"/>
  <c r="AK128" i="23"/>
  <c r="BG128" i="23"/>
  <c r="AE128" i="23"/>
  <c r="AQ128" i="23"/>
  <c r="Y128" i="23"/>
  <c r="G128" i="22"/>
  <c r="Y197" i="23"/>
  <c r="AQ197" i="23"/>
  <c r="BG197" i="23"/>
  <c r="AK197" i="23"/>
  <c r="BM197" i="23"/>
  <c r="AE197" i="23"/>
  <c r="G197" i="22"/>
  <c r="AW197" i="23"/>
  <c r="AW201" i="23"/>
  <c r="AE201" i="23"/>
  <c r="BG201" i="23"/>
  <c r="AQ201" i="23"/>
  <c r="Y201" i="23"/>
  <c r="BM201" i="23"/>
  <c r="G201" i="22"/>
  <c r="AK201" i="23"/>
  <c r="AQ102" i="23"/>
  <c r="BG102" i="23"/>
  <c r="AE102" i="23"/>
  <c r="BM102" i="23"/>
  <c r="AW102" i="23"/>
  <c r="AK102" i="23"/>
  <c r="Y102" i="23"/>
  <c r="G102" i="22"/>
  <c r="AE247" i="23"/>
  <c r="AK247" i="23"/>
  <c r="BG247" i="23"/>
  <c r="AQ247" i="23"/>
  <c r="BM247" i="23"/>
  <c r="AW247" i="23"/>
  <c r="Y247" i="23"/>
  <c r="G247" i="22"/>
  <c r="AE196" i="23"/>
  <c r="BG196" i="23"/>
  <c r="BM196" i="23"/>
  <c r="AQ196" i="23"/>
  <c r="Y196" i="23"/>
  <c r="AW196" i="23"/>
  <c r="AK196" i="23"/>
  <c r="G196" i="22"/>
  <c r="AQ178" i="23"/>
  <c r="BM178" i="23"/>
  <c r="AW178" i="23"/>
  <c r="AE178" i="23"/>
  <c r="BG178" i="23"/>
  <c r="G178" i="22"/>
  <c r="AK178" i="23"/>
  <c r="Y178" i="23"/>
  <c r="AK44" i="23"/>
  <c r="AE44" i="23"/>
  <c r="BG44" i="23"/>
  <c r="BM44" i="23"/>
  <c r="AQ44" i="23"/>
  <c r="AW44" i="23"/>
  <c r="Y44" i="23"/>
  <c r="G44" i="22"/>
  <c r="Y199" i="23"/>
  <c r="AQ199" i="23"/>
  <c r="BM199" i="23"/>
  <c r="AE199" i="23"/>
  <c r="AW199" i="23"/>
  <c r="BG199" i="23"/>
  <c r="AK199" i="23"/>
  <c r="G199" i="22"/>
  <c r="AK42" i="23"/>
  <c r="AW42" i="23"/>
  <c r="BM42" i="23"/>
  <c r="AE42" i="23"/>
  <c r="AQ42" i="23"/>
  <c r="Y42" i="23"/>
  <c r="BG42" i="23"/>
  <c r="G42" i="22"/>
  <c r="AW108" i="23"/>
  <c r="BM108" i="23"/>
  <c r="AK108" i="23"/>
  <c r="Y108" i="23"/>
  <c r="AQ108" i="23"/>
  <c r="BG108" i="23"/>
  <c r="AE108" i="23"/>
  <c r="G108" i="22"/>
  <c r="AW204" i="23"/>
  <c r="BM204" i="23"/>
  <c r="AK204" i="23"/>
  <c r="AE204" i="23"/>
  <c r="BG204" i="23"/>
  <c r="AQ204" i="23"/>
  <c r="Y204" i="23"/>
  <c r="G204" i="22"/>
  <c r="AE185" i="22"/>
  <c r="AK251" i="23"/>
  <c r="AQ251" i="23"/>
  <c r="AE251" i="23"/>
  <c r="BG251" i="23"/>
  <c r="Y251" i="23"/>
  <c r="AW251" i="23"/>
  <c r="G251" i="22"/>
  <c r="BM251" i="23"/>
  <c r="AQ29" i="23"/>
  <c r="BG29" i="23"/>
  <c r="AK29" i="23"/>
  <c r="AE29" i="23"/>
  <c r="BM29" i="23"/>
  <c r="Y29" i="23"/>
  <c r="AW29" i="23"/>
  <c r="G29" i="22"/>
  <c r="AK15" i="23"/>
  <c r="AE15" i="23"/>
  <c r="AQ15" i="23"/>
  <c r="BG15" i="23"/>
  <c r="AW15" i="23"/>
  <c r="BM15" i="23"/>
  <c r="Y15" i="23"/>
  <c r="G15" i="22"/>
  <c r="AE146" i="23"/>
  <c r="BM146" i="23"/>
  <c r="BG146" i="23"/>
  <c r="Y146" i="23"/>
  <c r="AW146" i="23"/>
  <c r="AK146" i="23"/>
  <c r="AQ146" i="23"/>
  <c r="G146" i="22"/>
  <c r="AE271" i="23"/>
  <c r="AW271" i="23"/>
  <c r="BM271" i="23"/>
  <c r="AK271" i="23"/>
  <c r="BG271" i="23"/>
  <c r="AQ271" i="23"/>
  <c r="Y271" i="23"/>
  <c r="G271" i="22"/>
  <c r="Y137" i="23"/>
  <c r="BG137" i="23"/>
  <c r="AW137" i="23"/>
  <c r="AE137" i="23"/>
  <c r="BM137" i="23"/>
  <c r="AK137" i="23"/>
  <c r="AQ137" i="23"/>
  <c r="G137" i="22"/>
  <c r="Y90" i="23"/>
  <c r="AK90" i="23"/>
  <c r="AQ90" i="23"/>
  <c r="BG90" i="23"/>
  <c r="BM90" i="23"/>
  <c r="AE90" i="23"/>
  <c r="AW90" i="23"/>
  <c r="G90" i="22"/>
  <c r="AW26" i="23"/>
  <c r="BM26" i="23"/>
  <c r="AK26" i="23"/>
  <c r="BG26" i="23"/>
  <c r="Y26" i="23"/>
  <c r="AE26" i="23"/>
  <c r="AQ26" i="23"/>
  <c r="G26" i="22"/>
  <c r="Y274" i="23"/>
  <c r="AQ274" i="23"/>
  <c r="BG274" i="23"/>
  <c r="G274" i="22"/>
  <c r="AE274" i="23"/>
  <c r="AK274" i="23"/>
  <c r="BM274" i="23"/>
  <c r="AW274" i="23"/>
  <c r="AQ104" i="23"/>
  <c r="BG104" i="23"/>
  <c r="AK104" i="23"/>
  <c r="BM104" i="23"/>
  <c r="AE104" i="23"/>
  <c r="AW104" i="23"/>
  <c r="Y104" i="23"/>
  <c r="G104" i="22"/>
  <c r="AK138" i="23"/>
  <c r="AE138" i="23"/>
  <c r="AW138" i="23"/>
  <c r="BM138" i="23"/>
  <c r="BG138" i="23"/>
  <c r="Y138" i="23"/>
  <c r="AQ138" i="23"/>
  <c r="G138" i="22"/>
  <c r="Y171" i="23"/>
  <c r="BM171" i="23"/>
  <c r="AQ171" i="23"/>
  <c r="AW171" i="23"/>
  <c r="AE171" i="23"/>
  <c r="AK171" i="23"/>
  <c r="BG171" i="23"/>
  <c r="G171" i="22"/>
  <c r="AK192" i="23"/>
  <c r="AE192" i="23"/>
  <c r="AQ192" i="23"/>
  <c r="BM192" i="23"/>
  <c r="G192" i="22"/>
  <c r="AW192" i="23"/>
  <c r="BG192" i="23"/>
  <c r="Y192" i="23"/>
  <c r="AE129" i="23"/>
  <c r="AK129" i="23"/>
  <c r="Y129" i="23"/>
  <c r="AW129" i="23"/>
  <c r="BM129" i="23"/>
  <c r="AQ129" i="23"/>
  <c r="BG129" i="23"/>
  <c r="G129" i="22"/>
  <c r="Y255" i="23"/>
  <c r="AQ255" i="23"/>
  <c r="BG255" i="23"/>
  <c r="AE255" i="23"/>
  <c r="AW255" i="23"/>
  <c r="BM255" i="23"/>
  <c r="AK255" i="23"/>
  <c r="G255" i="22"/>
  <c r="AK23" i="23"/>
  <c r="AW23" i="23"/>
  <c r="BM23" i="23"/>
  <c r="AE23" i="23"/>
  <c r="BG23" i="23"/>
  <c r="AQ23" i="23"/>
  <c r="Y23" i="23"/>
  <c r="G23" i="22"/>
  <c r="AE244" i="22"/>
  <c r="BE60" i="23"/>
  <c r="BC289" i="23"/>
  <c r="BE289" i="23" s="1"/>
  <c r="Y241" i="23"/>
  <c r="AE241" i="23"/>
  <c r="AK241" i="23"/>
  <c r="BG241" i="23"/>
  <c r="BM241" i="23"/>
  <c r="AQ241" i="23"/>
  <c r="G241" i="22"/>
  <c r="AW241" i="23"/>
  <c r="BO287" i="23"/>
  <c r="AQ111" i="23"/>
  <c r="BG111" i="23"/>
  <c r="AE111" i="23"/>
  <c r="Y111" i="23"/>
  <c r="BM111" i="23"/>
  <c r="AW111" i="23"/>
  <c r="AK111" i="23"/>
  <c r="G111" i="22"/>
  <c r="I116" i="22"/>
  <c r="AE116" i="22"/>
  <c r="AE47" i="23"/>
  <c r="Y47" i="23"/>
  <c r="AQ47" i="23"/>
  <c r="BM47" i="23"/>
  <c r="AW47" i="23"/>
  <c r="G47" i="22"/>
  <c r="AK47" i="23"/>
  <c r="BG47" i="23"/>
  <c r="AE96" i="22"/>
  <c r="AW269" i="23"/>
  <c r="BM269" i="23"/>
  <c r="Y269" i="23"/>
  <c r="AQ269" i="23"/>
  <c r="AE269" i="23"/>
  <c r="BG269" i="23"/>
  <c r="G269" i="22"/>
  <c r="AK269" i="23"/>
  <c r="I122" i="22"/>
  <c r="Y190" i="23"/>
  <c r="BG190" i="23"/>
  <c r="BM190" i="23"/>
  <c r="AW190" i="23"/>
  <c r="AK190" i="23"/>
  <c r="AE190" i="23"/>
  <c r="G190" i="22"/>
  <c r="AQ190" i="23"/>
  <c r="AQ169" i="23"/>
  <c r="BG169" i="23"/>
  <c r="Y169" i="23"/>
  <c r="AK169" i="23"/>
  <c r="BM169" i="23"/>
  <c r="AW169" i="23"/>
  <c r="AE169" i="23"/>
  <c r="G169" i="22"/>
  <c r="AK253" i="23"/>
  <c r="AQ253" i="23"/>
  <c r="BG253" i="23"/>
  <c r="Y253" i="23"/>
  <c r="AW253" i="23"/>
  <c r="AE253" i="23"/>
  <c r="G253" i="22"/>
  <c r="BM253" i="23"/>
  <c r="AE109" i="23"/>
  <c r="Y109" i="23"/>
  <c r="BM109" i="23"/>
  <c r="AW109" i="23"/>
  <c r="AK109" i="23"/>
  <c r="BG109" i="23"/>
  <c r="AQ109" i="23"/>
  <c r="G109" i="22"/>
  <c r="Y285" i="23"/>
  <c r="G285" i="22"/>
  <c r="AQ285" i="23"/>
  <c r="BM285" i="23"/>
  <c r="AE285" i="23"/>
  <c r="AW285" i="23"/>
  <c r="AK285" i="23"/>
  <c r="BG285" i="23"/>
  <c r="AK259" i="23"/>
  <c r="Y259" i="23"/>
  <c r="BM259" i="23"/>
  <c r="AW259" i="23"/>
  <c r="G259" i="22"/>
  <c r="AE259" i="23"/>
  <c r="AQ259" i="23"/>
  <c r="BG259" i="23"/>
  <c r="AW214" i="23"/>
  <c r="BM214" i="23"/>
  <c r="Y214" i="23"/>
  <c r="BG214" i="23"/>
  <c r="AQ214" i="23"/>
  <c r="AK214" i="23"/>
  <c r="G214" i="22"/>
  <c r="AE214" i="23"/>
  <c r="I145" i="22"/>
  <c r="AE145" i="22"/>
  <c r="AK248" i="23"/>
  <c r="BG248" i="23"/>
  <c r="G248" i="22"/>
  <c r="AE248" i="23"/>
  <c r="BM248" i="23"/>
  <c r="AW248" i="23"/>
  <c r="AQ248" i="23"/>
  <c r="Y248" i="23"/>
  <c r="I143" i="22"/>
  <c r="AE143" i="22"/>
  <c r="AK33" i="23"/>
  <c r="AW33" i="23"/>
  <c r="BM33" i="23"/>
  <c r="BG33" i="23"/>
  <c r="Y33" i="23"/>
  <c r="AQ33" i="23"/>
  <c r="AE33" i="23"/>
  <c r="G33" i="22"/>
  <c r="BG93" i="23"/>
  <c r="Y93" i="23"/>
  <c r="AW93" i="23"/>
  <c r="AE93" i="23"/>
  <c r="AK93" i="23"/>
  <c r="AQ93" i="23"/>
  <c r="BM93" i="23"/>
  <c r="G93" i="22"/>
  <c r="AQ20" i="23"/>
  <c r="BG20" i="23"/>
  <c r="AE20" i="23"/>
  <c r="AW20" i="23"/>
  <c r="AK20" i="23"/>
  <c r="Y20" i="23"/>
  <c r="BM20" i="23"/>
  <c r="G20" i="22"/>
  <c r="Y123" i="23"/>
  <c r="BG123" i="23"/>
  <c r="AQ123" i="23"/>
  <c r="BM123" i="23"/>
  <c r="AE123" i="23"/>
  <c r="AW123" i="23"/>
  <c r="G123" i="22"/>
  <c r="AK123" i="23"/>
  <c r="Y265" i="23"/>
  <c r="AQ265" i="23"/>
  <c r="BG265" i="23"/>
  <c r="AE265" i="23"/>
  <c r="G265" i="22"/>
  <c r="AW265" i="23"/>
  <c r="AK265" i="23"/>
  <c r="BM265" i="23"/>
  <c r="I54" i="22"/>
  <c r="I217" i="22"/>
  <c r="AE217" i="22"/>
  <c r="AE281" i="23"/>
  <c r="AK281" i="23"/>
  <c r="BG281" i="23"/>
  <c r="AQ281" i="23"/>
  <c r="AW281" i="23"/>
  <c r="Y281" i="23"/>
  <c r="G281" i="22"/>
  <c r="BM281" i="23"/>
  <c r="AE141" i="23"/>
  <c r="AK141" i="23"/>
  <c r="BG141" i="23"/>
  <c r="AQ141" i="23"/>
  <c r="BM141" i="23"/>
  <c r="Y141" i="23"/>
  <c r="AW141" i="23"/>
  <c r="G141" i="22"/>
  <c r="AK126" i="23"/>
  <c r="Y126" i="23"/>
  <c r="AQ126" i="23"/>
  <c r="BG126" i="23"/>
  <c r="AE126" i="23"/>
  <c r="BM126" i="23"/>
  <c r="G126" i="22"/>
  <c r="AW126" i="23"/>
  <c r="Y21" i="23"/>
  <c r="AQ21" i="23"/>
  <c r="BG21" i="23"/>
  <c r="AK21" i="23"/>
  <c r="BM21" i="23"/>
  <c r="AW21" i="23"/>
  <c r="AE21" i="23"/>
  <c r="G21" i="22"/>
  <c r="AK115" i="23"/>
  <c r="Y115" i="23"/>
  <c r="AQ115" i="23"/>
  <c r="BG115" i="23"/>
  <c r="BM115" i="23"/>
  <c r="AW115" i="23"/>
  <c r="AE115" i="23"/>
  <c r="G115" i="22"/>
  <c r="Y113" i="23"/>
  <c r="BM113" i="23"/>
  <c r="AW113" i="23"/>
  <c r="AQ113" i="23"/>
  <c r="BG113" i="23"/>
  <c r="AK113" i="23"/>
  <c r="AE113" i="23"/>
  <c r="G113" i="22"/>
  <c r="AW95" i="23"/>
  <c r="BM95" i="23"/>
  <c r="AK95" i="23"/>
  <c r="Y95" i="23"/>
  <c r="BG95" i="23"/>
  <c r="AQ95" i="23"/>
  <c r="AE95" i="23"/>
  <c r="G95" i="22"/>
  <c r="I216" i="22"/>
  <c r="AE216" i="22"/>
  <c r="Y32" i="23"/>
  <c r="BM32" i="23"/>
  <c r="AW32" i="23"/>
  <c r="AE32" i="23"/>
  <c r="AK32" i="23"/>
  <c r="AQ32" i="23"/>
  <c r="BG32" i="23"/>
  <c r="G32" i="22"/>
  <c r="AQ263" i="23"/>
  <c r="BG263" i="23"/>
  <c r="AW263" i="23"/>
  <c r="BM263" i="23"/>
  <c r="AK263" i="23"/>
  <c r="AE263" i="23"/>
  <c r="G263" i="22"/>
  <c r="Y263" i="23"/>
  <c r="AK52" i="23"/>
  <c r="AW52" i="23"/>
  <c r="BM52" i="23"/>
  <c r="BG52" i="23"/>
  <c r="Y52" i="23"/>
  <c r="AQ52" i="23"/>
  <c r="AE52" i="23"/>
  <c r="G52" i="22"/>
  <c r="AQ208" i="23"/>
  <c r="BG208" i="23"/>
  <c r="BM208" i="23"/>
  <c r="AE208" i="23"/>
  <c r="AK208" i="23"/>
  <c r="AW208" i="23"/>
  <c r="Y208" i="23"/>
  <c r="G208" i="22"/>
  <c r="AQ134" i="23"/>
  <c r="BG134" i="23"/>
  <c r="AK134" i="23"/>
  <c r="AE134" i="23"/>
  <c r="BM134" i="23"/>
  <c r="AW134" i="23"/>
  <c r="Y134" i="23"/>
  <c r="G134" i="22"/>
  <c r="AK268" i="23"/>
  <c r="Y268" i="23"/>
  <c r="AE268" i="23"/>
  <c r="BG268" i="23"/>
  <c r="AQ268" i="23"/>
  <c r="G268" i="22"/>
  <c r="AW268" i="23"/>
  <c r="BM268" i="23"/>
  <c r="AK243" i="23"/>
  <c r="AQ243" i="23"/>
  <c r="BG243" i="23"/>
  <c r="BM243" i="23"/>
  <c r="Y243" i="23"/>
  <c r="AW243" i="23"/>
  <c r="AE243" i="23"/>
  <c r="G243" i="22"/>
  <c r="Y127" i="23"/>
  <c r="BM127" i="23"/>
  <c r="AW127" i="23"/>
  <c r="AK127" i="23"/>
  <c r="BG127" i="23"/>
  <c r="AQ127" i="23"/>
  <c r="AE127" i="23"/>
  <c r="G127" i="22"/>
  <c r="AW280" i="23"/>
  <c r="BM280" i="23"/>
  <c r="AK280" i="23"/>
  <c r="AE280" i="23"/>
  <c r="G280" i="22"/>
  <c r="Y280" i="23"/>
  <c r="AQ280" i="23"/>
  <c r="BG280" i="23"/>
  <c r="AW172" i="23"/>
  <c r="AK172" i="23"/>
  <c r="BG172" i="23"/>
  <c r="BM172" i="23"/>
  <c r="AQ172" i="23"/>
  <c r="Y172" i="23"/>
  <c r="G172" i="22"/>
  <c r="AE172" i="23"/>
  <c r="I140" i="22"/>
  <c r="AE140" i="22"/>
  <c r="AW97" i="23"/>
  <c r="BM97" i="23"/>
  <c r="Y97" i="23"/>
  <c r="AQ97" i="23"/>
  <c r="AE97" i="23"/>
  <c r="AK97" i="23"/>
  <c r="BG97" i="23"/>
  <c r="G97" i="22"/>
  <c r="AW166" i="23"/>
  <c r="BM166" i="23"/>
  <c r="AK166" i="23"/>
  <c r="Y166" i="23"/>
  <c r="AE166" i="23"/>
  <c r="BG166" i="23"/>
  <c r="AQ166" i="23"/>
  <c r="G166" i="22"/>
  <c r="AW283" i="23"/>
  <c r="BM283" i="23"/>
  <c r="Y283" i="23"/>
  <c r="AQ283" i="23"/>
  <c r="AE283" i="23"/>
  <c r="G283" i="22"/>
  <c r="BG283" i="23"/>
  <c r="AK283" i="23"/>
  <c r="AW195" i="23"/>
  <c r="BM195" i="23"/>
  <c r="AE195" i="23"/>
  <c r="AK195" i="23"/>
  <c r="G195" i="22"/>
  <c r="Y195" i="23"/>
  <c r="BG195" i="23"/>
  <c r="AQ195" i="23"/>
  <c r="AE254" i="22"/>
  <c r="I254" i="22"/>
  <c r="AQ144" i="23"/>
  <c r="BG144" i="23"/>
  <c r="AK144" i="23"/>
  <c r="Y144" i="23"/>
  <c r="BM144" i="23"/>
  <c r="AW144" i="23"/>
  <c r="AE144" i="23"/>
  <c r="G144" i="22"/>
  <c r="AE184" i="23"/>
  <c r="AW184" i="23"/>
  <c r="BM184" i="23"/>
  <c r="BG184" i="23"/>
  <c r="AQ184" i="23"/>
  <c r="Y184" i="23"/>
  <c r="G184" i="22"/>
  <c r="AK184" i="23"/>
  <c r="AE36" i="23"/>
  <c r="AW36" i="23"/>
  <c r="BM36" i="23"/>
  <c r="AQ36" i="23"/>
  <c r="BG36" i="23"/>
  <c r="AK36" i="23"/>
  <c r="Y36" i="23"/>
  <c r="G36" i="22"/>
  <c r="BO60" i="23"/>
  <c r="W60" i="23"/>
  <c r="U289" i="23"/>
  <c r="W289" i="23" s="1"/>
  <c r="AK173" i="23"/>
  <c r="AQ173" i="23"/>
  <c r="BG173" i="23"/>
  <c r="AW173" i="23"/>
  <c r="BM173" i="23"/>
  <c r="Y173" i="23"/>
  <c r="AE173" i="23"/>
  <c r="G173" i="22"/>
  <c r="AQ48" i="23"/>
  <c r="BG48" i="23"/>
  <c r="AK48" i="23"/>
  <c r="BM48" i="23"/>
  <c r="Y48" i="23"/>
  <c r="AE48" i="23"/>
  <c r="AW48" i="23"/>
  <c r="G48" i="22"/>
  <c r="AE186" i="23"/>
  <c r="AK186" i="23"/>
  <c r="AQ186" i="23"/>
  <c r="Y186" i="23"/>
  <c r="BG186" i="23"/>
  <c r="BM186" i="23"/>
  <c r="AW186" i="23"/>
  <c r="G186" i="22"/>
  <c r="I46" i="22"/>
  <c r="AE46" i="22"/>
  <c r="BG242" i="23"/>
  <c r="Y242" i="23"/>
  <c r="AE242" i="23"/>
  <c r="BM242" i="23"/>
  <c r="AQ242" i="23"/>
  <c r="AW242" i="23"/>
  <c r="G242" i="22"/>
  <c r="AK242" i="23"/>
  <c r="AE107" i="23"/>
  <c r="AW107" i="23"/>
  <c r="AK107" i="23"/>
  <c r="AQ107" i="23"/>
  <c r="Y107" i="23"/>
  <c r="BG107" i="23"/>
  <c r="G107" i="22"/>
  <c r="BM107" i="23"/>
  <c r="AW245" i="23"/>
  <c r="BM245" i="23"/>
  <c r="Y245" i="23"/>
  <c r="AE245" i="23"/>
  <c r="G245" i="22"/>
  <c r="AQ245" i="23"/>
  <c r="AK245" i="23"/>
  <c r="BG245" i="23"/>
  <c r="AK53" i="23"/>
  <c r="AE53" i="23"/>
  <c r="Y53" i="23"/>
  <c r="AW53" i="23"/>
  <c r="AQ53" i="23"/>
  <c r="BG53" i="23"/>
  <c r="BM53" i="23"/>
  <c r="G53" i="22"/>
  <c r="AE203" i="23"/>
  <c r="AW203" i="23"/>
  <c r="BM203" i="23"/>
  <c r="AK203" i="23"/>
  <c r="AQ203" i="23"/>
  <c r="Y203" i="23"/>
  <c r="G203" i="22"/>
  <c r="BG203" i="23"/>
  <c r="AK92" i="23"/>
  <c r="Y92" i="23"/>
  <c r="BG92" i="23"/>
  <c r="AE92" i="23"/>
  <c r="AW92" i="23"/>
  <c r="AQ92" i="23"/>
  <c r="G92" i="22"/>
  <c r="BM92" i="23"/>
  <c r="I187" i="22"/>
  <c r="AE187" i="22"/>
  <c r="BG279" i="23"/>
  <c r="Y279" i="23"/>
  <c r="AQ279" i="23"/>
  <c r="BM279" i="23"/>
  <c r="AK279" i="23"/>
  <c r="AW279" i="23"/>
  <c r="AE279" i="23"/>
  <c r="G279" i="22"/>
  <c r="AE261" i="23"/>
  <c r="AW261" i="23"/>
  <c r="BM261" i="23"/>
  <c r="AK261" i="23"/>
  <c r="BG261" i="23"/>
  <c r="G261" i="22"/>
  <c r="Y261" i="23"/>
  <c r="AQ261" i="23"/>
  <c r="AE139" i="23"/>
  <c r="AW139" i="23"/>
  <c r="BM139" i="23"/>
  <c r="BG139" i="23"/>
  <c r="Y139" i="23"/>
  <c r="AK139" i="23"/>
  <c r="AQ139" i="23"/>
  <c r="G139" i="22"/>
  <c r="Y168" i="23"/>
  <c r="AQ168" i="23"/>
  <c r="BG168" i="23"/>
  <c r="BM168" i="23"/>
  <c r="AW168" i="23"/>
  <c r="AE168" i="23"/>
  <c r="G168" i="22"/>
  <c r="AK168" i="23"/>
  <c r="AE18" i="23"/>
  <c r="Y18" i="23"/>
  <c r="AK18" i="23"/>
  <c r="BG18" i="23"/>
  <c r="AQ18" i="23"/>
  <c r="BM18" i="23"/>
  <c r="AW18" i="23"/>
  <c r="G18" i="22"/>
  <c r="AR135" i="22"/>
  <c r="AR215" i="22"/>
  <c r="AR96" i="22"/>
  <c r="AR175" i="22"/>
  <c r="AR98" i="22"/>
  <c r="AR167" i="22"/>
  <c r="AR197" i="22"/>
  <c r="AR207" i="22"/>
  <c r="AR193" i="22"/>
  <c r="AR127" i="22"/>
  <c r="AR205" i="22"/>
  <c r="AR211" i="22"/>
  <c r="AR92" i="22"/>
  <c r="AR141" i="22"/>
  <c r="AR91" i="22"/>
  <c r="AR179" i="22"/>
  <c r="AR108" i="22"/>
  <c r="AR168" i="22"/>
  <c r="AR113" i="22"/>
  <c r="AR195" i="22"/>
  <c r="AR147" i="22"/>
  <c r="AR137" i="22"/>
  <c r="AR214" i="22"/>
  <c r="AR210" i="22"/>
  <c r="AR105" i="22"/>
  <c r="AR101" i="22"/>
  <c r="AR115" i="22"/>
  <c r="AR102" i="22"/>
  <c r="AR99" i="22"/>
  <c r="AR134" i="22"/>
  <c r="AR107" i="22"/>
  <c r="AR123" i="22"/>
  <c r="AR129" i="22"/>
  <c r="AR183" i="22"/>
  <c r="AR172" i="22"/>
  <c r="AR202" i="22"/>
  <c r="AR121" i="22"/>
  <c r="AR103" i="22"/>
  <c r="AR116" i="22"/>
  <c r="AR104" i="22"/>
  <c r="AR109" i="22"/>
  <c r="AR169" i="22"/>
  <c r="AR122" i="22"/>
  <c r="AR128" i="22"/>
  <c r="AR139" i="22"/>
  <c r="AR190" i="22"/>
  <c r="AR181" i="22"/>
  <c r="AR219" i="22"/>
  <c r="AR111" i="22"/>
  <c r="AR126" i="22"/>
  <c r="AR140" i="22"/>
  <c r="AR110" i="22"/>
  <c r="AR145" i="22"/>
  <c r="AR189" i="22"/>
  <c r="AR125" i="22"/>
  <c r="AR133" i="22"/>
  <c r="AR165" i="22"/>
  <c r="AR204" i="22"/>
  <c r="AR196" i="22"/>
  <c r="O289" i="22"/>
  <c r="AR280" i="22"/>
  <c r="AR271" i="22"/>
  <c r="AR261" i="22"/>
  <c r="AR251" i="22"/>
  <c r="AR242" i="22"/>
  <c r="AR281" i="22"/>
  <c r="AR272" i="22"/>
  <c r="AR262" i="22"/>
  <c r="AR253" i="22"/>
  <c r="AR243" i="22"/>
  <c r="AR283" i="22"/>
  <c r="AR273" i="22"/>
  <c r="AR263" i="22"/>
  <c r="AR254" i="22"/>
  <c r="AR244" i="22"/>
  <c r="AR287" i="22"/>
  <c r="AR269" i="22"/>
  <c r="AR250" i="22"/>
  <c r="AR268" i="22"/>
  <c r="AR267" i="22"/>
  <c r="AR241" i="22"/>
  <c r="AR278" i="22"/>
  <c r="AR266" i="22"/>
  <c r="AR265" i="22"/>
  <c r="AR274" i="22"/>
  <c r="AR256" i="22"/>
  <c r="AR245" i="22"/>
  <c r="AR249" i="22"/>
  <c r="AR248" i="22"/>
  <c r="AR259" i="22"/>
  <c r="AR277" i="22"/>
  <c r="AR247" i="22"/>
  <c r="AR285" i="22"/>
  <c r="AR257" i="22"/>
  <c r="AR279" i="22"/>
  <c r="AR255" i="22"/>
  <c r="AR275" i="22"/>
  <c r="AR284" i="22"/>
  <c r="AR260" i="22"/>
  <c r="AR57" i="22"/>
  <c r="AR47" i="22"/>
  <c r="AR38" i="22"/>
  <c r="AR28" i="22"/>
  <c r="AR18" i="22"/>
  <c r="AR60" i="22"/>
  <c r="AR58" i="22"/>
  <c r="AR48" i="22"/>
  <c r="AR39" i="22"/>
  <c r="AR29" i="22"/>
  <c r="AR20" i="22"/>
  <c r="AR50" i="22"/>
  <c r="AR40" i="22"/>
  <c r="AR30" i="22"/>
  <c r="AR21" i="22"/>
  <c r="AR46" i="22"/>
  <c r="AR54" i="22"/>
  <c r="AR52" i="22"/>
  <c r="AR44" i="22"/>
  <c r="AR41" i="22"/>
  <c r="AR35" i="22"/>
  <c r="AR33" i="22"/>
  <c r="AR24" i="22"/>
  <c r="AR22" i="22"/>
  <c r="AR16" i="22"/>
  <c r="AR14" i="22"/>
  <c r="AR53" i="22"/>
  <c r="AR51" i="22"/>
  <c r="AR45" i="22"/>
  <c r="AR42" i="22"/>
  <c r="AR34" i="22"/>
  <c r="AR32" i="22"/>
  <c r="AR26" i="22"/>
  <c r="AR23" i="22"/>
  <c r="AR15" i="22"/>
  <c r="AR36" i="22"/>
  <c r="AR56" i="22"/>
  <c r="AR27" i="22"/>
  <c r="AR17" i="22"/>
  <c r="AP289" i="22"/>
  <c r="AA289" i="38" l="1"/>
  <c r="AC289" i="38" s="1"/>
  <c r="I41" i="22"/>
  <c r="AK289" i="37"/>
  <c r="I117" i="22"/>
  <c r="I105" i="22"/>
  <c r="I273" i="22"/>
  <c r="AE38" i="22"/>
  <c r="AC38" i="22" s="1"/>
  <c r="I30" i="22"/>
  <c r="I183" i="22"/>
  <c r="AE35" i="22"/>
  <c r="AC35" i="22" s="1"/>
  <c r="AL289" i="36"/>
  <c r="AE213" i="22"/>
  <c r="AC213" i="22" s="1"/>
  <c r="W196" i="29"/>
  <c r="W193" i="29"/>
  <c r="W189" i="29"/>
  <c r="I133" i="22"/>
  <c r="I191" i="22"/>
  <c r="I140" i="28"/>
  <c r="W103" i="29"/>
  <c r="I262" i="22"/>
  <c r="W128" i="29"/>
  <c r="I168" i="28"/>
  <c r="I167" i="28"/>
  <c r="W173" i="29"/>
  <c r="AE174" i="22"/>
  <c r="AL174" i="22" s="1"/>
  <c r="I89" i="28"/>
  <c r="AF289" i="34"/>
  <c r="AB289" i="34"/>
  <c r="AJ289" i="34"/>
  <c r="AE175" i="22"/>
  <c r="AC175" i="22" s="1"/>
  <c r="I101" i="28"/>
  <c r="I111" i="28"/>
  <c r="W181" i="29"/>
  <c r="W146" i="29"/>
  <c r="I110" i="28"/>
  <c r="I96" i="28"/>
  <c r="I272" i="22"/>
  <c r="I132" i="28"/>
  <c r="I213" i="28"/>
  <c r="W131" i="29"/>
  <c r="W219" i="29"/>
  <c r="I121" i="22"/>
  <c r="I91" i="28"/>
  <c r="AE103" i="22"/>
  <c r="W103" i="22" s="1"/>
  <c r="I114" i="28"/>
  <c r="I204" i="28"/>
  <c r="W121" i="29"/>
  <c r="W110" i="29"/>
  <c r="AE91" i="22"/>
  <c r="W91" i="22" s="1"/>
  <c r="I171" i="28"/>
  <c r="W169" i="29"/>
  <c r="W215" i="29"/>
  <c r="I266" i="22"/>
  <c r="I138" i="28"/>
  <c r="W134" i="29"/>
  <c r="W167" i="29"/>
  <c r="AF289" i="33"/>
  <c r="AB289" i="33"/>
  <c r="AJ289" i="33"/>
  <c r="I177" i="22"/>
  <c r="I199" i="28"/>
  <c r="I141" i="28"/>
  <c r="I169" i="28"/>
  <c r="W179" i="29"/>
  <c r="W135" i="29"/>
  <c r="AE131" i="22"/>
  <c r="W131" i="22" s="1"/>
  <c r="I256" i="22"/>
  <c r="I145" i="28"/>
  <c r="I117" i="28"/>
  <c r="W99" i="29"/>
  <c r="W114" i="29"/>
  <c r="W197" i="29"/>
  <c r="I114" i="22"/>
  <c r="I193" i="22"/>
  <c r="AX289" i="32"/>
  <c r="AT289" i="32"/>
  <c r="BB289" i="32"/>
  <c r="I95" i="28"/>
  <c r="I173" i="28"/>
  <c r="I133" i="28"/>
  <c r="I139" i="28"/>
  <c r="I131" i="28"/>
  <c r="I193" i="28"/>
  <c r="AE119" i="22"/>
  <c r="W119" i="22" s="1"/>
  <c r="I197" i="28"/>
  <c r="I208" i="28"/>
  <c r="I184" i="28"/>
  <c r="I98" i="28"/>
  <c r="I178" i="28"/>
  <c r="I177" i="28"/>
  <c r="I129" i="28"/>
  <c r="I122" i="28"/>
  <c r="I115" i="28"/>
  <c r="AV287" i="29"/>
  <c r="I120" i="28"/>
  <c r="I219" i="28"/>
  <c r="I93" i="28"/>
  <c r="I175" i="28"/>
  <c r="I205" i="28"/>
  <c r="I125" i="28"/>
  <c r="I217" i="28"/>
  <c r="I109" i="28"/>
  <c r="I209" i="28"/>
  <c r="I146" i="28"/>
  <c r="I180" i="28"/>
  <c r="I128" i="28"/>
  <c r="I126" i="28"/>
  <c r="I90" i="28"/>
  <c r="I104" i="28"/>
  <c r="I92" i="28"/>
  <c r="I144" i="28"/>
  <c r="I207" i="28"/>
  <c r="AL289" i="31"/>
  <c r="AH289" i="31"/>
  <c r="AD289" i="31"/>
  <c r="BD287" i="29"/>
  <c r="W111" i="29"/>
  <c r="W168" i="29"/>
  <c r="W90" i="29"/>
  <c r="W104" i="29"/>
  <c r="W132" i="29"/>
  <c r="W209" i="29"/>
  <c r="W201" i="29"/>
  <c r="W117" i="29"/>
  <c r="W138" i="29"/>
  <c r="W183" i="29"/>
  <c r="W202" i="29"/>
  <c r="W180" i="29"/>
  <c r="W213" i="29"/>
  <c r="W107" i="29"/>
  <c r="W143" i="29"/>
  <c r="W144" i="29"/>
  <c r="W214" i="29"/>
  <c r="W116" i="29"/>
  <c r="W127" i="29"/>
  <c r="W147" i="29"/>
  <c r="W192" i="29"/>
  <c r="W211" i="29"/>
  <c r="AE51" i="22"/>
  <c r="K51" i="22" s="1"/>
  <c r="I215" i="28"/>
  <c r="I214" i="28"/>
  <c r="W97" i="29"/>
  <c r="W172" i="29"/>
  <c r="W122" i="29"/>
  <c r="W191" i="29"/>
  <c r="W178" i="29"/>
  <c r="W101" i="29"/>
  <c r="W126" i="29"/>
  <c r="W137" i="29"/>
  <c r="W186" i="29"/>
  <c r="W216" i="29"/>
  <c r="AH219" i="28"/>
  <c r="AE210" i="22"/>
  <c r="Q210" i="22" s="1"/>
  <c r="W105" i="29"/>
  <c r="W98" i="29"/>
  <c r="W145" i="29"/>
  <c r="W199" i="29"/>
  <c r="W208" i="29"/>
  <c r="W115" i="29"/>
  <c r="W96" i="29"/>
  <c r="W108" i="29"/>
  <c r="W140" i="29"/>
  <c r="W165" i="29"/>
  <c r="W171" i="29"/>
  <c r="W198" i="29"/>
  <c r="W203" i="29"/>
  <c r="W195" i="29"/>
  <c r="W113" i="29"/>
  <c r="W187" i="29"/>
  <c r="W139" i="29"/>
  <c r="W123" i="29"/>
  <c r="W190" i="29"/>
  <c r="W175" i="29"/>
  <c r="W95" i="29"/>
  <c r="W125" i="29"/>
  <c r="W120" i="29"/>
  <c r="W102" i="29"/>
  <c r="W129" i="29"/>
  <c r="W141" i="29"/>
  <c r="W166" i="29"/>
  <c r="W184" i="29"/>
  <c r="W210" i="29"/>
  <c r="W177" i="29"/>
  <c r="W204" i="29"/>
  <c r="AB289" i="30"/>
  <c r="AJ289" i="30"/>
  <c r="AF289" i="30"/>
  <c r="AE249" i="22"/>
  <c r="W249" i="22" s="1"/>
  <c r="I183" i="28"/>
  <c r="I135" i="28"/>
  <c r="I192" i="28"/>
  <c r="I165" i="28"/>
  <c r="I137" i="28"/>
  <c r="I195" i="28"/>
  <c r="I179" i="28"/>
  <c r="I201" i="28"/>
  <c r="W92" i="29"/>
  <c r="W133" i="29"/>
  <c r="W174" i="29"/>
  <c r="W93" i="29"/>
  <c r="W89" i="29"/>
  <c r="W109" i="29"/>
  <c r="W91" i="29"/>
  <c r="W207" i="29"/>
  <c r="W205" i="29"/>
  <c r="W119" i="29"/>
  <c r="W217" i="29"/>
  <c r="AE275" i="22"/>
  <c r="Q275" i="22" s="1"/>
  <c r="AE16" i="22"/>
  <c r="Q16" i="22" s="1"/>
  <c r="I34" i="22"/>
  <c r="I196" i="28"/>
  <c r="I205" i="22"/>
  <c r="AE180" i="22"/>
  <c r="AC180" i="22" s="1"/>
  <c r="AE50" i="22"/>
  <c r="K50" i="22" s="1"/>
  <c r="BH289" i="27"/>
  <c r="M289" i="27" s="1"/>
  <c r="AP58" i="29"/>
  <c r="AP57" i="29"/>
  <c r="AP47" i="29"/>
  <c r="AP38" i="29"/>
  <c r="AP28" i="29"/>
  <c r="AP18" i="29"/>
  <c r="AP56" i="29"/>
  <c r="AP46" i="29"/>
  <c r="AP36" i="29"/>
  <c r="AP27" i="29"/>
  <c r="AP17" i="29"/>
  <c r="AP60" i="29"/>
  <c r="AP54" i="29"/>
  <c r="AP45" i="29"/>
  <c r="AP35" i="29"/>
  <c r="AP26" i="29"/>
  <c r="AP16" i="29"/>
  <c r="AP51" i="29"/>
  <c r="AP50" i="29"/>
  <c r="AP24" i="29"/>
  <c r="AP41" i="29"/>
  <c r="AP40" i="29"/>
  <c r="AP23" i="29"/>
  <c r="AP20" i="29"/>
  <c r="AP44" i="29"/>
  <c r="AP48" i="29"/>
  <c r="AP15" i="29"/>
  <c r="AP29" i="29"/>
  <c r="AP32" i="29"/>
  <c r="AP30" i="29"/>
  <c r="AP22" i="29"/>
  <c r="AP21" i="29"/>
  <c r="AP52" i="29"/>
  <c r="AP53" i="29"/>
  <c r="AP42" i="29"/>
  <c r="AP39" i="29"/>
  <c r="AP33" i="29"/>
  <c r="AP34" i="29"/>
  <c r="AP14" i="29"/>
  <c r="AR289" i="29"/>
  <c r="AV60" i="29"/>
  <c r="AZ60" i="29"/>
  <c r="BD60" i="29"/>
  <c r="I60" i="29"/>
  <c r="I57" i="29"/>
  <c r="I47" i="29"/>
  <c r="I38" i="29"/>
  <c r="I28" i="29"/>
  <c r="I18" i="29"/>
  <c r="I56" i="29"/>
  <c r="I46" i="29"/>
  <c r="I36" i="29"/>
  <c r="I27" i="29"/>
  <c r="I54" i="29"/>
  <c r="I45" i="29"/>
  <c r="I35" i="29"/>
  <c r="I26" i="29"/>
  <c r="I16" i="29"/>
  <c r="I33" i="29"/>
  <c r="I22" i="29"/>
  <c r="I21" i="29"/>
  <c r="I20" i="29"/>
  <c r="I15" i="29"/>
  <c r="I23" i="29"/>
  <c r="I17" i="29"/>
  <c r="I51" i="29"/>
  <c r="I50" i="29"/>
  <c r="I52" i="29"/>
  <c r="I39" i="29"/>
  <c r="I41" i="29"/>
  <c r="I40" i="29"/>
  <c r="I29" i="29"/>
  <c r="I42" i="29"/>
  <c r="I53" i="29"/>
  <c r="I48" i="29"/>
  <c r="I44" i="29"/>
  <c r="I34" i="29"/>
  <c r="I58" i="29"/>
  <c r="I32" i="29"/>
  <c r="I30" i="29"/>
  <c r="I24" i="29"/>
  <c r="I14" i="29"/>
  <c r="W285" i="29"/>
  <c r="W275" i="29"/>
  <c r="W266" i="29"/>
  <c r="W256" i="29"/>
  <c r="W284" i="29"/>
  <c r="W274" i="29"/>
  <c r="W265" i="29"/>
  <c r="W255" i="29"/>
  <c r="W283" i="29"/>
  <c r="W273" i="29"/>
  <c r="W263" i="29"/>
  <c r="W254" i="29"/>
  <c r="W272" i="29"/>
  <c r="W268" i="29"/>
  <c r="W267" i="29"/>
  <c r="W251" i="29"/>
  <c r="W242" i="29"/>
  <c r="W287" i="29"/>
  <c r="W280" i="29"/>
  <c r="W260" i="29"/>
  <c r="W259" i="29"/>
  <c r="W257" i="29"/>
  <c r="W250" i="29"/>
  <c r="W241" i="29"/>
  <c r="W262" i="29"/>
  <c r="W249" i="29"/>
  <c r="W271" i="29"/>
  <c r="W278" i="29"/>
  <c r="W253" i="29"/>
  <c r="W247" i="29"/>
  <c r="W281" i="29"/>
  <c r="W261" i="29"/>
  <c r="W269" i="29"/>
  <c r="W244" i="29"/>
  <c r="W243" i="29"/>
  <c r="W245" i="29"/>
  <c r="W279" i="29"/>
  <c r="W277" i="29"/>
  <c r="W248" i="29"/>
  <c r="Q52" i="29"/>
  <c r="Q42" i="29"/>
  <c r="Q33" i="29"/>
  <c r="Q23" i="29"/>
  <c r="Q51" i="29"/>
  <c r="Q41" i="29"/>
  <c r="Q32" i="29"/>
  <c r="Q22" i="29"/>
  <c r="Q50" i="29"/>
  <c r="Q40" i="29"/>
  <c r="Q30" i="29"/>
  <c r="Q21" i="29"/>
  <c r="Q46" i="29"/>
  <c r="Q26" i="29"/>
  <c r="Q36" i="29"/>
  <c r="Q34" i="29"/>
  <c r="Q58" i="29"/>
  <c r="Q57" i="29"/>
  <c r="Q27" i="29"/>
  <c r="Q24" i="29"/>
  <c r="Q16" i="29"/>
  <c r="Q56" i="29"/>
  <c r="Q53" i="29"/>
  <c r="Q54" i="29"/>
  <c r="Q44" i="29"/>
  <c r="Q39" i="29"/>
  <c r="Q28" i="29"/>
  <c r="Q14" i="29"/>
  <c r="Q45" i="29"/>
  <c r="Q60" i="29"/>
  <c r="Q47" i="29"/>
  <c r="Q38" i="29"/>
  <c r="Q29" i="29"/>
  <c r="Q20" i="29"/>
  <c r="Q15" i="29"/>
  <c r="Q18" i="29"/>
  <c r="Q17" i="29"/>
  <c r="Q48" i="29"/>
  <c r="Q35" i="29"/>
  <c r="BP289" i="29"/>
  <c r="U60" i="29"/>
  <c r="BD219" i="29"/>
  <c r="AZ219" i="29"/>
  <c r="AV219" i="29"/>
  <c r="AE17" i="22"/>
  <c r="Q17" i="22" s="1"/>
  <c r="AE277" i="22"/>
  <c r="AL277" i="22" s="1"/>
  <c r="I172" i="28"/>
  <c r="I99" i="28"/>
  <c r="I143" i="28"/>
  <c r="I119" i="28"/>
  <c r="I116" i="28"/>
  <c r="I147" i="28"/>
  <c r="I191" i="28"/>
  <c r="I187" i="28"/>
  <c r="I166" i="28"/>
  <c r="I134" i="28"/>
  <c r="I189" i="28"/>
  <c r="I190" i="28"/>
  <c r="Z219" i="28"/>
  <c r="I22" i="22"/>
  <c r="AE189" i="22"/>
  <c r="Q189" i="22" s="1"/>
  <c r="I107" i="28"/>
  <c r="I123" i="28"/>
  <c r="I174" i="28"/>
  <c r="I181" i="28"/>
  <c r="I108" i="28"/>
  <c r="I102" i="28"/>
  <c r="I211" i="28"/>
  <c r="I185" i="28"/>
  <c r="I186" i="28"/>
  <c r="I216" i="28"/>
  <c r="I103" i="28"/>
  <c r="I203" i="28"/>
  <c r="I97" i="28"/>
  <c r="I113" i="28"/>
  <c r="I127" i="28"/>
  <c r="I121" i="28"/>
  <c r="I105" i="28"/>
  <c r="I198" i="28"/>
  <c r="I202" i="28"/>
  <c r="AP289" i="28"/>
  <c r="G289" i="28" s="1"/>
  <c r="G60" i="28"/>
  <c r="S277" i="28"/>
  <c r="S267" i="28"/>
  <c r="S257" i="28"/>
  <c r="S248" i="28"/>
  <c r="S283" i="28"/>
  <c r="S273" i="28"/>
  <c r="S263" i="28"/>
  <c r="S254" i="28"/>
  <c r="S244" i="28"/>
  <c r="S279" i="28"/>
  <c r="S269" i="28"/>
  <c r="S260" i="28"/>
  <c r="S250" i="28"/>
  <c r="S241" i="28"/>
  <c r="S285" i="28"/>
  <c r="S268" i="28"/>
  <c r="S242" i="28"/>
  <c r="S278" i="28"/>
  <c r="S251" i="28"/>
  <c r="S243" i="28"/>
  <c r="S287" i="28"/>
  <c r="S271" i="28"/>
  <c r="S262" i="28"/>
  <c r="S245" i="28"/>
  <c r="S272" i="28"/>
  <c r="S280" i="28"/>
  <c r="S265" i="28"/>
  <c r="S261" i="28"/>
  <c r="S247" i="28"/>
  <c r="S284" i="28"/>
  <c r="S275" i="28"/>
  <c r="S266" i="28"/>
  <c r="S255" i="28"/>
  <c r="S253" i="28"/>
  <c r="S259" i="28"/>
  <c r="S256" i="28"/>
  <c r="S249" i="28"/>
  <c r="S281" i="28"/>
  <c r="S274" i="28"/>
  <c r="AH287" i="28"/>
  <c r="AD287" i="28"/>
  <c r="Z287" i="28"/>
  <c r="I285" i="28"/>
  <c r="I275" i="28"/>
  <c r="I266" i="28"/>
  <c r="I256" i="28"/>
  <c r="I247" i="28"/>
  <c r="I281" i="28"/>
  <c r="I272" i="28"/>
  <c r="I262" i="28"/>
  <c r="I253" i="28"/>
  <c r="I243" i="28"/>
  <c r="I278" i="28"/>
  <c r="I268" i="28"/>
  <c r="I259" i="28"/>
  <c r="I249" i="28"/>
  <c r="I280" i="28"/>
  <c r="I279" i="28"/>
  <c r="I254" i="28"/>
  <c r="I245" i="28"/>
  <c r="I263" i="28"/>
  <c r="I255" i="28"/>
  <c r="I283" i="28"/>
  <c r="I274" i="28"/>
  <c r="I257" i="28"/>
  <c r="I277" i="28"/>
  <c r="I273" i="28"/>
  <c r="I251" i="28"/>
  <c r="I248" i="28"/>
  <c r="I267" i="28"/>
  <c r="I260" i="28"/>
  <c r="I242" i="28"/>
  <c r="I241" i="28"/>
  <c r="I271" i="28"/>
  <c r="I265" i="28"/>
  <c r="I269" i="28"/>
  <c r="I284" i="28"/>
  <c r="I261" i="28"/>
  <c r="I287" i="28"/>
  <c r="I244" i="28"/>
  <c r="I250" i="28"/>
  <c r="U289" i="28"/>
  <c r="AH60" i="28"/>
  <c r="AD60" i="28"/>
  <c r="Z60" i="28"/>
  <c r="AE284" i="22"/>
  <c r="Q284" i="22" s="1"/>
  <c r="AE198" i="22"/>
  <c r="AL198" i="22" s="1"/>
  <c r="I250" i="22"/>
  <c r="AE207" i="22"/>
  <c r="Q207" i="22" s="1"/>
  <c r="O287" i="27"/>
  <c r="O284" i="27"/>
  <c r="O281" i="27"/>
  <c r="O279" i="27"/>
  <c r="O277" i="27"/>
  <c r="O274" i="27"/>
  <c r="O272" i="27"/>
  <c r="O269" i="27"/>
  <c r="O267" i="27"/>
  <c r="O265" i="27"/>
  <c r="O262" i="27"/>
  <c r="O260" i="27"/>
  <c r="O257" i="27"/>
  <c r="O255" i="27"/>
  <c r="O253" i="27"/>
  <c r="O250" i="27"/>
  <c r="O254" i="27"/>
  <c r="O266" i="27"/>
  <c r="O259" i="27"/>
  <c r="O268" i="27"/>
  <c r="O249" i="27"/>
  <c r="O247" i="27"/>
  <c r="O244" i="27"/>
  <c r="O242" i="27"/>
  <c r="O248" i="27"/>
  <c r="O280" i="27"/>
  <c r="O271" i="27"/>
  <c r="O241" i="27"/>
  <c r="O278" i="27"/>
  <c r="O245" i="27"/>
  <c r="O283" i="27"/>
  <c r="O256" i="27"/>
  <c r="O251" i="27"/>
  <c r="O243" i="27"/>
  <c r="O275" i="27"/>
  <c r="O285" i="27"/>
  <c r="O273" i="27"/>
  <c r="O263" i="27"/>
  <c r="O261" i="27"/>
  <c r="AT287" i="27"/>
  <c r="AX287" i="27"/>
  <c r="AP287" i="27"/>
  <c r="AX219" i="27"/>
  <c r="AP219" i="27"/>
  <c r="AT219" i="27"/>
  <c r="AL289" i="27"/>
  <c r="O57" i="27"/>
  <c r="O51" i="27"/>
  <c r="O48" i="27"/>
  <c r="O46" i="27"/>
  <c r="O44" i="27"/>
  <c r="O41" i="27"/>
  <c r="O39" i="27"/>
  <c r="O36" i="27"/>
  <c r="O34" i="27"/>
  <c r="O32" i="27"/>
  <c r="O29" i="27"/>
  <c r="O27" i="27"/>
  <c r="O24" i="27"/>
  <c r="O22" i="27"/>
  <c r="O20" i="27"/>
  <c r="O17" i="27"/>
  <c r="O15" i="27"/>
  <c r="O60" i="27"/>
  <c r="O56" i="27"/>
  <c r="O52" i="27"/>
  <c r="O58" i="27"/>
  <c r="O54" i="27"/>
  <c r="O42" i="27"/>
  <c r="O35" i="27"/>
  <c r="O26" i="27"/>
  <c r="O16" i="27"/>
  <c r="O45" i="27"/>
  <c r="O33" i="27"/>
  <c r="O23" i="27"/>
  <c r="O14" i="27"/>
  <c r="O53" i="27"/>
  <c r="O28" i="27"/>
  <c r="O47" i="27"/>
  <c r="O38" i="27"/>
  <c r="O30" i="27"/>
  <c r="O21" i="27"/>
  <c r="O50" i="27"/>
  <c r="O40" i="27"/>
  <c r="O18" i="27"/>
  <c r="AL278" i="22"/>
  <c r="AC278" i="22"/>
  <c r="I120" i="22"/>
  <c r="Q278" i="22"/>
  <c r="I28" i="22"/>
  <c r="AE57" i="22"/>
  <c r="AC57" i="22" s="1"/>
  <c r="W278" i="22"/>
  <c r="I89" i="22"/>
  <c r="G219" i="22"/>
  <c r="I219" i="22" s="1"/>
  <c r="AE209" i="22"/>
  <c r="AC209" i="22" s="1"/>
  <c r="I135" i="22"/>
  <c r="AJ57" i="25"/>
  <c r="AJ47" i="25"/>
  <c r="AJ38" i="25"/>
  <c r="AJ28" i="25"/>
  <c r="AJ18" i="25"/>
  <c r="AJ54" i="25"/>
  <c r="AJ45" i="25"/>
  <c r="AJ35" i="25"/>
  <c r="AJ26" i="25"/>
  <c r="AJ16" i="25"/>
  <c r="AJ53" i="25"/>
  <c r="AJ44" i="25"/>
  <c r="AJ34" i="25"/>
  <c r="AJ24" i="25"/>
  <c r="AJ15" i="25"/>
  <c r="AJ51" i="25"/>
  <c r="AJ46" i="25"/>
  <c r="AJ40" i="25"/>
  <c r="AJ39" i="25"/>
  <c r="AJ58" i="25"/>
  <c r="AJ60" i="25"/>
  <c r="AJ42" i="25"/>
  <c r="AJ32" i="25"/>
  <c r="AJ27" i="25"/>
  <c r="AJ21" i="25"/>
  <c r="AJ20" i="25"/>
  <c r="AJ52" i="25"/>
  <c r="AJ23" i="25"/>
  <c r="AJ22" i="25"/>
  <c r="AJ56" i="25"/>
  <c r="AJ17" i="25"/>
  <c r="AJ29" i="25"/>
  <c r="AJ48" i="25"/>
  <c r="AJ30" i="25"/>
  <c r="AJ14" i="25"/>
  <c r="AJ36" i="25"/>
  <c r="AJ50" i="25"/>
  <c r="AJ41" i="25"/>
  <c r="AJ33" i="25"/>
  <c r="AE27" i="22"/>
  <c r="AL27" i="22" s="1"/>
  <c r="AE98" i="22"/>
  <c r="K98" i="22" s="1"/>
  <c r="AL34" i="22"/>
  <c r="Q34" i="22"/>
  <c r="W34" i="22"/>
  <c r="K34" i="22"/>
  <c r="AC34" i="22"/>
  <c r="I58" i="22"/>
  <c r="AE58" i="22"/>
  <c r="AE165" i="22"/>
  <c r="I165" i="22"/>
  <c r="I56" i="22"/>
  <c r="AE56" i="22"/>
  <c r="I99" i="22"/>
  <c r="K46" i="22"/>
  <c r="W46" i="22"/>
  <c r="AL46" i="22"/>
  <c r="AC46" i="22"/>
  <c r="Q46" i="22"/>
  <c r="I184" i="22"/>
  <c r="AE184" i="22"/>
  <c r="W133" i="22"/>
  <c r="AL133" i="22"/>
  <c r="Q133" i="22"/>
  <c r="K133" i="22"/>
  <c r="AC133" i="22"/>
  <c r="AE195" i="22"/>
  <c r="I195" i="22"/>
  <c r="AE280" i="22"/>
  <c r="I280" i="22"/>
  <c r="AE32" i="22"/>
  <c r="I32" i="22"/>
  <c r="I241" i="22"/>
  <c r="G287" i="22"/>
  <c r="I287" i="22" s="1"/>
  <c r="AE241" i="22"/>
  <c r="W41" i="22"/>
  <c r="AL41" i="22"/>
  <c r="Q41" i="22"/>
  <c r="K41" i="22"/>
  <c r="AC41" i="22"/>
  <c r="K38" i="22"/>
  <c r="I251" i="22"/>
  <c r="AE251" i="22"/>
  <c r="I14" i="22"/>
  <c r="G60" i="22"/>
  <c r="AE14" i="22"/>
  <c r="I242" i="22"/>
  <c r="AE242" i="22"/>
  <c r="W89" i="22"/>
  <c r="AL89" i="22"/>
  <c r="Q89" i="22"/>
  <c r="AC89" i="22"/>
  <c r="K89" i="22"/>
  <c r="I248" i="22"/>
  <c r="AE248" i="22"/>
  <c r="I259" i="22"/>
  <c r="AE259" i="22"/>
  <c r="AE129" i="22"/>
  <c r="I129" i="22"/>
  <c r="I138" i="22"/>
  <c r="AE138" i="22"/>
  <c r="AE178" i="22"/>
  <c r="I178" i="22"/>
  <c r="AE102" i="22"/>
  <c r="I102" i="22"/>
  <c r="AE128" i="22"/>
  <c r="I128" i="22"/>
  <c r="I260" i="22"/>
  <c r="AE260" i="22"/>
  <c r="I147" i="22"/>
  <c r="AE147" i="22"/>
  <c r="AL256" i="22"/>
  <c r="K256" i="22"/>
  <c r="AC256" i="22"/>
  <c r="Q256" i="22"/>
  <c r="W256" i="22"/>
  <c r="AE110" i="22"/>
  <c r="I110" i="22"/>
  <c r="AE215" i="22"/>
  <c r="I215" i="22"/>
  <c r="AE18" i="22"/>
  <c r="I18" i="22"/>
  <c r="I139" i="22"/>
  <c r="AE139" i="22"/>
  <c r="I279" i="22"/>
  <c r="AE279" i="22"/>
  <c r="K187" i="22"/>
  <c r="AC187" i="22"/>
  <c r="W187" i="22"/>
  <c r="AL187" i="22"/>
  <c r="Q187" i="22"/>
  <c r="I186" i="22"/>
  <c r="AE186" i="22"/>
  <c r="I48" i="22"/>
  <c r="AE48" i="22"/>
  <c r="I173" i="22"/>
  <c r="AE173" i="22"/>
  <c r="W254" i="22"/>
  <c r="AC254" i="22"/>
  <c r="K254" i="22"/>
  <c r="AL254" i="22"/>
  <c r="Q254" i="22"/>
  <c r="I268" i="22"/>
  <c r="AE268" i="22"/>
  <c r="I134" i="22"/>
  <c r="AE134" i="22"/>
  <c r="AE208" i="22"/>
  <c r="I208" i="22"/>
  <c r="I95" i="22"/>
  <c r="AE95" i="22"/>
  <c r="I113" i="22"/>
  <c r="AE113" i="22"/>
  <c r="AE115" i="22"/>
  <c r="I115" i="22"/>
  <c r="I21" i="22"/>
  <c r="AE21" i="22"/>
  <c r="I141" i="22"/>
  <c r="AE141" i="22"/>
  <c r="W217" i="22"/>
  <c r="Q217" i="22"/>
  <c r="AC217" i="22"/>
  <c r="K217" i="22"/>
  <c r="AL217" i="22"/>
  <c r="I20" i="22"/>
  <c r="AE20" i="22"/>
  <c r="I93" i="22"/>
  <c r="AE93" i="22"/>
  <c r="I33" i="22"/>
  <c r="AE33" i="22"/>
  <c r="W145" i="22"/>
  <c r="AL145" i="22"/>
  <c r="Q145" i="22"/>
  <c r="AC145" i="22"/>
  <c r="K145" i="22"/>
  <c r="AE285" i="22"/>
  <c r="I285" i="22"/>
  <c r="W96" i="22"/>
  <c r="AL96" i="22"/>
  <c r="Q96" i="22"/>
  <c r="AC96" i="22"/>
  <c r="K96" i="22"/>
  <c r="AC28" i="22"/>
  <c r="W28" i="22"/>
  <c r="Q28" i="22"/>
  <c r="AL28" i="22"/>
  <c r="K28" i="22"/>
  <c r="I192" i="22"/>
  <c r="AE192" i="22"/>
  <c r="AC40" i="22"/>
  <c r="K40" i="22"/>
  <c r="Q40" i="22"/>
  <c r="W40" i="22"/>
  <c r="AL40" i="22"/>
  <c r="AE39" i="22"/>
  <c r="I39" i="22"/>
  <c r="AE45" i="22"/>
  <c r="I45" i="22"/>
  <c r="I24" i="22"/>
  <c r="AE24" i="22"/>
  <c r="I257" i="22"/>
  <c r="AE257" i="22"/>
  <c r="AC101" i="22"/>
  <c r="AL101" i="22"/>
  <c r="K101" i="22"/>
  <c r="W101" i="22"/>
  <c r="Q101" i="22"/>
  <c r="AE52" i="22"/>
  <c r="I52" i="22"/>
  <c r="W54" i="22"/>
  <c r="Q54" i="22"/>
  <c r="AL54" i="22"/>
  <c r="K54" i="22"/>
  <c r="AC54" i="22"/>
  <c r="W122" i="22"/>
  <c r="AC122" i="22"/>
  <c r="AL122" i="22"/>
  <c r="Q122" i="22"/>
  <c r="K122" i="22"/>
  <c r="AE47" i="22"/>
  <c r="I47" i="22"/>
  <c r="Q185" i="22"/>
  <c r="AC185" i="22"/>
  <c r="K185" i="22"/>
  <c r="AL185" i="22"/>
  <c r="W185" i="22"/>
  <c r="W183" i="22"/>
  <c r="AC183" i="22"/>
  <c r="K183" i="22"/>
  <c r="Q183" i="22"/>
  <c r="AL183" i="22"/>
  <c r="AL30" i="22"/>
  <c r="Q30" i="22"/>
  <c r="W30" i="22"/>
  <c r="AC30" i="22"/>
  <c r="K30" i="22"/>
  <c r="AE107" i="22"/>
  <c r="I107" i="22"/>
  <c r="AE144" i="22"/>
  <c r="I144" i="22"/>
  <c r="AE263" i="22"/>
  <c r="I263" i="22"/>
  <c r="Q191" i="22"/>
  <c r="W191" i="22"/>
  <c r="AL191" i="22"/>
  <c r="AC191" i="22"/>
  <c r="K191" i="22"/>
  <c r="Q120" i="22"/>
  <c r="AC120" i="22"/>
  <c r="K120" i="22"/>
  <c r="W120" i="22"/>
  <c r="AL120" i="22"/>
  <c r="I171" i="22"/>
  <c r="AE171" i="22"/>
  <c r="I196" i="22"/>
  <c r="AE196" i="22"/>
  <c r="Q50" i="22"/>
  <c r="AL50" i="22"/>
  <c r="AL116" i="22"/>
  <c r="K116" i="22"/>
  <c r="Q116" i="22"/>
  <c r="W116" i="22"/>
  <c r="AC116" i="22"/>
  <c r="I201" i="22"/>
  <c r="AE201" i="22"/>
  <c r="AC105" i="22"/>
  <c r="Q105" i="22"/>
  <c r="W105" i="22"/>
  <c r="AL105" i="22"/>
  <c r="K105" i="22"/>
  <c r="AE123" i="22"/>
  <c r="I123" i="22"/>
  <c r="AE269" i="22"/>
  <c r="I269" i="22"/>
  <c r="I104" i="22"/>
  <c r="AE104" i="22"/>
  <c r="Q262" i="22"/>
  <c r="K262" i="22"/>
  <c r="AC262" i="22"/>
  <c r="W262" i="22"/>
  <c r="AL262" i="22"/>
  <c r="I204" i="22"/>
  <c r="AE204" i="22"/>
  <c r="I168" i="22"/>
  <c r="AE168" i="22"/>
  <c r="AE127" i="22"/>
  <c r="I127" i="22"/>
  <c r="AC117" i="22"/>
  <c r="AL117" i="22"/>
  <c r="K117" i="22"/>
  <c r="Q117" i="22"/>
  <c r="W117" i="22"/>
  <c r="W22" i="22"/>
  <c r="AL22" i="22"/>
  <c r="K22" i="22"/>
  <c r="Q22" i="22"/>
  <c r="AC22" i="22"/>
  <c r="I126" i="22"/>
  <c r="AE126" i="22"/>
  <c r="AE281" i="22"/>
  <c r="I281" i="22"/>
  <c r="AE265" i="22"/>
  <c r="I265" i="22"/>
  <c r="AE23" i="22"/>
  <c r="I23" i="22"/>
  <c r="AE255" i="22"/>
  <c r="I255" i="22"/>
  <c r="AC205" i="22"/>
  <c r="AL205" i="22"/>
  <c r="W205" i="22"/>
  <c r="K205" i="22"/>
  <c r="Q205" i="22"/>
  <c r="I271" i="22"/>
  <c r="AE271" i="22"/>
  <c r="I146" i="22"/>
  <c r="AE146" i="22"/>
  <c r="I108" i="22"/>
  <c r="AE108" i="22"/>
  <c r="AE42" i="22"/>
  <c r="I42" i="22"/>
  <c r="AE211" i="22"/>
  <c r="I211" i="22"/>
  <c r="BG219" i="23"/>
  <c r="Y219" i="23"/>
  <c r="AE219" i="23"/>
  <c r="BM219" i="23"/>
  <c r="AQ219" i="23"/>
  <c r="AK219" i="23"/>
  <c r="AW219" i="23"/>
  <c r="I202" i="22"/>
  <c r="AE202" i="22"/>
  <c r="I267" i="22"/>
  <c r="AE267" i="22"/>
  <c r="I245" i="22"/>
  <c r="AE245" i="22"/>
  <c r="I190" i="22"/>
  <c r="AE190" i="22"/>
  <c r="K272" i="22"/>
  <c r="AL272" i="22"/>
  <c r="W272" i="22"/>
  <c r="Q272" i="22"/>
  <c r="AC272" i="22"/>
  <c r="I274" i="22"/>
  <c r="AE274" i="22"/>
  <c r="I247" i="22"/>
  <c r="AE247" i="22"/>
  <c r="I132" i="22"/>
  <c r="AE132" i="22"/>
  <c r="AL135" i="22"/>
  <c r="K135" i="22"/>
  <c r="AC135" i="22"/>
  <c r="W135" i="22"/>
  <c r="Q135" i="22"/>
  <c r="AL216" i="22"/>
  <c r="AC216" i="22"/>
  <c r="K216" i="22"/>
  <c r="Q216" i="22"/>
  <c r="W216" i="22"/>
  <c r="AE109" i="22"/>
  <c r="I109" i="22"/>
  <c r="Q244" i="22"/>
  <c r="AC244" i="22"/>
  <c r="K244" i="22"/>
  <c r="W244" i="22"/>
  <c r="AL244" i="22"/>
  <c r="Q121" i="22"/>
  <c r="AC121" i="22"/>
  <c r="AL121" i="22"/>
  <c r="W121" i="22"/>
  <c r="K121" i="22"/>
  <c r="AE197" i="22"/>
  <c r="I197" i="22"/>
  <c r="AC266" i="22"/>
  <c r="W266" i="22"/>
  <c r="AL266" i="22"/>
  <c r="Q266" i="22"/>
  <c r="K266" i="22"/>
  <c r="W177" i="22"/>
  <c r="AL177" i="22"/>
  <c r="Q177" i="22"/>
  <c r="K177" i="22"/>
  <c r="AC177" i="22"/>
  <c r="AE253" i="22"/>
  <c r="I253" i="22"/>
  <c r="AE261" i="22"/>
  <c r="I261" i="22"/>
  <c r="AE53" i="22"/>
  <c r="I53" i="22"/>
  <c r="Y60" i="23"/>
  <c r="AQ60" i="23"/>
  <c r="BM60" i="23"/>
  <c r="AE60" i="23"/>
  <c r="AK60" i="23"/>
  <c r="BG60" i="23"/>
  <c r="BO289" i="23"/>
  <c r="AW60" i="23"/>
  <c r="I172" i="22"/>
  <c r="AE172" i="22"/>
  <c r="AL143" i="22"/>
  <c r="Q143" i="22"/>
  <c r="W143" i="22"/>
  <c r="K143" i="22"/>
  <c r="AC143" i="22"/>
  <c r="I169" i="22"/>
  <c r="AE169" i="22"/>
  <c r="I111" i="22"/>
  <c r="AE111" i="22"/>
  <c r="AK287" i="23"/>
  <c r="Y287" i="23"/>
  <c r="BG287" i="23"/>
  <c r="AQ287" i="23"/>
  <c r="AW287" i="23"/>
  <c r="AE287" i="23"/>
  <c r="BM287" i="23"/>
  <c r="AC193" i="22"/>
  <c r="K193" i="22"/>
  <c r="W193" i="22"/>
  <c r="Q193" i="22"/>
  <c r="AL193" i="22"/>
  <c r="K114" i="22"/>
  <c r="AC114" i="22"/>
  <c r="W114" i="22"/>
  <c r="Q114" i="22"/>
  <c r="AL114" i="22"/>
  <c r="W175" i="22"/>
  <c r="AL175" i="22"/>
  <c r="AC273" i="22"/>
  <c r="W273" i="22"/>
  <c r="K273" i="22"/>
  <c r="AL273" i="22"/>
  <c r="Q273" i="22"/>
  <c r="AE181" i="22"/>
  <c r="I181" i="22"/>
  <c r="I179" i="22"/>
  <c r="AE179" i="22"/>
  <c r="I125" i="22"/>
  <c r="AE125" i="22"/>
  <c r="AE92" i="22"/>
  <c r="I92" i="22"/>
  <c r="I203" i="22"/>
  <c r="AE203" i="22"/>
  <c r="I36" i="22"/>
  <c r="AE36" i="22"/>
  <c r="AE283" i="22"/>
  <c r="I283" i="22"/>
  <c r="AE166" i="22"/>
  <c r="I166" i="22"/>
  <c r="AE97" i="22"/>
  <c r="I97" i="22"/>
  <c r="AC140" i="22"/>
  <c r="AL140" i="22"/>
  <c r="Q140" i="22"/>
  <c r="K140" i="22"/>
  <c r="W140" i="22"/>
  <c r="I243" i="22"/>
  <c r="AE243" i="22"/>
  <c r="K99" i="22"/>
  <c r="Q99" i="22"/>
  <c r="W99" i="22"/>
  <c r="AL99" i="22"/>
  <c r="AC99" i="22"/>
  <c r="I214" i="22"/>
  <c r="AE214" i="22"/>
  <c r="AL35" i="22"/>
  <c r="Q250" i="22"/>
  <c r="AC250" i="22"/>
  <c r="K250" i="22"/>
  <c r="W250" i="22"/>
  <c r="AL250" i="22"/>
  <c r="AE26" i="22"/>
  <c r="I26" i="22"/>
  <c r="AE90" i="22"/>
  <c r="I90" i="22"/>
  <c r="I137" i="22"/>
  <c r="AE137" i="22"/>
  <c r="I15" i="22"/>
  <c r="AE15" i="22"/>
  <c r="I29" i="22"/>
  <c r="AE29" i="22"/>
  <c r="AE199" i="22"/>
  <c r="I199" i="22"/>
  <c r="I44" i="22"/>
  <c r="AE44" i="22"/>
  <c r="I167" i="22"/>
  <c r="AE167" i="22"/>
  <c r="AL38" i="22" l="1"/>
  <c r="Q38" i="22"/>
  <c r="W174" i="22"/>
  <c r="W38" i="22"/>
  <c r="AC103" i="22"/>
  <c r="W213" i="22"/>
  <c r="Q213" i="22"/>
  <c r="K35" i="22"/>
  <c r="K213" i="22"/>
  <c r="Q35" i="22"/>
  <c r="W35" i="22"/>
  <c r="AL213" i="22"/>
  <c r="K91" i="22"/>
  <c r="AC131" i="22"/>
  <c r="W50" i="22"/>
  <c r="K275" i="22"/>
  <c r="Q175" i="22"/>
  <c r="Q57" i="22"/>
  <c r="K175" i="22"/>
  <c r="W57" i="22"/>
  <c r="AC174" i="22"/>
  <c r="Q174" i="22"/>
  <c r="AL16" i="22"/>
  <c r="K174" i="22"/>
  <c r="AC91" i="22"/>
  <c r="W277" i="22"/>
  <c r="AL91" i="22"/>
  <c r="Q91" i="22"/>
  <c r="AL210" i="22"/>
  <c r="Q103" i="22"/>
  <c r="K103" i="22"/>
  <c r="W17" i="22"/>
  <c r="K131" i="22"/>
  <c r="AL103" i="22"/>
  <c r="K189" i="22"/>
  <c r="AL131" i="22"/>
  <c r="K119" i="22"/>
  <c r="Q131" i="22"/>
  <c r="AL249" i="22"/>
  <c r="Q51" i="22"/>
  <c r="Q119" i="22"/>
  <c r="Q249" i="22"/>
  <c r="W51" i="22"/>
  <c r="Q180" i="22"/>
  <c r="AC249" i="22"/>
  <c r="W180" i="22"/>
  <c r="K249" i="22"/>
  <c r="K180" i="22"/>
  <c r="AL189" i="22"/>
  <c r="AC17" i="22"/>
  <c r="AL119" i="22"/>
  <c r="K17" i="22"/>
  <c r="AL180" i="22"/>
  <c r="AC119" i="22"/>
  <c r="AL17" i="22"/>
  <c r="W189" i="22"/>
  <c r="AC189" i="22"/>
  <c r="AL51" i="22"/>
  <c r="AC98" i="22"/>
  <c r="AC198" i="22"/>
  <c r="AC51" i="22"/>
  <c r="AC16" i="22"/>
  <c r="AC275" i="22"/>
  <c r="K210" i="22"/>
  <c r="AL275" i="22"/>
  <c r="AC284" i="22"/>
  <c r="W210" i="22"/>
  <c r="AL284" i="22"/>
  <c r="AC210" i="22"/>
  <c r="W16" i="22"/>
  <c r="W275" i="22"/>
  <c r="K16" i="22"/>
  <c r="AC50" i="22"/>
  <c r="K27" i="22"/>
  <c r="K277" i="22"/>
  <c r="Q277" i="22"/>
  <c r="AL209" i="22"/>
  <c r="K207" i="22"/>
  <c r="AC277" i="22"/>
  <c r="BD289" i="29"/>
  <c r="AZ289" i="29"/>
  <c r="AV289" i="29"/>
  <c r="W48" i="29"/>
  <c r="W39" i="29"/>
  <c r="W29" i="29"/>
  <c r="W20" i="29"/>
  <c r="W58" i="29"/>
  <c r="W57" i="29"/>
  <c r="W47" i="29"/>
  <c r="W38" i="29"/>
  <c r="W28" i="29"/>
  <c r="W18" i="29"/>
  <c r="W60" i="29"/>
  <c r="W56" i="29"/>
  <c r="W46" i="29"/>
  <c r="W36" i="29"/>
  <c r="W27" i="29"/>
  <c r="W17" i="29"/>
  <c r="W34" i="29"/>
  <c r="W15" i="29"/>
  <c r="W14" i="29"/>
  <c r="W23" i="29"/>
  <c r="W21" i="29"/>
  <c r="W44" i="29"/>
  <c r="W52" i="29"/>
  <c r="W50" i="29"/>
  <c r="W45" i="29"/>
  <c r="W24" i="29"/>
  <c r="W16" i="29"/>
  <c r="W53" i="29"/>
  <c r="W33" i="29"/>
  <c r="W30" i="29"/>
  <c r="W22" i="29"/>
  <c r="W26" i="29"/>
  <c r="W51" i="29"/>
  <c r="W42" i="29"/>
  <c r="W41" i="29"/>
  <c r="W40" i="29"/>
  <c r="W32" i="29"/>
  <c r="W35" i="29"/>
  <c r="W54" i="29"/>
  <c r="W198" i="22"/>
  <c r="K198" i="22"/>
  <c r="W284" i="22"/>
  <c r="Q209" i="22"/>
  <c r="Q198" i="22"/>
  <c r="K284" i="22"/>
  <c r="Z289" i="28"/>
  <c r="AH289" i="28"/>
  <c r="AD289" i="28"/>
  <c r="I56" i="28"/>
  <c r="I46" i="28"/>
  <c r="I36" i="28"/>
  <c r="I27" i="28"/>
  <c r="I52" i="28"/>
  <c r="I42" i="28"/>
  <c r="I33" i="28"/>
  <c r="I58" i="28"/>
  <c r="I48" i="28"/>
  <c r="I39" i="28"/>
  <c r="I29" i="28"/>
  <c r="I51" i="28"/>
  <c r="I50" i="28"/>
  <c r="I34" i="28"/>
  <c r="I26" i="28"/>
  <c r="I16" i="28"/>
  <c r="I53" i="28"/>
  <c r="I57" i="28"/>
  <c r="I54" i="28"/>
  <c r="I24" i="28"/>
  <c r="I22" i="28"/>
  <c r="I47" i="28"/>
  <c r="I35" i="28"/>
  <c r="I30" i="28"/>
  <c r="I21" i="28"/>
  <c r="I15" i="28"/>
  <c r="I40" i="28"/>
  <c r="I38" i="28"/>
  <c r="I18" i="28"/>
  <c r="I60" i="28"/>
  <c r="I32" i="28"/>
  <c r="I20" i="28"/>
  <c r="I14" i="28"/>
  <c r="I44" i="28"/>
  <c r="I41" i="28"/>
  <c r="I17" i="28"/>
  <c r="I23" i="28"/>
  <c r="I28" i="28"/>
  <c r="I45" i="28"/>
  <c r="W209" i="22"/>
  <c r="K209" i="22"/>
  <c r="AL207" i="22"/>
  <c r="K57" i="22"/>
  <c r="W207" i="22"/>
  <c r="Q27" i="22"/>
  <c r="AL57" i="22"/>
  <c r="AC207" i="22"/>
  <c r="AT289" i="27"/>
  <c r="AP289" i="27"/>
  <c r="AX289" i="27"/>
  <c r="W98" i="22"/>
  <c r="Q98" i="22"/>
  <c r="W27" i="22"/>
  <c r="AL98" i="22"/>
  <c r="AC27" i="22"/>
  <c r="AC165" i="22"/>
  <c r="AL165" i="22"/>
  <c r="K165" i="22"/>
  <c r="W165" i="22"/>
  <c r="Q165" i="22"/>
  <c r="AC58" i="22"/>
  <c r="AL58" i="22"/>
  <c r="Q58" i="22"/>
  <c r="K58" i="22"/>
  <c r="W58" i="22"/>
  <c r="W56" i="22"/>
  <c r="AL56" i="22"/>
  <c r="K56" i="22"/>
  <c r="AC56" i="22"/>
  <c r="Q56" i="22"/>
  <c r="W97" i="22"/>
  <c r="AL97" i="22"/>
  <c r="K97" i="22"/>
  <c r="AC97" i="22"/>
  <c r="Q97" i="22"/>
  <c r="AC253" i="22"/>
  <c r="K253" i="22"/>
  <c r="Q253" i="22"/>
  <c r="W253" i="22"/>
  <c r="AL253" i="22"/>
  <c r="AL269" i="22"/>
  <c r="K269" i="22"/>
  <c r="W269" i="22"/>
  <c r="Q269" i="22"/>
  <c r="AC269" i="22"/>
  <c r="W196" i="22"/>
  <c r="AL196" i="22"/>
  <c r="AC196" i="22"/>
  <c r="Q196" i="22"/>
  <c r="K196" i="22"/>
  <c r="AC93" i="22"/>
  <c r="AL93" i="22"/>
  <c r="Q93" i="22"/>
  <c r="K93" i="22"/>
  <c r="W93" i="22"/>
  <c r="K48" i="22"/>
  <c r="AL48" i="22"/>
  <c r="W48" i="22"/>
  <c r="Q48" i="22"/>
  <c r="AC48" i="22"/>
  <c r="Q147" i="22"/>
  <c r="AC147" i="22"/>
  <c r="W147" i="22"/>
  <c r="K147" i="22"/>
  <c r="AL147" i="22"/>
  <c r="G289" i="22"/>
  <c r="I289" i="22" s="1"/>
  <c r="AE60" i="22"/>
  <c r="I60" i="22"/>
  <c r="AL23" i="22"/>
  <c r="K23" i="22"/>
  <c r="AC23" i="22"/>
  <c r="W23" i="22"/>
  <c r="Q23" i="22"/>
  <c r="Q144" i="22"/>
  <c r="AL144" i="22"/>
  <c r="AC144" i="22"/>
  <c r="K144" i="22"/>
  <c r="W144" i="22"/>
  <c r="Q47" i="22"/>
  <c r="AC47" i="22"/>
  <c r="W47" i="22"/>
  <c r="K47" i="22"/>
  <c r="AL47" i="22"/>
  <c r="Q141" i="22"/>
  <c r="AL141" i="22"/>
  <c r="AC141" i="22"/>
  <c r="K141" i="22"/>
  <c r="W141" i="22"/>
  <c r="Q95" i="22"/>
  <c r="K95" i="22"/>
  <c r="W95" i="22"/>
  <c r="AC95" i="22"/>
  <c r="AL95" i="22"/>
  <c r="W280" i="22"/>
  <c r="AC280" i="22"/>
  <c r="Q280" i="22"/>
  <c r="K280" i="22"/>
  <c r="AL280" i="22"/>
  <c r="AC184" i="22"/>
  <c r="K184" i="22"/>
  <c r="AL184" i="22"/>
  <c r="W184" i="22"/>
  <c r="Q184" i="22"/>
  <c r="AC199" i="22"/>
  <c r="W199" i="22"/>
  <c r="AL199" i="22"/>
  <c r="K199" i="22"/>
  <c r="Q199" i="22"/>
  <c r="AC90" i="22"/>
  <c r="Q90" i="22"/>
  <c r="AL90" i="22"/>
  <c r="K90" i="22"/>
  <c r="W90" i="22"/>
  <c r="AC166" i="22"/>
  <c r="W166" i="22"/>
  <c r="K166" i="22"/>
  <c r="Q166" i="22"/>
  <c r="AL166" i="22"/>
  <c r="Q92" i="22"/>
  <c r="AL92" i="22"/>
  <c r="AC92" i="22"/>
  <c r="K92" i="22"/>
  <c r="W92" i="22"/>
  <c r="Q179" i="22"/>
  <c r="AL179" i="22"/>
  <c r="K179" i="22"/>
  <c r="AC179" i="22"/>
  <c r="W179" i="22"/>
  <c r="W247" i="22"/>
  <c r="Q247" i="22"/>
  <c r="AC247" i="22"/>
  <c r="K247" i="22"/>
  <c r="AL247" i="22"/>
  <c r="K245" i="22"/>
  <c r="W245" i="22"/>
  <c r="Q245" i="22"/>
  <c r="AL245" i="22"/>
  <c r="AC245" i="22"/>
  <c r="AL42" i="22"/>
  <c r="K42" i="22"/>
  <c r="W42" i="22"/>
  <c r="AC42" i="22"/>
  <c r="Q42" i="22"/>
  <c r="AL123" i="22"/>
  <c r="K123" i="22"/>
  <c r="Q123" i="22"/>
  <c r="AC123" i="22"/>
  <c r="W123" i="22"/>
  <c r="K201" i="22"/>
  <c r="AC201" i="22"/>
  <c r="AL201" i="22"/>
  <c r="Q201" i="22"/>
  <c r="W201" i="22"/>
  <c r="AC171" i="22"/>
  <c r="W171" i="22"/>
  <c r="AL171" i="22"/>
  <c r="Q171" i="22"/>
  <c r="K171" i="22"/>
  <c r="W52" i="22"/>
  <c r="AL52" i="22"/>
  <c r="AC52" i="22"/>
  <c r="K52" i="22"/>
  <c r="Q52" i="22"/>
  <c r="Q24" i="22"/>
  <c r="AL24" i="22"/>
  <c r="W24" i="22"/>
  <c r="K24" i="22"/>
  <c r="AC24" i="22"/>
  <c r="W45" i="22"/>
  <c r="K45" i="22"/>
  <c r="Q45" i="22"/>
  <c r="AL45" i="22"/>
  <c r="AC45" i="22"/>
  <c r="AC20" i="22"/>
  <c r="K20" i="22"/>
  <c r="Q20" i="22"/>
  <c r="W20" i="22"/>
  <c r="AL20" i="22"/>
  <c r="K186" i="22"/>
  <c r="AL186" i="22"/>
  <c r="AC186" i="22"/>
  <c r="Q186" i="22"/>
  <c r="W186" i="22"/>
  <c r="W110" i="22"/>
  <c r="AL110" i="22"/>
  <c r="K110" i="22"/>
  <c r="Q110" i="22"/>
  <c r="AC110" i="22"/>
  <c r="K128" i="22"/>
  <c r="W128" i="22"/>
  <c r="Q128" i="22"/>
  <c r="AL128" i="22"/>
  <c r="AC128" i="22"/>
  <c r="AL129" i="22"/>
  <c r="Q129" i="22"/>
  <c r="W129" i="22"/>
  <c r="K129" i="22"/>
  <c r="AC129" i="22"/>
  <c r="AL251" i="22"/>
  <c r="Q251" i="22"/>
  <c r="AC251" i="22"/>
  <c r="K251" i="22"/>
  <c r="W251" i="22"/>
  <c r="AC29" i="22"/>
  <c r="K29" i="22"/>
  <c r="AL29" i="22"/>
  <c r="Q29" i="22"/>
  <c r="W29" i="22"/>
  <c r="AC190" i="22"/>
  <c r="K190" i="22"/>
  <c r="AL190" i="22"/>
  <c r="W190" i="22"/>
  <c r="Q190" i="22"/>
  <c r="W108" i="22"/>
  <c r="AL108" i="22"/>
  <c r="Q108" i="22"/>
  <c r="AC108" i="22"/>
  <c r="K108" i="22"/>
  <c r="AL265" i="22"/>
  <c r="Q265" i="22"/>
  <c r="W265" i="22"/>
  <c r="AC265" i="22"/>
  <c r="K265" i="22"/>
  <c r="K127" i="22"/>
  <c r="W127" i="22"/>
  <c r="Q127" i="22"/>
  <c r="AL127" i="22"/>
  <c r="AC127" i="22"/>
  <c r="AC107" i="22"/>
  <c r="Q107" i="22"/>
  <c r="K107" i="22"/>
  <c r="AL107" i="22"/>
  <c r="W107" i="22"/>
  <c r="W285" i="22"/>
  <c r="Q285" i="22"/>
  <c r="AC285" i="22"/>
  <c r="K285" i="22"/>
  <c r="AL285" i="22"/>
  <c r="AC21" i="22"/>
  <c r="Q21" i="22"/>
  <c r="K21" i="22"/>
  <c r="AL21" i="22"/>
  <c r="W21" i="22"/>
  <c r="AL139" i="22"/>
  <c r="Q139" i="22"/>
  <c r="K139" i="22"/>
  <c r="W139" i="22"/>
  <c r="AC139" i="22"/>
  <c r="W259" i="22"/>
  <c r="AL259" i="22"/>
  <c r="Q259" i="22"/>
  <c r="K259" i="22"/>
  <c r="AC259" i="22"/>
  <c r="Q195" i="22"/>
  <c r="AL195" i="22"/>
  <c r="K195" i="22"/>
  <c r="AC195" i="22"/>
  <c r="W195" i="22"/>
  <c r="AC26" i="22"/>
  <c r="W26" i="22"/>
  <c r="AL26" i="22"/>
  <c r="Q26" i="22"/>
  <c r="K26" i="22"/>
  <c r="W53" i="22"/>
  <c r="Q53" i="22"/>
  <c r="AL53" i="22"/>
  <c r="K53" i="22"/>
  <c r="AC53" i="22"/>
  <c r="AL168" i="22"/>
  <c r="Q168" i="22"/>
  <c r="W168" i="22"/>
  <c r="AC168" i="22"/>
  <c r="K168" i="22"/>
  <c r="K39" i="22"/>
  <c r="W39" i="22"/>
  <c r="AL39" i="22"/>
  <c r="AC39" i="22"/>
  <c r="Q39" i="22"/>
  <c r="W192" i="22"/>
  <c r="Q192" i="22"/>
  <c r="AL192" i="22"/>
  <c r="K192" i="22"/>
  <c r="AC192" i="22"/>
  <c r="AL208" i="22"/>
  <c r="Q208" i="22"/>
  <c r="W208" i="22"/>
  <c r="K208" i="22"/>
  <c r="AC208" i="22"/>
  <c r="Q102" i="22"/>
  <c r="K102" i="22"/>
  <c r="AL102" i="22"/>
  <c r="W102" i="22"/>
  <c r="AC102" i="22"/>
  <c r="AE219" i="22"/>
  <c r="AL279" i="22"/>
  <c r="K279" i="22"/>
  <c r="AC279" i="22"/>
  <c r="W279" i="22"/>
  <c r="Q279" i="22"/>
  <c r="Q214" i="22"/>
  <c r="AL214" i="22"/>
  <c r="W214" i="22"/>
  <c r="AC214" i="22"/>
  <c r="K214" i="22"/>
  <c r="K283" i="22"/>
  <c r="W283" i="22"/>
  <c r="Q283" i="22"/>
  <c r="AL283" i="22"/>
  <c r="AC283" i="22"/>
  <c r="AL197" i="22"/>
  <c r="Q197" i="22"/>
  <c r="AC197" i="22"/>
  <c r="W197" i="22"/>
  <c r="K197" i="22"/>
  <c r="Q274" i="22"/>
  <c r="AC274" i="22"/>
  <c r="W274" i="22"/>
  <c r="AL274" i="22"/>
  <c r="K274" i="22"/>
  <c r="AL267" i="22"/>
  <c r="Q267" i="22"/>
  <c r="W267" i="22"/>
  <c r="AC267" i="22"/>
  <c r="K267" i="22"/>
  <c r="W167" i="22"/>
  <c r="AL167" i="22"/>
  <c r="Q167" i="22"/>
  <c r="AC167" i="22"/>
  <c r="K167" i="22"/>
  <c r="W15" i="22"/>
  <c r="K15" i="22"/>
  <c r="Q15" i="22"/>
  <c r="AC15" i="22"/>
  <c r="AL15" i="22"/>
  <c r="K36" i="22"/>
  <c r="W36" i="22"/>
  <c r="AL36" i="22"/>
  <c r="Q36" i="22"/>
  <c r="AC36" i="22"/>
  <c r="Q181" i="22"/>
  <c r="W181" i="22"/>
  <c r="AC181" i="22"/>
  <c r="K181" i="22"/>
  <c r="AL181" i="22"/>
  <c r="AC109" i="22"/>
  <c r="Q109" i="22"/>
  <c r="AL109" i="22"/>
  <c r="W109" i="22"/>
  <c r="K109" i="22"/>
  <c r="K146" i="22"/>
  <c r="AC146" i="22"/>
  <c r="AL146" i="22"/>
  <c r="W146" i="22"/>
  <c r="Q146" i="22"/>
  <c r="W281" i="22"/>
  <c r="AL281" i="22"/>
  <c r="Q281" i="22"/>
  <c r="K281" i="22"/>
  <c r="AC281" i="22"/>
  <c r="AL104" i="22"/>
  <c r="W104" i="22"/>
  <c r="K104" i="22"/>
  <c r="AC104" i="22"/>
  <c r="Q104" i="22"/>
  <c r="AC134" i="22"/>
  <c r="AL134" i="22"/>
  <c r="Q134" i="22"/>
  <c r="W134" i="22"/>
  <c r="K134" i="22"/>
  <c r="AC248" i="22"/>
  <c r="K248" i="22"/>
  <c r="Q248" i="22"/>
  <c r="W248" i="22"/>
  <c r="AL248" i="22"/>
  <c r="W242" i="22"/>
  <c r="AC242" i="22"/>
  <c r="AL242" i="22"/>
  <c r="Q242" i="22"/>
  <c r="K242" i="22"/>
  <c r="AL243" i="22"/>
  <c r="AC243" i="22"/>
  <c r="Q243" i="22"/>
  <c r="K243" i="22"/>
  <c r="W243" i="22"/>
  <c r="W125" i="22"/>
  <c r="AL125" i="22"/>
  <c r="Q125" i="22"/>
  <c r="AC125" i="22"/>
  <c r="K125" i="22"/>
  <c r="AL169" i="22"/>
  <c r="K169" i="22"/>
  <c r="Q169" i="22"/>
  <c r="W169" i="22"/>
  <c r="AC169" i="22"/>
  <c r="Q132" i="22"/>
  <c r="AC132" i="22"/>
  <c r="K132" i="22"/>
  <c r="W132" i="22"/>
  <c r="AL132" i="22"/>
  <c r="K211" i="22"/>
  <c r="Q211" i="22"/>
  <c r="AL211" i="22"/>
  <c r="W211" i="22"/>
  <c r="AC211" i="22"/>
  <c r="AL257" i="22"/>
  <c r="K257" i="22"/>
  <c r="AC257" i="22"/>
  <c r="W257" i="22"/>
  <c r="Q257" i="22"/>
  <c r="W215" i="22"/>
  <c r="AL215" i="22"/>
  <c r="Q215" i="22"/>
  <c r="K215" i="22"/>
  <c r="AC215" i="22"/>
  <c r="AC111" i="22"/>
  <c r="K111" i="22"/>
  <c r="W111" i="22"/>
  <c r="AL111" i="22"/>
  <c r="Q111" i="22"/>
  <c r="AC261" i="22"/>
  <c r="AL261" i="22"/>
  <c r="K261" i="22"/>
  <c r="W261" i="22"/>
  <c r="Q261" i="22"/>
  <c r="AC202" i="22"/>
  <c r="AL202" i="22"/>
  <c r="Q202" i="22"/>
  <c r="K202" i="22"/>
  <c r="W202" i="22"/>
  <c r="AL126" i="22"/>
  <c r="K126" i="22"/>
  <c r="W126" i="22"/>
  <c r="Q126" i="22"/>
  <c r="AC126" i="22"/>
  <c r="AL204" i="22"/>
  <c r="W204" i="22"/>
  <c r="Q204" i="22"/>
  <c r="AC204" i="22"/>
  <c r="K204" i="22"/>
  <c r="AC33" i="22"/>
  <c r="K33" i="22"/>
  <c r="Q33" i="22"/>
  <c r="W33" i="22"/>
  <c r="AL33" i="22"/>
  <c r="AL115" i="22"/>
  <c r="Q115" i="22"/>
  <c r="W115" i="22"/>
  <c r="K115" i="22"/>
  <c r="AC115" i="22"/>
  <c r="AL173" i="22"/>
  <c r="Q173" i="22"/>
  <c r="AC173" i="22"/>
  <c r="K173" i="22"/>
  <c r="W173" i="22"/>
  <c r="W18" i="22"/>
  <c r="Q18" i="22"/>
  <c r="K18" i="22"/>
  <c r="AL18" i="22"/>
  <c r="AC18" i="22"/>
  <c r="Q178" i="22"/>
  <c r="W178" i="22"/>
  <c r="AL178" i="22"/>
  <c r="K178" i="22"/>
  <c r="AC178" i="22"/>
  <c r="W241" i="22"/>
  <c r="AE287" i="22"/>
  <c r="K241" i="22"/>
  <c r="AC241" i="22"/>
  <c r="Q241" i="22"/>
  <c r="AL241" i="22"/>
  <c r="Q44" i="22"/>
  <c r="W44" i="22"/>
  <c r="K44" i="22"/>
  <c r="AL44" i="22"/>
  <c r="AC44" i="22"/>
  <c r="AC137" i="22"/>
  <c r="W137" i="22"/>
  <c r="K137" i="22"/>
  <c r="Q137" i="22"/>
  <c r="AL137" i="22"/>
  <c r="AC203" i="22"/>
  <c r="K203" i="22"/>
  <c r="Q203" i="22"/>
  <c r="AL203" i="22"/>
  <c r="W203" i="22"/>
  <c r="W172" i="22"/>
  <c r="AL172" i="22"/>
  <c r="Q172" i="22"/>
  <c r="AC172" i="22"/>
  <c r="K172" i="22"/>
  <c r="AE289" i="23"/>
  <c r="Y289" i="23"/>
  <c r="AW289" i="23"/>
  <c r="BG289" i="23"/>
  <c r="BM289" i="23"/>
  <c r="AQ289" i="23"/>
  <c r="AK289" i="23"/>
  <c r="AC271" i="22"/>
  <c r="Q271" i="22"/>
  <c r="K271" i="22"/>
  <c r="W271" i="22"/>
  <c r="AL271" i="22"/>
  <c r="W255" i="22"/>
  <c r="AC255" i="22"/>
  <c r="Q255" i="22"/>
  <c r="AL255" i="22"/>
  <c r="K255" i="22"/>
  <c r="AC263" i="22"/>
  <c r="Q263" i="22"/>
  <c r="W263" i="22"/>
  <c r="AL263" i="22"/>
  <c r="K263" i="22"/>
  <c r="K113" i="22"/>
  <c r="W113" i="22"/>
  <c r="AC113" i="22"/>
  <c r="Q113" i="22"/>
  <c r="AL113" i="22"/>
  <c r="W268" i="22"/>
  <c r="K268" i="22"/>
  <c r="AC268" i="22"/>
  <c r="AL268" i="22"/>
  <c r="Q268" i="22"/>
  <c r="AC260" i="22"/>
  <c r="Q260" i="22"/>
  <c r="W260" i="22"/>
  <c r="AL260" i="22"/>
  <c r="K260" i="22"/>
  <c r="Q138" i="22"/>
  <c r="K138" i="22"/>
  <c r="AC138" i="22"/>
  <c r="W138" i="22"/>
  <c r="AL138" i="22"/>
  <c r="Q14" i="22"/>
  <c r="W14" i="22"/>
  <c r="AL14" i="22"/>
  <c r="AC14" i="22"/>
  <c r="K14" i="22"/>
  <c r="K32" i="22"/>
  <c r="W32" i="22"/>
  <c r="AC32" i="22"/>
  <c r="Q32" i="22"/>
  <c r="AL32" i="22"/>
  <c r="AL219" i="22" l="1"/>
  <c r="Q287" i="22"/>
  <c r="W287" i="22"/>
  <c r="K287" i="22"/>
  <c r="AC287" i="22"/>
  <c r="AE289" i="22"/>
  <c r="AC60" i="22"/>
  <c r="AL60" i="22"/>
  <c r="K60" i="22"/>
  <c r="W60" i="22"/>
  <c r="Q60" i="22"/>
  <c r="AL287" i="22"/>
  <c r="AC219" i="22"/>
  <c r="Q219" i="22"/>
  <c r="K219" i="22"/>
  <c r="W219" i="22"/>
  <c r="AL289" i="22" l="1"/>
  <c r="K289" i="22"/>
  <c r="Q289" i="22"/>
  <c r="AC289" i="22"/>
  <c r="W289" i="22"/>
</calcChain>
</file>

<file path=xl/sharedStrings.xml><?xml version="1.0" encoding="utf-8"?>
<sst xmlns="http://schemas.openxmlformats.org/spreadsheetml/2006/main" count="7608" uniqueCount="779">
  <si>
    <t>Comparative Report of Local Government Revenues and Expenditures</t>
  </si>
  <si>
    <t>Table of Contents</t>
  </si>
  <si>
    <t>Year Ended June 30, 2017</t>
  </si>
  <si>
    <t xml:space="preserve">Exhibit </t>
  </si>
  <si>
    <t>A</t>
  </si>
  <si>
    <t>General Government</t>
  </si>
  <si>
    <t>B</t>
  </si>
  <si>
    <t>Local Revenue</t>
  </si>
  <si>
    <t>B-1</t>
  </si>
  <si>
    <t>Inter-Governmental Revenue</t>
  </si>
  <si>
    <t>B-2</t>
  </si>
  <si>
    <t>Other Local Taxes</t>
  </si>
  <si>
    <t>C</t>
  </si>
  <si>
    <t>Summary of Maintenance and Operation Expenditures</t>
  </si>
  <si>
    <t>C-1</t>
  </si>
  <si>
    <t>General Government Administration Expenditures by Activity</t>
  </si>
  <si>
    <t>C-2</t>
  </si>
  <si>
    <t>Judicial Administration Expenditures by Activity</t>
  </si>
  <si>
    <t>C-3</t>
  </si>
  <si>
    <t>Public Safety Expenditures by Activity</t>
  </si>
  <si>
    <t>C-4</t>
  </si>
  <si>
    <t>Public Works Expenditures by Activity</t>
  </si>
  <si>
    <t>C-5</t>
  </si>
  <si>
    <t>Health and Welfare Expenditures by Activity</t>
  </si>
  <si>
    <t>C-6</t>
  </si>
  <si>
    <t>Education Expenditures by Activity</t>
  </si>
  <si>
    <t>C-7</t>
  </si>
  <si>
    <t>Parks, Recreation, and Cultural Expenditures by Activity</t>
  </si>
  <si>
    <t>C-8</t>
  </si>
  <si>
    <t>Community Development Expenditures by Activity</t>
  </si>
  <si>
    <t>D</t>
  </si>
  <si>
    <t>Capital Projects for General Government</t>
  </si>
  <si>
    <t>E</t>
  </si>
  <si>
    <t>Debt Service for General Government</t>
  </si>
  <si>
    <t>F</t>
  </si>
  <si>
    <t>Summary of Enterprise Activities</t>
  </si>
  <si>
    <t>G</t>
  </si>
  <si>
    <t>Summary of Outstanding Debt</t>
  </si>
  <si>
    <t>H</t>
  </si>
  <si>
    <t>Demographic and Tax Data</t>
  </si>
  <si>
    <t>Notes to Comparative Report of Local Government Revenues and Expenditures</t>
  </si>
  <si>
    <t>G r o s s   D e b t</t>
  </si>
  <si>
    <t>COMPARATIVE REPORT OF LOCAL GOVERNMENT</t>
  </si>
  <si>
    <t>REVENUES AND EXPENDITURES</t>
  </si>
  <si>
    <t>Amended September 13, 2019</t>
  </si>
  <si>
    <t>COMPARATIVE</t>
  </si>
  <si>
    <t>REPORT</t>
  </si>
  <si>
    <t>EXHIBIT A</t>
  </si>
  <si>
    <t>GENERAL</t>
  </si>
  <si>
    <t>GOVERNMENT</t>
  </si>
  <si>
    <t>PAGE 1 of 4</t>
  </si>
  <si>
    <t>For the Year Ended</t>
  </si>
  <si>
    <t>June 30, 2017</t>
  </si>
  <si>
    <t>Revenue</t>
  </si>
  <si>
    <t>From the Commonwealth</t>
  </si>
  <si>
    <t>From the Federal Government</t>
  </si>
  <si>
    <t>Expenditures, Transfers and Contributions</t>
  </si>
  <si>
    <t>(Exhibit B)</t>
  </si>
  <si>
    <t>(Exhibit B-1)</t>
  </si>
  <si>
    <t>Maintenance and</t>
  </si>
  <si>
    <t>Operation Expenditures (Exhibit C)</t>
  </si>
  <si>
    <t>Transfers To</t>
  </si>
  <si>
    <t>Federal Pass-Through</t>
  </si>
  <si>
    <t>Direct Federal Aid</t>
  </si>
  <si>
    <t>General</t>
  </si>
  <si>
    <t>Population</t>
  </si>
  <si>
    <t>Per</t>
  </si>
  <si>
    <t>Percent</t>
  </si>
  <si>
    <t>Total</t>
  </si>
  <si>
    <t>Non-Revenue</t>
  </si>
  <si>
    <t>Transfers from</t>
  </si>
  <si>
    <t>Total Amount</t>
  </si>
  <si>
    <t>Government</t>
  </si>
  <si>
    <t>Enterprise</t>
  </si>
  <si>
    <t>No.</t>
  </si>
  <si>
    <t>(Note 1-B)</t>
  </si>
  <si>
    <t>Locality</t>
  </si>
  <si>
    <t>Amount</t>
  </si>
  <si>
    <t>Capita</t>
  </si>
  <si>
    <t>of Revenue</t>
  </si>
  <si>
    <t>Receipts</t>
  </si>
  <si>
    <t>Other Funds</t>
  </si>
  <si>
    <t>Available</t>
  </si>
  <si>
    <t>of Average</t>
  </si>
  <si>
    <t>Capital Projects</t>
  </si>
  <si>
    <t>Debt Service</t>
  </si>
  <si>
    <t>Operations</t>
  </si>
  <si>
    <t>City of:</t>
  </si>
  <si>
    <t>Alexandria</t>
  </si>
  <si>
    <t>#</t>
  </si>
  <si>
    <t>Bristol</t>
  </si>
  <si>
    <t>Buena Vista</t>
  </si>
  <si>
    <t>Charlottesville</t>
  </si>
  <si>
    <t>Chesapeake</t>
  </si>
  <si>
    <t>Colonial Heights</t>
  </si>
  <si>
    <t>Covington</t>
  </si>
  <si>
    <t>Danville</t>
  </si>
  <si>
    <t>Emporia</t>
  </si>
  <si>
    <t>Fairfax</t>
  </si>
  <si>
    <t>Falls Church</t>
  </si>
  <si>
    <t>Franklin</t>
  </si>
  <si>
    <t>Fredericksburg</t>
  </si>
  <si>
    <t>Galax</t>
  </si>
  <si>
    <t>Hampton</t>
  </si>
  <si>
    <t>Harrisonburg</t>
  </si>
  <si>
    <t>Hopewell</t>
  </si>
  <si>
    <t>Lexington</t>
  </si>
  <si>
    <t>Lynchburg</t>
  </si>
  <si>
    <t>Manassas</t>
  </si>
  <si>
    <t>Manassas Park</t>
  </si>
  <si>
    <t>Martinsville</t>
  </si>
  <si>
    <t>Newport News</t>
  </si>
  <si>
    <t>Norfolk</t>
  </si>
  <si>
    <t>Norton</t>
  </si>
  <si>
    <t>Petersburg</t>
  </si>
  <si>
    <t>Poquoson</t>
  </si>
  <si>
    <t>Portsmouth</t>
  </si>
  <si>
    <t>Radford</t>
  </si>
  <si>
    <t>Richmond</t>
  </si>
  <si>
    <t>Roanoke</t>
  </si>
  <si>
    <t>Salem</t>
  </si>
  <si>
    <t>Staunton</t>
  </si>
  <si>
    <t>Suffolk</t>
  </si>
  <si>
    <t>Virginia Beach</t>
  </si>
  <si>
    <t>Waynesboro</t>
  </si>
  <si>
    <t>Williamsburg</t>
  </si>
  <si>
    <t>Winchester</t>
  </si>
  <si>
    <t>NOTE:</t>
  </si>
  <si>
    <t>Localities highlighted (#) in this exhibit were delinquent in submitting the comparative report transmittal data and/or their audited financial reports to the Auditor of Public Accounts.  Section 15.2-2510, Code of Virginia, requires such information be filed by November 30 each year. See note #3 for further detail.</t>
  </si>
  <si>
    <t>PAGE 2 of 4</t>
  </si>
  <si>
    <t>County of:</t>
  </si>
  <si>
    <t>Accomack</t>
  </si>
  <si>
    <t>Albemarle</t>
  </si>
  <si>
    <t>Alleghany</t>
  </si>
  <si>
    <t>Amelia</t>
  </si>
  <si>
    <t>Amherst</t>
  </si>
  <si>
    <t>Appomattox</t>
  </si>
  <si>
    <t>Arlington</t>
  </si>
  <si>
    <t>Augusta</t>
  </si>
  <si>
    <t>Bath</t>
  </si>
  <si>
    <t>Bedford</t>
  </si>
  <si>
    <t>Bland</t>
  </si>
  <si>
    <t>Botetourt</t>
  </si>
  <si>
    <t>Brunswick</t>
  </si>
  <si>
    <t>Buchanan</t>
  </si>
  <si>
    <t>Buckingham</t>
  </si>
  <si>
    <t>Campbell</t>
  </si>
  <si>
    <t>Caroline</t>
  </si>
  <si>
    <t>Carroll</t>
  </si>
  <si>
    <t>Charles City</t>
  </si>
  <si>
    <t>Charlotte</t>
  </si>
  <si>
    <t>Chesterfield</t>
  </si>
  <si>
    <t>Clarke</t>
  </si>
  <si>
    <t>Craig</t>
  </si>
  <si>
    <t>Culpeper</t>
  </si>
  <si>
    <t>Cumberland</t>
  </si>
  <si>
    <t>Dickenson</t>
  </si>
  <si>
    <t>Dinwiddie</t>
  </si>
  <si>
    <t>Essex</t>
  </si>
  <si>
    <t>Fauquier</t>
  </si>
  <si>
    <t>Floyd</t>
  </si>
  <si>
    <t>Fluvanna</t>
  </si>
  <si>
    <t>Frederick</t>
  </si>
  <si>
    <t>Giles</t>
  </si>
  <si>
    <t>Gloucester</t>
  </si>
  <si>
    <t>Goochland</t>
  </si>
  <si>
    <t>Grayson</t>
  </si>
  <si>
    <t>Greene</t>
  </si>
  <si>
    <t>Greensville</t>
  </si>
  <si>
    <t>Halifax</t>
  </si>
  <si>
    <t>Hanover</t>
  </si>
  <si>
    <t>Henrico</t>
  </si>
  <si>
    <t>Henry</t>
  </si>
  <si>
    <t>Highland</t>
  </si>
  <si>
    <t>Isle of Wight</t>
  </si>
  <si>
    <t>James City</t>
  </si>
  <si>
    <t>King &amp; Queen</t>
  </si>
  <si>
    <t>King George</t>
  </si>
  <si>
    <t>King William</t>
  </si>
  <si>
    <t>PAGE 3 of 4</t>
  </si>
  <si>
    <t>Lancaster</t>
  </si>
  <si>
    <t>Lee</t>
  </si>
  <si>
    <t>Loudoun</t>
  </si>
  <si>
    <t>Louisa</t>
  </si>
  <si>
    <t>Lunenburg</t>
  </si>
  <si>
    <t>Madison</t>
  </si>
  <si>
    <t>Mathews</t>
  </si>
  <si>
    <t>Mecklenburg</t>
  </si>
  <si>
    <t>Middlesex</t>
  </si>
  <si>
    <t>Montgomery</t>
  </si>
  <si>
    <t>Nelson</t>
  </si>
  <si>
    <t>New Kent</t>
  </si>
  <si>
    <t>Northampton</t>
  </si>
  <si>
    <t>Northumberland</t>
  </si>
  <si>
    <t>Nottoway</t>
  </si>
  <si>
    <t>Orange</t>
  </si>
  <si>
    <t>Page</t>
  </si>
  <si>
    <t>Patrick</t>
  </si>
  <si>
    <t>Pittsylvania</t>
  </si>
  <si>
    <t>Powhatan</t>
  </si>
  <si>
    <t>Prince Edward</t>
  </si>
  <si>
    <t>Prince George</t>
  </si>
  <si>
    <t>Prince William</t>
  </si>
  <si>
    <t>Pulaski</t>
  </si>
  <si>
    <t>Rappahannock</t>
  </si>
  <si>
    <t>Rockbridge</t>
  </si>
  <si>
    <t>Rockingham</t>
  </si>
  <si>
    <t>Russell</t>
  </si>
  <si>
    <t>Scott</t>
  </si>
  <si>
    <t>Shenandoah</t>
  </si>
  <si>
    <t>Smyth</t>
  </si>
  <si>
    <t>Southampton</t>
  </si>
  <si>
    <t>Spotsylvania</t>
  </si>
  <si>
    <t>Stafford</t>
  </si>
  <si>
    <t>Surry</t>
  </si>
  <si>
    <t>Sussex</t>
  </si>
  <si>
    <t>Tazewell</t>
  </si>
  <si>
    <t>Warren</t>
  </si>
  <si>
    <t>Washington</t>
  </si>
  <si>
    <t>Westmoreland</t>
  </si>
  <si>
    <t>Wise</t>
  </si>
  <si>
    <t>Wythe</t>
  </si>
  <si>
    <t>York</t>
  </si>
  <si>
    <t>PAGE 4 of 4</t>
  </si>
  <si>
    <t>Town of:</t>
  </si>
  <si>
    <t>Abingdon</t>
  </si>
  <si>
    <t>Ashland</t>
  </si>
  <si>
    <t>Berryville</t>
  </si>
  <si>
    <t>Big Stone Gap</t>
  </si>
  <si>
    <t>Blacksburg</t>
  </si>
  <si>
    <t>Blackstone</t>
  </si>
  <si>
    <t>Bluefield</t>
  </si>
  <si>
    <t>Bridgewater</t>
  </si>
  <si>
    <t>Broadway</t>
  </si>
  <si>
    <t>Christiansburg</t>
  </si>
  <si>
    <t>Clifton Forge</t>
  </si>
  <si>
    <t>Colonial Beach</t>
  </si>
  <si>
    <t>Dumfries</t>
  </si>
  <si>
    <t>Farmville</t>
  </si>
  <si>
    <t>Front Royal</t>
  </si>
  <si>
    <t>Herndon</t>
  </si>
  <si>
    <t>Leesburg</t>
  </si>
  <si>
    <t>Luray</t>
  </si>
  <si>
    <t>Marion</t>
  </si>
  <si>
    <t>Purcellville</t>
  </si>
  <si>
    <t>Richlands</t>
  </si>
  <si>
    <t>Rocky Mount</t>
  </si>
  <si>
    <t>Smithfield</t>
  </si>
  <si>
    <t>South Boston</t>
  </si>
  <si>
    <t>South Hill</t>
  </si>
  <si>
    <t>Strasburg</t>
  </si>
  <si>
    <t>Vienna</t>
  </si>
  <si>
    <t>Vinton</t>
  </si>
  <si>
    <t>Warrenton</t>
  </si>
  <si>
    <t>West Point</t>
  </si>
  <si>
    <t>Woodstock</t>
  </si>
  <si>
    <t>Wytheville</t>
  </si>
  <si>
    <t>Grand Total</t>
  </si>
  <si>
    <t>Note: For detailed explanation of information in this section, please see the Notes starting on page 167 of this report, located in the "2017 Footnotes.docx" electronic file.</t>
  </si>
  <si>
    <t>19</t>
  </si>
  <si>
    <t>18</t>
  </si>
  <si>
    <t>Property</t>
  </si>
  <si>
    <t>Interest</t>
  </si>
  <si>
    <t>Penalties</t>
  </si>
  <si>
    <t>Capital</t>
  </si>
  <si>
    <t>Tools</t>
  </si>
  <si>
    <t>Mobile Home</t>
  </si>
  <si>
    <t>Corporations</t>
  </si>
  <si>
    <t>Total Local</t>
  </si>
  <si>
    <t>Percent of</t>
  </si>
  <si>
    <t>and Sale of</t>
  </si>
  <si>
    <t>Merchants'</t>
  </si>
  <si>
    <t>and</t>
  </si>
  <si>
    <t>Service</t>
  </si>
  <si>
    <t>Real</t>
  </si>
  <si>
    <t>Rental</t>
  </si>
  <si>
    <t>Machinery</t>
  </si>
  <si>
    <t>Personal Property</t>
  </si>
  <si>
    <t>Public</t>
  </si>
  <si>
    <t>Miscellaneous</t>
  </si>
  <si>
    <t>Revenue from Use of Money and Property</t>
  </si>
  <si>
    <t>Charges for Services</t>
  </si>
  <si>
    <t>Fines and Forfeitures</t>
  </si>
  <si>
    <t>Regulatory Licenses</t>
  </si>
  <si>
    <t xml:space="preserve">    Other Local Taxes (Exhibit B-2)</t>
  </si>
  <si>
    <t xml:space="preserve">    General Property Taxes</t>
  </si>
  <si>
    <t>Permits, Privilege Fees, and</t>
  </si>
  <si>
    <t>REVENUE</t>
  </si>
  <si>
    <t>LOCAL</t>
  </si>
  <si>
    <t>EXHIBIT B</t>
  </si>
  <si>
    <t>17</t>
  </si>
  <si>
    <t>16</t>
  </si>
  <si>
    <t>15</t>
  </si>
  <si>
    <t>14</t>
  </si>
  <si>
    <t>13</t>
  </si>
  <si>
    <t>12</t>
  </si>
  <si>
    <t>COMPARATIVE REPORT</t>
  </si>
  <si>
    <t>EXHIBIT B-1</t>
  </si>
  <si>
    <t>INTER-GOVERNMENTAL REVENUE</t>
  </si>
  <si>
    <t>For the Year Ended June 30, 2017</t>
  </si>
  <si>
    <t>Memo Only</t>
  </si>
  <si>
    <t>Expenditures Made on Behalf</t>
  </si>
  <si>
    <t>of the Local Government</t>
  </si>
  <si>
    <t>Payments</t>
  </si>
  <si>
    <t>Non-</t>
  </si>
  <si>
    <t>Shared</t>
  </si>
  <si>
    <t>in Lieu</t>
  </si>
  <si>
    <t>Categorical</t>
  </si>
  <si>
    <t>Expenses</t>
  </si>
  <si>
    <t>of Taxes</t>
  </si>
  <si>
    <t>State Aid</t>
  </si>
  <si>
    <t>(Categorical)</t>
  </si>
  <si>
    <t>Federal Aid</t>
  </si>
  <si>
    <t>State</t>
  </si>
  <si>
    <t>Federal</t>
  </si>
  <si>
    <t>22</t>
  </si>
  <si>
    <t>23</t>
  </si>
  <si>
    <t>24</t>
  </si>
  <si>
    <t>25</t>
  </si>
  <si>
    <t xml:space="preserve">           EXHIBIT B-2</t>
  </si>
  <si>
    <t xml:space="preserve">             PAGE 1 of 4</t>
  </si>
  <si>
    <t>Local Sales</t>
  </si>
  <si>
    <t>Consumer</t>
  </si>
  <si>
    <t>Business</t>
  </si>
  <si>
    <t>Franchise</t>
  </si>
  <si>
    <t>Motor Vehicle</t>
  </si>
  <si>
    <t>Bank</t>
  </si>
  <si>
    <t>Recordation</t>
  </si>
  <si>
    <t>Hotel and Motel</t>
  </si>
  <si>
    <t>Restaurant</t>
  </si>
  <si>
    <t>Coal, Oil,</t>
  </si>
  <si>
    <t>Other</t>
  </si>
  <si>
    <t>and Use Taxes</t>
  </si>
  <si>
    <t>Utility Taxes</t>
  </si>
  <si>
    <t>License Taxes</t>
  </si>
  <si>
    <t>Stock Taxes</t>
  </si>
  <si>
    <t>and Will Taxes</t>
  </si>
  <si>
    <t>Tobacco Taxes</t>
  </si>
  <si>
    <t>Admission Taxes</t>
  </si>
  <si>
    <t>Room Taxes</t>
  </si>
  <si>
    <t>Food Taxes</t>
  </si>
  <si>
    <t>and Gas Taxes</t>
  </si>
  <si>
    <t>Local Taxes</t>
  </si>
  <si>
    <t>28</t>
  </si>
  <si>
    <t>29</t>
  </si>
  <si>
    <t xml:space="preserve">             PAGE 2 of 4</t>
  </si>
  <si>
    <t>30</t>
  </si>
  <si>
    <t>31</t>
  </si>
  <si>
    <t xml:space="preserve">             PAGE 3 of 4</t>
  </si>
  <si>
    <t>32</t>
  </si>
  <si>
    <t>33</t>
  </si>
  <si>
    <t xml:space="preserve">             PAGE 4 of 4</t>
  </si>
  <si>
    <t>34</t>
  </si>
  <si>
    <t>35</t>
  </si>
  <si>
    <t>EXHIBIT C</t>
  </si>
  <si>
    <t>SUMMARY OF MAINTENANCE</t>
  </si>
  <si>
    <t>AND OPERATIONS EXPENDITURES</t>
  </si>
  <si>
    <t>BY</t>
  </si>
  <si>
    <t>FUNCTION</t>
  </si>
  <si>
    <t>Administration (Exhibit C-1)</t>
  </si>
  <si>
    <t>Judicial Administration (Exhibit C-2)</t>
  </si>
  <si>
    <t>Public Safety (Exhibit C-3)</t>
  </si>
  <si>
    <t>Public Works (Exhibit C-4)</t>
  </si>
  <si>
    <t>Health and Welfare (Exhibit C-5)</t>
  </si>
  <si>
    <t>Education (Exhibit C-6)</t>
  </si>
  <si>
    <t>Parks, Recreation, and Cultural (Exhibit C-7)</t>
  </si>
  <si>
    <t>Community Development (Exhibit C-8)</t>
  </si>
  <si>
    <t>Nondepartmental</t>
  </si>
  <si>
    <t>Health</t>
  </si>
  <si>
    <t>Parks,</t>
  </si>
  <si>
    <t>of</t>
  </si>
  <si>
    <t>Govenrment</t>
  </si>
  <si>
    <t>Judicial</t>
  </si>
  <si>
    <t>Recreation,</t>
  </si>
  <si>
    <t>Community</t>
  </si>
  <si>
    <t>Average</t>
  </si>
  <si>
    <t>Expenditures</t>
  </si>
  <si>
    <t>Administration</t>
  </si>
  <si>
    <t>Safety</t>
  </si>
  <si>
    <t>Works</t>
  </si>
  <si>
    <t>Welfare</t>
  </si>
  <si>
    <t>Education</t>
  </si>
  <si>
    <t>and Cultural</t>
  </si>
  <si>
    <t>Development</t>
  </si>
  <si>
    <t>*</t>
  </si>
  <si>
    <t>38</t>
  </si>
  <si>
    <t>39</t>
  </si>
  <si>
    <t>40</t>
  </si>
  <si>
    <t>41</t>
  </si>
  <si>
    <t>42</t>
  </si>
  <si>
    <t>43</t>
  </si>
  <si>
    <t>44</t>
  </si>
  <si>
    <t>45</t>
  </si>
  <si>
    <t>EXHIBIT C-1</t>
  </si>
  <si>
    <t>GENERAL GOVERNMENT ADMINISTRATION</t>
  </si>
  <si>
    <t>EXPENDITURES BY ACTIVITY</t>
  </si>
  <si>
    <t>Source of Funds for Expenditures</t>
  </si>
  <si>
    <t>Legislative</t>
  </si>
  <si>
    <t>General and Financial Administration</t>
  </si>
  <si>
    <t>Board of Elections</t>
  </si>
  <si>
    <t>Federal Categorical</t>
  </si>
  <si>
    <t>Commonwealth</t>
  </si>
  <si>
    <t>Reported Elements (Memo Only)</t>
  </si>
  <si>
    <t>Categorical Aid</t>
  </si>
  <si>
    <t>Central</t>
  </si>
  <si>
    <t>Risk</t>
  </si>
  <si>
    <t>General and</t>
  </si>
  <si>
    <t>Commissioner</t>
  </si>
  <si>
    <t>Data</t>
  </si>
  <si>
    <t>Automotive</t>
  </si>
  <si>
    <t>Purchasing/</t>
  </si>
  <si>
    <t>Management/</t>
  </si>
  <si>
    <t>Local Charges</t>
  </si>
  <si>
    <t>Financial</t>
  </si>
  <si>
    <t>Board of</t>
  </si>
  <si>
    <t>Treasurer</t>
  </si>
  <si>
    <t>Processing</t>
  </si>
  <si>
    <t>Motor Pool</t>
  </si>
  <si>
    <t>Central Stores</t>
  </si>
  <si>
    <t>Print Shop</t>
  </si>
  <si>
    <t>Self Insurance</t>
  </si>
  <si>
    <t>for Services</t>
  </si>
  <si>
    <t>Elections</t>
  </si>
  <si>
    <t>48</t>
  </si>
  <si>
    <t>49</t>
  </si>
  <si>
    <t>50</t>
  </si>
  <si>
    <t>51</t>
  </si>
  <si>
    <t>52</t>
  </si>
  <si>
    <t>53</t>
  </si>
  <si>
    <t>54</t>
  </si>
  <si>
    <t>55</t>
  </si>
  <si>
    <t>EXHIBIT C-2</t>
  </si>
  <si>
    <t>JUDICIAL ADMINISTRATION</t>
  </si>
  <si>
    <t>Courts</t>
  </si>
  <si>
    <t>Commonwealth's Attorney</t>
  </si>
  <si>
    <t>Commonwealth Categorical Aid</t>
  </si>
  <si>
    <t>Clerk of the</t>
  </si>
  <si>
    <t>Commonwealth's</t>
  </si>
  <si>
    <t>Per Capita</t>
  </si>
  <si>
    <t>Circuit Court</t>
  </si>
  <si>
    <t>Sheriff</t>
  </si>
  <si>
    <t>Attorney</t>
  </si>
  <si>
    <t>58</t>
  </si>
  <si>
    <t>59</t>
  </si>
  <si>
    <t>60</t>
  </si>
  <si>
    <t>61</t>
  </si>
  <si>
    <t>62</t>
  </si>
  <si>
    <t>63</t>
  </si>
  <si>
    <t>64</t>
  </si>
  <si>
    <t>65</t>
  </si>
  <si>
    <t>EXHIBIT C-3</t>
  </si>
  <si>
    <t>PUBLIC SAFETY</t>
  </si>
  <si>
    <t>Law Enforcement and Traffic Control</t>
  </si>
  <si>
    <t>Fire and Rescue Services</t>
  </si>
  <si>
    <t>Correction and Detention</t>
  </si>
  <si>
    <t>Inspections</t>
  </si>
  <si>
    <t>Other Protection</t>
  </si>
  <si>
    <t>(Memo Only)</t>
  </si>
  <si>
    <t>City/County</t>
  </si>
  <si>
    <t>Local</t>
  </si>
  <si>
    <t>Law Enforcement</t>
  </si>
  <si>
    <t>Fire and</t>
  </si>
  <si>
    <t>Corrections</t>
  </si>
  <si>
    <t>Operated</t>
  </si>
  <si>
    <t>Probation</t>
  </si>
  <si>
    <t>Charges</t>
  </si>
  <si>
    <t>and Traffic</t>
  </si>
  <si>
    <t>Rescue</t>
  </si>
  <si>
    <t>Institutions</t>
  </si>
  <si>
    <t>Office</t>
  </si>
  <si>
    <t>Control</t>
  </si>
  <si>
    <t>Services</t>
  </si>
  <si>
    <t>Detention</t>
  </si>
  <si>
    <t>Protection</t>
  </si>
  <si>
    <t>68</t>
  </si>
  <si>
    <t>69</t>
  </si>
  <si>
    <t>70</t>
  </si>
  <si>
    <t>71</t>
  </si>
  <si>
    <t>72</t>
  </si>
  <si>
    <t>73</t>
  </si>
  <si>
    <t>74</t>
  </si>
  <si>
    <t>75</t>
  </si>
  <si>
    <t xml:space="preserve"> REPORT</t>
  </si>
  <si>
    <t>EXHIBIT C-4</t>
  </si>
  <si>
    <t>PUBLIC WORKS</t>
  </si>
  <si>
    <t xml:space="preserve"> EXPENDITURES BY ACTIVITY</t>
  </si>
  <si>
    <t>Source of Expenditures</t>
  </si>
  <si>
    <t>Maintenance of Highways,</t>
  </si>
  <si>
    <t>Maintenance of General</t>
  </si>
  <si>
    <t xml:space="preserve">Expenditures Made </t>
  </si>
  <si>
    <t>Streets, Bridges, and Sidewalks</t>
  </si>
  <si>
    <t>Sanitation and Waste Removal</t>
  </si>
  <si>
    <t>Buildings and Grounds</t>
  </si>
  <si>
    <t>on Behalf of the</t>
  </si>
  <si>
    <t>Local Government</t>
  </si>
  <si>
    <t>78</t>
  </si>
  <si>
    <t>79</t>
  </si>
  <si>
    <t>80</t>
  </si>
  <si>
    <t>81</t>
  </si>
  <si>
    <t>82</t>
  </si>
  <si>
    <t>83</t>
  </si>
  <si>
    <t>84</t>
  </si>
  <si>
    <t>85</t>
  </si>
  <si>
    <t>EXHIBIT C-5</t>
  </si>
  <si>
    <t>HEALTH AND WELFARE</t>
  </si>
  <si>
    <t>Mental Health and Mental Retardation</t>
  </si>
  <si>
    <t>Welfare/Social Services</t>
  </si>
  <si>
    <t>Sources of Funds for Expenditures</t>
  </si>
  <si>
    <t>Expenditures Made on Behalf of</t>
  </si>
  <si>
    <t>the Local Government</t>
  </si>
  <si>
    <t>Tax Relief for the</t>
  </si>
  <si>
    <t>Mental Health</t>
  </si>
  <si>
    <t>Elderly, Handicapped</t>
  </si>
  <si>
    <t>and Mental</t>
  </si>
  <si>
    <t>Welfare and</t>
  </si>
  <si>
    <t>and Veterans</t>
  </si>
  <si>
    <t>Retardation</t>
  </si>
  <si>
    <t>Social Services</t>
  </si>
  <si>
    <t>EXHIBIT C-6</t>
  </si>
  <si>
    <t>EDUCATION</t>
  </si>
  <si>
    <t>Elementary, Secondary and Other Education</t>
  </si>
  <si>
    <t>School Food Services and Other</t>
  </si>
  <si>
    <t>Contributions to</t>
  </si>
  <si>
    <t>Instruction</t>
  </si>
  <si>
    <t>Administration, Attendance and Health</t>
  </si>
  <si>
    <t>Pupil Transportation Services</t>
  </si>
  <si>
    <t>Operation and Maintenance Services</t>
  </si>
  <si>
    <t>Non-Instructional Operations</t>
  </si>
  <si>
    <t>Community Colleges</t>
  </si>
  <si>
    <t>State Expenditures</t>
  </si>
  <si>
    <t>Made on Behalf</t>
  </si>
  <si>
    <t>Administration,</t>
  </si>
  <si>
    <t>Pupil</t>
  </si>
  <si>
    <t>Operation and</t>
  </si>
  <si>
    <t>Non</t>
  </si>
  <si>
    <t>Contributions</t>
  </si>
  <si>
    <t>of the Local</t>
  </si>
  <si>
    <t>Attendance,</t>
  </si>
  <si>
    <t>Transportation</t>
  </si>
  <si>
    <t>Maintenance</t>
  </si>
  <si>
    <t>Instructional</t>
  </si>
  <si>
    <t>to Community</t>
  </si>
  <si>
    <t>Total Education</t>
  </si>
  <si>
    <t>and Health</t>
  </si>
  <si>
    <t>Colleges</t>
  </si>
  <si>
    <t>98</t>
  </si>
  <si>
    <t>99</t>
  </si>
  <si>
    <t>100</t>
  </si>
  <si>
    <t>101</t>
  </si>
  <si>
    <t>102</t>
  </si>
  <si>
    <t>103</t>
  </si>
  <si>
    <t>NOTE:  For detailed explanation of information in this section, please see the notes starting on page 167 of this report.</t>
  </si>
  <si>
    <t>104</t>
  </si>
  <si>
    <t>105</t>
  </si>
  <si>
    <t>EXHIBIT C-7</t>
  </si>
  <si>
    <t>PARKS, RECREATION AND CULTURAL</t>
  </si>
  <si>
    <t>Parks and Recreation</t>
  </si>
  <si>
    <t>Cultural Enrichment</t>
  </si>
  <si>
    <t>Public Libraries</t>
  </si>
  <si>
    <t>Parks and</t>
  </si>
  <si>
    <t>Cultural</t>
  </si>
  <si>
    <t>Recreation</t>
  </si>
  <si>
    <t>Enrichment</t>
  </si>
  <si>
    <t>Libraries</t>
  </si>
  <si>
    <t>108</t>
  </si>
  <si>
    <t>109</t>
  </si>
  <si>
    <t>110</t>
  </si>
  <si>
    <t>111</t>
  </si>
  <si>
    <t>112</t>
  </si>
  <si>
    <t>113</t>
  </si>
  <si>
    <t>114</t>
  </si>
  <si>
    <t>115</t>
  </si>
  <si>
    <t>EXHIBIT C-8</t>
  </si>
  <si>
    <t>COMMUNITY DEVELOPMENT</t>
  </si>
  <si>
    <t>Planning and</t>
  </si>
  <si>
    <t>Community Development</t>
  </si>
  <si>
    <t>Environmental Management</t>
  </si>
  <si>
    <t>Cooperative Extension Program</t>
  </si>
  <si>
    <t>Cooperative</t>
  </si>
  <si>
    <t>Environmental</t>
  </si>
  <si>
    <t>Extension</t>
  </si>
  <si>
    <t>for Service</t>
  </si>
  <si>
    <t>Management</t>
  </si>
  <si>
    <t>Programs</t>
  </si>
  <si>
    <t>118</t>
  </si>
  <si>
    <t>119</t>
  </si>
  <si>
    <t>120</t>
  </si>
  <si>
    <t>121</t>
  </si>
  <si>
    <t>122</t>
  </si>
  <si>
    <t>123</t>
  </si>
  <si>
    <t>124</t>
  </si>
  <si>
    <t>125</t>
  </si>
  <si>
    <t>EXHIBIT D</t>
  </si>
  <si>
    <t>CAPITAL PROJECTS FOR</t>
  </si>
  <si>
    <t>GENERAL GOVERNMENT</t>
  </si>
  <si>
    <t>S o u r c e s   o f   F u n d s</t>
  </si>
  <si>
    <t>A p p l i c a t i o n   o f   F u n d s</t>
  </si>
  <si>
    <t>Expenditures Made  on Behalf</t>
  </si>
  <si>
    <t>Transfers</t>
  </si>
  <si>
    <t>From General</t>
  </si>
  <si>
    <t>From Other</t>
  </si>
  <si>
    <t>Streets, Roads,</t>
  </si>
  <si>
    <t>Other General</t>
  </si>
  <si>
    <t>Transfers to</t>
  </si>
  <si>
    <t>to Other</t>
  </si>
  <si>
    <t>State Grants</t>
  </si>
  <si>
    <t>Federal Grants</t>
  </si>
  <si>
    <t>Debt Proceeds</t>
  </si>
  <si>
    <t>Interest Income</t>
  </si>
  <si>
    <t>Sale of Property</t>
  </si>
  <si>
    <t>Governments</t>
  </si>
  <si>
    <t>Sources</t>
  </si>
  <si>
    <t>and Bridges</t>
  </si>
  <si>
    <t>Non-Designated</t>
  </si>
  <si>
    <t>Applications</t>
  </si>
  <si>
    <t>State/Federal</t>
  </si>
  <si>
    <t>128</t>
  </si>
  <si>
    <t>129</t>
  </si>
  <si>
    <t>Memo only</t>
  </si>
  <si>
    <t>130</t>
  </si>
  <si>
    <t>131</t>
  </si>
  <si>
    <t>132</t>
  </si>
  <si>
    <t>133</t>
  </si>
  <si>
    <t>134</t>
  </si>
  <si>
    <t>135</t>
  </si>
  <si>
    <t>EXHIBIT E</t>
  </si>
  <si>
    <t>DEBT SERVICE FOR</t>
  </si>
  <si>
    <t>PAGE 1 OF 4</t>
  </si>
  <si>
    <t>Application  of  Funds</t>
  </si>
  <si>
    <t>Sources of Funds</t>
  </si>
  <si>
    <t>Redemption of Debt</t>
  </si>
  <si>
    <t>Debt Interest Costs</t>
  </si>
  <si>
    <t>Transfers From</t>
  </si>
  <si>
    <t>Direct Sources</t>
  </si>
  <si>
    <t>138</t>
  </si>
  <si>
    <t>139</t>
  </si>
  <si>
    <t>PAGE 2 OF 4</t>
  </si>
  <si>
    <t>140</t>
  </si>
  <si>
    <t>141</t>
  </si>
  <si>
    <t>PAGE 3 OF 4</t>
  </si>
  <si>
    <t>142</t>
  </si>
  <si>
    <t>143</t>
  </si>
  <si>
    <t>PAGE 4 OF 4</t>
  </si>
  <si>
    <t>144</t>
  </si>
  <si>
    <t>145</t>
  </si>
  <si>
    <t>EXHIBIT F</t>
  </si>
  <si>
    <t>SUMMARY OF</t>
  </si>
  <si>
    <t xml:space="preserve"> ENTERPRISE ACTIVITIES</t>
  </si>
  <si>
    <t>Revenues From Direct Charges and Contributions</t>
  </si>
  <si>
    <t>Local Government Enterprise Expenses</t>
  </si>
  <si>
    <t>Payments to Other Local</t>
  </si>
  <si>
    <t>Payments To</t>
  </si>
  <si>
    <t>Contributions/Payments</t>
  </si>
  <si>
    <t>Governments for Enterprise Activities</t>
  </si>
  <si>
    <t>Enterprise Type Authorities</t>
  </si>
  <si>
    <t>in Support of Operating Expenditures</t>
  </si>
  <si>
    <t>Net Transfers</t>
  </si>
  <si>
    <t>From the</t>
  </si>
  <si>
    <t>General Operating</t>
  </si>
  <si>
    <t>(To) From General</t>
  </si>
  <si>
    <t>From Other Local</t>
  </si>
  <si>
    <t>Funds Available</t>
  </si>
  <si>
    <t>Operating</t>
  </si>
  <si>
    <t>Debt Interest</t>
  </si>
  <si>
    <t>and Interest</t>
  </si>
  <si>
    <t>User Charges</t>
  </si>
  <si>
    <t>Government Funds</t>
  </si>
  <si>
    <t>for Operations</t>
  </si>
  <si>
    <t>Depreciation</t>
  </si>
  <si>
    <t>After Expenses</t>
  </si>
  <si>
    <t>EXHIBIT G</t>
  </si>
  <si>
    <t>SUMMARY OF OUTSTANDING DEBT</t>
  </si>
  <si>
    <t>At June 30, 2017</t>
  </si>
  <si>
    <t>G r o s s  D e b t</t>
  </si>
  <si>
    <t>Gross Debt by Function</t>
  </si>
  <si>
    <t>Balance of Net Debt</t>
  </si>
  <si>
    <t>Bond and</t>
  </si>
  <si>
    <t>Streets,</t>
  </si>
  <si>
    <t>Bond Issue</t>
  </si>
  <si>
    <t>Literary</t>
  </si>
  <si>
    <t>Long-Term</t>
  </si>
  <si>
    <t>Temporary</t>
  </si>
  <si>
    <t>Roads,</t>
  </si>
  <si>
    <t>Funds</t>
  </si>
  <si>
    <t>Anticipation Loans</t>
  </si>
  <si>
    <t>Fund Loans</t>
  </si>
  <si>
    <t>Obligations</t>
  </si>
  <si>
    <t>Loans</t>
  </si>
  <si>
    <t>Activities</t>
  </si>
  <si>
    <t>Restricted</t>
  </si>
  <si>
    <t>Census</t>
  </si>
  <si>
    <t>158</t>
  </si>
  <si>
    <t>159</t>
  </si>
  <si>
    <t>160</t>
  </si>
  <si>
    <t>161</t>
  </si>
  <si>
    <t>EXHIBIT H</t>
  </si>
  <si>
    <t>PAGE 1 OF 3</t>
  </si>
  <si>
    <t>Average Daily</t>
  </si>
  <si>
    <t>Revenue Capacity</t>
  </si>
  <si>
    <t>Composite</t>
  </si>
  <si>
    <t xml:space="preserve">Real Estate </t>
  </si>
  <si>
    <t>Total Real</t>
  </si>
  <si>
    <t xml:space="preserve">Land Area </t>
  </si>
  <si>
    <t xml:space="preserve">Population </t>
  </si>
  <si>
    <t>Unemployment</t>
  </si>
  <si>
    <t>Membership in</t>
  </si>
  <si>
    <t>per Capita</t>
  </si>
  <si>
    <t>Fiscal Stress</t>
  </si>
  <si>
    <t>Tax Rate
CY2016 or FY2017</t>
  </si>
  <si>
    <t>Estate Taxable</t>
  </si>
  <si>
    <t>Population,</t>
  </si>
  <si>
    <t>(Square Miles)</t>
  </si>
  <si>
    <t>Density,</t>
  </si>
  <si>
    <t>Rate (%),</t>
  </si>
  <si>
    <t>Public Schools,</t>
  </si>
  <si>
    <t>Rank Score,</t>
  </si>
  <si>
    <t>(per $100 of</t>
  </si>
  <si>
    <t xml:space="preserve">Valuation, </t>
  </si>
  <si>
    <t xml:space="preserve">    Locality</t>
  </si>
  <si>
    <t>2016</t>
  </si>
  <si>
    <t>2010</t>
  </si>
  <si>
    <t>2017</t>
  </si>
  <si>
    <t>Assessed Value)</t>
  </si>
  <si>
    <t>2016 (in millions)</t>
  </si>
  <si>
    <t>1</t>
  </si>
  <si>
    <t>2</t>
  </si>
  <si>
    <t>3</t>
  </si>
  <si>
    <t>4</t>
  </si>
  <si>
    <t>5</t>
  </si>
  <si>
    <t>6</t>
  </si>
  <si>
    <t>7</t>
  </si>
  <si>
    <t>8</t>
  </si>
  <si>
    <t>9</t>
  </si>
  <si>
    <t>10</t>
  </si>
  <si>
    <t>11</t>
  </si>
  <si>
    <t>20</t>
  </si>
  <si>
    <t>21</t>
  </si>
  <si>
    <t>26</t>
  </si>
  <si>
    <t>27</t>
  </si>
  <si>
    <t>36</t>
  </si>
  <si>
    <t>37</t>
  </si>
  <si>
    <t>164</t>
  </si>
  <si>
    <t>PAGE 2 OF 3</t>
  </si>
  <si>
    <t xml:space="preserve">Bland  </t>
  </si>
  <si>
    <t xml:space="preserve">Halifax </t>
  </si>
  <si>
    <t>46</t>
  </si>
  <si>
    <t>47</t>
  </si>
  <si>
    <t>165</t>
  </si>
  <si>
    <t>PAGE 3 OF 3</t>
  </si>
  <si>
    <t>56</t>
  </si>
  <si>
    <t>57</t>
  </si>
  <si>
    <t xml:space="preserve">New Kent </t>
  </si>
  <si>
    <t>66</t>
  </si>
  <si>
    <t>67</t>
  </si>
  <si>
    <t xml:space="preserve">Page  </t>
  </si>
  <si>
    <t>76</t>
  </si>
  <si>
    <t>77</t>
  </si>
  <si>
    <t>86</t>
  </si>
  <si>
    <t>87</t>
  </si>
  <si>
    <t>88</t>
  </si>
  <si>
    <t>89</t>
  </si>
  <si>
    <t>90</t>
  </si>
  <si>
    <t>91</t>
  </si>
  <si>
    <t>92</t>
  </si>
  <si>
    <t>93</t>
  </si>
  <si>
    <t>94</t>
  </si>
  <si>
    <t>95</t>
  </si>
  <si>
    <t xml:space="preserve">NOTES:  </t>
  </si>
  <si>
    <t>1)  For detailed explanation of information in this section, please see the Notes starting on page 167 of this report, located in the "2017 Footnotes.docx" electronic file.</t>
  </si>
  <si>
    <t>2) Towns are excluded from presentation in this exhibit due to a lack of available complete data.</t>
  </si>
  <si>
    <t>166</t>
  </si>
  <si>
    <r>
      <rPr>
        <sz val="9"/>
        <rFont val="Calibri"/>
        <family val="2"/>
        <scheme val="minor"/>
      </rPr>
      <t>*</t>
    </r>
    <r>
      <rPr>
        <sz val="8"/>
        <rFont val="Calibri"/>
        <family val="2"/>
        <scheme val="minor"/>
      </rPr>
      <t xml:space="preserve"> For certain activities, in which the majority of localities have no expenditures, average per capita is a computation that uses total population of only those localities with expenditures in the activity.</t>
    </r>
  </si>
  <si>
    <t>For the Fiscal Year Ended June 30, 2017</t>
  </si>
  <si>
    <t>Additional Amendments:</t>
  </si>
  <si>
    <t>City of Virginia Beach</t>
  </si>
  <si>
    <t>http://www.apa.virginia.gov/data/download/local_government/comparative_cost/Cost17.xlsx</t>
  </si>
  <si>
    <r>
      <t xml:space="preserve">This file reflects amendments to the Comparative Report published on April 27, 2018.  This amended report now contains the data for the following previously missing localities, which were not included in the original report due to their delinquency in submitting their data and audited financial reports in time for our original report issuance: </t>
    </r>
    <r>
      <rPr>
        <b/>
        <sz val="12"/>
        <color indexed="8"/>
        <rFont val="Calibri"/>
        <family val="2"/>
      </rPr>
      <t>Cities of Emporia, Hopewell, and Manassas Park.</t>
    </r>
  </si>
  <si>
    <t>The original report issued April 27, 2018, can be accessed at the following link.</t>
  </si>
  <si>
    <t>The Auditor of Public Accounts made a material reclassification adjustment to the data for the City of Virginia Beach after the published report dated April 27, 2018, to properly classify capital projects related to the School Board in the Education column, "Application of Funds" of Exhibit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</si>
</sst>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4" formatCode="_(&quot;$&quot;* #,##0.00_);_(&quot;$&quot;* \(#,##0.00\);_(&quot;$&quot;* &quot;-&quot;??_);_(@_)"/>
    <numFmt numFmtId="43" formatCode="_(* #,##0.00_);_(* \(#,##0.00\);_(* &quot;-&quot;??_);_(@_)"/>
    <numFmt numFmtId="164" formatCode="General_)"/>
    <numFmt numFmtId="165" formatCode="General_);[Red]\-General_)"/>
    <numFmt numFmtId="166" formatCode=";;;"/>
    <numFmt numFmtId="167" formatCode="_(* #,##0_);_(* \(#,##0\);_(* &quot;-&quot;??_);_(@_)"/>
    <numFmt numFmtId="168" formatCode="_(&quot;$&quot;* #,##0_);_(&quot;$&quot;* \(#,##0\);_(&quot;$&quot;* &quot;-&quot;??_);_(@_)"/>
    <numFmt numFmtId="169" formatCode="_(* #,##0.0_);_(* \(#,##0.0\);_(* &quot;-&quot;??_);_(@_)"/>
    <numFmt numFmtId="170" formatCode="_(&quot;$&quot;* #,##0.0_);_(&quot;$&quot;* \(#,##0.0\);_(&quot;$&quot;* &quot;-&quot;??_);_(@_)"/>
    <numFmt numFmtId="171" formatCode="0_)"/>
    <numFmt numFmtId="172" formatCode="mmmm\ d\,\ yyyy"/>
    <numFmt numFmtId="173" formatCode="#,##0.0"/>
    <numFmt numFmtId="174" formatCode="0.0"/>
    <numFmt numFmtId="175" formatCode="0.000"/>
    <numFmt numFmtId="176" formatCode="_(* #,##0.000_);_(* \(#,##0.000\);_(* &quot;-&quot;??_);_(@_)"/>
    <numFmt numFmtId="177" formatCode="0.0000"/>
  </numFmts>
  <fonts count="23" x14ac:knownFonts="1">
    <font>
      <sz val="11"/>
      <color theme="1"/>
      <name val="Calibri"/>
      <family val="2"/>
      <scheme val="minor"/>
    </font>
    <font>
      <sz val="11"/>
      <color theme="1"/>
      <name val="Calibri"/>
      <family val="2"/>
      <scheme val="minor"/>
    </font>
    <font>
      <sz val="8"/>
      <name val="Helv"/>
    </font>
    <font>
      <sz val="12"/>
      <name val="Calibri"/>
      <family val="2"/>
      <scheme val="minor"/>
    </font>
    <font>
      <sz val="12"/>
      <color theme="1"/>
      <name val="Calibri"/>
      <family val="2"/>
      <scheme val="minor"/>
    </font>
    <font>
      <u/>
      <sz val="8"/>
      <color theme="10"/>
      <name val="Helv"/>
    </font>
    <font>
      <u/>
      <sz val="12"/>
      <color theme="10"/>
      <name val="Calibri"/>
      <family val="2"/>
      <scheme val="minor"/>
    </font>
    <font>
      <sz val="10"/>
      <name val="MS Serif"/>
      <family val="1"/>
    </font>
    <font>
      <sz val="6"/>
      <name val="MS Serif"/>
      <family val="1"/>
    </font>
    <font>
      <sz val="10"/>
      <name val="Arial"/>
    </font>
    <font>
      <b/>
      <sz val="12"/>
      <color indexed="8"/>
      <name val="Calibri"/>
      <family val="2"/>
    </font>
    <font>
      <sz val="9"/>
      <name val="Calibri"/>
      <family val="2"/>
      <scheme val="minor"/>
    </font>
    <font>
      <sz val="8"/>
      <name val="Calibri"/>
      <family val="2"/>
      <scheme val="minor"/>
    </font>
    <font>
      <sz val="8.5"/>
      <name val="Calibri"/>
      <family val="2"/>
      <scheme val="minor"/>
    </font>
    <font>
      <b/>
      <sz val="9"/>
      <name val="Calibri"/>
      <family val="2"/>
      <scheme val="minor"/>
    </font>
    <font>
      <sz val="11"/>
      <name val="Calibri"/>
      <family val="2"/>
      <scheme val="minor"/>
    </font>
    <font>
      <i/>
      <sz val="9"/>
      <name val="Calibri"/>
      <family val="2"/>
      <scheme val="minor"/>
    </font>
    <font>
      <b/>
      <sz val="8"/>
      <name val="Calibri"/>
      <family val="2"/>
      <scheme val="minor"/>
    </font>
    <font>
      <i/>
      <sz val="8"/>
      <name val="Calibri"/>
      <family val="2"/>
      <scheme val="minor"/>
    </font>
    <font>
      <vertAlign val="superscript"/>
      <sz val="8"/>
      <name val="Calibri"/>
      <family val="2"/>
      <scheme val="minor"/>
    </font>
    <font>
      <b/>
      <sz val="12"/>
      <color rgb="FFFF0000"/>
      <name val="Calibri"/>
      <family val="2"/>
      <scheme val="minor"/>
    </font>
    <font>
      <b/>
      <sz val="12"/>
      <color theme="1"/>
      <name val="Calibri"/>
      <family val="2"/>
      <scheme val="minor"/>
    </font>
    <font>
      <b/>
      <u/>
      <sz val="9"/>
      <color theme="10"/>
      <name val="Calibri"/>
      <family val="2"/>
      <scheme val="minor"/>
    </font>
  </fonts>
  <fills count="2">
    <fill>
      <patternFill patternType="none"/>
    </fill>
    <fill>
      <patternFill patternType="gray125"/>
    </fill>
  </fills>
  <borders count="5">
    <border>
      <left/>
      <right/>
      <top/>
      <bottom/>
      <diagonal/>
    </border>
    <border>
      <left/>
      <right/>
      <top/>
      <bottom style="thin">
        <color indexed="8"/>
      </bottom>
      <diagonal/>
    </border>
    <border>
      <left/>
      <right/>
      <top/>
      <bottom style="thin">
        <color indexed="64"/>
      </bottom>
      <diagonal/>
    </border>
    <border>
      <left/>
      <right/>
      <top/>
      <bottom style="double">
        <color indexed="64"/>
      </bottom>
      <diagonal/>
    </border>
    <border>
      <left/>
      <right/>
      <top/>
      <bottom style="double">
        <color indexed="8"/>
      </bottom>
      <diagonal/>
    </border>
  </borders>
  <cellStyleXfs count="12">
    <xf numFmtId="0" fontId="0" fillId="0" borderId="0"/>
    <xf numFmtId="164" fontId="2" fillId="0" borderId="0"/>
    <xf numFmtId="0" fontId="1" fillId="0" borderId="0"/>
    <xf numFmtId="164" fontId="5" fillId="0" borderId="0" applyNumberForma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65" fontId="2" fillId="0" borderId="0"/>
    <xf numFmtId="44" fontId="8" fillId="0" borderId="0" applyFont="0" applyFill="0" applyBorder="0" applyAlignment="0" applyProtection="0"/>
    <xf numFmtId="43" fontId="8" fillId="0" borderId="0" applyFont="0" applyFill="0" applyBorder="0" applyAlignment="0" applyProtection="0"/>
    <xf numFmtId="0" fontId="9" fillId="0" borderId="0"/>
    <xf numFmtId="43" fontId="9" fillId="0" borderId="0" applyFont="0" applyFill="0" applyBorder="0" applyAlignment="0" applyProtection="0"/>
    <xf numFmtId="43" fontId="7" fillId="0" borderId="0" applyFont="0" applyFill="0" applyBorder="0" applyAlignment="0" applyProtection="0"/>
  </cellStyleXfs>
  <cellXfs count="409">
    <xf numFmtId="0" fontId="0" fillId="0" borderId="0" xfId="0"/>
    <xf numFmtId="164" fontId="3" fillId="0" borderId="0" xfId="1" quotePrefix="1" applyFont="1" applyAlignment="1">
      <alignment horizontal="left"/>
    </xf>
    <xf numFmtId="164" fontId="3" fillId="0" borderId="0" xfId="1" applyFont="1"/>
    <xf numFmtId="0" fontId="4" fillId="0" borderId="0" xfId="2" applyFont="1"/>
    <xf numFmtId="0" fontId="1" fillId="0" borderId="0" xfId="2" applyFont="1"/>
    <xf numFmtId="164" fontId="6" fillId="0" borderId="0" xfId="3" applyFont="1"/>
    <xf numFmtId="164" fontId="6" fillId="0" borderId="0" xfId="3" quotePrefix="1" applyFont="1"/>
    <xf numFmtId="164" fontId="6" fillId="0" borderId="0" xfId="3" applyNumberFormat="1" applyFont="1"/>
    <xf numFmtId="0" fontId="4" fillId="0" borderId="0" xfId="0" applyFont="1" applyAlignment="1">
      <alignment vertical="center"/>
    </xf>
    <xf numFmtId="0" fontId="4" fillId="0" borderId="0" xfId="0" applyFont="1" applyAlignment="1"/>
    <xf numFmtId="164" fontId="11" fillId="0" borderId="0" xfId="1" applyFont="1" applyFill="1" applyAlignment="1" applyProtection="1">
      <alignment vertical="center"/>
    </xf>
    <xf numFmtId="164" fontId="12" fillId="0" borderId="0" xfId="1" applyFont="1" applyFill="1" applyAlignment="1" applyProtection="1">
      <alignment vertical="center"/>
    </xf>
    <xf numFmtId="164" fontId="11" fillId="0" borderId="0" xfId="1" applyFont="1" applyAlignment="1" applyProtection="1">
      <alignment vertical="center"/>
    </xf>
    <xf numFmtId="164" fontId="11" fillId="0" borderId="0" xfId="1" applyFont="1" applyFill="1" applyAlignment="1" applyProtection="1">
      <alignment horizontal="right" vertical="center"/>
    </xf>
    <xf numFmtId="164" fontId="11" fillId="0" borderId="0" xfId="1" applyFont="1" applyFill="1" applyAlignment="1" applyProtection="1">
      <alignment horizontal="left" vertical="center"/>
    </xf>
    <xf numFmtId="164" fontId="11" fillId="0" borderId="0" xfId="1" applyFont="1" applyAlignment="1">
      <alignment vertical="center"/>
    </xf>
    <xf numFmtId="37" fontId="11" fillId="0" borderId="0" xfId="1" applyNumberFormat="1" applyFont="1" applyFill="1" applyAlignment="1" applyProtection="1">
      <alignment vertical="center"/>
    </xf>
    <xf numFmtId="166" fontId="11" fillId="0" borderId="0" xfId="1" applyNumberFormat="1" applyFont="1" applyFill="1" applyAlignment="1" applyProtection="1">
      <alignment vertical="center"/>
    </xf>
    <xf numFmtId="164" fontId="11" fillId="0" borderId="0" xfId="1" quotePrefix="1" applyFont="1" applyFill="1" applyAlignment="1" applyProtection="1">
      <alignment horizontal="left" vertical="center"/>
    </xf>
    <xf numFmtId="164" fontId="13" fillId="0" borderId="0" xfId="1" applyFont="1" applyFill="1" applyAlignment="1" applyProtection="1">
      <alignment vertical="center"/>
    </xf>
    <xf numFmtId="164" fontId="12" fillId="0" borderId="0" xfId="1" applyFont="1" applyAlignment="1">
      <alignment vertical="center"/>
    </xf>
    <xf numFmtId="164" fontId="12" fillId="0" borderId="1" xfId="1" applyFont="1" applyFill="1" applyBorder="1" applyAlignment="1" applyProtection="1">
      <alignment horizontal="centerContinuous" vertical="center"/>
    </xf>
    <xf numFmtId="164" fontId="12" fillId="0" borderId="0" xfId="1" applyFont="1" applyFill="1" applyAlignment="1" applyProtection="1">
      <alignment horizontal="centerContinuous" vertical="center"/>
    </xf>
    <xf numFmtId="164" fontId="12" fillId="0" borderId="0" xfId="1" applyFont="1" applyAlignment="1">
      <alignment horizontal="center" vertical="center"/>
    </xf>
    <xf numFmtId="39" fontId="12" fillId="0" borderId="1" xfId="1" applyNumberFormat="1" applyFont="1" applyFill="1" applyBorder="1" applyAlignment="1" applyProtection="1">
      <alignment horizontal="centerContinuous" vertical="center"/>
    </xf>
    <xf numFmtId="164" fontId="12" fillId="0" borderId="0" xfId="1" applyFont="1" applyFill="1" applyAlignment="1" applyProtection="1">
      <alignment horizontal="center" vertical="center"/>
    </xf>
    <xf numFmtId="39" fontId="12" fillId="0" borderId="0" xfId="1" applyNumberFormat="1" applyFont="1" applyFill="1" applyAlignment="1" applyProtection="1">
      <alignment horizontal="center" vertical="center"/>
    </xf>
    <xf numFmtId="164" fontId="12" fillId="0" borderId="1" xfId="1" applyFont="1" applyFill="1" applyBorder="1" applyAlignment="1" applyProtection="1">
      <alignment horizontal="center" vertical="center"/>
    </xf>
    <xf numFmtId="39" fontId="12" fillId="0" borderId="1" xfId="1" applyNumberFormat="1" applyFont="1" applyFill="1" applyBorder="1" applyAlignment="1" applyProtection="1">
      <alignment horizontal="center" vertical="center"/>
    </xf>
    <xf numFmtId="164" fontId="12" fillId="0" borderId="2" xfId="1" applyFont="1" applyFill="1" applyBorder="1" applyAlignment="1" applyProtection="1">
      <alignment horizontal="center" vertical="center"/>
    </xf>
    <xf numFmtId="164" fontId="12" fillId="0" borderId="0" xfId="1" applyFont="1" applyAlignment="1" applyProtection="1">
      <alignment vertical="center"/>
    </xf>
    <xf numFmtId="164" fontId="13" fillId="0" borderId="0" xfId="1" applyFont="1" applyAlignment="1" applyProtection="1">
      <alignment vertical="center"/>
    </xf>
    <xf numFmtId="44" fontId="12" fillId="0" borderId="0" xfId="5" applyFont="1" applyAlignment="1" applyProtection="1">
      <alignment vertical="center"/>
    </xf>
    <xf numFmtId="43" fontId="12" fillId="0" borderId="0" xfId="4" applyFont="1" applyAlignment="1" applyProtection="1">
      <alignment vertical="center"/>
    </xf>
    <xf numFmtId="168" fontId="12" fillId="0" borderId="0" xfId="5" applyNumberFormat="1" applyFont="1" applyAlignment="1" applyProtection="1">
      <alignment vertical="center"/>
    </xf>
    <xf numFmtId="167" fontId="13" fillId="0" borderId="0" xfId="4" applyNumberFormat="1" applyFont="1" applyFill="1" applyAlignment="1" applyProtection="1">
      <alignment vertical="center"/>
    </xf>
    <xf numFmtId="167" fontId="12" fillId="0" borderId="0" xfId="4" applyNumberFormat="1" applyFont="1" applyAlignment="1" applyProtection="1">
      <alignment vertical="center"/>
    </xf>
    <xf numFmtId="166" fontId="13" fillId="0" borderId="0" xfId="1" applyNumberFormat="1" applyFont="1" applyAlignment="1" applyProtection="1">
      <alignment vertical="center"/>
    </xf>
    <xf numFmtId="164" fontId="13" fillId="0" borderId="0" xfId="1" applyFont="1" applyBorder="1" applyAlignment="1" applyProtection="1">
      <alignment vertical="center"/>
    </xf>
    <xf numFmtId="166" fontId="12" fillId="0" borderId="0" xfId="1" applyNumberFormat="1" applyFont="1" applyAlignment="1" applyProtection="1">
      <alignment vertical="center"/>
    </xf>
    <xf numFmtId="37" fontId="13" fillId="0" borderId="0" xfId="1" applyNumberFormat="1" applyFont="1" applyFill="1" applyAlignment="1" applyProtection="1">
      <alignment vertical="center"/>
    </xf>
    <xf numFmtId="164" fontId="12" fillId="0" borderId="2" xfId="1" applyFont="1" applyBorder="1" applyAlignment="1" applyProtection="1">
      <alignment vertical="center"/>
    </xf>
    <xf numFmtId="167" fontId="12" fillId="0" borderId="2" xfId="4" applyNumberFormat="1" applyFont="1" applyBorder="1" applyAlignment="1" applyProtection="1">
      <alignment vertical="center"/>
    </xf>
    <xf numFmtId="167" fontId="13" fillId="0" borderId="2" xfId="4" applyNumberFormat="1" applyFont="1" applyFill="1" applyBorder="1" applyAlignment="1" applyProtection="1">
      <alignment vertical="center"/>
    </xf>
    <xf numFmtId="164" fontId="12" fillId="0" borderId="0" xfId="1" applyFont="1" applyAlignment="1" applyProtection="1">
      <alignment horizontal="center" vertical="center"/>
    </xf>
    <xf numFmtId="168" fontId="12" fillId="0" borderId="2" xfId="5" applyNumberFormat="1" applyFont="1" applyBorder="1" applyAlignment="1" applyProtection="1">
      <alignment vertical="center"/>
    </xf>
    <xf numFmtId="44" fontId="12" fillId="0" borderId="0" xfId="5" applyFont="1" applyBorder="1" applyAlignment="1" applyProtection="1">
      <alignment vertical="center"/>
    </xf>
    <xf numFmtId="43" fontId="12" fillId="0" borderId="0" xfId="4" applyFont="1" applyBorder="1" applyAlignment="1" applyProtection="1">
      <alignment vertical="center"/>
    </xf>
    <xf numFmtId="167" fontId="13" fillId="0" borderId="1" xfId="4" applyNumberFormat="1" applyFont="1" applyFill="1" applyBorder="1" applyAlignment="1" applyProtection="1">
      <alignment vertical="center"/>
    </xf>
    <xf numFmtId="164" fontId="11" fillId="0" borderId="0" xfId="1" quotePrefix="1" applyFont="1" applyAlignment="1" applyProtection="1">
      <alignment vertical="center"/>
    </xf>
    <xf numFmtId="164" fontId="11" fillId="0" borderId="0" xfId="1" quotePrefix="1" applyFont="1" applyAlignment="1" applyProtection="1">
      <alignment horizontal="right" vertical="center"/>
    </xf>
    <xf numFmtId="39" fontId="13" fillId="0" borderId="0" xfId="1" applyNumberFormat="1" applyFont="1" applyFill="1" applyAlignment="1" applyProtection="1">
      <alignment vertical="center"/>
    </xf>
    <xf numFmtId="164" fontId="13" fillId="0" borderId="0" xfId="1" applyFont="1" applyFill="1" applyBorder="1" applyAlignment="1" applyProtection="1">
      <alignment vertical="center"/>
    </xf>
    <xf numFmtId="167" fontId="12" fillId="0" borderId="0" xfId="4" applyNumberFormat="1" applyFont="1" applyBorder="1" applyAlignment="1" applyProtection="1">
      <alignment vertical="center"/>
    </xf>
    <xf numFmtId="164" fontId="12" fillId="0" borderId="0" xfId="1" applyFont="1" applyBorder="1" applyAlignment="1" applyProtection="1">
      <alignment vertical="center"/>
    </xf>
    <xf numFmtId="167" fontId="13" fillId="0" borderId="0" xfId="4" applyNumberFormat="1" applyFont="1" applyFill="1" applyBorder="1" applyAlignment="1" applyProtection="1">
      <alignment vertical="center"/>
    </xf>
    <xf numFmtId="37" fontId="12" fillId="0" borderId="0" xfId="1" applyNumberFormat="1" applyFont="1" applyAlignment="1" applyProtection="1">
      <alignment vertical="center"/>
    </xf>
    <xf numFmtId="166" fontId="12" fillId="0" borderId="0" xfId="1" applyNumberFormat="1" applyFont="1" applyFill="1" applyAlignment="1" applyProtection="1">
      <alignment vertical="center"/>
    </xf>
    <xf numFmtId="164" fontId="12" fillId="0" borderId="0" xfId="1" quotePrefix="1" applyFont="1" applyAlignment="1">
      <alignment horizontal="left" vertical="center"/>
    </xf>
    <xf numFmtId="164" fontId="12" fillId="0" borderId="2" xfId="1" applyFont="1" applyFill="1" applyBorder="1" applyAlignment="1" applyProtection="1">
      <alignment vertical="center"/>
    </xf>
    <xf numFmtId="164" fontId="14" fillId="0" borderId="0" xfId="1" applyFont="1" applyBorder="1" applyAlignment="1" applyProtection="1">
      <alignment vertical="center"/>
      <protection locked="0"/>
    </xf>
    <xf numFmtId="164" fontId="12" fillId="0" borderId="3" xfId="1" applyFont="1" applyBorder="1" applyAlignment="1" applyProtection="1">
      <alignment vertical="center"/>
    </xf>
    <xf numFmtId="168" fontId="12" fillId="0" borderId="3" xfId="5" applyNumberFormat="1" applyFont="1" applyBorder="1" applyAlignment="1" applyProtection="1">
      <alignment vertical="center"/>
    </xf>
    <xf numFmtId="167" fontId="13" fillId="0" borderId="3" xfId="4" applyNumberFormat="1" applyFont="1" applyFill="1" applyBorder="1" applyAlignment="1" applyProtection="1">
      <alignment vertical="center"/>
    </xf>
    <xf numFmtId="37" fontId="13" fillId="0" borderId="0" xfId="1" applyNumberFormat="1" applyFont="1" applyFill="1" applyBorder="1" applyAlignment="1" applyProtection="1">
      <alignment vertical="center"/>
    </xf>
    <xf numFmtId="164" fontId="12" fillId="0" borderId="0" xfId="1" quotePrefix="1" applyFont="1" applyFill="1" applyAlignment="1" applyProtection="1">
      <alignment horizontal="left" vertical="center"/>
    </xf>
    <xf numFmtId="164" fontId="12" fillId="0" borderId="0" xfId="1" quotePrefix="1" applyFont="1" applyAlignment="1" applyProtection="1">
      <alignment horizontal="left" vertical="center"/>
    </xf>
    <xf numFmtId="164" fontId="11" fillId="0" borderId="0" xfId="1" applyFont="1" applyAlignment="1" applyProtection="1">
      <alignment horizontal="center" vertical="center"/>
    </xf>
    <xf numFmtId="37" fontId="11" fillId="0" borderId="0" xfId="1" applyNumberFormat="1" applyFont="1" applyFill="1" applyBorder="1" applyAlignment="1" applyProtection="1">
      <alignment vertical="center"/>
    </xf>
    <xf numFmtId="39" fontId="11" fillId="0" borderId="0" xfId="1" applyNumberFormat="1" applyFont="1" applyFill="1" applyAlignment="1" applyProtection="1">
      <alignment vertical="center"/>
    </xf>
    <xf numFmtId="164" fontId="11" fillId="0" borderId="0" xfId="1" applyFont="1" applyBorder="1" applyAlignment="1" applyProtection="1">
      <alignment vertical="center"/>
    </xf>
    <xf numFmtId="164" fontId="13" fillId="0" borderId="0" xfId="1" applyFont="1" applyAlignment="1">
      <alignment vertical="center"/>
    </xf>
    <xf numFmtId="164" fontId="11" fillId="0" borderId="0" xfId="1" quotePrefix="1" applyFont="1" applyFill="1" applyAlignment="1" applyProtection="1">
      <alignment horizontal="right" vertical="center"/>
    </xf>
    <xf numFmtId="164" fontId="12" fillId="0" borderId="0" xfId="1" applyFont="1" applyFill="1" applyBorder="1" applyAlignment="1" applyProtection="1">
      <alignment vertical="center"/>
    </xf>
    <xf numFmtId="168" fontId="12" fillId="0" borderId="0" xfId="7" applyNumberFormat="1" applyFont="1" applyFill="1" applyAlignment="1" applyProtection="1">
      <alignment vertical="center"/>
    </xf>
    <xf numFmtId="167" fontId="12" fillId="0" borderId="0" xfId="8" applyNumberFormat="1" applyFont="1" applyFill="1" applyAlignment="1" applyProtection="1">
      <alignment vertical="center"/>
    </xf>
    <xf numFmtId="167" fontId="12" fillId="0" borderId="2" xfId="8" applyNumberFormat="1" applyFont="1" applyFill="1" applyBorder="1" applyAlignment="1" applyProtection="1">
      <alignment vertical="center"/>
    </xf>
    <xf numFmtId="168" fontId="12" fillId="0" borderId="1" xfId="7" applyNumberFormat="1" applyFont="1" applyFill="1" applyBorder="1" applyAlignment="1" applyProtection="1">
      <alignment vertical="center"/>
    </xf>
    <xf numFmtId="164" fontId="15" fillId="0" borderId="0" xfId="1" applyFont="1" applyFill="1" applyAlignment="1" applyProtection="1">
      <alignment vertical="center"/>
    </xf>
    <xf numFmtId="164" fontId="15" fillId="0" borderId="0" xfId="1" applyFont="1" applyAlignment="1">
      <alignment vertical="center"/>
    </xf>
    <xf numFmtId="167" fontId="12" fillId="0" borderId="0" xfId="8" applyNumberFormat="1" applyFont="1" applyFill="1" applyBorder="1" applyAlignment="1" applyProtection="1">
      <alignment vertical="center"/>
    </xf>
    <xf numFmtId="37" fontId="12" fillId="0" borderId="0" xfId="1" applyNumberFormat="1" applyFont="1" applyFill="1" applyAlignment="1" applyProtection="1">
      <alignment vertical="center"/>
    </xf>
    <xf numFmtId="171" fontId="13" fillId="0" borderId="0" xfId="1" applyNumberFormat="1" applyFont="1" applyFill="1" applyAlignment="1" applyProtection="1">
      <alignment vertical="center"/>
    </xf>
    <xf numFmtId="168" fontId="12" fillId="0" borderId="3" xfId="7" applyNumberFormat="1" applyFont="1" applyFill="1" applyBorder="1" applyAlignment="1" applyProtection="1">
      <alignment vertical="center"/>
    </xf>
    <xf numFmtId="172" fontId="11" fillId="0" borderId="0" xfId="1" quotePrefix="1" applyNumberFormat="1" applyFont="1" applyFill="1" applyAlignment="1" applyProtection="1">
      <alignment horizontal="left" vertical="center"/>
    </xf>
    <xf numFmtId="164" fontId="11" fillId="0" borderId="0" xfId="1" applyFont="1" applyFill="1" applyAlignment="1" applyProtection="1">
      <alignment horizontal="center" vertical="center"/>
    </xf>
    <xf numFmtId="164" fontId="12" fillId="0" borderId="0" xfId="1" applyFont="1" applyFill="1" applyBorder="1" applyAlignment="1" applyProtection="1">
      <alignment horizontal="centerContinuous" vertical="center"/>
    </xf>
    <xf numFmtId="164" fontId="12" fillId="0" borderId="0" xfId="1" quotePrefix="1" applyFont="1" applyFill="1" applyAlignment="1" applyProtection="1">
      <alignment horizontal="center" vertical="center"/>
    </xf>
    <xf numFmtId="166" fontId="12" fillId="0" borderId="0" xfId="1" applyNumberFormat="1" applyFont="1" applyFill="1" applyAlignment="1" applyProtection="1">
      <alignment horizontal="center" vertical="center"/>
    </xf>
    <xf numFmtId="164" fontId="11" fillId="0" borderId="0" xfId="1" quotePrefix="1" applyFont="1" applyFill="1" applyAlignment="1" applyProtection="1">
      <alignment horizontal="center" vertical="center"/>
    </xf>
    <xf numFmtId="164" fontId="12" fillId="0" borderId="0" xfId="1" applyFont="1" applyFill="1" applyBorder="1" applyAlignment="1" applyProtection="1">
      <alignment horizontal="center" vertical="center"/>
    </xf>
    <xf numFmtId="164" fontId="12" fillId="0" borderId="0" xfId="1" applyFont="1" applyBorder="1" applyAlignment="1">
      <alignment vertical="center"/>
    </xf>
    <xf numFmtId="164" fontId="11" fillId="0" borderId="0" xfId="1" quotePrefix="1" applyFont="1" applyFill="1" applyBorder="1" applyAlignment="1" applyProtection="1">
      <alignment horizontal="right" vertical="center"/>
    </xf>
    <xf numFmtId="164" fontId="12" fillId="0" borderId="3" xfId="1" applyFont="1" applyFill="1" applyBorder="1" applyAlignment="1" applyProtection="1">
      <alignment vertical="center"/>
    </xf>
    <xf numFmtId="168" fontId="12" fillId="0" borderId="4" xfId="7" applyNumberFormat="1" applyFont="1" applyFill="1" applyBorder="1" applyAlignment="1" applyProtection="1">
      <alignment vertical="center"/>
    </xf>
    <xf numFmtId="164" fontId="12" fillId="0" borderId="3" xfId="1" applyFont="1" applyFill="1" applyBorder="1" applyAlignment="1" applyProtection="1">
      <alignment horizontal="center" vertical="center"/>
    </xf>
    <xf numFmtId="164" fontId="12" fillId="0" borderId="1" xfId="1" quotePrefix="1" applyFont="1" applyFill="1" applyBorder="1" applyAlignment="1" applyProtection="1">
      <alignment horizontal="center" vertical="center"/>
    </xf>
    <xf numFmtId="44" fontId="12" fillId="0" borderId="0" xfId="7" applyFont="1" applyAlignment="1" applyProtection="1">
      <alignment vertical="center"/>
    </xf>
    <xf numFmtId="43" fontId="12" fillId="0" borderId="0" xfId="8" applyNumberFormat="1" applyFont="1" applyAlignment="1" applyProtection="1">
      <alignment vertical="center"/>
    </xf>
    <xf numFmtId="43" fontId="12" fillId="0" borderId="0" xfId="1" applyNumberFormat="1" applyFont="1" applyBorder="1" applyAlignment="1" applyProtection="1">
      <alignment vertical="center"/>
    </xf>
    <xf numFmtId="43" fontId="12" fillId="0" borderId="2" xfId="8" applyNumberFormat="1" applyFont="1" applyBorder="1" applyAlignment="1" applyProtection="1">
      <alignment vertical="center"/>
    </xf>
    <xf numFmtId="43" fontId="12" fillId="0" borderId="0" xfId="8" applyNumberFormat="1" applyFont="1" applyBorder="1" applyAlignment="1" applyProtection="1">
      <alignment vertical="center"/>
    </xf>
    <xf numFmtId="44" fontId="12" fillId="0" borderId="2" xfId="7" applyNumberFormat="1" applyFont="1" applyFill="1" applyBorder="1" applyAlignment="1" applyProtection="1">
      <alignment vertical="center"/>
    </xf>
    <xf numFmtId="167" fontId="12" fillId="0" borderId="1" xfId="8" applyNumberFormat="1" applyFont="1" applyFill="1" applyBorder="1" applyAlignment="1" applyProtection="1">
      <alignment vertical="center"/>
    </xf>
    <xf numFmtId="44" fontId="12" fillId="0" borderId="0" xfId="7" applyNumberFormat="1" applyFont="1" applyAlignment="1" applyProtection="1">
      <alignment vertical="center"/>
    </xf>
    <xf numFmtId="43" fontId="12" fillId="0" borderId="0" xfId="7" applyNumberFormat="1" applyFont="1" applyAlignment="1" applyProtection="1">
      <alignment vertical="center"/>
    </xf>
    <xf numFmtId="44" fontId="12" fillId="0" borderId="0" xfId="1" applyNumberFormat="1" applyFont="1" applyBorder="1" applyAlignment="1" applyProtection="1">
      <alignment vertical="center"/>
    </xf>
    <xf numFmtId="44" fontId="12" fillId="0" borderId="2" xfId="7" applyNumberFormat="1" applyFont="1" applyBorder="1" applyAlignment="1" applyProtection="1">
      <alignment vertical="center"/>
    </xf>
    <xf numFmtId="164" fontId="12" fillId="0" borderId="0" xfId="1" applyFont="1"/>
    <xf numFmtId="168" fontId="12" fillId="0" borderId="0" xfId="7" applyNumberFormat="1" applyFont="1" applyFill="1" applyBorder="1" applyAlignment="1" applyProtection="1">
      <alignment vertical="center"/>
    </xf>
    <xf numFmtId="44" fontId="12" fillId="0" borderId="0" xfId="7" applyFont="1" applyBorder="1" applyAlignment="1" applyProtection="1">
      <alignment vertical="center"/>
    </xf>
    <xf numFmtId="44" fontId="12" fillId="0" borderId="2" xfId="7" applyFont="1" applyBorder="1" applyAlignment="1" applyProtection="1">
      <alignment vertical="center"/>
    </xf>
    <xf numFmtId="44" fontId="12" fillId="0" borderId="3" xfId="7" applyFont="1" applyBorder="1" applyAlignment="1" applyProtection="1">
      <alignment vertical="center"/>
    </xf>
    <xf numFmtId="167" fontId="12" fillId="0" borderId="3" xfId="8" applyNumberFormat="1" applyFont="1" applyFill="1" applyBorder="1" applyAlignment="1" applyProtection="1">
      <alignment vertical="center"/>
    </xf>
    <xf numFmtId="167" fontId="12" fillId="0" borderId="0" xfId="8" applyNumberFormat="1" applyFont="1" applyAlignment="1" applyProtection="1">
      <alignment vertical="center"/>
    </xf>
    <xf numFmtId="167" fontId="12" fillId="0" borderId="2" xfId="8" applyNumberFormat="1" applyFont="1" applyBorder="1" applyAlignment="1" applyProtection="1">
      <alignment vertical="center"/>
    </xf>
    <xf numFmtId="167" fontId="12" fillId="0" borderId="0" xfId="8" applyNumberFormat="1" applyFont="1" applyBorder="1" applyAlignment="1" applyProtection="1">
      <alignment vertical="center"/>
    </xf>
    <xf numFmtId="164" fontId="16" fillId="0" borderId="0" xfId="1" applyFont="1" applyFill="1" applyAlignment="1" applyProtection="1">
      <alignment vertical="center"/>
    </xf>
    <xf numFmtId="164" fontId="11" fillId="0" borderId="0" xfId="1" applyFont="1" applyAlignment="1">
      <alignment horizontal="right" vertical="center"/>
    </xf>
    <xf numFmtId="164" fontId="12" fillId="0" borderId="0" xfId="1" applyFont="1" applyAlignment="1">
      <alignment horizontal="right" vertical="center"/>
    </xf>
    <xf numFmtId="164" fontId="12" fillId="0" borderId="1" xfId="1" applyFont="1" applyFill="1" applyBorder="1" applyAlignment="1" applyProtection="1">
      <alignment vertical="center"/>
    </xf>
    <xf numFmtId="167" fontId="12" fillId="0" borderId="0" xfId="4" applyNumberFormat="1" applyFont="1" applyFill="1" applyAlignment="1" applyProtection="1">
      <alignment vertical="center"/>
    </xf>
    <xf numFmtId="168" fontId="12" fillId="0" borderId="0" xfId="5" applyNumberFormat="1" applyFont="1" applyFill="1" applyAlignment="1" applyProtection="1">
      <alignment vertical="center"/>
    </xf>
    <xf numFmtId="44" fontId="12" fillId="0" borderId="0" xfId="5" applyFont="1" applyFill="1" applyAlignment="1" applyProtection="1">
      <alignment vertical="center"/>
    </xf>
    <xf numFmtId="43" fontId="12" fillId="0" borderId="0" xfId="4" applyFont="1" applyFill="1" applyAlignment="1" applyProtection="1">
      <alignment vertical="center"/>
    </xf>
    <xf numFmtId="168" fontId="13" fillId="0" borderId="0" xfId="5" applyNumberFormat="1" applyFont="1" applyFill="1" applyAlignment="1" applyProtection="1">
      <alignment vertical="center"/>
    </xf>
    <xf numFmtId="43" fontId="12" fillId="0" borderId="0" xfId="4" applyFont="1" applyFill="1" applyBorder="1" applyAlignment="1" applyProtection="1">
      <alignment vertical="center"/>
    </xf>
    <xf numFmtId="166" fontId="13" fillId="0" borderId="0" xfId="1" applyNumberFormat="1" applyFont="1" applyFill="1" applyAlignment="1" applyProtection="1">
      <alignment vertical="center"/>
    </xf>
    <xf numFmtId="167" fontId="12" fillId="0" borderId="2" xfId="4" applyNumberFormat="1" applyFont="1" applyFill="1" applyBorder="1" applyAlignment="1" applyProtection="1">
      <alignment vertical="center"/>
    </xf>
    <xf numFmtId="168" fontId="12" fillId="0" borderId="2" xfId="5" applyNumberFormat="1" applyFont="1" applyFill="1" applyBorder="1" applyAlignment="1" applyProtection="1">
      <alignment vertical="center"/>
    </xf>
    <xf numFmtId="44" fontId="12" fillId="0" borderId="0" xfId="5" applyFont="1" applyFill="1" applyBorder="1" applyAlignment="1" applyProtection="1">
      <alignment vertical="center"/>
    </xf>
    <xf numFmtId="164" fontId="13" fillId="0" borderId="0" xfId="1" applyFont="1" applyFill="1" applyAlignment="1" applyProtection="1">
      <alignment horizontal="right" vertical="center"/>
    </xf>
    <xf numFmtId="164" fontId="12" fillId="0" borderId="0" xfId="1" quotePrefix="1" applyFont="1" applyFill="1" applyAlignment="1" applyProtection="1">
      <alignment vertical="center"/>
    </xf>
    <xf numFmtId="167" fontId="12" fillId="0" borderId="0" xfId="4" applyNumberFormat="1" applyFont="1" applyFill="1" applyBorder="1" applyAlignment="1" applyProtection="1">
      <alignment vertical="center"/>
    </xf>
    <xf numFmtId="167" fontId="12" fillId="0" borderId="3" xfId="4" applyNumberFormat="1" applyFont="1" applyFill="1" applyBorder="1" applyAlignment="1" applyProtection="1">
      <alignment vertical="center"/>
    </xf>
    <xf numFmtId="168" fontId="12" fillId="0" borderId="3" xfId="5" applyNumberFormat="1" applyFont="1" applyFill="1" applyBorder="1" applyAlignment="1" applyProtection="1">
      <alignment vertical="center"/>
    </xf>
    <xf numFmtId="164" fontId="15" fillId="0" borderId="0" xfId="1" applyFont="1" applyFill="1" applyAlignment="1" applyProtection="1">
      <alignment horizontal="right" vertical="center"/>
    </xf>
    <xf numFmtId="0" fontId="11" fillId="0" borderId="0" xfId="9" applyFont="1" applyFill="1" applyAlignment="1">
      <alignment vertical="center"/>
    </xf>
    <xf numFmtId="0" fontId="11" fillId="0" borderId="0" xfId="9" quotePrefix="1" applyNumberFormat="1" applyFont="1" applyFill="1" applyBorder="1" applyAlignment="1">
      <alignment horizontal="left" vertical="center"/>
    </xf>
    <xf numFmtId="0" fontId="11" fillId="0" borderId="0" xfId="9" applyNumberFormat="1" applyFont="1" applyFill="1" applyBorder="1" applyAlignment="1">
      <alignment vertical="center"/>
    </xf>
    <xf numFmtId="3" fontId="11" fillId="0" borderId="0" xfId="9" applyNumberFormat="1" applyFont="1" applyFill="1" applyAlignment="1">
      <alignment vertical="center"/>
    </xf>
    <xf numFmtId="3" fontId="11" fillId="0" borderId="0" xfId="9" applyNumberFormat="1" applyFont="1" applyFill="1" applyBorder="1" applyAlignment="1">
      <alignment vertical="center"/>
    </xf>
    <xf numFmtId="4" fontId="11" fillId="0" borderId="0" xfId="9" applyNumberFormat="1" applyFont="1" applyFill="1" applyAlignment="1">
      <alignment vertical="center"/>
    </xf>
    <xf numFmtId="4" fontId="11" fillId="0" borderId="0" xfId="9" applyNumberFormat="1" applyFont="1" applyFill="1" applyBorder="1" applyAlignment="1">
      <alignment vertical="center"/>
    </xf>
    <xf numFmtId="0" fontId="11" fillId="0" borderId="0" xfId="9" quotePrefix="1" applyFont="1" applyFill="1" applyAlignment="1">
      <alignment horizontal="left" vertical="center"/>
    </xf>
    <xf numFmtId="0" fontId="11" fillId="0" borderId="0" xfId="9" applyFont="1" applyFill="1" applyAlignment="1">
      <alignment horizontal="right" vertical="center"/>
    </xf>
    <xf numFmtId="0" fontId="11" fillId="0" borderId="0" xfId="9" applyFont="1" applyFill="1" applyBorder="1" applyAlignment="1">
      <alignment horizontal="center" vertical="center"/>
    </xf>
    <xf numFmtId="0" fontId="11" fillId="0" borderId="0" xfId="9" applyFont="1" applyFill="1" applyBorder="1" applyAlignment="1">
      <alignment horizontal="right" vertical="center"/>
    </xf>
    <xf numFmtId="173" fontId="11" fillId="0" borderId="0" xfId="9" applyNumberFormat="1" applyFont="1" applyFill="1" applyAlignment="1">
      <alignment horizontal="right" vertical="center"/>
    </xf>
    <xf numFmtId="173" fontId="11" fillId="0" borderId="0" xfId="9" applyNumberFormat="1" applyFont="1" applyFill="1" applyBorder="1" applyAlignment="1">
      <alignment horizontal="right" vertical="center"/>
    </xf>
    <xf numFmtId="174" fontId="11" fillId="0" borderId="0" xfId="9" applyNumberFormat="1" applyFont="1" applyFill="1" applyAlignment="1">
      <alignment horizontal="right" vertical="center"/>
    </xf>
    <xf numFmtId="174" fontId="11" fillId="0" borderId="0" xfId="9" applyNumberFormat="1" applyFont="1" applyFill="1" applyBorder="1" applyAlignment="1">
      <alignment horizontal="right" vertical="center"/>
    </xf>
    <xf numFmtId="175" fontId="11" fillId="0" borderId="0" xfId="9" applyNumberFormat="1" applyFont="1" applyFill="1" applyAlignment="1">
      <alignment horizontal="right" vertical="center"/>
    </xf>
    <xf numFmtId="175" fontId="11" fillId="0" borderId="0" xfId="9" applyNumberFormat="1" applyFont="1" applyFill="1" applyBorder="1" applyAlignment="1">
      <alignment horizontal="right" vertical="center"/>
    </xf>
    <xf numFmtId="3" fontId="11" fillId="0" borderId="0" xfId="9" quotePrefix="1" applyNumberFormat="1" applyFont="1" applyFill="1" applyAlignment="1">
      <alignment horizontal="right" vertical="center"/>
    </xf>
    <xf numFmtId="0" fontId="16" fillId="0" borderId="0" xfId="9" quotePrefix="1" applyNumberFormat="1" applyFont="1" applyFill="1" applyBorder="1" applyAlignment="1">
      <alignment horizontal="left" vertical="center"/>
    </xf>
    <xf numFmtId="0" fontId="11" fillId="0" borderId="0" xfId="9" quotePrefix="1" applyFont="1" applyFill="1" applyAlignment="1">
      <alignment horizontal="center" vertical="center"/>
    </xf>
    <xf numFmtId="0" fontId="16" fillId="0" borderId="0" xfId="9" applyNumberFormat="1" applyFont="1" applyFill="1" applyBorder="1" applyAlignment="1">
      <alignment vertical="center"/>
    </xf>
    <xf numFmtId="0" fontId="11" fillId="0" borderId="0" xfId="9" applyFont="1" applyFill="1" applyAlignment="1">
      <alignment horizontal="left" vertical="center"/>
    </xf>
    <xf numFmtId="3" fontId="11" fillId="0" borderId="0" xfId="9" applyNumberFormat="1" applyFont="1" applyFill="1" applyAlignment="1">
      <alignment horizontal="right" vertical="center"/>
    </xf>
    <xf numFmtId="3" fontId="11" fillId="0" borderId="0" xfId="9" quotePrefix="1" applyNumberFormat="1" applyFont="1" applyFill="1" applyBorder="1" applyAlignment="1">
      <alignment vertical="center"/>
    </xf>
    <xf numFmtId="3" fontId="14" fillId="0" borderId="0" xfId="9" applyNumberFormat="1" applyFont="1" applyFill="1" applyBorder="1" applyAlignment="1">
      <alignment vertical="center"/>
    </xf>
    <xf numFmtId="0" fontId="14" fillId="0" borderId="0" xfId="9" applyFont="1" applyFill="1" applyAlignment="1">
      <alignment horizontal="right" vertical="center"/>
    </xf>
    <xf numFmtId="0" fontId="16" fillId="0" borderId="0" xfId="9" quotePrefix="1" applyFont="1" applyFill="1" applyAlignment="1">
      <alignment horizontal="right" vertical="center"/>
    </xf>
    <xf numFmtId="173" fontId="16" fillId="0" borderId="0" xfId="9" applyNumberFormat="1" applyFont="1" applyFill="1" applyAlignment="1">
      <alignment horizontal="right" vertical="center"/>
    </xf>
    <xf numFmtId="173" fontId="16" fillId="0" borderId="0" xfId="9" applyNumberFormat="1" applyFont="1" applyFill="1" applyAlignment="1">
      <alignment horizontal="left" vertical="center"/>
    </xf>
    <xf numFmtId="0" fontId="12" fillId="0" borderId="0" xfId="9" applyFont="1" applyFill="1" applyAlignment="1">
      <alignment horizontal="left" vertical="center"/>
    </xf>
    <xf numFmtId="0" fontId="12" fillId="0" borderId="0" xfId="9" applyFont="1" applyFill="1" applyAlignment="1">
      <alignment vertical="center"/>
    </xf>
    <xf numFmtId="0" fontId="12" fillId="0" borderId="0" xfId="9" applyNumberFormat="1" applyFont="1" applyFill="1" applyBorder="1" applyAlignment="1">
      <alignment vertical="center"/>
    </xf>
    <xf numFmtId="3" fontId="12" fillId="0" borderId="0" xfId="9" applyNumberFormat="1" applyFont="1" applyFill="1" applyBorder="1" applyAlignment="1">
      <alignment vertical="center"/>
    </xf>
    <xf numFmtId="4" fontId="12" fillId="0" borderId="0" xfId="9" applyNumberFormat="1" applyFont="1" applyFill="1" applyAlignment="1">
      <alignment vertical="center"/>
    </xf>
    <xf numFmtId="4" fontId="12" fillId="0" borderId="0" xfId="9" applyNumberFormat="1" applyFont="1" applyFill="1" applyBorder="1" applyAlignment="1">
      <alignment vertical="center"/>
    </xf>
    <xf numFmtId="0" fontId="12" fillId="0" borderId="0" xfId="9" applyFont="1" applyFill="1" applyAlignment="1">
      <alignment horizontal="right" vertical="center"/>
    </xf>
    <xf numFmtId="0" fontId="12" fillId="0" borderId="0" xfId="9" applyFont="1" applyFill="1" applyBorder="1" applyAlignment="1">
      <alignment horizontal="right" vertical="center"/>
    </xf>
    <xf numFmtId="3" fontId="17" fillId="0" borderId="0" xfId="9" applyNumberFormat="1" applyFont="1" applyFill="1" applyAlignment="1">
      <alignment vertical="center"/>
    </xf>
    <xf numFmtId="173" fontId="12" fillId="0" borderId="0" xfId="9" applyNumberFormat="1" applyFont="1" applyFill="1" applyBorder="1" applyAlignment="1">
      <alignment horizontal="right" vertical="center"/>
    </xf>
    <xf numFmtId="174" fontId="12" fillId="0" borderId="0" xfId="9" applyNumberFormat="1" applyFont="1" applyFill="1" applyBorder="1" applyAlignment="1">
      <alignment horizontal="right" vertical="center"/>
    </xf>
    <xf numFmtId="175" fontId="17" fillId="0" borderId="0" xfId="9" applyNumberFormat="1" applyFont="1" applyFill="1" applyAlignment="1">
      <alignment vertical="center"/>
    </xf>
    <xf numFmtId="175" fontId="12" fillId="0" borderId="0" xfId="9" applyNumberFormat="1" applyFont="1" applyFill="1" applyBorder="1" applyAlignment="1">
      <alignment horizontal="right" vertical="center"/>
    </xf>
    <xf numFmtId="3" fontId="12" fillId="0" borderId="0" xfId="9" applyNumberFormat="1" applyFont="1" applyFill="1" applyAlignment="1">
      <alignment vertical="center"/>
    </xf>
    <xf numFmtId="173" fontId="12" fillId="0" borderId="0" xfId="9" applyNumberFormat="1" applyFont="1" applyFill="1" applyAlignment="1">
      <alignment horizontal="center" vertical="center"/>
    </xf>
    <xf numFmtId="174" fontId="12" fillId="0" borderId="0" xfId="9" applyNumberFormat="1" applyFont="1" applyFill="1" applyAlignment="1">
      <alignment horizontal="center" vertical="center"/>
    </xf>
    <xf numFmtId="175" fontId="12" fillId="0" borderId="0" xfId="9" applyNumberFormat="1" applyFont="1" applyFill="1" applyAlignment="1">
      <alignment horizontal="center" vertical="center"/>
    </xf>
    <xf numFmtId="3" fontId="12" fillId="0" borderId="0" xfId="9" quotePrefix="1" applyNumberFormat="1" applyFont="1" applyFill="1" applyAlignment="1">
      <alignment horizontal="center" vertical="center"/>
    </xf>
    <xf numFmtId="3" fontId="12" fillId="0" borderId="0" xfId="9" applyNumberFormat="1" applyFont="1" applyFill="1" applyBorder="1" applyAlignment="1">
      <alignment horizontal="center" vertical="center"/>
    </xf>
    <xf numFmtId="4" fontId="12" fillId="0" borderId="0" xfId="9" applyNumberFormat="1" applyFont="1" applyFill="1" applyAlignment="1">
      <alignment horizontal="center" vertical="center"/>
    </xf>
    <xf numFmtId="0" fontId="12" fillId="0" borderId="0" xfId="9" applyFont="1" applyFill="1" applyAlignment="1">
      <alignment horizontal="center" vertical="center"/>
    </xf>
    <xf numFmtId="175" fontId="12" fillId="0" borderId="0" xfId="9" quotePrefix="1" applyNumberFormat="1" applyFont="1" applyFill="1" applyAlignment="1">
      <alignment horizontal="center" vertical="center" wrapText="1"/>
    </xf>
    <xf numFmtId="3" fontId="12" fillId="0" borderId="0" xfId="9" applyNumberFormat="1" applyFont="1" applyFill="1" applyBorder="1" applyAlignment="1">
      <alignment horizontal="left" vertical="center"/>
    </xf>
    <xf numFmtId="3" fontId="12" fillId="0" borderId="0" xfId="9" quotePrefix="1" applyNumberFormat="1" applyFont="1" applyFill="1" applyBorder="1" applyAlignment="1">
      <alignment horizontal="center" vertical="center"/>
    </xf>
    <xf numFmtId="175" fontId="12" fillId="0" borderId="0" xfId="9" applyNumberFormat="1" applyFont="1" applyFill="1" applyBorder="1" applyAlignment="1">
      <alignment horizontal="center" vertical="center"/>
    </xf>
    <xf numFmtId="0" fontId="12" fillId="0" borderId="0" xfId="9" applyFont="1" applyFill="1" applyBorder="1" applyAlignment="1">
      <alignment vertical="center"/>
    </xf>
    <xf numFmtId="0" fontId="12" fillId="0" borderId="2" xfId="9" applyFont="1" applyFill="1" applyBorder="1" applyAlignment="1">
      <alignment horizontal="center" vertical="center"/>
    </xf>
    <xf numFmtId="0" fontId="12" fillId="0" borderId="0" xfId="9" applyFont="1" applyFill="1" applyBorder="1" applyAlignment="1">
      <alignment horizontal="center" vertical="center"/>
    </xf>
    <xf numFmtId="0" fontId="12" fillId="0" borderId="2" xfId="9" applyNumberFormat="1" applyFont="1" applyFill="1" applyBorder="1" applyAlignment="1">
      <alignment horizontal="center" vertical="center"/>
    </xf>
    <xf numFmtId="0" fontId="12" fillId="0" borderId="0" xfId="9" applyNumberFormat="1" applyFont="1" applyFill="1" applyBorder="1" applyAlignment="1">
      <alignment horizontal="center" vertical="center"/>
    </xf>
    <xf numFmtId="4" fontId="12" fillId="0" borderId="2" xfId="9" quotePrefix="1" applyNumberFormat="1" applyFont="1" applyFill="1" applyBorder="1" applyAlignment="1">
      <alignment horizontal="center" vertical="center"/>
    </xf>
    <xf numFmtId="4" fontId="12" fillId="0" borderId="0" xfId="9" applyNumberFormat="1" applyFont="1" applyFill="1" applyBorder="1" applyAlignment="1">
      <alignment horizontal="center" vertical="center"/>
    </xf>
    <xf numFmtId="173" fontId="12" fillId="0" borderId="2" xfId="9" quotePrefix="1" applyNumberFormat="1" applyFont="1" applyFill="1" applyBorder="1" applyAlignment="1">
      <alignment horizontal="center" vertical="center"/>
    </xf>
    <xf numFmtId="0" fontId="12" fillId="0" borderId="0" xfId="9" quotePrefix="1" applyFont="1" applyFill="1" applyBorder="1" applyAlignment="1">
      <alignment horizontal="center" vertical="center"/>
    </xf>
    <xf numFmtId="3" fontId="12" fillId="0" borderId="2" xfId="9" quotePrefix="1" applyNumberFormat="1" applyFont="1" applyFill="1" applyBorder="1" applyAlignment="1">
      <alignment horizontal="center" vertical="center"/>
    </xf>
    <xf numFmtId="173" fontId="12" fillId="0" borderId="0" xfId="9" quotePrefix="1" applyNumberFormat="1" applyFont="1" applyFill="1" applyBorder="1" applyAlignment="1">
      <alignment horizontal="center" vertical="center"/>
    </xf>
    <xf numFmtId="174" fontId="12" fillId="0" borderId="0" xfId="9" quotePrefix="1" applyNumberFormat="1" applyFont="1" applyFill="1" applyBorder="1" applyAlignment="1">
      <alignment horizontal="center" vertical="center"/>
    </xf>
    <xf numFmtId="175" fontId="12" fillId="0" borderId="2" xfId="9" applyNumberFormat="1" applyFont="1" applyFill="1" applyBorder="1" applyAlignment="1">
      <alignment horizontal="center" vertical="center"/>
    </xf>
    <xf numFmtId="175" fontId="12" fillId="0" borderId="0" xfId="9" quotePrefix="1" applyNumberFormat="1" applyFont="1" applyFill="1" applyBorder="1" applyAlignment="1">
      <alignment horizontal="center" vertical="center"/>
    </xf>
    <xf numFmtId="0" fontId="12" fillId="0" borderId="0" xfId="9" applyFont="1" applyFill="1" applyAlignment="1">
      <alignment horizontal="right" vertical="center" wrapText="1"/>
    </xf>
    <xf numFmtId="0" fontId="12" fillId="0" borderId="0" xfId="9" applyFont="1" applyFill="1" applyBorder="1" applyAlignment="1">
      <alignment vertical="center" wrapText="1"/>
    </xf>
    <xf numFmtId="0" fontId="12" fillId="0" borderId="0" xfId="9" applyNumberFormat="1" applyFont="1" applyFill="1" applyBorder="1" applyAlignment="1">
      <alignment horizontal="center" vertical="center" wrapText="1"/>
    </xf>
    <xf numFmtId="3" fontId="18" fillId="0" borderId="0" xfId="9" applyNumberFormat="1" applyFont="1" applyFill="1" applyBorder="1" applyAlignment="1">
      <alignment horizontal="center" vertical="center" wrapText="1"/>
    </xf>
    <xf numFmtId="3" fontId="12" fillId="0" borderId="0" xfId="9" applyNumberFormat="1" applyFont="1" applyFill="1" applyBorder="1" applyAlignment="1">
      <alignment horizontal="center" vertical="center" wrapText="1"/>
    </xf>
    <xf numFmtId="4" fontId="12" fillId="0" borderId="0" xfId="9" applyNumberFormat="1" applyFont="1" applyFill="1" applyBorder="1" applyAlignment="1">
      <alignment horizontal="center" vertical="center" wrapText="1"/>
    </xf>
    <xf numFmtId="0" fontId="12" fillId="0" borderId="0" xfId="9" applyFont="1" applyFill="1" applyBorder="1" applyAlignment="1">
      <alignment horizontal="right" vertical="center" wrapText="1"/>
    </xf>
    <xf numFmtId="173" fontId="12" fillId="0" borderId="0" xfId="9" applyNumberFormat="1" applyFont="1" applyFill="1" applyBorder="1" applyAlignment="1">
      <alignment horizontal="right" vertical="center" wrapText="1"/>
    </xf>
    <xf numFmtId="174" fontId="12" fillId="0" borderId="0" xfId="9" applyNumberFormat="1" applyFont="1" applyFill="1" applyBorder="1" applyAlignment="1">
      <alignment horizontal="right" vertical="center" wrapText="1"/>
    </xf>
    <xf numFmtId="175" fontId="12" fillId="0" borderId="0" xfId="9" applyNumberFormat="1" applyFont="1" applyFill="1" applyBorder="1" applyAlignment="1">
      <alignment horizontal="right" vertical="center" wrapText="1"/>
    </xf>
    <xf numFmtId="3" fontId="12" fillId="0" borderId="0" xfId="9" applyNumberFormat="1" applyFont="1" applyFill="1" applyBorder="1" applyAlignment="1">
      <alignment horizontal="right" vertical="center" wrapText="1"/>
    </xf>
    <xf numFmtId="0" fontId="12" fillId="0" borderId="0" xfId="9" applyFont="1" applyFill="1" applyAlignment="1">
      <alignment vertical="center" wrapText="1"/>
    </xf>
    <xf numFmtId="0" fontId="12" fillId="0" borderId="0" xfId="9" applyFont="1" applyFill="1" applyBorder="1" applyAlignment="1">
      <alignment horizontal="left" vertical="center"/>
    </xf>
    <xf numFmtId="173" fontId="12" fillId="0" borderId="0" xfId="9" applyNumberFormat="1" applyFont="1" applyFill="1" applyAlignment="1">
      <alignment horizontal="right" vertical="center"/>
    </xf>
    <xf numFmtId="174" fontId="12" fillId="0" borderId="0" xfId="9" applyNumberFormat="1" applyFont="1" applyFill="1" applyAlignment="1">
      <alignment horizontal="right" vertical="center"/>
    </xf>
    <xf numFmtId="175" fontId="12" fillId="0" borderId="0" xfId="9" applyNumberFormat="1" applyFont="1" applyFill="1" applyAlignment="1">
      <alignment horizontal="right" vertical="center"/>
    </xf>
    <xf numFmtId="3" fontId="12" fillId="0" borderId="0" xfId="9" applyNumberFormat="1" applyFont="1" applyFill="1" applyAlignment="1">
      <alignment horizontal="right" vertical="center"/>
    </xf>
    <xf numFmtId="0" fontId="12" fillId="0" borderId="0" xfId="9" quotePrefix="1" applyFont="1" applyFill="1" applyAlignment="1">
      <alignment horizontal="right" vertical="center"/>
    </xf>
    <xf numFmtId="0" fontId="12" fillId="0" borderId="0" xfId="9" applyFont="1" applyFill="1" applyAlignment="1" applyProtection="1">
      <alignment vertical="center"/>
    </xf>
    <xf numFmtId="167" fontId="12" fillId="0" borderId="0" xfId="10" applyNumberFormat="1" applyFont="1" applyFill="1" applyBorder="1" applyAlignment="1">
      <alignment vertical="center"/>
    </xf>
    <xf numFmtId="39" fontId="12" fillId="0" borderId="0" xfId="10" applyNumberFormat="1" applyFont="1" applyFill="1" applyBorder="1" applyAlignment="1">
      <alignment vertical="center"/>
    </xf>
    <xf numFmtId="4" fontId="12" fillId="0" borderId="0" xfId="9" applyNumberFormat="1" applyFont="1" applyFill="1" applyBorder="1" applyAlignment="1">
      <alignment horizontal="right" vertical="center"/>
    </xf>
    <xf numFmtId="169" fontId="12" fillId="0" borderId="0" xfId="10" applyNumberFormat="1" applyFont="1" applyFill="1" applyBorder="1" applyAlignment="1">
      <alignment vertical="center"/>
    </xf>
    <xf numFmtId="174" fontId="12" fillId="0" borderId="0" xfId="9" applyNumberFormat="1" applyFont="1" applyFill="1" applyBorder="1" applyAlignment="1" applyProtection="1">
      <alignment horizontal="right" vertical="center"/>
    </xf>
    <xf numFmtId="169" fontId="12" fillId="0" borderId="0" xfId="9" applyNumberFormat="1" applyFont="1" applyFill="1" applyBorder="1" applyAlignment="1">
      <alignment horizontal="right" vertical="center"/>
    </xf>
    <xf numFmtId="176" fontId="12" fillId="0" borderId="0" xfId="10" applyNumberFormat="1" applyFont="1" applyFill="1" applyBorder="1" applyAlignment="1">
      <alignment vertical="center"/>
    </xf>
    <xf numFmtId="42" fontId="12" fillId="0" borderId="0" xfId="10" applyNumberFormat="1" applyFont="1" applyFill="1" applyBorder="1" applyAlignment="1">
      <alignment vertical="center"/>
    </xf>
    <xf numFmtId="167" fontId="12" fillId="0" borderId="0" xfId="9" applyNumberFormat="1" applyFont="1" applyFill="1" applyAlignment="1">
      <alignment vertical="center"/>
    </xf>
    <xf numFmtId="167" fontId="12" fillId="0" borderId="0" xfId="10" applyNumberFormat="1" applyFont="1" applyFill="1" applyBorder="1" applyAlignment="1">
      <alignment horizontal="left" vertical="center"/>
    </xf>
    <xf numFmtId="177" fontId="12" fillId="0" borderId="0" xfId="9" applyNumberFormat="1" applyFont="1" applyFill="1" applyBorder="1" applyAlignment="1">
      <alignment horizontal="right" vertical="center"/>
    </xf>
    <xf numFmtId="167" fontId="12" fillId="0" borderId="0" xfId="9" applyNumberFormat="1" applyFont="1" applyFill="1" applyBorder="1" applyAlignment="1">
      <alignment vertical="center"/>
    </xf>
    <xf numFmtId="43" fontId="12" fillId="0" borderId="0" xfId="9" applyNumberFormat="1" applyFont="1" applyFill="1" applyBorder="1" applyAlignment="1">
      <alignment horizontal="right" vertical="center"/>
    </xf>
    <xf numFmtId="3" fontId="17" fillId="0" borderId="0" xfId="9" applyNumberFormat="1" applyFont="1" applyFill="1" applyBorder="1" applyAlignment="1">
      <alignment horizontal="right" vertical="center"/>
    </xf>
    <xf numFmtId="3" fontId="12" fillId="0" borderId="0" xfId="9" applyNumberFormat="1" applyFont="1" applyFill="1" applyBorder="1" applyAlignment="1">
      <alignment horizontal="right" vertical="center"/>
    </xf>
    <xf numFmtId="3" fontId="17" fillId="0" borderId="0" xfId="9" applyNumberFormat="1" applyFont="1" applyFill="1" applyBorder="1" applyAlignment="1">
      <alignment vertical="center"/>
    </xf>
    <xf numFmtId="167" fontId="12" fillId="0" borderId="0" xfId="11" applyNumberFormat="1" applyFont="1" applyFill="1" applyAlignment="1" applyProtection="1">
      <alignment vertical="center"/>
    </xf>
    <xf numFmtId="167" fontId="12" fillId="0" borderId="0" xfId="10" applyNumberFormat="1" applyFont="1" applyFill="1" applyAlignment="1">
      <alignment vertical="center"/>
    </xf>
    <xf numFmtId="2" fontId="12" fillId="0" borderId="0" xfId="9" applyNumberFormat="1" applyFont="1" applyFill="1" applyAlignment="1">
      <alignment vertical="center"/>
    </xf>
    <xf numFmtId="174" fontId="12" fillId="0" borderId="0" xfId="9" applyNumberFormat="1" applyFont="1" applyFill="1" applyAlignment="1" applyProtection="1">
      <alignment horizontal="right" vertical="center"/>
    </xf>
    <xf numFmtId="3" fontId="17" fillId="0" borderId="0" xfId="9" applyNumberFormat="1" applyFont="1" applyFill="1" applyAlignment="1">
      <alignment horizontal="right" vertical="center"/>
    </xf>
    <xf numFmtId="176" fontId="12" fillId="0" borderId="0" xfId="9" applyNumberFormat="1" applyFont="1" applyFill="1" applyBorder="1" applyAlignment="1">
      <alignment horizontal="right" vertical="center"/>
    </xf>
    <xf numFmtId="167" fontId="11" fillId="0" borderId="0" xfId="10" applyNumberFormat="1" applyFont="1" applyFill="1" applyAlignment="1">
      <alignment vertical="center"/>
    </xf>
    <xf numFmtId="167" fontId="11" fillId="0" borderId="0" xfId="10" applyNumberFormat="1" applyFont="1" applyFill="1" applyBorder="1" applyAlignment="1">
      <alignment vertical="center"/>
    </xf>
    <xf numFmtId="2" fontId="11" fillId="0" borderId="0" xfId="9" applyNumberFormat="1" applyFont="1" applyFill="1" applyAlignment="1">
      <alignment vertical="center"/>
    </xf>
    <xf numFmtId="174" fontId="11" fillId="0" borderId="0" xfId="9" applyNumberFormat="1" applyFont="1" applyFill="1" applyAlignment="1" applyProtection="1">
      <alignment horizontal="right" vertical="center"/>
    </xf>
    <xf numFmtId="174" fontId="11" fillId="0" borderId="0" xfId="9" applyNumberFormat="1" applyFont="1" applyFill="1" applyBorder="1" applyAlignment="1" applyProtection="1">
      <alignment horizontal="right" vertical="center"/>
    </xf>
    <xf numFmtId="3" fontId="11" fillId="0" borderId="0" xfId="9" applyNumberFormat="1" applyFont="1" applyFill="1" applyBorder="1" applyAlignment="1">
      <alignment horizontal="right" vertical="center"/>
    </xf>
    <xf numFmtId="176" fontId="11" fillId="0" borderId="0" xfId="9" applyNumberFormat="1" applyFont="1" applyFill="1" applyBorder="1" applyAlignment="1">
      <alignment horizontal="right" vertical="center"/>
    </xf>
    <xf numFmtId="176" fontId="11" fillId="0" borderId="0" xfId="9" applyNumberFormat="1" applyFont="1" applyFill="1" applyAlignment="1">
      <alignment horizontal="right" vertical="center"/>
    </xf>
    <xf numFmtId="176" fontId="12" fillId="0" borderId="0" xfId="9" applyNumberFormat="1" applyFont="1" applyFill="1" applyAlignment="1">
      <alignment horizontal="right" vertical="center"/>
    </xf>
    <xf numFmtId="167" fontId="12" fillId="0" borderId="0" xfId="11" applyNumberFormat="1" applyFont="1" applyFill="1" applyBorder="1" applyAlignment="1" applyProtection="1">
      <alignment vertical="center"/>
    </xf>
    <xf numFmtId="0" fontId="12" fillId="0" borderId="0" xfId="9" quotePrefix="1" applyFont="1" applyFill="1" applyAlignment="1" applyProtection="1">
      <alignment horizontal="left" vertical="center"/>
    </xf>
    <xf numFmtId="0" fontId="12" fillId="0" borderId="0" xfId="9" quotePrefix="1" applyNumberFormat="1" applyFont="1" applyFill="1" applyBorder="1" applyAlignment="1">
      <alignment horizontal="left" vertical="center"/>
    </xf>
    <xf numFmtId="0" fontId="12" fillId="0" borderId="0" xfId="9" applyNumberFormat="1" applyFont="1" applyFill="1" applyBorder="1" applyAlignment="1">
      <alignment horizontal="left" vertical="center" wrapText="1"/>
    </xf>
    <xf numFmtId="0" fontId="18" fillId="0" borderId="0" xfId="9" applyNumberFormat="1" applyFont="1" applyFill="1" applyBorder="1" applyAlignment="1">
      <alignment horizontal="left" vertical="center"/>
    </xf>
    <xf numFmtId="0" fontId="12" fillId="0" borderId="0" xfId="9" applyNumberFormat="1" applyFont="1" applyFill="1" applyBorder="1" applyAlignment="1">
      <alignment horizontal="left" vertical="center"/>
    </xf>
    <xf numFmtId="175" fontId="12" fillId="0" borderId="0" xfId="9" applyNumberFormat="1" applyFont="1" applyFill="1" applyBorder="1" applyAlignment="1">
      <alignment horizontal="left" vertical="center"/>
    </xf>
    <xf numFmtId="0" fontId="12" fillId="0" borderId="0" xfId="9" quotePrefix="1" applyFont="1" applyFill="1" applyAlignment="1">
      <alignment horizontal="left" vertical="center"/>
    </xf>
    <xf numFmtId="0" fontId="12" fillId="0" borderId="0" xfId="9" quotePrefix="1" applyNumberFormat="1" applyFont="1" applyFill="1" applyAlignment="1">
      <alignment horizontal="left" vertical="center"/>
    </xf>
    <xf numFmtId="0" fontId="12" fillId="0" borderId="0" xfId="9" applyNumberFormat="1" applyFont="1" applyFill="1" applyAlignment="1">
      <alignment horizontal="left" vertical="center"/>
    </xf>
    <xf numFmtId="175" fontId="12" fillId="0" borderId="0" xfId="9" applyNumberFormat="1" applyFont="1" applyFill="1" applyAlignment="1">
      <alignment horizontal="left" vertical="center"/>
    </xf>
    <xf numFmtId="0" fontId="12" fillId="0" borderId="0" xfId="9" quotePrefix="1" applyFont="1" applyFill="1" applyBorder="1" applyAlignment="1">
      <alignment horizontal="left" vertical="center"/>
    </xf>
    <xf numFmtId="0" fontId="19" fillId="0" borderId="0" xfId="9" applyFont="1" applyFill="1" applyAlignment="1">
      <alignment horizontal="left" vertical="center"/>
    </xf>
    <xf numFmtId="0" fontId="19" fillId="0" borderId="0" xfId="9" applyFont="1" applyFill="1" applyBorder="1" applyAlignment="1">
      <alignment horizontal="left" vertical="center"/>
    </xf>
    <xf numFmtId="175" fontId="19" fillId="0" borderId="0" xfId="9" applyNumberFormat="1" applyFont="1" applyFill="1" applyAlignment="1">
      <alignment horizontal="left" vertical="center"/>
    </xf>
    <xf numFmtId="3" fontId="12" fillId="0" borderId="0" xfId="9" applyNumberFormat="1" applyFont="1" applyFill="1" applyAlignment="1">
      <alignment horizontal="left" vertical="center"/>
    </xf>
    <xf numFmtId="175" fontId="19" fillId="0" borderId="0" xfId="9" applyNumberFormat="1" applyFont="1" applyFill="1" applyBorder="1" applyAlignment="1">
      <alignment horizontal="left" vertical="center"/>
    </xf>
    <xf numFmtId="3" fontId="19" fillId="0" borderId="0" xfId="9" applyNumberFormat="1" applyFont="1" applyFill="1" applyAlignment="1">
      <alignment horizontal="left" vertical="center"/>
    </xf>
    <xf numFmtId="167" fontId="13" fillId="0" borderId="0" xfId="8" applyNumberFormat="1" applyFont="1" applyFill="1" applyAlignment="1" applyProtection="1">
      <alignment vertical="center"/>
    </xf>
    <xf numFmtId="167" fontId="13" fillId="0" borderId="0" xfId="8" applyNumberFormat="1" applyFont="1" applyFill="1" applyBorder="1" applyAlignment="1" applyProtection="1">
      <alignment vertical="center"/>
    </xf>
    <xf numFmtId="164" fontId="12" fillId="0" borderId="0" xfId="1" quotePrefix="1" applyFont="1" applyFill="1" applyBorder="1" applyAlignment="1" applyProtection="1">
      <alignment horizontal="center" vertical="center"/>
    </xf>
    <xf numFmtId="164" fontId="12" fillId="0" borderId="1" xfId="1" applyFont="1" applyBorder="1" applyAlignment="1" applyProtection="1">
      <alignment horizontal="center" vertical="center"/>
    </xf>
    <xf numFmtId="37" fontId="13" fillId="0" borderId="0" xfId="1" applyNumberFormat="1" applyFont="1" applyAlignment="1" applyProtection="1">
      <alignment vertical="center"/>
    </xf>
    <xf numFmtId="164" fontId="11" fillId="0" borderId="0" xfId="1" applyFont="1" applyAlignment="1" applyProtection="1">
      <alignment horizontal="left" vertical="center"/>
    </xf>
    <xf numFmtId="37" fontId="11" fillId="0" borderId="0" xfId="1" applyNumberFormat="1" applyFont="1" applyAlignment="1" applyProtection="1">
      <alignment vertical="center"/>
    </xf>
    <xf numFmtId="166" fontId="11" fillId="0" borderId="0" xfId="1" applyNumberFormat="1" applyFont="1" applyAlignment="1" applyProtection="1">
      <alignment vertical="center"/>
    </xf>
    <xf numFmtId="164" fontId="13" fillId="0" borderId="0" xfId="1" applyFont="1" applyBorder="1" applyAlignment="1" applyProtection="1">
      <alignment vertical="center"/>
      <protection locked="0"/>
    </xf>
    <xf numFmtId="164" fontId="12" fillId="0" borderId="2" xfId="1" quotePrefix="1" applyFont="1" applyFill="1" applyBorder="1" applyAlignment="1" applyProtection="1">
      <alignment horizontal="center" vertical="center"/>
    </xf>
    <xf numFmtId="167" fontId="13" fillId="0" borderId="0" xfId="4" applyNumberFormat="1" applyFont="1" applyAlignment="1" applyProtection="1">
      <alignment vertical="center"/>
    </xf>
    <xf numFmtId="37" fontId="13" fillId="0" borderId="2" xfId="1" applyNumberFormat="1" applyFont="1" applyFill="1" applyBorder="1" applyAlignment="1" applyProtection="1">
      <alignment vertical="center"/>
    </xf>
    <xf numFmtId="167" fontId="13" fillId="0" borderId="2" xfId="4" applyNumberFormat="1" applyFont="1" applyBorder="1" applyAlignment="1" applyProtection="1">
      <alignment vertical="center"/>
    </xf>
    <xf numFmtId="167" fontId="13" fillId="0" borderId="0" xfId="4" applyNumberFormat="1" applyFont="1" applyBorder="1" applyAlignment="1" applyProtection="1">
      <alignment vertical="center"/>
    </xf>
    <xf numFmtId="37" fontId="13" fillId="0" borderId="3" xfId="1" applyNumberFormat="1" applyFont="1" applyFill="1" applyBorder="1" applyAlignment="1" applyProtection="1">
      <alignment vertical="center"/>
    </xf>
    <xf numFmtId="167" fontId="13" fillId="0" borderId="3" xfId="4" applyNumberFormat="1" applyFont="1" applyBorder="1" applyAlignment="1" applyProtection="1">
      <alignment vertical="center"/>
    </xf>
    <xf numFmtId="164" fontId="11" fillId="0" borderId="0" xfId="1" applyFont="1" applyAlignment="1" applyProtection="1">
      <alignment horizontal="right" vertical="center"/>
    </xf>
    <xf numFmtId="164" fontId="11" fillId="0" borderId="0" xfId="1" quotePrefix="1" applyFont="1" applyAlignment="1" applyProtection="1">
      <alignment horizontal="left" vertical="center"/>
    </xf>
    <xf numFmtId="164" fontId="12" fillId="0" borderId="1" xfId="1" applyFont="1" applyBorder="1" applyAlignment="1" applyProtection="1">
      <alignment horizontal="centerContinuous" vertical="center"/>
    </xf>
    <xf numFmtId="164" fontId="12" fillId="0" borderId="2" xfId="1" applyFont="1" applyBorder="1" applyAlignment="1" applyProtection="1">
      <alignment horizontal="centerContinuous" vertical="center"/>
    </xf>
    <xf numFmtId="164" fontId="12" fillId="0" borderId="0" xfId="1" applyFont="1" applyAlignment="1" applyProtection="1">
      <alignment horizontal="centerContinuous" vertical="center"/>
    </xf>
    <xf numFmtId="164" fontId="12" fillId="0" borderId="1" xfId="1" quotePrefix="1" applyFont="1" applyBorder="1" applyAlignment="1" applyProtection="1">
      <alignment horizontal="center" vertical="center"/>
    </xf>
    <xf numFmtId="164" fontId="12" fillId="0" borderId="2" xfId="1" applyFont="1" applyBorder="1" applyAlignment="1" applyProtection="1">
      <alignment horizontal="center" vertical="center"/>
    </xf>
    <xf numFmtId="168" fontId="12" fillId="0" borderId="0" xfId="7" applyNumberFormat="1" applyFont="1" applyAlignment="1" applyProtection="1">
      <alignment vertical="center"/>
    </xf>
    <xf numFmtId="43" fontId="12" fillId="0" borderId="0" xfId="8" applyFont="1" applyAlignment="1" applyProtection="1">
      <alignment vertical="center"/>
    </xf>
    <xf numFmtId="167" fontId="13" fillId="0" borderId="0" xfId="8" applyNumberFormat="1" applyFont="1" applyAlignment="1" applyProtection="1">
      <alignment vertical="center"/>
    </xf>
    <xf numFmtId="167" fontId="13" fillId="0" borderId="2" xfId="8" applyNumberFormat="1" applyFont="1" applyBorder="1" applyAlignment="1" applyProtection="1">
      <alignment vertical="center"/>
    </xf>
    <xf numFmtId="168" fontId="12" fillId="0" borderId="2" xfId="7" applyNumberFormat="1" applyFont="1" applyBorder="1" applyAlignment="1" applyProtection="1">
      <alignment vertical="center"/>
    </xf>
    <xf numFmtId="164" fontId="12" fillId="0" borderId="0" xfId="1" applyFont="1" applyBorder="1" applyAlignment="1" applyProtection="1">
      <alignment vertical="center"/>
      <protection locked="0"/>
    </xf>
    <xf numFmtId="43" fontId="12" fillId="0" borderId="0" xfId="8" applyFont="1" applyBorder="1" applyAlignment="1" applyProtection="1">
      <alignment vertical="center"/>
    </xf>
    <xf numFmtId="168" fontId="12" fillId="0" borderId="1" xfId="7" applyNumberFormat="1" applyFont="1" applyBorder="1" applyAlignment="1" applyProtection="1">
      <alignment vertical="center"/>
    </xf>
    <xf numFmtId="164" fontId="13" fillId="0" borderId="0" xfId="1" applyFont="1" applyAlignment="1" applyProtection="1">
      <alignment horizontal="right" vertical="center"/>
    </xf>
    <xf numFmtId="164" fontId="13" fillId="0" borderId="0" xfId="1" quotePrefix="1" applyFont="1" applyAlignment="1" applyProtection="1">
      <alignment horizontal="left" vertical="center"/>
    </xf>
    <xf numFmtId="164" fontId="13" fillId="0" borderId="0" xfId="1" quotePrefix="1" applyFont="1" applyAlignment="1" applyProtection="1">
      <alignment vertical="center"/>
    </xf>
    <xf numFmtId="164" fontId="13" fillId="0" borderId="0" xfId="1" applyFont="1" applyAlignment="1" applyProtection="1">
      <alignment vertical="center"/>
      <protection locked="0"/>
    </xf>
    <xf numFmtId="167" fontId="13" fillId="0" borderId="0" xfId="8" applyNumberFormat="1" applyFont="1" applyBorder="1" applyAlignment="1" applyProtection="1">
      <alignment vertical="center"/>
    </xf>
    <xf numFmtId="168" fontId="12" fillId="0" borderId="3" xfId="7" applyNumberFormat="1" applyFont="1" applyBorder="1" applyAlignment="1" applyProtection="1">
      <alignment vertical="center"/>
    </xf>
    <xf numFmtId="167" fontId="13" fillId="0" borderId="3" xfId="8" applyNumberFormat="1" applyFont="1" applyBorder="1" applyAlignment="1" applyProtection="1">
      <alignment vertical="center"/>
    </xf>
    <xf numFmtId="168" fontId="12" fillId="0" borderId="0" xfId="7" applyNumberFormat="1" applyFont="1" applyBorder="1" applyAlignment="1" applyProtection="1">
      <alignment vertical="center"/>
    </xf>
    <xf numFmtId="164" fontId="11" fillId="0" borderId="0" xfId="1" quotePrefix="1" applyFont="1" applyAlignment="1" applyProtection="1">
      <alignment horizontal="center" vertical="center"/>
    </xf>
    <xf numFmtId="167" fontId="12" fillId="0" borderId="3" xfId="8" applyNumberFormat="1" applyFont="1" applyBorder="1" applyAlignment="1" applyProtection="1">
      <alignment vertical="center"/>
    </xf>
    <xf numFmtId="164" fontId="12" fillId="0" borderId="0" xfId="1" applyFont="1" applyBorder="1" applyAlignment="1" applyProtection="1">
      <alignment horizontal="center" vertical="center"/>
    </xf>
    <xf numFmtId="164" fontId="12" fillId="0" borderId="0" xfId="1" quotePrefix="1" applyFont="1" applyAlignment="1" applyProtection="1">
      <alignment vertical="center"/>
    </xf>
    <xf numFmtId="167" fontId="12" fillId="0" borderId="0" xfId="7" applyNumberFormat="1" applyFont="1" applyAlignment="1" applyProtection="1">
      <alignment vertical="center"/>
    </xf>
    <xf numFmtId="167" fontId="12" fillId="0" borderId="2" xfId="7" applyNumberFormat="1" applyFont="1" applyBorder="1" applyAlignment="1" applyProtection="1">
      <alignment vertical="center"/>
    </xf>
    <xf numFmtId="167" fontId="12" fillId="0" borderId="0" xfId="7" applyNumberFormat="1" applyFont="1" applyBorder="1" applyAlignment="1" applyProtection="1">
      <alignment vertical="center"/>
    </xf>
    <xf numFmtId="164" fontId="11" fillId="0" borderId="0" xfId="1" applyFont="1" applyBorder="1" applyAlignment="1" applyProtection="1">
      <alignment vertical="center"/>
      <protection locked="0"/>
    </xf>
    <xf numFmtId="39" fontId="13" fillId="0" borderId="0" xfId="1" applyNumberFormat="1" applyFont="1" applyAlignment="1" applyProtection="1">
      <alignment vertical="center"/>
    </xf>
    <xf numFmtId="164" fontId="11" fillId="0" borderId="1" xfId="1" applyFont="1" applyBorder="1" applyAlignment="1" applyProtection="1">
      <alignment horizontal="centerContinuous" vertical="center"/>
    </xf>
    <xf numFmtId="164" fontId="11" fillId="0" borderId="0" xfId="1" applyFont="1" applyAlignment="1" applyProtection="1">
      <alignment horizontal="centerContinuous" vertical="center"/>
    </xf>
    <xf numFmtId="164" fontId="11" fillId="0" borderId="1" xfId="1" applyFont="1" applyBorder="1" applyAlignment="1" applyProtection="1">
      <alignment horizontal="center" vertical="center"/>
    </xf>
    <xf numFmtId="164" fontId="11" fillId="0" borderId="2" xfId="1" applyFont="1" applyBorder="1" applyAlignment="1" applyProtection="1">
      <alignment horizontal="center" vertical="center"/>
    </xf>
    <xf numFmtId="165" fontId="11" fillId="0" borderId="0" xfId="6" applyFont="1" applyAlignment="1" applyProtection="1">
      <alignment vertical="center"/>
    </xf>
    <xf numFmtId="165" fontId="12" fillId="0" borderId="0" xfId="6" applyFont="1" applyAlignment="1" applyProtection="1">
      <alignment vertical="center"/>
    </xf>
    <xf numFmtId="165" fontId="11" fillId="0" borderId="0" xfId="6" applyFont="1" applyAlignment="1" applyProtection="1">
      <alignment horizontal="right" vertical="center"/>
    </xf>
    <xf numFmtId="165" fontId="11" fillId="0" borderId="0" xfId="6" applyFont="1" applyAlignment="1" applyProtection="1">
      <alignment horizontal="left" vertical="center"/>
    </xf>
    <xf numFmtId="165" fontId="11" fillId="0" borderId="0" xfId="6" applyFont="1" applyAlignment="1">
      <alignment vertical="center"/>
    </xf>
    <xf numFmtId="37" fontId="11" fillId="0" borderId="0" xfId="6" applyNumberFormat="1" applyFont="1" applyAlignment="1" applyProtection="1">
      <alignment vertical="center"/>
    </xf>
    <xf numFmtId="166" fontId="11" fillId="0" borderId="0" xfId="6" applyNumberFormat="1" applyFont="1" applyAlignment="1" applyProtection="1">
      <alignment vertical="center"/>
    </xf>
    <xf numFmtId="165" fontId="11" fillId="0" borderId="0" xfId="6" quotePrefix="1" applyFont="1" applyAlignment="1" applyProtection="1">
      <alignment horizontal="left" vertical="center"/>
    </xf>
    <xf numFmtId="165" fontId="12" fillId="0" borderId="0" xfId="6" applyFont="1" applyAlignment="1">
      <alignment vertical="center"/>
    </xf>
    <xf numFmtId="165" fontId="12" fillId="0" borderId="0" xfId="6" applyFont="1" applyAlignment="1" applyProtection="1">
      <alignment horizontal="right" vertical="center"/>
    </xf>
    <xf numFmtId="165" fontId="12" fillId="0" borderId="0" xfId="6" applyFont="1" applyAlignment="1" applyProtection="1">
      <alignment horizontal="left" vertical="center"/>
    </xf>
    <xf numFmtId="165" fontId="12" fillId="0" borderId="0" xfId="6" applyFont="1" applyBorder="1" applyAlignment="1" applyProtection="1">
      <alignment horizontal="centerContinuous" vertical="center"/>
    </xf>
    <xf numFmtId="165" fontId="12" fillId="0" borderId="2" xfId="6" applyFont="1" applyBorder="1" applyAlignment="1" applyProtection="1">
      <alignment horizontal="centerContinuous" vertical="center"/>
    </xf>
    <xf numFmtId="165" fontId="12" fillId="0" borderId="1" xfId="6" applyFont="1" applyBorder="1" applyAlignment="1" applyProtection="1">
      <alignment horizontal="centerContinuous" vertical="center"/>
    </xf>
    <xf numFmtId="165" fontId="12" fillId="0" borderId="0" xfId="6" applyFont="1" applyAlignment="1" applyProtection="1">
      <alignment horizontal="center" vertical="center"/>
    </xf>
    <xf numFmtId="165" fontId="12" fillId="0" borderId="1" xfId="6" applyFont="1" applyBorder="1" applyAlignment="1" applyProtection="1">
      <alignment horizontal="center" vertical="center"/>
    </xf>
    <xf numFmtId="165" fontId="12" fillId="0" borderId="0" xfId="6" applyFont="1" applyBorder="1" applyAlignment="1" applyProtection="1">
      <alignment horizontal="center" vertical="center"/>
    </xf>
    <xf numFmtId="165" fontId="12" fillId="0" borderId="2" xfId="6" applyFont="1" applyBorder="1" applyAlignment="1" applyProtection="1">
      <alignment horizontal="center" vertical="center"/>
    </xf>
    <xf numFmtId="37" fontId="12" fillId="0" borderId="0" xfId="6" applyNumberFormat="1" applyFont="1" applyAlignment="1" applyProtection="1">
      <alignment vertical="center"/>
    </xf>
    <xf numFmtId="165" fontId="13" fillId="0" borderId="0" xfId="6" applyFont="1" applyAlignment="1" applyProtection="1">
      <alignment horizontal="center" vertical="center"/>
    </xf>
    <xf numFmtId="165" fontId="12" fillId="0" borderId="0" xfId="6" applyFont="1" applyFill="1" applyAlignment="1" applyProtection="1">
      <alignment vertical="center"/>
    </xf>
    <xf numFmtId="165" fontId="13" fillId="0" borderId="0" xfId="6" applyFont="1" applyAlignment="1" applyProtection="1">
      <alignment vertical="center"/>
    </xf>
    <xf numFmtId="39" fontId="13" fillId="0" borderId="0" xfId="6" applyNumberFormat="1" applyFont="1" applyAlignment="1" applyProtection="1">
      <alignment vertical="center"/>
    </xf>
    <xf numFmtId="165" fontId="13" fillId="0" borderId="0" xfId="6" quotePrefix="1" applyFont="1" applyAlignment="1" applyProtection="1">
      <alignment horizontal="center" vertical="center"/>
    </xf>
    <xf numFmtId="166" fontId="13" fillId="0" borderId="0" xfId="6" applyNumberFormat="1" applyFont="1" applyAlignment="1" applyProtection="1">
      <alignment vertical="center"/>
    </xf>
    <xf numFmtId="165" fontId="13" fillId="0" borderId="0" xfId="6" applyFont="1" applyBorder="1" applyAlignment="1" applyProtection="1">
      <alignment vertical="center"/>
    </xf>
    <xf numFmtId="37" fontId="13" fillId="0" borderId="0" xfId="6" applyNumberFormat="1" applyFont="1" applyAlignment="1" applyProtection="1">
      <alignment vertical="center"/>
    </xf>
    <xf numFmtId="165" fontId="12" fillId="0" borderId="2" xfId="6" applyFont="1" applyBorder="1" applyAlignment="1" applyProtection="1">
      <alignment vertical="center"/>
    </xf>
    <xf numFmtId="165" fontId="13" fillId="0" borderId="0" xfId="6" applyFont="1" applyBorder="1" applyAlignment="1" applyProtection="1">
      <alignment vertical="center"/>
      <protection locked="0"/>
    </xf>
    <xf numFmtId="37" fontId="13" fillId="0" borderId="2" xfId="6" applyNumberFormat="1" applyFont="1" applyBorder="1" applyAlignment="1" applyProtection="1">
      <alignment vertical="center"/>
    </xf>
    <xf numFmtId="165" fontId="11" fillId="0" borderId="0" xfId="6" quotePrefix="1" applyFont="1" applyAlignment="1" applyProtection="1">
      <alignment vertical="center"/>
    </xf>
    <xf numFmtId="165" fontId="11" fillId="0" borderId="0" xfId="6" quotePrefix="1" applyFont="1" applyAlignment="1" applyProtection="1">
      <alignment horizontal="right" vertical="center"/>
    </xf>
    <xf numFmtId="165" fontId="11" fillId="0" borderId="0" xfId="6" applyFont="1" applyBorder="1" applyAlignment="1" applyProtection="1">
      <alignment vertical="center"/>
    </xf>
    <xf numFmtId="167" fontId="11" fillId="0" borderId="0" xfId="8" applyNumberFormat="1" applyFont="1" applyBorder="1" applyAlignment="1" applyProtection="1">
      <alignment vertical="center"/>
    </xf>
    <xf numFmtId="165" fontId="14" fillId="0" borderId="0" xfId="6" applyFont="1" applyBorder="1" applyAlignment="1" applyProtection="1">
      <alignment vertical="center"/>
      <protection locked="0"/>
    </xf>
    <xf numFmtId="165" fontId="12" fillId="0" borderId="0" xfId="6" applyFont="1" applyFill="1" applyAlignment="1" applyProtection="1">
      <alignment horizontal="center" vertical="center"/>
    </xf>
    <xf numFmtId="166" fontId="12" fillId="0" borderId="0" xfId="6" applyNumberFormat="1" applyFont="1" applyFill="1" applyAlignment="1" applyProtection="1">
      <alignment vertical="center"/>
    </xf>
    <xf numFmtId="165" fontId="12" fillId="0" borderId="0" xfId="6" quotePrefix="1" applyFont="1" applyAlignment="1">
      <alignment horizontal="left" vertical="center"/>
    </xf>
    <xf numFmtId="165" fontId="12" fillId="0" borderId="2" xfId="6" applyFont="1" applyFill="1" applyBorder="1" applyAlignment="1" applyProtection="1">
      <alignment vertical="center"/>
    </xf>
    <xf numFmtId="165" fontId="12" fillId="0" borderId="3" xfId="6" applyFont="1" applyBorder="1" applyAlignment="1" applyProtection="1">
      <alignment vertical="center"/>
    </xf>
    <xf numFmtId="165" fontId="12" fillId="0" borderId="0" xfId="6" quotePrefix="1" applyFont="1" applyFill="1" applyAlignment="1" applyProtection="1">
      <alignment horizontal="left" vertical="center"/>
    </xf>
    <xf numFmtId="165" fontId="11" fillId="0" borderId="0" xfId="6" applyFont="1" applyAlignment="1" applyProtection="1">
      <alignment horizontal="centerContinuous" vertical="center"/>
    </xf>
    <xf numFmtId="165" fontId="12" fillId="0" borderId="0" xfId="6" applyFont="1" applyBorder="1" applyAlignment="1" applyProtection="1">
      <alignment vertical="center"/>
    </xf>
    <xf numFmtId="165" fontId="12" fillId="0" borderId="0" xfId="6" quotePrefix="1" applyFont="1" applyAlignment="1" applyProtection="1">
      <alignment vertical="center"/>
    </xf>
    <xf numFmtId="165" fontId="13" fillId="0" borderId="0" xfId="6" applyFont="1" applyAlignment="1" applyProtection="1">
      <alignment horizontal="right" vertical="center"/>
    </xf>
    <xf numFmtId="167" fontId="13" fillId="0" borderId="1" xfId="8" applyNumberFormat="1" applyFont="1" applyBorder="1" applyAlignment="1" applyProtection="1">
      <alignment vertical="center"/>
    </xf>
    <xf numFmtId="165" fontId="13" fillId="0" borderId="0" xfId="6" applyFont="1" applyBorder="1" applyAlignment="1" applyProtection="1">
      <alignment horizontal="center" vertical="center"/>
    </xf>
    <xf numFmtId="37" fontId="13" fillId="0" borderId="0" xfId="6" applyNumberFormat="1" applyFont="1" applyBorder="1" applyAlignment="1" applyProtection="1">
      <alignment vertical="center"/>
    </xf>
    <xf numFmtId="165" fontId="13" fillId="0" borderId="2" xfId="6" applyFont="1" applyBorder="1" applyAlignment="1" applyProtection="1">
      <alignment vertical="center"/>
    </xf>
    <xf numFmtId="165" fontId="11" fillId="0" borderId="0" xfId="6" applyFont="1" applyAlignment="1">
      <alignment horizontal="centerContinuous" vertical="center"/>
    </xf>
    <xf numFmtId="37" fontId="12" fillId="0" borderId="0" xfId="6" applyNumberFormat="1" applyFont="1" applyAlignment="1" applyProtection="1">
      <alignment horizontal="centerContinuous" vertical="center"/>
    </xf>
    <xf numFmtId="165" fontId="12" fillId="0" borderId="0" xfId="6" applyFont="1" applyAlignment="1" applyProtection="1">
      <alignment horizontal="centerContinuous" vertical="center"/>
    </xf>
    <xf numFmtId="165" fontId="13" fillId="0" borderId="0" xfId="6" applyFont="1" applyAlignment="1" applyProtection="1">
      <alignment horizontal="center" vertical="center"/>
      <protection locked="0"/>
    </xf>
    <xf numFmtId="165" fontId="13" fillId="0" borderId="0" xfId="6" quotePrefix="1" applyFont="1" applyAlignment="1" applyProtection="1">
      <alignment horizontal="center" vertical="center"/>
      <protection locked="0"/>
    </xf>
    <xf numFmtId="165" fontId="14" fillId="0" borderId="0" xfId="6" applyFont="1" applyAlignment="1" applyProtection="1">
      <alignment vertical="center"/>
    </xf>
    <xf numFmtId="165" fontId="12" fillId="0" borderId="1" xfId="6" applyFont="1" applyBorder="1" applyAlignment="1" applyProtection="1">
      <alignment horizontal="left" vertical="center"/>
    </xf>
    <xf numFmtId="165" fontId="12" fillId="0" borderId="1" xfId="6" applyFont="1" applyBorder="1" applyAlignment="1" applyProtection="1">
      <alignment vertical="center"/>
    </xf>
    <xf numFmtId="165" fontId="12" fillId="0" borderId="1" xfId="6" applyFont="1" applyFill="1" applyBorder="1" applyAlignment="1" applyProtection="1">
      <alignment horizontal="centerContinuous" vertical="center"/>
    </xf>
    <xf numFmtId="165" fontId="12" fillId="0" borderId="0" xfId="6" quotePrefix="1" applyFont="1" applyFill="1" applyAlignment="1" applyProtection="1">
      <alignment horizontal="center" vertical="center"/>
    </xf>
    <xf numFmtId="165" fontId="12" fillId="0" borderId="1" xfId="6" applyFont="1" applyFill="1" applyBorder="1" applyAlignment="1" applyProtection="1">
      <alignment horizontal="center" vertical="center"/>
    </xf>
    <xf numFmtId="165" fontId="12" fillId="0" borderId="0" xfId="6" applyFont="1" applyFill="1" applyBorder="1" applyAlignment="1" applyProtection="1">
      <alignment horizontal="center" vertical="center"/>
    </xf>
    <xf numFmtId="165" fontId="15" fillId="0" borderId="0" xfId="6" applyFont="1" applyAlignment="1" applyProtection="1">
      <alignment horizontal="right" vertical="center"/>
    </xf>
    <xf numFmtId="170" fontId="12" fillId="0" borderId="0" xfId="7" applyNumberFormat="1" applyFont="1" applyAlignment="1" applyProtection="1">
      <alignment vertical="center"/>
    </xf>
    <xf numFmtId="165" fontId="15" fillId="0" borderId="0" xfId="6" applyFont="1" applyAlignment="1" applyProtection="1">
      <alignment vertical="center"/>
    </xf>
    <xf numFmtId="165" fontId="15" fillId="0" borderId="0" xfId="6" applyFont="1" applyAlignment="1">
      <alignment vertical="center"/>
    </xf>
    <xf numFmtId="167" fontId="12" fillId="0" borderId="0" xfId="8" applyNumberFormat="1" applyFont="1" applyAlignment="1" applyProtection="1">
      <alignment vertical="center"/>
      <protection locked="0"/>
    </xf>
    <xf numFmtId="166" fontId="12" fillId="0" borderId="0" xfId="6" applyNumberFormat="1" applyFont="1" applyAlignment="1" applyProtection="1">
      <alignment vertical="center"/>
    </xf>
    <xf numFmtId="167" fontId="12" fillId="0" borderId="2" xfId="8" applyNumberFormat="1" applyFont="1" applyBorder="1" applyAlignment="1" applyProtection="1">
      <alignment vertical="center"/>
      <protection locked="0"/>
    </xf>
    <xf numFmtId="37" fontId="11" fillId="0" borderId="2" xfId="6" applyNumberFormat="1" applyFont="1" applyBorder="1" applyAlignment="1" applyProtection="1">
      <alignment vertical="center"/>
    </xf>
    <xf numFmtId="37" fontId="12" fillId="0" borderId="0" xfId="6" applyNumberFormat="1" applyFont="1" applyAlignment="1" applyProtection="1">
      <alignment horizontal="right" vertical="center"/>
    </xf>
    <xf numFmtId="37" fontId="15" fillId="0" borderId="0" xfId="6" applyNumberFormat="1" applyFont="1" applyAlignment="1" applyProtection="1">
      <alignment vertical="center"/>
    </xf>
    <xf numFmtId="169" fontId="12" fillId="0" borderId="0" xfId="8" applyNumberFormat="1" applyFont="1" applyBorder="1" applyAlignment="1" applyProtection="1">
      <alignment vertical="center"/>
    </xf>
    <xf numFmtId="37" fontId="11" fillId="0" borderId="3" xfId="6" applyNumberFormat="1" applyFont="1" applyBorder="1" applyAlignment="1" applyProtection="1">
      <alignment vertical="center"/>
    </xf>
    <xf numFmtId="165" fontId="13" fillId="0" borderId="0" xfId="6" applyFont="1" applyAlignment="1">
      <alignment vertical="center"/>
    </xf>
    <xf numFmtId="0" fontId="20" fillId="0" borderId="0" xfId="0" applyFont="1" applyAlignment="1">
      <alignment vertical="center"/>
    </xf>
    <xf numFmtId="0" fontId="21" fillId="0" borderId="0" xfId="0" applyFont="1"/>
    <xf numFmtId="164" fontId="22" fillId="0" borderId="0" xfId="3" quotePrefix="1" applyFont="1" applyAlignment="1"/>
    <xf numFmtId="0" fontId="4" fillId="0" borderId="0" xfId="0" applyFont="1" applyAlignment="1">
      <alignment horizontal="left" wrapText="1"/>
    </xf>
    <xf numFmtId="164" fontId="6" fillId="0" borderId="0" xfId="3" applyNumberFormat="1" applyFont="1" applyAlignment="1">
      <alignment horizontal="left"/>
    </xf>
    <xf numFmtId="164" fontId="12" fillId="0" borderId="0" xfId="1" quotePrefix="1" applyFont="1" applyFill="1" applyAlignment="1" applyProtection="1">
      <alignment horizontal="left" wrapText="1"/>
    </xf>
    <xf numFmtId="165" fontId="12" fillId="0" borderId="1" xfId="6" applyFont="1" applyFill="1" applyBorder="1" applyAlignment="1" applyProtection="1">
      <alignment horizontal="center" vertical="center"/>
    </xf>
    <xf numFmtId="165" fontId="12" fillId="0" borderId="1" xfId="6" applyFont="1" applyBorder="1" applyAlignment="1" applyProtection="1">
      <alignment horizontal="center" vertical="center"/>
    </xf>
    <xf numFmtId="0" fontId="12" fillId="0" borderId="0" xfId="9" quotePrefix="1" applyFont="1" applyFill="1" applyAlignment="1">
      <alignment horizontal="left" vertical="center"/>
    </xf>
    <xf numFmtId="0" fontId="12" fillId="0" borderId="0" xfId="9" applyFont="1" applyFill="1" applyAlignment="1">
      <alignment horizontal="left" vertical="center"/>
    </xf>
  </cellXfs>
  <cellStyles count="12">
    <cellStyle name="Comma 2" xfId="4"/>
    <cellStyle name="Comma 3" xfId="8"/>
    <cellStyle name="Comma 3 2" xfId="11"/>
    <cellStyle name="Comma 4" xfId="10"/>
    <cellStyle name="Currency 2" xfId="5"/>
    <cellStyle name="Currency 3" xfId="7"/>
    <cellStyle name="Hyperlink" xfId="3" builtinId="8"/>
    <cellStyle name="Normal" xfId="0" builtinId="0"/>
    <cellStyle name="Normal 2" xfId="6"/>
    <cellStyle name="Normal 2 2" xfId="1"/>
    <cellStyle name="Normal 3" xfId="9"/>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reamy\Desktop\2015%20CR%20Modified%20Valu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 of Contents"/>
      <sheetName val="Exhibit A - City"/>
      <sheetName val="Exhibit A - County"/>
      <sheetName val="Exhibit A - Town"/>
      <sheetName val="Exhibit B - City"/>
      <sheetName val="Exhibit B - County"/>
      <sheetName val="Exhibit B - Town"/>
      <sheetName val="Exhibit B1 - City"/>
      <sheetName val="Exhibit B1 - County"/>
      <sheetName val="Exhibit B1 - Town"/>
      <sheetName val="Exhibit B2 - City"/>
      <sheetName val="Exhibit B2 - County"/>
      <sheetName val="Exhibit B2 - Town"/>
      <sheetName val="Exhibit C - City"/>
      <sheetName val="Exhibit C - County"/>
      <sheetName val="Exhibit C - Town"/>
      <sheetName val="Exhibit C1 - City"/>
      <sheetName val="Exhibit C1 - County"/>
      <sheetName val="Exhibit C1 - Town"/>
      <sheetName val="Exhibit C2 - City"/>
      <sheetName val="Exhibit C2 - County"/>
      <sheetName val="Exhibit C2 - Town"/>
      <sheetName val="Exhibit C3 - City"/>
      <sheetName val="Exhibit C3 - County"/>
      <sheetName val="Exhibit C3 - Town"/>
      <sheetName val="Exhibit C4 - City"/>
      <sheetName val="Exhibit C4 - County"/>
      <sheetName val="Exhibit C4 - Town"/>
      <sheetName val="Exhibit C5 - City"/>
      <sheetName val="Exhibit C5 - County"/>
      <sheetName val="Exibit C5 - Town"/>
      <sheetName val="Exhibit C6 - City"/>
      <sheetName val="Exhibit C6 - County"/>
      <sheetName val="Exhibit C6 - Town"/>
      <sheetName val="Exhibit C7 - City"/>
      <sheetName val="Exhibit C7 - County"/>
      <sheetName val="Exhibit C7 - Town"/>
      <sheetName val="Exhibit C8 - City"/>
      <sheetName val="Exhibit C8 - County"/>
      <sheetName val="Exhibit C8 - Town"/>
      <sheetName val="Exhibit D - City"/>
      <sheetName val="Exhibit D - County"/>
      <sheetName val="Exhibit D - Town"/>
      <sheetName val="Exhibit E - City"/>
      <sheetName val="Exhibit E - County"/>
      <sheetName val="Exhibit E - Town"/>
      <sheetName val="Exhibit F - City"/>
      <sheetName val="Exhibit F - County"/>
      <sheetName val="Exhibit F - Town"/>
      <sheetName val="Exhibit G - City"/>
      <sheetName val="Exhibit G - County"/>
      <sheetName val="Exhibit G - Town"/>
      <sheetName val="Exhibit H- City"/>
      <sheetName val="Exhibit H- Coun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pa.virginia.gov/data/download/local_government/comparative_cost/Cost17.xls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pa.virginia.gov/data/download/local_government/comparative_cost/2017%20footnotes.docx" TargetMode="External"/><Relationship Id="rId1" Type="http://schemas.openxmlformats.org/officeDocument/2006/relationships/hyperlink" Target="http://www.apa.virginia.gov/data/download/local_government/comparative_cost/2014footnotes.doc"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4"/>
  <sheetViews>
    <sheetView showGridLines="0" showRowColHeaders="0" tabSelected="1" workbookViewId="0"/>
  </sheetViews>
  <sheetFormatPr defaultRowHeight="15" x14ac:dyDescent="0.25"/>
  <cols>
    <col min="1" max="1" width="2.7109375" customWidth="1"/>
    <col min="2" max="2" width="15.85546875" customWidth="1"/>
    <col min="3" max="3" width="8.85546875" bestFit="1" customWidth="1"/>
    <col min="4" max="4" width="11" customWidth="1"/>
    <col min="6" max="10" width="10.42578125" bestFit="1" customWidth="1"/>
    <col min="258" max="258" width="15.85546875" customWidth="1"/>
    <col min="259" max="259" width="8.85546875" bestFit="1" customWidth="1"/>
    <col min="260" max="260" width="11" customWidth="1"/>
    <col min="262" max="266" width="10.42578125" bestFit="1" customWidth="1"/>
    <col min="514" max="514" width="15.85546875" customWidth="1"/>
    <col min="515" max="515" width="8.85546875" bestFit="1" customWidth="1"/>
    <col min="516" max="516" width="11" customWidth="1"/>
    <col min="518" max="522" width="10.42578125" bestFit="1" customWidth="1"/>
    <col min="770" max="770" width="15.85546875" customWidth="1"/>
    <col min="771" max="771" width="8.85546875" bestFit="1" customWidth="1"/>
    <col min="772" max="772" width="11" customWidth="1"/>
    <col min="774" max="778" width="10.42578125" bestFit="1" customWidth="1"/>
    <col min="1026" max="1026" width="15.85546875" customWidth="1"/>
    <col min="1027" max="1027" width="8.85546875" bestFit="1" customWidth="1"/>
    <col min="1028" max="1028" width="11" customWidth="1"/>
    <col min="1030" max="1034" width="10.42578125" bestFit="1" customWidth="1"/>
    <col min="1282" max="1282" width="15.85546875" customWidth="1"/>
    <col min="1283" max="1283" width="8.85546875" bestFit="1" customWidth="1"/>
    <col min="1284" max="1284" width="11" customWidth="1"/>
    <col min="1286" max="1290" width="10.42578125" bestFit="1" customWidth="1"/>
    <col min="1538" max="1538" width="15.85546875" customWidth="1"/>
    <col min="1539" max="1539" width="8.85546875" bestFit="1" customWidth="1"/>
    <col min="1540" max="1540" width="11" customWidth="1"/>
    <col min="1542" max="1546" width="10.42578125" bestFit="1" customWidth="1"/>
    <col min="1794" max="1794" width="15.85546875" customWidth="1"/>
    <col min="1795" max="1795" width="8.85546875" bestFit="1" customWidth="1"/>
    <col min="1796" max="1796" width="11" customWidth="1"/>
    <col min="1798" max="1802" width="10.42578125" bestFit="1" customWidth="1"/>
    <col min="2050" max="2050" width="15.85546875" customWidth="1"/>
    <col min="2051" max="2051" width="8.85546875" bestFit="1" customWidth="1"/>
    <col min="2052" max="2052" width="11" customWidth="1"/>
    <col min="2054" max="2058" width="10.42578125" bestFit="1" customWidth="1"/>
    <col min="2306" max="2306" width="15.85546875" customWidth="1"/>
    <col min="2307" max="2307" width="8.85546875" bestFit="1" customWidth="1"/>
    <col min="2308" max="2308" width="11" customWidth="1"/>
    <col min="2310" max="2314" width="10.42578125" bestFit="1" customWidth="1"/>
    <col min="2562" max="2562" width="15.85546875" customWidth="1"/>
    <col min="2563" max="2563" width="8.85546875" bestFit="1" customWidth="1"/>
    <col min="2564" max="2564" width="11" customWidth="1"/>
    <col min="2566" max="2570" width="10.42578125" bestFit="1" customWidth="1"/>
    <col min="2818" max="2818" width="15.85546875" customWidth="1"/>
    <col min="2819" max="2819" width="8.85546875" bestFit="1" customWidth="1"/>
    <col min="2820" max="2820" width="11" customWidth="1"/>
    <col min="2822" max="2826" width="10.42578125" bestFit="1" customWidth="1"/>
    <col min="3074" max="3074" width="15.85546875" customWidth="1"/>
    <col min="3075" max="3075" width="8.85546875" bestFit="1" customWidth="1"/>
    <col min="3076" max="3076" width="11" customWidth="1"/>
    <col min="3078" max="3082" width="10.42578125" bestFit="1" customWidth="1"/>
    <col min="3330" max="3330" width="15.85546875" customWidth="1"/>
    <col min="3331" max="3331" width="8.85546875" bestFit="1" customWidth="1"/>
    <col min="3332" max="3332" width="11" customWidth="1"/>
    <col min="3334" max="3338" width="10.42578125" bestFit="1" customWidth="1"/>
    <col min="3586" max="3586" width="15.85546875" customWidth="1"/>
    <col min="3587" max="3587" width="8.85546875" bestFit="1" customWidth="1"/>
    <col min="3588" max="3588" width="11" customWidth="1"/>
    <col min="3590" max="3594" width="10.42578125" bestFit="1" customWidth="1"/>
    <col min="3842" max="3842" width="15.85546875" customWidth="1"/>
    <col min="3843" max="3843" width="8.85546875" bestFit="1" customWidth="1"/>
    <col min="3844" max="3844" width="11" customWidth="1"/>
    <col min="3846" max="3850" width="10.42578125" bestFit="1" customWidth="1"/>
    <col min="4098" max="4098" width="15.85546875" customWidth="1"/>
    <col min="4099" max="4099" width="8.85546875" bestFit="1" customWidth="1"/>
    <col min="4100" max="4100" width="11" customWidth="1"/>
    <col min="4102" max="4106" width="10.42578125" bestFit="1" customWidth="1"/>
    <col min="4354" max="4354" width="15.85546875" customWidth="1"/>
    <col min="4355" max="4355" width="8.85546875" bestFit="1" customWidth="1"/>
    <col min="4356" max="4356" width="11" customWidth="1"/>
    <col min="4358" max="4362" width="10.42578125" bestFit="1" customWidth="1"/>
    <col min="4610" max="4610" width="15.85546875" customWidth="1"/>
    <col min="4611" max="4611" width="8.85546875" bestFit="1" customWidth="1"/>
    <col min="4612" max="4612" width="11" customWidth="1"/>
    <col min="4614" max="4618" width="10.42578125" bestFit="1" customWidth="1"/>
    <col min="4866" max="4866" width="15.85546875" customWidth="1"/>
    <col min="4867" max="4867" width="8.85546875" bestFit="1" customWidth="1"/>
    <col min="4868" max="4868" width="11" customWidth="1"/>
    <col min="4870" max="4874" width="10.42578125" bestFit="1" customWidth="1"/>
    <col min="5122" max="5122" width="15.85546875" customWidth="1"/>
    <col min="5123" max="5123" width="8.85546875" bestFit="1" customWidth="1"/>
    <col min="5124" max="5124" width="11" customWidth="1"/>
    <col min="5126" max="5130" width="10.42578125" bestFit="1" customWidth="1"/>
    <col min="5378" max="5378" width="15.85546875" customWidth="1"/>
    <col min="5379" max="5379" width="8.85546875" bestFit="1" customWidth="1"/>
    <col min="5380" max="5380" width="11" customWidth="1"/>
    <col min="5382" max="5386" width="10.42578125" bestFit="1" customWidth="1"/>
    <col min="5634" max="5634" width="15.85546875" customWidth="1"/>
    <col min="5635" max="5635" width="8.85546875" bestFit="1" customWidth="1"/>
    <col min="5636" max="5636" width="11" customWidth="1"/>
    <col min="5638" max="5642" width="10.42578125" bestFit="1" customWidth="1"/>
    <col min="5890" max="5890" width="15.85546875" customWidth="1"/>
    <col min="5891" max="5891" width="8.85546875" bestFit="1" customWidth="1"/>
    <col min="5892" max="5892" width="11" customWidth="1"/>
    <col min="5894" max="5898" width="10.42578125" bestFit="1" customWidth="1"/>
    <col min="6146" max="6146" width="15.85546875" customWidth="1"/>
    <col min="6147" max="6147" width="8.85546875" bestFit="1" customWidth="1"/>
    <col min="6148" max="6148" width="11" customWidth="1"/>
    <col min="6150" max="6154" width="10.42578125" bestFit="1" customWidth="1"/>
    <col min="6402" max="6402" width="15.85546875" customWidth="1"/>
    <col min="6403" max="6403" width="8.85546875" bestFit="1" customWidth="1"/>
    <col min="6404" max="6404" width="11" customWidth="1"/>
    <col min="6406" max="6410" width="10.42578125" bestFit="1" customWidth="1"/>
    <col min="6658" max="6658" width="15.85546875" customWidth="1"/>
    <col min="6659" max="6659" width="8.85546875" bestFit="1" customWidth="1"/>
    <col min="6660" max="6660" width="11" customWidth="1"/>
    <col min="6662" max="6666" width="10.42578125" bestFit="1" customWidth="1"/>
    <col min="6914" max="6914" width="15.85546875" customWidth="1"/>
    <col min="6915" max="6915" width="8.85546875" bestFit="1" customWidth="1"/>
    <col min="6916" max="6916" width="11" customWidth="1"/>
    <col min="6918" max="6922" width="10.42578125" bestFit="1" customWidth="1"/>
    <col min="7170" max="7170" width="15.85546875" customWidth="1"/>
    <col min="7171" max="7171" width="8.85546875" bestFit="1" customWidth="1"/>
    <col min="7172" max="7172" width="11" customWidth="1"/>
    <col min="7174" max="7178" width="10.42578125" bestFit="1" customWidth="1"/>
    <col min="7426" max="7426" width="15.85546875" customWidth="1"/>
    <col min="7427" max="7427" width="8.85546875" bestFit="1" customWidth="1"/>
    <col min="7428" max="7428" width="11" customWidth="1"/>
    <col min="7430" max="7434" width="10.42578125" bestFit="1" customWidth="1"/>
    <col min="7682" max="7682" width="15.85546875" customWidth="1"/>
    <col min="7683" max="7683" width="8.85546875" bestFit="1" customWidth="1"/>
    <col min="7684" max="7684" width="11" customWidth="1"/>
    <col min="7686" max="7690" width="10.42578125" bestFit="1" customWidth="1"/>
    <col min="7938" max="7938" width="15.85546875" customWidth="1"/>
    <col min="7939" max="7939" width="8.85546875" bestFit="1" customWidth="1"/>
    <col min="7940" max="7940" width="11" customWidth="1"/>
    <col min="7942" max="7946" width="10.42578125" bestFit="1" customWidth="1"/>
    <col min="8194" max="8194" width="15.85546875" customWidth="1"/>
    <col min="8195" max="8195" width="8.85546875" bestFit="1" customWidth="1"/>
    <col min="8196" max="8196" width="11" customWidth="1"/>
    <col min="8198" max="8202" width="10.42578125" bestFit="1" customWidth="1"/>
    <col min="8450" max="8450" width="15.85546875" customWidth="1"/>
    <col min="8451" max="8451" width="8.85546875" bestFit="1" customWidth="1"/>
    <col min="8452" max="8452" width="11" customWidth="1"/>
    <col min="8454" max="8458" width="10.42578125" bestFit="1" customWidth="1"/>
    <col min="8706" max="8706" width="15.85546875" customWidth="1"/>
    <col min="8707" max="8707" width="8.85546875" bestFit="1" customWidth="1"/>
    <col min="8708" max="8708" width="11" customWidth="1"/>
    <col min="8710" max="8714" width="10.42578125" bestFit="1" customWidth="1"/>
    <col min="8962" max="8962" width="15.85546875" customWidth="1"/>
    <col min="8963" max="8963" width="8.85546875" bestFit="1" customWidth="1"/>
    <col min="8964" max="8964" width="11" customWidth="1"/>
    <col min="8966" max="8970" width="10.42578125" bestFit="1" customWidth="1"/>
    <col min="9218" max="9218" width="15.85546875" customWidth="1"/>
    <col min="9219" max="9219" width="8.85546875" bestFit="1" customWidth="1"/>
    <col min="9220" max="9220" width="11" customWidth="1"/>
    <col min="9222" max="9226" width="10.42578125" bestFit="1" customWidth="1"/>
    <col min="9474" max="9474" width="15.85546875" customWidth="1"/>
    <col min="9475" max="9475" width="8.85546875" bestFit="1" customWidth="1"/>
    <col min="9476" max="9476" width="11" customWidth="1"/>
    <col min="9478" max="9482" width="10.42578125" bestFit="1" customWidth="1"/>
    <col min="9730" max="9730" width="15.85546875" customWidth="1"/>
    <col min="9731" max="9731" width="8.85546875" bestFit="1" customWidth="1"/>
    <col min="9732" max="9732" width="11" customWidth="1"/>
    <col min="9734" max="9738" width="10.42578125" bestFit="1" customWidth="1"/>
    <col min="9986" max="9986" width="15.85546875" customWidth="1"/>
    <col min="9987" max="9987" width="8.85546875" bestFit="1" customWidth="1"/>
    <col min="9988" max="9988" width="11" customWidth="1"/>
    <col min="9990" max="9994" width="10.42578125" bestFit="1" customWidth="1"/>
    <col min="10242" max="10242" width="15.85546875" customWidth="1"/>
    <col min="10243" max="10243" width="8.85546875" bestFit="1" customWidth="1"/>
    <col min="10244" max="10244" width="11" customWidth="1"/>
    <col min="10246" max="10250" width="10.42578125" bestFit="1" customWidth="1"/>
    <col min="10498" max="10498" width="15.85546875" customWidth="1"/>
    <col min="10499" max="10499" width="8.85546875" bestFit="1" customWidth="1"/>
    <col min="10500" max="10500" width="11" customWidth="1"/>
    <col min="10502" max="10506" width="10.42578125" bestFit="1" customWidth="1"/>
    <col min="10754" max="10754" width="15.85546875" customWidth="1"/>
    <col min="10755" max="10755" width="8.85546875" bestFit="1" customWidth="1"/>
    <col min="10756" max="10756" width="11" customWidth="1"/>
    <col min="10758" max="10762" width="10.42578125" bestFit="1" customWidth="1"/>
    <col min="11010" max="11010" width="15.85546875" customWidth="1"/>
    <col min="11011" max="11011" width="8.85546875" bestFit="1" customWidth="1"/>
    <col min="11012" max="11012" width="11" customWidth="1"/>
    <col min="11014" max="11018" width="10.42578125" bestFit="1" customWidth="1"/>
    <col min="11266" max="11266" width="15.85546875" customWidth="1"/>
    <col min="11267" max="11267" width="8.85546875" bestFit="1" customWidth="1"/>
    <col min="11268" max="11268" width="11" customWidth="1"/>
    <col min="11270" max="11274" width="10.42578125" bestFit="1" customWidth="1"/>
    <col min="11522" max="11522" width="15.85546875" customWidth="1"/>
    <col min="11523" max="11523" width="8.85546875" bestFit="1" customWidth="1"/>
    <col min="11524" max="11524" width="11" customWidth="1"/>
    <col min="11526" max="11530" width="10.42578125" bestFit="1" customWidth="1"/>
    <col min="11778" max="11778" width="15.85546875" customWidth="1"/>
    <col min="11779" max="11779" width="8.85546875" bestFit="1" customWidth="1"/>
    <col min="11780" max="11780" width="11" customWidth="1"/>
    <col min="11782" max="11786" width="10.42578125" bestFit="1" customWidth="1"/>
    <col min="12034" max="12034" width="15.85546875" customWidth="1"/>
    <col min="12035" max="12035" width="8.85546875" bestFit="1" customWidth="1"/>
    <col min="12036" max="12036" width="11" customWidth="1"/>
    <col min="12038" max="12042" width="10.42578125" bestFit="1" customWidth="1"/>
    <col min="12290" max="12290" width="15.85546875" customWidth="1"/>
    <col min="12291" max="12291" width="8.85546875" bestFit="1" customWidth="1"/>
    <col min="12292" max="12292" width="11" customWidth="1"/>
    <col min="12294" max="12298" width="10.42578125" bestFit="1" customWidth="1"/>
    <col min="12546" max="12546" width="15.85546875" customWidth="1"/>
    <col min="12547" max="12547" width="8.85546875" bestFit="1" customWidth="1"/>
    <col min="12548" max="12548" width="11" customWidth="1"/>
    <col min="12550" max="12554" width="10.42578125" bestFit="1" customWidth="1"/>
    <col min="12802" max="12802" width="15.85546875" customWidth="1"/>
    <col min="12803" max="12803" width="8.85546875" bestFit="1" customWidth="1"/>
    <col min="12804" max="12804" width="11" customWidth="1"/>
    <col min="12806" max="12810" width="10.42578125" bestFit="1" customWidth="1"/>
    <col min="13058" max="13058" width="15.85546875" customWidth="1"/>
    <col min="13059" max="13059" width="8.85546875" bestFit="1" customWidth="1"/>
    <col min="13060" max="13060" width="11" customWidth="1"/>
    <col min="13062" max="13066" width="10.42578125" bestFit="1" customWidth="1"/>
    <col min="13314" max="13314" width="15.85546875" customWidth="1"/>
    <col min="13315" max="13315" width="8.85546875" bestFit="1" customWidth="1"/>
    <col min="13316" max="13316" width="11" customWidth="1"/>
    <col min="13318" max="13322" width="10.42578125" bestFit="1" customWidth="1"/>
    <col min="13570" max="13570" width="15.85546875" customWidth="1"/>
    <col min="13571" max="13571" width="8.85546875" bestFit="1" customWidth="1"/>
    <col min="13572" max="13572" width="11" customWidth="1"/>
    <col min="13574" max="13578" width="10.42578125" bestFit="1" customWidth="1"/>
    <col min="13826" max="13826" width="15.85546875" customWidth="1"/>
    <col min="13827" max="13827" width="8.85546875" bestFit="1" customWidth="1"/>
    <col min="13828" max="13828" width="11" customWidth="1"/>
    <col min="13830" max="13834" width="10.42578125" bestFit="1" customWidth="1"/>
    <col min="14082" max="14082" width="15.85546875" customWidth="1"/>
    <col min="14083" max="14083" width="8.85546875" bestFit="1" customWidth="1"/>
    <col min="14084" max="14084" width="11" customWidth="1"/>
    <col min="14086" max="14090" width="10.42578125" bestFit="1" customWidth="1"/>
    <col min="14338" max="14338" width="15.85546875" customWidth="1"/>
    <col min="14339" max="14339" width="8.85546875" bestFit="1" customWidth="1"/>
    <col min="14340" max="14340" width="11" customWidth="1"/>
    <col min="14342" max="14346" width="10.42578125" bestFit="1" customWidth="1"/>
    <col min="14594" max="14594" width="15.85546875" customWidth="1"/>
    <col min="14595" max="14595" width="8.85546875" bestFit="1" customWidth="1"/>
    <col min="14596" max="14596" width="11" customWidth="1"/>
    <col min="14598" max="14602" width="10.42578125" bestFit="1" customWidth="1"/>
    <col min="14850" max="14850" width="15.85546875" customWidth="1"/>
    <col min="14851" max="14851" width="8.85546875" bestFit="1" customWidth="1"/>
    <col min="14852" max="14852" width="11" customWidth="1"/>
    <col min="14854" max="14858" width="10.42578125" bestFit="1" customWidth="1"/>
    <col min="15106" max="15106" width="15.85546875" customWidth="1"/>
    <col min="15107" max="15107" width="8.85546875" bestFit="1" customWidth="1"/>
    <col min="15108" max="15108" width="11" customWidth="1"/>
    <col min="15110" max="15114" width="10.42578125" bestFit="1" customWidth="1"/>
    <col min="15362" max="15362" width="15.85546875" customWidth="1"/>
    <col min="15363" max="15363" width="8.85546875" bestFit="1" customWidth="1"/>
    <col min="15364" max="15364" width="11" customWidth="1"/>
    <col min="15366" max="15370" width="10.42578125" bestFit="1" customWidth="1"/>
    <col min="15618" max="15618" width="15.85546875" customWidth="1"/>
    <col min="15619" max="15619" width="8.85546875" bestFit="1" customWidth="1"/>
    <col min="15620" max="15620" width="11" customWidth="1"/>
    <col min="15622" max="15626" width="10.42578125" bestFit="1" customWidth="1"/>
    <col min="15874" max="15874" width="15.85546875" customWidth="1"/>
    <col min="15875" max="15875" width="8.85546875" bestFit="1" customWidth="1"/>
    <col min="15876" max="15876" width="11" customWidth="1"/>
    <col min="15878" max="15882" width="10.42578125" bestFit="1" customWidth="1"/>
    <col min="16130" max="16130" width="15.85546875" customWidth="1"/>
    <col min="16131" max="16131" width="8.85546875" bestFit="1" customWidth="1"/>
    <col min="16132" max="16132" width="11" customWidth="1"/>
    <col min="16134" max="16138" width="10.42578125" bestFit="1" customWidth="1"/>
  </cols>
  <sheetData>
    <row r="2" spans="2:13" ht="15.75" x14ac:dyDescent="0.25">
      <c r="B2" s="399" t="s">
        <v>44</v>
      </c>
    </row>
    <row r="3" spans="2:13" ht="15.75" x14ac:dyDescent="0.25">
      <c r="B3" s="8" t="s">
        <v>42</v>
      </c>
    </row>
    <row r="4" spans="2:13" ht="15.75" x14ac:dyDescent="0.25">
      <c r="B4" s="8" t="s">
        <v>43</v>
      </c>
    </row>
    <row r="5" spans="2:13" ht="15.75" x14ac:dyDescent="0.25">
      <c r="B5" s="8" t="s">
        <v>772</v>
      </c>
    </row>
    <row r="7" spans="2:13" ht="48" customHeight="1" x14ac:dyDescent="0.25">
      <c r="B7" s="402" t="s">
        <v>776</v>
      </c>
      <c r="C7" s="402"/>
      <c r="D7" s="402"/>
      <c r="E7" s="402"/>
      <c r="F7" s="402"/>
      <c r="G7" s="402"/>
      <c r="H7" s="402"/>
      <c r="I7" s="402"/>
      <c r="J7" s="402"/>
      <c r="K7" s="402"/>
      <c r="L7" s="402"/>
      <c r="M7" s="402"/>
    </row>
    <row r="8" spans="2:13" ht="15.75" x14ac:dyDescent="0.25">
      <c r="B8" s="9"/>
      <c r="C8" s="9"/>
      <c r="D8" s="9"/>
      <c r="E8" s="9"/>
      <c r="F8" s="9"/>
      <c r="G8" s="9"/>
      <c r="H8" s="9"/>
      <c r="I8" s="9"/>
      <c r="J8" s="9"/>
      <c r="K8" s="9"/>
      <c r="L8" s="9"/>
      <c r="M8" s="9"/>
    </row>
    <row r="9" spans="2:13" ht="15.75" x14ac:dyDescent="0.25">
      <c r="B9" s="1" t="s">
        <v>777</v>
      </c>
    </row>
    <row r="10" spans="2:13" x14ac:dyDescent="0.25">
      <c r="B10" s="401" t="s">
        <v>775</v>
      </c>
    </row>
    <row r="11" spans="2:13" x14ac:dyDescent="0.25">
      <c r="B11" s="401"/>
    </row>
    <row r="12" spans="2:13" ht="15.75" x14ac:dyDescent="0.25">
      <c r="B12" s="400" t="s">
        <v>773</v>
      </c>
    </row>
    <row r="13" spans="2:13" ht="15.75" x14ac:dyDescent="0.25">
      <c r="B13" s="400" t="s">
        <v>774</v>
      </c>
    </row>
    <row r="14" spans="2:13" ht="47.25" customHeight="1" x14ac:dyDescent="0.25">
      <c r="B14" s="402" t="s">
        <v>778</v>
      </c>
      <c r="C14" s="402"/>
      <c r="D14" s="402"/>
      <c r="E14" s="402"/>
      <c r="F14" s="402"/>
      <c r="G14" s="402"/>
      <c r="H14" s="402"/>
      <c r="I14" s="402"/>
      <c r="J14" s="402"/>
      <c r="K14" s="402"/>
      <c r="L14" s="402"/>
      <c r="M14" s="402"/>
    </row>
  </sheetData>
  <mergeCells count="2">
    <mergeCell ref="B7:M7"/>
    <mergeCell ref="B14:M14"/>
  </mergeCells>
  <hyperlinks>
    <hyperlink ref="B10" r:id="rId1"/>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T305"/>
  <sheetViews>
    <sheetView showGridLines="0" zoomScaleNormal="100" workbookViewId="0"/>
  </sheetViews>
  <sheetFormatPr defaultColWidth="12.7109375" defaultRowHeight="9.75" customHeight="1" x14ac:dyDescent="0.25"/>
  <cols>
    <col min="1" max="1" width="5" style="20" customWidth="1"/>
    <col min="2" max="2" width="1.5703125" style="20" customWidth="1"/>
    <col min="3" max="3" width="17" style="20" customWidth="1"/>
    <col min="4" max="4" width="1.5703125" style="20" customWidth="1"/>
    <col min="5" max="5" width="12.85546875" style="20" customWidth="1"/>
    <col min="6" max="6" width="1.5703125" style="20" customWidth="1"/>
    <col min="7" max="7" width="8.85546875" style="20" customWidth="1"/>
    <col min="8" max="8" width="1.5703125" style="20" customWidth="1"/>
    <col min="9" max="9" width="8.140625" style="20" customWidth="1"/>
    <col min="10" max="10" width="1.5703125" style="20" customWidth="1"/>
    <col min="11" max="11" width="12.7109375" style="20" customWidth="1"/>
    <col min="12" max="12" width="1.5703125" style="20" customWidth="1"/>
    <col min="13" max="13" width="13" style="20" customWidth="1"/>
    <col min="14" max="14" width="1.5703125" style="20" customWidth="1"/>
    <col min="15" max="15" width="8.42578125" style="20" customWidth="1"/>
    <col min="16" max="16" width="1.5703125" style="20" customWidth="1"/>
    <col min="17" max="17" width="8.42578125" style="20" customWidth="1"/>
    <col min="18" max="18" width="1.5703125" style="20" customWidth="1"/>
    <col min="19" max="19" width="13" style="20" bestFit="1" customWidth="1"/>
    <col min="20" max="20" width="1.5703125" style="20" customWidth="1"/>
    <col min="21" max="21" width="8.140625" style="20" customWidth="1"/>
    <col min="22" max="22" width="1.5703125" style="20" customWidth="1"/>
    <col min="23" max="23" width="8.28515625" style="20" customWidth="1"/>
    <col min="24" max="24" width="1.5703125" style="20" customWidth="1"/>
    <col min="25" max="25" width="11.85546875" style="20" customWidth="1"/>
    <col min="26" max="26" width="1.5703125" style="20" customWidth="1"/>
    <col min="27" max="27" width="11.42578125" style="20" customWidth="1"/>
    <col min="28" max="28" width="1.5703125" style="20" customWidth="1"/>
    <col min="29" max="29" width="10.5703125" style="20" customWidth="1"/>
    <col min="30" max="30" width="1.140625" style="20" customWidth="1"/>
    <col min="31" max="31" width="1.5703125" style="20" customWidth="1"/>
    <col min="32" max="32" width="14.42578125" style="20" customWidth="1"/>
    <col min="33" max="33" width="1.5703125" style="20" customWidth="1"/>
    <col min="34" max="34" width="9.28515625" style="20" customWidth="1"/>
    <col min="35" max="35" width="1.5703125" style="20" customWidth="1"/>
    <col min="36" max="36" width="9.28515625" style="20" customWidth="1"/>
    <col min="37" max="37" width="1.5703125" style="20" customWidth="1"/>
    <col min="38" max="38" width="12.7109375" style="20" customWidth="1"/>
    <col min="39" max="39" width="1.5703125" style="20" customWidth="1"/>
    <col min="40" max="40" width="9.28515625" style="20" customWidth="1"/>
    <col min="41" max="41" width="1.5703125" style="20" customWidth="1"/>
    <col min="42" max="42" width="8.42578125" style="20" customWidth="1"/>
    <col min="43" max="43" width="1.5703125" style="20" customWidth="1"/>
    <col min="44" max="44" width="12.7109375" style="20" customWidth="1"/>
    <col min="45" max="45" width="1.5703125" style="20" customWidth="1"/>
    <col min="46" max="46" width="11.85546875" style="20" customWidth="1"/>
    <col min="47" max="47" width="1.5703125" style="20" customWidth="1"/>
    <col min="48" max="48" width="10.140625" style="20" customWidth="1"/>
    <col min="49" max="49" width="1" style="20" customWidth="1"/>
    <col min="50" max="50" width="11.28515625" style="20" customWidth="1"/>
    <col min="51" max="51" width="1.28515625" style="20" customWidth="1"/>
    <col min="52" max="52" width="9.42578125" style="20" customWidth="1"/>
    <col min="53" max="53" width="1.140625" style="20" customWidth="1"/>
    <col min="54" max="54" width="10.42578125" style="20" customWidth="1"/>
    <col min="55" max="55" width="1.28515625" style="20" customWidth="1"/>
    <col min="56" max="56" width="10.140625" style="20" customWidth="1"/>
    <col min="57" max="57" width="1.5703125" style="20" customWidth="1"/>
    <col min="58" max="58" width="11.42578125" style="20" customWidth="1"/>
    <col min="59" max="59" width="2.42578125" style="20" customWidth="1"/>
    <col min="60" max="60" width="4.5703125" style="20" customWidth="1"/>
    <col min="61" max="61" width="5.85546875" style="20" customWidth="1"/>
    <col min="62" max="72" width="2.5703125" style="20" hidden="1" customWidth="1"/>
    <col min="73" max="256" width="12.7109375" style="20"/>
    <col min="257" max="257" width="5" style="20" customWidth="1"/>
    <col min="258" max="258" width="1.5703125" style="20" customWidth="1"/>
    <col min="259" max="259" width="17" style="20" customWidth="1"/>
    <col min="260" max="260" width="1.5703125" style="20" customWidth="1"/>
    <col min="261" max="261" width="12.85546875" style="20" customWidth="1"/>
    <col min="262" max="262" width="1.5703125" style="20" customWidth="1"/>
    <col min="263" max="263" width="8.85546875" style="20" customWidth="1"/>
    <col min="264" max="264" width="1.5703125" style="20" customWidth="1"/>
    <col min="265" max="265" width="8.140625" style="20" customWidth="1"/>
    <col min="266" max="266" width="1.5703125" style="20" customWidth="1"/>
    <col min="267" max="267" width="12.7109375" style="20" customWidth="1"/>
    <col min="268" max="268" width="1.5703125" style="20" customWidth="1"/>
    <col min="269" max="269" width="13" style="20" customWidth="1"/>
    <col min="270" max="270" width="1.5703125" style="20" customWidth="1"/>
    <col min="271" max="271" width="8.42578125" style="20" customWidth="1"/>
    <col min="272" max="272" width="1.5703125" style="20" customWidth="1"/>
    <col min="273" max="273" width="8.42578125" style="20" customWidth="1"/>
    <col min="274" max="274" width="1.5703125" style="20" customWidth="1"/>
    <col min="275" max="275" width="13" style="20" bestFit="1" customWidth="1"/>
    <col min="276" max="276" width="1.5703125" style="20" customWidth="1"/>
    <col min="277" max="277" width="8.140625" style="20" customWidth="1"/>
    <col min="278" max="278" width="1.5703125" style="20" customWidth="1"/>
    <col min="279" max="279" width="8.28515625" style="20" customWidth="1"/>
    <col min="280" max="280" width="1.5703125" style="20" customWidth="1"/>
    <col min="281" max="281" width="11.85546875" style="20" customWidth="1"/>
    <col min="282" max="282" width="1.5703125" style="20" customWidth="1"/>
    <col min="283" max="283" width="11.42578125" style="20" customWidth="1"/>
    <col min="284" max="284" width="1.5703125" style="20" customWidth="1"/>
    <col min="285" max="285" width="10.5703125" style="20" customWidth="1"/>
    <col min="286" max="286" width="1.140625" style="20" customWidth="1"/>
    <col min="287" max="287" width="1.5703125" style="20" customWidth="1"/>
    <col min="288" max="288" width="14.42578125" style="20" customWidth="1"/>
    <col min="289" max="289" width="1.5703125" style="20" customWidth="1"/>
    <col min="290" max="290" width="9.28515625" style="20" customWidth="1"/>
    <col min="291" max="291" width="1.5703125" style="20" customWidth="1"/>
    <col min="292" max="292" width="9.28515625" style="20" customWidth="1"/>
    <col min="293" max="293" width="1.5703125" style="20" customWidth="1"/>
    <col min="294" max="294" width="12.7109375" style="20" customWidth="1"/>
    <col min="295" max="295" width="1.5703125" style="20" customWidth="1"/>
    <col min="296" max="296" width="9.28515625" style="20" customWidth="1"/>
    <col min="297" max="297" width="1.5703125" style="20" customWidth="1"/>
    <col min="298" max="298" width="8.42578125" style="20" customWidth="1"/>
    <col min="299" max="299" width="1.5703125" style="20" customWidth="1"/>
    <col min="300" max="300" width="12.7109375" style="20" customWidth="1"/>
    <col min="301" max="301" width="1.5703125" style="20" customWidth="1"/>
    <col min="302" max="302" width="11.85546875" style="20" customWidth="1"/>
    <col min="303" max="303" width="1.5703125" style="20" customWidth="1"/>
    <col min="304" max="304" width="10.140625" style="20" customWidth="1"/>
    <col min="305" max="305" width="1" style="20" customWidth="1"/>
    <col min="306" max="306" width="11.28515625" style="20" customWidth="1"/>
    <col min="307" max="307" width="1.28515625" style="20" customWidth="1"/>
    <col min="308" max="308" width="9.42578125" style="20" customWidth="1"/>
    <col min="309" max="309" width="1.140625" style="20" customWidth="1"/>
    <col min="310" max="310" width="10.42578125" style="20" customWidth="1"/>
    <col min="311" max="311" width="1.28515625" style="20" customWidth="1"/>
    <col min="312" max="312" width="10.140625" style="20" customWidth="1"/>
    <col min="313" max="313" width="1.5703125" style="20" customWidth="1"/>
    <col min="314" max="314" width="11.42578125" style="20" customWidth="1"/>
    <col min="315" max="315" width="2.42578125" style="20" customWidth="1"/>
    <col min="316" max="316" width="4.5703125" style="20" customWidth="1"/>
    <col min="317" max="317" width="1.28515625" style="20" customWidth="1"/>
    <col min="318" max="318" width="8.42578125" style="20" customWidth="1"/>
    <col min="319" max="319" width="1.5703125" style="20" customWidth="1"/>
    <col min="320" max="320" width="12.7109375" style="20" customWidth="1"/>
    <col min="321" max="321" width="1.5703125" style="20" customWidth="1"/>
    <col min="322" max="322" width="12.7109375" style="20" customWidth="1"/>
    <col min="323" max="323" width="1.5703125" style="20" customWidth="1"/>
    <col min="324" max="324" width="12.7109375" style="20" customWidth="1"/>
    <col min="325" max="325" width="1.5703125" style="20" customWidth="1"/>
    <col min="326" max="326" width="12.7109375" style="20" customWidth="1"/>
    <col min="327" max="327" width="1.5703125" style="20" customWidth="1"/>
    <col min="328" max="328" width="12.7109375" style="20" customWidth="1"/>
    <col min="329" max="512" width="12.7109375" style="20"/>
    <col min="513" max="513" width="5" style="20" customWidth="1"/>
    <col min="514" max="514" width="1.5703125" style="20" customWidth="1"/>
    <col min="515" max="515" width="17" style="20" customWidth="1"/>
    <col min="516" max="516" width="1.5703125" style="20" customWidth="1"/>
    <col min="517" max="517" width="12.85546875" style="20" customWidth="1"/>
    <col min="518" max="518" width="1.5703125" style="20" customWidth="1"/>
    <col min="519" max="519" width="8.85546875" style="20" customWidth="1"/>
    <col min="520" max="520" width="1.5703125" style="20" customWidth="1"/>
    <col min="521" max="521" width="8.140625" style="20" customWidth="1"/>
    <col min="522" max="522" width="1.5703125" style="20" customWidth="1"/>
    <col min="523" max="523" width="12.7109375" style="20" customWidth="1"/>
    <col min="524" max="524" width="1.5703125" style="20" customWidth="1"/>
    <col min="525" max="525" width="13" style="20" customWidth="1"/>
    <col min="526" max="526" width="1.5703125" style="20" customWidth="1"/>
    <col min="527" max="527" width="8.42578125" style="20" customWidth="1"/>
    <col min="528" max="528" width="1.5703125" style="20" customWidth="1"/>
    <col min="529" max="529" width="8.42578125" style="20" customWidth="1"/>
    <col min="530" max="530" width="1.5703125" style="20" customWidth="1"/>
    <col min="531" max="531" width="13" style="20" bestFit="1" customWidth="1"/>
    <col min="532" max="532" width="1.5703125" style="20" customWidth="1"/>
    <col min="533" max="533" width="8.140625" style="20" customWidth="1"/>
    <col min="534" max="534" width="1.5703125" style="20" customWidth="1"/>
    <col min="535" max="535" width="8.28515625" style="20" customWidth="1"/>
    <col min="536" max="536" width="1.5703125" style="20" customWidth="1"/>
    <col min="537" max="537" width="11.85546875" style="20" customWidth="1"/>
    <col min="538" max="538" width="1.5703125" style="20" customWidth="1"/>
    <col min="539" max="539" width="11.42578125" style="20" customWidth="1"/>
    <col min="540" max="540" width="1.5703125" style="20" customWidth="1"/>
    <col min="541" max="541" width="10.5703125" style="20" customWidth="1"/>
    <col min="542" max="542" width="1.140625" style="20" customWidth="1"/>
    <col min="543" max="543" width="1.5703125" style="20" customWidth="1"/>
    <col min="544" max="544" width="14.42578125" style="20" customWidth="1"/>
    <col min="545" max="545" width="1.5703125" style="20" customWidth="1"/>
    <col min="546" max="546" width="9.28515625" style="20" customWidth="1"/>
    <col min="547" max="547" width="1.5703125" style="20" customWidth="1"/>
    <col min="548" max="548" width="9.28515625" style="20" customWidth="1"/>
    <col min="549" max="549" width="1.5703125" style="20" customWidth="1"/>
    <col min="550" max="550" width="12.7109375" style="20" customWidth="1"/>
    <col min="551" max="551" width="1.5703125" style="20" customWidth="1"/>
    <col min="552" max="552" width="9.28515625" style="20" customWidth="1"/>
    <col min="553" max="553" width="1.5703125" style="20" customWidth="1"/>
    <col min="554" max="554" width="8.42578125" style="20" customWidth="1"/>
    <col min="555" max="555" width="1.5703125" style="20" customWidth="1"/>
    <col min="556" max="556" width="12.7109375" style="20" customWidth="1"/>
    <col min="557" max="557" width="1.5703125" style="20" customWidth="1"/>
    <col min="558" max="558" width="11.85546875" style="20" customWidth="1"/>
    <col min="559" max="559" width="1.5703125" style="20" customWidth="1"/>
    <col min="560" max="560" width="10.140625" style="20" customWidth="1"/>
    <col min="561" max="561" width="1" style="20" customWidth="1"/>
    <col min="562" max="562" width="11.28515625" style="20" customWidth="1"/>
    <col min="563" max="563" width="1.28515625" style="20" customWidth="1"/>
    <col min="564" max="564" width="9.42578125" style="20" customWidth="1"/>
    <col min="565" max="565" width="1.140625" style="20" customWidth="1"/>
    <col min="566" max="566" width="10.42578125" style="20" customWidth="1"/>
    <col min="567" max="567" width="1.28515625" style="20" customWidth="1"/>
    <col min="568" max="568" width="10.140625" style="20" customWidth="1"/>
    <col min="569" max="569" width="1.5703125" style="20" customWidth="1"/>
    <col min="570" max="570" width="11.42578125" style="20" customWidth="1"/>
    <col min="571" max="571" width="2.42578125" style="20" customWidth="1"/>
    <col min="572" max="572" width="4.5703125" style="20" customWidth="1"/>
    <col min="573" max="573" width="1.28515625" style="20" customWidth="1"/>
    <col min="574" max="574" width="8.42578125" style="20" customWidth="1"/>
    <col min="575" max="575" width="1.5703125" style="20" customWidth="1"/>
    <col min="576" max="576" width="12.7109375" style="20" customWidth="1"/>
    <col min="577" max="577" width="1.5703125" style="20" customWidth="1"/>
    <col min="578" max="578" width="12.7109375" style="20" customWidth="1"/>
    <col min="579" max="579" width="1.5703125" style="20" customWidth="1"/>
    <col min="580" max="580" width="12.7109375" style="20" customWidth="1"/>
    <col min="581" max="581" width="1.5703125" style="20" customWidth="1"/>
    <col min="582" max="582" width="12.7109375" style="20" customWidth="1"/>
    <col min="583" max="583" width="1.5703125" style="20" customWidth="1"/>
    <col min="584" max="584" width="12.7109375" style="20" customWidth="1"/>
    <col min="585" max="768" width="12.7109375" style="20"/>
    <col min="769" max="769" width="5" style="20" customWidth="1"/>
    <col min="770" max="770" width="1.5703125" style="20" customWidth="1"/>
    <col min="771" max="771" width="17" style="20" customWidth="1"/>
    <col min="772" max="772" width="1.5703125" style="20" customWidth="1"/>
    <col min="773" max="773" width="12.85546875" style="20" customWidth="1"/>
    <col min="774" max="774" width="1.5703125" style="20" customWidth="1"/>
    <col min="775" max="775" width="8.85546875" style="20" customWidth="1"/>
    <col min="776" max="776" width="1.5703125" style="20" customWidth="1"/>
    <col min="777" max="777" width="8.140625" style="20" customWidth="1"/>
    <col min="778" max="778" width="1.5703125" style="20" customWidth="1"/>
    <col min="779" max="779" width="12.7109375" style="20" customWidth="1"/>
    <col min="780" max="780" width="1.5703125" style="20" customWidth="1"/>
    <col min="781" max="781" width="13" style="20" customWidth="1"/>
    <col min="782" max="782" width="1.5703125" style="20" customWidth="1"/>
    <col min="783" max="783" width="8.42578125" style="20" customWidth="1"/>
    <col min="784" max="784" width="1.5703125" style="20" customWidth="1"/>
    <col min="785" max="785" width="8.42578125" style="20" customWidth="1"/>
    <col min="786" max="786" width="1.5703125" style="20" customWidth="1"/>
    <col min="787" max="787" width="13" style="20" bestFit="1" customWidth="1"/>
    <col min="788" max="788" width="1.5703125" style="20" customWidth="1"/>
    <col min="789" max="789" width="8.140625" style="20" customWidth="1"/>
    <col min="790" max="790" width="1.5703125" style="20" customWidth="1"/>
    <col min="791" max="791" width="8.28515625" style="20" customWidth="1"/>
    <col min="792" max="792" width="1.5703125" style="20" customWidth="1"/>
    <col min="793" max="793" width="11.85546875" style="20" customWidth="1"/>
    <col min="794" max="794" width="1.5703125" style="20" customWidth="1"/>
    <col min="795" max="795" width="11.42578125" style="20" customWidth="1"/>
    <col min="796" max="796" width="1.5703125" style="20" customWidth="1"/>
    <col min="797" max="797" width="10.5703125" style="20" customWidth="1"/>
    <col min="798" max="798" width="1.140625" style="20" customWidth="1"/>
    <col min="799" max="799" width="1.5703125" style="20" customWidth="1"/>
    <col min="800" max="800" width="14.42578125" style="20" customWidth="1"/>
    <col min="801" max="801" width="1.5703125" style="20" customWidth="1"/>
    <col min="802" max="802" width="9.28515625" style="20" customWidth="1"/>
    <col min="803" max="803" width="1.5703125" style="20" customWidth="1"/>
    <col min="804" max="804" width="9.28515625" style="20" customWidth="1"/>
    <col min="805" max="805" width="1.5703125" style="20" customWidth="1"/>
    <col min="806" max="806" width="12.7109375" style="20" customWidth="1"/>
    <col min="807" max="807" width="1.5703125" style="20" customWidth="1"/>
    <col min="808" max="808" width="9.28515625" style="20" customWidth="1"/>
    <col min="809" max="809" width="1.5703125" style="20" customWidth="1"/>
    <col min="810" max="810" width="8.42578125" style="20" customWidth="1"/>
    <col min="811" max="811" width="1.5703125" style="20" customWidth="1"/>
    <col min="812" max="812" width="12.7109375" style="20" customWidth="1"/>
    <col min="813" max="813" width="1.5703125" style="20" customWidth="1"/>
    <col min="814" max="814" width="11.85546875" style="20" customWidth="1"/>
    <col min="815" max="815" width="1.5703125" style="20" customWidth="1"/>
    <col min="816" max="816" width="10.140625" style="20" customWidth="1"/>
    <col min="817" max="817" width="1" style="20" customWidth="1"/>
    <col min="818" max="818" width="11.28515625" style="20" customWidth="1"/>
    <col min="819" max="819" width="1.28515625" style="20" customWidth="1"/>
    <col min="820" max="820" width="9.42578125" style="20" customWidth="1"/>
    <col min="821" max="821" width="1.140625" style="20" customWidth="1"/>
    <col min="822" max="822" width="10.42578125" style="20" customWidth="1"/>
    <col min="823" max="823" width="1.28515625" style="20" customWidth="1"/>
    <col min="824" max="824" width="10.140625" style="20" customWidth="1"/>
    <col min="825" max="825" width="1.5703125" style="20" customWidth="1"/>
    <col min="826" max="826" width="11.42578125" style="20" customWidth="1"/>
    <col min="827" max="827" width="2.42578125" style="20" customWidth="1"/>
    <col min="828" max="828" width="4.5703125" style="20" customWidth="1"/>
    <col min="829" max="829" width="1.28515625" style="20" customWidth="1"/>
    <col min="830" max="830" width="8.42578125" style="20" customWidth="1"/>
    <col min="831" max="831" width="1.5703125" style="20" customWidth="1"/>
    <col min="832" max="832" width="12.7109375" style="20" customWidth="1"/>
    <col min="833" max="833" width="1.5703125" style="20" customWidth="1"/>
    <col min="834" max="834" width="12.7109375" style="20" customWidth="1"/>
    <col min="835" max="835" width="1.5703125" style="20" customWidth="1"/>
    <col min="836" max="836" width="12.7109375" style="20" customWidth="1"/>
    <col min="837" max="837" width="1.5703125" style="20" customWidth="1"/>
    <col min="838" max="838" width="12.7109375" style="20" customWidth="1"/>
    <col min="839" max="839" width="1.5703125" style="20" customWidth="1"/>
    <col min="840" max="840" width="12.7109375" style="20" customWidth="1"/>
    <col min="841" max="1024" width="12.7109375" style="20"/>
    <col min="1025" max="1025" width="5" style="20" customWidth="1"/>
    <col min="1026" max="1026" width="1.5703125" style="20" customWidth="1"/>
    <col min="1027" max="1027" width="17" style="20" customWidth="1"/>
    <col min="1028" max="1028" width="1.5703125" style="20" customWidth="1"/>
    <col min="1029" max="1029" width="12.85546875" style="20" customWidth="1"/>
    <col min="1030" max="1030" width="1.5703125" style="20" customWidth="1"/>
    <col min="1031" max="1031" width="8.85546875" style="20" customWidth="1"/>
    <col min="1032" max="1032" width="1.5703125" style="20" customWidth="1"/>
    <col min="1033" max="1033" width="8.140625" style="20" customWidth="1"/>
    <col min="1034" max="1034" width="1.5703125" style="20" customWidth="1"/>
    <col min="1035" max="1035" width="12.7109375" style="20" customWidth="1"/>
    <col min="1036" max="1036" width="1.5703125" style="20" customWidth="1"/>
    <col min="1037" max="1037" width="13" style="20" customWidth="1"/>
    <col min="1038" max="1038" width="1.5703125" style="20" customWidth="1"/>
    <col min="1039" max="1039" width="8.42578125" style="20" customWidth="1"/>
    <col min="1040" max="1040" width="1.5703125" style="20" customWidth="1"/>
    <col min="1041" max="1041" width="8.42578125" style="20" customWidth="1"/>
    <col min="1042" max="1042" width="1.5703125" style="20" customWidth="1"/>
    <col min="1043" max="1043" width="13" style="20" bestFit="1" customWidth="1"/>
    <col min="1044" max="1044" width="1.5703125" style="20" customWidth="1"/>
    <col min="1045" max="1045" width="8.140625" style="20" customWidth="1"/>
    <col min="1046" max="1046" width="1.5703125" style="20" customWidth="1"/>
    <col min="1047" max="1047" width="8.28515625" style="20" customWidth="1"/>
    <col min="1048" max="1048" width="1.5703125" style="20" customWidth="1"/>
    <col min="1049" max="1049" width="11.85546875" style="20" customWidth="1"/>
    <col min="1050" max="1050" width="1.5703125" style="20" customWidth="1"/>
    <col min="1051" max="1051" width="11.42578125" style="20" customWidth="1"/>
    <col min="1052" max="1052" width="1.5703125" style="20" customWidth="1"/>
    <col min="1053" max="1053" width="10.5703125" style="20" customWidth="1"/>
    <col min="1054" max="1054" width="1.140625" style="20" customWidth="1"/>
    <col min="1055" max="1055" width="1.5703125" style="20" customWidth="1"/>
    <col min="1056" max="1056" width="14.42578125" style="20" customWidth="1"/>
    <col min="1057" max="1057" width="1.5703125" style="20" customWidth="1"/>
    <col min="1058" max="1058" width="9.28515625" style="20" customWidth="1"/>
    <col min="1059" max="1059" width="1.5703125" style="20" customWidth="1"/>
    <col min="1060" max="1060" width="9.28515625" style="20" customWidth="1"/>
    <col min="1061" max="1061" width="1.5703125" style="20" customWidth="1"/>
    <col min="1062" max="1062" width="12.7109375" style="20" customWidth="1"/>
    <col min="1063" max="1063" width="1.5703125" style="20" customWidth="1"/>
    <col min="1064" max="1064" width="9.28515625" style="20" customWidth="1"/>
    <col min="1065" max="1065" width="1.5703125" style="20" customWidth="1"/>
    <col min="1066" max="1066" width="8.42578125" style="20" customWidth="1"/>
    <col min="1067" max="1067" width="1.5703125" style="20" customWidth="1"/>
    <col min="1068" max="1068" width="12.7109375" style="20" customWidth="1"/>
    <col min="1069" max="1069" width="1.5703125" style="20" customWidth="1"/>
    <col min="1070" max="1070" width="11.85546875" style="20" customWidth="1"/>
    <col min="1071" max="1071" width="1.5703125" style="20" customWidth="1"/>
    <col min="1072" max="1072" width="10.140625" style="20" customWidth="1"/>
    <col min="1073" max="1073" width="1" style="20" customWidth="1"/>
    <col min="1074" max="1074" width="11.28515625" style="20" customWidth="1"/>
    <col min="1075" max="1075" width="1.28515625" style="20" customWidth="1"/>
    <col min="1076" max="1076" width="9.42578125" style="20" customWidth="1"/>
    <col min="1077" max="1077" width="1.140625" style="20" customWidth="1"/>
    <col min="1078" max="1078" width="10.42578125" style="20" customWidth="1"/>
    <col min="1079" max="1079" width="1.28515625" style="20" customWidth="1"/>
    <col min="1080" max="1080" width="10.140625" style="20" customWidth="1"/>
    <col min="1081" max="1081" width="1.5703125" style="20" customWidth="1"/>
    <col min="1082" max="1082" width="11.42578125" style="20" customWidth="1"/>
    <col min="1083" max="1083" width="2.42578125" style="20" customWidth="1"/>
    <col min="1084" max="1084" width="4.5703125" style="20" customWidth="1"/>
    <col min="1085" max="1085" width="1.28515625" style="20" customWidth="1"/>
    <col min="1086" max="1086" width="8.42578125" style="20" customWidth="1"/>
    <col min="1087" max="1087" width="1.5703125" style="20" customWidth="1"/>
    <col min="1088" max="1088" width="12.7109375" style="20" customWidth="1"/>
    <col min="1089" max="1089" width="1.5703125" style="20" customWidth="1"/>
    <col min="1090" max="1090" width="12.7109375" style="20" customWidth="1"/>
    <col min="1091" max="1091" width="1.5703125" style="20" customWidth="1"/>
    <col min="1092" max="1092" width="12.7109375" style="20" customWidth="1"/>
    <col min="1093" max="1093" width="1.5703125" style="20" customWidth="1"/>
    <col min="1094" max="1094" width="12.7109375" style="20" customWidth="1"/>
    <col min="1095" max="1095" width="1.5703125" style="20" customWidth="1"/>
    <col min="1096" max="1096" width="12.7109375" style="20" customWidth="1"/>
    <col min="1097" max="1280" width="12.7109375" style="20"/>
    <col min="1281" max="1281" width="5" style="20" customWidth="1"/>
    <col min="1282" max="1282" width="1.5703125" style="20" customWidth="1"/>
    <col min="1283" max="1283" width="17" style="20" customWidth="1"/>
    <col min="1284" max="1284" width="1.5703125" style="20" customWidth="1"/>
    <col min="1285" max="1285" width="12.85546875" style="20" customWidth="1"/>
    <col min="1286" max="1286" width="1.5703125" style="20" customWidth="1"/>
    <col min="1287" max="1287" width="8.85546875" style="20" customWidth="1"/>
    <col min="1288" max="1288" width="1.5703125" style="20" customWidth="1"/>
    <col min="1289" max="1289" width="8.140625" style="20" customWidth="1"/>
    <col min="1290" max="1290" width="1.5703125" style="20" customWidth="1"/>
    <col min="1291" max="1291" width="12.7109375" style="20" customWidth="1"/>
    <col min="1292" max="1292" width="1.5703125" style="20" customWidth="1"/>
    <col min="1293" max="1293" width="13" style="20" customWidth="1"/>
    <col min="1294" max="1294" width="1.5703125" style="20" customWidth="1"/>
    <col min="1295" max="1295" width="8.42578125" style="20" customWidth="1"/>
    <col min="1296" max="1296" width="1.5703125" style="20" customWidth="1"/>
    <col min="1297" max="1297" width="8.42578125" style="20" customWidth="1"/>
    <col min="1298" max="1298" width="1.5703125" style="20" customWidth="1"/>
    <col min="1299" max="1299" width="13" style="20" bestFit="1" customWidth="1"/>
    <col min="1300" max="1300" width="1.5703125" style="20" customWidth="1"/>
    <col min="1301" max="1301" width="8.140625" style="20" customWidth="1"/>
    <col min="1302" max="1302" width="1.5703125" style="20" customWidth="1"/>
    <col min="1303" max="1303" width="8.28515625" style="20" customWidth="1"/>
    <col min="1304" max="1304" width="1.5703125" style="20" customWidth="1"/>
    <col min="1305" max="1305" width="11.85546875" style="20" customWidth="1"/>
    <col min="1306" max="1306" width="1.5703125" style="20" customWidth="1"/>
    <col min="1307" max="1307" width="11.42578125" style="20" customWidth="1"/>
    <col min="1308" max="1308" width="1.5703125" style="20" customWidth="1"/>
    <col min="1309" max="1309" width="10.5703125" style="20" customWidth="1"/>
    <col min="1310" max="1310" width="1.140625" style="20" customWidth="1"/>
    <col min="1311" max="1311" width="1.5703125" style="20" customWidth="1"/>
    <col min="1312" max="1312" width="14.42578125" style="20" customWidth="1"/>
    <col min="1313" max="1313" width="1.5703125" style="20" customWidth="1"/>
    <col min="1314" max="1314" width="9.28515625" style="20" customWidth="1"/>
    <col min="1315" max="1315" width="1.5703125" style="20" customWidth="1"/>
    <col min="1316" max="1316" width="9.28515625" style="20" customWidth="1"/>
    <col min="1317" max="1317" width="1.5703125" style="20" customWidth="1"/>
    <col min="1318" max="1318" width="12.7109375" style="20" customWidth="1"/>
    <col min="1319" max="1319" width="1.5703125" style="20" customWidth="1"/>
    <col min="1320" max="1320" width="9.28515625" style="20" customWidth="1"/>
    <col min="1321" max="1321" width="1.5703125" style="20" customWidth="1"/>
    <col min="1322" max="1322" width="8.42578125" style="20" customWidth="1"/>
    <col min="1323" max="1323" width="1.5703125" style="20" customWidth="1"/>
    <col min="1324" max="1324" width="12.7109375" style="20" customWidth="1"/>
    <col min="1325" max="1325" width="1.5703125" style="20" customWidth="1"/>
    <col min="1326" max="1326" width="11.85546875" style="20" customWidth="1"/>
    <col min="1327" max="1327" width="1.5703125" style="20" customWidth="1"/>
    <col min="1328" max="1328" width="10.140625" style="20" customWidth="1"/>
    <col min="1329" max="1329" width="1" style="20" customWidth="1"/>
    <col min="1330" max="1330" width="11.28515625" style="20" customWidth="1"/>
    <col min="1331" max="1331" width="1.28515625" style="20" customWidth="1"/>
    <col min="1332" max="1332" width="9.42578125" style="20" customWidth="1"/>
    <col min="1333" max="1333" width="1.140625" style="20" customWidth="1"/>
    <col min="1334" max="1334" width="10.42578125" style="20" customWidth="1"/>
    <col min="1335" max="1335" width="1.28515625" style="20" customWidth="1"/>
    <col min="1336" max="1336" width="10.140625" style="20" customWidth="1"/>
    <col min="1337" max="1337" width="1.5703125" style="20" customWidth="1"/>
    <col min="1338" max="1338" width="11.42578125" style="20" customWidth="1"/>
    <col min="1339" max="1339" width="2.42578125" style="20" customWidth="1"/>
    <col min="1340" max="1340" width="4.5703125" style="20" customWidth="1"/>
    <col min="1341" max="1341" width="1.28515625" style="20" customWidth="1"/>
    <col min="1342" max="1342" width="8.42578125" style="20" customWidth="1"/>
    <col min="1343" max="1343" width="1.5703125" style="20" customWidth="1"/>
    <col min="1344" max="1344" width="12.7109375" style="20" customWidth="1"/>
    <col min="1345" max="1345" width="1.5703125" style="20" customWidth="1"/>
    <col min="1346" max="1346" width="12.7109375" style="20" customWidth="1"/>
    <col min="1347" max="1347" width="1.5703125" style="20" customWidth="1"/>
    <col min="1348" max="1348" width="12.7109375" style="20" customWidth="1"/>
    <col min="1349" max="1349" width="1.5703125" style="20" customWidth="1"/>
    <col min="1350" max="1350" width="12.7109375" style="20" customWidth="1"/>
    <col min="1351" max="1351" width="1.5703125" style="20" customWidth="1"/>
    <col min="1352" max="1352" width="12.7109375" style="20" customWidth="1"/>
    <col min="1353" max="1536" width="12.7109375" style="20"/>
    <col min="1537" max="1537" width="5" style="20" customWidth="1"/>
    <col min="1538" max="1538" width="1.5703125" style="20" customWidth="1"/>
    <col min="1539" max="1539" width="17" style="20" customWidth="1"/>
    <col min="1540" max="1540" width="1.5703125" style="20" customWidth="1"/>
    <col min="1541" max="1541" width="12.85546875" style="20" customWidth="1"/>
    <col min="1542" max="1542" width="1.5703125" style="20" customWidth="1"/>
    <col min="1543" max="1543" width="8.85546875" style="20" customWidth="1"/>
    <col min="1544" max="1544" width="1.5703125" style="20" customWidth="1"/>
    <col min="1545" max="1545" width="8.140625" style="20" customWidth="1"/>
    <col min="1546" max="1546" width="1.5703125" style="20" customWidth="1"/>
    <col min="1547" max="1547" width="12.7109375" style="20" customWidth="1"/>
    <col min="1548" max="1548" width="1.5703125" style="20" customWidth="1"/>
    <col min="1549" max="1549" width="13" style="20" customWidth="1"/>
    <col min="1550" max="1550" width="1.5703125" style="20" customWidth="1"/>
    <col min="1551" max="1551" width="8.42578125" style="20" customWidth="1"/>
    <col min="1552" max="1552" width="1.5703125" style="20" customWidth="1"/>
    <col min="1553" max="1553" width="8.42578125" style="20" customWidth="1"/>
    <col min="1554" max="1554" width="1.5703125" style="20" customWidth="1"/>
    <col min="1555" max="1555" width="13" style="20" bestFit="1" customWidth="1"/>
    <col min="1556" max="1556" width="1.5703125" style="20" customWidth="1"/>
    <col min="1557" max="1557" width="8.140625" style="20" customWidth="1"/>
    <col min="1558" max="1558" width="1.5703125" style="20" customWidth="1"/>
    <col min="1559" max="1559" width="8.28515625" style="20" customWidth="1"/>
    <col min="1560" max="1560" width="1.5703125" style="20" customWidth="1"/>
    <col min="1561" max="1561" width="11.85546875" style="20" customWidth="1"/>
    <col min="1562" max="1562" width="1.5703125" style="20" customWidth="1"/>
    <col min="1563" max="1563" width="11.42578125" style="20" customWidth="1"/>
    <col min="1564" max="1564" width="1.5703125" style="20" customWidth="1"/>
    <col min="1565" max="1565" width="10.5703125" style="20" customWidth="1"/>
    <col min="1566" max="1566" width="1.140625" style="20" customWidth="1"/>
    <col min="1567" max="1567" width="1.5703125" style="20" customWidth="1"/>
    <col min="1568" max="1568" width="14.42578125" style="20" customWidth="1"/>
    <col min="1569" max="1569" width="1.5703125" style="20" customWidth="1"/>
    <col min="1570" max="1570" width="9.28515625" style="20" customWidth="1"/>
    <col min="1571" max="1571" width="1.5703125" style="20" customWidth="1"/>
    <col min="1572" max="1572" width="9.28515625" style="20" customWidth="1"/>
    <col min="1573" max="1573" width="1.5703125" style="20" customWidth="1"/>
    <col min="1574" max="1574" width="12.7109375" style="20" customWidth="1"/>
    <col min="1575" max="1575" width="1.5703125" style="20" customWidth="1"/>
    <col min="1576" max="1576" width="9.28515625" style="20" customWidth="1"/>
    <col min="1577" max="1577" width="1.5703125" style="20" customWidth="1"/>
    <col min="1578" max="1578" width="8.42578125" style="20" customWidth="1"/>
    <col min="1579" max="1579" width="1.5703125" style="20" customWidth="1"/>
    <col min="1580" max="1580" width="12.7109375" style="20" customWidth="1"/>
    <col min="1581" max="1581" width="1.5703125" style="20" customWidth="1"/>
    <col min="1582" max="1582" width="11.85546875" style="20" customWidth="1"/>
    <col min="1583" max="1583" width="1.5703125" style="20" customWidth="1"/>
    <col min="1584" max="1584" width="10.140625" style="20" customWidth="1"/>
    <col min="1585" max="1585" width="1" style="20" customWidth="1"/>
    <col min="1586" max="1586" width="11.28515625" style="20" customWidth="1"/>
    <col min="1587" max="1587" width="1.28515625" style="20" customWidth="1"/>
    <col min="1588" max="1588" width="9.42578125" style="20" customWidth="1"/>
    <col min="1589" max="1589" width="1.140625" style="20" customWidth="1"/>
    <col min="1590" max="1590" width="10.42578125" style="20" customWidth="1"/>
    <col min="1591" max="1591" width="1.28515625" style="20" customWidth="1"/>
    <col min="1592" max="1592" width="10.140625" style="20" customWidth="1"/>
    <col min="1593" max="1593" width="1.5703125" style="20" customWidth="1"/>
    <col min="1594" max="1594" width="11.42578125" style="20" customWidth="1"/>
    <col min="1595" max="1595" width="2.42578125" style="20" customWidth="1"/>
    <col min="1596" max="1596" width="4.5703125" style="20" customWidth="1"/>
    <col min="1597" max="1597" width="1.28515625" style="20" customWidth="1"/>
    <col min="1598" max="1598" width="8.42578125" style="20" customWidth="1"/>
    <col min="1599" max="1599" width="1.5703125" style="20" customWidth="1"/>
    <col min="1600" max="1600" width="12.7109375" style="20" customWidth="1"/>
    <col min="1601" max="1601" width="1.5703125" style="20" customWidth="1"/>
    <col min="1602" max="1602" width="12.7109375" style="20" customWidth="1"/>
    <col min="1603" max="1603" width="1.5703125" style="20" customWidth="1"/>
    <col min="1604" max="1604" width="12.7109375" style="20" customWidth="1"/>
    <col min="1605" max="1605" width="1.5703125" style="20" customWidth="1"/>
    <col min="1606" max="1606" width="12.7109375" style="20" customWidth="1"/>
    <col min="1607" max="1607" width="1.5703125" style="20" customWidth="1"/>
    <col min="1608" max="1608" width="12.7109375" style="20" customWidth="1"/>
    <col min="1609" max="1792" width="12.7109375" style="20"/>
    <col min="1793" max="1793" width="5" style="20" customWidth="1"/>
    <col min="1794" max="1794" width="1.5703125" style="20" customWidth="1"/>
    <col min="1795" max="1795" width="17" style="20" customWidth="1"/>
    <col min="1796" max="1796" width="1.5703125" style="20" customWidth="1"/>
    <col min="1797" max="1797" width="12.85546875" style="20" customWidth="1"/>
    <col min="1798" max="1798" width="1.5703125" style="20" customWidth="1"/>
    <col min="1799" max="1799" width="8.85546875" style="20" customWidth="1"/>
    <col min="1800" max="1800" width="1.5703125" style="20" customWidth="1"/>
    <col min="1801" max="1801" width="8.140625" style="20" customWidth="1"/>
    <col min="1802" max="1802" width="1.5703125" style="20" customWidth="1"/>
    <col min="1803" max="1803" width="12.7109375" style="20" customWidth="1"/>
    <col min="1804" max="1804" width="1.5703125" style="20" customWidth="1"/>
    <col min="1805" max="1805" width="13" style="20" customWidth="1"/>
    <col min="1806" max="1806" width="1.5703125" style="20" customWidth="1"/>
    <col min="1807" max="1807" width="8.42578125" style="20" customWidth="1"/>
    <col min="1808" max="1808" width="1.5703125" style="20" customWidth="1"/>
    <col min="1809" max="1809" width="8.42578125" style="20" customWidth="1"/>
    <col min="1810" max="1810" width="1.5703125" style="20" customWidth="1"/>
    <col min="1811" max="1811" width="13" style="20" bestFit="1" customWidth="1"/>
    <col min="1812" max="1812" width="1.5703125" style="20" customWidth="1"/>
    <col min="1813" max="1813" width="8.140625" style="20" customWidth="1"/>
    <col min="1814" max="1814" width="1.5703125" style="20" customWidth="1"/>
    <col min="1815" max="1815" width="8.28515625" style="20" customWidth="1"/>
    <col min="1816" max="1816" width="1.5703125" style="20" customWidth="1"/>
    <col min="1817" max="1817" width="11.85546875" style="20" customWidth="1"/>
    <col min="1818" max="1818" width="1.5703125" style="20" customWidth="1"/>
    <col min="1819" max="1819" width="11.42578125" style="20" customWidth="1"/>
    <col min="1820" max="1820" width="1.5703125" style="20" customWidth="1"/>
    <col min="1821" max="1821" width="10.5703125" style="20" customWidth="1"/>
    <col min="1822" max="1822" width="1.140625" style="20" customWidth="1"/>
    <col min="1823" max="1823" width="1.5703125" style="20" customWidth="1"/>
    <col min="1824" max="1824" width="14.42578125" style="20" customWidth="1"/>
    <col min="1825" max="1825" width="1.5703125" style="20" customWidth="1"/>
    <col min="1826" max="1826" width="9.28515625" style="20" customWidth="1"/>
    <col min="1827" max="1827" width="1.5703125" style="20" customWidth="1"/>
    <col min="1828" max="1828" width="9.28515625" style="20" customWidth="1"/>
    <col min="1829" max="1829" width="1.5703125" style="20" customWidth="1"/>
    <col min="1830" max="1830" width="12.7109375" style="20" customWidth="1"/>
    <col min="1831" max="1831" width="1.5703125" style="20" customWidth="1"/>
    <col min="1832" max="1832" width="9.28515625" style="20" customWidth="1"/>
    <col min="1833" max="1833" width="1.5703125" style="20" customWidth="1"/>
    <col min="1834" max="1834" width="8.42578125" style="20" customWidth="1"/>
    <col min="1835" max="1835" width="1.5703125" style="20" customWidth="1"/>
    <col min="1836" max="1836" width="12.7109375" style="20" customWidth="1"/>
    <col min="1837" max="1837" width="1.5703125" style="20" customWidth="1"/>
    <col min="1838" max="1838" width="11.85546875" style="20" customWidth="1"/>
    <col min="1839" max="1839" width="1.5703125" style="20" customWidth="1"/>
    <col min="1840" max="1840" width="10.140625" style="20" customWidth="1"/>
    <col min="1841" max="1841" width="1" style="20" customWidth="1"/>
    <col min="1842" max="1842" width="11.28515625" style="20" customWidth="1"/>
    <col min="1843" max="1843" width="1.28515625" style="20" customWidth="1"/>
    <col min="1844" max="1844" width="9.42578125" style="20" customWidth="1"/>
    <col min="1845" max="1845" width="1.140625" style="20" customWidth="1"/>
    <col min="1846" max="1846" width="10.42578125" style="20" customWidth="1"/>
    <col min="1847" max="1847" width="1.28515625" style="20" customWidth="1"/>
    <col min="1848" max="1848" width="10.140625" style="20" customWidth="1"/>
    <col min="1849" max="1849" width="1.5703125" style="20" customWidth="1"/>
    <col min="1850" max="1850" width="11.42578125" style="20" customWidth="1"/>
    <col min="1851" max="1851" width="2.42578125" style="20" customWidth="1"/>
    <col min="1852" max="1852" width="4.5703125" style="20" customWidth="1"/>
    <col min="1853" max="1853" width="1.28515625" style="20" customWidth="1"/>
    <col min="1854" max="1854" width="8.42578125" style="20" customWidth="1"/>
    <col min="1855" max="1855" width="1.5703125" style="20" customWidth="1"/>
    <col min="1856" max="1856" width="12.7109375" style="20" customWidth="1"/>
    <col min="1857" max="1857" width="1.5703125" style="20" customWidth="1"/>
    <col min="1858" max="1858" width="12.7109375" style="20" customWidth="1"/>
    <col min="1859" max="1859" width="1.5703125" style="20" customWidth="1"/>
    <col min="1860" max="1860" width="12.7109375" style="20" customWidth="1"/>
    <col min="1861" max="1861" width="1.5703125" style="20" customWidth="1"/>
    <col min="1862" max="1862" width="12.7109375" style="20" customWidth="1"/>
    <col min="1863" max="1863" width="1.5703125" style="20" customWidth="1"/>
    <col min="1864" max="1864" width="12.7109375" style="20" customWidth="1"/>
    <col min="1865" max="2048" width="12.7109375" style="20"/>
    <col min="2049" max="2049" width="5" style="20" customWidth="1"/>
    <col min="2050" max="2050" width="1.5703125" style="20" customWidth="1"/>
    <col min="2051" max="2051" width="17" style="20" customWidth="1"/>
    <col min="2052" max="2052" width="1.5703125" style="20" customWidth="1"/>
    <col min="2053" max="2053" width="12.85546875" style="20" customWidth="1"/>
    <col min="2054" max="2054" width="1.5703125" style="20" customWidth="1"/>
    <col min="2055" max="2055" width="8.85546875" style="20" customWidth="1"/>
    <col min="2056" max="2056" width="1.5703125" style="20" customWidth="1"/>
    <col min="2057" max="2057" width="8.140625" style="20" customWidth="1"/>
    <col min="2058" max="2058" width="1.5703125" style="20" customWidth="1"/>
    <col min="2059" max="2059" width="12.7109375" style="20" customWidth="1"/>
    <col min="2060" max="2060" width="1.5703125" style="20" customWidth="1"/>
    <col min="2061" max="2061" width="13" style="20" customWidth="1"/>
    <col min="2062" max="2062" width="1.5703125" style="20" customWidth="1"/>
    <col min="2063" max="2063" width="8.42578125" style="20" customWidth="1"/>
    <col min="2064" max="2064" width="1.5703125" style="20" customWidth="1"/>
    <col min="2065" max="2065" width="8.42578125" style="20" customWidth="1"/>
    <col min="2066" max="2066" width="1.5703125" style="20" customWidth="1"/>
    <col min="2067" max="2067" width="13" style="20" bestFit="1" customWidth="1"/>
    <col min="2068" max="2068" width="1.5703125" style="20" customWidth="1"/>
    <col min="2069" max="2069" width="8.140625" style="20" customWidth="1"/>
    <col min="2070" max="2070" width="1.5703125" style="20" customWidth="1"/>
    <col min="2071" max="2071" width="8.28515625" style="20" customWidth="1"/>
    <col min="2072" max="2072" width="1.5703125" style="20" customWidth="1"/>
    <col min="2073" max="2073" width="11.85546875" style="20" customWidth="1"/>
    <col min="2074" max="2074" width="1.5703125" style="20" customWidth="1"/>
    <col min="2075" max="2075" width="11.42578125" style="20" customWidth="1"/>
    <col min="2076" max="2076" width="1.5703125" style="20" customWidth="1"/>
    <col min="2077" max="2077" width="10.5703125" style="20" customWidth="1"/>
    <col min="2078" max="2078" width="1.140625" style="20" customWidth="1"/>
    <col min="2079" max="2079" width="1.5703125" style="20" customWidth="1"/>
    <col min="2080" max="2080" width="14.42578125" style="20" customWidth="1"/>
    <col min="2081" max="2081" width="1.5703125" style="20" customWidth="1"/>
    <col min="2082" max="2082" width="9.28515625" style="20" customWidth="1"/>
    <col min="2083" max="2083" width="1.5703125" style="20" customWidth="1"/>
    <col min="2084" max="2084" width="9.28515625" style="20" customWidth="1"/>
    <col min="2085" max="2085" width="1.5703125" style="20" customWidth="1"/>
    <col min="2086" max="2086" width="12.7109375" style="20" customWidth="1"/>
    <col min="2087" max="2087" width="1.5703125" style="20" customWidth="1"/>
    <col min="2088" max="2088" width="9.28515625" style="20" customWidth="1"/>
    <col min="2089" max="2089" width="1.5703125" style="20" customWidth="1"/>
    <col min="2090" max="2090" width="8.42578125" style="20" customWidth="1"/>
    <col min="2091" max="2091" width="1.5703125" style="20" customWidth="1"/>
    <col min="2092" max="2092" width="12.7109375" style="20" customWidth="1"/>
    <col min="2093" max="2093" width="1.5703125" style="20" customWidth="1"/>
    <col min="2094" max="2094" width="11.85546875" style="20" customWidth="1"/>
    <col min="2095" max="2095" width="1.5703125" style="20" customWidth="1"/>
    <col min="2096" max="2096" width="10.140625" style="20" customWidth="1"/>
    <col min="2097" max="2097" width="1" style="20" customWidth="1"/>
    <col min="2098" max="2098" width="11.28515625" style="20" customWidth="1"/>
    <col min="2099" max="2099" width="1.28515625" style="20" customWidth="1"/>
    <col min="2100" max="2100" width="9.42578125" style="20" customWidth="1"/>
    <col min="2101" max="2101" width="1.140625" style="20" customWidth="1"/>
    <col min="2102" max="2102" width="10.42578125" style="20" customWidth="1"/>
    <col min="2103" max="2103" width="1.28515625" style="20" customWidth="1"/>
    <col min="2104" max="2104" width="10.140625" style="20" customWidth="1"/>
    <col min="2105" max="2105" width="1.5703125" style="20" customWidth="1"/>
    <col min="2106" max="2106" width="11.42578125" style="20" customWidth="1"/>
    <col min="2107" max="2107" width="2.42578125" style="20" customWidth="1"/>
    <col min="2108" max="2108" width="4.5703125" style="20" customWidth="1"/>
    <col min="2109" max="2109" width="1.28515625" style="20" customWidth="1"/>
    <col min="2110" max="2110" width="8.42578125" style="20" customWidth="1"/>
    <col min="2111" max="2111" width="1.5703125" style="20" customWidth="1"/>
    <col min="2112" max="2112" width="12.7109375" style="20" customWidth="1"/>
    <col min="2113" max="2113" width="1.5703125" style="20" customWidth="1"/>
    <col min="2114" max="2114" width="12.7109375" style="20" customWidth="1"/>
    <col min="2115" max="2115" width="1.5703125" style="20" customWidth="1"/>
    <col min="2116" max="2116" width="12.7109375" style="20" customWidth="1"/>
    <col min="2117" max="2117" width="1.5703125" style="20" customWidth="1"/>
    <col min="2118" max="2118" width="12.7109375" style="20" customWidth="1"/>
    <col min="2119" max="2119" width="1.5703125" style="20" customWidth="1"/>
    <col min="2120" max="2120" width="12.7109375" style="20" customWidth="1"/>
    <col min="2121" max="2304" width="12.7109375" style="20"/>
    <col min="2305" max="2305" width="5" style="20" customWidth="1"/>
    <col min="2306" max="2306" width="1.5703125" style="20" customWidth="1"/>
    <col min="2307" max="2307" width="17" style="20" customWidth="1"/>
    <col min="2308" max="2308" width="1.5703125" style="20" customWidth="1"/>
    <col min="2309" max="2309" width="12.85546875" style="20" customWidth="1"/>
    <col min="2310" max="2310" width="1.5703125" style="20" customWidth="1"/>
    <col min="2311" max="2311" width="8.85546875" style="20" customWidth="1"/>
    <col min="2312" max="2312" width="1.5703125" style="20" customWidth="1"/>
    <col min="2313" max="2313" width="8.140625" style="20" customWidth="1"/>
    <col min="2314" max="2314" width="1.5703125" style="20" customWidth="1"/>
    <col min="2315" max="2315" width="12.7109375" style="20" customWidth="1"/>
    <col min="2316" max="2316" width="1.5703125" style="20" customWidth="1"/>
    <col min="2317" max="2317" width="13" style="20" customWidth="1"/>
    <col min="2318" max="2318" width="1.5703125" style="20" customWidth="1"/>
    <col min="2319" max="2319" width="8.42578125" style="20" customWidth="1"/>
    <col min="2320" max="2320" width="1.5703125" style="20" customWidth="1"/>
    <col min="2321" max="2321" width="8.42578125" style="20" customWidth="1"/>
    <col min="2322" max="2322" width="1.5703125" style="20" customWidth="1"/>
    <col min="2323" max="2323" width="13" style="20" bestFit="1" customWidth="1"/>
    <col min="2324" max="2324" width="1.5703125" style="20" customWidth="1"/>
    <col min="2325" max="2325" width="8.140625" style="20" customWidth="1"/>
    <col min="2326" max="2326" width="1.5703125" style="20" customWidth="1"/>
    <col min="2327" max="2327" width="8.28515625" style="20" customWidth="1"/>
    <col min="2328" max="2328" width="1.5703125" style="20" customWidth="1"/>
    <col min="2329" max="2329" width="11.85546875" style="20" customWidth="1"/>
    <col min="2330" max="2330" width="1.5703125" style="20" customWidth="1"/>
    <col min="2331" max="2331" width="11.42578125" style="20" customWidth="1"/>
    <col min="2332" max="2332" width="1.5703125" style="20" customWidth="1"/>
    <col min="2333" max="2333" width="10.5703125" style="20" customWidth="1"/>
    <col min="2334" max="2334" width="1.140625" style="20" customWidth="1"/>
    <col min="2335" max="2335" width="1.5703125" style="20" customWidth="1"/>
    <col min="2336" max="2336" width="14.42578125" style="20" customWidth="1"/>
    <col min="2337" max="2337" width="1.5703125" style="20" customWidth="1"/>
    <col min="2338" max="2338" width="9.28515625" style="20" customWidth="1"/>
    <col min="2339" max="2339" width="1.5703125" style="20" customWidth="1"/>
    <col min="2340" max="2340" width="9.28515625" style="20" customWidth="1"/>
    <col min="2341" max="2341" width="1.5703125" style="20" customWidth="1"/>
    <col min="2342" max="2342" width="12.7109375" style="20" customWidth="1"/>
    <col min="2343" max="2343" width="1.5703125" style="20" customWidth="1"/>
    <col min="2344" max="2344" width="9.28515625" style="20" customWidth="1"/>
    <col min="2345" max="2345" width="1.5703125" style="20" customWidth="1"/>
    <col min="2346" max="2346" width="8.42578125" style="20" customWidth="1"/>
    <col min="2347" max="2347" width="1.5703125" style="20" customWidth="1"/>
    <col min="2348" max="2348" width="12.7109375" style="20" customWidth="1"/>
    <col min="2349" max="2349" width="1.5703125" style="20" customWidth="1"/>
    <col min="2350" max="2350" width="11.85546875" style="20" customWidth="1"/>
    <col min="2351" max="2351" width="1.5703125" style="20" customWidth="1"/>
    <col min="2352" max="2352" width="10.140625" style="20" customWidth="1"/>
    <col min="2353" max="2353" width="1" style="20" customWidth="1"/>
    <col min="2354" max="2354" width="11.28515625" style="20" customWidth="1"/>
    <col min="2355" max="2355" width="1.28515625" style="20" customWidth="1"/>
    <col min="2356" max="2356" width="9.42578125" style="20" customWidth="1"/>
    <col min="2357" max="2357" width="1.140625" style="20" customWidth="1"/>
    <col min="2358" max="2358" width="10.42578125" style="20" customWidth="1"/>
    <col min="2359" max="2359" width="1.28515625" style="20" customWidth="1"/>
    <col min="2360" max="2360" width="10.140625" style="20" customWidth="1"/>
    <col min="2361" max="2361" width="1.5703125" style="20" customWidth="1"/>
    <col min="2362" max="2362" width="11.42578125" style="20" customWidth="1"/>
    <col min="2363" max="2363" width="2.42578125" style="20" customWidth="1"/>
    <col min="2364" max="2364" width="4.5703125" style="20" customWidth="1"/>
    <col min="2365" max="2365" width="1.28515625" style="20" customWidth="1"/>
    <col min="2366" max="2366" width="8.42578125" style="20" customWidth="1"/>
    <col min="2367" max="2367" width="1.5703125" style="20" customWidth="1"/>
    <col min="2368" max="2368" width="12.7109375" style="20" customWidth="1"/>
    <col min="2369" max="2369" width="1.5703125" style="20" customWidth="1"/>
    <col min="2370" max="2370" width="12.7109375" style="20" customWidth="1"/>
    <col min="2371" max="2371" width="1.5703125" style="20" customWidth="1"/>
    <col min="2372" max="2372" width="12.7109375" style="20" customWidth="1"/>
    <col min="2373" max="2373" width="1.5703125" style="20" customWidth="1"/>
    <col min="2374" max="2374" width="12.7109375" style="20" customWidth="1"/>
    <col min="2375" max="2375" width="1.5703125" style="20" customWidth="1"/>
    <col min="2376" max="2376" width="12.7109375" style="20" customWidth="1"/>
    <col min="2377" max="2560" width="12.7109375" style="20"/>
    <col min="2561" max="2561" width="5" style="20" customWidth="1"/>
    <col min="2562" max="2562" width="1.5703125" style="20" customWidth="1"/>
    <col min="2563" max="2563" width="17" style="20" customWidth="1"/>
    <col min="2564" max="2564" width="1.5703125" style="20" customWidth="1"/>
    <col min="2565" max="2565" width="12.85546875" style="20" customWidth="1"/>
    <col min="2566" max="2566" width="1.5703125" style="20" customWidth="1"/>
    <col min="2567" max="2567" width="8.85546875" style="20" customWidth="1"/>
    <col min="2568" max="2568" width="1.5703125" style="20" customWidth="1"/>
    <col min="2569" max="2569" width="8.140625" style="20" customWidth="1"/>
    <col min="2570" max="2570" width="1.5703125" style="20" customWidth="1"/>
    <col min="2571" max="2571" width="12.7109375" style="20" customWidth="1"/>
    <col min="2572" max="2572" width="1.5703125" style="20" customWidth="1"/>
    <col min="2573" max="2573" width="13" style="20" customWidth="1"/>
    <col min="2574" max="2574" width="1.5703125" style="20" customWidth="1"/>
    <col min="2575" max="2575" width="8.42578125" style="20" customWidth="1"/>
    <col min="2576" max="2576" width="1.5703125" style="20" customWidth="1"/>
    <col min="2577" max="2577" width="8.42578125" style="20" customWidth="1"/>
    <col min="2578" max="2578" width="1.5703125" style="20" customWidth="1"/>
    <col min="2579" max="2579" width="13" style="20" bestFit="1" customWidth="1"/>
    <col min="2580" max="2580" width="1.5703125" style="20" customWidth="1"/>
    <col min="2581" max="2581" width="8.140625" style="20" customWidth="1"/>
    <col min="2582" max="2582" width="1.5703125" style="20" customWidth="1"/>
    <col min="2583" max="2583" width="8.28515625" style="20" customWidth="1"/>
    <col min="2584" max="2584" width="1.5703125" style="20" customWidth="1"/>
    <col min="2585" max="2585" width="11.85546875" style="20" customWidth="1"/>
    <col min="2586" max="2586" width="1.5703125" style="20" customWidth="1"/>
    <col min="2587" max="2587" width="11.42578125" style="20" customWidth="1"/>
    <col min="2588" max="2588" width="1.5703125" style="20" customWidth="1"/>
    <col min="2589" max="2589" width="10.5703125" style="20" customWidth="1"/>
    <col min="2590" max="2590" width="1.140625" style="20" customWidth="1"/>
    <col min="2591" max="2591" width="1.5703125" style="20" customWidth="1"/>
    <col min="2592" max="2592" width="14.42578125" style="20" customWidth="1"/>
    <col min="2593" max="2593" width="1.5703125" style="20" customWidth="1"/>
    <col min="2594" max="2594" width="9.28515625" style="20" customWidth="1"/>
    <col min="2595" max="2595" width="1.5703125" style="20" customWidth="1"/>
    <col min="2596" max="2596" width="9.28515625" style="20" customWidth="1"/>
    <col min="2597" max="2597" width="1.5703125" style="20" customWidth="1"/>
    <col min="2598" max="2598" width="12.7109375" style="20" customWidth="1"/>
    <col min="2599" max="2599" width="1.5703125" style="20" customWidth="1"/>
    <col min="2600" max="2600" width="9.28515625" style="20" customWidth="1"/>
    <col min="2601" max="2601" width="1.5703125" style="20" customWidth="1"/>
    <col min="2602" max="2602" width="8.42578125" style="20" customWidth="1"/>
    <col min="2603" max="2603" width="1.5703125" style="20" customWidth="1"/>
    <col min="2604" max="2604" width="12.7109375" style="20" customWidth="1"/>
    <col min="2605" max="2605" width="1.5703125" style="20" customWidth="1"/>
    <col min="2606" max="2606" width="11.85546875" style="20" customWidth="1"/>
    <col min="2607" max="2607" width="1.5703125" style="20" customWidth="1"/>
    <col min="2608" max="2608" width="10.140625" style="20" customWidth="1"/>
    <col min="2609" max="2609" width="1" style="20" customWidth="1"/>
    <col min="2610" max="2610" width="11.28515625" style="20" customWidth="1"/>
    <col min="2611" max="2611" width="1.28515625" style="20" customWidth="1"/>
    <col min="2612" max="2612" width="9.42578125" style="20" customWidth="1"/>
    <col min="2613" max="2613" width="1.140625" style="20" customWidth="1"/>
    <col min="2614" max="2614" width="10.42578125" style="20" customWidth="1"/>
    <col min="2615" max="2615" width="1.28515625" style="20" customWidth="1"/>
    <col min="2616" max="2616" width="10.140625" style="20" customWidth="1"/>
    <col min="2617" max="2617" width="1.5703125" style="20" customWidth="1"/>
    <col min="2618" max="2618" width="11.42578125" style="20" customWidth="1"/>
    <col min="2619" max="2619" width="2.42578125" style="20" customWidth="1"/>
    <col min="2620" max="2620" width="4.5703125" style="20" customWidth="1"/>
    <col min="2621" max="2621" width="1.28515625" style="20" customWidth="1"/>
    <col min="2622" max="2622" width="8.42578125" style="20" customWidth="1"/>
    <col min="2623" max="2623" width="1.5703125" style="20" customWidth="1"/>
    <col min="2624" max="2624" width="12.7109375" style="20" customWidth="1"/>
    <col min="2625" max="2625" width="1.5703125" style="20" customWidth="1"/>
    <col min="2626" max="2626" width="12.7109375" style="20" customWidth="1"/>
    <col min="2627" max="2627" width="1.5703125" style="20" customWidth="1"/>
    <col min="2628" max="2628" width="12.7109375" style="20" customWidth="1"/>
    <col min="2629" max="2629" width="1.5703125" style="20" customWidth="1"/>
    <col min="2630" max="2630" width="12.7109375" style="20" customWidth="1"/>
    <col min="2631" max="2631" width="1.5703125" style="20" customWidth="1"/>
    <col min="2632" max="2632" width="12.7109375" style="20" customWidth="1"/>
    <col min="2633" max="2816" width="12.7109375" style="20"/>
    <col min="2817" max="2817" width="5" style="20" customWidth="1"/>
    <col min="2818" max="2818" width="1.5703125" style="20" customWidth="1"/>
    <col min="2819" max="2819" width="17" style="20" customWidth="1"/>
    <col min="2820" max="2820" width="1.5703125" style="20" customWidth="1"/>
    <col min="2821" max="2821" width="12.85546875" style="20" customWidth="1"/>
    <col min="2822" max="2822" width="1.5703125" style="20" customWidth="1"/>
    <col min="2823" max="2823" width="8.85546875" style="20" customWidth="1"/>
    <col min="2824" max="2824" width="1.5703125" style="20" customWidth="1"/>
    <col min="2825" max="2825" width="8.140625" style="20" customWidth="1"/>
    <col min="2826" max="2826" width="1.5703125" style="20" customWidth="1"/>
    <col min="2827" max="2827" width="12.7109375" style="20" customWidth="1"/>
    <col min="2828" max="2828" width="1.5703125" style="20" customWidth="1"/>
    <col min="2829" max="2829" width="13" style="20" customWidth="1"/>
    <col min="2830" max="2830" width="1.5703125" style="20" customWidth="1"/>
    <col min="2831" max="2831" width="8.42578125" style="20" customWidth="1"/>
    <col min="2832" max="2832" width="1.5703125" style="20" customWidth="1"/>
    <col min="2833" max="2833" width="8.42578125" style="20" customWidth="1"/>
    <col min="2834" max="2834" width="1.5703125" style="20" customWidth="1"/>
    <col min="2835" max="2835" width="13" style="20" bestFit="1" customWidth="1"/>
    <col min="2836" max="2836" width="1.5703125" style="20" customWidth="1"/>
    <col min="2837" max="2837" width="8.140625" style="20" customWidth="1"/>
    <col min="2838" max="2838" width="1.5703125" style="20" customWidth="1"/>
    <col min="2839" max="2839" width="8.28515625" style="20" customWidth="1"/>
    <col min="2840" max="2840" width="1.5703125" style="20" customWidth="1"/>
    <col min="2841" max="2841" width="11.85546875" style="20" customWidth="1"/>
    <col min="2842" max="2842" width="1.5703125" style="20" customWidth="1"/>
    <col min="2843" max="2843" width="11.42578125" style="20" customWidth="1"/>
    <col min="2844" max="2844" width="1.5703125" style="20" customWidth="1"/>
    <col min="2845" max="2845" width="10.5703125" style="20" customWidth="1"/>
    <col min="2846" max="2846" width="1.140625" style="20" customWidth="1"/>
    <col min="2847" max="2847" width="1.5703125" style="20" customWidth="1"/>
    <col min="2848" max="2848" width="14.42578125" style="20" customWidth="1"/>
    <col min="2849" max="2849" width="1.5703125" style="20" customWidth="1"/>
    <col min="2850" max="2850" width="9.28515625" style="20" customWidth="1"/>
    <col min="2851" max="2851" width="1.5703125" style="20" customWidth="1"/>
    <col min="2852" max="2852" width="9.28515625" style="20" customWidth="1"/>
    <col min="2853" max="2853" width="1.5703125" style="20" customWidth="1"/>
    <col min="2854" max="2854" width="12.7109375" style="20" customWidth="1"/>
    <col min="2855" max="2855" width="1.5703125" style="20" customWidth="1"/>
    <col min="2856" max="2856" width="9.28515625" style="20" customWidth="1"/>
    <col min="2857" max="2857" width="1.5703125" style="20" customWidth="1"/>
    <col min="2858" max="2858" width="8.42578125" style="20" customWidth="1"/>
    <col min="2859" max="2859" width="1.5703125" style="20" customWidth="1"/>
    <col min="2860" max="2860" width="12.7109375" style="20" customWidth="1"/>
    <col min="2861" max="2861" width="1.5703125" style="20" customWidth="1"/>
    <col min="2862" max="2862" width="11.85546875" style="20" customWidth="1"/>
    <col min="2863" max="2863" width="1.5703125" style="20" customWidth="1"/>
    <col min="2864" max="2864" width="10.140625" style="20" customWidth="1"/>
    <col min="2865" max="2865" width="1" style="20" customWidth="1"/>
    <col min="2866" max="2866" width="11.28515625" style="20" customWidth="1"/>
    <col min="2867" max="2867" width="1.28515625" style="20" customWidth="1"/>
    <col min="2868" max="2868" width="9.42578125" style="20" customWidth="1"/>
    <col min="2869" max="2869" width="1.140625" style="20" customWidth="1"/>
    <col min="2870" max="2870" width="10.42578125" style="20" customWidth="1"/>
    <col min="2871" max="2871" width="1.28515625" style="20" customWidth="1"/>
    <col min="2872" max="2872" width="10.140625" style="20" customWidth="1"/>
    <col min="2873" max="2873" width="1.5703125" style="20" customWidth="1"/>
    <col min="2874" max="2874" width="11.42578125" style="20" customWidth="1"/>
    <col min="2875" max="2875" width="2.42578125" style="20" customWidth="1"/>
    <col min="2876" max="2876" width="4.5703125" style="20" customWidth="1"/>
    <col min="2877" max="2877" width="1.28515625" style="20" customWidth="1"/>
    <col min="2878" max="2878" width="8.42578125" style="20" customWidth="1"/>
    <col min="2879" max="2879" width="1.5703125" style="20" customWidth="1"/>
    <col min="2880" max="2880" width="12.7109375" style="20" customWidth="1"/>
    <col min="2881" max="2881" width="1.5703125" style="20" customWidth="1"/>
    <col min="2882" max="2882" width="12.7109375" style="20" customWidth="1"/>
    <col min="2883" max="2883" width="1.5703125" style="20" customWidth="1"/>
    <col min="2884" max="2884" width="12.7109375" style="20" customWidth="1"/>
    <col min="2885" max="2885" width="1.5703125" style="20" customWidth="1"/>
    <col min="2886" max="2886" width="12.7109375" style="20" customWidth="1"/>
    <col min="2887" max="2887" width="1.5703125" style="20" customWidth="1"/>
    <col min="2888" max="2888" width="12.7109375" style="20" customWidth="1"/>
    <col min="2889" max="3072" width="12.7109375" style="20"/>
    <col min="3073" max="3073" width="5" style="20" customWidth="1"/>
    <col min="3074" max="3074" width="1.5703125" style="20" customWidth="1"/>
    <col min="3075" max="3075" width="17" style="20" customWidth="1"/>
    <col min="3076" max="3076" width="1.5703125" style="20" customWidth="1"/>
    <col min="3077" max="3077" width="12.85546875" style="20" customWidth="1"/>
    <col min="3078" max="3078" width="1.5703125" style="20" customWidth="1"/>
    <col min="3079" max="3079" width="8.85546875" style="20" customWidth="1"/>
    <col min="3080" max="3080" width="1.5703125" style="20" customWidth="1"/>
    <col min="3081" max="3081" width="8.140625" style="20" customWidth="1"/>
    <col min="3082" max="3082" width="1.5703125" style="20" customWidth="1"/>
    <col min="3083" max="3083" width="12.7109375" style="20" customWidth="1"/>
    <col min="3084" max="3084" width="1.5703125" style="20" customWidth="1"/>
    <col min="3085" max="3085" width="13" style="20" customWidth="1"/>
    <col min="3086" max="3086" width="1.5703125" style="20" customWidth="1"/>
    <col min="3087" max="3087" width="8.42578125" style="20" customWidth="1"/>
    <col min="3088" max="3088" width="1.5703125" style="20" customWidth="1"/>
    <col min="3089" max="3089" width="8.42578125" style="20" customWidth="1"/>
    <col min="3090" max="3090" width="1.5703125" style="20" customWidth="1"/>
    <col min="3091" max="3091" width="13" style="20" bestFit="1" customWidth="1"/>
    <col min="3092" max="3092" width="1.5703125" style="20" customWidth="1"/>
    <col min="3093" max="3093" width="8.140625" style="20" customWidth="1"/>
    <col min="3094" max="3094" width="1.5703125" style="20" customWidth="1"/>
    <col min="3095" max="3095" width="8.28515625" style="20" customWidth="1"/>
    <col min="3096" max="3096" width="1.5703125" style="20" customWidth="1"/>
    <col min="3097" max="3097" width="11.85546875" style="20" customWidth="1"/>
    <col min="3098" max="3098" width="1.5703125" style="20" customWidth="1"/>
    <col min="3099" max="3099" width="11.42578125" style="20" customWidth="1"/>
    <col min="3100" max="3100" width="1.5703125" style="20" customWidth="1"/>
    <col min="3101" max="3101" width="10.5703125" style="20" customWidth="1"/>
    <col min="3102" max="3102" width="1.140625" style="20" customWidth="1"/>
    <col min="3103" max="3103" width="1.5703125" style="20" customWidth="1"/>
    <col min="3104" max="3104" width="14.42578125" style="20" customWidth="1"/>
    <col min="3105" max="3105" width="1.5703125" style="20" customWidth="1"/>
    <col min="3106" max="3106" width="9.28515625" style="20" customWidth="1"/>
    <col min="3107" max="3107" width="1.5703125" style="20" customWidth="1"/>
    <col min="3108" max="3108" width="9.28515625" style="20" customWidth="1"/>
    <col min="3109" max="3109" width="1.5703125" style="20" customWidth="1"/>
    <col min="3110" max="3110" width="12.7109375" style="20" customWidth="1"/>
    <col min="3111" max="3111" width="1.5703125" style="20" customWidth="1"/>
    <col min="3112" max="3112" width="9.28515625" style="20" customWidth="1"/>
    <col min="3113" max="3113" width="1.5703125" style="20" customWidth="1"/>
    <col min="3114" max="3114" width="8.42578125" style="20" customWidth="1"/>
    <col min="3115" max="3115" width="1.5703125" style="20" customWidth="1"/>
    <col min="3116" max="3116" width="12.7109375" style="20" customWidth="1"/>
    <col min="3117" max="3117" width="1.5703125" style="20" customWidth="1"/>
    <col min="3118" max="3118" width="11.85546875" style="20" customWidth="1"/>
    <col min="3119" max="3119" width="1.5703125" style="20" customWidth="1"/>
    <col min="3120" max="3120" width="10.140625" style="20" customWidth="1"/>
    <col min="3121" max="3121" width="1" style="20" customWidth="1"/>
    <col min="3122" max="3122" width="11.28515625" style="20" customWidth="1"/>
    <col min="3123" max="3123" width="1.28515625" style="20" customWidth="1"/>
    <col min="3124" max="3124" width="9.42578125" style="20" customWidth="1"/>
    <col min="3125" max="3125" width="1.140625" style="20" customWidth="1"/>
    <col min="3126" max="3126" width="10.42578125" style="20" customWidth="1"/>
    <col min="3127" max="3127" width="1.28515625" style="20" customWidth="1"/>
    <col min="3128" max="3128" width="10.140625" style="20" customWidth="1"/>
    <col min="3129" max="3129" width="1.5703125" style="20" customWidth="1"/>
    <col min="3130" max="3130" width="11.42578125" style="20" customWidth="1"/>
    <col min="3131" max="3131" width="2.42578125" style="20" customWidth="1"/>
    <col min="3132" max="3132" width="4.5703125" style="20" customWidth="1"/>
    <col min="3133" max="3133" width="1.28515625" style="20" customWidth="1"/>
    <col min="3134" max="3134" width="8.42578125" style="20" customWidth="1"/>
    <col min="3135" max="3135" width="1.5703125" style="20" customWidth="1"/>
    <col min="3136" max="3136" width="12.7109375" style="20" customWidth="1"/>
    <col min="3137" max="3137" width="1.5703125" style="20" customWidth="1"/>
    <col min="3138" max="3138" width="12.7109375" style="20" customWidth="1"/>
    <col min="3139" max="3139" width="1.5703125" style="20" customWidth="1"/>
    <col min="3140" max="3140" width="12.7109375" style="20" customWidth="1"/>
    <col min="3141" max="3141" width="1.5703125" style="20" customWidth="1"/>
    <col min="3142" max="3142" width="12.7109375" style="20" customWidth="1"/>
    <col min="3143" max="3143" width="1.5703125" style="20" customWidth="1"/>
    <col min="3144" max="3144" width="12.7109375" style="20" customWidth="1"/>
    <col min="3145" max="3328" width="12.7109375" style="20"/>
    <col min="3329" max="3329" width="5" style="20" customWidth="1"/>
    <col min="3330" max="3330" width="1.5703125" style="20" customWidth="1"/>
    <col min="3331" max="3331" width="17" style="20" customWidth="1"/>
    <col min="3332" max="3332" width="1.5703125" style="20" customWidth="1"/>
    <col min="3333" max="3333" width="12.85546875" style="20" customWidth="1"/>
    <col min="3334" max="3334" width="1.5703125" style="20" customWidth="1"/>
    <col min="3335" max="3335" width="8.85546875" style="20" customWidth="1"/>
    <col min="3336" max="3336" width="1.5703125" style="20" customWidth="1"/>
    <col min="3337" max="3337" width="8.140625" style="20" customWidth="1"/>
    <col min="3338" max="3338" width="1.5703125" style="20" customWidth="1"/>
    <col min="3339" max="3339" width="12.7109375" style="20" customWidth="1"/>
    <col min="3340" max="3340" width="1.5703125" style="20" customWidth="1"/>
    <col min="3341" max="3341" width="13" style="20" customWidth="1"/>
    <col min="3342" max="3342" width="1.5703125" style="20" customWidth="1"/>
    <col min="3343" max="3343" width="8.42578125" style="20" customWidth="1"/>
    <col min="3344" max="3344" width="1.5703125" style="20" customWidth="1"/>
    <col min="3345" max="3345" width="8.42578125" style="20" customWidth="1"/>
    <col min="3346" max="3346" width="1.5703125" style="20" customWidth="1"/>
    <col min="3347" max="3347" width="13" style="20" bestFit="1" customWidth="1"/>
    <col min="3348" max="3348" width="1.5703125" style="20" customWidth="1"/>
    <col min="3349" max="3349" width="8.140625" style="20" customWidth="1"/>
    <col min="3350" max="3350" width="1.5703125" style="20" customWidth="1"/>
    <col min="3351" max="3351" width="8.28515625" style="20" customWidth="1"/>
    <col min="3352" max="3352" width="1.5703125" style="20" customWidth="1"/>
    <col min="3353" max="3353" width="11.85546875" style="20" customWidth="1"/>
    <col min="3354" max="3354" width="1.5703125" style="20" customWidth="1"/>
    <col min="3355" max="3355" width="11.42578125" style="20" customWidth="1"/>
    <col min="3356" max="3356" width="1.5703125" style="20" customWidth="1"/>
    <col min="3357" max="3357" width="10.5703125" style="20" customWidth="1"/>
    <col min="3358" max="3358" width="1.140625" style="20" customWidth="1"/>
    <col min="3359" max="3359" width="1.5703125" style="20" customWidth="1"/>
    <col min="3360" max="3360" width="14.42578125" style="20" customWidth="1"/>
    <col min="3361" max="3361" width="1.5703125" style="20" customWidth="1"/>
    <col min="3362" max="3362" width="9.28515625" style="20" customWidth="1"/>
    <col min="3363" max="3363" width="1.5703125" style="20" customWidth="1"/>
    <col min="3364" max="3364" width="9.28515625" style="20" customWidth="1"/>
    <col min="3365" max="3365" width="1.5703125" style="20" customWidth="1"/>
    <col min="3366" max="3366" width="12.7109375" style="20" customWidth="1"/>
    <col min="3367" max="3367" width="1.5703125" style="20" customWidth="1"/>
    <col min="3368" max="3368" width="9.28515625" style="20" customWidth="1"/>
    <col min="3369" max="3369" width="1.5703125" style="20" customWidth="1"/>
    <col min="3370" max="3370" width="8.42578125" style="20" customWidth="1"/>
    <col min="3371" max="3371" width="1.5703125" style="20" customWidth="1"/>
    <col min="3372" max="3372" width="12.7109375" style="20" customWidth="1"/>
    <col min="3373" max="3373" width="1.5703125" style="20" customWidth="1"/>
    <col min="3374" max="3374" width="11.85546875" style="20" customWidth="1"/>
    <col min="3375" max="3375" width="1.5703125" style="20" customWidth="1"/>
    <col min="3376" max="3376" width="10.140625" style="20" customWidth="1"/>
    <col min="3377" max="3377" width="1" style="20" customWidth="1"/>
    <col min="3378" max="3378" width="11.28515625" style="20" customWidth="1"/>
    <col min="3379" max="3379" width="1.28515625" style="20" customWidth="1"/>
    <col min="3380" max="3380" width="9.42578125" style="20" customWidth="1"/>
    <col min="3381" max="3381" width="1.140625" style="20" customWidth="1"/>
    <col min="3382" max="3382" width="10.42578125" style="20" customWidth="1"/>
    <col min="3383" max="3383" width="1.28515625" style="20" customWidth="1"/>
    <col min="3384" max="3384" width="10.140625" style="20" customWidth="1"/>
    <col min="3385" max="3385" width="1.5703125" style="20" customWidth="1"/>
    <col min="3386" max="3386" width="11.42578125" style="20" customWidth="1"/>
    <col min="3387" max="3387" width="2.42578125" style="20" customWidth="1"/>
    <col min="3388" max="3388" width="4.5703125" style="20" customWidth="1"/>
    <col min="3389" max="3389" width="1.28515625" style="20" customWidth="1"/>
    <col min="3390" max="3390" width="8.42578125" style="20" customWidth="1"/>
    <col min="3391" max="3391" width="1.5703125" style="20" customWidth="1"/>
    <col min="3392" max="3392" width="12.7109375" style="20" customWidth="1"/>
    <col min="3393" max="3393" width="1.5703125" style="20" customWidth="1"/>
    <col min="3394" max="3394" width="12.7109375" style="20" customWidth="1"/>
    <col min="3395" max="3395" width="1.5703125" style="20" customWidth="1"/>
    <col min="3396" max="3396" width="12.7109375" style="20" customWidth="1"/>
    <col min="3397" max="3397" width="1.5703125" style="20" customWidth="1"/>
    <col min="3398" max="3398" width="12.7109375" style="20" customWidth="1"/>
    <col min="3399" max="3399" width="1.5703125" style="20" customWidth="1"/>
    <col min="3400" max="3400" width="12.7109375" style="20" customWidth="1"/>
    <col min="3401" max="3584" width="12.7109375" style="20"/>
    <col min="3585" max="3585" width="5" style="20" customWidth="1"/>
    <col min="3586" max="3586" width="1.5703125" style="20" customWidth="1"/>
    <col min="3587" max="3587" width="17" style="20" customWidth="1"/>
    <col min="3588" max="3588" width="1.5703125" style="20" customWidth="1"/>
    <col min="3589" max="3589" width="12.85546875" style="20" customWidth="1"/>
    <col min="3590" max="3590" width="1.5703125" style="20" customWidth="1"/>
    <col min="3591" max="3591" width="8.85546875" style="20" customWidth="1"/>
    <col min="3592" max="3592" width="1.5703125" style="20" customWidth="1"/>
    <col min="3593" max="3593" width="8.140625" style="20" customWidth="1"/>
    <col min="3594" max="3594" width="1.5703125" style="20" customWidth="1"/>
    <col min="3595" max="3595" width="12.7109375" style="20" customWidth="1"/>
    <col min="3596" max="3596" width="1.5703125" style="20" customWidth="1"/>
    <col min="3597" max="3597" width="13" style="20" customWidth="1"/>
    <col min="3598" max="3598" width="1.5703125" style="20" customWidth="1"/>
    <col min="3599" max="3599" width="8.42578125" style="20" customWidth="1"/>
    <col min="3600" max="3600" width="1.5703125" style="20" customWidth="1"/>
    <col min="3601" max="3601" width="8.42578125" style="20" customWidth="1"/>
    <col min="3602" max="3602" width="1.5703125" style="20" customWidth="1"/>
    <col min="3603" max="3603" width="13" style="20" bestFit="1" customWidth="1"/>
    <col min="3604" max="3604" width="1.5703125" style="20" customWidth="1"/>
    <col min="3605" max="3605" width="8.140625" style="20" customWidth="1"/>
    <col min="3606" max="3606" width="1.5703125" style="20" customWidth="1"/>
    <col min="3607" max="3607" width="8.28515625" style="20" customWidth="1"/>
    <col min="3608" max="3608" width="1.5703125" style="20" customWidth="1"/>
    <col min="3609" max="3609" width="11.85546875" style="20" customWidth="1"/>
    <col min="3610" max="3610" width="1.5703125" style="20" customWidth="1"/>
    <col min="3611" max="3611" width="11.42578125" style="20" customWidth="1"/>
    <col min="3612" max="3612" width="1.5703125" style="20" customWidth="1"/>
    <col min="3613" max="3613" width="10.5703125" style="20" customWidth="1"/>
    <col min="3614" max="3614" width="1.140625" style="20" customWidth="1"/>
    <col min="3615" max="3615" width="1.5703125" style="20" customWidth="1"/>
    <col min="3616" max="3616" width="14.42578125" style="20" customWidth="1"/>
    <col min="3617" max="3617" width="1.5703125" style="20" customWidth="1"/>
    <col min="3618" max="3618" width="9.28515625" style="20" customWidth="1"/>
    <col min="3619" max="3619" width="1.5703125" style="20" customWidth="1"/>
    <col min="3620" max="3620" width="9.28515625" style="20" customWidth="1"/>
    <col min="3621" max="3621" width="1.5703125" style="20" customWidth="1"/>
    <col min="3622" max="3622" width="12.7109375" style="20" customWidth="1"/>
    <col min="3623" max="3623" width="1.5703125" style="20" customWidth="1"/>
    <col min="3624" max="3624" width="9.28515625" style="20" customWidth="1"/>
    <col min="3625" max="3625" width="1.5703125" style="20" customWidth="1"/>
    <col min="3626" max="3626" width="8.42578125" style="20" customWidth="1"/>
    <col min="3627" max="3627" width="1.5703125" style="20" customWidth="1"/>
    <col min="3628" max="3628" width="12.7109375" style="20" customWidth="1"/>
    <col min="3629" max="3629" width="1.5703125" style="20" customWidth="1"/>
    <col min="3630" max="3630" width="11.85546875" style="20" customWidth="1"/>
    <col min="3631" max="3631" width="1.5703125" style="20" customWidth="1"/>
    <col min="3632" max="3632" width="10.140625" style="20" customWidth="1"/>
    <col min="3633" max="3633" width="1" style="20" customWidth="1"/>
    <col min="3634" max="3634" width="11.28515625" style="20" customWidth="1"/>
    <col min="3635" max="3635" width="1.28515625" style="20" customWidth="1"/>
    <col min="3636" max="3636" width="9.42578125" style="20" customWidth="1"/>
    <col min="3637" max="3637" width="1.140625" style="20" customWidth="1"/>
    <col min="3638" max="3638" width="10.42578125" style="20" customWidth="1"/>
    <col min="3639" max="3639" width="1.28515625" style="20" customWidth="1"/>
    <col min="3640" max="3640" width="10.140625" style="20" customWidth="1"/>
    <col min="3641" max="3641" width="1.5703125" style="20" customWidth="1"/>
    <col min="3642" max="3642" width="11.42578125" style="20" customWidth="1"/>
    <col min="3643" max="3643" width="2.42578125" style="20" customWidth="1"/>
    <col min="3644" max="3644" width="4.5703125" style="20" customWidth="1"/>
    <col min="3645" max="3645" width="1.28515625" style="20" customWidth="1"/>
    <col min="3646" max="3646" width="8.42578125" style="20" customWidth="1"/>
    <col min="3647" max="3647" width="1.5703125" style="20" customWidth="1"/>
    <col min="3648" max="3648" width="12.7109375" style="20" customWidth="1"/>
    <col min="3649" max="3649" width="1.5703125" style="20" customWidth="1"/>
    <col min="3650" max="3650" width="12.7109375" style="20" customWidth="1"/>
    <col min="3651" max="3651" width="1.5703125" style="20" customWidth="1"/>
    <col min="3652" max="3652" width="12.7109375" style="20" customWidth="1"/>
    <col min="3653" max="3653" width="1.5703125" style="20" customWidth="1"/>
    <col min="3654" max="3654" width="12.7109375" style="20" customWidth="1"/>
    <col min="3655" max="3655" width="1.5703125" style="20" customWidth="1"/>
    <col min="3656" max="3656" width="12.7109375" style="20" customWidth="1"/>
    <col min="3657" max="3840" width="12.7109375" style="20"/>
    <col min="3841" max="3841" width="5" style="20" customWidth="1"/>
    <col min="3842" max="3842" width="1.5703125" style="20" customWidth="1"/>
    <col min="3843" max="3843" width="17" style="20" customWidth="1"/>
    <col min="3844" max="3844" width="1.5703125" style="20" customWidth="1"/>
    <col min="3845" max="3845" width="12.85546875" style="20" customWidth="1"/>
    <col min="3846" max="3846" width="1.5703125" style="20" customWidth="1"/>
    <col min="3847" max="3847" width="8.85546875" style="20" customWidth="1"/>
    <col min="3848" max="3848" width="1.5703125" style="20" customWidth="1"/>
    <col min="3849" max="3849" width="8.140625" style="20" customWidth="1"/>
    <col min="3850" max="3850" width="1.5703125" style="20" customWidth="1"/>
    <col min="3851" max="3851" width="12.7109375" style="20" customWidth="1"/>
    <col min="3852" max="3852" width="1.5703125" style="20" customWidth="1"/>
    <col min="3853" max="3853" width="13" style="20" customWidth="1"/>
    <col min="3854" max="3854" width="1.5703125" style="20" customWidth="1"/>
    <col min="3855" max="3855" width="8.42578125" style="20" customWidth="1"/>
    <col min="3856" max="3856" width="1.5703125" style="20" customWidth="1"/>
    <col min="3857" max="3857" width="8.42578125" style="20" customWidth="1"/>
    <col min="3858" max="3858" width="1.5703125" style="20" customWidth="1"/>
    <col min="3859" max="3859" width="13" style="20" bestFit="1" customWidth="1"/>
    <col min="3860" max="3860" width="1.5703125" style="20" customWidth="1"/>
    <col min="3861" max="3861" width="8.140625" style="20" customWidth="1"/>
    <col min="3862" max="3862" width="1.5703125" style="20" customWidth="1"/>
    <col min="3863" max="3863" width="8.28515625" style="20" customWidth="1"/>
    <col min="3864" max="3864" width="1.5703125" style="20" customWidth="1"/>
    <col min="3865" max="3865" width="11.85546875" style="20" customWidth="1"/>
    <col min="3866" max="3866" width="1.5703125" style="20" customWidth="1"/>
    <col min="3867" max="3867" width="11.42578125" style="20" customWidth="1"/>
    <col min="3868" max="3868" width="1.5703125" style="20" customWidth="1"/>
    <col min="3869" max="3869" width="10.5703125" style="20" customWidth="1"/>
    <col min="3870" max="3870" width="1.140625" style="20" customWidth="1"/>
    <col min="3871" max="3871" width="1.5703125" style="20" customWidth="1"/>
    <col min="3872" max="3872" width="14.42578125" style="20" customWidth="1"/>
    <col min="3873" max="3873" width="1.5703125" style="20" customWidth="1"/>
    <col min="3874" max="3874" width="9.28515625" style="20" customWidth="1"/>
    <col min="3875" max="3875" width="1.5703125" style="20" customWidth="1"/>
    <col min="3876" max="3876" width="9.28515625" style="20" customWidth="1"/>
    <col min="3877" max="3877" width="1.5703125" style="20" customWidth="1"/>
    <col min="3878" max="3878" width="12.7109375" style="20" customWidth="1"/>
    <col min="3879" max="3879" width="1.5703125" style="20" customWidth="1"/>
    <col min="3880" max="3880" width="9.28515625" style="20" customWidth="1"/>
    <col min="3881" max="3881" width="1.5703125" style="20" customWidth="1"/>
    <col min="3882" max="3882" width="8.42578125" style="20" customWidth="1"/>
    <col min="3883" max="3883" width="1.5703125" style="20" customWidth="1"/>
    <col min="3884" max="3884" width="12.7109375" style="20" customWidth="1"/>
    <col min="3885" max="3885" width="1.5703125" style="20" customWidth="1"/>
    <col min="3886" max="3886" width="11.85546875" style="20" customWidth="1"/>
    <col min="3887" max="3887" width="1.5703125" style="20" customWidth="1"/>
    <col min="3888" max="3888" width="10.140625" style="20" customWidth="1"/>
    <col min="3889" max="3889" width="1" style="20" customWidth="1"/>
    <col min="3890" max="3890" width="11.28515625" style="20" customWidth="1"/>
    <col min="3891" max="3891" width="1.28515625" style="20" customWidth="1"/>
    <col min="3892" max="3892" width="9.42578125" style="20" customWidth="1"/>
    <col min="3893" max="3893" width="1.140625" style="20" customWidth="1"/>
    <col min="3894" max="3894" width="10.42578125" style="20" customWidth="1"/>
    <col min="3895" max="3895" width="1.28515625" style="20" customWidth="1"/>
    <col min="3896" max="3896" width="10.140625" style="20" customWidth="1"/>
    <col min="3897" max="3897" width="1.5703125" style="20" customWidth="1"/>
    <col min="3898" max="3898" width="11.42578125" style="20" customWidth="1"/>
    <col min="3899" max="3899" width="2.42578125" style="20" customWidth="1"/>
    <col min="3900" max="3900" width="4.5703125" style="20" customWidth="1"/>
    <col min="3901" max="3901" width="1.28515625" style="20" customWidth="1"/>
    <col min="3902" max="3902" width="8.42578125" style="20" customWidth="1"/>
    <col min="3903" max="3903" width="1.5703125" style="20" customWidth="1"/>
    <col min="3904" max="3904" width="12.7109375" style="20" customWidth="1"/>
    <col min="3905" max="3905" width="1.5703125" style="20" customWidth="1"/>
    <col min="3906" max="3906" width="12.7109375" style="20" customWidth="1"/>
    <col min="3907" max="3907" width="1.5703125" style="20" customWidth="1"/>
    <col min="3908" max="3908" width="12.7109375" style="20" customWidth="1"/>
    <col min="3909" max="3909" width="1.5703125" style="20" customWidth="1"/>
    <col min="3910" max="3910" width="12.7109375" style="20" customWidth="1"/>
    <col min="3911" max="3911" width="1.5703125" style="20" customWidth="1"/>
    <col min="3912" max="3912" width="12.7109375" style="20" customWidth="1"/>
    <col min="3913" max="4096" width="12.7109375" style="20"/>
    <col min="4097" max="4097" width="5" style="20" customWidth="1"/>
    <col min="4098" max="4098" width="1.5703125" style="20" customWidth="1"/>
    <col min="4099" max="4099" width="17" style="20" customWidth="1"/>
    <col min="4100" max="4100" width="1.5703125" style="20" customWidth="1"/>
    <col min="4101" max="4101" width="12.85546875" style="20" customWidth="1"/>
    <col min="4102" max="4102" width="1.5703125" style="20" customWidth="1"/>
    <col min="4103" max="4103" width="8.85546875" style="20" customWidth="1"/>
    <col min="4104" max="4104" width="1.5703125" style="20" customWidth="1"/>
    <col min="4105" max="4105" width="8.140625" style="20" customWidth="1"/>
    <col min="4106" max="4106" width="1.5703125" style="20" customWidth="1"/>
    <col min="4107" max="4107" width="12.7109375" style="20" customWidth="1"/>
    <col min="4108" max="4108" width="1.5703125" style="20" customWidth="1"/>
    <col min="4109" max="4109" width="13" style="20" customWidth="1"/>
    <col min="4110" max="4110" width="1.5703125" style="20" customWidth="1"/>
    <col min="4111" max="4111" width="8.42578125" style="20" customWidth="1"/>
    <col min="4112" max="4112" width="1.5703125" style="20" customWidth="1"/>
    <col min="4113" max="4113" width="8.42578125" style="20" customWidth="1"/>
    <col min="4114" max="4114" width="1.5703125" style="20" customWidth="1"/>
    <col min="4115" max="4115" width="13" style="20" bestFit="1" customWidth="1"/>
    <col min="4116" max="4116" width="1.5703125" style="20" customWidth="1"/>
    <col min="4117" max="4117" width="8.140625" style="20" customWidth="1"/>
    <col min="4118" max="4118" width="1.5703125" style="20" customWidth="1"/>
    <col min="4119" max="4119" width="8.28515625" style="20" customWidth="1"/>
    <col min="4120" max="4120" width="1.5703125" style="20" customWidth="1"/>
    <col min="4121" max="4121" width="11.85546875" style="20" customWidth="1"/>
    <col min="4122" max="4122" width="1.5703125" style="20" customWidth="1"/>
    <col min="4123" max="4123" width="11.42578125" style="20" customWidth="1"/>
    <col min="4124" max="4124" width="1.5703125" style="20" customWidth="1"/>
    <col min="4125" max="4125" width="10.5703125" style="20" customWidth="1"/>
    <col min="4126" max="4126" width="1.140625" style="20" customWidth="1"/>
    <col min="4127" max="4127" width="1.5703125" style="20" customWidth="1"/>
    <col min="4128" max="4128" width="14.42578125" style="20" customWidth="1"/>
    <col min="4129" max="4129" width="1.5703125" style="20" customWidth="1"/>
    <col min="4130" max="4130" width="9.28515625" style="20" customWidth="1"/>
    <col min="4131" max="4131" width="1.5703125" style="20" customWidth="1"/>
    <col min="4132" max="4132" width="9.28515625" style="20" customWidth="1"/>
    <col min="4133" max="4133" width="1.5703125" style="20" customWidth="1"/>
    <col min="4134" max="4134" width="12.7109375" style="20" customWidth="1"/>
    <col min="4135" max="4135" width="1.5703125" style="20" customWidth="1"/>
    <col min="4136" max="4136" width="9.28515625" style="20" customWidth="1"/>
    <col min="4137" max="4137" width="1.5703125" style="20" customWidth="1"/>
    <col min="4138" max="4138" width="8.42578125" style="20" customWidth="1"/>
    <col min="4139" max="4139" width="1.5703125" style="20" customWidth="1"/>
    <col min="4140" max="4140" width="12.7109375" style="20" customWidth="1"/>
    <col min="4141" max="4141" width="1.5703125" style="20" customWidth="1"/>
    <col min="4142" max="4142" width="11.85546875" style="20" customWidth="1"/>
    <col min="4143" max="4143" width="1.5703125" style="20" customWidth="1"/>
    <col min="4144" max="4144" width="10.140625" style="20" customWidth="1"/>
    <col min="4145" max="4145" width="1" style="20" customWidth="1"/>
    <col min="4146" max="4146" width="11.28515625" style="20" customWidth="1"/>
    <col min="4147" max="4147" width="1.28515625" style="20" customWidth="1"/>
    <col min="4148" max="4148" width="9.42578125" style="20" customWidth="1"/>
    <col min="4149" max="4149" width="1.140625" style="20" customWidth="1"/>
    <col min="4150" max="4150" width="10.42578125" style="20" customWidth="1"/>
    <col min="4151" max="4151" width="1.28515625" style="20" customWidth="1"/>
    <col min="4152" max="4152" width="10.140625" style="20" customWidth="1"/>
    <col min="4153" max="4153" width="1.5703125" style="20" customWidth="1"/>
    <col min="4154" max="4154" width="11.42578125" style="20" customWidth="1"/>
    <col min="4155" max="4155" width="2.42578125" style="20" customWidth="1"/>
    <col min="4156" max="4156" width="4.5703125" style="20" customWidth="1"/>
    <col min="4157" max="4157" width="1.28515625" style="20" customWidth="1"/>
    <col min="4158" max="4158" width="8.42578125" style="20" customWidth="1"/>
    <col min="4159" max="4159" width="1.5703125" style="20" customWidth="1"/>
    <col min="4160" max="4160" width="12.7109375" style="20" customWidth="1"/>
    <col min="4161" max="4161" width="1.5703125" style="20" customWidth="1"/>
    <col min="4162" max="4162" width="12.7109375" style="20" customWidth="1"/>
    <col min="4163" max="4163" width="1.5703125" style="20" customWidth="1"/>
    <col min="4164" max="4164" width="12.7109375" style="20" customWidth="1"/>
    <col min="4165" max="4165" width="1.5703125" style="20" customWidth="1"/>
    <col min="4166" max="4166" width="12.7109375" style="20" customWidth="1"/>
    <col min="4167" max="4167" width="1.5703125" style="20" customWidth="1"/>
    <col min="4168" max="4168" width="12.7109375" style="20" customWidth="1"/>
    <col min="4169" max="4352" width="12.7109375" style="20"/>
    <col min="4353" max="4353" width="5" style="20" customWidth="1"/>
    <col min="4354" max="4354" width="1.5703125" style="20" customWidth="1"/>
    <col min="4355" max="4355" width="17" style="20" customWidth="1"/>
    <col min="4356" max="4356" width="1.5703125" style="20" customWidth="1"/>
    <col min="4357" max="4357" width="12.85546875" style="20" customWidth="1"/>
    <col min="4358" max="4358" width="1.5703125" style="20" customWidth="1"/>
    <col min="4359" max="4359" width="8.85546875" style="20" customWidth="1"/>
    <col min="4360" max="4360" width="1.5703125" style="20" customWidth="1"/>
    <col min="4361" max="4361" width="8.140625" style="20" customWidth="1"/>
    <col min="4362" max="4362" width="1.5703125" style="20" customWidth="1"/>
    <col min="4363" max="4363" width="12.7109375" style="20" customWidth="1"/>
    <col min="4364" max="4364" width="1.5703125" style="20" customWidth="1"/>
    <col min="4365" max="4365" width="13" style="20" customWidth="1"/>
    <col min="4366" max="4366" width="1.5703125" style="20" customWidth="1"/>
    <col min="4367" max="4367" width="8.42578125" style="20" customWidth="1"/>
    <col min="4368" max="4368" width="1.5703125" style="20" customWidth="1"/>
    <col min="4369" max="4369" width="8.42578125" style="20" customWidth="1"/>
    <col min="4370" max="4370" width="1.5703125" style="20" customWidth="1"/>
    <col min="4371" max="4371" width="13" style="20" bestFit="1" customWidth="1"/>
    <col min="4372" max="4372" width="1.5703125" style="20" customWidth="1"/>
    <col min="4373" max="4373" width="8.140625" style="20" customWidth="1"/>
    <col min="4374" max="4374" width="1.5703125" style="20" customWidth="1"/>
    <col min="4375" max="4375" width="8.28515625" style="20" customWidth="1"/>
    <col min="4376" max="4376" width="1.5703125" style="20" customWidth="1"/>
    <col min="4377" max="4377" width="11.85546875" style="20" customWidth="1"/>
    <col min="4378" max="4378" width="1.5703125" style="20" customWidth="1"/>
    <col min="4379" max="4379" width="11.42578125" style="20" customWidth="1"/>
    <col min="4380" max="4380" width="1.5703125" style="20" customWidth="1"/>
    <col min="4381" max="4381" width="10.5703125" style="20" customWidth="1"/>
    <col min="4382" max="4382" width="1.140625" style="20" customWidth="1"/>
    <col min="4383" max="4383" width="1.5703125" style="20" customWidth="1"/>
    <col min="4384" max="4384" width="14.42578125" style="20" customWidth="1"/>
    <col min="4385" max="4385" width="1.5703125" style="20" customWidth="1"/>
    <col min="4386" max="4386" width="9.28515625" style="20" customWidth="1"/>
    <col min="4387" max="4387" width="1.5703125" style="20" customWidth="1"/>
    <col min="4388" max="4388" width="9.28515625" style="20" customWidth="1"/>
    <col min="4389" max="4389" width="1.5703125" style="20" customWidth="1"/>
    <col min="4390" max="4390" width="12.7109375" style="20" customWidth="1"/>
    <col min="4391" max="4391" width="1.5703125" style="20" customWidth="1"/>
    <col min="4392" max="4392" width="9.28515625" style="20" customWidth="1"/>
    <col min="4393" max="4393" width="1.5703125" style="20" customWidth="1"/>
    <col min="4394" max="4394" width="8.42578125" style="20" customWidth="1"/>
    <col min="4395" max="4395" width="1.5703125" style="20" customWidth="1"/>
    <col min="4396" max="4396" width="12.7109375" style="20" customWidth="1"/>
    <col min="4397" max="4397" width="1.5703125" style="20" customWidth="1"/>
    <col min="4398" max="4398" width="11.85546875" style="20" customWidth="1"/>
    <col min="4399" max="4399" width="1.5703125" style="20" customWidth="1"/>
    <col min="4400" max="4400" width="10.140625" style="20" customWidth="1"/>
    <col min="4401" max="4401" width="1" style="20" customWidth="1"/>
    <col min="4402" max="4402" width="11.28515625" style="20" customWidth="1"/>
    <col min="4403" max="4403" width="1.28515625" style="20" customWidth="1"/>
    <col min="4404" max="4404" width="9.42578125" style="20" customWidth="1"/>
    <col min="4405" max="4405" width="1.140625" style="20" customWidth="1"/>
    <col min="4406" max="4406" width="10.42578125" style="20" customWidth="1"/>
    <col min="4407" max="4407" width="1.28515625" style="20" customWidth="1"/>
    <col min="4408" max="4408" width="10.140625" style="20" customWidth="1"/>
    <col min="4409" max="4409" width="1.5703125" style="20" customWidth="1"/>
    <col min="4410" max="4410" width="11.42578125" style="20" customWidth="1"/>
    <col min="4411" max="4411" width="2.42578125" style="20" customWidth="1"/>
    <col min="4412" max="4412" width="4.5703125" style="20" customWidth="1"/>
    <col min="4413" max="4413" width="1.28515625" style="20" customWidth="1"/>
    <col min="4414" max="4414" width="8.42578125" style="20" customWidth="1"/>
    <col min="4415" max="4415" width="1.5703125" style="20" customWidth="1"/>
    <col min="4416" max="4416" width="12.7109375" style="20" customWidth="1"/>
    <col min="4417" max="4417" width="1.5703125" style="20" customWidth="1"/>
    <col min="4418" max="4418" width="12.7109375" style="20" customWidth="1"/>
    <col min="4419" max="4419" width="1.5703125" style="20" customWidth="1"/>
    <col min="4420" max="4420" width="12.7109375" style="20" customWidth="1"/>
    <col min="4421" max="4421" width="1.5703125" style="20" customWidth="1"/>
    <col min="4422" max="4422" width="12.7109375" style="20" customWidth="1"/>
    <col min="4423" max="4423" width="1.5703125" style="20" customWidth="1"/>
    <col min="4424" max="4424" width="12.7109375" style="20" customWidth="1"/>
    <col min="4425" max="4608" width="12.7109375" style="20"/>
    <col min="4609" max="4609" width="5" style="20" customWidth="1"/>
    <col min="4610" max="4610" width="1.5703125" style="20" customWidth="1"/>
    <col min="4611" max="4611" width="17" style="20" customWidth="1"/>
    <col min="4612" max="4612" width="1.5703125" style="20" customWidth="1"/>
    <col min="4613" max="4613" width="12.85546875" style="20" customWidth="1"/>
    <col min="4614" max="4614" width="1.5703125" style="20" customWidth="1"/>
    <col min="4615" max="4615" width="8.85546875" style="20" customWidth="1"/>
    <col min="4616" max="4616" width="1.5703125" style="20" customWidth="1"/>
    <col min="4617" max="4617" width="8.140625" style="20" customWidth="1"/>
    <col min="4618" max="4618" width="1.5703125" style="20" customWidth="1"/>
    <col min="4619" max="4619" width="12.7109375" style="20" customWidth="1"/>
    <col min="4620" max="4620" width="1.5703125" style="20" customWidth="1"/>
    <col min="4621" max="4621" width="13" style="20" customWidth="1"/>
    <col min="4622" max="4622" width="1.5703125" style="20" customWidth="1"/>
    <col min="4623" max="4623" width="8.42578125" style="20" customWidth="1"/>
    <col min="4624" max="4624" width="1.5703125" style="20" customWidth="1"/>
    <col min="4625" max="4625" width="8.42578125" style="20" customWidth="1"/>
    <col min="4626" max="4626" width="1.5703125" style="20" customWidth="1"/>
    <col min="4627" max="4627" width="13" style="20" bestFit="1" customWidth="1"/>
    <col min="4628" max="4628" width="1.5703125" style="20" customWidth="1"/>
    <col min="4629" max="4629" width="8.140625" style="20" customWidth="1"/>
    <col min="4630" max="4630" width="1.5703125" style="20" customWidth="1"/>
    <col min="4631" max="4631" width="8.28515625" style="20" customWidth="1"/>
    <col min="4632" max="4632" width="1.5703125" style="20" customWidth="1"/>
    <col min="4633" max="4633" width="11.85546875" style="20" customWidth="1"/>
    <col min="4634" max="4634" width="1.5703125" style="20" customWidth="1"/>
    <col min="4635" max="4635" width="11.42578125" style="20" customWidth="1"/>
    <col min="4636" max="4636" width="1.5703125" style="20" customWidth="1"/>
    <col min="4637" max="4637" width="10.5703125" style="20" customWidth="1"/>
    <col min="4638" max="4638" width="1.140625" style="20" customWidth="1"/>
    <col min="4639" max="4639" width="1.5703125" style="20" customWidth="1"/>
    <col min="4640" max="4640" width="14.42578125" style="20" customWidth="1"/>
    <col min="4641" max="4641" width="1.5703125" style="20" customWidth="1"/>
    <col min="4642" max="4642" width="9.28515625" style="20" customWidth="1"/>
    <col min="4643" max="4643" width="1.5703125" style="20" customWidth="1"/>
    <col min="4644" max="4644" width="9.28515625" style="20" customWidth="1"/>
    <col min="4645" max="4645" width="1.5703125" style="20" customWidth="1"/>
    <col min="4646" max="4646" width="12.7109375" style="20" customWidth="1"/>
    <col min="4647" max="4647" width="1.5703125" style="20" customWidth="1"/>
    <col min="4648" max="4648" width="9.28515625" style="20" customWidth="1"/>
    <col min="4649" max="4649" width="1.5703125" style="20" customWidth="1"/>
    <col min="4650" max="4650" width="8.42578125" style="20" customWidth="1"/>
    <col min="4651" max="4651" width="1.5703125" style="20" customWidth="1"/>
    <col min="4652" max="4652" width="12.7109375" style="20" customWidth="1"/>
    <col min="4653" max="4653" width="1.5703125" style="20" customWidth="1"/>
    <col min="4654" max="4654" width="11.85546875" style="20" customWidth="1"/>
    <col min="4655" max="4655" width="1.5703125" style="20" customWidth="1"/>
    <col min="4656" max="4656" width="10.140625" style="20" customWidth="1"/>
    <col min="4657" max="4657" width="1" style="20" customWidth="1"/>
    <col min="4658" max="4658" width="11.28515625" style="20" customWidth="1"/>
    <col min="4659" max="4659" width="1.28515625" style="20" customWidth="1"/>
    <col min="4660" max="4660" width="9.42578125" style="20" customWidth="1"/>
    <col min="4661" max="4661" width="1.140625" style="20" customWidth="1"/>
    <col min="4662" max="4662" width="10.42578125" style="20" customWidth="1"/>
    <col min="4663" max="4663" width="1.28515625" style="20" customWidth="1"/>
    <col min="4664" max="4664" width="10.140625" style="20" customWidth="1"/>
    <col min="4665" max="4665" width="1.5703125" style="20" customWidth="1"/>
    <col min="4666" max="4666" width="11.42578125" style="20" customWidth="1"/>
    <col min="4667" max="4667" width="2.42578125" style="20" customWidth="1"/>
    <col min="4668" max="4668" width="4.5703125" style="20" customWidth="1"/>
    <col min="4669" max="4669" width="1.28515625" style="20" customWidth="1"/>
    <col min="4670" max="4670" width="8.42578125" style="20" customWidth="1"/>
    <col min="4671" max="4671" width="1.5703125" style="20" customWidth="1"/>
    <col min="4672" max="4672" width="12.7109375" style="20" customWidth="1"/>
    <col min="4673" max="4673" width="1.5703125" style="20" customWidth="1"/>
    <col min="4674" max="4674" width="12.7109375" style="20" customWidth="1"/>
    <col min="4675" max="4675" width="1.5703125" style="20" customWidth="1"/>
    <col min="4676" max="4676" width="12.7109375" style="20" customWidth="1"/>
    <col min="4677" max="4677" width="1.5703125" style="20" customWidth="1"/>
    <col min="4678" max="4678" width="12.7109375" style="20" customWidth="1"/>
    <col min="4679" max="4679" width="1.5703125" style="20" customWidth="1"/>
    <col min="4680" max="4680" width="12.7109375" style="20" customWidth="1"/>
    <col min="4681" max="4864" width="12.7109375" style="20"/>
    <col min="4865" max="4865" width="5" style="20" customWidth="1"/>
    <col min="4866" max="4866" width="1.5703125" style="20" customWidth="1"/>
    <col min="4867" max="4867" width="17" style="20" customWidth="1"/>
    <col min="4868" max="4868" width="1.5703125" style="20" customWidth="1"/>
    <col min="4869" max="4869" width="12.85546875" style="20" customWidth="1"/>
    <col min="4870" max="4870" width="1.5703125" style="20" customWidth="1"/>
    <col min="4871" max="4871" width="8.85546875" style="20" customWidth="1"/>
    <col min="4872" max="4872" width="1.5703125" style="20" customWidth="1"/>
    <col min="4873" max="4873" width="8.140625" style="20" customWidth="1"/>
    <col min="4874" max="4874" width="1.5703125" style="20" customWidth="1"/>
    <col min="4875" max="4875" width="12.7109375" style="20" customWidth="1"/>
    <col min="4876" max="4876" width="1.5703125" style="20" customWidth="1"/>
    <col min="4877" max="4877" width="13" style="20" customWidth="1"/>
    <col min="4878" max="4878" width="1.5703125" style="20" customWidth="1"/>
    <col min="4879" max="4879" width="8.42578125" style="20" customWidth="1"/>
    <col min="4880" max="4880" width="1.5703125" style="20" customWidth="1"/>
    <col min="4881" max="4881" width="8.42578125" style="20" customWidth="1"/>
    <col min="4882" max="4882" width="1.5703125" style="20" customWidth="1"/>
    <col min="4883" max="4883" width="13" style="20" bestFit="1" customWidth="1"/>
    <col min="4884" max="4884" width="1.5703125" style="20" customWidth="1"/>
    <col min="4885" max="4885" width="8.140625" style="20" customWidth="1"/>
    <col min="4886" max="4886" width="1.5703125" style="20" customWidth="1"/>
    <col min="4887" max="4887" width="8.28515625" style="20" customWidth="1"/>
    <col min="4888" max="4888" width="1.5703125" style="20" customWidth="1"/>
    <col min="4889" max="4889" width="11.85546875" style="20" customWidth="1"/>
    <col min="4890" max="4890" width="1.5703125" style="20" customWidth="1"/>
    <col min="4891" max="4891" width="11.42578125" style="20" customWidth="1"/>
    <col min="4892" max="4892" width="1.5703125" style="20" customWidth="1"/>
    <col min="4893" max="4893" width="10.5703125" style="20" customWidth="1"/>
    <col min="4894" max="4894" width="1.140625" style="20" customWidth="1"/>
    <col min="4895" max="4895" width="1.5703125" style="20" customWidth="1"/>
    <col min="4896" max="4896" width="14.42578125" style="20" customWidth="1"/>
    <col min="4897" max="4897" width="1.5703125" style="20" customWidth="1"/>
    <col min="4898" max="4898" width="9.28515625" style="20" customWidth="1"/>
    <col min="4899" max="4899" width="1.5703125" style="20" customWidth="1"/>
    <col min="4900" max="4900" width="9.28515625" style="20" customWidth="1"/>
    <col min="4901" max="4901" width="1.5703125" style="20" customWidth="1"/>
    <col min="4902" max="4902" width="12.7109375" style="20" customWidth="1"/>
    <col min="4903" max="4903" width="1.5703125" style="20" customWidth="1"/>
    <col min="4904" max="4904" width="9.28515625" style="20" customWidth="1"/>
    <col min="4905" max="4905" width="1.5703125" style="20" customWidth="1"/>
    <col min="4906" max="4906" width="8.42578125" style="20" customWidth="1"/>
    <col min="4907" max="4907" width="1.5703125" style="20" customWidth="1"/>
    <col min="4908" max="4908" width="12.7109375" style="20" customWidth="1"/>
    <col min="4909" max="4909" width="1.5703125" style="20" customWidth="1"/>
    <col min="4910" max="4910" width="11.85546875" style="20" customWidth="1"/>
    <col min="4911" max="4911" width="1.5703125" style="20" customWidth="1"/>
    <col min="4912" max="4912" width="10.140625" style="20" customWidth="1"/>
    <col min="4913" max="4913" width="1" style="20" customWidth="1"/>
    <col min="4914" max="4914" width="11.28515625" style="20" customWidth="1"/>
    <col min="4915" max="4915" width="1.28515625" style="20" customWidth="1"/>
    <col min="4916" max="4916" width="9.42578125" style="20" customWidth="1"/>
    <col min="4917" max="4917" width="1.140625" style="20" customWidth="1"/>
    <col min="4918" max="4918" width="10.42578125" style="20" customWidth="1"/>
    <col min="4919" max="4919" width="1.28515625" style="20" customWidth="1"/>
    <col min="4920" max="4920" width="10.140625" style="20" customWidth="1"/>
    <col min="4921" max="4921" width="1.5703125" style="20" customWidth="1"/>
    <col min="4922" max="4922" width="11.42578125" style="20" customWidth="1"/>
    <col min="4923" max="4923" width="2.42578125" style="20" customWidth="1"/>
    <col min="4924" max="4924" width="4.5703125" style="20" customWidth="1"/>
    <col min="4925" max="4925" width="1.28515625" style="20" customWidth="1"/>
    <col min="4926" max="4926" width="8.42578125" style="20" customWidth="1"/>
    <col min="4927" max="4927" width="1.5703125" style="20" customWidth="1"/>
    <col min="4928" max="4928" width="12.7109375" style="20" customWidth="1"/>
    <col min="4929" max="4929" width="1.5703125" style="20" customWidth="1"/>
    <col min="4930" max="4930" width="12.7109375" style="20" customWidth="1"/>
    <col min="4931" max="4931" width="1.5703125" style="20" customWidth="1"/>
    <col min="4932" max="4932" width="12.7109375" style="20" customWidth="1"/>
    <col min="4933" max="4933" width="1.5703125" style="20" customWidth="1"/>
    <col min="4934" max="4934" width="12.7109375" style="20" customWidth="1"/>
    <col min="4935" max="4935" width="1.5703125" style="20" customWidth="1"/>
    <col min="4936" max="4936" width="12.7109375" style="20" customWidth="1"/>
    <col min="4937" max="5120" width="12.7109375" style="20"/>
    <col min="5121" max="5121" width="5" style="20" customWidth="1"/>
    <col min="5122" max="5122" width="1.5703125" style="20" customWidth="1"/>
    <col min="5123" max="5123" width="17" style="20" customWidth="1"/>
    <col min="5124" max="5124" width="1.5703125" style="20" customWidth="1"/>
    <col min="5125" max="5125" width="12.85546875" style="20" customWidth="1"/>
    <col min="5126" max="5126" width="1.5703125" style="20" customWidth="1"/>
    <col min="5127" max="5127" width="8.85546875" style="20" customWidth="1"/>
    <col min="5128" max="5128" width="1.5703125" style="20" customWidth="1"/>
    <col min="5129" max="5129" width="8.140625" style="20" customWidth="1"/>
    <col min="5130" max="5130" width="1.5703125" style="20" customWidth="1"/>
    <col min="5131" max="5131" width="12.7109375" style="20" customWidth="1"/>
    <col min="5132" max="5132" width="1.5703125" style="20" customWidth="1"/>
    <col min="5133" max="5133" width="13" style="20" customWidth="1"/>
    <col min="5134" max="5134" width="1.5703125" style="20" customWidth="1"/>
    <col min="5135" max="5135" width="8.42578125" style="20" customWidth="1"/>
    <col min="5136" max="5136" width="1.5703125" style="20" customWidth="1"/>
    <col min="5137" max="5137" width="8.42578125" style="20" customWidth="1"/>
    <col min="5138" max="5138" width="1.5703125" style="20" customWidth="1"/>
    <col min="5139" max="5139" width="13" style="20" bestFit="1" customWidth="1"/>
    <col min="5140" max="5140" width="1.5703125" style="20" customWidth="1"/>
    <col min="5141" max="5141" width="8.140625" style="20" customWidth="1"/>
    <col min="5142" max="5142" width="1.5703125" style="20" customWidth="1"/>
    <col min="5143" max="5143" width="8.28515625" style="20" customWidth="1"/>
    <col min="5144" max="5144" width="1.5703125" style="20" customWidth="1"/>
    <col min="5145" max="5145" width="11.85546875" style="20" customWidth="1"/>
    <col min="5146" max="5146" width="1.5703125" style="20" customWidth="1"/>
    <col min="5147" max="5147" width="11.42578125" style="20" customWidth="1"/>
    <col min="5148" max="5148" width="1.5703125" style="20" customWidth="1"/>
    <col min="5149" max="5149" width="10.5703125" style="20" customWidth="1"/>
    <col min="5150" max="5150" width="1.140625" style="20" customWidth="1"/>
    <col min="5151" max="5151" width="1.5703125" style="20" customWidth="1"/>
    <col min="5152" max="5152" width="14.42578125" style="20" customWidth="1"/>
    <col min="5153" max="5153" width="1.5703125" style="20" customWidth="1"/>
    <col min="5154" max="5154" width="9.28515625" style="20" customWidth="1"/>
    <col min="5155" max="5155" width="1.5703125" style="20" customWidth="1"/>
    <col min="5156" max="5156" width="9.28515625" style="20" customWidth="1"/>
    <col min="5157" max="5157" width="1.5703125" style="20" customWidth="1"/>
    <col min="5158" max="5158" width="12.7109375" style="20" customWidth="1"/>
    <col min="5159" max="5159" width="1.5703125" style="20" customWidth="1"/>
    <col min="5160" max="5160" width="9.28515625" style="20" customWidth="1"/>
    <col min="5161" max="5161" width="1.5703125" style="20" customWidth="1"/>
    <col min="5162" max="5162" width="8.42578125" style="20" customWidth="1"/>
    <col min="5163" max="5163" width="1.5703125" style="20" customWidth="1"/>
    <col min="5164" max="5164" width="12.7109375" style="20" customWidth="1"/>
    <col min="5165" max="5165" width="1.5703125" style="20" customWidth="1"/>
    <col min="5166" max="5166" width="11.85546875" style="20" customWidth="1"/>
    <col min="5167" max="5167" width="1.5703125" style="20" customWidth="1"/>
    <col min="5168" max="5168" width="10.140625" style="20" customWidth="1"/>
    <col min="5169" max="5169" width="1" style="20" customWidth="1"/>
    <col min="5170" max="5170" width="11.28515625" style="20" customWidth="1"/>
    <col min="5171" max="5171" width="1.28515625" style="20" customWidth="1"/>
    <col min="5172" max="5172" width="9.42578125" style="20" customWidth="1"/>
    <col min="5173" max="5173" width="1.140625" style="20" customWidth="1"/>
    <col min="5174" max="5174" width="10.42578125" style="20" customWidth="1"/>
    <col min="5175" max="5175" width="1.28515625" style="20" customWidth="1"/>
    <col min="5176" max="5176" width="10.140625" style="20" customWidth="1"/>
    <col min="5177" max="5177" width="1.5703125" style="20" customWidth="1"/>
    <col min="5178" max="5178" width="11.42578125" style="20" customWidth="1"/>
    <col min="5179" max="5179" width="2.42578125" style="20" customWidth="1"/>
    <col min="5180" max="5180" width="4.5703125" style="20" customWidth="1"/>
    <col min="5181" max="5181" width="1.28515625" style="20" customWidth="1"/>
    <col min="5182" max="5182" width="8.42578125" style="20" customWidth="1"/>
    <col min="5183" max="5183" width="1.5703125" style="20" customWidth="1"/>
    <col min="5184" max="5184" width="12.7109375" style="20" customWidth="1"/>
    <col min="5185" max="5185" width="1.5703125" style="20" customWidth="1"/>
    <col min="5186" max="5186" width="12.7109375" style="20" customWidth="1"/>
    <col min="5187" max="5187" width="1.5703125" style="20" customWidth="1"/>
    <col min="5188" max="5188" width="12.7109375" style="20" customWidth="1"/>
    <col min="5189" max="5189" width="1.5703125" style="20" customWidth="1"/>
    <col min="5190" max="5190" width="12.7109375" style="20" customWidth="1"/>
    <col min="5191" max="5191" width="1.5703125" style="20" customWidth="1"/>
    <col min="5192" max="5192" width="12.7109375" style="20" customWidth="1"/>
    <col min="5193" max="5376" width="12.7109375" style="20"/>
    <col min="5377" max="5377" width="5" style="20" customWidth="1"/>
    <col min="5378" max="5378" width="1.5703125" style="20" customWidth="1"/>
    <col min="5379" max="5379" width="17" style="20" customWidth="1"/>
    <col min="5380" max="5380" width="1.5703125" style="20" customWidth="1"/>
    <col min="5381" max="5381" width="12.85546875" style="20" customWidth="1"/>
    <col min="5382" max="5382" width="1.5703125" style="20" customWidth="1"/>
    <col min="5383" max="5383" width="8.85546875" style="20" customWidth="1"/>
    <col min="5384" max="5384" width="1.5703125" style="20" customWidth="1"/>
    <col min="5385" max="5385" width="8.140625" style="20" customWidth="1"/>
    <col min="5386" max="5386" width="1.5703125" style="20" customWidth="1"/>
    <col min="5387" max="5387" width="12.7109375" style="20" customWidth="1"/>
    <col min="5388" max="5388" width="1.5703125" style="20" customWidth="1"/>
    <col min="5389" max="5389" width="13" style="20" customWidth="1"/>
    <col min="5390" max="5390" width="1.5703125" style="20" customWidth="1"/>
    <col min="5391" max="5391" width="8.42578125" style="20" customWidth="1"/>
    <col min="5392" max="5392" width="1.5703125" style="20" customWidth="1"/>
    <col min="5393" max="5393" width="8.42578125" style="20" customWidth="1"/>
    <col min="5394" max="5394" width="1.5703125" style="20" customWidth="1"/>
    <col min="5395" max="5395" width="13" style="20" bestFit="1" customWidth="1"/>
    <col min="5396" max="5396" width="1.5703125" style="20" customWidth="1"/>
    <col min="5397" max="5397" width="8.140625" style="20" customWidth="1"/>
    <col min="5398" max="5398" width="1.5703125" style="20" customWidth="1"/>
    <col min="5399" max="5399" width="8.28515625" style="20" customWidth="1"/>
    <col min="5400" max="5400" width="1.5703125" style="20" customWidth="1"/>
    <col min="5401" max="5401" width="11.85546875" style="20" customWidth="1"/>
    <col min="5402" max="5402" width="1.5703125" style="20" customWidth="1"/>
    <col min="5403" max="5403" width="11.42578125" style="20" customWidth="1"/>
    <col min="5404" max="5404" width="1.5703125" style="20" customWidth="1"/>
    <col min="5405" max="5405" width="10.5703125" style="20" customWidth="1"/>
    <col min="5406" max="5406" width="1.140625" style="20" customWidth="1"/>
    <col min="5407" max="5407" width="1.5703125" style="20" customWidth="1"/>
    <col min="5408" max="5408" width="14.42578125" style="20" customWidth="1"/>
    <col min="5409" max="5409" width="1.5703125" style="20" customWidth="1"/>
    <col min="5410" max="5410" width="9.28515625" style="20" customWidth="1"/>
    <col min="5411" max="5411" width="1.5703125" style="20" customWidth="1"/>
    <col min="5412" max="5412" width="9.28515625" style="20" customWidth="1"/>
    <col min="5413" max="5413" width="1.5703125" style="20" customWidth="1"/>
    <col min="5414" max="5414" width="12.7109375" style="20" customWidth="1"/>
    <col min="5415" max="5415" width="1.5703125" style="20" customWidth="1"/>
    <col min="5416" max="5416" width="9.28515625" style="20" customWidth="1"/>
    <col min="5417" max="5417" width="1.5703125" style="20" customWidth="1"/>
    <col min="5418" max="5418" width="8.42578125" style="20" customWidth="1"/>
    <col min="5419" max="5419" width="1.5703125" style="20" customWidth="1"/>
    <col min="5420" max="5420" width="12.7109375" style="20" customWidth="1"/>
    <col min="5421" max="5421" width="1.5703125" style="20" customWidth="1"/>
    <col min="5422" max="5422" width="11.85546875" style="20" customWidth="1"/>
    <col min="5423" max="5423" width="1.5703125" style="20" customWidth="1"/>
    <col min="5424" max="5424" width="10.140625" style="20" customWidth="1"/>
    <col min="5425" max="5425" width="1" style="20" customWidth="1"/>
    <col min="5426" max="5426" width="11.28515625" style="20" customWidth="1"/>
    <col min="5427" max="5427" width="1.28515625" style="20" customWidth="1"/>
    <col min="5428" max="5428" width="9.42578125" style="20" customWidth="1"/>
    <col min="5429" max="5429" width="1.140625" style="20" customWidth="1"/>
    <col min="5430" max="5430" width="10.42578125" style="20" customWidth="1"/>
    <col min="5431" max="5431" width="1.28515625" style="20" customWidth="1"/>
    <col min="5432" max="5432" width="10.140625" style="20" customWidth="1"/>
    <col min="5433" max="5433" width="1.5703125" style="20" customWidth="1"/>
    <col min="5434" max="5434" width="11.42578125" style="20" customWidth="1"/>
    <col min="5435" max="5435" width="2.42578125" style="20" customWidth="1"/>
    <col min="5436" max="5436" width="4.5703125" style="20" customWidth="1"/>
    <col min="5437" max="5437" width="1.28515625" style="20" customWidth="1"/>
    <col min="5438" max="5438" width="8.42578125" style="20" customWidth="1"/>
    <col min="5439" max="5439" width="1.5703125" style="20" customWidth="1"/>
    <col min="5440" max="5440" width="12.7109375" style="20" customWidth="1"/>
    <col min="5441" max="5441" width="1.5703125" style="20" customWidth="1"/>
    <col min="5442" max="5442" width="12.7109375" style="20" customWidth="1"/>
    <col min="5443" max="5443" width="1.5703125" style="20" customWidth="1"/>
    <col min="5444" max="5444" width="12.7109375" style="20" customWidth="1"/>
    <col min="5445" max="5445" width="1.5703125" style="20" customWidth="1"/>
    <col min="5446" max="5446" width="12.7109375" style="20" customWidth="1"/>
    <col min="5447" max="5447" width="1.5703125" style="20" customWidth="1"/>
    <col min="5448" max="5448" width="12.7109375" style="20" customWidth="1"/>
    <col min="5449" max="5632" width="12.7109375" style="20"/>
    <col min="5633" max="5633" width="5" style="20" customWidth="1"/>
    <col min="5634" max="5634" width="1.5703125" style="20" customWidth="1"/>
    <col min="5635" max="5635" width="17" style="20" customWidth="1"/>
    <col min="5636" max="5636" width="1.5703125" style="20" customWidth="1"/>
    <col min="5637" max="5637" width="12.85546875" style="20" customWidth="1"/>
    <col min="5638" max="5638" width="1.5703125" style="20" customWidth="1"/>
    <col min="5639" max="5639" width="8.85546875" style="20" customWidth="1"/>
    <col min="5640" max="5640" width="1.5703125" style="20" customWidth="1"/>
    <col min="5641" max="5641" width="8.140625" style="20" customWidth="1"/>
    <col min="5642" max="5642" width="1.5703125" style="20" customWidth="1"/>
    <col min="5643" max="5643" width="12.7109375" style="20" customWidth="1"/>
    <col min="5644" max="5644" width="1.5703125" style="20" customWidth="1"/>
    <col min="5645" max="5645" width="13" style="20" customWidth="1"/>
    <col min="5646" max="5646" width="1.5703125" style="20" customWidth="1"/>
    <col min="5647" max="5647" width="8.42578125" style="20" customWidth="1"/>
    <col min="5648" max="5648" width="1.5703125" style="20" customWidth="1"/>
    <col min="5649" max="5649" width="8.42578125" style="20" customWidth="1"/>
    <col min="5650" max="5650" width="1.5703125" style="20" customWidth="1"/>
    <col min="5651" max="5651" width="13" style="20" bestFit="1" customWidth="1"/>
    <col min="5652" max="5652" width="1.5703125" style="20" customWidth="1"/>
    <col min="5653" max="5653" width="8.140625" style="20" customWidth="1"/>
    <col min="5654" max="5654" width="1.5703125" style="20" customWidth="1"/>
    <col min="5655" max="5655" width="8.28515625" style="20" customWidth="1"/>
    <col min="5656" max="5656" width="1.5703125" style="20" customWidth="1"/>
    <col min="5657" max="5657" width="11.85546875" style="20" customWidth="1"/>
    <col min="5658" max="5658" width="1.5703125" style="20" customWidth="1"/>
    <col min="5659" max="5659" width="11.42578125" style="20" customWidth="1"/>
    <col min="5660" max="5660" width="1.5703125" style="20" customWidth="1"/>
    <col min="5661" max="5661" width="10.5703125" style="20" customWidth="1"/>
    <col min="5662" max="5662" width="1.140625" style="20" customWidth="1"/>
    <col min="5663" max="5663" width="1.5703125" style="20" customWidth="1"/>
    <col min="5664" max="5664" width="14.42578125" style="20" customWidth="1"/>
    <col min="5665" max="5665" width="1.5703125" style="20" customWidth="1"/>
    <col min="5666" max="5666" width="9.28515625" style="20" customWidth="1"/>
    <col min="5667" max="5667" width="1.5703125" style="20" customWidth="1"/>
    <col min="5668" max="5668" width="9.28515625" style="20" customWidth="1"/>
    <col min="5669" max="5669" width="1.5703125" style="20" customWidth="1"/>
    <col min="5670" max="5670" width="12.7109375" style="20" customWidth="1"/>
    <col min="5671" max="5671" width="1.5703125" style="20" customWidth="1"/>
    <col min="5672" max="5672" width="9.28515625" style="20" customWidth="1"/>
    <col min="5673" max="5673" width="1.5703125" style="20" customWidth="1"/>
    <col min="5674" max="5674" width="8.42578125" style="20" customWidth="1"/>
    <col min="5675" max="5675" width="1.5703125" style="20" customWidth="1"/>
    <col min="5676" max="5676" width="12.7109375" style="20" customWidth="1"/>
    <col min="5677" max="5677" width="1.5703125" style="20" customWidth="1"/>
    <col min="5678" max="5678" width="11.85546875" style="20" customWidth="1"/>
    <col min="5679" max="5679" width="1.5703125" style="20" customWidth="1"/>
    <col min="5680" max="5680" width="10.140625" style="20" customWidth="1"/>
    <col min="5681" max="5681" width="1" style="20" customWidth="1"/>
    <col min="5682" max="5682" width="11.28515625" style="20" customWidth="1"/>
    <col min="5683" max="5683" width="1.28515625" style="20" customWidth="1"/>
    <col min="5684" max="5684" width="9.42578125" style="20" customWidth="1"/>
    <col min="5685" max="5685" width="1.140625" style="20" customWidth="1"/>
    <col min="5686" max="5686" width="10.42578125" style="20" customWidth="1"/>
    <col min="5687" max="5687" width="1.28515625" style="20" customWidth="1"/>
    <col min="5688" max="5688" width="10.140625" style="20" customWidth="1"/>
    <col min="5689" max="5689" width="1.5703125" style="20" customWidth="1"/>
    <col min="5690" max="5690" width="11.42578125" style="20" customWidth="1"/>
    <col min="5691" max="5691" width="2.42578125" style="20" customWidth="1"/>
    <col min="5692" max="5692" width="4.5703125" style="20" customWidth="1"/>
    <col min="5693" max="5693" width="1.28515625" style="20" customWidth="1"/>
    <col min="5694" max="5694" width="8.42578125" style="20" customWidth="1"/>
    <col min="5695" max="5695" width="1.5703125" style="20" customWidth="1"/>
    <col min="5696" max="5696" width="12.7109375" style="20" customWidth="1"/>
    <col min="5697" max="5697" width="1.5703125" style="20" customWidth="1"/>
    <col min="5698" max="5698" width="12.7109375" style="20" customWidth="1"/>
    <col min="5699" max="5699" width="1.5703125" style="20" customWidth="1"/>
    <col min="5700" max="5700" width="12.7109375" style="20" customWidth="1"/>
    <col min="5701" max="5701" width="1.5703125" style="20" customWidth="1"/>
    <col min="5702" max="5702" width="12.7109375" style="20" customWidth="1"/>
    <col min="5703" max="5703" width="1.5703125" style="20" customWidth="1"/>
    <col min="5704" max="5704" width="12.7109375" style="20" customWidth="1"/>
    <col min="5705" max="5888" width="12.7109375" style="20"/>
    <col min="5889" max="5889" width="5" style="20" customWidth="1"/>
    <col min="5890" max="5890" width="1.5703125" style="20" customWidth="1"/>
    <col min="5891" max="5891" width="17" style="20" customWidth="1"/>
    <col min="5892" max="5892" width="1.5703125" style="20" customWidth="1"/>
    <col min="5893" max="5893" width="12.85546875" style="20" customWidth="1"/>
    <col min="5894" max="5894" width="1.5703125" style="20" customWidth="1"/>
    <col min="5895" max="5895" width="8.85546875" style="20" customWidth="1"/>
    <col min="5896" max="5896" width="1.5703125" style="20" customWidth="1"/>
    <col min="5897" max="5897" width="8.140625" style="20" customWidth="1"/>
    <col min="5898" max="5898" width="1.5703125" style="20" customWidth="1"/>
    <col min="5899" max="5899" width="12.7109375" style="20" customWidth="1"/>
    <col min="5900" max="5900" width="1.5703125" style="20" customWidth="1"/>
    <col min="5901" max="5901" width="13" style="20" customWidth="1"/>
    <col min="5902" max="5902" width="1.5703125" style="20" customWidth="1"/>
    <col min="5903" max="5903" width="8.42578125" style="20" customWidth="1"/>
    <col min="5904" max="5904" width="1.5703125" style="20" customWidth="1"/>
    <col min="5905" max="5905" width="8.42578125" style="20" customWidth="1"/>
    <col min="5906" max="5906" width="1.5703125" style="20" customWidth="1"/>
    <col min="5907" max="5907" width="13" style="20" bestFit="1" customWidth="1"/>
    <col min="5908" max="5908" width="1.5703125" style="20" customWidth="1"/>
    <col min="5909" max="5909" width="8.140625" style="20" customWidth="1"/>
    <col min="5910" max="5910" width="1.5703125" style="20" customWidth="1"/>
    <col min="5911" max="5911" width="8.28515625" style="20" customWidth="1"/>
    <col min="5912" max="5912" width="1.5703125" style="20" customWidth="1"/>
    <col min="5913" max="5913" width="11.85546875" style="20" customWidth="1"/>
    <col min="5914" max="5914" width="1.5703125" style="20" customWidth="1"/>
    <col min="5915" max="5915" width="11.42578125" style="20" customWidth="1"/>
    <col min="5916" max="5916" width="1.5703125" style="20" customWidth="1"/>
    <col min="5917" max="5917" width="10.5703125" style="20" customWidth="1"/>
    <col min="5918" max="5918" width="1.140625" style="20" customWidth="1"/>
    <col min="5919" max="5919" width="1.5703125" style="20" customWidth="1"/>
    <col min="5920" max="5920" width="14.42578125" style="20" customWidth="1"/>
    <col min="5921" max="5921" width="1.5703125" style="20" customWidth="1"/>
    <col min="5922" max="5922" width="9.28515625" style="20" customWidth="1"/>
    <col min="5923" max="5923" width="1.5703125" style="20" customWidth="1"/>
    <col min="5924" max="5924" width="9.28515625" style="20" customWidth="1"/>
    <col min="5925" max="5925" width="1.5703125" style="20" customWidth="1"/>
    <col min="5926" max="5926" width="12.7109375" style="20" customWidth="1"/>
    <col min="5927" max="5927" width="1.5703125" style="20" customWidth="1"/>
    <col min="5928" max="5928" width="9.28515625" style="20" customWidth="1"/>
    <col min="5929" max="5929" width="1.5703125" style="20" customWidth="1"/>
    <col min="5930" max="5930" width="8.42578125" style="20" customWidth="1"/>
    <col min="5931" max="5931" width="1.5703125" style="20" customWidth="1"/>
    <col min="5932" max="5932" width="12.7109375" style="20" customWidth="1"/>
    <col min="5933" max="5933" width="1.5703125" style="20" customWidth="1"/>
    <col min="5934" max="5934" width="11.85546875" style="20" customWidth="1"/>
    <col min="5935" max="5935" width="1.5703125" style="20" customWidth="1"/>
    <col min="5936" max="5936" width="10.140625" style="20" customWidth="1"/>
    <col min="5937" max="5937" width="1" style="20" customWidth="1"/>
    <col min="5938" max="5938" width="11.28515625" style="20" customWidth="1"/>
    <col min="5939" max="5939" width="1.28515625" style="20" customWidth="1"/>
    <col min="5940" max="5940" width="9.42578125" style="20" customWidth="1"/>
    <col min="5941" max="5941" width="1.140625" style="20" customWidth="1"/>
    <col min="5942" max="5942" width="10.42578125" style="20" customWidth="1"/>
    <col min="5943" max="5943" width="1.28515625" style="20" customWidth="1"/>
    <col min="5944" max="5944" width="10.140625" style="20" customWidth="1"/>
    <col min="5945" max="5945" width="1.5703125" style="20" customWidth="1"/>
    <col min="5946" max="5946" width="11.42578125" style="20" customWidth="1"/>
    <col min="5947" max="5947" width="2.42578125" style="20" customWidth="1"/>
    <col min="5948" max="5948" width="4.5703125" style="20" customWidth="1"/>
    <col min="5949" max="5949" width="1.28515625" style="20" customWidth="1"/>
    <col min="5950" max="5950" width="8.42578125" style="20" customWidth="1"/>
    <col min="5951" max="5951" width="1.5703125" style="20" customWidth="1"/>
    <col min="5952" max="5952" width="12.7109375" style="20" customWidth="1"/>
    <col min="5953" max="5953" width="1.5703125" style="20" customWidth="1"/>
    <col min="5954" max="5954" width="12.7109375" style="20" customWidth="1"/>
    <col min="5955" max="5955" width="1.5703125" style="20" customWidth="1"/>
    <col min="5956" max="5956" width="12.7109375" style="20" customWidth="1"/>
    <col min="5957" max="5957" width="1.5703125" style="20" customWidth="1"/>
    <col min="5958" max="5958" width="12.7109375" style="20" customWidth="1"/>
    <col min="5959" max="5959" width="1.5703125" style="20" customWidth="1"/>
    <col min="5960" max="5960" width="12.7109375" style="20" customWidth="1"/>
    <col min="5961" max="6144" width="12.7109375" style="20"/>
    <col min="6145" max="6145" width="5" style="20" customWidth="1"/>
    <col min="6146" max="6146" width="1.5703125" style="20" customWidth="1"/>
    <col min="6147" max="6147" width="17" style="20" customWidth="1"/>
    <col min="6148" max="6148" width="1.5703125" style="20" customWidth="1"/>
    <col min="6149" max="6149" width="12.85546875" style="20" customWidth="1"/>
    <col min="6150" max="6150" width="1.5703125" style="20" customWidth="1"/>
    <col min="6151" max="6151" width="8.85546875" style="20" customWidth="1"/>
    <col min="6152" max="6152" width="1.5703125" style="20" customWidth="1"/>
    <col min="6153" max="6153" width="8.140625" style="20" customWidth="1"/>
    <col min="6154" max="6154" width="1.5703125" style="20" customWidth="1"/>
    <col min="6155" max="6155" width="12.7109375" style="20" customWidth="1"/>
    <col min="6156" max="6156" width="1.5703125" style="20" customWidth="1"/>
    <col min="6157" max="6157" width="13" style="20" customWidth="1"/>
    <col min="6158" max="6158" width="1.5703125" style="20" customWidth="1"/>
    <col min="6159" max="6159" width="8.42578125" style="20" customWidth="1"/>
    <col min="6160" max="6160" width="1.5703125" style="20" customWidth="1"/>
    <col min="6161" max="6161" width="8.42578125" style="20" customWidth="1"/>
    <col min="6162" max="6162" width="1.5703125" style="20" customWidth="1"/>
    <col min="6163" max="6163" width="13" style="20" bestFit="1" customWidth="1"/>
    <col min="6164" max="6164" width="1.5703125" style="20" customWidth="1"/>
    <col min="6165" max="6165" width="8.140625" style="20" customWidth="1"/>
    <col min="6166" max="6166" width="1.5703125" style="20" customWidth="1"/>
    <col min="6167" max="6167" width="8.28515625" style="20" customWidth="1"/>
    <col min="6168" max="6168" width="1.5703125" style="20" customWidth="1"/>
    <col min="6169" max="6169" width="11.85546875" style="20" customWidth="1"/>
    <col min="6170" max="6170" width="1.5703125" style="20" customWidth="1"/>
    <col min="6171" max="6171" width="11.42578125" style="20" customWidth="1"/>
    <col min="6172" max="6172" width="1.5703125" style="20" customWidth="1"/>
    <col min="6173" max="6173" width="10.5703125" style="20" customWidth="1"/>
    <col min="6174" max="6174" width="1.140625" style="20" customWidth="1"/>
    <col min="6175" max="6175" width="1.5703125" style="20" customWidth="1"/>
    <col min="6176" max="6176" width="14.42578125" style="20" customWidth="1"/>
    <col min="6177" max="6177" width="1.5703125" style="20" customWidth="1"/>
    <col min="6178" max="6178" width="9.28515625" style="20" customWidth="1"/>
    <col min="6179" max="6179" width="1.5703125" style="20" customWidth="1"/>
    <col min="6180" max="6180" width="9.28515625" style="20" customWidth="1"/>
    <col min="6181" max="6181" width="1.5703125" style="20" customWidth="1"/>
    <col min="6182" max="6182" width="12.7109375" style="20" customWidth="1"/>
    <col min="6183" max="6183" width="1.5703125" style="20" customWidth="1"/>
    <col min="6184" max="6184" width="9.28515625" style="20" customWidth="1"/>
    <col min="6185" max="6185" width="1.5703125" style="20" customWidth="1"/>
    <col min="6186" max="6186" width="8.42578125" style="20" customWidth="1"/>
    <col min="6187" max="6187" width="1.5703125" style="20" customWidth="1"/>
    <col min="6188" max="6188" width="12.7109375" style="20" customWidth="1"/>
    <col min="6189" max="6189" width="1.5703125" style="20" customWidth="1"/>
    <col min="6190" max="6190" width="11.85546875" style="20" customWidth="1"/>
    <col min="6191" max="6191" width="1.5703125" style="20" customWidth="1"/>
    <col min="6192" max="6192" width="10.140625" style="20" customWidth="1"/>
    <col min="6193" max="6193" width="1" style="20" customWidth="1"/>
    <col min="6194" max="6194" width="11.28515625" style="20" customWidth="1"/>
    <col min="6195" max="6195" width="1.28515625" style="20" customWidth="1"/>
    <col min="6196" max="6196" width="9.42578125" style="20" customWidth="1"/>
    <col min="6197" max="6197" width="1.140625" style="20" customWidth="1"/>
    <col min="6198" max="6198" width="10.42578125" style="20" customWidth="1"/>
    <col min="6199" max="6199" width="1.28515625" style="20" customWidth="1"/>
    <col min="6200" max="6200" width="10.140625" style="20" customWidth="1"/>
    <col min="6201" max="6201" width="1.5703125" style="20" customWidth="1"/>
    <col min="6202" max="6202" width="11.42578125" style="20" customWidth="1"/>
    <col min="6203" max="6203" width="2.42578125" style="20" customWidth="1"/>
    <col min="6204" max="6204" width="4.5703125" style="20" customWidth="1"/>
    <col min="6205" max="6205" width="1.28515625" style="20" customWidth="1"/>
    <col min="6206" max="6206" width="8.42578125" style="20" customWidth="1"/>
    <col min="6207" max="6207" width="1.5703125" style="20" customWidth="1"/>
    <col min="6208" max="6208" width="12.7109375" style="20" customWidth="1"/>
    <col min="6209" max="6209" width="1.5703125" style="20" customWidth="1"/>
    <col min="6210" max="6210" width="12.7109375" style="20" customWidth="1"/>
    <col min="6211" max="6211" width="1.5703125" style="20" customWidth="1"/>
    <col min="6212" max="6212" width="12.7109375" style="20" customWidth="1"/>
    <col min="6213" max="6213" width="1.5703125" style="20" customWidth="1"/>
    <col min="6214" max="6214" width="12.7109375" style="20" customWidth="1"/>
    <col min="6215" max="6215" width="1.5703125" style="20" customWidth="1"/>
    <col min="6216" max="6216" width="12.7109375" style="20" customWidth="1"/>
    <col min="6217" max="6400" width="12.7109375" style="20"/>
    <col min="6401" max="6401" width="5" style="20" customWidth="1"/>
    <col min="6402" max="6402" width="1.5703125" style="20" customWidth="1"/>
    <col min="6403" max="6403" width="17" style="20" customWidth="1"/>
    <col min="6404" max="6404" width="1.5703125" style="20" customWidth="1"/>
    <col min="6405" max="6405" width="12.85546875" style="20" customWidth="1"/>
    <col min="6406" max="6406" width="1.5703125" style="20" customWidth="1"/>
    <col min="6407" max="6407" width="8.85546875" style="20" customWidth="1"/>
    <col min="6408" max="6408" width="1.5703125" style="20" customWidth="1"/>
    <col min="6409" max="6409" width="8.140625" style="20" customWidth="1"/>
    <col min="6410" max="6410" width="1.5703125" style="20" customWidth="1"/>
    <col min="6411" max="6411" width="12.7109375" style="20" customWidth="1"/>
    <col min="6412" max="6412" width="1.5703125" style="20" customWidth="1"/>
    <col min="6413" max="6413" width="13" style="20" customWidth="1"/>
    <col min="6414" max="6414" width="1.5703125" style="20" customWidth="1"/>
    <col min="6415" max="6415" width="8.42578125" style="20" customWidth="1"/>
    <col min="6416" max="6416" width="1.5703125" style="20" customWidth="1"/>
    <col min="6417" max="6417" width="8.42578125" style="20" customWidth="1"/>
    <col min="6418" max="6418" width="1.5703125" style="20" customWidth="1"/>
    <col min="6419" max="6419" width="13" style="20" bestFit="1" customWidth="1"/>
    <col min="6420" max="6420" width="1.5703125" style="20" customWidth="1"/>
    <col min="6421" max="6421" width="8.140625" style="20" customWidth="1"/>
    <col min="6422" max="6422" width="1.5703125" style="20" customWidth="1"/>
    <col min="6423" max="6423" width="8.28515625" style="20" customWidth="1"/>
    <col min="6424" max="6424" width="1.5703125" style="20" customWidth="1"/>
    <col min="6425" max="6425" width="11.85546875" style="20" customWidth="1"/>
    <col min="6426" max="6426" width="1.5703125" style="20" customWidth="1"/>
    <col min="6427" max="6427" width="11.42578125" style="20" customWidth="1"/>
    <col min="6428" max="6428" width="1.5703125" style="20" customWidth="1"/>
    <col min="6429" max="6429" width="10.5703125" style="20" customWidth="1"/>
    <col min="6430" max="6430" width="1.140625" style="20" customWidth="1"/>
    <col min="6431" max="6431" width="1.5703125" style="20" customWidth="1"/>
    <col min="6432" max="6432" width="14.42578125" style="20" customWidth="1"/>
    <col min="6433" max="6433" width="1.5703125" style="20" customWidth="1"/>
    <col min="6434" max="6434" width="9.28515625" style="20" customWidth="1"/>
    <col min="6435" max="6435" width="1.5703125" style="20" customWidth="1"/>
    <col min="6436" max="6436" width="9.28515625" style="20" customWidth="1"/>
    <col min="6437" max="6437" width="1.5703125" style="20" customWidth="1"/>
    <col min="6438" max="6438" width="12.7109375" style="20" customWidth="1"/>
    <col min="6439" max="6439" width="1.5703125" style="20" customWidth="1"/>
    <col min="6440" max="6440" width="9.28515625" style="20" customWidth="1"/>
    <col min="6441" max="6441" width="1.5703125" style="20" customWidth="1"/>
    <col min="6442" max="6442" width="8.42578125" style="20" customWidth="1"/>
    <col min="6443" max="6443" width="1.5703125" style="20" customWidth="1"/>
    <col min="6444" max="6444" width="12.7109375" style="20" customWidth="1"/>
    <col min="6445" max="6445" width="1.5703125" style="20" customWidth="1"/>
    <col min="6446" max="6446" width="11.85546875" style="20" customWidth="1"/>
    <col min="6447" max="6447" width="1.5703125" style="20" customWidth="1"/>
    <col min="6448" max="6448" width="10.140625" style="20" customWidth="1"/>
    <col min="6449" max="6449" width="1" style="20" customWidth="1"/>
    <col min="6450" max="6450" width="11.28515625" style="20" customWidth="1"/>
    <col min="6451" max="6451" width="1.28515625" style="20" customWidth="1"/>
    <col min="6452" max="6452" width="9.42578125" style="20" customWidth="1"/>
    <col min="6453" max="6453" width="1.140625" style="20" customWidth="1"/>
    <col min="6454" max="6454" width="10.42578125" style="20" customWidth="1"/>
    <col min="6455" max="6455" width="1.28515625" style="20" customWidth="1"/>
    <col min="6456" max="6456" width="10.140625" style="20" customWidth="1"/>
    <col min="6457" max="6457" width="1.5703125" style="20" customWidth="1"/>
    <col min="6458" max="6458" width="11.42578125" style="20" customWidth="1"/>
    <col min="6459" max="6459" width="2.42578125" style="20" customWidth="1"/>
    <col min="6460" max="6460" width="4.5703125" style="20" customWidth="1"/>
    <col min="6461" max="6461" width="1.28515625" style="20" customWidth="1"/>
    <col min="6462" max="6462" width="8.42578125" style="20" customWidth="1"/>
    <col min="6463" max="6463" width="1.5703125" style="20" customWidth="1"/>
    <col min="6464" max="6464" width="12.7109375" style="20" customWidth="1"/>
    <col min="6465" max="6465" width="1.5703125" style="20" customWidth="1"/>
    <col min="6466" max="6466" width="12.7109375" style="20" customWidth="1"/>
    <col min="6467" max="6467" width="1.5703125" style="20" customWidth="1"/>
    <col min="6468" max="6468" width="12.7109375" style="20" customWidth="1"/>
    <col min="6469" max="6469" width="1.5703125" style="20" customWidth="1"/>
    <col min="6470" max="6470" width="12.7109375" style="20" customWidth="1"/>
    <col min="6471" max="6471" width="1.5703125" style="20" customWidth="1"/>
    <col min="6472" max="6472" width="12.7109375" style="20" customWidth="1"/>
    <col min="6473" max="6656" width="12.7109375" style="20"/>
    <col min="6657" max="6657" width="5" style="20" customWidth="1"/>
    <col min="6658" max="6658" width="1.5703125" style="20" customWidth="1"/>
    <col min="6659" max="6659" width="17" style="20" customWidth="1"/>
    <col min="6660" max="6660" width="1.5703125" style="20" customWidth="1"/>
    <col min="6661" max="6661" width="12.85546875" style="20" customWidth="1"/>
    <col min="6662" max="6662" width="1.5703125" style="20" customWidth="1"/>
    <col min="6663" max="6663" width="8.85546875" style="20" customWidth="1"/>
    <col min="6664" max="6664" width="1.5703125" style="20" customWidth="1"/>
    <col min="6665" max="6665" width="8.140625" style="20" customWidth="1"/>
    <col min="6666" max="6666" width="1.5703125" style="20" customWidth="1"/>
    <col min="6667" max="6667" width="12.7109375" style="20" customWidth="1"/>
    <col min="6668" max="6668" width="1.5703125" style="20" customWidth="1"/>
    <col min="6669" max="6669" width="13" style="20" customWidth="1"/>
    <col min="6670" max="6670" width="1.5703125" style="20" customWidth="1"/>
    <col min="6671" max="6671" width="8.42578125" style="20" customWidth="1"/>
    <col min="6672" max="6672" width="1.5703125" style="20" customWidth="1"/>
    <col min="6673" max="6673" width="8.42578125" style="20" customWidth="1"/>
    <col min="6674" max="6674" width="1.5703125" style="20" customWidth="1"/>
    <col min="6675" max="6675" width="13" style="20" bestFit="1" customWidth="1"/>
    <col min="6676" max="6676" width="1.5703125" style="20" customWidth="1"/>
    <col min="6677" max="6677" width="8.140625" style="20" customWidth="1"/>
    <col min="6678" max="6678" width="1.5703125" style="20" customWidth="1"/>
    <col min="6679" max="6679" width="8.28515625" style="20" customWidth="1"/>
    <col min="6680" max="6680" width="1.5703125" style="20" customWidth="1"/>
    <col min="6681" max="6681" width="11.85546875" style="20" customWidth="1"/>
    <col min="6682" max="6682" width="1.5703125" style="20" customWidth="1"/>
    <col min="6683" max="6683" width="11.42578125" style="20" customWidth="1"/>
    <col min="6684" max="6684" width="1.5703125" style="20" customWidth="1"/>
    <col min="6685" max="6685" width="10.5703125" style="20" customWidth="1"/>
    <col min="6686" max="6686" width="1.140625" style="20" customWidth="1"/>
    <col min="6687" max="6687" width="1.5703125" style="20" customWidth="1"/>
    <col min="6688" max="6688" width="14.42578125" style="20" customWidth="1"/>
    <col min="6689" max="6689" width="1.5703125" style="20" customWidth="1"/>
    <col min="6690" max="6690" width="9.28515625" style="20" customWidth="1"/>
    <col min="6691" max="6691" width="1.5703125" style="20" customWidth="1"/>
    <col min="6692" max="6692" width="9.28515625" style="20" customWidth="1"/>
    <col min="6693" max="6693" width="1.5703125" style="20" customWidth="1"/>
    <col min="6694" max="6694" width="12.7109375" style="20" customWidth="1"/>
    <col min="6695" max="6695" width="1.5703125" style="20" customWidth="1"/>
    <col min="6696" max="6696" width="9.28515625" style="20" customWidth="1"/>
    <col min="6697" max="6697" width="1.5703125" style="20" customWidth="1"/>
    <col min="6698" max="6698" width="8.42578125" style="20" customWidth="1"/>
    <col min="6699" max="6699" width="1.5703125" style="20" customWidth="1"/>
    <col min="6700" max="6700" width="12.7109375" style="20" customWidth="1"/>
    <col min="6701" max="6701" width="1.5703125" style="20" customWidth="1"/>
    <col min="6702" max="6702" width="11.85546875" style="20" customWidth="1"/>
    <col min="6703" max="6703" width="1.5703125" style="20" customWidth="1"/>
    <col min="6704" max="6704" width="10.140625" style="20" customWidth="1"/>
    <col min="6705" max="6705" width="1" style="20" customWidth="1"/>
    <col min="6706" max="6706" width="11.28515625" style="20" customWidth="1"/>
    <col min="6707" max="6707" width="1.28515625" style="20" customWidth="1"/>
    <col min="6708" max="6708" width="9.42578125" style="20" customWidth="1"/>
    <col min="6709" max="6709" width="1.140625" style="20" customWidth="1"/>
    <col min="6710" max="6710" width="10.42578125" style="20" customWidth="1"/>
    <col min="6711" max="6711" width="1.28515625" style="20" customWidth="1"/>
    <col min="6712" max="6712" width="10.140625" style="20" customWidth="1"/>
    <col min="6713" max="6713" width="1.5703125" style="20" customWidth="1"/>
    <col min="6714" max="6714" width="11.42578125" style="20" customWidth="1"/>
    <col min="6715" max="6715" width="2.42578125" style="20" customWidth="1"/>
    <col min="6716" max="6716" width="4.5703125" style="20" customWidth="1"/>
    <col min="6717" max="6717" width="1.28515625" style="20" customWidth="1"/>
    <col min="6718" max="6718" width="8.42578125" style="20" customWidth="1"/>
    <col min="6719" max="6719" width="1.5703125" style="20" customWidth="1"/>
    <col min="6720" max="6720" width="12.7109375" style="20" customWidth="1"/>
    <col min="6721" max="6721" width="1.5703125" style="20" customWidth="1"/>
    <col min="6722" max="6722" width="12.7109375" style="20" customWidth="1"/>
    <col min="6723" max="6723" width="1.5703125" style="20" customWidth="1"/>
    <col min="6724" max="6724" width="12.7109375" style="20" customWidth="1"/>
    <col min="6725" max="6725" width="1.5703125" style="20" customWidth="1"/>
    <col min="6726" max="6726" width="12.7109375" style="20" customWidth="1"/>
    <col min="6727" max="6727" width="1.5703125" style="20" customWidth="1"/>
    <col min="6728" max="6728" width="12.7109375" style="20" customWidth="1"/>
    <col min="6729" max="6912" width="12.7109375" style="20"/>
    <col min="6913" max="6913" width="5" style="20" customWidth="1"/>
    <col min="6914" max="6914" width="1.5703125" style="20" customWidth="1"/>
    <col min="6915" max="6915" width="17" style="20" customWidth="1"/>
    <col min="6916" max="6916" width="1.5703125" style="20" customWidth="1"/>
    <col min="6917" max="6917" width="12.85546875" style="20" customWidth="1"/>
    <col min="6918" max="6918" width="1.5703125" style="20" customWidth="1"/>
    <col min="6919" max="6919" width="8.85546875" style="20" customWidth="1"/>
    <col min="6920" max="6920" width="1.5703125" style="20" customWidth="1"/>
    <col min="6921" max="6921" width="8.140625" style="20" customWidth="1"/>
    <col min="6922" max="6922" width="1.5703125" style="20" customWidth="1"/>
    <col min="6923" max="6923" width="12.7109375" style="20" customWidth="1"/>
    <col min="6924" max="6924" width="1.5703125" style="20" customWidth="1"/>
    <col min="6925" max="6925" width="13" style="20" customWidth="1"/>
    <col min="6926" max="6926" width="1.5703125" style="20" customWidth="1"/>
    <col min="6927" max="6927" width="8.42578125" style="20" customWidth="1"/>
    <col min="6928" max="6928" width="1.5703125" style="20" customWidth="1"/>
    <col min="6929" max="6929" width="8.42578125" style="20" customWidth="1"/>
    <col min="6930" max="6930" width="1.5703125" style="20" customWidth="1"/>
    <col min="6931" max="6931" width="13" style="20" bestFit="1" customWidth="1"/>
    <col min="6932" max="6932" width="1.5703125" style="20" customWidth="1"/>
    <col min="6933" max="6933" width="8.140625" style="20" customWidth="1"/>
    <col min="6934" max="6934" width="1.5703125" style="20" customWidth="1"/>
    <col min="6935" max="6935" width="8.28515625" style="20" customWidth="1"/>
    <col min="6936" max="6936" width="1.5703125" style="20" customWidth="1"/>
    <col min="6937" max="6937" width="11.85546875" style="20" customWidth="1"/>
    <col min="6938" max="6938" width="1.5703125" style="20" customWidth="1"/>
    <col min="6939" max="6939" width="11.42578125" style="20" customWidth="1"/>
    <col min="6940" max="6940" width="1.5703125" style="20" customWidth="1"/>
    <col min="6941" max="6941" width="10.5703125" style="20" customWidth="1"/>
    <col min="6942" max="6942" width="1.140625" style="20" customWidth="1"/>
    <col min="6943" max="6943" width="1.5703125" style="20" customWidth="1"/>
    <col min="6944" max="6944" width="14.42578125" style="20" customWidth="1"/>
    <col min="6945" max="6945" width="1.5703125" style="20" customWidth="1"/>
    <col min="6946" max="6946" width="9.28515625" style="20" customWidth="1"/>
    <col min="6947" max="6947" width="1.5703125" style="20" customWidth="1"/>
    <col min="6948" max="6948" width="9.28515625" style="20" customWidth="1"/>
    <col min="6949" max="6949" width="1.5703125" style="20" customWidth="1"/>
    <col min="6950" max="6950" width="12.7109375" style="20" customWidth="1"/>
    <col min="6951" max="6951" width="1.5703125" style="20" customWidth="1"/>
    <col min="6952" max="6952" width="9.28515625" style="20" customWidth="1"/>
    <col min="6953" max="6953" width="1.5703125" style="20" customWidth="1"/>
    <col min="6954" max="6954" width="8.42578125" style="20" customWidth="1"/>
    <col min="6955" max="6955" width="1.5703125" style="20" customWidth="1"/>
    <col min="6956" max="6956" width="12.7109375" style="20" customWidth="1"/>
    <col min="6957" max="6957" width="1.5703125" style="20" customWidth="1"/>
    <col min="6958" max="6958" width="11.85546875" style="20" customWidth="1"/>
    <col min="6959" max="6959" width="1.5703125" style="20" customWidth="1"/>
    <col min="6960" max="6960" width="10.140625" style="20" customWidth="1"/>
    <col min="6961" max="6961" width="1" style="20" customWidth="1"/>
    <col min="6962" max="6962" width="11.28515625" style="20" customWidth="1"/>
    <col min="6963" max="6963" width="1.28515625" style="20" customWidth="1"/>
    <col min="6964" max="6964" width="9.42578125" style="20" customWidth="1"/>
    <col min="6965" max="6965" width="1.140625" style="20" customWidth="1"/>
    <col min="6966" max="6966" width="10.42578125" style="20" customWidth="1"/>
    <col min="6967" max="6967" width="1.28515625" style="20" customWidth="1"/>
    <col min="6968" max="6968" width="10.140625" style="20" customWidth="1"/>
    <col min="6969" max="6969" width="1.5703125" style="20" customWidth="1"/>
    <col min="6970" max="6970" width="11.42578125" style="20" customWidth="1"/>
    <col min="6971" max="6971" width="2.42578125" style="20" customWidth="1"/>
    <col min="6972" max="6972" width="4.5703125" style="20" customWidth="1"/>
    <col min="6973" max="6973" width="1.28515625" style="20" customWidth="1"/>
    <col min="6974" max="6974" width="8.42578125" style="20" customWidth="1"/>
    <col min="6975" max="6975" width="1.5703125" style="20" customWidth="1"/>
    <col min="6976" max="6976" width="12.7109375" style="20" customWidth="1"/>
    <col min="6977" max="6977" width="1.5703125" style="20" customWidth="1"/>
    <col min="6978" max="6978" width="12.7109375" style="20" customWidth="1"/>
    <col min="6979" max="6979" width="1.5703125" style="20" customWidth="1"/>
    <col min="6980" max="6980" width="12.7109375" style="20" customWidth="1"/>
    <col min="6981" max="6981" width="1.5703125" style="20" customWidth="1"/>
    <col min="6982" max="6982" width="12.7109375" style="20" customWidth="1"/>
    <col min="6983" max="6983" width="1.5703125" style="20" customWidth="1"/>
    <col min="6984" max="6984" width="12.7109375" style="20" customWidth="1"/>
    <col min="6985" max="7168" width="12.7109375" style="20"/>
    <col min="7169" max="7169" width="5" style="20" customWidth="1"/>
    <col min="7170" max="7170" width="1.5703125" style="20" customWidth="1"/>
    <col min="7171" max="7171" width="17" style="20" customWidth="1"/>
    <col min="7172" max="7172" width="1.5703125" style="20" customWidth="1"/>
    <col min="7173" max="7173" width="12.85546875" style="20" customWidth="1"/>
    <col min="7174" max="7174" width="1.5703125" style="20" customWidth="1"/>
    <col min="7175" max="7175" width="8.85546875" style="20" customWidth="1"/>
    <col min="7176" max="7176" width="1.5703125" style="20" customWidth="1"/>
    <col min="7177" max="7177" width="8.140625" style="20" customWidth="1"/>
    <col min="7178" max="7178" width="1.5703125" style="20" customWidth="1"/>
    <col min="7179" max="7179" width="12.7109375" style="20" customWidth="1"/>
    <col min="7180" max="7180" width="1.5703125" style="20" customWidth="1"/>
    <col min="7181" max="7181" width="13" style="20" customWidth="1"/>
    <col min="7182" max="7182" width="1.5703125" style="20" customWidth="1"/>
    <col min="7183" max="7183" width="8.42578125" style="20" customWidth="1"/>
    <col min="7184" max="7184" width="1.5703125" style="20" customWidth="1"/>
    <col min="7185" max="7185" width="8.42578125" style="20" customWidth="1"/>
    <col min="7186" max="7186" width="1.5703125" style="20" customWidth="1"/>
    <col min="7187" max="7187" width="13" style="20" bestFit="1" customWidth="1"/>
    <col min="7188" max="7188" width="1.5703125" style="20" customWidth="1"/>
    <col min="7189" max="7189" width="8.140625" style="20" customWidth="1"/>
    <col min="7190" max="7190" width="1.5703125" style="20" customWidth="1"/>
    <col min="7191" max="7191" width="8.28515625" style="20" customWidth="1"/>
    <col min="7192" max="7192" width="1.5703125" style="20" customWidth="1"/>
    <col min="7193" max="7193" width="11.85546875" style="20" customWidth="1"/>
    <col min="7194" max="7194" width="1.5703125" style="20" customWidth="1"/>
    <col min="7195" max="7195" width="11.42578125" style="20" customWidth="1"/>
    <col min="7196" max="7196" width="1.5703125" style="20" customWidth="1"/>
    <col min="7197" max="7197" width="10.5703125" style="20" customWidth="1"/>
    <col min="7198" max="7198" width="1.140625" style="20" customWidth="1"/>
    <col min="7199" max="7199" width="1.5703125" style="20" customWidth="1"/>
    <col min="7200" max="7200" width="14.42578125" style="20" customWidth="1"/>
    <col min="7201" max="7201" width="1.5703125" style="20" customWidth="1"/>
    <col min="7202" max="7202" width="9.28515625" style="20" customWidth="1"/>
    <col min="7203" max="7203" width="1.5703125" style="20" customWidth="1"/>
    <col min="7204" max="7204" width="9.28515625" style="20" customWidth="1"/>
    <col min="7205" max="7205" width="1.5703125" style="20" customWidth="1"/>
    <col min="7206" max="7206" width="12.7109375" style="20" customWidth="1"/>
    <col min="7207" max="7207" width="1.5703125" style="20" customWidth="1"/>
    <col min="7208" max="7208" width="9.28515625" style="20" customWidth="1"/>
    <col min="7209" max="7209" width="1.5703125" style="20" customWidth="1"/>
    <col min="7210" max="7210" width="8.42578125" style="20" customWidth="1"/>
    <col min="7211" max="7211" width="1.5703125" style="20" customWidth="1"/>
    <col min="7212" max="7212" width="12.7109375" style="20" customWidth="1"/>
    <col min="7213" max="7213" width="1.5703125" style="20" customWidth="1"/>
    <col min="7214" max="7214" width="11.85546875" style="20" customWidth="1"/>
    <col min="7215" max="7215" width="1.5703125" style="20" customWidth="1"/>
    <col min="7216" max="7216" width="10.140625" style="20" customWidth="1"/>
    <col min="7217" max="7217" width="1" style="20" customWidth="1"/>
    <col min="7218" max="7218" width="11.28515625" style="20" customWidth="1"/>
    <col min="7219" max="7219" width="1.28515625" style="20" customWidth="1"/>
    <col min="7220" max="7220" width="9.42578125" style="20" customWidth="1"/>
    <col min="7221" max="7221" width="1.140625" style="20" customWidth="1"/>
    <col min="7222" max="7222" width="10.42578125" style="20" customWidth="1"/>
    <col min="7223" max="7223" width="1.28515625" style="20" customWidth="1"/>
    <col min="7224" max="7224" width="10.140625" style="20" customWidth="1"/>
    <col min="7225" max="7225" width="1.5703125" style="20" customWidth="1"/>
    <col min="7226" max="7226" width="11.42578125" style="20" customWidth="1"/>
    <col min="7227" max="7227" width="2.42578125" style="20" customWidth="1"/>
    <col min="7228" max="7228" width="4.5703125" style="20" customWidth="1"/>
    <col min="7229" max="7229" width="1.28515625" style="20" customWidth="1"/>
    <col min="7230" max="7230" width="8.42578125" style="20" customWidth="1"/>
    <col min="7231" max="7231" width="1.5703125" style="20" customWidth="1"/>
    <col min="7232" max="7232" width="12.7109375" style="20" customWidth="1"/>
    <col min="7233" max="7233" width="1.5703125" style="20" customWidth="1"/>
    <col min="7234" max="7234" width="12.7109375" style="20" customWidth="1"/>
    <col min="7235" max="7235" width="1.5703125" style="20" customWidth="1"/>
    <col min="7236" max="7236" width="12.7109375" style="20" customWidth="1"/>
    <col min="7237" max="7237" width="1.5703125" style="20" customWidth="1"/>
    <col min="7238" max="7238" width="12.7109375" style="20" customWidth="1"/>
    <col min="7239" max="7239" width="1.5703125" style="20" customWidth="1"/>
    <col min="7240" max="7240" width="12.7109375" style="20" customWidth="1"/>
    <col min="7241" max="7424" width="12.7109375" style="20"/>
    <col min="7425" max="7425" width="5" style="20" customWidth="1"/>
    <col min="7426" max="7426" width="1.5703125" style="20" customWidth="1"/>
    <col min="7427" max="7427" width="17" style="20" customWidth="1"/>
    <col min="7428" max="7428" width="1.5703125" style="20" customWidth="1"/>
    <col min="7429" max="7429" width="12.85546875" style="20" customWidth="1"/>
    <col min="7430" max="7430" width="1.5703125" style="20" customWidth="1"/>
    <col min="7431" max="7431" width="8.85546875" style="20" customWidth="1"/>
    <col min="7432" max="7432" width="1.5703125" style="20" customWidth="1"/>
    <col min="7433" max="7433" width="8.140625" style="20" customWidth="1"/>
    <col min="7434" max="7434" width="1.5703125" style="20" customWidth="1"/>
    <col min="7435" max="7435" width="12.7109375" style="20" customWidth="1"/>
    <col min="7436" max="7436" width="1.5703125" style="20" customWidth="1"/>
    <col min="7437" max="7437" width="13" style="20" customWidth="1"/>
    <col min="7438" max="7438" width="1.5703125" style="20" customWidth="1"/>
    <col min="7439" max="7439" width="8.42578125" style="20" customWidth="1"/>
    <col min="7440" max="7440" width="1.5703125" style="20" customWidth="1"/>
    <col min="7441" max="7441" width="8.42578125" style="20" customWidth="1"/>
    <col min="7442" max="7442" width="1.5703125" style="20" customWidth="1"/>
    <col min="7443" max="7443" width="13" style="20" bestFit="1" customWidth="1"/>
    <col min="7444" max="7444" width="1.5703125" style="20" customWidth="1"/>
    <col min="7445" max="7445" width="8.140625" style="20" customWidth="1"/>
    <col min="7446" max="7446" width="1.5703125" style="20" customWidth="1"/>
    <col min="7447" max="7447" width="8.28515625" style="20" customWidth="1"/>
    <col min="7448" max="7448" width="1.5703125" style="20" customWidth="1"/>
    <col min="7449" max="7449" width="11.85546875" style="20" customWidth="1"/>
    <col min="7450" max="7450" width="1.5703125" style="20" customWidth="1"/>
    <col min="7451" max="7451" width="11.42578125" style="20" customWidth="1"/>
    <col min="7452" max="7452" width="1.5703125" style="20" customWidth="1"/>
    <col min="7453" max="7453" width="10.5703125" style="20" customWidth="1"/>
    <col min="7454" max="7454" width="1.140625" style="20" customWidth="1"/>
    <col min="7455" max="7455" width="1.5703125" style="20" customWidth="1"/>
    <col min="7456" max="7456" width="14.42578125" style="20" customWidth="1"/>
    <col min="7457" max="7457" width="1.5703125" style="20" customWidth="1"/>
    <col min="7458" max="7458" width="9.28515625" style="20" customWidth="1"/>
    <col min="7459" max="7459" width="1.5703125" style="20" customWidth="1"/>
    <col min="7460" max="7460" width="9.28515625" style="20" customWidth="1"/>
    <col min="7461" max="7461" width="1.5703125" style="20" customWidth="1"/>
    <col min="7462" max="7462" width="12.7109375" style="20" customWidth="1"/>
    <col min="7463" max="7463" width="1.5703125" style="20" customWidth="1"/>
    <col min="7464" max="7464" width="9.28515625" style="20" customWidth="1"/>
    <col min="7465" max="7465" width="1.5703125" style="20" customWidth="1"/>
    <col min="7466" max="7466" width="8.42578125" style="20" customWidth="1"/>
    <col min="7467" max="7467" width="1.5703125" style="20" customWidth="1"/>
    <col min="7468" max="7468" width="12.7109375" style="20" customWidth="1"/>
    <col min="7469" max="7469" width="1.5703125" style="20" customWidth="1"/>
    <col min="7470" max="7470" width="11.85546875" style="20" customWidth="1"/>
    <col min="7471" max="7471" width="1.5703125" style="20" customWidth="1"/>
    <col min="7472" max="7472" width="10.140625" style="20" customWidth="1"/>
    <col min="7473" max="7473" width="1" style="20" customWidth="1"/>
    <col min="7474" max="7474" width="11.28515625" style="20" customWidth="1"/>
    <col min="7475" max="7475" width="1.28515625" style="20" customWidth="1"/>
    <col min="7476" max="7476" width="9.42578125" style="20" customWidth="1"/>
    <col min="7477" max="7477" width="1.140625" style="20" customWidth="1"/>
    <col min="7478" max="7478" width="10.42578125" style="20" customWidth="1"/>
    <col min="7479" max="7479" width="1.28515625" style="20" customWidth="1"/>
    <col min="7480" max="7480" width="10.140625" style="20" customWidth="1"/>
    <col min="7481" max="7481" width="1.5703125" style="20" customWidth="1"/>
    <col min="7482" max="7482" width="11.42578125" style="20" customWidth="1"/>
    <col min="7483" max="7483" width="2.42578125" style="20" customWidth="1"/>
    <col min="7484" max="7484" width="4.5703125" style="20" customWidth="1"/>
    <col min="7485" max="7485" width="1.28515625" style="20" customWidth="1"/>
    <col min="7486" max="7486" width="8.42578125" style="20" customWidth="1"/>
    <col min="7487" max="7487" width="1.5703125" style="20" customWidth="1"/>
    <col min="7488" max="7488" width="12.7109375" style="20" customWidth="1"/>
    <col min="7489" max="7489" width="1.5703125" style="20" customWidth="1"/>
    <col min="7490" max="7490" width="12.7109375" style="20" customWidth="1"/>
    <col min="7491" max="7491" width="1.5703125" style="20" customWidth="1"/>
    <col min="7492" max="7492" width="12.7109375" style="20" customWidth="1"/>
    <col min="7493" max="7493" width="1.5703125" style="20" customWidth="1"/>
    <col min="7494" max="7494" width="12.7109375" style="20" customWidth="1"/>
    <col min="7495" max="7495" width="1.5703125" style="20" customWidth="1"/>
    <col min="7496" max="7496" width="12.7109375" style="20" customWidth="1"/>
    <col min="7497" max="7680" width="12.7109375" style="20"/>
    <col min="7681" max="7681" width="5" style="20" customWidth="1"/>
    <col min="7682" max="7682" width="1.5703125" style="20" customWidth="1"/>
    <col min="7683" max="7683" width="17" style="20" customWidth="1"/>
    <col min="7684" max="7684" width="1.5703125" style="20" customWidth="1"/>
    <col min="7685" max="7685" width="12.85546875" style="20" customWidth="1"/>
    <col min="7686" max="7686" width="1.5703125" style="20" customWidth="1"/>
    <col min="7687" max="7687" width="8.85546875" style="20" customWidth="1"/>
    <col min="7688" max="7688" width="1.5703125" style="20" customWidth="1"/>
    <col min="7689" max="7689" width="8.140625" style="20" customWidth="1"/>
    <col min="7690" max="7690" width="1.5703125" style="20" customWidth="1"/>
    <col min="7691" max="7691" width="12.7109375" style="20" customWidth="1"/>
    <col min="7692" max="7692" width="1.5703125" style="20" customWidth="1"/>
    <col min="7693" max="7693" width="13" style="20" customWidth="1"/>
    <col min="7694" max="7694" width="1.5703125" style="20" customWidth="1"/>
    <col min="7695" max="7695" width="8.42578125" style="20" customWidth="1"/>
    <col min="7696" max="7696" width="1.5703125" style="20" customWidth="1"/>
    <col min="7697" max="7697" width="8.42578125" style="20" customWidth="1"/>
    <col min="7698" max="7698" width="1.5703125" style="20" customWidth="1"/>
    <col min="7699" max="7699" width="13" style="20" bestFit="1" customWidth="1"/>
    <col min="7700" max="7700" width="1.5703125" style="20" customWidth="1"/>
    <col min="7701" max="7701" width="8.140625" style="20" customWidth="1"/>
    <col min="7702" max="7702" width="1.5703125" style="20" customWidth="1"/>
    <col min="7703" max="7703" width="8.28515625" style="20" customWidth="1"/>
    <col min="7704" max="7704" width="1.5703125" style="20" customWidth="1"/>
    <col min="7705" max="7705" width="11.85546875" style="20" customWidth="1"/>
    <col min="7706" max="7706" width="1.5703125" style="20" customWidth="1"/>
    <col min="7707" max="7707" width="11.42578125" style="20" customWidth="1"/>
    <col min="7708" max="7708" width="1.5703125" style="20" customWidth="1"/>
    <col min="7709" max="7709" width="10.5703125" style="20" customWidth="1"/>
    <col min="7710" max="7710" width="1.140625" style="20" customWidth="1"/>
    <col min="7711" max="7711" width="1.5703125" style="20" customWidth="1"/>
    <col min="7712" max="7712" width="14.42578125" style="20" customWidth="1"/>
    <col min="7713" max="7713" width="1.5703125" style="20" customWidth="1"/>
    <col min="7714" max="7714" width="9.28515625" style="20" customWidth="1"/>
    <col min="7715" max="7715" width="1.5703125" style="20" customWidth="1"/>
    <col min="7716" max="7716" width="9.28515625" style="20" customWidth="1"/>
    <col min="7717" max="7717" width="1.5703125" style="20" customWidth="1"/>
    <col min="7718" max="7718" width="12.7109375" style="20" customWidth="1"/>
    <col min="7719" max="7719" width="1.5703125" style="20" customWidth="1"/>
    <col min="7720" max="7720" width="9.28515625" style="20" customWidth="1"/>
    <col min="7721" max="7721" width="1.5703125" style="20" customWidth="1"/>
    <col min="7722" max="7722" width="8.42578125" style="20" customWidth="1"/>
    <col min="7723" max="7723" width="1.5703125" style="20" customWidth="1"/>
    <col min="7724" max="7724" width="12.7109375" style="20" customWidth="1"/>
    <col min="7725" max="7725" width="1.5703125" style="20" customWidth="1"/>
    <col min="7726" max="7726" width="11.85546875" style="20" customWidth="1"/>
    <col min="7727" max="7727" width="1.5703125" style="20" customWidth="1"/>
    <col min="7728" max="7728" width="10.140625" style="20" customWidth="1"/>
    <col min="7729" max="7729" width="1" style="20" customWidth="1"/>
    <col min="7730" max="7730" width="11.28515625" style="20" customWidth="1"/>
    <col min="7731" max="7731" width="1.28515625" style="20" customWidth="1"/>
    <col min="7732" max="7732" width="9.42578125" style="20" customWidth="1"/>
    <col min="7733" max="7733" width="1.140625" style="20" customWidth="1"/>
    <col min="7734" max="7734" width="10.42578125" style="20" customWidth="1"/>
    <col min="7735" max="7735" width="1.28515625" style="20" customWidth="1"/>
    <col min="7736" max="7736" width="10.140625" style="20" customWidth="1"/>
    <col min="7737" max="7737" width="1.5703125" style="20" customWidth="1"/>
    <col min="7738" max="7738" width="11.42578125" style="20" customWidth="1"/>
    <col min="7739" max="7739" width="2.42578125" style="20" customWidth="1"/>
    <col min="7740" max="7740" width="4.5703125" style="20" customWidth="1"/>
    <col min="7741" max="7741" width="1.28515625" style="20" customWidth="1"/>
    <col min="7742" max="7742" width="8.42578125" style="20" customWidth="1"/>
    <col min="7743" max="7743" width="1.5703125" style="20" customWidth="1"/>
    <col min="7744" max="7744" width="12.7109375" style="20" customWidth="1"/>
    <col min="7745" max="7745" width="1.5703125" style="20" customWidth="1"/>
    <col min="7746" max="7746" width="12.7109375" style="20" customWidth="1"/>
    <col min="7747" max="7747" width="1.5703125" style="20" customWidth="1"/>
    <col min="7748" max="7748" width="12.7109375" style="20" customWidth="1"/>
    <col min="7749" max="7749" width="1.5703125" style="20" customWidth="1"/>
    <col min="7750" max="7750" width="12.7109375" style="20" customWidth="1"/>
    <col min="7751" max="7751" width="1.5703125" style="20" customWidth="1"/>
    <col min="7752" max="7752" width="12.7109375" style="20" customWidth="1"/>
    <col min="7753" max="7936" width="12.7109375" style="20"/>
    <col min="7937" max="7937" width="5" style="20" customWidth="1"/>
    <col min="7938" max="7938" width="1.5703125" style="20" customWidth="1"/>
    <col min="7939" max="7939" width="17" style="20" customWidth="1"/>
    <col min="7940" max="7940" width="1.5703125" style="20" customWidth="1"/>
    <col min="7941" max="7941" width="12.85546875" style="20" customWidth="1"/>
    <col min="7942" max="7942" width="1.5703125" style="20" customWidth="1"/>
    <col min="7943" max="7943" width="8.85546875" style="20" customWidth="1"/>
    <col min="7944" max="7944" width="1.5703125" style="20" customWidth="1"/>
    <col min="7945" max="7945" width="8.140625" style="20" customWidth="1"/>
    <col min="7946" max="7946" width="1.5703125" style="20" customWidth="1"/>
    <col min="7947" max="7947" width="12.7109375" style="20" customWidth="1"/>
    <col min="7948" max="7948" width="1.5703125" style="20" customWidth="1"/>
    <col min="7949" max="7949" width="13" style="20" customWidth="1"/>
    <col min="7950" max="7950" width="1.5703125" style="20" customWidth="1"/>
    <col min="7951" max="7951" width="8.42578125" style="20" customWidth="1"/>
    <col min="7952" max="7952" width="1.5703125" style="20" customWidth="1"/>
    <col min="7953" max="7953" width="8.42578125" style="20" customWidth="1"/>
    <col min="7954" max="7954" width="1.5703125" style="20" customWidth="1"/>
    <col min="7955" max="7955" width="13" style="20" bestFit="1" customWidth="1"/>
    <col min="7956" max="7956" width="1.5703125" style="20" customWidth="1"/>
    <col min="7957" max="7957" width="8.140625" style="20" customWidth="1"/>
    <col min="7958" max="7958" width="1.5703125" style="20" customWidth="1"/>
    <col min="7959" max="7959" width="8.28515625" style="20" customWidth="1"/>
    <col min="7960" max="7960" width="1.5703125" style="20" customWidth="1"/>
    <col min="7961" max="7961" width="11.85546875" style="20" customWidth="1"/>
    <col min="7962" max="7962" width="1.5703125" style="20" customWidth="1"/>
    <col min="7963" max="7963" width="11.42578125" style="20" customWidth="1"/>
    <col min="7964" max="7964" width="1.5703125" style="20" customWidth="1"/>
    <col min="7965" max="7965" width="10.5703125" style="20" customWidth="1"/>
    <col min="7966" max="7966" width="1.140625" style="20" customWidth="1"/>
    <col min="7967" max="7967" width="1.5703125" style="20" customWidth="1"/>
    <col min="7968" max="7968" width="14.42578125" style="20" customWidth="1"/>
    <col min="7969" max="7969" width="1.5703125" style="20" customWidth="1"/>
    <col min="7970" max="7970" width="9.28515625" style="20" customWidth="1"/>
    <col min="7971" max="7971" width="1.5703125" style="20" customWidth="1"/>
    <col min="7972" max="7972" width="9.28515625" style="20" customWidth="1"/>
    <col min="7973" max="7973" width="1.5703125" style="20" customWidth="1"/>
    <col min="7974" max="7974" width="12.7109375" style="20" customWidth="1"/>
    <col min="7975" max="7975" width="1.5703125" style="20" customWidth="1"/>
    <col min="7976" max="7976" width="9.28515625" style="20" customWidth="1"/>
    <col min="7977" max="7977" width="1.5703125" style="20" customWidth="1"/>
    <col min="7978" max="7978" width="8.42578125" style="20" customWidth="1"/>
    <col min="7979" max="7979" width="1.5703125" style="20" customWidth="1"/>
    <col min="7980" max="7980" width="12.7109375" style="20" customWidth="1"/>
    <col min="7981" max="7981" width="1.5703125" style="20" customWidth="1"/>
    <col min="7982" max="7982" width="11.85546875" style="20" customWidth="1"/>
    <col min="7983" max="7983" width="1.5703125" style="20" customWidth="1"/>
    <col min="7984" max="7984" width="10.140625" style="20" customWidth="1"/>
    <col min="7985" max="7985" width="1" style="20" customWidth="1"/>
    <col min="7986" max="7986" width="11.28515625" style="20" customWidth="1"/>
    <col min="7987" max="7987" width="1.28515625" style="20" customWidth="1"/>
    <col min="7988" max="7988" width="9.42578125" style="20" customWidth="1"/>
    <col min="7989" max="7989" width="1.140625" style="20" customWidth="1"/>
    <col min="7990" max="7990" width="10.42578125" style="20" customWidth="1"/>
    <col min="7991" max="7991" width="1.28515625" style="20" customWidth="1"/>
    <col min="7992" max="7992" width="10.140625" style="20" customWidth="1"/>
    <col min="7993" max="7993" width="1.5703125" style="20" customWidth="1"/>
    <col min="7994" max="7994" width="11.42578125" style="20" customWidth="1"/>
    <col min="7995" max="7995" width="2.42578125" style="20" customWidth="1"/>
    <col min="7996" max="7996" width="4.5703125" style="20" customWidth="1"/>
    <col min="7997" max="7997" width="1.28515625" style="20" customWidth="1"/>
    <col min="7998" max="7998" width="8.42578125" style="20" customWidth="1"/>
    <col min="7999" max="7999" width="1.5703125" style="20" customWidth="1"/>
    <col min="8000" max="8000" width="12.7109375" style="20" customWidth="1"/>
    <col min="8001" max="8001" width="1.5703125" style="20" customWidth="1"/>
    <col min="8002" max="8002" width="12.7109375" style="20" customWidth="1"/>
    <col min="8003" max="8003" width="1.5703125" style="20" customWidth="1"/>
    <col min="8004" max="8004" width="12.7109375" style="20" customWidth="1"/>
    <col min="8005" max="8005" width="1.5703125" style="20" customWidth="1"/>
    <col min="8006" max="8006" width="12.7109375" style="20" customWidth="1"/>
    <col min="8007" max="8007" width="1.5703125" style="20" customWidth="1"/>
    <col min="8008" max="8008" width="12.7109375" style="20" customWidth="1"/>
    <col min="8009" max="8192" width="12.7109375" style="20"/>
    <col min="8193" max="8193" width="5" style="20" customWidth="1"/>
    <col min="8194" max="8194" width="1.5703125" style="20" customWidth="1"/>
    <col min="8195" max="8195" width="17" style="20" customWidth="1"/>
    <col min="8196" max="8196" width="1.5703125" style="20" customWidth="1"/>
    <col min="8197" max="8197" width="12.85546875" style="20" customWidth="1"/>
    <col min="8198" max="8198" width="1.5703125" style="20" customWidth="1"/>
    <col min="8199" max="8199" width="8.85546875" style="20" customWidth="1"/>
    <col min="8200" max="8200" width="1.5703125" style="20" customWidth="1"/>
    <col min="8201" max="8201" width="8.140625" style="20" customWidth="1"/>
    <col min="8202" max="8202" width="1.5703125" style="20" customWidth="1"/>
    <col min="8203" max="8203" width="12.7109375" style="20" customWidth="1"/>
    <col min="8204" max="8204" width="1.5703125" style="20" customWidth="1"/>
    <col min="8205" max="8205" width="13" style="20" customWidth="1"/>
    <col min="8206" max="8206" width="1.5703125" style="20" customWidth="1"/>
    <col min="8207" max="8207" width="8.42578125" style="20" customWidth="1"/>
    <col min="8208" max="8208" width="1.5703125" style="20" customWidth="1"/>
    <col min="8209" max="8209" width="8.42578125" style="20" customWidth="1"/>
    <col min="8210" max="8210" width="1.5703125" style="20" customWidth="1"/>
    <col min="8211" max="8211" width="13" style="20" bestFit="1" customWidth="1"/>
    <col min="8212" max="8212" width="1.5703125" style="20" customWidth="1"/>
    <col min="8213" max="8213" width="8.140625" style="20" customWidth="1"/>
    <col min="8214" max="8214" width="1.5703125" style="20" customWidth="1"/>
    <col min="8215" max="8215" width="8.28515625" style="20" customWidth="1"/>
    <col min="8216" max="8216" width="1.5703125" style="20" customWidth="1"/>
    <col min="8217" max="8217" width="11.85546875" style="20" customWidth="1"/>
    <col min="8218" max="8218" width="1.5703125" style="20" customWidth="1"/>
    <col min="8219" max="8219" width="11.42578125" style="20" customWidth="1"/>
    <col min="8220" max="8220" width="1.5703125" style="20" customWidth="1"/>
    <col min="8221" max="8221" width="10.5703125" style="20" customWidth="1"/>
    <col min="8222" max="8222" width="1.140625" style="20" customWidth="1"/>
    <col min="8223" max="8223" width="1.5703125" style="20" customWidth="1"/>
    <col min="8224" max="8224" width="14.42578125" style="20" customWidth="1"/>
    <col min="8225" max="8225" width="1.5703125" style="20" customWidth="1"/>
    <col min="8226" max="8226" width="9.28515625" style="20" customWidth="1"/>
    <col min="8227" max="8227" width="1.5703125" style="20" customWidth="1"/>
    <col min="8228" max="8228" width="9.28515625" style="20" customWidth="1"/>
    <col min="8229" max="8229" width="1.5703125" style="20" customWidth="1"/>
    <col min="8230" max="8230" width="12.7109375" style="20" customWidth="1"/>
    <col min="8231" max="8231" width="1.5703125" style="20" customWidth="1"/>
    <col min="8232" max="8232" width="9.28515625" style="20" customWidth="1"/>
    <col min="8233" max="8233" width="1.5703125" style="20" customWidth="1"/>
    <col min="8234" max="8234" width="8.42578125" style="20" customWidth="1"/>
    <col min="8235" max="8235" width="1.5703125" style="20" customWidth="1"/>
    <col min="8236" max="8236" width="12.7109375" style="20" customWidth="1"/>
    <col min="8237" max="8237" width="1.5703125" style="20" customWidth="1"/>
    <col min="8238" max="8238" width="11.85546875" style="20" customWidth="1"/>
    <col min="8239" max="8239" width="1.5703125" style="20" customWidth="1"/>
    <col min="8240" max="8240" width="10.140625" style="20" customWidth="1"/>
    <col min="8241" max="8241" width="1" style="20" customWidth="1"/>
    <col min="8242" max="8242" width="11.28515625" style="20" customWidth="1"/>
    <col min="8243" max="8243" width="1.28515625" style="20" customWidth="1"/>
    <col min="8244" max="8244" width="9.42578125" style="20" customWidth="1"/>
    <col min="8245" max="8245" width="1.140625" style="20" customWidth="1"/>
    <col min="8246" max="8246" width="10.42578125" style="20" customWidth="1"/>
    <col min="8247" max="8247" width="1.28515625" style="20" customWidth="1"/>
    <col min="8248" max="8248" width="10.140625" style="20" customWidth="1"/>
    <col min="8249" max="8249" width="1.5703125" style="20" customWidth="1"/>
    <col min="8250" max="8250" width="11.42578125" style="20" customWidth="1"/>
    <col min="8251" max="8251" width="2.42578125" style="20" customWidth="1"/>
    <col min="8252" max="8252" width="4.5703125" style="20" customWidth="1"/>
    <col min="8253" max="8253" width="1.28515625" style="20" customWidth="1"/>
    <col min="8254" max="8254" width="8.42578125" style="20" customWidth="1"/>
    <col min="8255" max="8255" width="1.5703125" style="20" customWidth="1"/>
    <col min="8256" max="8256" width="12.7109375" style="20" customWidth="1"/>
    <col min="8257" max="8257" width="1.5703125" style="20" customWidth="1"/>
    <col min="8258" max="8258" width="12.7109375" style="20" customWidth="1"/>
    <col min="8259" max="8259" width="1.5703125" style="20" customWidth="1"/>
    <col min="8260" max="8260" width="12.7109375" style="20" customWidth="1"/>
    <col min="8261" max="8261" width="1.5703125" style="20" customWidth="1"/>
    <col min="8262" max="8262" width="12.7109375" style="20" customWidth="1"/>
    <col min="8263" max="8263" width="1.5703125" style="20" customWidth="1"/>
    <col min="8264" max="8264" width="12.7109375" style="20" customWidth="1"/>
    <col min="8265" max="8448" width="12.7109375" style="20"/>
    <col min="8449" max="8449" width="5" style="20" customWidth="1"/>
    <col min="8450" max="8450" width="1.5703125" style="20" customWidth="1"/>
    <col min="8451" max="8451" width="17" style="20" customWidth="1"/>
    <col min="8452" max="8452" width="1.5703125" style="20" customWidth="1"/>
    <col min="8453" max="8453" width="12.85546875" style="20" customWidth="1"/>
    <col min="8454" max="8454" width="1.5703125" style="20" customWidth="1"/>
    <col min="8455" max="8455" width="8.85546875" style="20" customWidth="1"/>
    <col min="8456" max="8456" width="1.5703125" style="20" customWidth="1"/>
    <col min="8457" max="8457" width="8.140625" style="20" customWidth="1"/>
    <col min="8458" max="8458" width="1.5703125" style="20" customWidth="1"/>
    <col min="8459" max="8459" width="12.7109375" style="20" customWidth="1"/>
    <col min="8460" max="8460" width="1.5703125" style="20" customWidth="1"/>
    <col min="8461" max="8461" width="13" style="20" customWidth="1"/>
    <col min="8462" max="8462" width="1.5703125" style="20" customWidth="1"/>
    <col min="8463" max="8463" width="8.42578125" style="20" customWidth="1"/>
    <col min="8464" max="8464" width="1.5703125" style="20" customWidth="1"/>
    <col min="8465" max="8465" width="8.42578125" style="20" customWidth="1"/>
    <col min="8466" max="8466" width="1.5703125" style="20" customWidth="1"/>
    <col min="8467" max="8467" width="13" style="20" bestFit="1" customWidth="1"/>
    <col min="8468" max="8468" width="1.5703125" style="20" customWidth="1"/>
    <col min="8469" max="8469" width="8.140625" style="20" customWidth="1"/>
    <col min="8470" max="8470" width="1.5703125" style="20" customWidth="1"/>
    <col min="8471" max="8471" width="8.28515625" style="20" customWidth="1"/>
    <col min="8472" max="8472" width="1.5703125" style="20" customWidth="1"/>
    <col min="8473" max="8473" width="11.85546875" style="20" customWidth="1"/>
    <col min="8474" max="8474" width="1.5703125" style="20" customWidth="1"/>
    <col min="8475" max="8475" width="11.42578125" style="20" customWidth="1"/>
    <col min="8476" max="8476" width="1.5703125" style="20" customWidth="1"/>
    <col min="8477" max="8477" width="10.5703125" style="20" customWidth="1"/>
    <col min="8478" max="8478" width="1.140625" style="20" customWidth="1"/>
    <col min="8479" max="8479" width="1.5703125" style="20" customWidth="1"/>
    <col min="8480" max="8480" width="14.42578125" style="20" customWidth="1"/>
    <col min="8481" max="8481" width="1.5703125" style="20" customWidth="1"/>
    <col min="8482" max="8482" width="9.28515625" style="20" customWidth="1"/>
    <col min="8483" max="8483" width="1.5703125" style="20" customWidth="1"/>
    <col min="8484" max="8484" width="9.28515625" style="20" customWidth="1"/>
    <col min="8485" max="8485" width="1.5703125" style="20" customWidth="1"/>
    <col min="8486" max="8486" width="12.7109375" style="20" customWidth="1"/>
    <col min="8487" max="8487" width="1.5703125" style="20" customWidth="1"/>
    <col min="8488" max="8488" width="9.28515625" style="20" customWidth="1"/>
    <col min="8489" max="8489" width="1.5703125" style="20" customWidth="1"/>
    <col min="8490" max="8490" width="8.42578125" style="20" customWidth="1"/>
    <col min="8491" max="8491" width="1.5703125" style="20" customWidth="1"/>
    <col min="8492" max="8492" width="12.7109375" style="20" customWidth="1"/>
    <col min="8493" max="8493" width="1.5703125" style="20" customWidth="1"/>
    <col min="8494" max="8494" width="11.85546875" style="20" customWidth="1"/>
    <col min="8495" max="8495" width="1.5703125" style="20" customWidth="1"/>
    <col min="8496" max="8496" width="10.140625" style="20" customWidth="1"/>
    <col min="8497" max="8497" width="1" style="20" customWidth="1"/>
    <col min="8498" max="8498" width="11.28515625" style="20" customWidth="1"/>
    <col min="8499" max="8499" width="1.28515625" style="20" customWidth="1"/>
    <col min="8500" max="8500" width="9.42578125" style="20" customWidth="1"/>
    <col min="8501" max="8501" width="1.140625" style="20" customWidth="1"/>
    <col min="8502" max="8502" width="10.42578125" style="20" customWidth="1"/>
    <col min="8503" max="8503" width="1.28515625" style="20" customWidth="1"/>
    <col min="8504" max="8504" width="10.140625" style="20" customWidth="1"/>
    <col min="8505" max="8505" width="1.5703125" style="20" customWidth="1"/>
    <col min="8506" max="8506" width="11.42578125" style="20" customWidth="1"/>
    <col min="8507" max="8507" width="2.42578125" style="20" customWidth="1"/>
    <col min="8508" max="8508" width="4.5703125" style="20" customWidth="1"/>
    <col min="8509" max="8509" width="1.28515625" style="20" customWidth="1"/>
    <col min="8510" max="8510" width="8.42578125" style="20" customWidth="1"/>
    <col min="8511" max="8511" width="1.5703125" style="20" customWidth="1"/>
    <col min="8512" max="8512" width="12.7109375" style="20" customWidth="1"/>
    <col min="8513" max="8513" width="1.5703125" style="20" customWidth="1"/>
    <col min="8514" max="8514" width="12.7109375" style="20" customWidth="1"/>
    <col min="8515" max="8515" width="1.5703125" style="20" customWidth="1"/>
    <col min="8516" max="8516" width="12.7109375" style="20" customWidth="1"/>
    <col min="8517" max="8517" width="1.5703125" style="20" customWidth="1"/>
    <col min="8518" max="8518" width="12.7109375" style="20" customWidth="1"/>
    <col min="8519" max="8519" width="1.5703125" style="20" customWidth="1"/>
    <col min="8520" max="8520" width="12.7109375" style="20" customWidth="1"/>
    <col min="8521" max="8704" width="12.7109375" style="20"/>
    <col min="8705" max="8705" width="5" style="20" customWidth="1"/>
    <col min="8706" max="8706" width="1.5703125" style="20" customWidth="1"/>
    <col min="8707" max="8707" width="17" style="20" customWidth="1"/>
    <col min="8708" max="8708" width="1.5703125" style="20" customWidth="1"/>
    <col min="8709" max="8709" width="12.85546875" style="20" customWidth="1"/>
    <col min="8710" max="8710" width="1.5703125" style="20" customWidth="1"/>
    <col min="8711" max="8711" width="8.85546875" style="20" customWidth="1"/>
    <col min="8712" max="8712" width="1.5703125" style="20" customWidth="1"/>
    <col min="8713" max="8713" width="8.140625" style="20" customWidth="1"/>
    <col min="8714" max="8714" width="1.5703125" style="20" customWidth="1"/>
    <col min="8715" max="8715" width="12.7109375" style="20" customWidth="1"/>
    <col min="8716" max="8716" width="1.5703125" style="20" customWidth="1"/>
    <col min="8717" max="8717" width="13" style="20" customWidth="1"/>
    <col min="8718" max="8718" width="1.5703125" style="20" customWidth="1"/>
    <col min="8719" max="8719" width="8.42578125" style="20" customWidth="1"/>
    <col min="8720" max="8720" width="1.5703125" style="20" customWidth="1"/>
    <col min="8721" max="8721" width="8.42578125" style="20" customWidth="1"/>
    <col min="8722" max="8722" width="1.5703125" style="20" customWidth="1"/>
    <col min="8723" max="8723" width="13" style="20" bestFit="1" customWidth="1"/>
    <col min="8724" max="8724" width="1.5703125" style="20" customWidth="1"/>
    <col min="8725" max="8725" width="8.140625" style="20" customWidth="1"/>
    <col min="8726" max="8726" width="1.5703125" style="20" customWidth="1"/>
    <col min="8727" max="8727" width="8.28515625" style="20" customWidth="1"/>
    <col min="8728" max="8728" width="1.5703125" style="20" customWidth="1"/>
    <col min="8729" max="8729" width="11.85546875" style="20" customWidth="1"/>
    <col min="8730" max="8730" width="1.5703125" style="20" customWidth="1"/>
    <col min="8731" max="8731" width="11.42578125" style="20" customWidth="1"/>
    <col min="8732" max="8732" width="1.5703125" style="20" customWidth="1"/>
    <col min="8733" max="8733" width="10.5703125" style="20" customWidth="1"/>
    <col min="8734" max="8734" width="1.140625" style="20" customWidth="1"/>
    <col min="8735" max="8735" width="1.5703125" style="20" customWidth="1"/>
    <col min="8736" max="8736" width="14.42578125" style="20" customWidth="1"/>
    <col min="8737" max="8737" width="1.5703125" style="20" customWidth="1"/>
    <col min="8738" max="8738" width="9.28515625" style="20" customWidth="1"/>
    <col min="8739" max="8739" width="1.5703125" style="20" customWidth="1"/>
    <col min="8740" max="8740" width="9.28515625" style="20" customWidth="1"/>
    <col min="8741" max="8741" width="1.5703125" style="20" customWidth="1"/>
    <col min="8742" max="8742" width="12.7109375" style="20" customWidth="1"/>
    <col min="8743" max="8743" width="1.5703125" style="20" customWidth="1"/>
    <col min="8744" max="8744" width="9.28515625" style="20" customWidth="1"/>
    <col min="8745" max="8745" width="1.5703125" style="20" customWidth="1"/>
    <col min="8746" max="8746" width="8.42578125" style="20" customWidth="1"/>
    <col min="8747" max="8747" width="1.5703125" style="20" customWidth="1"/>
    <col min="8748" max="8748" width="12.7109375" style="20" customWidth="1"/>
    <col min="8749" max="8749" width="1.5703125" style="20" customWidth="1"/>
    <col min="8750" max="8750" width="11.85546875" style="20" customWidth="1"/>
    <col min="8751" max="8751" width="1.5703125" style="20" customWidth="1"/>
    <col min="8752" max="8752" width="10.140625" style="20" customWidth="1"/>
    <col min="8753" max="8753" width="1" style="20" customWidth="1"/>
    <col min="8754" max="8754" width="11.28515625" style="20" customWidth="1"/>
    <col min="8755" max="8755" width="1.28515625" style="20" customWidth="1"/>
    <col min="8756" max="8756" width="9.42578125" style="20" customWidth="1"/>
    <col min="8757" max="8757" width="1.140625" style="20" customWidth="1"/>
    <col min="8758" max="8758" width="10.42578125" style="20" customWidth="1"/>
    <col min="8759" max="8759" width="1.28515625" style="20" customWidth="1"/>
    <col min="8760" max="8760" width="10.140625" style="20" customWidth="1"/>
    <col min="8761" max="8761" width="1.5703125" style="20" customWidth="1"/>
    <col min="8762" max="8762" width="11.42578125" style="20" customWidth="1"/>
    <col min="8763" max="8763" width="2.42578125" style="20" customWidth="1"/>
    <col min="8764" max="8764" width="4.5703125" style="20" customWidth="1"/>
    <col min="8765" max="8765" width="1.28515625" style="20" customWidth="1"/>
    <col min="8766" max="8766" width="8.42578125" style="20" customWidth="1"/>
    <col min="8767" max="8767" width="1.5703125" style="20" customWidth="1"/>
    <col min="8768" max="8768" width="12.7109375" style="20" customWidth="1"/>
    <col min="8769" max="8769" width="1.5703125" style="20" customWidth="1"/>
    <col min="8770" max="8770" width="12.7109375" style="20" customWidth="1"/>
    <col min="8771" max="8771" width="1.5703125" style="20" customWidth="1"/>
    <col min="8772" max="8772" width="12.7109375" style="20" customWidth="1"/>
    <col min="8773" max="8773" width="1.5703125" style="20" customWidth="1"/>
    <col min="8774" max="8774" width="12.7109375" style="20" customWidth="1"/>
    <col min="8775" max="8775" width="1.5703125" style="20" customWidth="1"/>
    <col min="8776" max="8776" width="12.7109375" style="20" customWidth="1"/>
    <col min="8777" max="8960" width="12.7109375" style="20"/>
    <col min="8961" max="8961" width="5" style="20" customWidth="1"/>
    <col min="8962" max="8962" width="1.5703125" style="20" customWidth="1"/>
    <col min="8963" max="8963" width="17" style="20" customWidth="1"/>
    <col min="8964" max="8964" width="1.5703125" style="20" customWidth="1"/>
    <col min="8965" max="8965" width="12.85546875" style="20" customWidth="1"/>
    <col min="8966" max="8966" width="1.5703125" style="20" customWidth="1"/>
    <col min="8967" max="8967" width="8.85546875" style="20" customWidth="1"/>
    <col min="8968" max="8968" width="1.5703125" style="20" customWidth="1"/>
    <col min="8969" max="8969" width="8.140625" style="20" customWidth="1"/>
    <col min="8970" max="8970" width="1.5703125" style="20" customWidth="1"/>
    <col min="8971" max="8971" width="12.7109375" style="20" customWidth="1"/>
    <col min="8972" max="8972" width="1.5703125" style="20" customWidth="1"/>
    <col min="8973" max="8973" width="13" style="20" customWidth="1"/>
    <col min="8974" max="8974" width="1.5703125" style="20" customWidth="1"/>
    <col min="8975" max="8975" width="8.42578125" style="20" customWidth="1"/>
    <col min="8976" max="8976" width="1.5703125" style="20" customWidth="1"/>
    <col min="8977" max="8977" width="8.42578125" style="20" customWidth="1"/>
    <col min="8978" max="8978" width="1.5703125" style="20" customWidth="1"/>
    <col min="8979" max="8979" width="13" style="20" bestFit="1" customWidth="1"/>
    <col min="8980" max="8980" width="1.5703125" style="20" customWidth="1"/>
    <col min="8981" max="8981" width="8.140625" style="20" customWidth="1"/>
    <col min="8982" max="8982" width="1.5703125" style="20" customWidth="1"/>
    <col min="8983" max="8983" width="8.28515625" style="20" customWidth="1"/>
    <col min="8984" max="8984" width="1.5703125" style="20" customWidth="1"/>
    <col min="8985" max="8985" width="11.85546875" style="20" customWidth="1"/>
    <col min="8986" max="8986" width="1.5703125" style="20" customWidth="1"/>
    <col min="8987" max="8987" width="11.42578125" style="20" customWidth="1"/>
    <col min="8988" max="8988" width="1.5703125" style="20" customWidth="1"/>
    <col min="8989" max="8989" width="10.5703125" style="20" customWidth="1"/>
    <col min="8990" max="8990" width="1.140625" style="20" customWidth="1"/>
    <col min="8991" max="8991" width="1.5703125" style="20" customWidth="1"/>
    <col min="8992" max="8992" width="14.42578125" style="20" customWidth="1"/>
    <col min="8993" max="8993" width="1.5703125" style="20" customWidth="1"/>
    <col min="8994" max="8994" width="9.28515625" style="20" customWidth="1"/>
    <col min="8995" max="8995" width="1.5703125" style="20" customWidth="1"/>
    <col min="8996" max="8996" width="9.28515625" style="20" customWidth="1"/>
    <col min="8997" max="8997" width="1.5703125" style="20" customWidth="1"/>
    <col min="8998" max="8998" width="12.7109375" style="20" customWidth="1"/>
    <col min="8999" max="8999" width="1.5703125" style="20" customWidth="1"/>
    <col min="9000" max="9000" width="9.28515625" style="20" customWidth="1"/>
    <col min="9001" max="9001" width="1.5703125" style="20" customWidth="1"/>
    <col min="9002" max="9002" width="8.42578125" style="20" customWidth="1"/>
    <col min="9003" max="9003" width="1.5703125" style="20" customWidth="1"/>
    <col min="9004" max="9004" width="12.7109375" style="20" customWidth="1"/>
    <col min="9005" max="9005" width="1.5703125" style="20" customWidth="1"/>
    <col min="9006" max="9006" width="11.85546875" style="20" customWidth="1"/>
    <col min="9007" max="9007" width="1.5703125" style="20" customWidth="1"/>
    <col min="9008" max="9008" width="10.140625" style="20" customWidth="1"/>
    <col min="9009" max="9009" width="1" style="20" customWidth="1"/>
    <col min="9010" max="9010" width="11.28515625" style="20" customWidth="1"/>
    <col min="9011" max="9011" width="1.28515625" style="20" customWidth="1"/>
    <col min="9012" max="9012" width="9.42578125" style="20" customWidth="1"/>
    <col min="9013" max="9013" width="1.140625" style="20" customWidth="1"/>
    <col min="9014" max="9014" width="10.42578125" style="20" customWidth="1"/>
    <col min="9015" max="9015" width="1.28515625" style="20" customWidth="1"/>
    <col min="9016" max="9016" width="10.140625" style="20" customWidth="1"/>
    <col min="9017" max="9017" width="1.5703125" style="20" customWidth="1"/>
    <col min="9018" max="9018" width="11.42578125" style="20" customWidth="1"/>
    <col min="9019" max="9019" width="2.42578125" style="20" customWidth="1"/>
    <col min="9020" max="9020" width="4.5703125" style="20" customWidth="1"/>
    <col min="9021" max="9021" width="1.28515625" style="20" customWidth="1"/>
    <col min="9022" max="9022" width="8.42578125" style="20" customWidth="1"/>
    <col min="9023" max="9023" width="1.5703125" style="20" customWidth="1"/>
    <col min="9024" max="9024" width="12.7109375" style="20" customWidth="1"/>
    <col min="9025" max="9025" width="1.5703125" style="20" customWidth="1"/>
    <col min="9026" max="9026" width="12.7109375" style="20" customWidth="1"/>
    <col min="9027" max="9027" width="1.5703125" style="20" customWidth="1"/>
    <col min="9028" max="9028" width="12.7109375" style="20" customWidth="1"/>
    <col min="9029" max="9029" width="1.5703125" style="20" customWidth="1"/>
    <col min="9030" max="9030" width="12.7109375" style="20" customWidth="1"/>
    <col min="9031" max="9031" width="1.5703125" style="20" customWidth="1"/>
    <col min="9032" max="9032" width="12.7109375" style="20" customWidth="1"/>
    <col min="9033" max="9216" width="12.7109375" style="20"/>
    <col min="9217" max="9217" width="5" style="20" customWidth="1"/>
    <col min="9218" max="9218" width="1.5703125" style="20" customWidth="1"/>
    <col min="9219" max="9219" width="17" style="20" customWidth="1"/>
    <col min="9220" max="9220" width="1.5703125" style="20" customWidth="1"/>
    <col min="9221" max="9221" width="12.85546875" style="20" customWidth="1"/>
    <col min="9222" max="9222" width="1.5703125" style="20" customWidth="1"/>
    <col min="9223" max="9223" width="8.85546875" style="20" customWidth="1"/>
    <col min="9224" max="9224" width="1.5703125" style="20" customWidth="1"/>
    <col min="9225" max="9225" width="8.140625" style="20" customWidth="1"/>
    <col min="9226" max="9226" width="1.5703125" style="20" customWidth="1"/>
    <col min="9227" max="9227" width="12.7109375" style="20" customWidth="1"/>
    <col min="9228" max="9228" width="1.5703125" style="20" customWidth="1"/>
    <col min="9229" max="9229" width="13" style="20" customWidth="1"/>
    <col min="9230" max="9230" width="1.5703125" style="20" customWidth="1"/>
    <col min="9231" max="9231" width="8.42578125" style="20" customWidth="1"/>
    <col min="9232" max="9232" width="1.5703125" style="20" customWidth="1"/>
    <col min="9233" max="9233" width="8.42578125" style="20" customWidth="1"/>
    <col min="9234" max="9234" width="1.5703125" style="20" customWidth="1"/>
    <col min="9235" max="9235" width="13" style="20" bestFit="1" customWidth="1"/>
    <col min="9236" max="9236" width="1.5703125" style="20" customWidth="1"/>
    <col min="9237" max="9237" width="8.140625" style="20" customWidth="1"/>
    <col min="9238" max="9238" width="1.5703125" style="20" customWidth="1"/>
    <col min="9239" max="9239" width="8.28515625" style="20" customWidth="1"/>
    <col min="9240" max="9240" width="1.5703125" style="20" customWidth="1"/>
    <col min="9241" max="9241" width="11.85546875" style="20" customWidth="1"/>
    <col min="9242" max="9242" width="1.5703125" style="20" customWidth="1"/>
    <col min="9243" max="9243" width="11.42578125" style="20" customWidth="1"/>
    <col min="9244" max="9244" width="1.5703125" style="20" customWidth="1"/>
    <col min="9245" max="9245" width="10.5703125" style="20" customWidth="1"/>
    <col min="9246" max="9246" width="1.140625" style="20" customWidth="1"/>
    <col min="9247" max="9247" width="1.5703125" style="20" customWidth="1"/>
    <col min="9248" max="9248" width="14.42578125" style="20" customWidth="1"/>
    <col min="9249" max="9249" width="1.5703125" style="20" customWidth="1"/>
    <col min="9250" max="9250" width="9.28515625" style="20" customWidth="1"/>
    <col min="9251" max="9251" width="1.5703125" style="20" customWidth="1"/>
    <col min="9252" max="9252" width="9.28515625" style="20" customWidth="1"/>
    <col min="9253" max="9253" width="1.5703125" style="20" customWidth="1"/>
    <col min="9254" max="9254" width="12.7109375" style="20" customWidth="1"/>
    <col min="9255" max="9255" width="1.5703125" style="20" customWidth="1"/>
    <col min="9256" max="9256" width="9.28515625" style="20" customWidth="1"/>
    <col min="9257" max="9257" width="1.5703125" style="20" customWidth="1"/>
    <col min="9258" max="9258" width="8.42578125" style="20" customWidth="1"/>
    <col min="9259" max="9259" width="1.5703125" style="20" customWidth="1"/>
    <col min="9260" max="9260" width="12.7109375" style="20" customWidth="1"/>
    <col min="9261" max="9261" width="1.5703125" style="20" customWidth="1"/>
    <col min="9262" max="9262" width="11.85546875" style="20" customWidth="1"/>
    <col min="9263" max="9263" width="1.5703125" style="20" customWidth="1"/>
    <col min="9264" max="9264" width="10.140625" style="20" customWidth="1"/>
    <col min="9265" max="9265" width="1" style="20" customWidth="1"/>
    <col min="9266" max="9266" width="11.28515625" style="20" customWidth="1"/>
    <col min="9267" max="9267" width="1.28515625" style="20" customWidth="1"/>
    <col min="9268" max="9268" width="9.42578125" style="20" customWidth="1"/>
    <col min="9269" max="9269" width="1.140625" style="20" customWidth="1"/>
    <col min="9270" max="9270" width="10.42578125" style="20" customWidth="1"/>
    <col min="9271" max="9271" width="1.28515625" style="20" customWidth="1"/>
    <col min="9272" max="9272" width="10.140625" style="20" customWidth="1"/>
    <col min="9273" max="9273" width="1.5703125" style="20" customWidth="1"/>
    <col min="9274" max="9274" width="11.42578125" style="20" customWidth="1"/>
    <col min="9275" max="9275" width="2.42578125" style="20" customWidth="1"/>
    <col min="9276" max="9276" width="4.5703125" style="20" customWidth="1"/>
    <col min="9277" max="9277" width="1.28515625" style="20" customWidth="1"/>
    <col min="9278" max="9278" width="8.42578125" style="20" customWidth="1"/>
    <col min="9279" max="9279" width="1.5703125" style="20" customWidth="1"/>
    <col min="9280" max="9280" width="12.7109375" style="20" customWidth="1"/>
    <col min="9281" max="9281" width="1.5703125" style="20" customWidth="1"/>
    <col min="9282" max="9282" width="12.7109375" style="20" customWidth="1"/>
    <col min="9283" max="9283" width="1.5703125" style="20" customWidth="1"/>
    <col min="9284" max="9284" width="12.7109375" style="20" customWidth="1"/>
    <col min="9285" max="9285" width="1.5703125" style="20" customWidth="1"/>
    <col min="9286" max="9286" width="12.7109375" style="20" customWidth="1"/>
    <col min="9287" max="9287" width="1.5703125" style="20" customWidth="1"/>
    <col min="9288" max="9288" width="12.7109375" style="20" customWidth="1"/>
    <col min="9289" max="9472" width="12.7109375" style="20"/>
    <col min="9473" max="9473" width="5" style="20" customWidth="1"/>
    <col min="9474" max="9474" width="1.5703125" style="20" customWidth="1"/>
    <col min="9475" max="9475" width="17" style="20" customWidth="1"/>
    <col min="9476" max="9476" width="1.5703125" style="20" customWidth="1"/>
    <col min="9477" max="9477" width="12.85546875" style="20" customWidth="1"/>
    <col min="9478" max="9478" width="1.5703125" style="20" customWidth="1"/>
    <col min="9479" max="9479" width="8.85546875" style="20" customWidth="1"/>
    <col min="9480" max="9480" width="1.5703125" style="20" customWidth="1"/>
    <col min="9481" max="9481" width="8.140625" style="20" customWidth="1"/>
    <col min="9482" max="9482" width="1.5703125" style="20" customWidth="1"/>
    <col min="9483" max="9483" width="12.7109375" style="20" customWidth="1"/>
    <col min="9484" max="9484" width="1.5703125" style="20" customWidth="1"/>
    <col min="9485" max="9485" width="13" style="20" customWidth="1"/>
    <col min="9486" max="9486" width="1.5703125" style="20" customWidth="1"/>
    <col min="9487" max="9487" width="8.42578125" style="20" customWidth="1"/>
    <col min="9488" max="9488" width="1.5703125" style="20" customWidth="1"/>
    <col min="9489" max="9489" width="8.42578125" style="20" customWidth="1"/>
    <col min="9490" max="9490" width="1.5703125" style="20" customWidth="1"/>
    <col min="9491" max="9491" width="13" style="20" bestFit="1" customWidth="1"/>
    <col min="9492" max="9492" width="1.5703125" style="20" customWidth="1"/>
    <col min="9493" max="9493" width="8.140625" style="20" customWidth="1"/>
    <col min="9494" max="9494" width="1.5703125" style="20" customWidth="1"/>
    <col min="9495" max="9495" width="8.28515625" style="20" customWidth="1"/>
    <col min="9496" max="9496" width="1.5703125" style="20" customWidth="1"/>
    <col min="9497" max="9497" width="11.85546875" style="20" customWidth="1"/>
    <col min="9498" max="9498" width="1.5703125" style="20" customWidth="1"/>
    <col min="9499" max="9499" width="11.42578125" style="20" customWidth="1"/>
    <col min="9500" max="9500" width="1.5703125" style="20" customWidth="1"/>
    <col min="9501" max="9501" width="10.5703125" style="20" customWidth="1"/>
    <col min="9502" max="9502" width="1.140625" style="20" customWidth="1"/>
    <col min="9503" max="9503" width="1.5703125" style="20" customWidth="1"/>
    <col min="9504" max="9504" width="14.42578125" style="20" customWidth="1"/>
    <col min="9505" max="9505" width="1.5703125" style="20" customWidth="1"/>
    <col min="9506" max="9506" width="9.28515625" style="20" customWidth="1"/>
    <col min="9507" max="9507" width="1.5703125" style="20" customWidth="1"/>
    <col min="9508" max="9508" width="9.28515625" style="20" customWidth="1"/>
    <col min="9509" max="9509" width="1.5703125" style="20" customWidth="1"/>
    <col min="9510" max="9510" width="12.7109375" style="20" customWidth="1"/>
    <col min="9511" max="9511" width="1.5703125" style="20" customWidth="1"/>
    <col min="9512" max="9512" width="9.28515625" style="20" customWidth="1"/>
    <col min="9513" max="9513" width="1.5703125" style="20" customWidth="1"/>
    <col min="9514" max="9514" width="8.42578125" style="20" customWidth="1"/>
    <col min="9515" max="9515" width="1.5703125" style="20" customWidth="1"/>
    <col min="9516" max="9516" width="12.7109375" style="20" customWidth="1"/>
    <col min="9517" max="9517" width="1.5703125" style="20" customWidth="1"/>
    <col min="9518" max="9518" width="11.85546875" style="20" customWidth="1"/>
    <col min="9519" max="9519" width="1.5703125" style="20" customWidth="1"/>
    <col min="9520" max="9520" width="10.140625" style="20" customWidth="1"/>
    <col min="9521" max="9521" width="1" style="20" customWidth="1"/>
    <col min="9522" max="9522" width="11.28515625" style="20" customWidth="1"/>
    <col min="9523" max="9523" width="1.28515625" style="20" customWidth="1"/>
    <col min="9524" max="9524" width="9.42578125" style="20" customWidth="1"/>
    <col min="9525" max="9525" width="1.140625" style="20" customWidth="1"/>
    <col min="9526" max="9526" width="10.42578125" style="20" customWidth="1"/>
    <col min="9527" max="9527" width="1.28515625" style="20" customWidth="1"/>
    <col min="9528" max="9528" width="10.140625" style="20" customWidth="1"/>
    <col min="9529" max="9529" width="1.5703125" style="20" customWidth="1"/>
    <col min="9530" max="9530" width="11.42578125" style="20" customWidth="1"/>
    <col min="9531" max="9531" width="2.42578125" style="20" customWidth="1"/>
    <col min="9532" max="9532" width="4.5703125" style="20" customWidth="1"/>
    <col min="9533" max="9533" width="1.28515625" style="20" customWidth="1"/>
    <col min="9534" max="9534" width="8.42578125" style="20" customWidth="1"/>
    <col min="9535" max="9535" width="1.5703125" style="20" customWidth="1"/>
    <col min="9536" max="9536" width="12.7109375" style="20" customWidth="1"/>
    <col min="9537" max="9537" width="1.5703125" style="20" customWidth="1"/>
    <col min="9538" max="9538" width="12.7109375" style="20" customWidth="1"/>
    <col min="9539" max="9539" width="1.5703125" style="20" customWidth="1"/>
    <col min="9540" max="9540" width="12.7109375" style="20" customWidth="1"/>
    <col min="9541" max="9541" width="1.5703125" style="20" customWidth="1"/>
    <col min="9542" max="9542" width="12.7109375" style="20" customWidth="1"/>
    <col min="9543" max="9543" width="1.5703125" style="20" customWidth="1"/>
    <col min="9544" max="9544" width="12.7109375" style="20" customWidth="1"/>
    <col min="9545" max="9728" width="12.7109375" style="20"/>
    <col min="9729" max="9729" width="5" style="20" customWidth="1"/>
    <col min="9730" max="9730" width="1.5703125" style="20" customWidth="1"/>
    <col min="9731" max="9731" width="17" style="20" customWidth="1"/>
    <col min="9732" max="9732" width="1.5703125" style="20" customWidth="1"/>
    <col min="9733" max="9733" width="12.85546875" style="20" customWidth="1"/>
    <col min="9734" max="9734" width="1.5703125" style="20" customWidth="1"/>
    <col min="9735" max="9735" width="8.85546875" style="20" customWidth="1"/>
    <col min="9736" max="9736" width="1.5703125" style="20" customWidth="1"/>
    <col min="9737" max="9737" width="8.140625" style="20" customWidth="1"/>
    <col min="9738" max="9738" width="1.5703125" style="20" customWidth="1"/>
    <col min="9739" max="9739" width="12.7109375" style="20" customWidth="1"/>
    <col min="9740" max="9740" width="1.5703125" style="20" customWidth="1"/>
    <col min="9741" max="9741" width="13" style="20" customWidth="1"/>
    <col min="9742" max="9742" width="1.5703125" style="20" customWidth="1"/>
    <col min="9743" max="9743" width="8.42578125" style="20" customWidth="1"/>
    <col min="9744" max="9744" width="1.5703125" style="20" customWidth="1"/>
    <col min="9745" max="9745" width="8.42578125" style="20" customWidth="1"/>
    <col min="9746" max="9746" width="1.5703125" style="20" customWidth="1"/>
    <col min="9747" max="9747" width="13" style="20" bestFit="1" customWidth="1"/>
    <col min="9748" max="9748" width="1.5703125" style="20" customWidth="1"/>
    <col min="9749" max="9749" width="8.140625" style="20" customWidth="1"/>
    <col min="9750" max="9750" width="1.5703125" style="20" customWidth="1"/>
    <col min="9751" max="9751" width="8.28515625" style="20" customWidth="1"/>
    <col min="9752" max="9752" width="1.5703125" style="20" customWidth="1"/>
    <col min="9753" max="9753" width="11.85546875" style="20" customWidth="1"/>
    <col min="9754" max="9754" width="1.5703125" style="20" customWidth="1"/>
    <col min="9755" max="9755" width="11.42578125" style="20" customWidth="1"/>
    <col min="9756" max="9756" width="1.5703125" style="20" customWidth="1"/>
    <col min="9757" max="9757" width="10.5703125" style="20" customWidth="1"/>
    <col min="9758" max="9758" width="1.140625" style="20" customWidth="1"/>
    <col min="9759" max="9759" width="1.5703125" style="20" customWidth="1"/>
    <col min="9760" max="9760" width="14.42578125" style="20" customWidth="1"/>
    <col min="9761" max="9761" width="1.5703125" style="20" customWidth="1"/>
    <col min="9762" max="9762" width="9.28515625" style="20" customWidth="1"/>
    <col min="9763" max="9763" width="1.5703125" style="20" customWidth="1"/>
    <col min="9764" max="9764" width="9.28515625" style="20" customWidth="1"/>
    <col min="9765" max="9765" width="1.5703125" style="20" customWidth="1"/>
    <col min="9766" max="9766" width="12.7109375" style="20" customWidth="1"/>
    <col min="9767" max="9767" width="1.5703125" style="20" customWidth="1"/>
    <col min="9768" max="9768" width="9.28515625" style="20" customWidth="1"/>
    <col min="9769" max="9769" width="1.5703125" style="20" customWidth="1"/>
    <col min="9770" max="9770" width="8.42578125" style="20" customWidth="1"/>
    <col min="9771" max="9771" width="1.5703125" style="20" customWidth="1"/>
    <col min="9772" max="9772" width="12.7109375" style="20" customWidth="1"/>
    <col min="9773" max="9773" width="1.5703125" style="20" customWidth="1"/>
    <col min="9774" max="9774" width="11.85546875" style="20" customWidth="1"/>
    <col min="9775" max="9775" width="1.5703125" style="20" customWidth="1"/>
    <col min="9776" max="9776" width="10.140625" style="20" customWidth="1"/>
    <col min="9777" max="9777" width="1" style="20" customWidth="1"/>
    <col min="9778" max="9778" width="11.28515625" style="20" customWidth="1"/>
    <col min="9779" max="9779" width="1.28515625" style="20" customWidth="1"/>
    <col min="9780" max="9780" width="9.42578125" style="20" customWidth="1"/>
    <col min="9781" max="9781" width="1.140625" style="20" customWidth="1"/>
    <col min="9782" max="9782" width="10.42578125" style="20" customWidth="1"/>
    <col min="9783" max="9783" width="1.28515625" style="20" customWidth="1"/>
    <col min="9784" max="9784" width="10.140625" style="20" customWidth="1"/>
    <col min="9785" max="9785" width="1.5703125" style="20" customWidth="1"/>
    <col min="9786" max="9786" width="11.42578125" style="20" customWidth="1"/>
    <col min="9787" max="9787" width="2.42578125" style="20" customWidth="1"/>
    <col min="9788" max="9788" width="4.5703125" style="20" customWidth="1"/>
    <col min="9789" max="9789" width="1.28515625" style="20" customWidth="1"/>
    <col min="9790" max="9790" width="8.42578125" style="20" customWidth="1"/>
    <col min="9791" max="9791" width="1.5703125" style="20" customWidth="1"/>
    <col min="9792" max="9792" width="12.7109375" style="20" customWidth="1"/>
    <col min="9793" max="9793" width="1.5703125" style="20" customWidth="1"/>
    <col min="9794" max="9794" width="12.7109375" style="20" customWidth="1"/>
    <col min="9795" max="9795" width="1.5703125" style="20" customWidth="1"/>
    <col min="9796" max="9796" width="12.7109375" style="20" customWidth="1"/>
    <col min="9797" max="9797" width="1.5703125" style="20" customWidth="1"/>
    <col min="9798" max="9798" width="12.7109375" style="20" customWidth="1"/>
    <col min="9799" max="9799" width="1.5703125" style="20" customWidth="1"/>
    <col min="9800" max="9800" width="12.7109375" style="20" customWidth="1"/>
    <col min="9801" max="9984" width="12.7109375" style="20"/>
    <col min="9985" max="9985" width="5" style="20" customWidth="1"/>
    <col min="9986" max="9986" width="1.5703125" style="20" customWidth="1"/>
    <col min="9987" max="9987" width="17" style="20" customWidth="1"/>
    <col min="9988" max="9988" width="1.5703125" style="20" customWidth="1"/>
    <col min="9989" max="9989" width="12.85546875" style="20" customWidth="1"/>
    <col min="9990" max="9990" width="1.5703125" style="20" customWidth="1"/>
    <col min="9991" max="9991" width="8.85546875" style="20" customWidth="1"/>
    <col min="9992" max="9992" width="1.5703125" style="20" customWidth="1"/>
    <col min="9993" max="9993" width="8.140625" style="20" customWidth="1"/>
    <col min="9994" max="9994" width="1.5703125" style="20" customWidth="1"/>
    <col min="9995" max="9995" width="12.7109375" style="20" customWidth="1"/>
    <col min="9996" max="9996" width="1.5703125" style="20" customWidth="1"/>
    <col min="9997" max="9997" width="13" style="20" customWidth="1"/>
    <col min="9998" max="9998" width="1.5703125" style="20" customWidth="1"/>
    <col min="9999" max="9999" width="8.42578125" style="20" customWidth="1"/>
    <col min="10000" max="10000" width="1.5703125" style="20" customWidth="1"/>
    <col min="10001" max="10001" width="8.42578125" style="20" customWidth="1"/>
    <col min="10002" max="10002" width="1.5703125" style="20" customWidth="1"/>
    <col min="10003" max="10003" width="13" style="20" bestFit="1" customWidth="1"/>
    <col min="10004" max="10004" width="1.5703125" style="20" customWidth="1"/>
    <col min="10005" max="10005" width="8.140625" style="20" customWidth="1"/>
    <col min="10006" max="10006" width="1.5703125" style="20" customWidth="1"/>
    <col min="10007" max="10007" width="8.28515625" style="20" customWidth="1"/>
    <col min="10008" max="10008" width="1.5703125" style="20" customWidth="1"/>
    <col min="10009" max="10009" width="11.85546875" style="20" customWidth="1"/>
    <col min="10010" max="10010" width="1.5703125" style="20" customWidth="1"/>
    <col min="10011" max="10011" width="11.42578125" style="20" customWidth="1"/>
    <col min="10012" max="10012" width="1.5703125" style="20" customWidth="1"/>
    <col min="10013" max="10013" width="10.5703125" style="20" customWidth="1"/>
    <col min="10014" max="10014" width="1.140625" style="20" customWidth="1"/>
    <col min="10015" max="10015" width="1.5703125" style="20" customWidth="1"/>
    <col min="10016" max="10016" width="14.42578125" style="20" customWidth="1"/>
    <col min="10017" max="10017" width="1.5703125" style="20" customWidth="1"/>
    <col min="10018" max="10018" width="9.28515625" style="20" customWidth="1"/>
    <col min="10019" max="10019" width="1.5703125" style="20" customWidth="1"/>
    <col min="10020" max="10020" width="9.28515625" style="20" customWidth="1"/>
    <col min="10021" max="10021" width="1.5703125" style="20" customWidth="1"/>
    <col min="10022" max="10022" width="12.7109375" style="20" customWidth="1"/>
    <col min="10023" max="10023" width="1.5703125" style="20" customWidth="1"/>
    <col min="10024" max="10024" width="9.28515625" style="20" customWidth="1"/>
    <col min="10025" max="10025" width="1.5703125" style="20" customWidth="1"/>
    <col min="10026" max="10026" width="8.42578125" style="20" customWidth="1"/>
    <col min="10027" max="10027" width="1.5703125" style="20" customWidth="1"/>
    <col min="10028" max="10028" width="12.7109375" style="20" customWidth="1"/>
    <col min="10029" max="10029" width="1.5703125" style="20" customWidth="1"/>
    <col min="10030" max="10030" width="11.85546875" style="20" customWidth="1"/>
    <col min="10031" max="10031" width="1.5703125" style="20" customWidth="1"/>
    <col min="10032" max="10032" width="10.140625" style="20" customWidth="1"/>
    <col min="10033" max="10033" width="1" style="20" customWidth="1"/>
    <col min="10034" max="10034" width="11.28515625" style="20" customWidth="1"/>
    <col min="10035" max="10035" width="1.28515625" style="20" customWidth="1"/>
    <col min="10036" max="10036" width="9.42578125" style="20" customWidth="1"/>
    <col min="10037" max="10037" width="1.140625" style="20" customWidth="1"/>
    <col min="10038" max="10038" width="10.42578125" style="20" customWidth="1"/>
    <col min="10039" max="10039" width="1.28515625" style="20" customWidth="1"/>
    <col min="10040" max="10040" width="10.140625" style="20" customWidth="1"/>
    <col min="10041" max="10041" width="1.5703125" style="20" customWidth="1"/>
    <col min="10042" max="10042" width="11.42578125" style="20" customWidth="1"/>
    <col min="10043" max="10043" width="2.42578125" style="20" customWidth="1"/>
    <col min="10044" max="10044" width="4.5703125" style="20" customWidth="1"/>
    <col min="10045" max="10045" width="1.28515625" style="20" customWidth="1"/>
    <col min="10046" max="10046" width="8.42578125" style="20" customWidth="1"/>
    <col min="10047" max="10047" width="1.5703125" style="20" customWidth="1"/>
    <col min="10048" max="10048" width="12.7109375" style="20" customWidth="1"/>
    <col min="10049" max="10049" width="1.5703125" style="20" customWidth="1"/>
    <col min="10050" max="10050" width="12.7109375" style="20" customWidth="1"/>
    <col min="10051" max="10051" width="1.5703125" style="20" customWidth="1"/>
    <col min="10052" max="10052" width="12.7109375" style="20" customWidth="1"/>
    <col min="10053" max="10053" width="1.5703125" style="20" customWidth="1"/>
    <col min="10054" max="10054" width="12.7109375" style="20" customWidth="1"/>
    <col min="10055" max="10055" width="1.5703125" style="20" customWidth="1"/>
    <col min="10056" max="10056" width="12.7109375" style="20" customWidth="1"/>
    <col min="10057" max="10240" width="12.7109375" style="20"/>
    <col min="10241" max="10241" width="5" style="20" customWidth="1"/>
    <col min="10242" max="10242" width="1.5703125" style="20" customWidth="1"/>
    <col min="10243" max="10243" width="17" style="20" customWidth="1"/>
    <col min="10244" max="10244" width="1.5703125" style="20" customWidth="1"/>
    <col min="10245" max="10245" width="12.85546875" style="20" customWidth="1"/>
    <col min="10246" max="10246" width="1.5703125" style="20" customWidth="1"/>
    <col min="10247" max="10247" width="8.85546875" style="20" customWidth="1"/>
    <col min="10248" max="10248" width="1.5703125" style="20" customWidth="1"/>
    <col min="10249" max="10249" width="8.140625" style="20" customWidth="1"/>
    <col min="10250" max="10250" width="1.5703125" style="20" customWidth="1"/>
    <col min="10251" max="10251" width="12.7109375" style="20" customWidth="1"/>
    <col min="10252" max="10252" width="1.5703125" style="20" customWidth="1"/>
    <col min="10253" max="10253" width="13" style="20" customWidth="1"/>
    <col min="10254" max="10254" width="1.5703125" style="20" customWidth="1"/>
    <col min="10255" max="10255" width="8.42578125" style="20" customWidth="1"/>
    <col min="10256" max="10256" width="1.5703125" style="20" customWidth="1"/>
    <col min="10257" max="10257" width="8.42578125" style="20" customWidth="1"/>
    <col min="10258" max="10258" width="1.5703125" style="20" customWidth="1"/>
    <col min="10259" max="10259" width="13" style="20" bestFit="1" customWidth="1"/>
    <col min="10260" max="10260" width="1.5703125" style="20" customWidth="1"/>
    <col min="10261" max="10261" width="8.140625" style="20" customWidth="1"/>
    <col min="10262" max="10262" width="1.5703125" style="20" customWidth="1"/>
    <col min="10263" max="10263" width="8.28515625" style="20" customWidth="1"/>
    <col min="10264" max="10264" width="1.5703125" style="20" customWidth="1"/>
    <col min="10265" max="10265" width="11.85546875" style="20" customWidth="1"/>
    <col min="10266" max="10266" width="1.5703125" style="20" customWidth="1"/>
    <col min="10267" max="10267" width="11.42578125" style="20" customWidth="1"/>
    <col min="10268" max="10268" width="1.5703125" style="20" customWidth="1"/>
    <col min="10269" max="10269" width="10.5703125" style="20" customWidth="1"/>
    <col min="10270" max="10270" width="1.140625" style="20" customWidth="1"/>
    <col min="10271" max="10271" width="1.5703125" style="20" customWidth="1"/>
    <col min="10272" max="10272" width="14.42578125" style="20" customWidth="1"/>
    <col min="10273" max="10273" width="1.5703125" style="20" customWidth="1"/>
    <col min="10274" max="10274" width="9.28515625" style="20" customWidth="1"/>
    <col min="10275" max="10275" width="1.5703125" style="20" customWidth="1"/>
    <col min="10276" max="10276" width="9.28515625" style="20" customWidth="1"/>
    <col min="10277" max="10277" width="1.5703125" style="20" customWidth="1"/>
    <col min="10278" max="10278" width="12.7109375" style="20" customWidth="1"/>
    <col min="10279" max="10279" width="1.5703125" style="20" customWidth="1"/>
    <col min="10280" max="10280" width="9.28515625" style="20" customWidth="1"/>
    <col min="10281" max="10281" width="1.5703125" style="20" customWidth="1"/>
    <col min="10282" max="10282" width="8.42578125" style="20" customWidth="1"/>
    <col min="10283" max="10283" width="1.5703125" style="20" customWidth="1"/>
    <col min="10284" max="10284" width="12.7109375" style="20" customWidth="1"/>
    <col min="10285" max="10285" width="1.5703125" style="20" customWidth="1"/>
    <col min="10286" max="10286" width="11.85546875" style="20" customWidth="1"/>
    <col min="10287" max="10287" width="1.5703125" style="20" customWidth="1"/>
    <col min="10288" max="10288" width="10.140625" style="20" customWidth="1"/>
    <col min="10289" max="10289" width="1" style="20" customWidth="1"/>
    <col min="10290" max="10290" width="11.28515625" style="20" customWidth="1"/>
    <col min="10291" max="10291" width="1.28515625" style="20" customWidth="1"/>
    <col min="10292" max="10292" width="9.42578125" style="20" customWidth="1"/>
    <col min="10293" max="10293" width="1.140625" style="20" customWidth="1"/>
    <col min="10294" max="10294" width="10.42578125" style="20" customWidth="1"/>
    <col min="10295" max="10295" width="1.28515625" style="20" customWidth="1"/>
    <col min="10296" max="10296" width="10.140625" style="20" customWidth="1"/>
    <col min="10297" max="10297" width="1.5703125" style="20" customWidth="1"/>
    <col min="10298" max="10298" width="11.42578125" style="20" customWidth="1"/>
    <col min="10299" max="10299" width="2.42578125" style="20" customWidth="1"/>
    <col min="10300" max="10300" width="4.5703125" style="20" customWidth="1"/>
    <col min="10301" max="10301" width="1.28515625" style="20" customWidth="1"/>
    <col min="10302" max="10302" width="8.42578125" style="20" customWidth="1"/>
    <col min="10303" max="10303" width="1.5703125" style="20" customWidth="1"/>
    <col min="10304" max="10304" width="12.7109375" style="20" customWidth="1"/>
    <col min="10305" max="10305" width="1.5703125" style="20" customWidth="1"/>
    <col min="10306" max="10306" width="12.7109375" style="20" customWidth="1"/>
    <col min="10307" max="10307" width="1.5703125" style="20" customWidth="1"/>
    <col min="10308" max="10308" width="12.7109375" style="20" customWidth="1"/>
    <col min="10309" max="10309" width="1.5703125" style="20" customWidth="1"/>
    <col min="10310" max="10310" width="12.7109375" style="20" customWidth="1"/>
    <col min="10311" max="10311" width="1.5703125" style="20" customWidth="1"/>
    <col min="10312" max="10312" width="12.7109375" style="20" customWidth="1"/>
    <col min="10313" max="10496" width="12.7109375" style="20"/>
    <col min="10497" max="10497" width="5" style="20" customWidth="1"/>
    <col min="10498" max="10498" width="1.5703125" style="20" customWidth="1"/>
    <col min="10499" max="10499" width="17" style="20" customWidth="1"/>
    <col min="10500" max="10500" width="1.5703125" style="20" customWidth="1"/>
    <col min="10501" max="10501" width="12.85546875" style="20" customWidth="1"/>
    <col min="10502" max="10502" width="1.5703125" style="20" customWidth="1"/>
    <col min="10503" max="10503" width="8.85546875" style="20" customWidth="1"/>
    <col min="10504" max="10504" width="1.5703125" style="20" customWidth="1"/>
    <col min="10505" max="10505" width="8.140625" style="20" customWidth="1"/>
    <col min="10506" max="10506" width="1.5703125" style="20" customWidth="1"/>
    <col min="10507" max="10507" width="12.7109375" style="20" customWidth="1"/>
    <col min="10508" max="10508" width="1.5703125" style="20" customWidth="1"/>
    <col min="10509" max="10509" width="13" style="20" customWidth="1"/>
    <col min="10510" max="10510" width="1.5703125" style="20" customWidth="1"/>
    <col min="10511" max="10511" width="8.42578125" style="20" customWidth="1"/>
    <col min="10512" max="10512" width="1.5703125" style="20" customWidth="1"/>
    <col min="10513" max="10513" width="8.42578125" style="20" customWidth="1"/>
    <col min="10514" max="10514" width="1.5703125" style="20" customWidth="1"/>
    <col min="10515" max="10515" width="13" style="20" bestFit="1" customWidth="1"/>
    <col min="10516" max="10516" width="1.5703125" style="20" customWidth="1"/>
    <col min="10517" max="10517" width="8.140625" style="20" customWidth="1"/>
    <col min="10518" max="10518" width="1.5703125" style="20" customWidth="1"/>
    <col min="10519" max="10519" width="8.28515625" style="20" customWidth="1"/>
    <col min="10520" max="10520" width="1.5703125" style="20" customWidth="1"/>
    <col min="10521" max="10521" width="11.85546875" style="20" customWidth="1"/>
    <col min="10522" max="10522" width="1.5703125" style="20" customWidth="1"/>
    <col min="10523" max="10523" width="11.42578125" style="20" customWidth="1"/>
    <col min="10524" max="10524" width="1.5703125" style="20" customWidth="1"/>
    <col min="10525" max="10525" width="10.5703125" style="20" customWidth="1"/>
    <col min="10526" max="10526" width="1.140625" style="20" customWidth="1"/>
    <col min="10527" max="10527" width="1.5703125" style="20" customWidth="1"/>
    <col min="10528" max="10528" width="14.42578125" style="20" customWidth="1"/>
    <col min="10529" max="10529" width="1.5703125" style="20" customWidth="1"/>
    <col min="10530" max="10530" width="9.28515625" style="20" customWidth="1"/>
    <col min="10531" max="10531" width="1.5703125" style="20" customWidth="1"/>
    <col min="10532" max="10532" width="9.28515625" style="20" customWidth="1"/>
    <col min="10533" max="10533" width="1.5703125" style="20" customWidth="1"/>
    <col min="10534" max="10534" width="12.7109375" style="20" customWidth="1"/>
    <col min="10535" max="10535" width="1.5703125" style="20" customWidth="1"/>
    <col min="10536" max="10536" width="9.28515625" style="20" customWidth="1"/>
    <col min="10537" max="10537" width="1.5703125" style="20" customWidth="1"/>
    <col min="10538" max="10538" width="8.42578125" style="20" customWidth="1"/>
    <col min="10539" max="10539" width="1.5703125" style="20" customWidth="1"/>
    <col min="10540" max="10540" width="12.7109375" style="20" customWidth="1"/>
    <col min="10541" max="10541" width="1.5703125" style="20" customWidth="1"/>
    <col min="10542" max="10542" width="11.85546875" style="20" customWidth="1"/>
    <col min="10543" max="10543" width="1.5703125" style="20" customWidth="1"/>
    <col min="10544" max="10544" width="10.140625" style="20" customWidth="1"/>
    <col min="10545" max="10545" width="1" style="20" customWidth="1"/>
    <col min="10546" max="10546" width="11.28515625" style="20" customWidth="1"/>
    <col min="10547" max="10547" width="1.28515625" style="20" customWidth="1"/>
    <col min="10548" max="10548" width="9.42578125" style="20" customWidth="1"/>
    <col min="10549" max="10549" width="1.140625" style="20" customWidth="1"/>
    <col min="10550" max="10550" width="10.42578125" style="20" customWidth="1"/>
    <col min="10551" max="10551" width="1.28515625" style="20" customWidth="1"/>
    <col min="10552" max="10552" width="10.140625" style="20" customWidth="1"/>
    <col min="10553" max="10553" width="1.5703125" style="20" customWidth="1"/>
    <col min="10554" max="10554" width="11.42578125" style="20" customWidth="1"/>
    <col min="10555" max="10555" width="2.42578125" style="20" customWidth="1"/>
    <col min="10556" max="10556" width="4.5703125" style="20" customWidth="1"/>
    <col min="10557" max="10557" width="1.28515625" style="20" customWidth="1"/>
    <col min="10558" max="10558" width="8.42578125" style="20" customWidth="1"/>
    <col min="10559" max="10559" width="1.5703125" style="20" customWidth="1"/>
    <col min="10560" max="10560" width="12.7109375" style="20" customWidth="1"/>
    <col min="10561" max="10561" width="1.5703125" style="20" customWidth="1"/>
    <col min="10562" max="10562" width="12.7109375" style="20" customWidth="1"/>
    <col min="10563" max="10563" width="1.5703125" style="20" customWidth="1"/>
    <col min="10564" max="10564" width="12.7109375" style="20" customWidth="1"/>
    <col min="10565" max="10565" width="1.5703125" style="20" customWidth="1"/>
    <col min="10566" max="10566" width="12.7109375" style="20" customWidth="1"/>
    <col min="10567" max="10567" width="1.5703125" style="20" customWidth="1"/>
    <col min="10568" max="10568" width="12.7109375" style="20" customWidth="1"/>
    <col min="10569" max="10752" width="12.7109375" style="20"/>
    <col min="10753" max="10753" width="5" style="20" customWidth="1"/>
    <col min="10754" max="10754" width="1.5703125" style="20" customWidth="1"/>
    <col min="10755" max="10755" width="17" style="20" customWidth="1"/>
    <col min="10756" max="10756" width="1.5703125" style="20" customWidth="1"/>
    <col min="10757" max="10757" width="12.85546875" style="20" customWidth="1"/>
    <col min="10758" max="10758" width="1.5703125" style="20" customWidth="1"/>
    <col min="10759" max="10759" width="8.85546875" style="20" customWidth="1"/>
    <col min="10760" max="10760" width="1.5703125" style="20" customWidth="1"/>
    <col min="10761" max="10761" width="8.140625" style="20" customWidth="1"/>
    <col min="10762" max="10762" width="1.5703125" style="20" customWidth="1"/>
    <col min="10763" max="10763" width="12.7109375" style="20" customWidth="1"/>
    <col min="10764" max="10764" width="1.5703125" style="20" customWidth="1"/>
    <col min="10765" max="10765" width="13" style="20" customWidth="1"/>
    <col min="10766" max="10766" width="1.5703125" style="20" customWidth="1"/>
    <col min="10767" max="10767" width="8.42578125" style="20" customWidth="1"/>
    <col min="10768" max="10768" width="1.5703125" style="20" customWidth="1"/>
    <col min="10769" max="10769" width="8.42578125" style="20" customWidth="1"/>
    <col min="10770" max="10770" width="1.5703125" style="20" customWidth="1"/>
    <col min="10771" max="10771" width="13" style="20" bestFit="1" customWidth="1"/>
    <col min="10772" max="10772" width="1.5703125" style="20" customWidth="1"/>
    <col min="10773" max="10773" width="8.140625" style="20" customWidth="1"/>
    <col min="10774" max="10774" width="1.5703125" style="20" customWidth="1"/>
    <col min="10775" max="10775" width="8.28515625" style="20" customWidth="1"/>
    <col min="10776" max="10776" width="1.5703125" style="20" customWidth="1"/>
    <col min="10777" max="10777" width="11.85546875" style="20" customWidth="1"/>
    <col min="10778" max="10778" width="1.5703125" style="20" customWidth="1"/>
    <col min="10779" max="10779" width="11.42578125" style="20" customWidth="1"/>
    <col min="10780" max="10780" width="1.5703125" style="20" customWidth="1"/>
    <col min="10781" max="10781" width="10.5703125" style="20" customWidth="1"/>
    <col min="10782" max="10782" width="1.140625" style="20" customWidth="1"/>
    <col min="10783" max="10783" width="1.5703125" style="20" customWidth="1"/>
    <col min="10784" max="10784" width="14.42578125" style="20" customWidth="1"/>
    <col min="10785" max="10785" width="1.5703125" style="20" customWidth="1"/>
    <col min="10786" max="10786" width="9.28515625" style="20" customWidth="1"/>
    <col min="10787" max="10787" width="1.5703125" style="20" customWidth="1"/>
    <col min="10788" max="10788" width="9.28515625" style="20" customWidth="1"/>
    <col min="10789" max="10789" width="1.5703125" style="20" customWidth="1"/>
    <col min="10790" max="10790" width="12.7109375" style="20" customWidth="1"/>
    <col min="10791" max="10791" width="1.5703125" style="20" customWidth="1"/>
    <col min="10792" max="10792" width="9.28515625" style="20" customWidth="1"/>
    <col min="10793" max="10793" width="1.5703125" style="20" customWidth="1"/>
    <col min="10794" max="10794" width="8.42578125" style="20" customWidth="1"/>
    <col min="10795" max="10795" width="1.5703125" style="20" customWidth="1"/>
    <col min="10796" max="10796" width="12.7109375" style="20" customWidth="1"/>
    <col min="10797" max="10797" width="1.5703125" style="20" customWidth="1"/>
    <col min="10798" max="10798" width="11.85546875" style="20" customWidth="1"/>
    <col min="10799" max="10799" width="1.5703125" style="20" customWidth="1"/>
    <col min="10800" max="10800" width="10.140625" style="20" customWidth="1"/>
    <col min="10801" max="10801" width="1" style="20" customWidth="1"/>
    <col min="10802" max="10802" width="11.28515625" style="20" customWidth="1"/>
    <col min="10803" max="10803" width="1.28515625" style="20" customWidth="1"/>
    <col min="10804" max="10804" width="9.42578125" style="20" customWidth="1"/>
    <col min="10805" max="10805" width="1.140625" style="20" customWidth="1"/>
    <col min="10806" max="10806" width="10.42578125" style="20" customWidth="1"/>
    <col min="10807" max="10807" width="1.28515625" style="20" customWidth="1"/>
    <col min="10808" max="10808" width="10.140625" style="20" customWidth="1"/>
    <col min="10809" max="10809" width="1.5703125" style="20" customWidth="1"/>
    <col min="10810" max="10810" width="11.42578125" style="20" customWidth="1"/>
    <col min="10811" max="10811" width="2.42578125" style="20" customWidth="1"/>
    <col min="10812" max="10812" width="4.5703125" style="20" customWidth="1"/>
    <col min="10813" max="10813" width="1.28515625" style="20" customWidth="1"/>
    <col min="10814" max="10814" width="8.42578125" style="20" customWidth="1"/>
    <col min="10815" max="10815" width="1.5703125" style="20" customWidth="1"/>
    <col min="10816" max="10816" width="12.7109375" style="20" customWidth="1"/>
    <col min="10817" max="10817" width="1.5703125" style="20" customWidth="1"/>
    <col min="10818" max="10818" width="12.7109375" style="20" customWidth="1"/>
    <col min="10819" max="10819" width="1.5703125" style="20" customWidth="1"/>
    <col min="10820" max="10820" width="12.7109375" style="20" customWidth="1"/>
    <col min="10821" max="10821" width="1.5703125" style="20" customWidth="1"/>
    <col min="10822" max="10822" width="12.7109375" style="20" customWidth="1"/>
    <col min="10823" max="10823" width="1.5703125" style="20" customWidth="1"/>
    <col min="10824" max="10824" width="12.7109375" style="20" customWidth="1"/>
    <col min="10825" max="11008" width="12.7109375" style="20"/>
    <col min="11009" max="11009" width="5" style="20" customWidth="1"/>
    <col min="11010" max="11010" width="1.5703125" style="20" customWidth="1"/>
    <col min="11011" max="11011" width="17" style="20" customWidth="1"/>
    <col min="11012" max="11012" width="1.5703125" style="20" customWidth="1"/>
    <col min="11013" max="11013" width="12.85546875" style="20" customWidth="1"/>
    <col min="11014" max="11014" width="1.5703125" style="20" customWidth="1"/>
    <col min="11015" max="11015" width="8.85546875" style="20" customWidth="1"/>
    <col min="11016" max="11016" width="1.5703125" style="20" customWidth="1"/>
    <col min="11017" max="11017" width="8.140625" style="20" customWidth="1"/>
    <col min="11018" max="11018" width="1.5703125" style="20" customWidth="1"/>
    <col min="11019" max="11019" width="12.7109375" style="20" customWidth="1"/>
    <col min="11020" max="11020" width="1.5703125" style="20" customWidth="1"/>
    <col min="11021" max="11021" width="13" style="20" customWidth="1"/>
    <col min="11022" max="11022" width="1.5703125" style="20" customWidth="1"/>
    <col min="11023" max="11023" width="8.42578125" style="20" customWidth="1"/>
    <col min="11024" max="11024" width="1.5703125" style="20" customWidth="1"/>
    <col min="11025" max="11025" width="8.42578125" style="20" customWidth="1"/>
    <col min="11026" max="11026" width="1.5703125" style="20" customWidth="1"/>
    <col min="11027" max="11027" width="13" style="20" bestFit="1" customWidth="1"/>
    <col min="11028" max="11028" width="1.5703125" style="20" customWidth="1"/>
    <col min="11029" max="11029" width="8.140625" style="20" customWidth="1"/>
    <col min="11030" max="11030" width="1.5703125" style="20" customWidth="1"/>
    <col min="11031" max="11031" width="8.28515625" style="20" customWidth="1"/>
    <col min="11032" max="11032" width="1.5703125" style="20" customWidth="1"/>
    <col min="11033" max="11033" width="11.85546875" style="20" customWidth="1"/>
    <col min="11034" max="11034" width="1.5703125" style="20" customWidth="1"/>
    <col min="11035" max="11035" width="11.42578125" style="20" customWidth="1"/>
    <col min="11036" max="11036" width="1.5703125" style="20" customWidth="1"/>
    <col min="11037" max="11037" width="10.5703125" style="20" customWidth="1"/>
    <col min="11038" max="11038" width="1.140625" style="20" customWidth="1"/>
    <col min="11039" max="11039" width="1.5703125" style="20" customWidth="1"/>
    <col min="11040" max="11040" width="14.42578125" style="20" customWidth="1"/>
    <col min="11041" max="11041" width="1.5703125" style="20" customWidth="1"/>
    <col min="11042" max="11042" width="9.28515625" style="20" customWidth="1"/>
    <col min="11043" max="11043" width="1.5703125" style="20" customWidth="1"/>
    <col min="11044" max="11044" width="9.28515625" style="20" customWidth="1"/>
    <col min="11045" max="11045" width="1.5703125" style="20" customWidth="1"/>
    <col min="11046" max="11046" width="12.7109375" style="20" customWidth="1"/>
    <col min="11047" max="11047" width="1.5703125" style="20" customWidth="1"/>
    <col min="11048" max="11048" width="9.28515625" style="20" customWidth="1"/>
    <col min="11049" max="11049" width="1.5703125" style="20" customWidth="1"/>
    <col min="11050" max="11050" width="8.42578125" style="20" customWidth="1"/>
    <col min="11051" max="11051" width="1.5703125" style="20" customWidth="1"/>
    <col min="11052" max="11052" width="12.7109375" style="20" customWidth="1"/>
    <col min="11053" max="11053" width="1.5703125" style="20" customWidth="1"/>
    <col min="11054" max="11054" width="11.85546875" style="20" customWidth="1"/>
    <col min="11055" max="11055" width="1.5703125" style="20" customWidth="1"/>
    <col min="11056" max="11056" width="10.140625" style="20" customWidth="1"/>
    <col min="11057" max="11057" width="1" style="20" customWidth="1"/>
    <col min="11058" max="11058" width="11.28515625" style="20" customWidth="1"/>
    <col min="11059" max="11059" width="1.28515625" style="20" customWidth="1"/>
    <col min="11060" max="11060" width="9.42578125" style="20" customWidth="1"/>
    <col min="11061" max="11061" width="1.140625" style="20" customWidth="1"/>
    <col min="11062" max="11062" width="10.42578125" style="20" customWidth="1"/>
    <col min="11063" max="11063" width="1.28515625" style="20" customWidth="1"/>
    <col min="11064" max="11064" width="10.140625" style="20" customWidth="1"/>
    <col min="11065" max="11065" width="1.5703125" style="20" customWidth="1"/>
    <col min="11066" max="11066" width="11.42578125" style="20" customWidth="1"/>
    <col min="11067" max="11067" width="2.42578125" style="20" customWidth="1"/>
    <col min="11068" max="11068" width="4.5703125" style="20" customWidth="1"/>
    <col min="11069" max="11069" width="1.28515625" style="20" customWidth="1"/>
    <col min="11070" max="11070" width="8.42578125" style="20" customWidth="1"/>
    <col min="11071" max="11071" width="1.5703125" style="20" customWidth="1"/>
    <col min="11072" max="11072" width="12.7109375" style="20" customWidth="1"/>
    <col min="11073" max="11073" width="1.5703125" style="20" customWidth="1"/>
    <col min="11074" max="11074" width="12.7109375" style="20" customWidth="1"/>
    <col min="11075" max="11075" width="1.5703125" style="20" customWidth="1"/>
    <col min="11076" max="11076" width="12.7109375" style="20" customWidth="1"/>
    <col min="11077" max="11077" width="1.5703125" style="20" customWidth="1"/>
    <col min="11078" max="11078" width="12.7109375" style="20" customWidth="1"/>
    <col min="11079" max="11079" width="1.5703125" style="20" customWidth="1"/>
    <col min="11080" max="11080" width="12.7109375" style="20" customWidth="1"/>
    <col min="11081" max="11264" width="12.7109375" style="20"/>
    <col min="11265" max="11265" width="5" style="20" customWidth="1"/>
    <col min="11266" max="11266" width="1.5703125" style="20" customWidth="1"/>
    <col min="11267" max="11267" width="17" style="20" customWidth="1"/>
    <col min="11268" max="11268" width="1.5703125" style="20" customWidth="1"/>
    <col min="11269" max="11269" width="12.85546875" style="20" customWidth="1"/>
    <col min="11270" max="11270" width="1.5703125" style="20" customWidth="1"/>
    <col min="11271" max="11271" width="8.85546875" style="20" customWidth="1"/>
    <col min="11272" max="11272" width="1.5703125" style="20" customWidth="1"/>
    <col min="11273" max="11273" width="8.140625" style="20" customWidth="1"/>
    <col min="11274" max="11274" width="1.5703125" style="20" customWidth="1"/>
    <col min="11275" max="11275" width="12.7109375" style="20" customWidth="1"/>
    <col min="11276" max="11276" width="1.5703125" style="20" customWidth="1"/>
    <col min="11277" max="11277" width="13" style="20" customWidth="1"/>
    <col min="11278" max="11278" width="1.5703125" style="20" customWidth="1"/>
    <col min="11279" max="11279" width="8.42578125" style="20" customWidth="1"/>
    <col min="11280" max="11280" width="1.5703125" style="20" customWidth="1"/>
    <col min="11281" max="11281" width="8.42578125" style="20" customWidth="1"/>
    <col min="11282" max="11282" width="1.5703125" style="20" customWidth="1"/>
    <col min="11283" max="11283" width="13" style="20" bestFit="1" customWidth="1"/>
    <col min="11284" max="11284" width="1.5703125" style="20" customWidth="1"/>
    <col min="11285" max="11285" width="8.140625" style="20" customWidth="1"/>
    <col min="11286" max="11286" width="1.5703125" style="20" customWidth="1"/>
    <col min="11287" max="11287" width="8.28515625" style="20" customWidth="1"/>
    <col min="11288" max="11288" width="1.5703125" style="20" customWidth="1"/>
    <col min="11289" max="11289" width="11.85546875" style="20" customWidth="1"/>
    <col min="11290" max="11290" width="1.5703125" style="20" customWidth="1"/>
    <col min="11291" max="11291" width="11.42578125" style="20" customWidth="1"/>
    <col min="11292" max="11292" width="1.5703125" style="20" customWidth="1"/>
    <col min="11293" max="11293" width="10.5703125" style="20" customWidth="1"/>
    <col min="11294" max="11294" width="1.140625" style="20" customWidth="1"/>
    <col min="11295" max="11295" width="1.5703125" style="20" customWidth="1"/>
    <col min="11296" max="11296" width="14.42578125" style="20" customWidth="1"/>
    <col min="11297" max="11297" width="1.5703125" style="20" customWidth="1"/>
    <col min="11298" max="11298" width="9.28515625" style="20" customWidth="1"/>
    <col min="11299" max="11299" width="1.5703125" style="20" customWidth="1"/>
    <col min="11300" max="11300" width="9.28515625" style="20" customWidth="1"/>
    <col min="11301" max="11301" width="1.5703125" style="20" customWidth="1"/>
    <col min="11302" max="11302" width="12.7109375" style="20" customWidth="1"/>
    <col min="11303" max="11303" width="1.5703125" style="20" customWidth="1"/>
    <col min="11304" max="11304" width="9.28515625" style="20" customWidth="1"/>
    <col min="11305" max="11305" width="1.5703125" style="20" customWidth="1"/>
    <col min="11306" max="11306" width="8.42578125" style="20" customWidth="1"/>
    <col min="11307" max="11307" width="1.5703125" style="20" customWidth="1"/>
    <col min="11308" max="11308" width="12.7109375" style="20" customWidth="1"/>
    <col min="11309" max="11309" width="1.5703125" style="20" customWidth="1"/>
    <col min="11310" max="11310" width="11.85546875" style="20" customWidth="1"/>
    <col min="11311" max="11311" width="1.5703125" style="20" customWidth="1"/>
    <col min="11312" max="11312" width="10.140625" style="20" customWidth="1"/>
    <col min="11313" max="11313" width="1" style="20" customWidth="1"/>
    <col min="11314" max="11314" width="11.28515625" style="20" customWidth="1"/>
    <col min="11315" max="11315" width="1.28515625" style="20" customWidth="1"/>
    <col min="11316" max="11316" width="9.42578125" style="20" customWidth="1"/>
    <col min="11317" max="11317" width="1.140625" style="20" customWidth="1"/>
    <col min="11318" max="11318" width="10.42578125" style="20" customWidth="1"/>
    <col min="11319" max="11319" width="1.28515625" style="20" customWidth="1"/>
    <col min="11320" max="11320" width="10.140625" style="20" customWidth="1"/>
    <col min="11321" max="11321" width="1.5703125" style="20" customWidth="1"/>
    <col min="11322" max="11322" width="11.42578125" style="20" customWidth="1"/>
    <col min="11323" max="11323" width="2.42578125" style="20" customWidth="1"/>
    <col min="11324" max="11324" width="4.5703125" style="20" customWidth="1"/>
    <col min="11325" max="11325" width="1.28515625" style="20" customWidth="1"/>
    <col min="11326" max="11326" width="8.42578125" style="20" customWidth="1"/>
    <col min="11327" max="11327" width="1.5703125" style="20" customWidth="1"/>
    <col min="11328" max="11328" width="12.7109375" style="20" customWidth="1"/>
    <col min="11329" max="11329" width="1.5703125" style="20" customWidth="1"/>
    <col min="11330" max="11330" width="12.7109375" style="20" customWidth="1"/>
    <col min="11331" max="11331" width="1.5703125" style="20" customWidth="1"/>
    <col min="11332" max="11332" width="12.7109375" style="20" customWidth="1"/>
    <col min="11333" max="11333" width="1.5703125" style="20" customWidth="1"/>
    <col min="11334" max="11334" width="12.7109375" style="20" customWidth="1"/>
    <col min="11335" max="11335" width="1.5703125" style="20" customWidth="1"/>
    <col min="11336" max="11336" width="12.7109375" style="20" customWidth="1"/>
    <col min="11337" max="11520" width="12.7109375" style="20"/>
    <col min="11521" max="11521" width="5" style="20" customWidth="1"/>
    <col min="11522" max="11522" width="1.5703125" style="20" customWidth="1"/>
    <col min="11523" max="11523" width="17" style="20" customWidth="1"/>
    <col min="11524" max="11524" width="1.5703125" style="20" customWidth="1"/>
    <col min="11525" max="11525" width="12.85546875" style="20" customWidth="1"/>
    <col min="11526" max="11526" width="1.5703125" style="20" customWidth="1"/>
    <col min="11527" max="11527" width="8.85546875" style="20" customWidth="1"/>
    <col min="11528" max="11528" width="1.5703125" style="20" customWidth="1"/>
    <col min="11529" max="11529" width="8.140625" style="20" customWidth="1"/>
    <col min="11530" max="11530" width="1.5703125" style="20" customWidth="1"/>
    <col min="11531" max="11531" width="12.7109375" style="20" customWidth="1"/>
    <col min="11532" max="11532" width="1.5703125" style="20" customWidth="1"/>
    <col min="11533" max="11533" width="13" style="20" customWidth="1"/>
    <col min="11534" max="11534" width="1.5703125" style="20" customWidth="1"/>
    <col min="11535" max="11535" width="8.42578125" style="20" customWidth="1"/>
    <col min="11536" max="11536" width="1.5703125" style="20" customWidth="1"/>
    <col min="11537" max="11537" width="8.42578125" style="20" customWidth="1"/>
    <col min="11538" max="11538" width="1.5703125" style="20" customWidth="1"/>
    <col min="11539" max="11539" width="13" style="20" bestFit="1" customWidth="1"/>
    <col min="11540" max="11540" width="1.5703125" style="20" customWidth="1"/>
    <col min="11541" max="11541" width="8.140625" style="20" customWidth="1"/>
    <col min="11542" max="11542" width="1.5703125" style="20" customWidth="1"/>
    <col min="11543" max="11543" width="8.28515625" style="20" customWidth="1"/>
    <col min="11544" max="11544" width="1.5703125" style="20" customWidth="1"/>
    <col min="11545" max="11545" width="11.85546875" style="20" customWidth="1"/>
    <col min="11546" max="11546" width="1.5703125" style="20" customWidth="1"/>
    <col min="11547" max="11547" width="11.42578125" style="20" customWidth="1"/>
    <col min="11548" max="11548" width="1.5703125" style="20" customWidth="1"/>
    <col min="11549" max="11549" width="10.5703125" style="20" customWidth="1"/>
    <col min="11550" max="11550" width="1.140625" style="20" customWidth="1"/>
    <col min="11551" max="11551" width="1.5703125" style="20" customWidth="1"/>
    <col min="11552" max="11552" width="14.42578125" style="20" customWidth="1"/>
    <col min="11553" max="11553" width="1.5703125" style="20" customWidth="1"/>
    <col min="11554" max="11554" width="9.28515625" style="20" customWidth="1"/>
    <col min="11555" max="11555" width="1.5703125" style="20" customWidth="1"/>
    <col min="11556" max="11556" width="9.28515625" style="20" customWidth="1"/>
    <col min="11557" max="11557" width="1.5703125" style="20" customWidth="1"/>
    <col min="11558" max="11558" width="12.7109375" style="20" customWidth="1"/>
    <col min="11559" max="11559" width="1.5703125" style="20" customWidth="1"/>
    <col min="11560" max="11560" width="9.28515625" style="20" customWidth="1"/>
    <col min="11561" max="11561" width="1.5703125" style="20" customWidth="1"/>
    <col min="11562" max="11562" width="8.42578125" style="20" customWidth="1"/>
    <col min="11563" max="11563" width="1.5703125" style="20" customWidth="1"/>
    <col min="11564" max="11564" width="12.7109375" style="20" customWidth="1"/>
    <col min="11565" max="11565" width="1.5703125" style="20" customWidth="1"/>
    <col min="11566" max="11566" width="11.85546875" style="20" customWidth="1"/>
    <col min="11567" max="11567" width="1.5703125" style="20" customWidth="1"/>
    <col min="11568" max="11568" width="10.140625" style="20" customWidth="1"/>
    <col min="11569" max="11569" width="1" style="20" customWidth="1"/>
    <col min="11570" max="11570" width="11.28515625" style="20" customWidth="1"/>
    <col min="11571" max="11571" width="1.28515625" style="20" customWidth="1"/>
    <col min="11572" max="11572" width="9.42578125" style="20" customWidth="1"/>
    <col min="11573" max="11573" width="1.140625" style="20" customWidth="1"/>
    <col min="11574" max="11574" width="10.42578125" style="20" customWidth="1"/>
    <col min="11575" max="11575" width="1.28515625" style="20" customWidth="1"/>
    <col min="11576" max="11576" width="10.140625" style="20" customWidth="1"/>
    <col min="11577" max="11577" width="1.5703125" style="20" customWidth="1"/>
    <col min="11578" max="11578" width="11.42578125" style="20" customWidth="1"/>
    <col min="11579" max="11579" width="2.42578125" style="20" customWidth="1"/>
    <col min="11580" max="11580" width="4.5703125" style="20" customWidth="1"/>
    <col min="11581" max="11581" width="1.28515625" style="20" customWidth="1"/>
    <col min="11582" max="11582" width="8.42578125" style="20" customWidth="1"/>
    <col min="11583" max="11583" width="1.5703125" style="20" customWidth="1"/>
    <col min="11584" max="11584" width="12.7109375" style="20" customWidth="1"/>
    <col min="11585" max="11585" width="1.5703125" style="20" customWidth="1"/>
    <col min="11586" max="11586" width="12.7109375" style="20" customWidth="1"/>
    <col min="11587" max="11587" width="1.5703125" style="20" customWidth="1"/>
    <col min="11588" max="11588" width="12.7109375" style="20" customWidth="1"/>
    <col min="11589" max="11589" width="1.5703125" style="20" customWidth="1"/>
    <col min="11590" max="11590" width="12.7109375" style="20" customWidth="1"/>
    <col min="11591" max="11591" width="1.5703125" style="20" customWidth="1"/>
    <col min="11592" max="11592" width="12.7109375" style="20" customWidth="1"/>
    <col min="11593" max="11776" width="12.7109375" style="20"/>
    <col min="11777" max="11777" width="5" style="20" customWidth="1"/>
    <col min="11778" max="11778" width="1.5703125" style="20" customWidth="1"/>
    <col min="11779" max="11779" width="17" style="20" customWidth="1"/>
    <col min="11780" max="11780" width="1.5703125" style="20" customWidth="1"/>
    <col min="11781" max="11781" width="12.85546875" style="20" customWidth="1"/>
    <col min="11782" max="11782" width="1.5703125" style="20" customWidth="1"/>
    <col min="11783" max="11783" width="8.85546875" style="20" customWidth="1"/>
    <col min="11784" max="11784" width="1.5703125" style="20" customWidth="1"/>
    <col min="11785" max="11785" width="8.140625" style="20" customWidth="1"/>
    <col min="11786" max="11786" width="1.5703125" style="20" customWidth="1"/>
    <col min="11787" max="11787" width="12.7109375" style="20" customWidth="1"/>
    <col min="11788" max="11788" width="1.5703125" style="20" customWidth="1"/>
    <col min="11789" max="11789" width="13" style="20" customWidth="1"/>
    <col min="11790" max="11790" width="1.5703125" style="20" customWidth="1"/>
    <col min="11791" max="11791" width="8.42578125" style="20" customWidth="1"/>
    <col min="11792" max="11792" width="1.5703125" style="20" customWidth="1"/>
    <col min="11793" max="11793" width="8.42578125" style="20" customWidth="1"/>
    <col min="11794" max="11794" width="1.5703125" style="20" customWidth="1"/>
    <col min="11795" max="11795" width="13" style="20" bestFit="1" customWidth="1"/>
    <col min="11796" max="11796" width="1.5703125" style="20" customWidth="1"/>
    <col min="11797" max="11797" width="8.140625" style="20" customWidth="1"/>
    <col min="11798" max="11798" width="1.5703125" style="20" customWidth="1"/>
    <col min="11799" max="11799" width="8.28515625" style="20" customWidth="1"/>
    <col min="11800" max="11800" width="1.5703125" style="20" customWidth="1"/>
    <col min="11801" max="11801" width="11.85546875" style="20" customWidth="1"/>
    <col min="11802" max="11802" width="1.5703125" style="20" customWidth="1"/>
    <col min="11803" max="11803" width="11.42578125" style="20" customWidth="1"/>
    <col min="11804" max="11804" width="1.5703125" style="20" customWidth="1"/>
    <col min="11805" max="11805" width="10.5703125" style="20" customWidth="1"/>
    <col min="11806" max="11806" width="1.140625" style="20" customWidth="1"/>
    <col min="11807" max="11807" width="1.5703125" style="20" customWidth="1"/>
    <col min="11808" max="11808" width="14.42578125" style="20" customWidth="1"/>
    <col min="11809" max="11809" width="1.5703125" style="20" customWidth="1"/>
    <col min="11810" max="11810" width="9.28515625" style="20" customWidth="1"/>
    <col min="11811" max="11811" width="1.5703125" style="20" customWidth="1"/>
    <col min="11812" max="11812" width="9.28515625" style="20" customWidth="1"/>
    <col min="11813" max="11813" width="1.5703125" style="20" customWidth="1"/>
    <col min="11814" max="11814" width="12.7109375" style="20" customWidth="1"/>
    <col min="11815" max="11815" width="1.5703125" style="20" customWidth="1"/>
    <col min="11816" max="11816" width="9.28515625" style="20" customWidth="1"/>
    <col min="11817" max="11817" width="1.5703125" style="20" customWidth="1"/>
    <col min="11818" max="11818" width="8.42578125" style="20" customWidth="1"/>
    <col min="11819" max="11819" width="1.5703125" style="20" customWidth="1"/>
    <col min="11820" max="11820" width="12.7109375" style="20" customWidth="1"/>
    <col min="11821" max="11821" width="1.5703125" style="20" customWidth="1"/>
    <col min="11822" max="11822" width="11.85546875" style="20" customWidth="1"/>
    <col min="11823" max="11823" width="1.5703125" style="20" customWidth="1"/>
    <col min="11824" max="11824" width="10.140625" style="20" customWidth="1"/>
    <col min="11825" max="11825" width="1" style="20" customWidth="1"/>
    <col min="11826" max="11826" width="11.28515625" style="20" customWidth="1"/>
    <col min="11827" max="11827" width="1.28515625" style="20" customWidth="1"/>
    <col min="11828" max="11828" width="9.42578125" style="20" customWidth="1"/>
    <col min="11829" max="11829" width="1.140625" style="20" customWidth="1"/>
    <col min="11830" max="11830" width="10.42578125" style="20" customWidth="1"/>
    <col min="11831" max="11831" width="1.28515625" style="20" customWidth="1"/>
    <col min="11832" max="11832" width="10.140625" style="20" customWidth="1"/>
    <col min="11833" max="11833" width="1.5703125" style="20" customWidth="1"/>
    <col min="11834" max="11834" width="11.42578125" style="20" customWidth="1"/>
    <col min="11835" max="11835" width="2.42578125" style="20" customWidth="1"/>
    <col min="11836" max="11836" width="4.5703125" style="20" customWidth="1"/>
    <col min="11837" max="11837" width="1.28515625" style="20" customWidth="1"/>
    <col min="11838" max="11838" width="8.42578125" style="20" customWidth="1"/>
    <col min="11839" max="11839" width="1.5703125" style="20" customWidth="1"/>
    <col min="11840" max="11840" width="12.7109375" style="20" customWidth="1"/>
    <col min="11841" max="11841" width="1.5703125" style="20" customWidth="1"/>
    <col min="11842" max="11842" width="12.7109375" style="20" customWidth="1"/>
    <col min="11843" max="11843" width="1.5703125" style="20" customWidth="1"/>
    <col min="11844" max="11844" width="12.7109375" style="20" customWidth="1"/>
    <col min="11845" max="11845" width="1.5703125" style="20" customWidth="1"/>
    <col min="11846" max="11846" width="12.7109375" style="20" customWidth="1"/>
    <col min="11847" max="11847" width="1.5703125" style="20" customWidth="1"/>
    <col min="11848" max="11848" width="12.7109375" style="20" customWidth="1"/>
    <col min="11849" max="12032" width="12.7109375" style="20"/>
    <col min="12033" max="12033" width="5" style="20" customWidth="1"/>
    <col min="12034" max="12034" width="1.5703125" style="20" customWidth="1"/>
    <col min="12035" max="12035" width="17" style="20" customWidth="1"/>
    <col min="12036" max="12036" width="1.5703125" style="20" customWidth="1"/>
    <col min="12037" max="12037" width="12.85546875" style="20" customWidth="1"/>
    <col min="12038" max="12038" width="1.5703125" style="20" customWidth="1"/>
    <col min="12039" max="12039" width="8.85546875" style="20" customWidth="1"/>
    <col min="12040" max="12040" width="1.5703125" style="20" customWidth="1"/>
    <col min="12041" max="12041" width="8.140625" style="20" customWidth="1"/>
    <col min="12042" max="12042" width="1.5703125" style="20" customWidth="1"/>
    <col min="12043" max="12043" width="12.7109375" style="20" customWidth="1"/>
    <col min="12044" max="12044" width="1.5703125" style="20" customWidth="1"/>
    <col min="12045" max="12045" width="13" style="20" customWidth="1"/>
    <col min="12046" max="12046" width="1.5703125" style="20" customWidth="1"/>
    <col min="12047" max="12047" width="8.42578125" style="20" customWidth="1"/>
    <col min="12048" max="12048" width="1.5703125" style="20" customWidth="1"/>
    <col min="12049" max="12049" width="8.42578125" style="20" customWidth="1"/>
    <col min="12050" max="12050" width="1.5703125" style="20" customWidth="1"/>
    <col min="12051" max="12051" width="13" style="20" bestFit="1" customWidth="1"/>
    <col min="12052" max="12052" width="1.5703125" style="20" customWidth="1"/>
    <col min="12053" max="12053" width="8.140625" style="20" customWidth="1"/>
    <col min="12054" max="12054" width="1.5703125" style="20" customWidth="1"/>
    <col min="12055" max="12055" width="8.28515625" style="20" customWidth="1"/>
    <col min="12056" max="12056" width="1.5703125" style="20" customWidth="1"/>
    <col min="12057" max="12057" width="11.85546875" style="20" customWidth="1"/>
    <col min="12058" max="12058" width="1.5703125" style="20" customWidth="1"/>
    <col min="12059" max="12059" width="11.42578125" style="20" customWidth="1"/>
    <col min="12060" max="12060" width="1.5703125" style="20" customWidth="1"/>
    <col min="12061" max="12061" width="10.5703125" style="20" customWidth="1"/>
    <col min="12062" max="12062" width="1.140625" style="20" customWidth="1"/>
    <col min="12063" max="12063" width="1.5703125" style="20" customWidth="1"/>
    <col min="12064" max="12064" width="14.42578125" style="20" customWidth="1"/>
    <col min="12065" max="12065" width="1.5703125" style="20" customWidth="1"/>
    <col min="12066" max="12066" width="9.28515625" style="20" customWidth="1"/>
    <col min="12067" max="12067" width="1.5703125" style="20" customWidth="1"/>
    <col min="12068" max="12068" width="9.28515625" style="20" customWidth="1"/>
    <col min="12069" max="12069" width="1.5703125" style="20" customWidth="1"/>
    <col min="12070" max="12070" width="12.7109375" style="20" customWidth="1"/>
    <col min="12071" max="12071" width="1.5703125" style="20" customWidth="1"/>
    <col min="12072" max="12072" width="9.28515625" style="20" customWidth="1"/>
    <col min="12073" max="12073" width="1.5703125" style="20" customWidth="1"/>
    <col min="12074" max="12074" width="8.42578125" style="20" customWidth="1"/>
    <col min="12075" max="12075" width="1.5703125" style="20" customWidth="1"/>
    <col min="12076" max="12076" width="12.7109375" style="20" customWidth="1"/>
    <col min="12077" max="12077" width="1.5703125" style="20" customWidth="1"/>
    <col min="12078" max="12078" width="11.85546875" style="20" customWidth="1"/>
    <col min="12079" max="12079" width="1.5703125" style="20" customWidth="1"/>
    <col min="12080" max="12080" width="10.140625" style="20" customWidth="1"/>
    <col min="12081" max="12081" width="1" style="20" customWidth="1"/>
    <col min="12082" max="12082" width="11.28515625" style="20" customWidth="1"/>
    <col min="12083" max="12083" width="1.28515625" style="20" customWidth="1"/>
    <col min="12084" max="12084" width="9.42578125" style="20" customWidth="1"/>
    <col min="12085" max="12085" width="1.140625" style="20" customWidth="1"/>
    <col min="12086" max="12086" width="10.42578125" style="20" customWidth="1"/>
    <col min="12087" max="12087" width="1.28515625" style="20" customWidth="1"/>
    <col min="12088" max="12088" width="10.140625" style="20" customWidth="1"/>
    <col min="12089" max="12089" width="1.5703125" style="20" customWidth="1"/>
    <col min="12090" max="12090" width="11.42578125" style="20" customWidth="1"/>
    <col min="12091" max="12091" width="2.42578125" style="20" customWidth="1"/>
    <col min="12092" max="12092" width="4.5703125" style="20" customWidth="1"/>
    <col min="12093" max="12093" width="1.28515625" style="20" customWidth="1"/>
    <col min="12094" max="12094" width="8.42578125" style="20" customWidth="1"/>
    <col min="12095" max="12095" width="1.5703125" style="20" customWidth="1"/>
    <col min="12096" max="12096" width="12.7109375" style="20" customWidth="1"/>
    <col min="12097" max="12097" width="1.5703125" style="20" customWidth="1"/>
    <col min="12098" max="12098" width="12.7109375" style="20" customWidth="1"/>
    <col min="12099" max="12099" width="1.5703125" style="20" customWidth="1"/>
    <col min="12100" max="12100" width="12.7109375" style="20" customWidth="1"/>
    <col min="12101" max="12101" width="1.5703125" style="20" customWidth="1"/>
    <col min="12102" max="12102" width="12.7109375" style="20" customWidth="1"/>
    <col min="12103" max="12103" width="1.5703125" style="20" customWidth="1"/>
    <col min="12104" max="12104" width="12.7109375" style="20" customWidth="1"/>
    <col min="12105" max="12288" width="12.7109375" style="20"/>
    <col min="12289" max="12289" width="5" style="20" customWidth="1"/>
    <col min="12290" max="12290" width="1.5703125" style="20" customWidth="1"/>
    <col min="12291" max="12291" width="17" style="20" customWidth="1"/>
    <col min="12292" max="12292" width="1.5703125" style="20" customWidth="1"/>
    <col min="12293" max="12293" width="12.85546875" style="20" customWidth="1"/>
    <col min="12294" max="12294" width="1.5703125" style="20" customWidth="1"/>
    <col min="12295" max="12295" width="8.85546875" style="20" customWidth="1"/>
    <col min="12296" max="12296" width="1.5703125" style="20" customWidth="1"/>
    <col min="12297" max="12297" width="8.140625" style="20" customWidth="1"/>
    <col min="12298" max="12298" width="1.5703125" style="20" customWidth="1"/>
    <col min="12299" max="12299" width="12.7109375" style="20" customWidth="1"/>
    <col min="12300" max="12300" width="1.5703125" style="20" customWidth="1"/>
    <col min="12301" max="12301" width="13" style="20" customWidth="1"/>
    <col min="12302" max="12302" width="1.5703125" style="20" customWidth="1"/>
    <col min="12303" max="12303" width="8.42578125" style="20" customWidth="1"/>
    <col min="12304" max="12304" width="1.5703125" style="20" customWidth="1"/>
    <col min="12305" max="12305" width="8.42578125" style="20" customWidth="1"/>
    <col min="12306" max="12306" width="1.5703125" style="20" customWidth="1"/>
    <col min="12307" max="12307" width="13" style="20" bestFit="1" customWidth="1"/>
    <col min="12308" max="12308" width="1.5703125" style="20" customWidth="1"/>
    <col min="12309" max="12309" width="8.140625" style="20" customWidth="1"/>
    <col min="12310" max="12310" width="1.5703125" style="20" customWidth="1"/>
    <col min="12311" max="12311" width="8.28515625" style="20" customWidth="1"/>
    <col min="12312" max="12312" width="1.5703125" style="20" customWidth="1"/>
    <col min="12313" max="12313" width="11.85546875" style="20" customWidth="1"/>
    <col min="12314" max="12314" width="1.5703125" style="20" customWidth="1"/>
    <col min="12315" max="12315" width="11.42578125" style="20" customWidth="1"/>
    <col min="12316" max="12316" width="1.5703125" style="20" customWidth="1"/>
    <col min="12317" max="12317" width="10.5703125" style="20" customWidth="1"/>
    <col min="12318" max="12318" width="1.140625" style="20" customWidth="1"/>
    <col min="12319" max="12319" width="1.5703125" style="20" customWidth="1"/>
    <col min="12320" max="12320" width="14.42578125" style="20" customWidth="1"/>
    <col min="12321" max="12321" width="1.5703125" style="20" customWidth="1"/>
    <col min="12322" max="12322" width="9.28515625" style="20" customWidth="1"/>
    <col min="12323" max="12323" width="1.5703125" style="20" customWidth="1"/>
    <col min="12324" max="12324" width="9.28515625" style="20" customWidth="1"/>
    <col min="12325" max="12325" width="1.5703125" style="20" customWidth="1"/>
    <col min="12326" max="12326" width="12.7109375" style="20" customWidth="1"/>
    <col min="12327" max="12327" width="1.5703125" style="20" customWidth="1"/>
    <col min="12328" max="12328" width="9.28515625" style="20" customWidth="1"/>
    <col min="12329" max="12329" width="1.5703125" style="20" customWidth="1"/>
    <col min="12330" max="12330" width="8.42578125" style="20" customWidth="1"/>
    <col min="12331" max="12331" width="1.5703125" style="20" customWidth="1"/>
    <col min="12332" max="12332" width="12.7109375" style="20" customWidth="1"/>
    <col min="12333" max="12333" width="1.5703125" style="20" customWidth="1"/>
    <col min="12334" max="12334" width="11.85546875" style="20" customWidth="1"/>
    <col min="12335" max="12335" width="1.5703125" style="20" customWidth="1"/>
    <col min="12336" max="12336" width="10.140625" style="20" customWidth="1"/>
    <col min="12337" max="12337" width="1" style="20" customWidth="1"/>
    <col min="12338" max="12338" width="11.28515625" style="20" customWidth="1"/>
    <col min="12339" max="12339" width="1.28515625" style="20" customWidth="1"/>
    <col min="12340" max="12340" width="9.42578125" style="20" customWidth="1"/>
    <col min="12341" max="12341" width="1.140625" style="20" customWidth="1"/>
    <col min="12342" max="12342" width="10.42578125" style="20" customWidth="1"/>
    <col min="12343" max="12343" width="1.28515625" style="20" customWidth="1"/>
    <col min="12344" max="12344" width="10.140625" style="20" customWidth="1"/>
    <col min="12345" max="12345" width="1.5703125" style="20" customWidth="1"/>
    <col min="12346" max="12346" width="11.42578125" style="20" customWidth="1"/>
    <col min="12347" max="12347" width="2.42578125" style="20" customWidth="1"/>
    <col min="12348" max="12348" width="4.5703125" style="20" customWidth="1"/>
    <col min="12349" max="12349" width="1.28515625" style="20" customWidth="1"/>
    <col min="12350" max="12350" width="8.42578125" style="20" customWidth="1"/>
    <col min="12351" max="12351" width="1.5703125" style="20" customWidth="1"/>
    <col min="12352" max="12352" width="12.7109375" style="20" customWidth="1"/>
    <col min="12353" max="12353" width="1.5703125" style="20" customWidth="1"/>
    <col min="12354" max="12354" width="12.7109375" style="20" customWidth="1"/>
    <col min="12355" max="12355" width="1.5703125" style="20" customWidth="1"/>
    <col min="12356" max="12356" width="12.7109375" style="20" customWidth="1"/>
    <col min="12357" max="12357" width="1.5703125" style="20" customWidth="1"/>
    <col min="12358" max="12358" width="12.7109375" style="20" customWidth="1"/>
    <col min="12359" max="12359" width="1.5703125" style="20" customWidth="1"/>
    <col min="12360" max="12360" width="12.7109375" style="20" customWidth="1"/>
    <col min="12361" max="12544" width="12.7109375" style="20"/>
    <col min="12545" max="12545" width="5" style="20" customWidth="1"/>
    <col min="12546" max="12546" width="1.5703125" style="20" customWidth="1"/>
    <col min="12547" max="12547" width="17" style="20" customWidth="1"/>
    <col min="12548" max="12548" width="1.5703125" style="20" customWidth="1"/>
    <col min="12549" max="12549" width="12.85546875" style="20" customWidth="1"/>
    <col min="12550" max="12550" width="1.5703125" style="20" customWidth="1"/>
    <col min="12551" max="12551" width="8.85546875" style="20" customWidth="1"/>
    <col min="12552" max="12552" width="1.5703125" style="20" customWidth="1"/>
    <col min="12553" max="12553" width="8.140625" style="20" customWidth="1"/>
    <col min="12554" max="12554" width="1.5703125" style="20" customWidth="1"/>
    <col min="12555" max="12555" width="12.7109375" style="20" customWidth="1"/>
    <col min="12556" max="12556" width="1.5703125" style="20" customWidth="1"/>
    <col min="12557" max="12557" width="13" style="20" customWidth="1"/>
    <col min="12558" max="12558" width="1.5703125" style="20" customWidth="1"/>
    <col min="12559" max="12559" width="8.42578125" style="20" customWidth="1"/>
    <col min="12560" max="12560" width="1.5703125" style="20" customWidth="1"/>
    <col min="12561" max="12561" width="8.42578125" style="20" customWidth="1"/>
    <col min="12562" max="12562" width="1.5703125" style="20" customWidth="1"/>
    <col min="12563" max="12563" width="13" style="20" bestFit="1" customWidth="1"/>
    <col min="12564" max="12564" width="1.5703125" style="20" customWidth="1"/>
    <col min="12565" max="12565" width="8.140625" style="20" customWidth="1"/>
    <col min="12566" max="12566" width="1.5703125" style="20" customWidth="1"/>
    <col min="12567" max="12567" width="8.28515625" style="20" customWidth="1"/>
    <col min="12568" max="12568" width="1.5703125" style="20" customWidth="1"/>
    <col min="12569" max="12569" width="11.85546875" style="20" customWidth="1"/>
    <col min="12570" max="12570" width="1.5703125" style="20" customWidth="1"/>
    <col min="12571" max="12571" width="11.42578125" style="20" customWidth="1"/>
    <col min="12572" max="12572" width="1.5703125" style="20" customWidth="1"/>
    <col min="12573" max="12573" width="10.5703125" style="20" customWidth="1"/>
    <col min="12574" max="12574" width="1.140625" style="20" customWidth="1"/>
    <col min="12575" max="12575" width="1.5703125" style="20" customWidth="1"/>
    <col min="12576" max="12576" width="14.42578125" style="20" customWidth="1"/>
    <col min="12577" max="12577" width="1.5703125" style="20" customWidth="1"/>
    <col min="12578" max="12578" width="9.28515625" style="20" customWidth="1"/>
    <col min="12579" max="12579" width="1.5703125" style="20" customWidth="1"/>
    <col min="12580" max="12580" width="9.28515625" style="20" customWidth="1"/>
    <col min="12581" max="12581" width="1.5703125" style="20" customWidth="1"/>
    <col min="12582" max="12582" width="12.7109375" style="20" customWidth="1"/>
    <col min="12583" max="12583" width="1.5703125" style="20" customWidth="1"/>
    <col min="12584" max="12584" width="9.28515625" style="20" customWidth="1"/>
    <col min="12585" max="12585" width="1.5703125" style="20" customWidth="1"/>
    <col min="12586" max="12586" width="8.42578125" style="20" customWidth="1"/>
    <col min="12587" max="12587" width="1.5703125" style="20" customWidth="1"/>
    <col min="12588" max="12588" width="12.7109375" style="20" customWidth="1"/>
    <col min="12589" max="12589" width="1.5703125" style="20" customWidth="1"/>
    <col min="12590" max="12590" width="11.85546875" style="20" customWidth="1"/>
    <col min="12591" max="12591" width="1.5703125" style="20" customWidth="1"/>
    <col min="12592" max="12592" width="10.140625" style="20" customWidth="1"/>
    <col min="12593" max="12593" width="1" style="20" customWidth="1"/>
    <col min="12594" max="12594" width="11.28515625" style="20" customWidth="1"/>
    <col min="12595" max="12595" width="1.28515625" style="20" customWidth="1"/>
    <col min="12596" max="12596" width="9.42578125" style="20" customWidth="1"/>
    <col min="12597" max="12597" width="1.140625" style="20" customWidth="1"/>
    <col min="12598" max="12598" width="10.42578125" style="20" customWidth="1"/>
    <col min="12599" max="12599" width="1.28515625" style="20" customWidth="1"/>
    <col min="12600" max="12600" width="10.140625" style="20" customWidth="1"/>
    <col min="12601" max="12601" width="1.5703125" style="20" customWidth="1"/>
    <col min="12602" max="12602" width="11.42578125" style="20" customWidth="1"/>
    <col min="12603" max="12603" width="2.42578125" style="20" customWidth="1"/>
    <col min="12604" max="12604" width="4.5703125" style="20" customWidth="1"/>
    <col min="12605" max="12605" width="1.28515625" style="20" customWidth="1"/>
    <col min="12606" max="12606" width="8.42578125" style="20" customWidth="1"/>
    <col min="12607" max="12607" width="1.5703125" style="20" customWidth="1"/>
    <col min="12608" max="12608" width="12.7109375" style="20" customWidth="1"/>
    <col min="12609" max="12609" width="1.5703125" style="20" customWidth="1"/>
    <col min="12610" max="12610" width="12.7109375" style="20" customWidth="1"/>
    <col min="12611" max="12611" width="1.5703125" style="20" customWidth="1"/>
    <col min="12612" max="12612" width="12.7109375" style="20" customWidth="1"/>
    <col min="12613" max="12613" width="1.5703125" style="20" customWidth="1"/>
    <col min="12614" max="12614" width="12.7109375" style="20" customWidth="1"/>
    <col min="12615" max="12615" width="1.5703125" style="20" customWidth="1"/>
    <col min="12616" max="12616" width="12.7109375" style="20" customWidth="1"/>
    <col min="12617" max="12800" width="12.7109375" style="20"/>
    <col min="12801" max="12801" width="5" style="20" customWidth="1"/>
    <col min="12802" max="12802" width="1.5703125" style="20" customWidth="1"/>
    <col min="12803" max="12803" width="17" style="20" customWidth="1"/>
    <col min="12804" max="12804" width="1.5703125" style="20" customWidth="1"/>
    <col min="12805" max="12805" width="12.85546875" style="20" customWidth="1"/>
    <col min="12806" max="12806" width="1.5703125" style="20" customWidth="1"/>
    <col min="12807" max="12807" width="8.85546875" style="20" customWidth="1"/>
    <col min="12808" max="12808" width="1.5703125" style="20" customWidth="1"/>
    <col min="12809" max="12809" width="8.140625" style="20" customWidth="1"/>
    <col min="12810" max="12810" width="1.5703125" style="20" customWidth="1"/>
    <col min="12811" max="12811" width="12.7109375" style="20" customWidth="1"/>
    <col min="12812" max="12812" width="1.5703125" style="20" customWidth="1"/>
    <col min="12813" max="12813" width="13" style="20" customWidth="1"/>
    <col min="12814" max="12814" width="1.5703125" style="20" customWidth="1"/>
    <col min="12815" max="12815" width="8.42578125" style="20" customWidth="1"/>
    <col min="12816" max="12816" width="1.5703125" style="20" customWidth="1"/>
    <col min="12817" max="12817" width="8.42578125" style="20" customWidth="1"/>
    <col min="12818" max="12818" width="1.5703125" style="20" customWidth="1"/>
    <col min="12819" max="12819" width="13" style="20" bestFit="1" customWidth="1"/>
    <col min="12820" max="12820" width="1.5703125" style="20" customWidth="1"/>
    <col min="12821" max="12821" width="8.140625" style="20" customWidth="1"/>
    <col min="12822" max="12822" width="1.5703125" style="20" customWidth="1"/>
    <col min="12823" max="12823" width="8.28515625" style="20" customWidth="1"/>
    <col min="12824" max="12824" width="1.5703125" style="20" customWidth="1"/>
    <col min="12825" max="12825" width="11.85546875" style="20" customWidth="1"/>
    <col min="12826" max="12826" width="1.5703125" style="20" customWidth="1"/>
    <col min="12827" max="12827" width="11.42578125" style="20" customWidth="1"/>
    <col min="12828" max="12828" width="1.5703125" style="20" customWidth="1"/>
    <col min="12829" max="12829" width="10.5703125" style="20" customWidth="1"/>
    <col min="12830" max="12830" width="1.140625" style="20" customWidth="1"/>
    <col min="12831" max="12831" width="1.5703125" style="20" customWidth="1"/>
    <col min="12832" max="12832" width="14.42578125" style="20" customWidth="1"/>
    <col min="12833" max="12833" width="1.5703125" style="20" customWidth="1"/>
    <col min="12834" max="12834" width="9.28515625" style="20" customWidth="1"/>
    <col min="12835" max="12835" width="1.5703125" style="20" customWidth="1"/>
    <col min="12836" max="12836" width="9.28515625" style="20" customWidth="1"/>
    <col min="12837" max="12837" width="1.5703125" style="20" customWidth="1"/>
    <col min="12838" max="12838" width="12.7109375" style="20" customWidth="1"/>
    <col min="12839" max="12839" width="1.5703125" style="20" customWidth="1"/>
    <col min="12840" max="12840" width="9.28515625" style="20" customWidth="1"/>
    <col min="12841" max="12841" width="1.5703125" style="20" customWidth="1"/>
    <col min="12842" max="12842" width="8.42578125" style="20" customWidth="1"/>
    <col min="12843" max="12843" width="1.5703125" style="20" customWidth="1"/>
    <col min="12844" max="12844" width="12.7109375" style="20" customWidth="1"/>
    <col min="12845" max="12845" width="1.5703125" style="20" customWidth="1"/>
    <col min="12846" max="12846" width="11.85546875" style="20" customWidth="1"/>
    <col min="12847" max="12847" width="1.5703125" style="20" customWidth="1"/>
    <col min="12848" max="12848" width="10.140625" style="20" customWidth="1"/>
    <col min="12849" max="12849" width="1" style="20" customWidth="1"/>
    <col min="12850" max="12850" width="11.28515625" style="20" customWidth="1"/>
    <col min="12851" max="12851" width="1.28515625" style="20" customWidth="1"/>
    <col min="12852" max="12852" width="9.42578125" style="20" customWidth="1"/>
    <col min="12853" max="12853" width="1.140625" style="20" customWidth="1"/>
    <col min="12854" max="12854" width="10.42578125" style="20" customWidth="1"/>
    <col min="12855" max="12855" width="1.28515625" style="20" customWidth="1"/>
    <col min="12856" max="12856" width="10.140625" style="20" customWidth="1"/>
    <col min="12857" max="12857" width="1.5703125" style="20" customWidth="1"/>
    <col min="12858" max="12858" width="11.42578125" style="20" customWidth="1"/>
    <col min="12859" max="12859" width="2.42578125" style="20" customWidth="1"/>
    <col min="12860" max="12860" width="4.5703125" style="20" customWidth="1"/>
    <col min="12861" max="12861" width="1.28515625" style="20" customWidth="1"/>
    <col min="12862" max="12862" width="8.42578125" style="20" customWidth="1"/>
    <col min="12863" max="12863" width="1.5703125" style="20" customWidth="1"/>
    <col min="12864" max="12864" width="12.7109375" style="20" customWidth="1"/>
    <col min="12865" max="12865" width="1.5703125" style="20" customWidth="1"/>
    <col min="12866" max="12866" width="12.7109375" style="20" customWidth="1"/>
    <col min="12867" max="12867" width="1.5703125" style="20" customWidth="1"/>
    <col min="12868" max="12868" width="12.7109375" style="20" customWidth="1"/>
    <col min="12869" max="12869" width="1.5703125" style="20" customWidth="1"/>
    <col min="12870" max="12870" width="12.7109375" style="20" customWidth="1"/>
    <col min="12871" max="12871" width="1.5703125" style="20" customWidth="1"/>
    <col min="12872" max="12872" width="12.7109375" style="20" customWidth="1"/>
    <col min="12873" max="13056" width="12.7109375" style="20"/>
    <col min="13057" max="13057" width="5" style="20" customWidth="1"/>
    <col min="13058" max="13058" width="1.5703125" style="20" customWidth="1"/>
    <col min="13059" max="13059" width="17" style="20" customWidth="1"/>
    <col min="13060" max="13060" width="1.5703125" style="20" customWidth="1"/>
    <col min="13061" max="13061" width="12.85546875" style="20" customWidth="1"/>
    <col min="13062" max="13062" width="1.5703125" style="20" customWidth="1"/>
    <col min="13063" max="13063" width="8.85546875" style="20" customWidth="1"/>
    <col min="13064" max="13064" width="1.5703125" style="20" customWidth="1"/>
    <col min="13065" max="13065" width="8.140625" style="20" customWidth="1"/>
    <col min="13066" max="13066" width="1.5703125" style="20" customWidth="1"/>
    <col min="13067" max="13067" width="12.7109375" style="20" customWidth="1"/>
    <col min="13068" max="13068" width="1.5703125" style="20" customWidth="1"/>
    <col min="13069" max="13069" width="13" style="20" customWidth="1"/>
    <col min="13070" max="13070" width="1.5703125" style="20" customWidth="1"/>
    <col min="13071" max="13071" width="8.42578125" style="20" customWidth="1"/>
    <col min="13072" max="13072" width="1.5703125" style="20" customWidth="1"/>
    <col min="13073" max="13073" width="8.42578125" style="20" customWidth="1"/>
    <col min="13074" max="13074" width="1.5703125" style="20" customWidth="1"/>
    <col min="13075" max="13075" width="13" style="20" bestFit="1" customWidth="1"/>
    <col min="13076" max="13076" width="1.5703125" style="20" customWidth="1"/>
    <col min="13077" max="13077" width="8.140625" style="20" customWidth="1"/>
    <col min="13078" max="13078" width="1.5703125" style="20" customWidth="1"/>
    <col min="13079" max="13079" width="8.28515625" style="20" customWidth="1"/>
    <col min="13080" max="13080" width="1.5703125" style="20" customWidth="1"/>
    <col min="13081" max="13081" width="11.85546875" style="20" customWidth="1"/>
    <col min="13082" max="13082" width="1.5703125" style="20" customWidth="1"/>
    <col min="13083" max="13083" width="11.42578125" style="20" customWidth="1"/>
    <col min="13084" max="13084" width="1.5703125" style="20" customWidth="1"/>
    <col min="13085" max="13085" width="10.5703125" style="20" customWidth="1"/>
    <col min="13086" max="13086" width="1.140625" style="20" customWidth="1"/>
    <col min="13087" max="13087" width="1.5703125" style="20" customWidth="1"/>
    <col min="13088" max="13088" width="14.42578125" style="20" customWidth="1"/>
    <col min="13089" max="13089" width="1.5703125" style="20" customWidth="1"/>
    <col min="13090" max="13090" width="9.28515625" style="20" customWidth="1"/>
    <col min="13091" max="13091" width="1.5703125" style="20" customWidth="1"/>
    <col min="13092" max="13092" width="9.28515625" style="20" customWidth="1"/>
    <col min="13093" max="13093" width="1.5703125" style="20" customWidth="1"/>
    <col min="13094" max="13094" width="12.7109375" style="20" customWidth="1"/>
    <col min="13095" max="13095" width="1.5703125" style="20" customWidth="1"/>
    <col min="13096" max="13096" width="9.28515625" style="20" customWidth="1"/>
    <col min="13097" max="13097" width="1.5703125" style="20" customWidth="1"/>
    <col min="13098" max="13098" width="8.42578125" style="20" customWidth="1"/>
    <col min="13099" max="13099" width="1.5703125" style="20" customWidth="1"/>
    <col min="13100" max="13100" width="12.7109375" style="20" customWidth="1"/>
    <col min="13101" max="13101" width="1.5703125" style="20" customWidth="1"/>
    <col min="13102" max="13102" width="11.85546875" style="20" customWidth="1"/>
    <col min="13103" max="13103" width="1.5703125" style="20" customWidth="1"/>
    <col min="13104" max="13104" width="10.140625" style="20" customWidth="1"/>
    <col min="13105" max="13105" width="1" style="20" customWidth="1"/>
    <col min="13106" max="13106" width="11.28515625" style="20" customWidth="1"/>
    <col min="13107" max="13107" width="1.28515625" style="20" customWidth="1"/>
    <col min="13108" max="13108" width="9.42578125" style="20" customWidth="1"/>
    <col min="13109" max="13109" width="1.140625" style="20" customWidth="1"/>
    <col min="13110" max="13110" width="10.42578125" style="20" customWidth="1"/>
    <col min="13111" max="13111" width="1.28515625" style="20" customWidth="1"/>
    <col min="13112" max="13112" width="10.140625" style="20" customWidth="1"/>
    <col min="13113" max="13113" width="1.5703125" style="20" customWidth="1"/>
    <col min="13114" max="13114" width="11.42578125" style="20" customWidth="1"/>
    <col min="13115" max="13115" width="2.42578125" style="20" customWidth="1"/>
    <col min="13116" max="13116" width="4.5703125" style="20" customWidth="1"/>
    <col min="13117" max="13117" width="1.28515625" style="20" customWidth="1"/>
    <col min="13118" max="13118" width="8.42578125" style="20" customWidth="1"/>
    <col min="13119" max="13119" width="1.5703125" style="20" customWidth="1"/>
    <col min="13120" max="13120" width="12.7109375" style="20" customWidth="1"/>
    <col min="13121" max="13121" width="1.5703125" style="20" customWidth="1"/>
    <col min="13122" max="13122" width="12.7109375" style="20" customWidth="1"/>
    <col min="13123" max="13123" width="1.5703125" style="20" customWidth="1"/>
    <col min="13124" max="13124" width="12.7109375" style="20" customWidth="1"/>
    <col min="13125" max="13125" width="1.5703125" style="20" customWidth="1"/>
    <col min="13126" max="13126" width="12.7109375" style="20" customWidth="1"/>
    <col min="13127" max="13127" width="1.5703125" style="20" customWidth="1"/>
    <col min="13128" max="13128" width="12.7109375" style="20" customWidth="1"/>
    <col min="13129" max="13312" width="12.7109375" style="20"/>
    <col min="13313" max="13313" width="5" style="20" customWidth="1"/>
    <col min="13314" max="13314" width="1.5703125" style="20" customWidth="1"/>
    <col min="13315" max="13315" width="17" style="20" customWidth="1"/>
    <col min="13316" max="13316" width="1.5703125" style="20" customWidth="1"/>
    <col min="13317" max="13317" width="12.85546875" style="20" customWidth="1"/>
    <col min="13318" max="13318" width="1.5703125" style="20" customWidth="1"/>
    <col min="13319" max="13319" width="8.85546875" style="20" customWidth="1"/>
    <col min="13320" max="13320" width="1.5703125" style="20" customWidth="1"/>
    <col min="13321" max="13321" width="8.140625" style="20" customWidth="1"/>
    <col min="13322" max="13322" width="1.5703125" style="20" customWidth="1"/>
    <col min="13323" max="13323" width="12.7109375" style="20" customWidth="1"/>
    <col min="13324" max="13324" width="1.5703125" style="20" customWidth="1"/>
    <col min="13325" max="13325" width="13" style="20" customWidth="1"/>
    <col min="13326" max="13326" width="1.5703125" style="20" customWidth="1"/>
    <col min="13327" max="13327" width="8.42578125" style="20" customWidth="1"/>
    <col min="13328" max="13328" width="1.5703125" style="20" customWidth="1"/>
    <col min="13329" max="13329" width="8.42578125" style="20" customWidth="1"/>
    <col min="13330" max="13330" width="1.5703125" style="20" customWidth="1"/>
    <col min="13331" max="13331" width="13" style="20" bestFit="1" customWidth="1"/>
    <col min="13332" max="13332" width="1.5703125" style="20" customWidth="1"/>
    <col min="13333" max="13333" width="8.140625" style="20" customWidth="1"/>
    <col min="13334" max="13334" width="1.5703125" style="20" customWidth="1"/>
    <col min="13335" max="13335" width="8.28515625" style="20" customWidth="1"/>
    <col min="13336" max="13336" width="1.5703125" style="20" customWidth="1"/>
    <col min="13337" max="13337" width="11.85546875" style="20" customWidth="1"/>
    <col min="13338" max="13338" width="1.5703125" style="20" customWidth="1"/>
    <col min="13339" max="13339" width="11.42578125" style="20" customWidth="1"/>
    <col min="13340" max="13340" width="1.5703125" style="20" customWidth="1"/>
    <col min="13341" max="13341" width="10.5703125" style="20" customWidth="1"/>
    <col min="13342" max="13342" width="1.140625" style="20" customWidth="1"/>
    <col min="13343" max="13343" width="1.5703125" style="20" customWidth="1"/>
    <col min="13344" max="13344" width="14.42578125" style="20" customWidth="1"/>
    <col min="13345" max="13345" width="1.5703125" style="20" customWidth="1"/>
    <col min="13346" max="13346" width="9.28515625" style="20" customWidth="1"/>
    <col min="13347" max="13347" width="1.5703125" style="20" customWidth="1"/>
    <col min="13348" max="13348" width="9.28515625" style="20" customWidth="1"/>
    <col min="13349" max="13349" width="1.5703125" style="20" customWidth="1"/>
    <col min="13350" max="13350" width="12.7109375" style="20" customWidth="1"/>
    <col min="13351" max="13351" width="1.5703125" style="20" customWidth="1"/>
    <col min="13352" max="13352" width="9.28515625" style="20" customWidth="1"/>
    <col min="13353" max="13353" width="1.5703125" style="20" customWidth="1"/>
    <col min="13354" max="13354" width="8.42578125" style="20" customWidth="1"/>
    <col min="13355" max="13355" width="1.5703125" style="20" customWidth="1"/>
    <col min="13356" max="13356" width="12.7109375" style="20" customWidth="1"/>
    <col min="13357" max="13357" width="1.5703125" style="20" customWidth="1"/>
    <col min="13358" max="13358" width="11.85546875" style="20" customWidth="1"/>
    <col min="13359" max="13359" width="1.5703125" style="20" customWidth="1"/>
    <col min="13360" max="13360" width="10.140625" style="20" customWidth="1"/>
    <col min="13361" max="13361" width="1" style="20" customWidth="1"/>
    <col min="13362" max="13362" width="11.28515625" style="20" customWidth="1"/>
    <col min="13363" max="13363" width="1.28515625" style="20" customWidth="1"/>
    <col min="13364" max="13364" width="9.42578125" style="20" customWidth="1"/>
    <col min="13365" max="13365" width="1.140625" style="20" customWidth="1"/>
    <col min="13366" max="13366" width="10.42578125" style="20" customWidth="1"/>
    <col min="13367" max="13367" width="1.28515625" style="20" customWidth="1"/>
    <col min="13368" max="13368" width="10.140625" style="20" customWidth="1"/>
    <col min="13369" max="13369" width="1.5703125" style="20" customWidth="1"/>
    <col min="13370" max="13370" width="11.42578125" style="20" customWidth="1"/>
    <col min="13371" max="13371" width="2.42578125" style="20" customWidth="1"/>
    <col min="13372" max="13372" width="4.5703125" style="20" customWidth="1"/>
    <col min="13373" max="13373" width="1.28515625" style="20" customWidth="1"/>
    <col min="13374" max="13374" width="8.42578125" style="20" customWidth="1"/>
    <col min="13375" max="13375" width="1.5703125" style="20" customWidth="1"/>
    <col min="13376" max="13376" width="12.7109375" style="20" customWidth="1"/>
    <col min="13377" max="13377" width="1.5703125" style="20" customWidth="1"/>
    <col min="13378" max="13378" width="12.7109375" style="20" customWidth="1"/>
    <col min="13379" max="13379" width="1.5703125" style="20" customWidth="1"/>
    <col min="13380" max="13380" width="12.7109375" style="20" customWidth="1"/>
    <col min="13381" max="13381" width="1.5703125" style="20" customWidth="1"/>
    <col min="13382" max="13382" width="12.7109375" style="20" customWidth="1"/>
    <col min="13383" max="13383" width="1.5703125" style="20" customWidth="1"/>
    <col min="13384" max="13384" width="12.7109375" style="20" customWidth="1"/>
    <col min="13385" max="13568" width="12.7109375" style="20"/>
    <col min="13569" max="13569" width="5" style="20" customWidth="1"/>
    <col min="13570" max="13570" width="1.5703125" style="20" customWidth="1"/>
    <col min="13571" max="13571" width="17" style="20" customWidth="1"/>
    <col min="13572" max="13572" width="1.5703125" style="20" customWidth="1"/>
    <col min="13573" max="13573" width="12.85546875" style="20" customWidth="1"/>
    <col min="13574" max="13574" width="1.5703125" style="20" customWidth="1"/>
    <col min="13575" max="13575" width="8.85546875" style="20" customWidth="1"/>
    <col min="13576" max="13576" width="1.5703125" style="20" customWidth="1"/>
    <col min="13577" max="13577" width="8.140625" style="20" customWidth="1"/>
    <col min="13578" max="13578" width="1.5703125" style="20" customWidth="1"/>
    <col min="13579" max="13579" width="12.7109375" style="20" customWidth="1"/>
    <col min="13580" max="13580" width="1.5703125" style="20" customWidth="1"/>
    <col min="13581" max="13581" width="13" style="20" customWidth="1"/>
    <col min="13582" max="13582" width="1.5703125" style="20" customWidth="1"/>
    <col min="13583" max="13583" width="8.42578125" style="20" customWidth="1"/>
    <col min="13584" max="13584" width="1.5703125" style="20" customWidth="1"/>
    <col min="13585" max="13585" width="8.42578125" style="20" customWidth="1"/>
    <col min="13586" max="13586" width="1.5703125" style="20" customWidth="1"/>
    <col min="13587" max="13587" width="13" style="20" bestFit="1" customWidth="1"/>
    <col min="13588" max="13588" width="1.5703125" style="20" customWidth="1"/>
    <col min="13589" max="13589" width="8.140625" style="20" customWidth="1"/>
    <col min="13590" max="13590" width="1.5703125" style="20" customWidth="1"/>
    <col min="13591" max="13591" width="8.28515625" style="20" customWidth="1"/>
    <col min="13592" max="13592" width="1.5703125" style="20" customWidth="1"/>
    <col min="13593" max="13593" width="11.85546875" style="20" customWidth="1"/>
    <col min="13594" max="13594" width="1.5703125" style="20" customWidth="1"/>
    <col min="13595" max="13595" width="11.42578125" style="20" customWidth="1"/>
    <col min="13596" max="13596" width="1.5703125" style="20" customWidth="1"/>
    <col min="13597" max="13597" width="10.5703125" style="20" customWidth="1"/>
    <col min="13598" max="13598" width="1.140625" style="20" customWidth="1"/>
    <col min="13599" max="13599" width="1.5703125" style="20" customWidth="1"/>
    <col min="13600" max="13600" width="14.42578125" style="20" customWidth="1"/>
    <col min="13601" max="13601" width="1.5703125" style="20" customWidth="1"/>
    <col min="13602" max="13602" width="9.28515625" style="20" customWidth="1"/>
    <col min="13603" max="13603" width="1.5703125" style="20" customWidth="1"/>
    <col min="13604" max="13604" width="9.28515625" style="20" customWidth="1"/>
    <col min="13605" max="13605" width="1.5703125" style="20" customWidth="1"/>
    <col min="13606" max="13606" width="12.7109375" style="20" customWidth="1"/>
    <col min="13607" max="13607" width="1.5703125" style="20" customWidth="1"/>
    <col min="13608" max="13608" width="9.28515625" style="20" customWidth="1"/>
    <col min="13609" max="13609" width="1.5703125" style="20" customWidth="1"/>
    <col min="13610" max="13610" width="8.42578125" style="20" customWidth="1"/>
    <col min="13611" max="13611" width="1.5703125" style="20" customWidth="1"/>
    <col min="13612" max="13612" width="12.7109375" style="20" customWidth="1"/>
    <col min="13613" max="13613" width="1.5703125" style="20" customWidth="1"/>
    <col min="13614" max="13614" width="11.85546875" style="20" customWidth="1"/>
    <col min="13615" max="13615" width="1.5703125" style="20" customWidth="1"/>
    <col min="13616" max="13616" width="10.140625" style="20" customWidth="1"/>
    <col min="13617" max="13617" width="1" style="20" customWidth="1"/>
    <col min="13618" max="13618" width="11.28515625" style="20" customWidth="1"/>
    <col min="13619" max="13619" width="1.28515625" style="20" customWidth="1"/>
    <col min="13620" max="13620" width="9.42578125" style="20" customWidth="1"/>
    <col min="13621" max="13621" width="1.140625" style="20" customWidth="1"/>
    <col min="13622" max="13622" width="10.42578125" style="20" customWidth="1"/>
    <col min="13623" max="13623" width="1.28515625" style="20" customWidth="1"/>
    <col min="13624" max="13624" width="10.140625" style="20" customWidth="1"/>
    <col min="13625" max="13625" width="1.5703125" style="20" customWidth="1"/>
    <col min="13626" max="13626" width="11.42578125" style="20" customWidth="1"/>
    <col min="13627" max="13627" width="2.42578125" style="20" customWidth="1"/>
    <col min="13628" max="13628" width="4.5703125" style="20" customWidth="1"/>
    <col min="13629" max="13629" width="1.28515625" style="20" customWidth="1"/>
    <col min="13630" max="13630" width="8.42578125" style="20" customWidth="1"/>
    <col min="13631" max="13631" width="1.5703125" style="20" customWidth="1"/>
    <col min="13632" max="13632" width="12.7109375" style="20" customWidth="1"/>
    <col min="13633" max="13633" width="1.5703125" style="20" customWidth="1"/>
    <col min="13634" max="13634" width="12.7109375" style="20" customWidth="1"/>
    <col min="13635" max="13635" width="1.5703125" style="20" customWidth="1"/>
    <col min="13636" max="13636" width="12.7109375" style="20" customWidth="1"/>
    <col min="13637" max="13637" width="1.5703125" style="20" customWidth="1"/>
    <col min="13638" max="13638" width="12.7109375" style="20" customWidth="1"/>
    <col min="13639" max="13639" width="1.5703125" style="20" customWidth="1"/>
    <col min="13640" max="13640" width="12.7109375" style="20" customWidth="1"/>
    <col min="13641" max="13824" width="12.7109375" style="20"/>
    <col min="13825" max="13825" width="5" style="20" customWidth="1"/>
    <col min="13826" max="13826" width="1.5703125" style="20" customWidth="1"/>
    <col min="13827" max="13827" width="17" style="20" customWidth="1"/>
    <col min="13828" max="13828" width="1.5703125" style="20" customWidth="1"/>
    <col min="13829" max="13829" width="12.85546875" style="20" customWidth="1"/>
    <col min="13830" max="13830" width="1.5703125" style="20" customWidth="1"/>
    <col min="13831" max="13831" width="8.85546875" style="20" customWidth="1"/>
    <col min="13832" max="13832" width="1.5703125" style="20" customWidth="1"/>
    <col min="13833" max="13833" width="8.140625" style="20" customWidth="1"/>
    <col min="13834" max="13834" width="1.5703125" style="20" customWidth="1"/>
    <col min="13835" max="13835" width="12.7109375" style="20" customWidth="1"/>
    <col min="13836" max="13836" width="1.5703125" style="20" customWidth="1"/>
    <col min="13837" max="13837" width="13" style="20" customWidth="1"/>
    <col min="13838" max="13838" width="1.5703125" style="20" customWidth="1"/>
    <col min="13839" max="13839" width="8.42578125" style="20" customWidth="1"/>
    <col min="13840" max="13840" width="1.5703125" style="20" customWidth="1"/>
    <col min="13841" max="13841" width="8.42578125" style="20" customWidth="1"/>
    <col min="13842" max="13842" width="1.5703125" style="20" customWidth="1"/>
    <col min="13843" max="13843" width="13" style="20" bestFit="1" customWidth="1"/>
    <col min="13844" max="13844" width="1.5703125" style="20" customWidth="1"/>
    <col min="13845" max="13845" width="8.140625" style="20" customWidth="1"/>
    <col min="13846" max="13846" width="1.5703125" style="20" customWidth="1"/>
    <col min="13847" max="13847" width="8.28515625" style="20" customWidth="1"/>
    <col min="13848" max="13848" width="1.5703125" style="20" customWidth="1"/>
    <col min="13849" max="13849" width="11.85546875" style="20" customWidth="1"/>
    <col min="13850" max="13850" width="1.5703125" style="20" customWidth="1"/>
    <col min="13851" max="13851" width="11.42578125" style="20" customWidth="1"/>
    <col min="13852" max="13852" width="1.5703125" style="20" customWidth="1"/>
    <col min="13853" max="13853" width="10.5703125" style="20" customWidth="1"/>
    <col min="13854" max="13854" width="1.140625" style="20" customWidth="1"/>
    <col min="13855" max="13855" width="1.5703125" style="20" customWidth="1"/>
    <col min="13856" max="13856" width="14.42578125" style="20" customWidth="1"/>
    <col min="13857" max="13857" width="1.5703125" style="20" customWidth="1"/>
    <col min="13858" max="13858" width="9.28515625" style="20" customWidth="1"/>
    <col min="13859" max="13859" width="1.5703125" style="20" customWidth="1"/>
    <col min="13860" max="13860" width="9.28515625" style="20" customWidth="1"/>
    <col min="13861" max="13861" width="1.5703125" style="20" customWidth="1"/>
    <col min="13862" max="13862" width="12.7109375" style="20" customWidth="1"/>
    <col min="13863" max="13863" width="1.5703125" style="20" customWidth="1"/>
    <col min="13864" max="13864" width="9.28515625" style="20" customWidth="1"/>
    <col min="13865" max="13865" width="1.5703125" style="20" customWidth="1"/>
    <col min="13866" max="13866" width="8.42578125" style="20" customWidth="1"/>
    <col min="13867" max="13867" width="1.5703125" style="20" customWidth="1"/>
    <col min="13868" max="13868" width="12.7109375" style="20" customWidth="1"/>
    <col min="13869" max="13869" width="1.5703125" style="20" customWidth="1"/>
    <col min="13870" max="13870" width="11.85546875" style="20" customWidth="1"/>
    <col min="13871" max="13871" width="1.5703125" style="20" customWidth="1"/>
    <col min="13872" max="13872" width="10.140625" style="20" customWidth="1"/>
    <col min="13873" max="13873" width="1" style="20" customWidth="1"/>
    <col min="13874" max="13874" width="11.28515625" style="20" customWidth="1"/>
    <col min="13875" max="13875" width="1.28515625" style="20" customWidth="1"/>
    <col min="13876" max="13876" width="9.42578125" style="20" customWidth="1"/>
    <col min="13877" max="13877" width="1.140625" style="20" customWidth="1"/>
    <col min="13878" max="13878" width="10.42578125" style="20" customWidth="1"/>
    <col min="13879" max="13879" width="1.28515625" style="20" customWidth="1"/>
    <col min="13880" max="13880" width="10.140625" style="20" customWidth="1"/>
    <col min="13881" max="13881" width="1.5703125" style="20" customWidth="1"/>
    <col min="13882" max="13882" width="11.42578125" style="20" customWidth="1"/>
    <col min="13883" max="13883" width="2.42578125" style="20" customWidth="1"/>
    <col min="13884" max="13884" width="4.5703125" style="20" customWidth="1"/>
    <col min="13885" max="13885" width="1.28515625" style="20" customWidth="1"/>
    <col min="13886" max="13886" width="8.42578125" style="20" customWidth="1"/>
    <col min="13887" max="13887" width="1.5703125" style="20" customWidth="1"/>
    <col min="13888" max="13888" width="12.7109375" style="20" customWidth="1"/>
    <col min="13889" max="13889" width="1.5703125" style="20" customWidth="1"/>
    <col min="13890" max="13890" width="12.7109375" style="20" customWidth="1"/>
    <col min="13891" max="13891" width="1.5703125" style="20" customWidth="1"/>
    <col min="13892" max="13892" width="12.7109375" style="20" customWidth="1"/>
    <col min="13893" max="13893" width="1.5703125" style="20" customWidth="1"/>
    <col min="13894" max="13894" width="12.7109375" style="20" customWidth="1"/>
    <col min="13895" max="13895" width="1.5703125" style="20" customWidth="1"/>
    <col min="13896" max="13896" width="12.7109375" style="20" customWidth="1"/>
    <col min="13897" max="14080" width="12.7109375" style="20"/>
    <col min="14081" max="14081" width="5" style="20" customWidth="1"/>
    <col min="14082" max="14082" width="1.5703125" style="20" customWidth="1"/>
    <col min="14083" max="14083" width="17" style="20" customWidth="1"/>
    <col min="14084" max="14084" width="1.5703125" style="20" customWidth="1"/>
    <col min="14085" max="14085" width="12.85546875" style="20" customWidth="1"/>
    <col min="14086" max="14086" width="1.5703125" style="20" customWidth="1"/>
    <col min="14087" max="14087" width="8.85546875" style="20" customWidth="1"/>
    <col min="14088" max="14088" width="1.5703125" style="20" customWidth="1"/>
    <col min="14089" max="14089" width="8.140625" style="20" customWidth="1"/>
    <col min="14090" max="14090" width="1.5703125" style="20" customWidth="1"/>
    <col min="14091" max="14091" width="12.7109375" style="20" customWidth="1"/>
    <col min="14092" max="14092" width="1.5703125" style="20" customWidth="1"/>
    <col min="14093" max="14093" width="13" style="20" customWidth="1"/>
    <col min="14094" max="14094" width="1.5703125" style="20" customWidth="1"/>
    <col min="14095" max="14095" width="8.42578125" style="20" customWidth="1"/>
    <col min="14096" max="14096" width="1.5703125" style="20" customWidth="1"/>
    <col min="14097" max="14097" width="8.42578125" style="20" customWidth="1"/>
    <col min="14098" max="14098" width="1.5703125" style="20" customWidth="1"/>
    <col min="14099" max="14099" width="13" style="20" bestFit="1" customWidth="1"/>
    <col min="14100" max="14100" width="1.5703125" style="20" customWidth="1"/>
    <col min="14101" max="14101" width="8.140625" style="20" customWidth="1"/>
    <col min="14102" max="14102" width="1.5703125" style="20" customWidth="1"/>
    <col min="14103" max="14103" width="8.28515625" style="20" customWidth="1"/>
    <col min="14104" max="14104" width="1.5703125" style="20" customWidth="1"/>
    <col min="14105" max="14105" width="11.85546875" style="20" customWidth="1"/>
    <col min="14106" max="14106" width="1.5703125" style="20" customWidth="1"/>
    <col min="14107" max="14107" width="11.42578125" style="20" customWidth="1"/>
    <col min="14108" max="14108" width="1.5703125" style="20" customWidth="1"/>
    <col min="14109" max="14109" width="10.5703125" style="20" customWidth="1"/>
    <col min="14110" max="14110" width="1.140625" style="20" customWidth="1"/>
    <col min="14111" max="14111" width="1.5703125" style="20" customWidth="1"/>
    <col min="14112" max="14112" width="14.42578125" style="20" customWidth="1"/>
    <col min="14113" max="14113" width="1.5703125" style="20" customWidth="1"/>
    <col min="14114" max="14114" width="9.28515625" style="20" customWidth="1"/>
    <col min="14115" max="14115" width="1.5703125" style="20" customWidth="1"/>
    <col min="14116" max="14116" width="9.28515625" style="20" customWidth="1"/>
    <col min="14117" max="14117" width="1.5703125" style="20" customWidth="1"/>
    <col min="14118" max="14118" width="12.7109375" style="20" customWidth="1"/>
    <col min="14119" max="14119" width="1.5703125" style="20" customWidth="1"/>
    <col min="14120" max="14120" width="9.28515625" style="20" customWidth="1"/>
    <col min="14121" max="14121" width="1.5703125" style="20" customWidth="1"/>
    <col min="14122" max="14122" width="8.42578125" style="20" customWidth="1"/>
    <col min="14123" max="14123" width="1.5703125" style="20" customWidth="1"/>
    <col min="14124" max="14124" width="12.7109375" style="20" customWidth="1"/>
    <col min="14125" max="14125" width="1.5703125" style="20" customWidth="1"/>
    <col min="14126" max="14126" width="11.85546875" style="20" customWidth="1"/>
    <col min="14127" max="14127" width="1.5703125" style="20" customWidth="1"/>
    <col min="14128" max="14128" width="10.140625" style="20" customWidth="1"/>
    <col min="14129" max="14129" width="1" style="20" customWidth="1"/>
    <col min="14130" max="14130" width="11.28515625" style="20" customWidth="1"/>
    <col min="14131" max="14131" width="1.28515625" style="20" customWidth="1"/>
    <col min="14132" max="14132" width="9.42578125" style="20" customWidth="1"/>
    <col min="14133" max="14133" width="1.140625" style="20" customWidth="1"/>
    <col min="14134" max="14134" width="10.42578125" style="20" customWidth="1"/>
    <col min="14135" max="14135" width="1.28515625" style="20" customWidth="1"/>
    <col min="14136" max="14136" width="10.140625" style="20" customWidth="1"/>
    <col min="14137" max="14137" width="1.5703125" style="20" customWidth="1"/>
    <col min="14138" max="14138" width="11.42578125" style="20" customWidth="1"/>
    <col min="14139" max="14139" width="2.42578125" style="20" customWidth="1"/>
    <col min="14140" max="14140" width="4.5703125" style="20" customWidth="1"/>
    <col min="14141" max="14141" width="1.28515625" style="20" customWidth="1"/>
    <col min="14142" max="14142" width="8.42578125" style="20" customWidth="1"/>
    <col min="14143" max="14143" width="1.5703125" style="20" customWidth="1"/>
    <col min="14144" max="14144" width="12.7109375" style="20" customWidth="1"/>
    <col min="14145" max="14145" width="1.5703125" style="20" customWidth="1"/>
    <col min="14146" max="14146" width="12.7109375" style="20" customWidth="1"/>
    <col min="14147" max="14147" width="1.5703125" style="20" customWidth="1"/>
    <col min="14148" max="14148" width="12.7109375" style="20" customWidth="1"/>
    <col min="14149" max="14149" width="1.5703125" style="20" customWidth="1"/>
    <col min="14150" max="14150" width="12.7109375" style="20" customWidth="1"/>
    <col min="14151" max="14151" width="1.5703125" style="20" customWidth="1"/>
    <col min="14152" max="14152" width="12.7109375" style="20" customWidth="1"/>
    <col min="14153" max="14336" width="12.7109375" style="20"/>
    <col min="14337" max="14337" width="5" style="20" customWidth="1"/>
    <col min="14338" max="14338" width="1.5703125" style="20" customWidth="1"/>
    <col min="14339" max="14339" width="17" style="20" customWidth="1"/>
    <col min="14340" max="14340" width="1.5703125" style="20" customWidth="1"/>
    <col min="14341" max="14341" width="12.85546875" style="20" customWidth="1"/>
    <col min="14342" max="14342" width="1.5703125" style="20" customWidth="1"/>
    <col min="14343" max="14343" width="8.85546875" style="20" customWidth="1"/>
    <col min="14344" max="14344" width="1.5703125" style="20" customWidth="1"/>
    <col min="14345" max="14345" width="8.140625" style="20" customWidth="1"/>
    <col min="14346" max="14346" width="1.5703125" style="20" customWidth="1"/>
    <col min="14347" max="14347" width="12.7109375" style="20" customWidth="1"/>
    <col min="14348" max="14348" width="1.5703125" style="20" customWidth="1"/>
    <col min="14349" max="14349" width="13" style="20" customWidth="1"/>
    <col min="14350" max="14350" width="1.5703125" style="20" customWidth="1"/>
    <col min="14351" max="14351" width="8.42578125" style="20" customWidth="1"/>
    <col min="14352" max="14352" width="1.5703125" style="20" customWidth="1"/>
    <col min="14353" max="14353" width="8.42578125" style="20" customWidth="1"/>
    <col min="14354" max="14354" width="1.5703125" style="20" customWidth="1"/>
    <col min="14355" max="14355" width="13" style="20" bestFit="1" customWidth="1"/>
    <col min="14356" max="14356" width="1.5703125" style="20" customWidth="1"/>
    <col min="14357" max="14357" width="8.140625" style="20" customWidth="1"/>
    <col min="14358" max="14358" width="1.5703125" style="20" customWidth="1"/>
    <col min="14359" max="14359" width="8.28515625" style="20" customWidth="1"/>
    <col min="14360" max="14360" width="1.5703125" style="20" customWidth="1"/>
    <col min="14361" max="14361" width="11.85546875" style="20" customWidth="1"/>
    <col min="14362" max="14362" width="1.5703125" style="20" customWidth="1"/>
    <col min="14363" max="14363" width="11.42578125" style="20" customWidth="1"/>
    <col min="14364" max="14364" width="1.5703125" style="20" customWidth="1"/>
    <col min="14365" max="14365" width="10.5703125" style="20" customWidth="1"/>
    <col min="14366" max="14366" width="1.140625" style="20" customWidth="1"/>
    <col min="14367" max="14367" width="1.5703125" style="20" customWidth="1"/>
    <col min="14368" max="14368" width="14.42578125" style="20" customWidth="1"/>
    <col min="14369" max="14369" width="1.5703125" style="20" customWidth="1"/>
    <col min="14370" max="14370" width="9.28515625" style="20" customWidth="1"/>
    <col min="14371" max="14371" width="1.5703125" style="20" customWidth="1"/>
    <col min="14372" max="14372" width="9.28515625" style="20" customWidth="1"/>
    <col min="14373" max="14373" width="1.5703125" style="20" customWidth="1"/>
    <col min="14374" max="14374" width="12.7109375" style="20" customWidth="1"/>
    <col min="14375" max="14375" width="1.5703125" style="20" customWidth="1"/>
    <col min="14376" max="14376" width="9.28515625" style="20" customWidth="1"/>
    <col min="14377" max="14377" width="1.5703125" style="20" customWidth="1"/>
    <col min="14378" max="14378" width="8.42578125" style="20" customWidth="1"/>
    <col min="14379" max="14379" width="1.5703125" style="20" customWidth="1"/>
    <col min="14380" max="14380" width="12.7109375" style="20" customWidth="1"/>
    <col min="14381" max="14381" width="1.5703125" style="20" customWidth="1"/>
    <col min="14382" max="14382" width="11.85546875" style="20" customWidth="1"/>
    <col min="14383" max="14383" width="1.5703125" style="20" customWidth="1"/>
    <col min="14384" max="14384" width="10.140625" style="20" customWidth="1"/>
    <col min="14385" max="14385" width="1" style="20" customWidth="1"/>
    <col min="14386" max="14386" width="11.28515625" style="20" customWidth="1"/>
    <col min="14387" max="14387" width="1.28515625" style="20" customWidth="1"/>
    <col min="14388" max="14388" width="9.42578125" style="20" customWidth="1"/>
    <col min="14389" max="14389" width="1.140625" style="20" customWidth="1"/>
    <col min="14390" max="14390" width="10.42578125" style="20" customWidth="1"/>
    <col min="14391" max="14391" width="1.28515625" style="20" customWidth="1"/>
    <col min="14392" max="14392" width="10.140625" style="20" customWidth="1"/>
    <col min="14393" max="14393" width="1.5703125" style="20" customWidth="1"/>
    <col min="14394" max="14394" width="11.42578125" style="20" customWidth="1"/>
    <col min="14395" max="14395" width="2.42578125" style="20" customWidth="1"/>
    <col min="14396" max="14396" width="4.5703125" style="20" customWidth="1"/>
    <col min="14397" max="14397" width="1.28515625" style="20" customWidth="1"/>
    <col min="14398" max="14398" width="8.42578125" style="20" customWidth="1"/>
    <col min="14399" max="14399" width="1.5703125" style="20" customWidth="1"/>
    <col min="14400" max="14400" width="12.7109375" style="20" customWidth="1"/>
    <col min="14401" max="14401" width="1.5703125" style="20" customWidth="1"/>
    <col min="14402" max="14402" width="12.7109375" style="20" customWidth="1"/>
    <col min="14403" max="14403" width="1.5703125" style="20" customWidth="1"/>
    <col min="14404" max="14404" width="12.7109375" style="20" customWidth="1"/>
    <col min="14405" max="14405" width="1.5703125" style="20" customWidth="1"/>
    <col min="14406" max="14406" width="12.7109375" style="20" customWidth="1"/>
    <col min="14407" max="14407" width="1.5703125" style="20" customWidth="1"/>
    <col min="14408" max="14408" width="12.7109375" style="20" customWidth="1"/>
    <col min="14409" max="14592" width="12.7109375" style="20"/>
    <col min="14593" max="14593" width="5" style="20" customWidth="1"/>
    <col min="14594" max="14594" width="1.5703125" style="20" customWidth="1"/>
    <col min="14595" max="14595" width="17" style="20" customWidth="1"/>
    <col min="14596" max="14596" width="1.5703125" style="20" customWidth="1"/>
    <col min="14597" max="14597" width="12.85546875" style="20" customWidth="1"/>
    <col min="14598" max="14598" width="1.5703125" style="20" customWidth="1"/>
    <col min="14599" max="14599" width="8.85546875" style="20" customWidth="1"/>
    <col min="14600" max="14600" width="1.5703125" style="20" customWidth="1"/>
    <col min="14601" max="14601" width="8.140625" style="20" customWidth="1"/>
    <col min="14602" max="14602" width="1.5703125" style="20" customWidth="1"/>
    <col min="14603" max="14603" width="12.7109375" style="20" customWidth="1"/>
    <col min="14604" max="14604" width="1.5703125" style="20" customWidth="1"/>
    <col min="14605" max="14605" width="13" style="20" customWidth="1"/>
    <col min="14606" max="14606" width="1.5703125" style="20" customWidth="1"/>
    <col min="14607" max="14607" width="8.42578125" style="20" customWidth="1"/>
    <col min="14608" max="14608" width="1.5703125" style="20" customWidth="1"/>
    <col min="14609" max="14609" width="8.42578125" style="20" customWidth="1"/>
    <col min="14610" max="14610" width="1.5703125" style="20" customWidth="1"/>
    <col min="14611" max="14611" width="13" style="20" bestFit="1" customWidth="1"/>
    <col min="14612" max="14612" width="1.5703125" style="20" customWidth="1"/>
    <col min="14613" max="14613" width="8.140625" style="20" customWidth="1"/>
    <col min="14614" max="14614" width="1.5703125" style="20" customWidth="1"/>
    <col min="14615" max="14615" width="8.28515625" style="20" customWidth="1"/>
    <col min="14616" max="14616" width="1.5703125" style="20" customWidth="1"/>
    <col min="14617" max="14617" width="11.85546875" style="20" customWidth="1"/>
    <col min="14618" max="14618" width="1.5703125" style="20" customWidth="1"/>
    <col min="14619" max="14619" width="11.42578125" style="20" customWidth="1"/>
    <col min="14620" max="14620" width="1.5703125" style="20" customWidth="1"/>
    <col min="14621" max="14621" width="10.5703125" style="20" customWidth="1"/>
    <col min="14622" max="14622" width="1.140625" style="20" customWidth="1"/>
    <col min="14623" max="14623" width="1.5703125" style="20" customWidth="1"/>
    <col min="14624" max="14624" width="14.42578125" style="20" customWidth="1"/>
    <col min="14625" max="14625" width="1.5703125" style="20" customWidth="1"/>
    <col min="14626" max="14626" width="9.28515625" style="20" customWidth="1"/>
    <col min="14627" max="14627" width="1.5703125" style="20" customWidth="1"/>
    <col min="14628" max="14628" width="9.28515625" style="20" customWidth="1"/>
    <col min="14629" max="14629" width="1.5703125" style="20" customWidth="1"/>
    <col min="14630" max="14630" width="12.7109375" style="20" customWidth="1"/>
    <col min="14631" max="14631" width="1.5703125" style="20" customWidth="1"/>
    <col min="14632" max="14632" width="9.28515625" style="20" customWidth="1"/>
    <col min="14633" max="14633" width="1.5703125" style="20" customWidth="1"/>
    <col min="14634" max="14634" width="8.42578125" style="20" customWidth="1"/>
    <col min="14635" max="14635" width="1.5703125" style="20" customWidth="1"/>
    <col min="14636" max="14636" width="12.7109375" style="20" customWidth="1"/>
    <col min="14637" max="14637" width="1.5703125" style="20" customWidth="1"/>
    <col min="14638" max="14638" width="11.85546875" style="20" customWidth="1"/>
    <col min="14639" max="14639" width="1.5703125" style="20" customWidth="1"/>
    <col min="14640" max="14640" width="10.140625" style="20" customWidth="1"/>
    <col min="14641" max="14641" width="1" style="20" customWidth="1"/>
    <col min="14642" max="14642" width="11.28515625" style="20" customWidth="1"/>
    <col min="14643" max="14643" width="1.28515625" style="20" customWidth="1"/>
    <col min="14644" max="14644" width="9.42578125" style="20" customWidth="1"/>
    <col min="14645" max="14645" width="1.140625" style="20" customWidth="1"/>
    <col min="14646" max="14646" width="10.42578125" style="20" customWidth="1"/>
    <col min="14647" max="14647" width="1.28515625" style="20" customWidth="1"/>
    <col min="14648" max="14648" width="10.140625" style="20" customWidth="1"/>
    <col min="14649" max="14649" width="1.5703125" style="20" customWidth="1"/>
    <col min="14650" max="14650" width="11.42578125" style="20" customWidth="1"/>
    <col min="14651" max="14651" width="2.42578125" style="20" customWidth="1"/>
    <col min="14652" max="14652" width="4.5703125" style="20" customWidth="1"/>
    <col min="14653" max="14653" width="1.28515625" style="20" customWidth="1"/>
    <col min="14654" max="14654" width="8.42578125" style="20" customWidth="1"/>
    <col min="14655" max="14655" width="1.5703125" style="20" customWidth="1"/>
    <col min="14656" max="14656" width="12.7109375" style="20" customWidth="1"/>
    <col min="14657" max="14657" width="1.5703125" style="20" customWidth="1"/>
    <col min="14658" max="14658" width="12.7109375" style="20" customWidth="1"/>
    <col min="14659" max="14659" width="1.5703125" style="20" customWidth="1"/>
    <col min="14660" max="14660" width="12.7109375" style="20" customWidth="1"/>
    <col min="14661" max="14661" width="1.5703125" style="20" customWidth="1"/>
    <col min="14662" max="14662" width="12.7109375" style="20" customWidth="1"/>
    <col min="14663" max="14663" width="1.5703125" style="20" customWidth="1"/>
    <col min="14664" max="14664" width="12.7109375" style="20" customWidth="1"/>
    <col min="14665" max="14848" width="12.7109375" style="20"/>
    <col min="14849" max="14849" width="5" style="20" customWidth="1"/>
    <col min="14850" max="14850" width="1.5703125" style="20" customWidth="1"/>
    <col min="14851" max="14851" width="17" style="20" customWidth="1"/>
    <col min="14852" max="14852" width="1.5703125" style="20" customWidth="1"/>
    <col min="14853" max="14853" width="12.85546875" style="20" customWidth="1"/>
    <col min="14854" max="14854" width="1.5703125" style="20" customWidth="1"/>
    <col min="14855" max="14855" width="8.85546875" style="20" customWidth="1"/>
    <col min="14856" max="14856" width="1.5703125" style="20" customWidth="1"/>
    <col min="14857" max="14857" width="8.140625" style="20" customWidth="1"/>
    <col min="14858" max="14858" width="1.5703125" style="20" customWidth="1"/>
    <col min="14859" max="14859" width="12.7109375" style="20" customWidth="1"/>
    <col min="14860" max="14860" width="1.5703125" style="20" customWidth="1"/>
    <col min="14861" max="14861" width="13" style="20" customWidth="1"/>
    <col min="14862" max="14862" width="1.5703125" style="20" customWidth="1"/>
    <col min="14863" max="14863" width="8.42578125" style="20" customWidth="1"/>
    <col min="14864" max="14864" width="1.5703125" style="20" customWidth="1"/>
    <col min="14865" max="14865" width="8.42578125" style="20" customWidth="1"/>
    <col min="14866" max="14866" width="1.5703125" style="20" customWidth="1"/>
    <col min="14867" max="14867" width="13" style="20" bestFit="1" customWidth="1"/>
    <col min="14868" max="14868" width="1.5703125" style="20" customWidth="1"/>
    <col min="14869" max="14869" width="8.140625" style="20" customWidth="1"/>
    <col min="14870" max="14870" width="1.5703125" style="20" customWidth="1"/>
    <col min="14871" max="14871" width="8.28515625" style="20" customWidth="1"/>
    <col min="14872" max="14872" width="1.5703125" style="20" customWidth="1"/>
    <col min="14873" max="14873" width="11.85546875" style="20" customWidth="1"/>
    <col min="14874" max="14874" width="1.5703125" style="20" customWidth="1"/>
    <col min="14875" max="14875" width="11.42578125" style="20" customWidth="1"/>
    <col min="14876" max="14876" width="1.5703125" style="20" customWidth="1"/>
    <col min="14877" max="14877" width="10.5703125" style="20" customWidth="1"/>
    <col min="14878" max="14878" width="1.140625" style="20" customWidth="1"/>
    <col min="14879" max="14879" width="1.5703125" style="20" customWidth="1"/>
    <col min="14880" max="14880" width="14.42578125" style="20" customWidth="1"/>
    <col min="14881" max="14881" width="1.5703125" style="20" customWidth="1"/>
    <col min="14882" max="14882" width="9.28515625" style="20" customWidth="1"/>
    <col min="14883" max="14883" width="1.5703125" style="20" customWidth="1"/>
    <col min="14884" max="14884" width="9.28515625" style="20" customWidth="1"/>
    <col min="14885" max="14885" width="1.5703125" style="20" customWidth="1"/>
    <col min="14886" max="14886" width="12.7109375" style="20" customWidth="1"/>
    <col min="14887" max="14887" width="1.5703125" style="20" customWidth="1"/>
    <col min="14888" max="14888" width="9.28515625" style="20" customWidth="1"/>
    <col min="14889" max="14889" width="1.5703125" style="20" customWidth="1"/>
    <col min="14890" max="14890" width="8.42578125" style="20" customWidth="1"/>
    <col min="14891" max="14891" width="1.5703125" style="20" customWidth="1"/>
    <col min="14892" max="14892" width="12.7109375" style="20" customWidth="1"/>
    <col min="14893" max="14893" width="1.5703125" style="20" customWidth="1"/>
    <col min="14894" max="14894" width="11.85546875" style="20" customWidth="1"/>
    <col min="14895" max="14895" width="1.5703125" style="20" customWidth="1"/>
    <col min="14896" max="14896" width="10.140625" style="20" customWidth="1"/>
    <col min="14897" max="14897" width="1" style="20" customWidth="1"/>
    <col min="14898" max="14898" width="11.28515625" style="20" customWidth="1"/>
    <col min="14899" max="14899" width="1.28515625" style="20" customWidth="1"/>
    <col min="14900" max="14900" width="9.42578125" style="20" customWidth="1"/>
    <col min="14901" max="14901" width="1.140625" style="20" customWidth="1"/>
    <col min="14902" max="14902" width="10.42578125" style="20" customWidth="1"/>
    <col min="14903" max="14903" width="1.28515625" style="20" customWidth="1"/>
    <col min="14904" max="14904" width="10.140625" style="20" customWidth="1"/>
    <col min="14905" max="14905" width="1.5703125" style="20" customWidth="1"/>
    <col min="14906" max="14906" width="11.42578125" style="20" customWidth="1"/>
    <col min="14907" max="14907" width="2.42578125" style="20" customWidth="1"/>
    <col min="14908" max="14908" width="4.5703125" style="20" customWidth="1"/>
    <col min="14909" max="14909" width="1.28515625" style="20" customWidth="1"/>
    <col min="14910" max="14910" width="8.42578125" style="20" customWidth="1"/>
    <col min="14911" max="14911" width="1.5703125" style="20" customWidth="1"/>
    <col min="14912" max="14912" width="12.7109375" style="20" customWidth="1"/>
    <col min="14913" max="14913" width="1.5703125" style="20" customWidth="1"/>
    <col min="14914" max="14914" width="12.7109375" style="20" customWidth="1"/>
    <col min="14915" max="14915" width="1.5703125" style="20" customWidth="1"/>
    <col min="14916" max="14916" width="12.7109375" style="20" customWidth="1"/>
    <col min="14917" max="14917" width="1.5703125" style="20" customWidth="1"/>
    <col min="14918" max="14918" width="12.7109375" style="20" customWidth="1"/>
    <col min="14919" max="14919" width="1.5703125" style="20" customWidth="1"/>
    <col min="14920" max="14920" width="12.7109375" style="20" customWidth="1"/>
    <col min="14921" max="15104" width="12.7109375" style="20"/>
    <col min="15105" max="15105" width="5" style="20" customWidth="1"/>
    <col min="15106" max="15106" width="1.5703125" style="20" customWidth="1"/>
    <col min="15107" max="15107" width="17" style="20" customWidth="1"/>
    <col min="15108" max="15108" width="1.5703125" style="20" customWidth="1"/>
    <col min="15109" max="15109" width="12.85546875" style="20" customWidth="1"/>
    <col min="15110" max="15110" width="1.5703125" style="20" customWidth="1"/>
    <col min="15111" max="15111" width="8.85546875" style="20" customWidth="1"/>
    <col min="15112" max="15112" width="1.5703125" style="20" customWidth="1"/>
    <col min="15113" max="15113" width="8.140625" style="20" customWidth="1"/>
    <col min="15114" max="15114" width="1.5703125" style="20" customWidth="1"/>
    <col min="15115" max="15115" width="12.7109375" style="20" customWidth="1"/>
    <col min="15116" max="15116" width="1.5703125" style="20" customWidth="1"/>
    <col min="15117" max="15117" width="13" style="20" customWidth="1"/>
    <col min="15118" max="15118" width="1.5703125" style="20" customWidth="1"/>
    <col min="15119" max="15119" width="8.42578125" style="20" customWidth="1"/>
    <col min="15120" max="15120" width="1.5703125" style="20" customWidth="1"/>
    <col min="15121" max="15121" width="8.42578125" style="20" customWidth="1"/>
    <col min="15122" max="15122" width="1.5703125" style="20" customWidth="1"/>
    <col min="15123" max="15123" width="13" style="20" bestFit="1" customWidth="1"/>
    <col min="15124" max="15124" width="1.5703125" style="20" customWidth="1"/>
    <col min="15125" max="15125" width="8.140625" style="20" customWidth="1"/>
    <col min="15126" max="15126" width="1.5703125" style="20" customWidth="1"/>
    <col min="15127" max="15127" width="8.28515625" style="20" customWidth="1"/>
    <col min="15128" max="15128" width="1.5703125" style="20" customWidth="1"/>
    <col min="15129" max="15129" width="11.85546875" style="20" customWidth="1"/>
    <col min="15130" max="15130" width="1.5703125" style="20" customWidth="1"/>
    <col min="15131" max="15131" width="11.42578125" style="20" customWidth="1"/>
    <col min="15132" max="15132" width="1.5703125" style="20" customWidth="1"/>
    <col min="15133" max="15133" width="10.5703125" style="20" customWidth="1"/>
    <col min="15134" max="15134" width="1.140625" style="20" customWidth="1"/>
    <col min="15135" max="15135" width="1.5703125" style="20" customWidth="1"/>
    <col min="15136" max="15136" width="14.42578125" style="20" customWidth="1"/>
    <col min="15137" max="15137" width="1.5703125" style="20" customWidth="1"/>
    <col min="15138" max="15138" width="9.28515625" style="20" customWidth="1"/>
    <col min="15139" max="15139" width="1.5703125" style="20" customWidth="1"/>
    <col min="15140" max="15140" width="9.28515625" style="20" customWidth="1"/>
    <col min="15141" max="15141" width="1.5703125" style="20" customWidth="1"/>
    <col min="15142" max="15142" width="12.7109375" style="20" customWidth="1"/>
    <col min="15143" max="15143" width="1.5703125" style="20" customWidth="1"/>
    <col min="15144" max="15144" width="9.28515625" style="20" customWidth="1"/>
    <col min="15145" max="15145" width="1.5703125" style="20" customWidth="1"/>
    <col min="15146" max="15146" width="8.42578125" style="20" customWidth="1"/>
    <col min="15147" max="15147" width="1.5703125" style="20" customWidth="1"/>
    <col min="15148" max="15148" width="12.7109375" style="20" customWidth="1"/>
    <col min="15149" max="15149" width="1.5703125" style="20" customWidth="1"/>
    <col min="15150" max="15150" width="11.85546875" style="20" customWidth="1"/>
    <col min="15151" max="15151" width="1.5703125" style="20" customWidth="1"/>
    <col min="15152" max="15152" width="10.140625" style="20" customWidth="1"/>
    <col min="15153" max="15153" width="1" style="20" customWidth="1"/>
    <col min="15154" max="15154" width="11.28515625" style="20" customWidth="1"/>
    <col min="15155" max="15155" width="1.28515625" style="20" customWidth="1"/>
    <col min="15156" max="15156" width="9.42578125" style="20" customWidth="1"/>
    <col min="15157" max="15157" width="1.140625" style="20" customWidth="1"/>
    <col min="15158" max="15158" width="10.42578125" style="20" customWidth="1"/>
    <col min="15159" max="15159" width="1.28515625" style="20" customWidth="1"/>
    <col min="15160" max="15160" width="10.140625" style="20" customWidth="1"/>
    <col min="15161" max="15161" width="1.5703125" style="20" customWidth="1"/>
    <col min="15162" max="15162" width="11.42578125" style="20" customWidth="1"/>
    <col min="15163" max="15163" width="2.42578125" style="20" customWidth="1"/>
    <col min="15164" max="15164" width="4.5703125" style="20" customWidth="1"/>
    <col min="15165" max="15165" width="1.28515625" style="20" customWidth="1"/>
    <col min="15166" max="15166" width="8.42578125" style="20" customWidth="1"/>
    <col min="15167" max="15167" width="1.5703125" style="20" customWidth="1"/>
    <col min="15168" max="15168" width="12.7109375" style="20" customWidth="1"/>
    <col min="15169" max="15169" width="1.5703125" style="20" customWidth="1"/>
    <col min="15170" max="15170" width="12.7109375" style="20" customWidth="1"/>
    <col min="15171" max="15171" width="1.5703125" style="20" customWidth="1"/>
    <col min="15172" max="15172" width="12.7109375" style="20" customWidth="1"/>
    <col min="15173" max="15173" width="1.5703125" style="20" customWidth="1"/>
    <col min="15174" max="15174" width="12.7109375" style="20" customWidth="1"/>
    <col min="15175" max="15175" width="1.5703125" style="20" customWidth="1"/>
    <col min="15176" max="15176" width="12.7109375" style="20" customWidth="1"/>
    <col min="15177" max="15360" width="12.7109375" style="20"/>
    <col min="15361" max="15361" width="5" style="20" customWidth="1"/>
    <col min="15362" max="15362" width="1.5703125" style="20" customWidth="1"/>
    <col min="15363" max="15363" width="17" style="20" customWidth="1"/>
    <col min="15364" max="15364" width="1.5703125" style="20" customWidth="1"/>
    <col min="15365" max="15365" width="12.85546875" style="20" customWidth="1"/>
    <col min="15366" max="15366" width="1.5703125" style="20" customWidth="1"/>
    <col min="15367" max="15367" width="8.85546875" style="20" customWidth="1"/>
    <col min="15368" max="15368" width="1.5703125" style="20" customWidth="1"/>
    <col min="15369" max="15369" width="8.140625" style="20" customWidth="1"/>
    <col min="15370" max="15370" width="1.5703125" style="20" customWidth="1"/>
    <col min="15371" max="15371" width="12.7109375" style="20" customWidth="1"/>
    <col min="15372" max="15372" width="1.5703125" style="20" customWidth="1"/>
    <col min="15373" max="15373" width="13" style="20" customWidth="1"/>
    <col min="15374" max="15374" width="1.5703125" style="20" customWidth="1"/>
    <col min="15375" max="15375" width="8.42578125" style="20" customWidth="1"/>
    <col min="15376" max="15376" width="1.5703125" style="20" customWidth="1"/>
    <col min="15377" max="15377" width="8.42578125" style="20" customWidth="1"/>
    <col min="15378" max="15378" width="1.5703125" style="20" customWidth="1"/>
    <col min="15379" max="15379" width="13" style="20" bestFit="1" customWidth="1"/>
    <col min="15380" max="15380" width="1.5703125" style="20" customWidth="1"/>
    <col min="15381" max="15381" width="8.140625" style="20" customWidth="1"/>
    <col min="15382" max="15382" width="1.5703125" style="20" customWidth="1"/>
    <col min="15383" max="15383" width="8.28515625" style="20" customWidth="1"/>
    <col min="15384" max="15384" width="1.5703125" style="20" customWidth="1"/>
    <col min="15385" max="15385" width="11.85546875" style="20" customWidth="1"/>
    <col min="15386" max="15386" width="1.5703125" style="20" customWidth="1"/>
    <col min="15387" max="15387" width="11.42578125" style="20" customWidth="1"/>
    <col min="15388" max="15388" width="1.5703125" style="20" customWidth="1"/>
    <col min="15389" max="15389" width="10.5703125" style="20" customWidth="1"/>
    <col min="15390" max="15390" width="1.140625" style="20" customWidth="1"/>
    <col min="15391" max="15391" width="1.5703125" style="20" customWidth="1"/>
    <col min="15392" max="15392" width="14.42578125" style="20" customWidth="1"/>
    <col min="15393" max="15393" width="1.5703125" style="20" customWidth="1"/>
    <col min="15394" max="15394" width="9.28515625" style="20" customWidth="1"/>
    <col min="15395" max="15395" width="1.5703125" style="20" customWidth="1"/>
    <col min="15396" max="15396" width="9.28515625" style="20" customWidth="1"/>
    <col min="15397" max="15397" width="1.5703125" style="20" customWidth="1"/>
    <col min="15398" max="15398" width="12.7109375" style="20" customWidth="1"/>
    <col min="15399" max="15399" width="1.5703125" style="20" customWidth="1"/>
    <col min="15400" max="15400" width="9.28515625" style="20" customWidth="1"/>
    <col min="15401" max="15401" width="1.5703125" style="20" customWidth="1"/>
    <col min="15402" max="15402" width="8.42578125" style="20" customWidth="1"/>
    <col min="15403" max="15403" width="1.5703125" style="20" customWidth="1"/>
    <col min="15404" max="15404" width="12.7109375" style="20" customWidth="1"/>
    <col min="15405" max="15405" width="1.5703125" style="20" customWidth="1"/>
    <col min="15406" max="15406" width="11.85546875" style="20" customWidth="1"/>
    <col min="15407" max="15407" width="1.5703125" style="20" customWidth="1"/>
    <col min="15408" max="15408" width="10.140625" style="20" customWidth="1"/>
    <col min="15409" max="15409" width="1" style="20" customWidth="1"/>
    <col min="15410" max="15410" width="11.28515625" style="20" customWidth="1"/>
    <col min="15411" max="15411" width="1.28515625" style="20" customWidth="1"/>
    <col min="15412" max="15412" width="9.42578125" style="20" customWidth="1"/>
    <col min="15413" max="15413" width="1.140625" style="20" customWidth="1"/>
    <col min="15414" max="15414" width="10.42578125" style="20" customWidth="1"/>
    <col min="15415" max="15415" width="1.28515625" style="20" customWidth="1"/>
    <col min="15416" max="15416" width="10.140625" style="20" customWidth="1"/>
    <col min="15417" max="15417" width="1.5703125" style="20" customWidth="1"/>
    <col min="15418" max="15418" width="11.42578125" style="20" customWidth="1"/>
    <col min="15419" max="15419" width="2.42578125" style="20" customWidth="1"/>
    <col min="15420" max="15420" width="4.5703125" style="20" customWidth="1"/>
    <col min="15421" max="15421" width="1.28515625" style="20" customWidth="1"/>
    <col min="15422" max="15422" width="8.42578125" style="20" customWidth="1"/>
    <col min="15423" max="15423" width="1.5703125" style="20" customWidth="1"/>
    <col min="15424" max="15424" width="12.7109375" style="20" customWidth="1"/>
    <col min="15425" max="15425" width="1.5703125" style="20" customWidth="1"/>
    <col min="15426" max="15426" width="12.7109375" style="20" customWidth="1"/>
    <col min="15427" max="15427" width="1.5703125" style="20" customWidth="1"/>
    <col min="15428" max="15428" width="12.7109375" style="20" customWidth="1"/>
    <col min="15429" max="15429" width="1.5703125" style="20" customWidth="1"/>
    <col min="15430" max="15430" width="12.7109375" style="20" customWidth="1"/>
    <col min="15431" max="15431" width="1.5703125" style="20" customWidth="1"/>
    <col min="15432" max="15432" width="12.7109375" style="20" customWidth="1"/>
    <col min="15433" max="15616" width="12.7109375" style="20"/>
    <col min="15617" max="15617" width="5" style="20" customWidth="1"/>
    <col min="15618" max="15618" width="1.5703125" style="20" customWidth="1"/>
    <col min="15619" max="15619" width="17" style="20" customWidth="1"/>
    <col min="15620" max="15620" width="1.5703125" style="20" customWidth="1"/>
    <col min="15621" max="15621" width="12.85546875" style="20" customWidth="1"/>
    <col min="15622" max="15622" width="1.5703125" style="20" customWidth="1"/>
    <col min="15623" max="15623" width="8.85546875" style="20" customWidth="1"/>
    <col min="15624" max="15624" width="1.5703125" style="20" customWidth="1"/>
    <col min="15625" max="15625" width="8.140625" style="20" customWidth="1"/>
    <col min="15626" max="15626" width="1.5703125" style="20" customWidth="1"/>
    <col min="15627" max="15627" width="12.7109375" style="20" customWidth="1"/>
    <col min="15628" max="15628" width="1.5703125" style="20" customWidth="1"/>
    <col min="15629" max="15629" width="13" style="20" customWidth="1"/>
    <col min="15630" max="15630" width="1.5703125" style="20" customWidth="1"/>
    <col min="15631" max="15631" width="8.42578125" style="20" customWidth="1"/>
    <col min="15632" max="15632" width="1.5703125" style="20" customWidth="1"/>
    <col min="15633" max="15633" width="8.42578125" style="20" customWidth="1"/>
    <col min="15634" max="15634" width="1.5703125" style="20" customWidth="1"/>
    <col min="15635" max="15635" width="13" style="20" bestFit="1" customWidth="1"/>
    <col min="15636" max="15636" width="1.5703125" style="20" customWidth="1"/>
    <col min="15637" max="15637" width="8.140625" style="20" customWidth="1"/>
    <col min="15638" max="15638" width="1.5703125" style="20" customWidth="1"/>
    <col min="15639" max="15639" width="8.28515625" style="20" customWidth="1"/>
    <col min="15640" max="15640" width="1.5703125" style="20" customWidth="1"/>
    <col min="15641" max="15641" width="11.85546875" style="20" customWidth="1"/>
    <col min="15642" max="15642" width="1.5703125" style="20" customWidth="1"/>
    <col min="15643" max="15643" width="11.42578125" style="20" customWidth="1"/>
    <col min="15644" max="15644" width="1.5703125" style="20" customWidth="1"/>
    <col min="15645" max="15645" width="10.5703125" style="20" customWidth="1"/>
    <col min="15646" max="15646" width="1.140625" style="20" customWidth="1"/>
    <col min="15647" max="15647" width="1.5703125" style="20" customWidth="1"/>
    <col min="15648" max="15648" width="14.42578125" style="20" customWidth="1"/>
    <col min="15649" max="15649" width="1.5703125" style="20" customWidth="1"/>
    <col min="15650" max="15650" width="9.28515625" style="20" customWidth="1"/>
    <col min="15651" max="15651" width="1.5703125" style="20" customWidth="1"/>
    <col min="15652" max="15652" width="9.28515625" style="20" customWidth="1"/>
    <col min="15653" max="15653" width="1.5703125" style="20" customWidth="1"/>
    <col min="15654" max="15654" width="12.7109375" style="20" customWidth="1"/>
    <col min="15655" max="15655" width="1.5703125" style="20" customWidth="1"/>
    <col min="15656" max="15656" width="9.28515625" style="20" customWidth="1"/>
    <col min="15657" max="15657" width="1.5703125" style="20" customWidth="1"/>
    <col min="15658" max="15658" width="8.42578125" style="20" customWidth="1"/>
    <col min="15659" max="15659" width="1.5703125" style="20" customWidth="1"/>
    <col min="15660" max="15660" width="12.7109375" style="20" customWidth="1"/>
    <col min="15661" max="15661" width="1.5703125" style="20" customWidth="1"/>
    <col min="15662" max="15662" width="11.85546875" style="20" customWidth="1"/>
    <col min="15663" max="15663" width="1.5703125" style="20" customWidth="1"/>
    <col min="15664" max="15664" width="10.140625" style="20" customWidth="1"/>
    <col min="15665" max="15665" width="1" style="20" customWidth="1"/>
    <col min="15666" max="15666" width="11.28515625" style="20" customWidth="1"/>
    <col min="15667" max="15667" width="1.28515625" style="20" customWidth="1"/>
    <col min="15668" max="15668" width="9.42578125" style="20" customWidth="1"/>
    <col min="15669" max="15669" width="1.140625" style="20" customWidth="1"/>
    <col min="15670" max="15670" width="10.42578125" style="20" customWidth="1"/>
    <col min="15671" max="15671" width="1.28515625" style="20" customWidth="1"/>
    <col min="15672" max="15672" width="10.140625" style="20" customWidth="1"/>
    <col min="15673" max="15673" width="1.5703125" style="20" customWidth="1"/>
    <col min="15674" max="15674" width="11.42578125" style="20" customWidth="1"/>
    <col min="15675" max="15675" width="2.42578125" style="20" customWidth="1"/>
    <col min="15676" max="15676" width="4.5703125" style="20" customWidth="1"/>
    <col min="15677" max="15677" width="1.28515625" style="20" customWidth="1"/>
    <col min="15678" max="15678" width="8.42578125" style="20" customWidth="1"/>
    <col min="15679" max="15679" width="1.5703125" style="20" customWidth="1"/>
    <col min="15680" max="15680" width="12.7109375" style="20" customWidth="1"/>
    <col min="15681" max="15681" width="1.5703125" style="20" customWidth="1"/>
    <col min="15682" max="15682" width="12.7109375" style="20" customWidth="1"/>
    <col min="15683" max="15683" width="1.5703125" style="20" customWidth="1"/>
    <col min="15684" max="15684" width="12.7109375" style="20" customWidth="1"/>
    <col min="15685" max="15685" width="1.5703125" style="20" customWidth="1"/>
    <col min="15686" max="15686" width="12.7109375" style="20" customWidth="1"/>
    <col min="15687" max="15687" width="1.5703125" style="20" customWidth="1"/>
    <col min="15688" max="15688" width="12.7109375" style="20" customWidth="1"/>
    <col min="15689" max="15872" width="12.7109375" style="20"/>
    <col min="15873" max="15873" width="5" style="20" customWidth="1"/>
    <col min="15874" max="15874" width="1.5703125" style="20" customWidth="1"/>
    <col min="15875" max="15875" width="17" style="20" customWidth="1"/>
    <col min="15876" max="15876" width="1.5703125" style="20" customWidth="1"/>
    <col min="15877" max="15877" width="12.85546875" style="20" customWidth="1"/>
    <col min="15878" max="15878" width="1.5703125" style="20" customWidth="1"/>
    <col min="15879" max="15879" width="8.85546875" style="20" customWidth="1"/>
    <col min="15880" max="15880" width="1.5703125" style="20" customWidth="1"/>
    <col min="15881" max="15881" width="8.140625" style="20" customWidth="1"/>
    <col min="15882" max="15882" width="1.5703125" style="20" customWidth="1"/>
    <col min="15883" max="15883" width="12.7109375" style="20" customWidth="1"/>
    <col min="15884" max="15884" width="1.5703125" style="20" customWidth="1"/>
    <col min="15885" max="15885" width="13" style="20" customWidth="1"/>
    <col min="15886" max="15886" width="1.5703125" style="20" customWidth="1"/>
    <col min="15887" max="15887" width="8.42578125" style="20" customWidth="1"/>
    <col min="15888" max="15888" width="1.5703125" style="20" customWidth="1"/>
    <col min="15889" max="15889" width="8.42578125" style="20" customWidth="1"/>
    <col min="15890" max="15890" width="1.5703125" style="20" customWidth="1"/>
    <col min="15891" max="15891" width="13" style="20" bestFit="1" customWidth="1"/>
    <col min="15892" max="15892" width="1.5703125" style="20" customWidth="1"/>
    <col min="15893" max="15893" width="8.140625" style="20" customWidth="1"/>
    <col min="15894" max="15894" width="1.5703125" style="20" customWidth="1"/>
    <col min="15895" max="15895" width="8.28515625" style="20" customWidth="1"/>
    <col min="15896" max="15896" width="1.5703125" style="20" customWidth="1"/>
    <col min="15897" max="15897" width="11.85546875" style="20" customWidth="1"/>
    <col min="15898" max="15898" width="1.5703125" style="20" customWidth="1"/>
    <col min="15899" max="15899" width="11.42578125" style="20" customWidth="1"/>
    <col min="15900" max="15900" width="1.5703125" style="20" customWidth="1"/>
    <col min="15901" max="15901" width="10.5703125" style="20" customWidth="1"/>
    <col min="15902" max="15902" width="1.140625" style="20" customWidth="1"/>
    <col min="15903" max="15903" width="1.5703125" style="20" customWidth="1"/>
    <col min="15904" max="15904" width="14.42578125" style="20" customWidth="1"/>
    <col min="15905" max="15905" width="1.5703125" style="20" customWidth="1"/>
    <col min="15906" max="15906" width="9.28515625" style="20" customWidth="1"/>
    <col min="15907" max="15907" width="1.5703125" style="20" customWidth="1"/>
    <col min="15908" max="15908" width="9.28515625" style="20" customWidth="1"/>
    <col min="15909" max="15909" width="1.5703125" style="20" customWidth="1"/>
    <col min="15910" max="15910" width="12.7109375" style="20" customWidth="1"/>
    <col min="15911" max="15911" width="1.5703125" style="20" customWidth="1"/>
    <col min="15912" max="15912" width="9.28515625" style="20" customWidth="1"/>
    <col min="15913" max="15913" width="1.5703125" style="20" customWidth="1"/>
    <col min="15914" max="15914" width="8.42578125" style="20" customWidth="1"/>
    <col min="15915" max="15915" width="1.5703125" style="20" customWidth="1"/>
    <col min="15916" max="15916" width="12.7109375" style="20" customWidth="1"/>
    <col min="15917" max="15917" width="1.5703125" style="20" customWidth="1"/>
    <col min="15918" max="15918" width="11.85546875" style="20" customWidth="1"/>
    <col min="15919" max="15919" width="1.5703125" style="20" customWidth="1"/>
    <col min="15920" max="15920" width="10.140625" style="20" customWidth="1"/>
    <col min="15921" max="15921" width="1" style="20" customWidth="1"/>
    <col min="15922" max="15922" width="11.28515625" style="20" customWidth="1"/>
    <col min="15923" max="15923" width="1.28515625" style="20" customWidth="1"/>
    <col min="15924" max="15924" width="9.42578125" style="20" customWidth="1"/>
    <col min="15925" max="15925" width="1.140625" style="20" customWidth="1"/>
    <col min="15926" max="15926" width="10.42578125" style="20" customWidth="1"/>
    <col min="15927" max="15927" width="1.28515625" style="20" customWidth="1"/>
    <col min="15928" max="15928" width="10.140625" style="20" customWidth="1"/>
    <col min="15929" max="15929" width="1.5703125" style="20" customWidth="1"/>
    <col min="15930" max="15930" width="11.42578125" style="20" customWidth="1"/>
    <col min="15931" max="15931" width="2.42578125" style="20" customWidth="1"/>
    <col min="15932" max="15932" width="4.5703125" style="20" customWidth="1"/>
    <col min="15933" max="15933" width="1.28515625" style="20" customWidth="1"/>
    <col min="15934" max="15934" width="8.42578125" style="20" customWidth="1"/>
    <col min="15935" max="15935" width="1.5703125" style="20" customWidth="1"/>
    <col min="15936" max="15936" width="12.7109375" style="20" customWidth="1"/>
    <col min="15937" max="15937" width="1.5703125" style="20" customWidth="1"/>
    <col min="15938" max="15938" width="12.7109375" style="20" customWidth="1"/>
    <col min="15939" max="15939" width="1.5703125" style="20" customWidth="1"/>
    <col min="15940" max="15940" width="12.7109375" style="20" customWidth="1"/>
    <col min="15941" max="15941" width="1.5703125" style="20" customWidth="1"/>
    <col min="15942" max="15942" width="12.7109375" style="20" customWidth="1"/>
    <col min="15943" max="15943" width="1.5703125" style="20" customWidth="1"/>
    <col min="15944" max="15944" width="12.7109375" style="20" customWidth="1"/>
    <col min="15945" max="16128" width="12.7109375" style="20"/>
    <col min="16129" max="16129" width="5" style="20" customWidth="1"/>
    <col min="16130" max="16130" width="1.5703125" style="20" customWidth="1"/>
    <col min="16131" max="16131" width="17" style="20" customWidth="1"/>
    <col min="16132" max="16132" width="1.5703125" style="20" customWidth="1"/>
    <col min="16133" max="16133" width="12.85546875" style="20" customWidth="1"/>
    <col min="16134" max="16134" width="1.5703125" style="20" customWidth="1"/>
    <col min="16135" max="16135" width="8.85546875" style="20" customWidth="1"/>
    <col min="16136" max="16136" width="1.5703125" style="20" customWidth="1"/>
    <col min="16137" max="16137" width="8.140625" style="20" customWidth="1"/>
    <col min="16138" max="16138" width="1.5703125" style="20" customWidth="1"/>
    <col min="16139" max="16139" width="12.7109375" style="20" customWidth="1"/>
    <col min="16140" max="16140" width="1.5703125" style="20" customWidth="1"/>
    <col min="16141" max="16141" width="13" style="20" customWidth="1"/>
    <col min="16142" max="16142" width="1.5703125" style="20" customWidth="1"/>
    <col min="16143" max="16143" width="8.42578125" style="20" customWidth="1"/>
    <col min="16144" max="16144" width="1.5703125" style="20" customWidth="1"/>
    <col min="16145" max="16145" width="8.42578125" style="20" customWidth="1"/>
    <col min="16146" max="16146" width="1.5703125" style="20" customWidth="1"/>
    <col min="16147" max="16147" width="13" style="20" bestFit="1" customWidth="1"/>
    <col min="16148" max="16148" width="1.5703125" style="20" customWidth="1"/>
    <col min="16149" max="16149" width="8.140625" style="20" customWidth="1"/>
    <col min="16150" max="16150" width="1.5703125" style="20" customWidth="1"/>
    <col min="16151" max="16151" width="8.28515625" style="20" customWidth="1"/>
    <col min="16152" max="16152" width="1.5703125" style="20" customWidth="1"/>
    <col min="16153" max="16153" width="11.85546875" style="20" customWidth="1"/>
    <col min="16154" max="16154" width="1.5703125" style="20" customWidth="1"/>
    <col min="16155" max="16155" width="11.42578125" style="20" customWidth="1"/>
    <col min="16156" max="16156" width="1.5703125" style="20" customWidth="1"/>
    <col min="16157" max="16157" width="10.5703125" style="20" customWidth="1"/>
    <col min="16158" max="16158" width="1.140625" style="20" customWidth="1"/>
    <col min="16159" max="16159" width="1.5703125" style="20" customWidth="1"/>
    <col min="16160" max="16160" width="14.42578125" style="20" customWidth="1"/>
    <col min="16161" max="16161" width="1.5703125" style="20" customWidth="1"/>
    <col min="16162" max="16162" width="9.28515625" style="20" customWidth="1"/>
    <col min="16163" max="16163" width="1.5703125" style="20" customWidth="1"/>
    <col min="16164" max="16164" width="9.28515625" style="20" customWidth="1"/>
    <col min="16165" max="16165" width="1.5703125" style="20" customWidth="1"/>
    <col min="16166" max="16166" width="12.7109375" style="20" customWidth="1"/>
    <col min="16167" max="16167" width="1.5703125" style="20" customWidth="1"/>
    <col min="16168" max="16168" width="9.28515625" style="20" customWidth="1"/>
    <col min="16169" max="16169" width="1.5703125" style="20" customWidth="1"/>
    <col min="16170" max="16170" width="8.42578125" style="20" customWidth="1"/>
    <col min="16171" max="16171" width="1.5703125" style="20" customWidth="1"/>
    <col min="16172" max="16172" width="12.7109375" style="20" customWidth="1"/>
    <col min="16173" max="16173" width="1.5703125" style="20" customWidth="1"/>
    <col min="16174" max="16174" width="11.85546875" style="20" customWidth="1"/>
    <col min="16175" max="16175" width="1.5703125" style="20" customWidth="1"/>
    <col min="16176" max="16176" width="10.140625" style="20" customWidth="1"/>
    <col min="16177" max="16177" width="1" style="20" customWidth="1"/>
    <col min="16178" max="16178" width="11.28515625" style="20" customWidth="1"/>
    <col min="16179" max="16179" width="1.28515625" style="20" customWidth="1"/>
    <col min="16180" max="16180" width="9.42578125" style="20" customWidth="1"/>
    <col min="16181" max="16181" width="1.140625" style="20" customWidth="1"/>
    <col min="16182" max="16182" width="10.42578125" style="20" customWidth="1"/>
    <col min="16183" max="16183" width="1.28515625" style="20" customWidth="1"/>
    <col min="16184" max="16184" width="10.140625" style="20" customWidth="1"/>
    <col min="16185" max="16185" width="1.5703125" style="20" customWidth="1"/>
    <col min="16186" max="16186" width="11.42578125" style="20" customWidth="1"/>
    <col min="16187" max="16187" width="2.42578125" style="20" customWidth="1"/>
    <col min="16188" max="16188" width="4.5703125" style="20" customWidth="1"/>
    <col min="16189" max="16189" width="1.28515625" style="20" customWidth="1"/>
    <col min="16190" max="16190" width="8.42578125" style="20" customWidth="1"/>
    <col min="16191" max="16191" width="1.5703125" style="20" customWidth="1"/>
    <col min="16192" max="16192" width="12.7109375" style="20" customWidth="1"/>
    <col min="16193" max="16193" width="1.5703125" style="20" customWidth="1"/>
    <col min="16194" max="16194" width="12.7109375" style="20" customWidth="1"/>
    <col min="16195" max="16195" width="1.5703125" style="20" customWidth="1"/>
    <col min="16196" max="16196" width="12.7109375" style="20" customWidth="1"/>
    <col min="16197" max="16197" width="1.5703125" style="20" customWidth="1"/>
    <col min="16198" max="16198" width="12.7109375" style="20" customWidth="1"/>
    <col min="16199" max="16199" width="1.5703125" style="20" customWidth="1"/>
    <col min="16200" max="16200" width="12.7109375" style="20" customWidth="1"/>
    <col min="16201" max="16384" width="12.7109375" style="20"/>
  </cols>
  <sheetData>
    <row r="1" spans="1:72" s="15" customFormat="1" ht="10.5" customHeight="1" x14ac:dyDescent="0.25">
      <c r="A1" s="12"/>
      <c r="B1" s="12"/>
      <c r="C1" s="30"/>
      <c r="D1" s="12"/>
      <c r="E1" s="12"/>
      <c r="F1" s="12"/>
      <c r="G1" s="12"/>
      <c r="H1" s="12"/>
      <c r="I1" s="12"/>
      <c r="J1" s="12"/>
      <c r="K1" s="12"/>
      <c r="L1" s="12"/>
      <c r="M1" s="12"/>
      <c r="N1" s="12"/>
      <c r="O1" s="12"/>
      <c r="P1" s="12"/>
      <c r="Q1" s="12"/>
      <c r="R1" s="12"/>
      <c r="S1" s="12"/>
      <c r="T1" s="12"/>
      <c r="U1" s="12"/>
      <c r="V1" s="12"/>
      <c r="W1" s="12"/>
      <c r="X1" s="12"/>
      <c r="Y1" s="12"/>
      <c r="Z1" s="12"/>
      <c r="AA1" s="12"/>
      <c r="AB1" s="12"/>
      <c r="AC1" s="289" t="s">
        <v>45</v>
      </c>
      <c r="AD1" s="12"/>
      <c r="AE1" s="12"/>
      <c r="AF1" s="278" t="s">
        <v>46</v>
      </c>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289" t="s">
        <v>450</v>
      </c>
      <c r="BI1" s="12"/>
      <c r="BJ1" s="12"/>
      <c r="BK1" s="12"/>
      <c r="BL1" s="12"/>
      <c r="BM1" s="12"/>
      <c r="BN1" s="12"/>
      <c r="BO1" s="12"/>
      <c r="BP1" s="12"/>
      <c r="BQ1" s="12"/>
      <c r="BR1" s="12"/>
      <c r="BS1" s="12"/>
      <c r="BT1" s="12"/>
    </row>
    <row r="2" spans="1:72" s="15" customFormat="1" ht="10.5" customHeight="1" x14ac:dyDescent="0.25">
      <c r="A2" s="279"/>
      <c r="B2" s="12"/>
      <c r="C2" s="30"/>
      <c r="D2" s="12"/>
      <c r="E2" s="12"/>
      <c r="F2" s="12"/>
      <c r="G2" s="12"/>
      <c r="H2" s="12"/>
      <c r="I2" s="12"/>
      <c r="J2" s="12"/>
      <c r="K2" s="12"/>
      <c r="L2" s="12"/>
      <c r="M2" s="12"/>
      <c r="N2" s="12"/>
      <c r="O2" s="12"/>
      <c r="P2" s="12"/>
      <c r="Q2" s="12"/>
      <c r="R2" s="12"/>
      <c r="S2" s="12"/>
      <c r="T2" s="12"/>
      <c r="U2" s="12"/>
      <c r="V2" s="12"/>
      <c r="W2" s="12"/>
      <c r="X2" s="12"/>
      <c r="Y2" s="12"/>
      <c r="Z2" s="12"/>
      <c r="AA2" s="12"/>
      <c r="AB2" s="12"/>
      <c r="AC2" s="289" t="s">
        <v>451</v>
      </c>
      <c r="AD2" s="12"/>
      <c r="AE2" s="12"/>
      <c r="AF2" s="278" t="s">
        <v>395</v>
      </c>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289" t="s">
        <v>50</v>
      </c>
      <c r="BI2" s="12"/>
      <c r="BJ2" s="12"/>
      <c r="BK2" s="12"/>
      <c r="BL2" s="12"/>
      <c r="BM2" s="12"/>
      <c r="BN2" s="12"/>
      <c r="BO2" s="12"/>
      <c r="BP2" s="12"/>
      <c r="BQ2" s="12"/>
      <c r="BR2" s="12"/>
      <c r="BS2" s="12"/>
      <c r="BT2" s="12"/>
    </row>
    <row r="3" spans="1:72" s="15" customFormat="1" ht="10.5" customHeight="1" x14ac:dyDescent="0.25">
      <c r="A3" s="280"/>
      <c r="B3" s="12"/>
      <c r="C3" s="30"/>
      <c r="D3" s="12"/>
      <c r="E3" s="12"/>
      <c r="F3" s="12"/>
      <c r="G3" s="12"/>
      <c r="H3" s="12"/>
      <c r="I3" s="12"/>
      <c r="J3" s="12"/>
      <c r="K3" s="12"/>
      <c r="L3" s="12"/>
      <c r="M3" s="12"/>
      <c r="N3" s="12"/>
      <c r="O3" s="12"/>
      <c r="P3" s="12"/>
      <c r="Q3" s="12"/>
      <c r="R3" s="12"/>
      <c r="S3" s="12"/>
      <c r="T3" s="12"/>
      <c r="U3" s="12"/>
      <c r="V3" s="12"/>
      <c r="W3" s="12"/>
      <c r="X3" s="12"/>
      <c r="Y3" s="12"/>
      <c r="Z3" s="12"/>
      <c r="AA3" s="12"/>
      <c r="AB3" s="12"/>
      <c r="AC3" s="289" t="s">
        <v>51</v>
      </c>
      <c r="AD3" s="12"/>
      <c r="AE3" s="12"/>
      <c r="AF3" s="290" t="s">
        <v>52</v>
      </c>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row>
    <row r="4" spans="1:72" ht="9.6" customHeight="1" x14ac:dyDescent="0.2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291" t="s">
        <v>396</v>
      </c>
      <c r="AU4" s="291"/>
      <c r="AV4" s="291"/>
      <c r="AW4" s="291"/>
      <c r="AX4" s="291"/>
      <c r="AY4" s="291"/>
      <c r="AZ4" s="291"/>
      <c r="BA4" s="291"/>
      <c r="BB4" s="291"/>
      <c r="BC4" s="291"/>
      <c r="BD4" s="291"/>
      <c r="BE4" s="291"/>
      <c r="BF4" s="291"/>
      <c r="BG4" s="30"/>
      <c r="BH4" s="30"/>
      <c r="BI4" s="30"/>
      <c r="BJ4" s="30"/>
      <c r="BK4" s="30"/>
      <c r="BL4" s="30"/>
      <c r="BM4" s="30"/>
      <c r="BN4" s="30"/>
      <c r="BO4" s="30"/>
      <c r="BP4" s="30"/>
      <c r="BQ4" s="30"/>
      <c r="BR4" s="30"/>
      <c r="BS4" s="30"/>
      <c r="BT4" s="30"/>
    </row>
    <row r="5" spans="1:72" ht="9.6" customHeight="1" x14ac:dyDescent="0.25">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row>
    <row r="6" spans="1:72" ht="9.6" customHeight="1" x14ac:dyDescent="0.25">
      <c r="A6" s="30"/>
      <c r="B6" s="30"/>
      <c r="C6" s="30"/>
      <c r="D6" s="30"/>
      <c r="E6" s="291" t="s">
        <v>452</v>
      </c>
      <c r="F6" s="291"/>
      <c r="G6" s="291"/>
      <c r="H6" s="291"/>
      <c r="I6" s="291"/>
      <c r="J6" s="291"/>
      <c r="K6" s="291"/>
      <c r="L6" s="30"/>
      <c r="M6" s="291" t="s">
        <v>453</v>
      </c>
      <c r="N6" s="291"/>
      <c r="O6" s="291"/>
      <c r="P6" s="291"/>
      <c r="Q6" s="291"/>
      <c r="R6" s="30"/>
      <c r="S6" s="291" t="s">
        <v>454</v>
      </c>
      <c r="T6" s="291"/>
      <c r="U6" s="291"/>
      <c r="V6" s="291"/>
      <c r="W6" s="291"/>
      <c r="X6" s="291"/>
      <c r="Y6" s="291"/>
      <c r="Z6" s="291"/>
      <c r="AA6" s="291"/>
      <c r="AB6" s="291"/>
      <c r="AC6" s="291"/>
      <c r="AD6" s="30"/>
      <c r="AE6" s="30"/>
      <c r="AF6" s="291" t="s">
        <v>455</v>
      </c>
      <c r="AG6" s="291"/>
      <c r="AH6" s="291"/>
      <c r="AI6" s="291"/>
      <c r="AJ6" s="291"/>
      <c r="AK6" s="30"/>
      <c r="AL6" s="291" t="s">
        <v>456</v>
      </c>
      <c r="AM6" s="291"/>
      <c r="AN6" s="291"/>
      <c r="AO6" s="291"/>
      <c r="AP6" s="291"/>
      <c r="AQ6" s="30"/>
      <c r="AR6" s="30"/>
      <c r="AS6" s="30"/>
      <c r="AT6" s="30"/>
      <c r="AU6" s="30"/>
      <c r="AV6" s="30"/>
      <c r="AW6" s="30"/>
      <c r="AX6" s="291" t="s">
        <v>400</v>
      </c>
      <c r="AY6" s="291"/>
      <c r="AZ6" s="291"/>
      <c r="BA6" s="291"/>
      <c r="BB6" s="291"/>
      <c r="BC6" s="291"/>
      <c r="BD6" s="291"/>
      <c r="BE6" s="30"/>
      <c r="BF6" s="30"/>
      <c r="BG6" s="30"/>
      <c r="BH6" s="30"/>
      <c r="BI6" s="30"/>
      <c r="BJ6" s="30"/>
      <c r="BK6" s="30"/>
      <c r="BL6" s="30"/>
      <c r="BM6" s="30"/>
      <c r="BN6" s="30"/>
      <c r="BO6" s="30"/>
      <c r="BP6" s="30"/>
      <c r="BQ6" s="30"/>
      <c r="BR6" s="30"/>
      <c r="BS6" s="30"/>
      <c r="BT6" s="30"/>
    </row>
    <row r="7" spans="1:72" ht="9.6" customHeight="1" x14ac:dyDescent="0.25">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row>
    <row r="8" spans="1:72" ht="9.6" customHeight="1" x14ac:dyDescent="0.25">
      <c r="A8" s="30"/>
      <c r="B8" s="30"/>
      <c r="C8" s="30"/>
      <c r="D8" s="30"/>
      <c r="E8" s="30"/>
      <c r="F8" s="30"/>
      <c r="G8" s="30"/>
      <c r="H8" s="30"/>
      <c r="I8" s="30"/>
      <c r="J8" s="30"/>
      <c r="K8" s="30"/>
      <c r="L8" s="30"/>
      <c r="M8" s="30"/>
      <c r="N8" s="30"/>
      <c r="O8" s="30"/>
      <c r="P8" s="30"/>
      <c r="Q8" s="30"/>
      <c r="R8" s="30"/>
      <c r="S8" s="30"/>
      <c r="T8" s="30"/>
      <c r="U8" s="30"/>
      <c r="V8" s="30"/>
      <c r="W8" s="30"/>
      <c r="X8" s="30"/>
      <c r="Y8" s="291" t="s">
        <v>402</v>
      </c>
      <c r="Z8" s="291"/>
      <c r="AA8" s="291"/>
      <c r="AB8" s="291"/>
      <c r="AC8" s="291"/>
      <c r="AD8" s="30"/>
      <c r="AE8" s="30"/>
      <c r="AF8" s="30"/>
      <c r="AG8" s="30"/>
      <c r="AH8" s="30"/>
      <c r="AI8" s="30"/>
      <c r="AJ8" s="30"/>
      <c r="AK8" s="30"/>
      <c r="AL8" s="30"/>
      <c r="AM8" s="30"/>
      <c r="AN8" s="30"/>
      <c r="AO8" s="30"/>
      <c r="AP8" s="30"/>
      <c r="AQ8" s="30"/>
      <c r="AR8" s="30"/>
      <c r="AS8" s="30"/>
      <c r="AT8" s="291" t="s">
        <v>435</v>
      </c>
      <c r="AU8" s="291"/>
      <c r="AV8" s="291"/>
      <c r="AW8" s="30"/>
      <c r="AX8" s="291" t="s">
        <v>62</v>
      </c>
      <c r="AY8" s="291"/>
      <c r="AZ8" s="291"/>
      <c r="BA8" s="30"/>
      <c r="BB8" s="291" t="s">
        <v>63</v>
      </c>
      <c r="BC8" s="291"/>
      <c r="BD8" s="291"/>
      <c r="BE8" s="30"/>
      <c r="BF8" s="30"/>
      <c r="BG8" s="30"/>
      <c r="BH8" s="30"/>
      <c r="BI8" s="30"/>
      <c r="BJ8" s="30"/>
      <c r="BK8" s="30"/>
      <c r="BL8" s="30"/>
      <c r="BM8" s="30"/>
      <c r="BN8" s="30"/>
      <c r="BO8" s="30"/>
      <c r="BP8" s="30"/>
      <c r="BQ8" s="30"/>
      <c r="BR8" s="30"/>
      <c r="BS8" s="30"/>
      <c r="BT8" s="30"/>
    </row>
    <row r="9" spans="1:72" ht="9.6" customHeight="1" x14ac:dyDescent="0.25">
      <c r="A9" s="30"/>
      <c r="B9" s="30"/>
      <c r="C9" s="30"/>
      <c r="D9" s="30"/>
      <c r="E9" s="30"/>
      <c r="F9" s="30"/>
      <c r="G9" s="30"/>
      <c r="H9" s="30"/>
      <c r="I9" s="30"/>
      <c r="J9" s="30"/>
      <c r="K9" s="276" t="s">
        <v>457</v>
      </c>
      <c r="L9" s="30"/>
      <c r="M9" s="30"/>
      <c r="N9" s="30"/>
      <c r="O9" s="30"/>
      <c r="P9" s="30"/>
      <c r="Q9" s="30"/>
      <c r="R9" s="30"/>
      <c r="S9" s="30"/>
      <c r="T9" s="30"/>
      <c r="U9" s="30"/>
      <c r="V9" s="30"/>
      <c r="W9" s="30"/>
      <c r="X9" s="30"/>
      <c r="Y9" s="30"/>
      <c r="Z9" s="30"/>
      <c r="AA9" s="44" t="s">
        <v>458</v>
      </c>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44" t="s">
        <v>459</v>
      </c>
      <c r="BG9" s="30"/>
      <c r="BH9" s="30"/>
      <c r="BI9" s="30"/>
      <c r="BJ9" s="30"/>
      <c r="BK9" s="30"/>
      <c r="BL9" s="44" t="s">
        <v>460</v>
      </c>
      <c r="BM9" s="30"/>
      <c r="BN9" s="44" t="s">
        <v>461</v>
      </c>
      <c r="BO9" s="30"/>
      <c r="BP9" s="44" t="s">
        <v>462</v>
      </c>
      <c r="BQ9" s="30"/>
      <c r="BR9" s="30"/>
      <c r="BS9" s="30"/>
      <c r="BT9" s="30"/>
    </row>
    <row r="10" spans="1:72" ht="9.6" customHeight="1" x14ac:dyDescent="0.25">
      <c r="A10" s="30"/>
      <c r="B10" s="30"/>
      <c r="C10" s="30"/>
      <c r="D10" s="30"/>
      <c r="E10" s="30"/>
      <c r="F10" s="30"/>
      <c r="G10" s="30"/>
      <c r="H10" s="30"/>
      <c r="I10" s="44" t="s">
        <v>67</v>
      </c>
      <c r="J10" s="30"/>
      <c r="K10" s="30"/>
      <c r="L10" s="30"/>
      <c r="M10" s="30"/>
      <c r="N10" s="30"/>
      <c r="O10" s="30"/>
      <c r="P10" s="30"/>
      <c r="Q10" s="44" t="s">
        <v>67</v>
      </c>
      <c r="R10" s="30"/>
      <c r="S10" s="30"/>
      <c r="T10" s="30"/>
      <c r="U10" s="30"/>
      <c r="V10" s="30"/>
      <c r="W10" s="44" t="s">
        <v>67</v>
      </c>
      <c r="X10" s="30"/>
      <c r="Y10" s="30"/>
      <c r="Z10" s="30"/>
      <c r="AA10" s="44" t="s">
        <v>463</v>
      </c>
      <c r="AB10" s="30"/>
      <c r="AC10" s="44" t="s">
        <v>464</v>
      </c>
      <c r="AD10" s="30"/>
      <c r="AE10" s="30"/>
      <c r="AF10" s="30"/>
      <c r="AG10" s="30"/>
      <c r="AH10" s="30"/>
      <c r="AI10" s="30"/>
      <c r="AJ10" s="44" t="s">
        <v>67</v>
      </c>
      <c r="AK10" s="30"/>
      <c r="AL10" s="30"/>
      <c r="AM10" s="30"/>
      <c r="AN10" s="30"/>
      <c r="AO10" s="30"/>
      <c r="AP10" s="44" t="s">
        <v>67</v>
      </c>
      <c r="AQ10" s="30"/>
      <c r="AR10" s="30"/>
      <c r="AS10" s="30"/>
      <c r="AT10" s="30"/>
      <c r="AU10" s="30"/>
      <c r="AV10" s="44" t="s">
        <v>269</v>
      </c>
      <c r="AW10" s="30"/>
      <c r="AX10" s="30"/>
      <c r="AY10" s="30"/>
      <c r="AZ10" s="44" t="s">
        <v>269</v>
      </c>
      <c r="BA10" s="30"/>
      <c r="BB10" s="30"/>
      <c r="BC10" s="30"/>
      <c r="BD10" s="44" t="s">
        <v>269</v>
      </c>
      <c r="BE10" s="30"/>
      <c r="BF10" s="44" t="s">
        <v>465</v>
      </c>
      <c r="BG10" s="30"/>
      <c r="BH10" s="30"/>
      <c r="BI10" s="30"/>
      <c r="BJ10" s="30"/>
      <c r="BK10" s="30"/>
      <c r="BL10" s="44" t="s">
        <v>466</v>
      </c>
      <c r="BM10" s="44"/>
      <c r="BN10" s="44" t="s">
        <v>467</v>
      </c>
      <c r="BO10" s="44"/>
      <c r="BP10" s="44" t="s">
        <v>272</v>
      </c>
      <c r="BQ10" s="44"/>
      <c r="BR10" s="30"/>
      <c r="BS10" s="44"/>
      <c r="BT10" s="44" t="s">
        <v>331</v>
      </c>
    </row>
    <row r="11" spans="1:72" ht="9.6" customHeight="1" x14ac:dyDescent="0.25">
      <c r="A11" s="276" t="s">
        <v>74</v>
      </c>
      <c r="B11" s="30"/>
      <c r="C11" s="276" t="s">
        <v>76</v>
      </c>
      <c r="D11" s="30"/>
      <c r="E11" s="276" t="s">
        <v>77</v>
      </c>
      <c r="F11" s="30"/>
      <c r="G11" s="276" t="s">
        <v>438</v>
      </c>
      <c r="H11" s="30"/>
      <c r="I11" s="276" t="s">
        <v>83</v>
      </c>
      <c r="J11" s="30"/>
      <c r="K11" s="276" t="s">
        <v>440</v>
      </c>
      <c r="L11" s="30"/>
      <c r="M11" s="276" t="s">
        <v>77</v>
      </c>
      <c r="N11" s="30"/>
      <c r="O11" s="276" t="s">
        <v>438</v>
      </c>
      <c r="P11" s="30"/>
      <c r="Q11" s="276" t="s">
        <v>83</v>
      </c>
      <c r="R11" s="30"/>
      <c r="S11" s="276" t="s">
        <v>77</v>
      </c>
      <c r="T11" s="30"/>
      <c r="U11" s="276" t="s">
        <v>438</v>
      </c>
      <c r="V11" s="30"/>
      <c r="W11" s="276" t="s">
        <v>83</v>
      </c>
      <c r="X11" s="30"/>
      <c r="Y11" s="276" t="s">
        <v>440</v>
      </c>
      <c r="Z11" s="30"/>
      <c r="AA11" s="276" t="s">
        <v>468</v>
      </c>
      <c r="AB11" s="30"/>
      <c r="AC11" s="276" t="s">
        <v>469</v>
      </c>
      <c r="AD11" s="30"/>
      <c r="AE11" s="30"/>
      <c r="AF11" s="276" t="s">
        <v>77</v>
      </c>
      <c r="AG11" s="30"/>
      <c r="AH11" s="276" t="s">
        <v>438</v>
      </c>
      <c r="AI11" s="30"/>
      <c r="AJ11" s="276" t="s">
        <v>83</v>
      </c>
      <c r="AK11" s="30"/>
      <c r="AL11" s="276" t="s">
        <v>77</v>
      </c>
      <c r="AM11" s="30"/>
      <c r="AN11" s="276" t="s">
        <v>438</v>
      </c>
      <c r="AO11" s="30"/>
      <c r="AP11" s="276" t="s">
        <v>83</v>
      </c>
      <c r="AQ11" s="30"/>
      <c r="AR11" s="276" t="s">
        <v>68</v>
      </c>
      <c r="AS11" s="30"/>
      <c r="AT11" s="276" t="s">
        <v>77</v>
      </c>
      <c r="AU11" s="30"/>
      <c r="AV11" s="276" t="s">
        <v>376</v>
      </c>
      <c r="AW11" s="30"/>
      <c r="AX11" s="276" t="s">
        <v>77</v>
      </c>
      <c r="AY11" s="30"/>
      <c r="AZ11" s="276" t="s">
        <v>376</v>
      </c>
      <c r="BA11" s="30"/>
      <c r="BB11" s="276" t="s">
        <v>77</v>
      </c>
      <c r="BC11" s="30"/>
      <c r="BD11" s="276" t="s">
        <v>376</v>
      </c>
      <c r="BE11" s="30"/>
      <c r="BF11" s="276" t="s">
        <v>421</v>
      </c>
      <c r="BG11" s="30"/>
      <c r="BH11" s="276" t="s">
        <v>74</v>
      </c>
      <c r="BI11" s="30"/>
      <c r="BJ11" s="30"/>
      <c r="BK11" s="30"/>
      <c r="BL11" s="295" t="s">
        <v>470</v>
      </c>
      <c r="BM11" s="314"/>
      <c r="BN11" s="295" t="s">
        <v>471</v>
      </c>
      <c r="BO11" s="314"/>
      <c r="BP11" s="295" t="s">
        <v>472</v>
      </c>
      <c r="BQ11" s="314"/>
      <c r="BR11" s="295" t="s">
        <v>455</v>
      </c>
      <c r="BS11" s="314"/>
      <c r="BT11" s="295" t="s">
        <v>473</v>
      </c>
    </row>
    <row r="12" spans="1:72" ht="8.8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row>
    <row r="13" spans="1:72" ht="8.85" customHeight="1" x14ac:dyDescent="0.25">
      <c r="A13" s="30"/>
      <c r="B13" s="30" t="s">
        <v>87</v>
      </c>
      <c r="C13" s="30"/>
      <c r="D13" s="30"/>
      <c r="E13" s="315"/>
      <c r="F13" s="30"/>
      <c r="G13" s="30"/>
      <c r="H13" s="30"/>
      <c r="I13" s="30"/>
      <c r="J13" s="30"/>
      <c r="K13" s="315"/>
      <c r="L13" s="30"/>
      <c r="M13" s="315"/>
      <c r="N13" s="30"/>
      <c r="O13" s="30"/>
      <c r="P13" s="30"/>
      <c r="Q13" s="30"/>
      <c r="R13" s="30"/>
      <c r="S13" s="315"/>
      <c r="T13" s="30"/>
      <c r="U13" s="30"/>
      <c r="V13" s="30"/>
      <c r="W13" s="30"/>
      <c r="X13" s="30"/>
      <c r="Y13" s="315"/>
      <c r="Z13" s="30"/>
      <c r="AA13" s="315"/>
      <c r="AB13" s="30"/>
      <c r="AC13" s="315"/>
      <c r="AD13" s="30"/>
      <c r="AE13" s="30"/>
      <c r="AF13" s="315"/>
      <c r="AG13" s="30"/>
      <c r="AH13" s="30"/>
      <c r="AI13" s="30"/>
      <c r="AJ13" s="30"/>
      <c r="AK13" s="30"/>
      <c r="AL13" s="315"/>
      <c r="AM13" s="30"/>
      <c r="AN13" s="30"/>
      <c r="AO13" s="30"/>
      <c r="AP13" s="30"/>
      <c r="AQ13" s="30"/>
      <c r="AR13" s="30"/>
      <c r="AS13" s="30"/>
      <c r="AT13" s="315"/>
      <c r="AU13" s="30"/>
      <c r="AV13" s="30"/>
      <c r="AW13" s="30"/>
      <c r="AX13" s="315"/>
      <c r="AY13" s="30"/>
      <c r="AZ13" s="30"/>
      <c r="BA13" s="30"/>
      <c r="BB13" s="315"/>
      <c r="BC13" s="30"/>
      <c r="BD13" s="30"/>
      <c r="BE13" s="30"/>
      <c r="BF13" s="315"/>
      <c r="BG13" s="30"/>
      <c r="BH13" s="30"/>
      <c r="BI13" s="30"/>
      <c r="BJ13" s="30"/>
      <c r="BK13" s="30"/>
      <c r="BL13" s="30"/>
      <c r="BM13" s="30"/>
      <c r="BN13" s="30"/>
      <c r="BO13" s="30"/>
      <c r="BP13" s="30"/>
      <c r="BQ13" s="30"/>
      <c r="BR13" s="30"/>
      <c r="BS13" s="30"/>
      <c r="BT13" s="30"/>
    </row>
    <row r="14" spans="1:72" ht="8.85" customHeight="1" x14ac:dyDescent="0.25">
      <c r="A14" s="30">
        <v>1</v>
      </c>
      <c r="B14" s="31"/>
      <c r="C14" s="11" t="s">
        <v>88</v>
      </c>
      <c r="D14" s="31"/>
      <c r="E14" s="296">
        <v>61398283</v>
      </c>
      <c r="F14" s="31"/>
      <c r="G14" s="97">
        <f t="shared" ref="G14:G36" si="0">(E14/$BJ14)</f>
        <v>385.02911628957008</v>
      </c>
      <c r="H14" s="31"/>
      <c r="I14" s="297">
        <f>IF(G$60,G14/G$60*100,0)</f>
        <v>135.45126107648517</v>
      </c>
      <c r="J14" s="31"/>
      <c r="K14" s="296">
        <v>0</v>
      </c>
      <c r="L14" s="31"/>
      <c r="M14" s="296">
        <v>50073044</v>
      </c>
      <c r="N14" s="31"/>
      <c r="O14" s="97">
        <f t="shared" ref="O14:O36" si="1">(M14/$BJ14)</f>
        <v>314.00845331861734</v>
      </c>
      <c r="P14" s="31"/>
      <c r="Q14" s="297">
        <f>IF(O$60,O14/O$60*100,0)</f>
        <v>147.6974977471107</v>
      </c>
      <c r="R14" s="31"/>
      <c r="S14" s="296">
        <v>19274683</v>
      </c>
      <c r="T14" s="31"/>
      <c r="U14" s="97">
        <f t="shared" ref="U14:U36" si="2">(S14/$BJ14)</f>
        <v>120.87168890784127</v>
      </c>
      <c r="V14" s="31"/>
      <c r="W14" s="297">
        <f>IF(U$60,U14/U$60*100,0)</f>
        <v>77.021559585050099</v>
      </c>
      <c r="X14" s="31"/>
      <c r="Y14" s="296">
        <v>15834601</v>
      </c>
      <c r="Z14" s="31"/>
      <c r="AA14" s="296">
        <v>2445984</v>
      </c>
      <c r="AB14" s="31"/>
      <c r="AC14" s="296">
        <v>0</v>
      </c>
      <c r="AD14" s="31"/>
      <c r="AE14" s="31"/>
      <c r="AF14" s="296">
        <v>8385658</v>
      </c>
      <c r="AG14" s="31"/>
      <c r="AH14" s="97">
        <f t="shared" ref="AH14:AH36" si="3">(AF14/$BJ14)</f>
        <v>52.586527366678375</v>
      </c>
      <c r="AI14" s="31"/>
      <c r="AJ14" s="297">
        <f>IF(AH$60,AH14/AH$60*100,0)</f>
        <v>315.80565778202475</v>
      </c>
      <c r="AK14" s="31"/>
      <c r="AL14" s="296">
        <v>7994449</v>
      </c>
      <c r="AM14" s="31"/>
      <c r="AN14" s="97">
        <f t="shared" ref="AN14:AN36" si="4">(AL14/$BJ14)</f>
        <v>50.133252646365321</v>
      </c>
      <c r="AO14" s="31"/>
      <c r="AP14" s="297">
        <f>IF(AN$60,AN14/AN$60*100,0)</f>
        <v>191.79814032694154</v>
      </c>
      <c r="AQ14" s="31"/>
      <c r="AR14" s="296">
        <f t="shared" ref="AR14:AR36" si="5">(E14+M14+S14+AF14+AL14)</f>
        <v>147126117</v>
      </c>
      <c r="AS14" s="31"/>
      <c r="AT14" s="296">
        <v>6139047</v>
      </c>
      <c r="AU14" s="31"/>
      <c r="AV14" s="297">
        <f>IF(AR$14,AT14/AR$14*100,0)</f>
        <v>4.1726425771163385</v>
      </c>
      <c r="AW14" s="31"/>
      <c r="AX14" s="296">
        <v>772313</v>
      </c>
      <c r="AY14" s="31"/>
      <c r="AZ14" s="297">
        <f t="shared" ref="AZ14:AZ36" si="6">IF($AR14,AX14/$AR14*100,0)</f>
        <v>0.52493263313678018</v>
      </c>
      <c r="BA14" s="31"/>
      <c r="BB14" s="296">
        <v>772621</v>
      </c>
      <c r="BC14" s="31"/>
      <c r="BD14" s="297">
        <f t="shared" ref="BD14:BD36" si="7">IF($AR14,BB14/$AR14*100,0)</f>
        <v>0.52514197734179302</v>
      </c>
      <c r="BE14" s="31"/>
      <c r="BF14" s="296">
        <v>2561826</v>
      </c>
      <c r="BG14" s="31"/>
      <c r="BH14" s="30">
        <v>1</v>
      </c>
      <c r="BI14" s="31"/>
      <c r="BJ14" s="298">
        <v>159464</v>
      </c>
      <c r="BK14" s="31"/>
      <c r="BL14" s="298">
        <f>IF(E14,$BJ14,0)</f>
        <v>159464</v>
      </c>
      <c r="BM14" s="31"/>
      <c r="BN14" s="298">
        <f>IF(M14,$BJ14,0)</f>
        <v>159464</v>
      </c>
      <c r="BO14" s="31"/>
      <c r="BP14" s="298">
        <f>IF(S14,$BJ14,0)</f>
        <v>159464</v>
      </c>
      <c r="BQ14" s="31"/>
      <c r="BR14" s="298">
        <f>IF(AF14,$BJ14,0)</f>
        <v>159464</v>
      </c>
      <c r="BS14" s="31"/>
      <c r="BT14" s="298">
        <f>IF(AL14,$BJ14,0)</f>
        <v>159464</v>
      </c>
    </row>
    <row r="15" spans="1:72" ht="8.85" customHeight="1" x14ac:dyDescent="0.25">
      <c r="A15" s="30">
        <v>2</v>
      </c>
      <c r="B15" s="31"/>
      <c r="C15" s="11" t="s">
        <v>90</v>
      </c>
      <c r="D15" s="31"/>
      <c r="E15" s="114">
        <v>5958319</v>
      </c>
      <c r="F15" s="31"/>
      <c r="G15" s="297">
        <f t="shared" si="0"/>
        <v>337.21880129039562</v>
      </c>
      <c r="H15" s="31"/>
      <c r="I15" s="297">
        <f>IF(G$60,G15/G$60*100,0)</f>
        <v>118.63183837539322</v>
      </c>
      <c r="J15" s="31"/>
      <c r="K15" s="114">
        <v>0</v>
      </c>
      <c r="L15" s="31"/>
      <c r="M15" s="114">
        <v>3539189</v>
      </c>
      <c r="N15" s="31"/>
      <c r="O15" s="297">
        <f t="shared" si="1"/>
        <v>200.30499745316655</v>
      </c>
      <c r="P15" s="31"/>
      <c r="Q15" s="297">
        <f>IF(O$60,O15/O$60*100,0)</f>
        <v>94.21576584135876</v>
      </c>
      <c r="R15" s="31"/>
      <c r="S15" s="114">
        <v>4052815</v>
      </c>
      <c r="T15" s="31"/>
      <c r="U15" s="297">
        <f t="shared" si="2"/>
        <v>229.37432791895409</v>
      </c>
      <c r="V15" s="31"/>
      <c r="W15" s="297">
        <f>IF(U$60,U15/U$60*100,0)</f>
        <v>146.16134369199213</v>
      </c>
      <c r="X15" s="31"/>
      <c r="Y15" s="114">
        <v>3773960</v>
      </c>
      <c r="Z15" s="31"/>
      <c r="AA15" s="114">
        <v>278855</v>
      </c>
      <c r="AB15" s="31"/>
      <c r="AC15" s="114">
        <v>0</v>
      </c>
      <c r="AD15" s="31"/>
      <c r="AE15" s="31"/>
      <c r="AF15" s="114">
        <v>173515</v>
      </c>
      <c r="AG15" s="31"/>
      <c r="AH15" s="297">
        <f t="shared" si="3"/>
        <v>9.8203067519384231</v>
      </c>
      <c r="AI15" s="31"/>
      <c r="AJ15" s="297">
        <f>IF(AH$60,AH15/AH$60*100,0)</f>
        <v>58.975341950081429</v>
      </c>
      <c r="AK15" s="31"/>
      <c r="AL15" s="114">
        <v>209260</v>
      </c>
      <c r="AM15" s="31"/>
      <c r="AN15" s="297">
        <f t="shared" si="4"/>
        <v>11.843341445469466</v>
      </c>
      <c r="AO15" s="31"/>
      <c r="AP15" s="297">
        <f>IF(AN$60,AN15/AN$60*100,0)</f>
        <v>45.309864103994499</v>
      </c>
      <c r="AQ15" s="31"/>
      <c r="AR15" s="114">
        <f t="shared" si="5"/>
        <v>13933098</v>
      </c>
      <c r="AS15" s="31"/>
      <c r="AT15" s="114">
        <v>3058444</v>
      </c>
      <c r="AU15" s="31"/>
      <c r="AV15" s="297">
        <f>IF(AR$15,AT15/AR$15*100,0)</f>
        <v>21.950925774009484</v>
      </c>
      <c r="AW15" s="31"/>
      <c r="AX15" s="114">
        <v>292144</v>
      </c>
      <c r="AY15" s="31"/>
      <c r="AZ15" s="297">
        <f t="shared" si="6"/>
        <v>2.0967626869487317</v>
      </c>
      <c r="BA15" s="31"/>
      <c r="BB15" s="114">
        <v>2531</v>
      </c>
      <c r="BC15" s="31"/>
      <c r="BD15" s="297">
        <f t="shared" si="7"/>
        <v>1.8165378582710032E-2</v>
      </c>
      <c r="BE15" s="31"/>
      <c r="BF15" s="114">
        <v>289175</v>
      </c>
      <c r="BG15" s="31"/>
      <c r="BH15" s="30">
        <v>2</v>
      </c>
      <c r="BI15" s="31"/>
      <c r="BJ15" s="298">
        <v>17669</v>
      </c>
      <c r="BK15" s="31"/>
      <c r="BL15" s="298">
        <f>IF(E15,$BJ15,0)</f>
        <v>17669</v>
      </c>
      <c r="BM15" s="31"/>
      <c r="BN15" s="298">
        <f>IF(M15,$BJ15,0)</f>
        <v>17669</v>
      </c>
      <c r="BO15" s="31"/>
      <c r="BP15" s="298">
        <f>IF(S15,$BJ15,0)</f>
        <v>17669</v>
      </c>
      <c r="BQ15" s="31"/>
      <c r="BR15" s="298">
        <f>IF(AF15,$BJ15,0)</f>
        <v>17669</v>
      </c>
      <c r="BS15" s="31"/>
      <c r="BT15" s="298">
        <f>IF(AL15,$BJ15,0)</f>
        <v>17669</v>
      </c>
    </row>
    <row r="16" spans="1:72" ht="8.85" customHeight="1" x14ac:dyDescent="0.25">
      <c r="A16" s="30">
        <v>3</v>
      </c>
      <c r="B16" s="31"/>
      <c r="C16" s="11" t="s">
        <v>91</v>
      </c>
      <c r="D16" s="31"/>
      <c r="E16" s="114">
        <v>1735163</v>
      </c>
      <c r="F16" s="31"/>
      <c r="G16" s="297">
        <f t="shared" si="0"/>
        <v>266.86604121808676</v>
      </c>
      <c r="H16" s="31"/>
      <c r="I16" s="297">
        <f>IF(G$60,G16/G$60*100,0)</f>
        <v>93.882099540476517</v>
      </c>
      <c r="J16" s="31"/>
      <c r="K16" s="114">
        <v>0</v>
      </c>
      <c r="L16" s="31"/>
      <c r="M16" s="114">
        <v>605349</v>
      </c>
      <c r="N16" s="31"/>
      <c r="O16" s="297">
        <f t="shared" si="1"/>
        <v>93.101968625038452</v>
      </c>
      <c r="P16" s="31"/>
      <c r="Q16" s="297">
        <f>IF(O$60,O16/O$60*100,0)</f>
        <v>43.791584767609521</v>
      </c>
      <c r="R16" s="31"/>
      <c r="S16" s="114">
        <v>711583</v>
      </c>
      <c r="T16" s="31"/>
      <c r="U16" s="297">
        <f t="shared" si="2"/>
        <v>109.44063365118426</v>
      </c>
      <c r="V16" s="31"/>
      <c r="W16" s="297">
        <f>IF(U$60,U16/U$60*100,0)</f>
        <v>69.737490738772138</v>
      </c>
      <c r="X16" s="31"/>
      <c r="Y16" s="114">
        <v>0</v>
      </c>
      <c r="Z16" s="31"/>
      <c r="AA16" s="114">
        <v>711583</v>
      </c>
      <c r="AB16" s="31"/>
      <c r="AC16" s="114">
        <v>0</v>
      </c>
      <c r="AD16" s="31"/>
      <c r="AE16" s="31"/>
      <c r="AF16" s="114">
        <v>63586</v>
      </c>
      <c r="AG16" s="31"/>
      <c r="AH16" s="297">
        <f t="shared" si="3"/>
        <v>9.7794524761611807</v>
      </c>
      <c r="AI16" s="31"/>
      <c r="AJ16" s="297">
        <f>IF(AH$60,AH16/AH$60*100,0)</f>
        <v>58.729993719629235</v>
      </c>
      <c r="AK16" s="31"/>
      <c r="AL16" s="114">
        <v>15071</v>
      </c>
      <c r="AM16" s="31"/>
      <c r="AN16" s="297">
        <f t="shared" si="4"/>
        <v>2.317902183943402</v>
      </c>
      <c r="AO16" s="31"/>
      <c r="AP16" s="297">
        <f>IF(AN$60,AN16/AN$60*100,0)</f>
        <v>8.8677535342868339</v>
      </c>
      <c r="AQ16" s="31"/>
      <c r="AR16" s="114">
        <f t="shared" si="5"/>
        <v>3130752</v>
      </c>
      <c r="AS16" s="31"/>
      <c r="AT16" s="114">
        <v>666716</v>
      </c>
      <c r="AU16" s="31"/>
      <c r="AV16" s="297">
        <f>IF(AR$16,AT16/AR$16*100,0)</f>
        <v>21.295714256510895</v>
      </c>
      <c r="AW16" s="31"/>
      <c r="AX16" s="114">
        <v>139023</v>
      </c>
      <c r="AY16" s="31"/>
      <c r="AZ16" s="297">
        <f t="shared" si="6"/>
        <v>4.4405625229976691</v>
      </c>
      <c r="BA16" s="31"/>
      <c r="BB16" s="114">
        <v>0</v>
      </c>
      <c r="BC16" s="31"/>
      <c r="BD16" s="297">
        <f t="shared" si="7"/>
        <v>0</v>
      </c>
      <c r="BE16" s="31"/>
      <c r="BF16" s="114">
        <v>31439</v>
      </c>
      <c r="BG16" s="31"/>
      <c r="BH16" s="30">
        <v>3</v>
      </c>
      <c r="BI16" s="31"/>
      <c r="BJ16" s="298">
        <v>6502</v>
      </c>
      <c r="BK16" s="31"/>
      <c r="BL16" s="298">
        <f>IF(E16,$BJ16,0)</f>
        <v>6502</v>
      </c>
      <c r="BM16" s="31"/>
      <c r="BN16" s="298">
        <f>IF(M16,$BJ16,0)</f>
        <v>6502</v>
      </c>
      <c r="BO16" s="31"/>
      <c r="BP16" s="298">
        <f>IF(S16,$BJ16,0)</f>
        <v>6502</v>
      </c>
      <c r="BQ16" s="31"/>
      <c r="BR16" s="298">
        <f>IF(AF16,$BJ16,0)</f>
        <v>6502</v>
      </c>
      <c r="BS16" s="31"/>
      <c r="BT16" s="298">
        <f>IF(AL16,$BJ16,0)</f>
        <v>6502</v>
      </c>
    </row>
    <row r="17" spans="1:72" ht="8.85" customHeight="1" x14ac:dyDescent="0.25">
      <c r="A17" s="30">
        <v>4</v>
      </c>
      <c r="B17" s="31"/>
      <c r="C17" s="11" t="s">
        <v>92</v>
      </c>
      <c r="D17" s="31"/>
      <c r="E17" s="114">
        <v>16564659</v>
      </c>
      <c r="F17" s="31"/>
      <c r="G17" s="297">
        <f t="shared" si="0"/>
        <v>337.56514030690226</v>
      </c>
      <c r="H17" s="31"/>
      <c r="I17" s="297">
        <f>IF(G$60,G17/G$60*100,0)</f>
        <v>118.75367865853308</v>
      </c>
      <c r="J17" s="31"/>
      <c r="K17" s="114">
        <v>0</v>
      </c>
      <c r="L17" s="31"/>
      <c r="M17" s="114">
        <v>10598933</v>
      </c>
      <c r="N17" s="31"/>
      <c r="O17" s="297">
        <f t="shared" si="1"/>
        <v>215.99178741007927</v>
      </c>
      <c r="P17" s="31"/>
      <c r="Q17" s="297">
        <f>IF(O$60,O17/O$60*100,0)</f>
        <v>101.5942284267899</v>
      </c>
      <c r="R17" s="31"/>
      <c r="S17" s="114">
        <v>13070189</v>
      </c>
      <c r="T17" s="31"/>
      <c r="U17" s="297">
        <f t="shared" si="2"/>
        <v>266.35261152208022</v>
      </c>
      <c r="V17" s="31"/>
      <c r="W17" s="297">
        <f>IF(U$60,U17/U$60*100,0)</f>
        <v>169.72455439605218</v>
      </c>
      <c r="X17" s="31"/>
      <c r="Y17" s="114">
        <v>0</v>
      </c>
      <c r="Z17" s="31"/>
      <c r="AA17" s="114">
        <v>13066372</v>
      </c>
      <c r="AB17" s="31"/>
      <c r="AC17" s="114">
        <v>0</v>
      </c>
      <c r="AD17" s="31"/>
      <c r="AE17" s="31"/>
      <c r="AF17" s="114">
        <v>1024953</v>
      </c>
      <c r="AG17" s="31"/>
      <c r="AH17" s="297">
        <f t="shared" si="3"/>
        <v>20.88714311915388</v>
      </c>
      <c r="AI17" s="31"/>
      <c r="AJ17" s="297">
        <f>IF(AH$60,AH17/AH$60*100,0)</f>
        <v>125.436652736865</v>
      </c>
      <c r="AK17" s="31"/>
      <c r="AL17" s="114">
        <v>2443580</v>
      </c>
      <c r="AM17" s="31"/>
      <c r="AN17" s="297">
        <f t="shared" si="4"/>
        <v>49.796825008660917</v>
      </c>
      <c r="AO17" s="31"/>
      <c r="AP17" s="297">
        <f>IF(AN$60,AN17/AN$60*100,0)</f>
        <v>190.511046594535</v>
      </c>
      <c r="AQ17" s="31"/>
      <c r="AR17" s="114">
        <f t="shared" si="5"/>
        <v>43702314</v>
      </c>
      <c r="AS17" s="31"/>
      <c r="AT17" s="114">
        <v>3760938</v>
      </c>
      <c r="AU17" s="31"/>
      <c r="AV17" s="297">
        <f>IF(AR$17,AT17/AR$17*100,0)</f>
        <v>8.6058097518589065</v>
      </c>
      <c r="AW17" s="31"/>
      <c r="AX17" s="114">
        <v>60988</v>
      </c>
      <c r="AY17" s="31"/>
      <c r="AZ17" s="297">
        <f t="shared" si="6"/>
        <v>0.13955325111617661</v>
      </c>
      <c r="BA17" s="31"/>
      <c r="BB17" s="114">
        <v>53827</v>
      </c>
      <c r="BC17" s="31"/>
      <c r="BD17" s="297">
        <f t="shared" si="7"/>
        <v>0.12316739109054957</v>
      </c>
      <c r="BE17" s="31"/>
      <c r="BF17" s="114">
        <v>748810</v>
      </c>
      <c r="BG17" s="31"/>
      <c r="BH17" s="30">
        <v>4</v>
      </c>
      <c r="BI17" s="31"/>
      <c r="BJ17" s="298">
        <v>49071</v>
      </c>
      <c r="BK17" s="31"/>
      <c r="BL17" s="298">
        <f>IF(E17,$BJ17,0)</f>
        <v>49071</v>
      </c>
      <c r="BM17" s="31"/>
      <c r="BN17" s="298">
        <f>IF(M17,$BJ17,0)</f>
        <v>49071</v>
      </c>
      <c r="BO17" s="31"/>
      <c r="BP17" s="298">
        <f>IF(S17,$BJ17,0)</f>
        <v>49071</v>
      </c>
      <c r="BQ17" s="31"/>
      <c r="BR17" s="298">
        <f>IF(AF17,$BJ17,0)</f>
        <v>49071</v>
      </c>
      <c r="BS17" s="31"/>
      <c r="BT17" s="298">
        <f>IF(AL17,$BJ17,0)</f>
        <v>49071</v>
      </c>
    </row>
    <row r="18" spans="1:72" ht="8.85" customHeight="1" x14ac:dyDescent="0.25">
      <c r="A18" s="30">
        <v>5</v>
      </c>
      <c r="B18" s="31"/>
      <c r="C18" s="11" t="s">
        <v>93</v>
      </c>
      <c r="D18" s="31"/>
      <c r="E18" s="114">
        <v>52083294</v>
      </c>
      <c r="F18" s="31"/>
      <c r="G18" s="297">
        <f t="shared" si="0"/>
        <v>216.57606087697778</v>
      </c>
      <c r="H18" s="31"/>
      <c r="I18" s="297">
        <f>IF(G$60,G18/G$60*100,0)</f>
        <v>76.190343336792793</v>
      </c>
      <c r="J18" s="31"/>
      <c r="K18" s="114">
        <v>0</v>
      </c>
      <c r="L18" s="31"/>
      <c r="M18" s="114">
        <v>48086316</v>
      </c>
      <c r="N18" s="31"/>
      <c r="O18" s="297">
        <f t="shared" si="1"/>
        <v>199.95557311266816</v>
      </c>
      <c r="P18" s="31"/>
      <c r="Q18" s="297">
        <f>IF(O$60,O18/O$60*100,0)</f>
        <v>94.051410072594848</v>
      </c>
      <c r="R18" s="31"/>
      <c r="S18" s="114">
        <v>36670989</v>
      </c>
      <c r="T18" s="31"/>
      <c r="U18" s="297">
        <f t="shared" si="2"/>
        <v>152.48763540345553</v>
      </c>
      <c r="V18" s="31"/>
      <c r="W18" s="297">
        <f>IF(U$60,U18/U$60*100,0)</f>
        <v>97.167795058820644</v>
      </c>
      <c r="X18" s="31"/>
      <c r="Y18" s="114">
        <v>27772159</v>
      </c>
      <c r="Z18" s="31"/>
      <c r="AA18" s="114">
        <v>8389677</v>
      </c>
      <c r="AB18" s="31"/>
      <c r="AC18" s="114">
        <v>509153</v>
      </c>
      <c r="AD18" s="31"/>
      <c r="AE18" s="31"/>
      <c r="AF18" s="114">
        <v>6262977</v>
      </c>
      <c r="AG18" s="31"/>
      <c r="AH18" s="297">
        <f t="shared" si="3"/>
        <v>26.043108717799448</v>
      </c>
      <c r="AI18" s="31"/>
      <c r="AJ18" s="297">
        <f>IF(AH$60,AH18/AH$60*100,0)</f>
        <v>156.40053624314726</v>
      </c>
      <c r="AK18" s="31"/>
      <c r="AL18" s="114">
        <v>1769675</v>
      </c>
      <c r="AM18" s="31"/>
      <c r="AN18" s="297">
        <f t="shared" si="4"/>
        <v>7.3587749755702019</v>
      </c>
      <c r="AO18" s="31"/>
      <c r="AP18" s="297">
        <f>IF(AN$60,AN18/AN$60*100,0)</f>
        <v>28.152957984886033</v>
      </c>
      <c r="AQ18" s="31"/>
      <c r="AR18" s="114">
        <f t="shared" si="5"/>
        <v>144873251</v>
      </c>
      <c r="AS18" s="31"/>
      <c r="AT18" s="114">
        <v>22792327</v>
      </c>
      <c r="AU18" s="31"/>
      <c r="AV18" s="297">
        <f>IF(AR$18,AT18/AR$18*100,0)</f>
        <v>15.732598559550514</v>
      </c>
      <c r="AW18" s="31"/>
      <c r="AX18" s="114">
        <v>2527075</v>
      </c>
      <c r="AY18" s="31"/>
      <c r="AZ18" s="297">
        <f t="shared" si="6"/>
        <v>1.7443351222925205</v>
      </c>
      <c r="BA18" s="31"/>
      <c r="BB18" s="114">
        <v>121145</v>
      </c>
      <c r="BC18" s="31"/>
      <c r="BD18" s="297">
        <f t="shared" si="7"/>
        <v>8.3621371898391375E-2</v>
      </c>
      <c r="BE18" s="31"/>
      <c r="BF18" s="114">
        <v>9771254</v>
      </c>
      <c r="BG18" s="31"/>
      <c r="BH18" s="30">
        <v>5</v>
      </c>
      <c r="BI18" s="31"/>
      <c r="BJ18" s="298">
        <v>240485</v>
      </c>
      <c r="BK18" s="31"/>
      <c r="BL18" s="298">
        <f>IF(E18,$BJ18,0)</f>
        <v>240485</v>
      </c>
      <c r="BM18" s="31"/>
      <c r="BN18" s="298">
        <f>IF(M18,$BJ18,0)</f>
        <v>240485</v>
      </c>
      <c r="BO18" s="31"/>
      <c r="BP18" s="298">
        <f>IF(S18,$BJ18,0)</f>
        <v>240485</v>
      </c>
      <c r="BQ18" s="31"/>
      <c r="BR18" s="298">
        <f>IF(AF18,$BJ18,0)</f>
        <v>240485</v>
      </c>
      <c r="BS18" s="31"/>
      <c r="BT18" s="298">
        <f>IF(AL18,$BJ18,0)</f>
        <v>240485</v>
      </c>
    </row>
    <row r="19" spans="1:72" ht="8.85" customHeight="1" x14ac:dyDescent="0.25">
      <c r="A19" s="37"/>
      <c r="B19" s="31"/>
      <c r="C19" s="11"/>
      <c r="D19" s="31"/>
      <c r="E19" s="31"/>
      <c r="F19" s="31"/>
      <c r="G19" s="38"/>
      <c r="H19" s="31"/>
      <c r="I19" s="38"/>
      <c r="J19" s="31"/>
      <c r="K19" s="31"/>
      <c r="L19" s="31"/>
      <c r="M19" s="31"/>
      <c r="N19" s="31"/>
      <c r="O19" s="38"/>
      <c r="P19" s="31"/>
      <c r="Q19" s="38"/>
      <c r="R19" s="31"/>
      <c r="S19" s="31"/>
      <c r="T19" s="31"/>
      <c r="U19" s="38"/>
      <c r="V19" s="31"/>
      <c r="W19" s="38"/>
      <c r="X19" s="31"/>
      <c r="Y19" s="31"/>
      <c r="Z19" s="31"/>
      <c r="AA19" s="31"/>
      <c r="AB19" s="31"/>
      <c r="AC19" s="31"/>
      <c r="AD19" s="31"/>
      <c r="AE19" s="31"/>
      <c r="AF19" s="31"/>
      <c r="AG19" s="31"/>
      <c r="AH19" s="38"/>
      <c r="AI19" s="31"/>
      <c r="AJ19" s="38"/>
      <c r="AK19" s="31"/>
      <c r="AL19" s="31"/>
      <c r="AM19" s="31"/>
      <c r="AN19" s="38"/>
      <c r="AO19" s="31"/>
      <c r="AP19" s="38"/>
      <c r="AQ19" s="31"/>
      <c r="AR19" s="31"/>
      <c r="AS19" s="31"/>
      <c r="AT19" s="31"/>
      <c r="AU19" s="31"/>
      <c r="AV19" s="38"/>
      <c r="AW19" s="31"/>
      <c r="AX19" s="31"/>
      <c r="AY19" s="31"/>
      <c r="AZ19" s="38"/>
      <c r="BA19" s="31"/>
      <c r="BB19" s="31"/>
      <c r="BC19" s="31"/>
      <c r="BD19" s="38"/>
      <c r="BE19" s="31"/>
      <c r="BF19" s="31"/>
      <c r="BG19" s="31"/>
      <c r="BH19" s="37"/>
      <c r="BI19" s="31"/>
      <c r="BJ19" s="277"/>
      <c r="BK19" s="31"/>
      <c r="BL19" s="31"/>
      <c r="BM19" s="31"/>
      <c r="BN19" s="31"/>
      <c r="BO19" s="31"/>
      <c r="BP19" s="31"/>
      <c r="BQ19" s="31"/>
      <c r="BR19" s="31"/>
      <c r="BS19" s="31"/>
      <c r="BT19" s="31"/>
    </row>
    <row r="20" spans="1:72" ht="8.85" customHeight="1" x14ac:dyDescent="0.25">
      <c r="A20" s="30">
        <v>6</v>
      </c>
      <c r="B20" s="31"/>
      <c r="C20" s="11" t="s">
        <v>94</v>
      </c>
      <c r="D20" s="31"/>
      <c r="E20" s="114">
        <v>7020899</v>
      </c>
      <c r="F20" s="31"/>
      <c r="G20" s="297">
        <f t="shared" si="0"/>
        <v>405.55100508317929</v>
      </c>
      <c r="H20" s="31"/>
      <c r="I20" s="297">
        <f>IF(G$60,G20/G$60*100,0)</f>
        <v>142.67075591249443</v>
      </c>
      <c r="J20" s="31"/>
      <c r="K20" s="114">
        <v>0</v>
      </c>
      <c r="L20" s="31"/>
      <c r="M20" s="114">
        <v>5547786</v>
      </c>
      <c r="N20" s="31"/>
      <c r="O20" s="297">
        <f t="shared" si="1"/>
        <v>320.45898798521256</v>
      </c>
      <c r="P20" s="31"/>
      <c r="Q20" s="297">
        <f>IF(O$60,O20/O$60*100,0)</f>
        <v>150.73158112709027</v>
      </c>
      <c r="R20" s="31"/>
      <c r="S20" s="114">
        <v>4556957</v>
      </c>
      <c r="T20" s="31"/>
      <c r="U20" s="297">
        <f t="shared" si="2"/>
        <v>263.22533502772643</v>
      </c>
      <c r="V20" s="31"/>
      <c r="W20" s="297">
        <f>IF(U$60,U20/U$60*100,0)</f>
        <v>167.7317989789218</v>
      </c>
      <c r="X20" s="31"/>
      <c r="Y20" s="114">
        <v>0</v>
      </c>
      <c r="Z20" s="31"/>
      <c r="AA20" s="114">
        <v>4236721</v>
      </c>
      <c r="AB20" s="31"/>
      <c r="AC20" s="114">
        <v>142721</v>
      </c>
      <c r="AD20" s="31"/>
      <c r="AE20" s="31"/>
      <c r="AF20" s="114">
        <v>313705</v>
      </c>
      <c r="AG20" s="31"/>
      <c r="AH20" s="297">
        <f t="shared" si="3"/>
        <v>18.120667744916819</v>
      </c>
      <c r="AI20" s="31"/>
      <c r="AJ20" s="297">
        <f>IF(AH$60,AH20/AH$60*100,0)</f>
        <v>108.82272861887292</v>
      </c>
      <c r="AK20" s="31"/>
      <c r="AL20" s="114">
        <v>240061</v>
      </c>
      <c r="AM20" s="31"/>
      <c r="AN20" s="297">
        <f t="shared" si="4"/>
        <v>13.866739833641406</v>
      </c>
      <c r="AO20" s="31"/>
      <c r="AP20" s="297">
        <f>IF(AN$60,AN20/AN$60*100,0)</f>
        <v>53.050914754137089</v>
      </c>
      <c r="AQ20" s="31"/>
      <c r="AR20" s="114">
        <f t="shared" si="5"/>
        <v>17679408</v>
      </c>
      <c r="AS20" s="31"/>
      <c r="AT20" s="114">
        <v>1849336</v>
      </c>
      <c r="AU20" s="31"/>
      <c r="AV20" s="297">
        <f>IF(AR$20,AT20/AR$20*100,0)</f>
        <v>10.460395506455871</v>
      </c>
      <c r="AW20" s="31"/>
      <c r="AX20" s="114">
        <v>123841</v>
      </c>
      <c r="AY20" s="31"/>
      <c r="AZ20" s="297">
        <f t="shared" si="6"/>
        <v>0.70048159983637459</v>
      </c>
      <c r="BA20" s="31"/>
      <c r="BB20" s="114">
        <v>0</v>
      </c>
      <c r="BC20" s="31"/>
      <c r="BD20" s="297">
        <f t="shared" si="7"/>
        <v>0</v>
      </c>
      <c r="BE20" s="31"/>
      <c r="BF20" s="114">
        <v>1591108</v>
      </c>
      <c r="BG20" s="31"/>
      <c r="BH20" s="30">
        <v>6</v>
      </c>
      <c r="BI20" s="31"/>
      <c r="BJ20" s="298">
        <v>17312</v>
      </c>
      <c r="BK20" s="31"/>
      <c r="BL20" s="298">
        <f t="shared" ref="BL20:BL26" si="8">IF(E20,$BJ20,0)</f>
        <v>17312</v>
      </c>
      <c r="BM20" s="31"/>
      <c r="BN20" s="298">
        <f>IF(M20,$BJ20,0)</f>
        <v>17312</v>
      </c>
      <c r="BO20" s="31"/>
      <c r="BP20" s="298">
        <f>IF(S20,$BJ20,0)</f>
        <v>17312</v>
      </c>
      <c r="BQ20" s="31"/>
      <c r="BR20" s="298">
        <f>IF(AF20,$BJ20,0)</f>
        <v>17312</v>
      </c>
      <c r="BS20" s="31"/>
      <c r="BT20" s="298">
        <f>IF(AL20,$BJ20,0)</f>
        <v>17312</v>
      </c>
    </row>
    <row r="21" spans="1:72" ht="8.85" customHeight="1" x14ac:dyDescent="0.25">
      <c r="A21" s="30">
        <v>7</v>
      </c>
      <c r="B21" s="31"/>
      <c r="C21" s="11" t="s">
        <v>95</v>
      </c>
      <c r="D21" s="31"/>
      <c r="E21" s="114">
        <v>1981367</v>
      </c>
      <c r="F21" s="31"/>
      <c r="G21" s="297">
        <f t="shared" si="0"/>
        <v>332.16546521374687</v>
      </c>
      <c r="H21" s="31"/>
      <c r="I21" s="297">
        <f>IF(G$60,G21/G$60*100,0)</f>
        <v>116.85410075694622</v>
      </c>
      <c r="J21" s="31"/>
      <c r="K21" s="114">
        <v>237178</v>
      </c>
      <c r="L21" s="31"/>
      <c r="M21" s="114">
        <v>330547</v>
      </c>
      <c r="N21" s="31"/>
      <c r="O21" s="297">
        <f t="shared" si="1"/>
        <v>55.41441743503772</v>
      </c>
      <c r="P21" s="31"/>
      <c r="Q21" s="297">
        <f>IF(O$60,O21/O$60*100,0)</f>
        <v>26.064810382554366</v>
      </c>
      <c r="R21" s="31"/>
      <c r="S21" s="114">
        <v>233664</v>
      </c>
      <c r="T21" s="31"/>
      <c r="U21" s="297">
        <f t="shared" si="2"/>
        <v>39.172506286672252</v>
      </c>
      <c r="V21" s="31"/>
      <c r="W21" s="297">
        <f>IF(U$60,U21/U$60*100,0)</f>
        <v>24.961407872401683</v>
      </c>
      <c r="X21" s="31"/>
      <c r="Y21" s="114">
        <v>229426</v>
      </c>
      <c r="Z21" s="31"/>
      <c r="AA21" s="114">
        <v>0</v>
      </c>
      <c r="AB21" s="31"/>
      <c r="AC21" s="114">
        <v>0</v>
      </c>
      <c r="AD21" s="31"/>
      <c r="AE21" s="31"/>
      <c r="AF21" s="114">
        <v>126974</v>
      </c>
      <c r="AG21" s="31"/>
      <c r="AH21" s="297">
        <f t="shared" si="3"/>
        <v>21.28650461022632</v>
      </c>
      <c r="AI21" s="31"/>
      <c r="AJ21" s="297">
        <f>IF(AH$60,AH21/AH$60*100,0)</f>
        <v>127.83499742126526</v>
      </c>
      <c r="AK21" s="31"/>
      <c r="AL21" s="114">
        <v>683141</v>
      </c>
      <c r="AM21" s="31"/>
      <c r="AN21" s="297">
        <f t="shared" si="4"/>
        <v>114.52489522212909</v>
      </c>
      <c r="AO21" s="31"/>
      <c r="AP21" s="297">
        <f>IF(AN$60,AN21/AN$60*100,0)</f>
        <v>438.14555739452328</v>
      </c>
      <c r="AQ21" s="31"/>
      <c r="AR21" s="114">
        <f t="shared" si="5"/>
        <v>3355693</v>
      </c>
      <c r="AS21" s="31"/>
      <c r="AT21" s="114">
        <v>344162</v>
      </c>
      <c r="AU21" s="31"/>
      <c r="AV21" s="297">
        <f>IF(AR$21,AT21/AR$21*100,0)</f>
        <v>10.256063352636847</v>
      </c>
      <c r="AW21" s="31"/>
      <c r="AX21" s="114">
        <v>441</v>
      </c>
      <c r="AY21" s="31"/>
      <c r="AZ21" s="297">
        <f t="shared" si="6"/>
        <v>1.3141845812474502E-2</v>
      </c>
      <c r="BA21" s="31"/>
      <c r="BB21" s="114">
        <v>0</v>
      </c>
      <c r="BC21" s="31"/>
      <c r="BD21" s="297">
        <f t="shared" si="7"/>
        <v>0</v>
      </c>
      <c r="BE21" s="31"/>
      <c r="BF21" s="114">
        <v>255085</v>
      </c>
      <c r="BG21" s="31"/>
      <c r="BH21" s="30">
        <v>7</v>
      </c>
      <c r="BI21" s="31"/>
      <c r="BJ21" s="298">
        <v>5965</v>
      </c>
      <c r="BK21" s="31"/>
      <c r="BL21" s="298">
        <f t="shared" si="8"/>
        <v>5965</v>
      </c>
      <c r="BM21" s="31"/>
      <c r="BN21" s="298">
        <f>IF(M21,$BJ21,0)</f>
        <v>5965</v>
      </c>
      <c r="BO21" s="31"/>
      <c r="BP21" s="298">
        <f>IF(S21,$BJ21,0)</f>
        <v>5965</v>
      </c>
      <c r="BQ21" s="31"/>
      <c r="BR21" s="298">
        <f>IF(AF21,$BJ21,0)</f>
        <v>5965</v>
      </c>
      <c r="BS21" s="31"/>
      <c r="BT21" s="298">
        <f>IF(AL21,$BJ21,0)</f>
        <v>5965</v>
      </c>
    </row>
    <row r="22" spans="1:72" ht="8.85" customHeight="1" x14ac:dyDescent="0.25">
      <c r="A22" s="30">
        <v>8</v>
      </c>
      <c r="B22" s="31"/>
      <c r="C22" s="11" t="s">
        <v>96</v>
      </c>
      <c r="D22" s="31"/>
      <c r="E22" s="114">
        <v>12153489</v>
      </c>
      <c r="F22" s="31"/>
      <c r="G22" s="297">
        <f t="shared" si="0"/>
        <v>289.59632568446636</v>
      </c>
      <c r="H22" s="31"/>
      <c r="I22" s="297">
        <f>IF(G$60,G22/G$60*100,0)</f>
        <v>101.87849660589438</v>
      </c>
      <c r="J22" s="31"/>
      <c r="K22" s="114">
        <v>0</v>
      </c>
      <c r="L22" s="31"/>
      <c r="M22" s="114">
        <v>9788472</v>
      </c>
      <c r="N22" s="31"/>
      <c r="O22" s="297">
        <f t="shared" si="1"/>
        <v>233.24211880763457</v>
      </c>
      <c r="P22" s="31"/>
      <c r="Q22" s="297">
        <f>IF(O$60,O22/O$60*100,0)</f>
        <v>109.70812076249115</v>
      </c>
      <c r="R22" s="31"/>
      <c r="S22" s="114">
        <v>9676997</v>
      </c>
      <c r="T22" s="31"/>
      <c r="U22" s="297">
        <f t="shared" si="2"/>
        <v>230.58586508447112</v>
      </c>
      <c r="V22" s="31"/>
      <c r="W22" s="297">
        <f>IF(U$60,U22/U$60*100,0)</f>
        <v>146.93335641744122</v>
      </c>
      <c r="X22" s="31"/>
      <c r="Y22" s="114">
        <v>5073282</v>
      </c>
      <c r="Z22" s="31"/>
      <c r="AA22" s="114">
        <v>4603715</v>
      </c>
      <c r="AB22" s="31"/>
      <c r="AC22" s="114">
        <v>0</v>
      </c>
      <c r="AD22" s="31"/>
      <c r="AE22" s="31"/>
      <c r="AF22" s="114">
        <v>1218659</v>
      </c>
      <c r="AG22" s="31"/>
      <c r="AH22" s="297">
        <f t="shared" si="3"/>
        <v>29.038506445540545</v>
      </c>
      <c r="AI22" s="31"/>
      <c r="AJ22" s="297">
        <f>IF(AH$60,AH22/AH$60*100,0)</f>
        <v>174.3892416606393</v>
      </c>
      <c r="AK22" s="31"/>
      <c r="AL22" s="114">
        <v>1131981</v>
      </c>
      <c r="AM22" s="31"/>
      <c r="AN22" s="297">
        <f t="shared" si="4"/>
        <v>26.97312173850883</v>
      </c>
      <c r="AO22" s="31"/>
      <c r="AP22" s="297">
        <f>IF(AN$60,AN22/AN$60*100,0)</f>
        <v>103.19287728547704</v>
      </c>
      <c r="AQ22" s="31"/>
      <c r="AR22" s="114">
        <f t="shared" si="5"/>
        <v>33969598</v>
      </c>
      <c r="AS22" s="31"/>
      <c r="AT22" s="114">
        <v>2954831</v>
      </c>
      <c r="AU22" s="31"/>
      <c r="AV22" s="297">
        <f>IF(AR$22,AT22/AR$22*100,0)</f>
        <v>8.6984573676732939</v>
      </c>
      <c r="AW22" s="31"/>
      <c r="AX22" s="114">
        <v>235410</v>
      </c>
      <c r="AY22" s="31"/>
      <c r="AZ22" s="297">
        <f t="shared" si="6"/>
        <v>0.69300201904067282</v>
      </c>
      <c r="BA22" s="31"/>
      <c r="BB22" s="114">
        <v>169</v>
      </c>
      <c r="BC22" s="31"/>
      <c r="BD22" s="297">
        <f t="shared" si="7"/>
        <v>4.9750367961375345E-4</v>
      </c>
      <c r="BE22" s="31"/>
      <c r="BF22" s="114">
        <v>36632</v>
      </c>
      <c r="BG22" s="31"/>
      <c r="BH22" s="30">
        <v>8</v>
      </c>
      <c r="BI22" s="31"/>
      <c r="BJ22" s="298">
        <v>41967</v>
      </c>
      <c r="BK22" s="31"/>
      <c r="BL22" s="298">
        <f t="shared" si="8"/>
        <v>41967</v>
      </c>
      <c r="BM22" s="31"/>
      <c r="BN22" s="298">
        <f>IF(M22,$BJ22,0)</f>
        <v>41967</v>
      </c>
      <c r="BO22" s="31"/>
      <c r="BP22" s="298">
        <f>IF(S22,$BJ22,0)</f>
        <v>41967</v>
      </c>
      <c r="BQ22" s="31"/>
      <c r="BR22" s="298">
        <f>IF(AF22,$BJ22,0)</f>
        <v>41967</v>
      </c>
      <c r="BS22" s="31"/>
      <c r="BT22" s="298">
        <f>IF(AL22,$BJ22,0)</f>
        <v>41967</v>
      </c>
    </row>
    <row r="23" spans="1:72" ht="8.85" customHeight="1" x14ac:dyDescent="0.25">
      <c r="A23" s="30">
        <v>9</v>
      </c>
      <c r="B23" s="31"/>
      <c r="C23" s="11" t="s">
        <v>97</v>
      </c>
      <c r="D23" s="31"/>
      <c r="E23" s="114">
        <v>2978208</v>
      </c>
      <c r="F23" s="31"/>
      <c r="G23" s="297">
        <f t="shared" si="0"/>
        <v>497.77837205415341</v>
      </c>
      <c r="H23" s="31"/>
      <c r="I23" s="297">
        <f>IF(G$60,G23/G$60*100,0)</f>
        <v>175.11586884932254</v>
      </c>
      <c r="J23" s="31"/>
      <c r="K23" s="114">
        <v>0</v>
      </c>
      <c r="L23" s="31"/>
      <c r="M23" s="114">
        <v>300887</v>
      </c>
      <c r="N23" s="31"/>
      <c r="O23" s="297">
        <f t="shared" si="1"/>
        <v>50.29032258064516</v>
      </c>
      <c r="P23" s="31"/>
      <c r="Q23" s="297">
        <f>IF(O$60,O23/O$60*100,0)</f>
        <v>23.654633267211864</v>
      </c>
      <c r="R23" s="31"/>
      <c r="S23" s="114">
        <v>2302229</v>
      </c>
      <c r="T23" s="31"/>
      <c r="U23" s="297">
        <f t="shared" si="2"/>
        <v>384.7950860772188</v>
      </c>
      <c r="V23" s="31"/>
      <c r="W23" s="297">
        <f>IF(U$60,U23/U$60*100,0)</f>
        <v>245.19817600073532</v>
      </c>
      <c r="X23" s="31"/>
      <c r="Y23" s="114">
        <v>0</v>
      </c>
      <c r="Z23" s="31"/>
      <c r="AA23" s="114">
        <v>2302229</v>
      </c>
      <c r="AB23" s="31"/>
      <c r="AC23" s="114">
        <v>0</v>
      </c>
      <c r="AD23" s="31"/>
      <c r="AE23" s="31"/>
      <c r="AF23" s="114">
        <v>129972</v>
      </c>
      <c r="AG23" s="31"/>
      <c r="AH23" s="297">
        <f t="shared" si="3"/>
        <v>21.723550058499082</v>
      </c>
      <c r="AI23" s="31"/>
      <c r="AJ23" s="297">
        <f>IF(AH$60,AH23/AH$60*100,0)</f>
        <v>130.45965115262911</v>
      </c>
      <c r="AK23" s="31"/>
      <c r="AL23" s="114">
        <v>124114</v>
      </c>
      <c r="AM23" s="31"/>
      <c r="AN23" s="297">
        <f t="shared" si="4"/>
        <v>20.74444258733077</v>
      </c>
      <c r="AO23" s="31"/>
      <c r="AP23" s="297">
        <f>IF(AN$60,AN23/AN$60*100,0)</f>
        <v>79.363402539123101</v>
      </c>
      <c r="AQ23" s="31"/>
      <c r="AR23" s="114">
        <f t="shared" si="5"/>
        <v>5835410</v>
      </c>
      <c r="AS23" s="31"/>
      <c r="AT23" s="114">
        <v>1587654</v>
      </c>
      <c r="AU23" s="31"/>
      <c r="AV23" s="297">
        <f>IF(AR$23,AT23/AR$23*100,0)</f>
        <v>27.207239936868188</v>
      </c>
      <c r="AW23" s="31"/>
      <c r="AX23" s="114">
        <v>345161</v>
      </c>
      <c r="AY23" s="31"/>
      <c r="AZ23" s="297">
        <f t="shared" si="6"/>
        <v>5.9149399956472637</v>
      </c>
      <c r="BA23" s="31"/>
      <c r="BB23" s="114">
        <v>0</v>
      </c>
      <c r="BC23" s="31"/>
      <c r="BD23" s="297">
        <f t="shared" si="7"/>
        <v>0</v>
      </c>
      <c r="BE23" s="31"/>
      <c r="BF23" s="114">
        <v>169143</v>
      </c>
      <c r="BG23" s="31"/>
      <c r="BH23" s="30">
        <v>9</v>
      </c>
      <c r="BI23" s="31"/>
      <c r="BJ23" s="298">
        <v>5983</v>
      </c>
      <c r="BK23" s="31"/>
      <c r="BL23" s="298">
        <f t="shared" si="8"/>
        <v>5983</v>
      </c>
      <c r="BM23" s="31"/>
      <c r="BN23" s="298">
        <f>IF(M23,$BJ23,0)</f>
        <v>5983</v>
      </c>
      <c r="BO23" s="31"/>
      <c r="BP23" s="298">
        <f>IF(S23,$BJ23,0)</f>
        <v>5983</v>
      </c>
      <c r="BQ23" s="31"/>
      <c r="BR23" s="298">
        <f>IF(AF23,$BJ23,0)</f>
        <v>5983</v>
      </c>
      <c r="BS23" s="31"/>
      <c r="BT23" s="298">
        <f>IF(AL23,$BJ23,0)</f>
        <v>5983</v>
      </c>
    </row>
    <row r="24" spans="1:72" ht="8.85" customHeight="1" x14ac:dyDescent="0.25">
      <c r="A24" s="30">
        <v>10</v>
      </c>
      <c r="B24" s="31"/>
      <c r="C24" s="11" t="s">
        <v>98</v>
      </c>
      <c r="D24" s="31"/>
      <c r="E24" s="114">
        <v>12080201</v>
      </c>
      <c r="F24" s="31"/>
      <c r="G24" s="297">
        <f t="shared" si="0"/>
        <v>519.42215247022398</v>
      </c>
      <c r="H24" s="31"/>
      <c r="I24" s="297">
        <f>IF(G$60,G24/G$60*100,0)</f>
        <v>182.73003938289446</v>
      </c>
      <c r="J24" s="31"/>
      <c r="K24" s="114">
        <v>0</v>
      </c>
      <c r="L24" s="31"/>
      <c r="M24" s="114">
        <v>11648074</v>
      </c>
      <c r="N24" s="31"/>
      <c r="O24" s="297">
        <f t="shared" si="1"/>
        <v>500.84163907640709</v>
      </c>
      <c r="P24" s="31"/>
      <c r="Q24" s="297">
        <f>IF(O$60,O24/O$60*100,0)</f>
        <v>235.576641575595</v>
      </c>
      <c r="R24" s="31"/>
      <c r="S24" s="114">
        <v>2104858</v>
      </c>
      <c r="T24" s="31"/>
      <c r="U24" s="297">
        <f t="shared" si="2"/>
        <v>90.504278281807629</v>
      </c>
      <c r="V24" s="31"/>
      <c r="W24" s="297">
        <f>IF(U$60,U24/U$60*100,0)</f>
        <v>57.670913059708127</v>
      </c>
      <c r="X24" s="31"/>
      <c r="Y24" s="114">
        <v>0</v>
      </c>
      <c r="Z24" s="31"/>
      <c r="AA24" s="114">
        <v>2104858</v>
      </c>
      <c r="AB24" s="31"/>
      <c r="AC24" s="114">
        <v>0</v>
      </c>
      <c r="AD24" s="31"/>
      <c r="AE24" s="31"/>
      <c r="AF24" s="114">
        <v>1740225</v>
      </c>
      <c r="AG24" s="31"/>
      <c r="AH24" s="297">
        <f t="shared" si="3"/>
        <v>74.825858881197064</v>
      </c>
      <c r="AI24" s="31"/>
      <c r="AJ24" s="297">
        <f>IF(AH$60,AH24/AH$60*100,0)</f>
        <v>449.36280766953428</v>
      </c>
      <c r="AK24" s="31"/>
      <c r="AL24" s="114">
        <v>0</v>
      </c>
      <c r="AM24" s="31"/>
      <c r="AN24" s="297">
        <f t="shared" si="4"/>
        <v>0</v>
      </c>
      <c r="AO24" s="31"/>
      <c r="AP24" s="297">
        <f>IF(AN$60,AN24/AN$60*100,0)</f>
        <v>0</v>
      </c>
      <c r="AQ24" s="31"/>
      <c r="AR24" s="114">
        <f t="shared" si="5"/>
        <v>27573358</v>
      </c>
      <c r="AS24" s="31"/>
      <c r="AT24" s="114">
        <v>193970</v>
      </c>
      <c r="AU24" s="31"/>
      <c r="AV24" s="297">
        <f>IF(AR$24,AT24/AR$24*100,0)</f>
        <v>0.70346890647123939</v>
      </c>
      <c r="AW24" s="31"/>
      <c r="AX24" s="114">
        <v>199012</v>
      </c>
      <c r="AY24" s="31"/>
      <c r="AZ24" s="297">
        <f t="shared" si="6"/>
        <v>0.72175467347865285</v>
      </c>
      <c r="BA24" s="31"/>
      <c r="BB24" s="114">
        <v>411779</v>
      </c>
      <c r="BC24" s="31"/>
      <c r="BD24" s="297">
        <f t="shared" si="7"/>
        <v>1.4933944570697555</v>
      </c>
      <c r="BE24" s="31"/>
      <c r="BF24" s="114">
        <v>1248532</v>
      </c>
      <c r="BG24" s="31"/>
      <c r="BH24" s="30">
        <v>10</v>
      </c>
      <c r="BI24" s="31"/>
      <c r="BJ24" s="298">
        <v>23257</v>
      </c>
      <c r="BK24" s="31"/>
      <c r="BL24" s="298">
        <f t="shared" si="8"/>
        <v>23257</v>
      </c>
      <c r="BM24" s="31"/>
      <c r="BN24" s="298">
        <f>IF(M24,$BJ24,0)</f>
        <v>23257</v>
      </c>
      <c r="BO24" s="31"/>
      <c r="BP24" s="298">
        <f>IF(S24,$BJ24,0)</f>
        <v>23257</v>
      </c>
      <c r="BQ24" s="31"/>
      <c r="BR24" s="298">
        <f>IF(AF24,$BJ24,0)</f>
        <v>23257</v>
      </c>
      <c r="BS24" s="31"/>
      <c r="BT24" s="298">
        <f>IF(AL24,$BJ24,0)</f>
        <v>0</v>
      </c>
    </row>
    <row r="25" spans="1:72" ht="8.85" customHeight="1" x14ac:dyDescent="0.25">
      <c r="A25" s="37"/>
      <c r="B25" s="31"/>
      <c r="C25" s="11"/>
      <c r="D25" s="31"/>
      <c r="E25" s="31"/>
      <c r="F25" s="31"/>
      <c r="G25" s="38"/>
      <c r="H25" s="31"/>
      <c r="I25" s="38"/>
      <c r="J25" s="31"/>
      <c r="K25" s="31"/>
      <c r="L25" s="31"/>
      <c r="M25" s="31"/>
      <c r="N25" s="31"/>
      <c r="O25" s="38"/>
      <c r="P25" s="31"/>
      <c r="Q25" s="38"/>
      <c r="R25" s="31"/>
      <c r="S25" s="31"/>
      <c r="T25" s="31"/>
      <c r="U25" s="38"/>
      <c r="V25" s="31"/>
      <c r="W25" s="38"/>
      <c r="X25" s="31"/>
      <c r="Y25" s="31"/>
      <c r="Z25" s="31"/>
      <c r="AA25" s="31"/>
      <c r="AB25" s="31"/>
      <c r="AC25" s="31"/>
      <c r="AD25" s="31"/>
      <c r="AE25" s="31"/>
      <c r="AF25" s="31"/>
      <c r="AG25" s="31"/>
      <c r="AH25" s="38"/>
      <c r="AI25" s="31"/>
      <c r="AJ25" s="38"/>
      <c r="AK25" s="31"/>
      <c r="AL25" s="31"/>
      <c r="AM25" s="31"/>
      <c r="AN25" s="38"/>
      <c r="AO25" s="31"/>
      <c r="AP25" s="38"/>
      <c r="AQ25" s="31"/>
      <c r="AR25" s="31"/>
      <c r="AS25" s="31"/>
      <c r="AT25" s="31"/>
      <c r="AU25" s="31"/>
      <c r="AV25" s="38"/>
      <c r="AW25" s="31"/>
      <c r="AX25" s="31"/>
      <c r="AY25" s="31"/>
      <c r="AZ25" s="38"/>
      <c r="BA25" s="31"/>
      <c r="BB25" s="31"/>
      <c r="BC25" s="31"/>
      <c r="BD25" s="38"/>
      <c r="BE25" s="31"/>
      <c r="BF25" s="31"/>
      <c r="BG25" s="31"/>
      <c r="BH25" s="37"/>
      <c r="BI25" s="31"/>
      <c r="BJ25" s="277"/>
      <c r="BK25" s="31"/>
      <c r="BL25" s="31"/>
      <c r="BM25" s="31"/>
      <c r="BN25" s="31"/>
      <c r="BO25" s="31"/>
      <c r="BP25" s="31"/>
      <c r="BQ25" s="31"/>
      <c r="BR25" s="31"/>
      <c r="BS25" s="31"/>
      <c r="BT25" s="31"/>
    </row>
    <row r="26" spans="1:72" ht="8.85" customHeight="1" x14ac:dyDescent="0.25">
      <c r="A26" s="30">
        <v>11</v>
      </c>
      <c r="B26" s="31"/>
      <c r="C26" s="11" t="s">
        <v>99</v>
      </c>
      <c r="D26" s="31"/>
      <c r="E26" s="114">
        <v>7031844</v>
      </c>
      <c r="F26" s="31"/>
      <c r="G26" s="297">
        <f t="shared" si="0"/>
        <v>497.90016285491748</v>
      </c>
      <c r="H26" s="31"/>
      <c r="I26" s="297">
        <f>IF(G$60,G26/G$60*100,0)</f>
        <v>175.15871422608257</v>
      </c>
      <c r="J26" s="31"/>
      <c r="K26" s="114">
        <v>0</v>
      </c>
      <c r="L26" s="31"/>
      <c r="M26" s="114">
        <v>2589362</v>
      </c>
      <c r="N26" s="31"/>
      <c r="O26" s="297">
        <f t="shared" si="1"/>
        <v>183.34362387594703</v>
      </c>
      <c r="P26" s="31"/>
      <c r="Q26" s="297">
        <f>IF(O$60,O26/O$60*100,0)</f>
        <v>86.23778814925069</v>
      </c>
      <c r="R26" s="31"/>
      <c r="S26" s="114">
        <v>2158083</v>
      </c>
      <c r="T26" s="31"/>
      <c r="U26" s="297">
        <f t="shared" si="2"/>
        <v>152.80627345464845</v>
      </c>
      <c r="V26" s="31"/>
      <c r="W26" s="297">
        <f>IF(U$60,U26/U$60*100,0)</f>
        <v>97.370836812168946</v>
      </c>
      <c r="X26" s="31"/>
      <c r="Y26" s="114">
        <v>0</v>
      </c>
      <c r="Z26" s="31"/>
      <c r="AA26" s="114">
        <v>1752104</v>
      </c>
      <c r="AB26" s="31"/>
      <c r="AC26" s="114">
        <v>201519</v>
      </c>
      <c r="AD26" s="31"/>
      <c r="AE26" s="31"/>
      <c r="AF26" s="114">
        <v>726574</v>
      </c>
      <c r="AG26" s="31"/>
      <c r="AH26" s="297">
        <f t="shared" si="3"/>
        <v>51.446151667492742</v>
      </c>
      <c r="AI26" s="31"/>
      <c r="AJ26" s="297">
        <f>IF(AH$60,AH26/AH$60*100,0)</f>
        <v>308.9571907728083</v>
      </c>
      <c r="AK26" s="31"/>
      <c r="AL26" s="114">
        <v>150284</v>
      </c>
      <c r="AM26" s="31"/>
      <c r="AN26" s="297">
        <f t="shared" si="4"/>
        <v>10.641081923104156</v>
      </c>
      <c r="AO26" s="31"/>
      <c r="AP26" s="297">
        <f>IF(AN$60,AN26/AN$60*100,0)</f>
        <v>40.710299375837145</v>
      </c>
      <c r="AQ26" s="31"/>
      <c r="AR26" s="114">
        <f t="shared" si="5"/>
        <v>12656147</v>
      </c>
      <c r="AS26" s="31"/>
      <c r="AT26" s="114">
        <v>541016</v>
      </c>
      <c r="AU26" s="31"/>
      <c r="AV26" s="297">
        <f>IF(AR$26,AT26/AR$26*100,0)</f>
        <v>4.2747291098941886</v>
      </c>
      <c r="AW26" s="31"/>
      <c r="AX26" s="114">
        <v>3132</v>
      </c>
      <c r="AY26" s="31"/>
      <c r="AZ26" s="297">
        <f t="shared" si="6"/>
        <v>2.4746868063400339E-2</v>
      </c>
      <c r="BA26" s="31"/>
      <c r="BB26" s="114">
        <v>137772</v>
      </c>
      <c r="BC26" s="31"/>
      <c r="BD26" s="297">
        <f t="shared" si="7"/>
        <v>1.0885777480302654</v>
      </c>
      <c r="BE26" s="31"/>
      <c r="BF26" s="114">
        <v>603202</v>
      </c>
      <c r="BG26" s="31"/>
      <c r="BH26" s="30">
        <v>11</v>
      </c>
      <c r="BI26" s="31"/>
      <c r="BJ26" s="298">
        <v>14123</v>
      </c>
      <c r="BK26" s="31"/>
      <c r="BL26" s="298">
        <f t="shared" si="8"/>
        <v>14123</v>
      </c>
      <c r="BM26" s="31"/>
      <c r="BN26" s="298">
        <f>IF(M26,$BJ26,0)</f>
        <v>14123</v>
      </c>
      <c r="BO26" s="31"/>
      <c r="BP26" s="298">
        <f>IF(S26,$BJ26,0)</f>
        <v>14123</v>
      </c>
      <c r="BQ26" s="31"/>
      <c r="BR26" s="298">
        <f>IF(AF26,$BJ26,0)</f>
        <v>14123</v>
      </c>
      <c r="BS26" s="31"/>
      <c r="BT26" s="298">
        <f>IF(AL26,$BJ26,0)</f>
        <v>14123</v>
      </c>
    </row>
    <row r="27" spans="1:72" ht="8.85" customHeight="1" x14ac:dyDescent="0.25">
      <c r="A27" s="30">
        <v>12</v>
      </c>
      <c r="B27" s="31"/>
      <c r="C27" s="11" t="s">
        <v>100</v>
      </c>
      <c r="D27" s="31"/>
      <c r="E27" s="114">
        <v>2910328</v>
      </c>
      <c r="F27" s="31"/>
      <c r="G27" s="297">
        <f t="shared" si="0"/>
        <v>338.52832383389557</v>
      </c>
      <c r="H27" s="31"/>
      <c r="I27" s="297">
        <f>IF(G$60,G27/G$60*100,0)</f>
        <v>119.09252166509994</v>
      </c>
      <c r="J27" s="31"/>
      <c r="K27" s="114">
        <v>0</v>
      </c>
      <c r="L27" s="31"/>
      <c r="M27" s="114">
        <v>2375293</v>
      </c>
      <c r="N27" s="31"/>
      <c r="O27" s="297">
        <f t="shared" si="1"/>
        <v>276.29324182854486</v>
      </c>
      <c r="P27" s="31"/>
      <c r="Q27" s="297">
        <f>IF(O$60,O27/O$60*100,0)</f>
        <v>129.95771302088684</v>
      </c>
      <c r="R27" s="31"/>
      <c r="S27" s="114">
        <v>2283203</v>
      </c>
      <c r="T27" s="31"/>
      <c r="U27" s="297">
        <f t="shared" si="2"/>
        <v>265.58136559264858</v>
      </c>
      <c r="V27" s="31"/>
      <c r="W27" s="297">
        <f>IF(U$60,U27/U$60*100,0)</f>
        <v>169.23310296648094</v>
      </c>
      <c r="X27" s="31"/>
      <c r="Y27" s="114">
        <v>0</v>
      </c>
      <c r="Z27" s="31"/>
      <c r="AA27" s="114">
        <v>1361223</v>
      </c>
      <c r="AB27" s="31"/>
      <c r="AC27" s="114">
        <v>0</v>
      </c>
      <c r="AD27" s="31"/>
      <c r="AE27" s="31"/>
      <c r="AF27" s="114">
        <v>331856</v>
      </c>
      <c r="AG27" s="31"/>
      <c r="AH27" s="297">
        <f t="shared" si="3"/>
        <v>38.601372571827383</v>
      </c>
      <c r="AI27" s="31"/>
      <c r="AJ27" s="297">
        <f>IF(AH$60,AH27/AH$60*100,0)</f>
        <v>231.81853730960614</v>
      </c>
      <c r="AK27" s="31"/>
      <c r="AL27" s="114">
        <v>707528</v>
      </c>
      <c r="AM27" s="31"/>
      <c r="AN27" s="297">
        <f t="shared" si="4"/>
        <v>82.299406769803426</v>
      </c>
      <c r="AO27" s="31"/>
      <c r="AP27" s="297">
        <f>IF(AN$60,AN27/AN$60*100,0)</f>
        <v>314.85834920394319</v>
      </c>
      <c r="AQ27" s="31"/>
      <c r="AR27" s="114">
        <f t="shared" si="5"/>
        <v>8608208</v>
      </c>
      <c r="AS27" s="31"/>
      <c r="AT27" s="114">
        <v>1429089</v>
      </c>
      <c r="AU27" s="31"/>
      <c r="AV27" s="297">
        <f>IF(AR$27,AT27/AR$27*100,0)</f>
        <v>16.601469202417039</v>
      </c>
      <c r="AW27" s="31"/>
      <c r="AX27" s="114">
        <v>21995</v>
      </c>
      <c r="AY27" s="31"/>
      <c r="AZ27" s="297">
        <f t="shared" si="6"/>
        <v>0.25551194859603765</v>
      </c>
      <c r="BA27" s="31"/>
      <c r="BB27" s="114">
        <v>0</v>
      </c>
      <c r="BC27" s="31"/>
      <c r="BD27" s="297">
        <f t="shared" si="7"/>
        <v>0</v>
      </c>
      <c r="BE27" s="31"/>
      <c r="BF27" s="114">
        <v>866990</v>
      </c>
      <c r="BG27" s="31"/>
      <c r="BH27" s="30">
        <v>12</v>
      </c>
      <c r="BI27" s="31"/>
      <c r="BJ27" s="298">
        <v>8597</v>
      </c>
      <c r="BK27" s="31"/>
      <c r="BL27" s="298">
        <f>IF(E27,$BJ27,0)</f>
        <v>8597</v>
      </c>
      <c r="BM27" s="31"/>
      <c r="BN27" s="298">
        <f>IF(M27,$BJ27,0)</f>
        <v>8597</v>
      </c>
      <c r="BO27" s="31"/>
      <c r="BP27" s="298">
        <f>IF(S27,$BJ27,0)</f>
        <v>8597</v>
      </c>
      <c r="BQ27" s="31"/>
      <c r="BR27" s="298">
        <f>IF(AF27,$BJ27,0)</f>
        <v>8597</v>
      </c>
      <c r="BS27" s="31"/>
      <c r="BT27" s="298">
        <f>IF(AL27,$BJ27,0)</f>
        <v>8597</v>
      </c>
    </row>
    <row r="28" spans="1:72" ht="8.85" customHeight="1" x14ac:dyDescent="0.25">
      <c r="A28" s="30">
        <v>13</v>
      </c>
      <c r="B28" s="31"/>
      <c r="C28" s="11" t="s">
        <v>101</v>
      </c>
      <c r="D28" s="31"/>
      <c r="E28" s="114">
        <v>7899468</v>
      </c>
      <c r="F28" s="31"/>
      <c r="G28" s="297">
        <f t="shared" si="0"/>
        <v>292.3022386679001</v>
      </c>
      <c r="H28" s="31"/>
      <c r="I28" s="297">
        <f>IF(G$60,G28/G$60*100,0)</f>
        <v>102.83042286409894</v>
      </c>
      <c r="J28" s="31"/>
      <c r="K28" s="114">
        <v>0</v>
      </c>
      <c r="L28" s="31"/>
      <c r="M28" s="114">
        <v>6549769</v>
      </c>
      <c r="N28" s="31"/>
      <c r="O28" s="297">
        <f t="shared" si="1"/>
        <v>242.35962997224792</v>
      </c>
      <c r="P28" s="31"/>
      <c r="Q28" s="297">
        <f>IF(O$60,O28/O$60*100,0)</f>
        <v>113.99664729883996</v>
      </c>
      <c r="R28" s="31"/>
      <c r="S28" s="114">
        <v>8828245</v>
      </c>
      <c r="T28" s="31"/>
      <c r="U28" s="297">
        <f t="shared" si="2"/>
        <v>326.66956521739132</v>
      </c>
      <c r="V28" s="31"/>
      <c r="W28" s="297">
        <f>IF(U$60,U28/U$60*100,0)</f>
        <v>208.15957491251268</v>
      </c>
      <c r="X28" s="31"/>
      <c r="Y28" s="114">
        <v>0</v>
      </c>
      <c r="Z28" s="31"/>
      <c r="AA28" s="114">
        <v>8828245</v>
      </c>
      <c r="AB28" s="31"/>
      <c r="AC28" s="114">
        <v>0</v>
      </c>
      <c r="AD28" s="31"/>
      <c r="AE28" s="31"/>
      <c r="AF28" s="114">
        <v>754092</v>
      </c>
      <c r="AG28" s="31"/>
      <c r="AH28" s="297">
        <f t="shared" si="3"/>
        <v>27.90349676225717</v>
      </c>
      <c r="AI28" s="31"/>
      <c r="AJ28" s="297">
        <f>IF(AH$60,AH28/AH$60*100,0)</f>
        <v>167.57299998111355</v>
      </c>
      <c r="AK28" s="31"/>
      <c r="AL28" s="114">
        <v>2024124</v>
      </c>
      <c r="AM28" s="31"/>
      <c r="AN28" s="297">
        <f t="shared" si="4"/>
        <v>74.898205365402404</v>
      </c>
      <c r="AO28" s="31"/>
      <c r="AP28" s="297">
        <f>IF(AN$60,AN28/AN$60*100,0)</f>
        <v>286.54307759045889</v>
      </c>
      <c r="AQ28" s="31"/>
      <c r="AR28" s="114">
        <f t="shared" si="5"/>
        <v>26055698</v>
      </c>
      <c r="AS28" s="31"/>
      <c r="AT28" s="114">
        <v>5103097</v>
      </c>
      <c r="AU28" s="31"/>
      <c r="AV28" s="297">
        <f>IF(AR$28,AT28/AR$28*100,0)</f>
        <v>19.585339836223156</v>
      </c>
      <c r="AW28" s="31"/>
      <c r="AX28" s="114">
        <v>123773</v>
      </c>
      <c r="AY28" s="31"/>
      <c r="AZ28" s="297">
        <f t="shared" si="6"/>
        <v>0.47503237103838092</v>
      </c>
      <c r="BA28" s="31"/>
      <c r="BB28" s="114">
        <v>15856</v>
      </c>
      <c r="BC28" s="31"/>
      <c r="BD28" s="297">
        <f t="shared" si="7"/>
        <v>6.0854251534539577E-2</v>
      </c>
      <c r="BE28" s="31"/>
      <c r="BF28" s="114">
        <v>1439307</v>
      </c>
      <c r="BG28" s="31"/>
      <c r="BH28" s="30">
        <v>13</v>
      </c>
      <c r="BI28" s="31"/>
      <c r="BJ28" s="298">
        <v>27025</v>
      </c>
      <c r="BK28" s="31"/>
      <c r="BL28" s="298">
        <f>IF(E28,$BJ28,0)</f>
        <v>27025</v>
      </c>
      <c r="BM28" s="31"/>
      <c r="BN28" s="298">
        <f>IF(M28,$BJ28,0)</f>
        <v>27025</v>
      </c>
      <c r="BO28" s="31"/>
      <c r="BP28" s="298">
        <f>IF(S28,$BJ28,0)</f>
        <v>27025</v>
      </c>
      <c r="BQ28" s="31"/>
      <c r="BR28" s="298">
        <f>IF(AF28,$BJ28,0)</f>
        <v>27025</v>
      </c>
      <c r="BS28" s="31"/>
      <c r="BT28" s="298">
        <f>IF(AL28,$BJ28,0)</f>
        <v>27025</v>
      </c>
    </row>
    <row r="29" spans="1:72" ht="8.85" customHeight="1" x14ac:dyDescent="0.25">
      <c r="A29" s="30">
        <v>14</v>
      </c>
      <c r="B29" s="31"/>
      <c r="C29" s="11" t="s">
        <v>102</v>
      </c>
      <c r="D29" s="31"/>
      <c r="E29" s="114">
        <v>2046256</v>
      </c>
      <c r="F29" s="31"/>
      <c r="G29" s="297">
        <f t="shared" si="0"/>
        <v>299.64211451164152</v>
      </c>
      <c r="H29" s="31"/>
      <c r="I29" s="297">
        <f>IF(G$60,G29/G$60*100,0)</f>
        <v>105.41255340207078</v>
      </c>
      <c r="J29" s="31"/>
      <c r="K29" s="114">
        <v>0</v>
      </c>
      <c r="L29" s="31"/>
      <c r="M29" s="114">
        <v>601949</v>
      </c>
      <c r="N29" s="31"/>
      <c r="O29" s="297">
        <f t="shared" si="1"/>
        <v>88.145995021232977</v>
      </c>
      <c r="P29" s="31"/>
      <c r="Q29" s="297">
        <f>IF(O$60,O29/O$60*100,0)</f>
        <v>41.460485421567164</v>
      </c>
      <c r="R29" s="31"/>
      <c r="S29" s="114">
        <v>129919</v>
      </c>
      <c r="T29" s="31"/>
      <c r="U29" s="297">
        <f t="shared" si="2"/>
        <v>19.02460096646654</v>
      </c>
      <c r="V29" s="31"/>
      <c r="W29" s="297">
        <f>IF(U$60,U29/U$60*100,0)</f>
        <v>12.122809320863606</v>
      </c>
      <c r="X29" s="31"/>
      <c r="Y29" s="114">
        <v>0</v>
      </c>
      <c r="Z29" s="31"/>
      <c r="AA29" s="114">
        <v>0</v>
      </c>
      <c r="AB29" s="31"/>
      <c r="AC29" s="114">
        <v>129919</v>
      </c>
      <c r="AD29" s="31"/>
      <c r="AE29" s="31"/>
      <c r="AF29" s="114">
        <v>141703</v>
      </c>
      <c r="AG29" s="31"/>
      <c r="AH29" s="297">
        <f t="shared" si="3"/>
        <v>20.750183042905256</v>
      </c>
      <c r="AI29" s="31"/>
      <c r="AJ29" s="297">
        <f>IF(AH$60,AH29/AH$60*100,0)</f>
        <v>124.61414611519785</v>
      </c>
      <c r="AK29" s="31"/>
      <c r="AL29" s="114">
        <v>103254</v>
      </c>
      <c r="AM29" s="31"/>
      <c r="AN29" s="297">
        <f t="shared" si="4"/>
        <v>15.119929711524382</v>
      </c>
      <c r="AO29" s="31"/>
      <c r="AP29" s="297">
        <f>IF(AN$60,AN29/AN$60*100,0)</f>
        <v>57.845327152430336</v>
      </c>
      <c r="AQ29" s="31"/>
      <c r="AR29" s="114">
        <f t="shared" si="5"/>
        <v>3023081</v>
      </c>
      <c r="AS29" s="31"/>
      <c r="AT29" s="114">
        <v>381186</v>
      </c>
      <c r="AU29" s="31"/>
      <c r="AV29" s="297">
        <f>IF(AR$29,AT29/AR$29*100,0)</f>
        <v>12.60918910211139</v>
      </c>
      <c r="AW29" s="31"/>
      <c r="AX29" s="114">
        <v>162915</v>
      </c>
      <c r="AY29" s="31"/>
      <c r="AZ29" s="297">
        <f t="shared" si="6"/>
        <v>5.389038533866608</v>
      </c>
      <c r="BA29" s="31"/>
      <c r="BB29" s="114">
        <v>0</v>
      </c>
      <c r="BC29" s="31"/>
      <c r="BD29" s="297">
        <f t="shared" si="7"/>
        <v>0</v>
      </c>
      <c r="BE29" s="31"/>
      <c r="BF29" s="114">
        <v>27529</v>
      </c>
      <c r="BG29" s="31"/>
      <c r="BH29" s="30">
        <v>14</v>
      </c>
      <c r="BI29" s="31"/>
      <c r="BJ29" s="298">
        <v>6829</v>
      </c>
      <c r="BK29" s="31"/>
      <c r="BL29" s="298">
        <f>IF(E29,$BJ29,0)</f>
        <v>6829</v>
      </c>
      <c r="BM29" s="31"/>
      <c r="BN29" s="298">
        <f>IF(M29,$BJ29,0)</f>
        <v>6829</v>
      </c>
      <c r="BO29" s="31"/>
      <c r="BP29" s="298">
        <f>IF(S29,$BJ29,0)</f>
        <v>6829</v>
      </c>
      <c r="BQ29" s="31"/>
      <c r="BR29" s="298">
        <f>IF(AF29,$BJ29,0)</f>
        <v>6829</v>
      </c>
      <c r="BS29" s="31"/>
      <c r="BT29" s="298">
        <f>IF(AL29,$BJ29,0)</f>
        <v>6829</v>
      </c>
    </row>
    <row r="30" spans="1:72" ht="8.85" customHeight="1" x14ac:dyDescent="0.25">
      <c r="A30" s="30">
        <v>15</v>
      </c>
      <c r="B30" s="31"/>
      <c r="C30" s="11" t="s">
        <v>103</v>
      </c>
      <c r="D30" s="31"/>
      <c r="E30" s="114">
        <v>34825465</v>
      </c>
      <c r="F30" s="31"/>
      <c r="G30" s="297">
        <f t="shared" si="0"/>
        <v>253.29084601285894</v>
      </c>
      <c r="H30" s="31"/>
      <c r="I30" s="297">
        <f>IF(G$60,G30/G$60*100,0)</f>
        <v>89.106415749007951</v>
      </c>
      <c r="J30" s="31"/>
      <c r="K30" s="114">
        <v>0</v>
      </c>
      <c r="L30" s="31"/>
      <c r="M30" s="114">
        <v>31637122</v>
      </c>
      <c r="N30" s="31"/>
      <c r="O30" s="297">
        <f t="shared" si="1"/>
        <v>230.10154772641317</v>
      </c>
      <c r="P30" s="31"/>
      <c r="Q30" s="297">
        <f>IF(O$60,O30/O$60*100,0)</f>
        <v>108.23091693153989</v>
      </c>
      <c r="R30" s="31"/>
      <c r="S30" s="114">
        <v>20709201</v>
      </c>
      <c r="T30" s="31"/>
      <c r="U30" s="297">
        <f t="shared" si="2"/>
        <v>150.6211343205423</v>
      </c>
      <c r="V30" s="31"/>
      <c r="W30" s="297">
        <f>IF(U$60,U30/U$60*100,0)</f>
        <v>95.978427840805082</v>
      </c>
      <c r="X30" s="31"/>
      <c r="Y30" s="114">
        <v>10135567</v>
      </c>
      <c r="Z30" s="31"/>
      <c r="AA30" s="114">
        <v>6640380</v>
      </c>
      <c r="AB30" s="31"/>
      <c r="AC30" s="114">
        <v>1834470</v>
      </c>
      <c r="AD30" s="31"/>
      <c r="AE30" s="31"/>
      <c r="AF30" s="114">
        <v>415136</v>
      </c>
      <c r="AG30" s="31"/>
      <c r="AH30" s="297">
        <f t="shared" si="3"/>
        <v>3.019346580164664</v>
      </c>
      <c r="AI30" s="31"/>
      <c r="AJ30" s="297">
        <f>IF(AH$60,AH30/AH$60*100,0)</f>
        <v>18.132529006374622</v>
      </c>
      <c r="AK30" s="31"/>
      <c r="AL30" s="114">
        <v>5061392</v>
      </c>
      <c r="AM30" s="31"/>
      <c r="AN30" s="297">
        <f t="shared" si="4"/>
        <v>36.812265440898379</v>
      </c>
      <c r="AO30" s="31"/>
      <c r="AP30" s="297">
        <f>IF(AN$60,AN30/AN$60*100,0)</f>
        <v>140.83514793245593</v>
      </c>
      <c r="AQ30" s="31"/>
      <c r="AR30" s="114">
        <f t="shared" si="5"/>
        <v>92648316</v>
      </c>
      <c r="AS30" s="31"/>
      <c r="AT30" s="114">
        <v>17676068</v>
      </c>
      <c r="AU30" s="31"/>
      <c r="AV30" s="297">
        <f>IF(AR$30,AT30/AR$30*100,0)</f>
        <v>19.078671651193314</v>
      </c>
      <c r="AW30" s="31"/>
      <c r="AX30" s="114">
        <v>293158</v>
      </c>
      <c r="AY30" s="31"/>
      <c r="AZ30" s="297">
        <f t="shared" si="6"/>
        <v>0.31642021426487665</v>
      </c>
      <c r="BA30" s="31"/>
      <c r="BB30" s="114">
        <v>556588</v>
      </c>
      <c r="BC30" s="31"/>
      <c r="BD30" s="297">
        <f t="shared" si="7"/>
        <v>0.60075349885474449</v>
      </c>
      <c r="BE30" s="31"/>
      <c r="BF30" s="114">
        <v>3964651</v>
      </c>
      <c r="BG30" s="31"/>
      <c r="BH30" s="30">
        <v>15</v>
      </c>
      <c r="BI30" s="31"/>
      <c r="BJ30" s="298">
        <v>137492</v>
      </c>
      <c r="BK30" s="31"/>
      <c r="BL30" s="298">
        <f>IF(E30,$BJ30,0)</f>
        <v>137492</v>
      </c>
      <c r="BM30" s="31"/>
      <c r="BN30" s="298">
        <f>IF(M30,$BJ30,0)</f>
        <v>137492</v>
      </c>
      <c r="BO30" s="31"/>
      <c r="BP30" s="298">
        <f>IF(S30,$BJ30,0)</f>
        <v>137492</v>
      </c>
      <c r="BQ30" s="31"/>
      <c r="BR30" s="298">
        <f>IF(AF30,$BJ30,0)</f>
        <v>137492</v>
      </c>
      <c r="BS30" s="31"/>
      <c r="BT30" s="298">
        <f>IF(AL30,$BJ30,0)</f>
        <v>137492</v>
      </c>
    </row>
    <row r="31" spans="1:72" ht="8.85" customHeight="1" x14ac:dyDescent="0.25">
      <c r="A31" s="37"/>
      <c r="B31" s="31"/>
      <c r="C31" s="11"/>
      <c r="D31" s="31"/>
      <c r="E31" s="31"/>
      <c r="F31" s="31"/>
      <c r="G31" s="38"/>
      <c r="H31" s="31"/>
      <c r="I31" s="38"/>
      <c r="J31" s="31"/>
      <c r="K31" s="31"/>
      <c r="L31" s="31"/>
      <c r="M31" s="31"/>
      <c r="N31" s="31"/>
      <c r="O31" s="38"/>
      <c r="P31" s="31"/>
      <c r="Q31" s="38"/>
      <c r="R31" s="31"/>
      <c r="S31" s="31"/>
      <c r="T31" s="31"/>
      <c r="U31" s="38"/>
      <c r="V31" s="31"/>
      <c r="W31" s="38"/>
      <c r="X31" s="31"/>
      <c r="Y31" s="31"/>
      <c r="Z31" s="31"/>
      <c r="AA31" s="31"/>
      <c r="AB31" s="31"/>
      <c r="AC31" s="31"/>
      <c r="AD31" s="31"/>
      <c r="AE31" s="31"/>
      <c r="AF31" s="31"/>
      <c r="AG31" s="31"/>
      <c r="AH31" s="38"/>
      <c r="AI31" s="31"/>
      <c r="AJ31" s="38"/>
      <c r="AK31" s="31"/>
      <c r="AL31" s="31"/>
      <c r="AM31" s="31"/>
      <c r="AN31" s="38"/>
      <c r="AO31" s="31"/>
      <c r="AP31" s="38"/>
      <c r="AQ31" s="31"/>
      <c r="AR31" s="31"/>
      <c r="AS31" s="31"/>
      <c r="AT31" s="31"/>
      <c r="AU31" s="31"/>
      <c r="AV31" s="38"/>
      <c r="AW31" s="31"/>
      <c r="AX31" s="31"/>
      <c r="AY31" s="31"/>
      <c r="AZ31" s="38"/>
      <c r="BA31" s="31"/>
      <c r="BB31" s="31"/>
      <c r="BC31" s="31"/>
      <c r="BD31" s="38"/>
      <c r="BE31" s="31"/>
      <c r="BF31" s="31"/>
      <c r="BG31" s="31"/>
      <c r="BH31" s="37"/>
      <c r="BI31" s="31"/>
      <c r="BJ31" s="277"/>
      <c r="BK31" s="31"/>
      <c r="BL31" s="31"/>
      <c r="BM31" s="31"/>
      <c r="BN31" s="31"/>
      <c r="BO31" s="31"/>
      <c r="BP31" s="31"/>
      <c r="BQ31" s="31"/>
      <c r="BR31" s="31"/>
      <c r="BS31" s="31"/>
      <c r="BT31" s="31"/>
    </row>
    <row r="32" spans="1:72" ht="8.85" customHeight="1" x14ac:dyDescent="0.25">
      <c r="A32" s="30">
        <v>16</v>
      </c>
      <c r="B32" s="31"/>
      <c r="C32" s="11" t="s">
        <v>104</v>
      </c>
      <c r="D32" s="31"/>
      <c r="E32" s="114">
        <v>10369829</v>
      </c>
      <c r="F32" s="31"/>
      <c r="G32" s="297">
        <f t="shared" si="0"/>
        <v>191.24057612865153</v>
      </c>
      <c r="H32" s="31"/>
      <c r="I32" s="297">
        <f>IF(G$60,G32/G$60*100,0)</f>
        <v>67.277450223109568</v>
      </c>
      <c r="J32" s="31"/>
      <c r="K32" s="114">
        <v>0</v>
      </c>
      <c r="L32" s="31"/>
      <c r="M32" s="114">
        <v>7684149</v>
      </c>
      <c r="N32" s="31"/>
      <c r="O32" s="297">
        <f t="shared" si="1"/>
        <v>141.71121643552669</v>
      </c>
      <c r="P32" s="31"/>
      <c r="Q32" s="297">
        <f>IF(O$60,O32/O$60*100,0)</f>
        <v>66.655505127401526</v>
      </c>
      <c r="R32" s="31"/>
      <c r="S32" s="114">
        <v>8482895</v>
      </c>
      <c r="T32" s="31"/>
      <c r="U32" s="297">
        <f t="shared" si="2"/>
        <v>156.44170478017114</v>
      </c>
      <c r="V32" s="31"/>
      <c r="W32" s="297">
        <f>IF(U$60,U32/U$60*100,0)</f>
        <v>99.687397397912022</v>
      </c>
      <c r="X32" s="31"/>
      <c r="Y32" s="114">
        <v>4923333</v>
      </c>
      <c r="Z32" s="31"/>
      <c r="AA32" s="114">
        <v>3488440</v>
      </c>
      <c r="AB32" s="31"/>
      <c r="AC32" s="114">
        <v>0</v>
      </c>
      <c r="AD32" s="31"/>
      <c r="AE32" s="31"/>
      <c r="AF32" s="114">
        <v>734179</v>
      </c>
      <c r="AG32" s="31"/>
      <c r="AH32" s="297">
        <f t="shared" si="3"/>
        <v>13.539742549424609</v>
      </c>
      <c r="AI32" s="31"/>
      <c r="AJ32" s="297">
        <f>IF(AH$60,AH32/AH$60*100,0)</f>
        <v>81.31222037547515</v>
      </c>
      <c r="AK32" s="31"/>
      <c r="AL32" s="114">
        <v>3478622</v>
      </c>
      <c r="AM32" s="31"/>
      <c r="AN32" s="297">
        <f t="shared" si="4"/>
        <v>64.152810563588076</v>
      </c>
      <c r="AO32" s="31"/>
      <c r="AP32" s="297">
        <f>IF(AN$60,AN32/AN$60*100,0)</f>
        <v>245.43370145234005</v>
      </c>
      <c r="AQ32" s="31"/>
      <c r="AR32" s="114">
        <f t="shared" si="5"/>
        <v>30749674</v>
      </c>
      <c r="AS32" s="31"/>
      <c r="AT32" s="114">
        <v>3251501</v>
      </c>
      <c r="AU32" s="31"/>
      <c r="AV32" s="297">
        <f>IF(AR$32,AT32/AR$32*100,0)</f>
        <v>10.574099094513977</v>
      </c>
      <c r="AW32" s="31"/>
      <c r="AX32" s="114">
        <v>378799</v>
      </c>
      <c r="AY32" s="31"/>
      <c r="AZ32" s="297">
        <f t="shared" si="6"/>
        <v>1.2318797265948251</v>
      </c>
      <c r="BA32" s="31"/>
      <c r="BB32" s="114">
        <v>1478271</v>
      </c>
      <c r="BC32" s="31"/>
      <c r="BD32" s="297">
        <f t="shared" si="7"/>
        <v>4.8074363324957528</v>
      </c>
      <c r="BE32" s="31"/>
      <c r="BF32" s="114">
        <v>664455</v>
      </c>
      <c r="BG32" s="31"/>
      <c r="BH32" s="30">
        <v>16</v>
      </c>
      <c r="BI32" s="31"/>
      <c r="BJ32" s="298">
        <v>54224</v>
      </c>
      <c r="BK32" s="31"/>
      <c r="BL32" s="298">
        <f>IF(E32,$BJ32,0)</f>
        <v>54224</v>
      </c>
      <c r="BM32" s="31"/>
      <c r="BN32" s="298">
        <f>IF(M32,$BJ32,0)</f>
        <v>54224</v>
      </c>
      <c r="BO32" s="31"/>
      <c r="BP32" s="298">
        <f>IF(S32,$BJ32,0)</f>
        <v>54224</v>
      </c>
      <c r="BQ32" s="31"/>
      <c r="BR32" s="298">
        <f>IF(AF32,$BJ32,0)</f>
        <v>54224</v>
      </c>
      <c r="BS32" s="31"/>
      <c r="BT32" s="298">
        <f>IF(AL32,$BJ32,0)</f>
        <v>54224</v>
      </c>
    </row>
    <row r="33" spans="1:72" ht="8.85" customHeight="1" x14ac:dyDescent="0.25">
      <c r="A33" s="30">
        <v>17</v>
      </c>
      <c r="B33" s="31"/>
      <c r="C33" s="11" t="s">
        <v>105</v>
      </c>
      <c r="D33" s="31"/>
      <c r="E33" s="114">
        <v>7358382</v>
      </c>
      <c r="F33" s="31"/>
      <c r="G33" s="297">
        <f t="shared" si="0"/>
        <v>321.31269376883108</v>
      </c>
      <c r="H33" s="31"/>
      <c r="I33" s="297">
        <f>IF(G$60,G33/G$60*100,0)</f>
        <v>113.03615162999461</v>
      </c>
      <c r="J33" s="31"/>
      <c r="K33" s="114">
        <v>0</v>
      </c>
      <c r="L33" s="31"/>
      <c r="M33" s="114">
        <v>4205273</v>
      </c>
      <c r="N33" s="31"/>
      <c r="O33" s="297">
        <f t="shared" si="1"/>
        <v>183.62835684031265</v>
      </c>
      <c r="P33" s="31"/>
      <c r="Q33" s="297">
        <f>IF(O$60,O33/O$60*100,0)</f>
        <v>86.371715583109449</v>
      </c>
      <c r="R33" s="31"/>
      <c r="S33" s="114">
        <v>4519684</v>
      </c>
      <c r="T33" s="31"/>
      <c r="U33" s="297">
        <f t="shared" si="2"/>
        <v>197.35749530588183</v>
      </c>
      <c r="V33" s="31"/>
      <c r="W33" s="297">
        <f>IF(U$60,U33/U$60*100,0)</f>
        <v>125.75965655487839</v>
      </c>
      <c r="X33" s="31"/>
      <c r="Y33" s="114">
        <v>0</v>
      </c>
      <c r="Z33" s="31"/>
      <c r="AA33" s="114">
        <v>4096975</v>
      </c>
      <c r="AB33" s="31"/>
      <c r="AC33" s="114">
        <v>0</v>
      </c>
      <c r="AD33" s="31"/>
      <c r="AE33" s="31"/>
      <c r="AF33" s="114">
        <v>467136</v>
      </c>
      <c r="AG33" s="31"/>
      <c r="AH33" s="297">
        <f t="shared" si="3"/>
        <v>20.398061220034059</v>
      </c>
      <c r="AI33" s="31"/>
      <c r="AJ33" s="297">
        <f>IF(AH$60,AH33/AH$60*100,0)</f>
        <v>122.49949680367654</v>
      </c>
      <c r="AK33" s="31"/>
      <c r="AL33" s="114">
        <v>338068</v>
      </c>
      <c r="AM33" s="31"/>
      <c r="AN33" s="297">
        <f t="shared" si="4"/>
        <v>14.762150124448715</v>
      </c>
      <c r="AO33" s="31"/>
      <c r="AP33" s="297">
        <f>IF(AN$60,AN33/AN$60*100,0)</f>
        <v>56.476545838117808</v>
      </c>
      <c r="AQ33" s="31"/>
      <c r="AR33" s="114">
        <f t="shared" si="5"/>
        <v>16888543</v>
      </c>
      <c r="AS33" s="31"/>
      <c r="AT33" s="114">
        <v>1615079</v>
      </c>
      <c r="AU33" s="31"/>
      <c r="AV33" s="297">
        <f>IF(AR$33,AT33/AR$33*100,0)</f>
        <v>9.5631636192654401</v>
      </c>
      <c r="AW33" s="31"/>
      <c r="AX33" s="114">
        <v>8965</v>
      </c>
      <c r="AY33" s="31"/>
      <c r="AZ33" s="297">
        <f t="shared" si="6"/>
        <v>5.3083324002550128E-2</v>
      </c>
      <c r="BA33" s="31"/>
      <c r="BB33" s="114">
        <v>0</v>
      </c>
      <c r="BC33" s="31"/>
      <c r="BD33" s="297">
        <f t="shared" si="7"/>
        <v>0</v>
      </c>
      <c r="BE33" s="31"/>
      <c r="BF33" s="114">
        <v>549529</v>
      </c>
      <c r="BG33" s="31"/>
      <c r="BH33" s="30">
        <v>17</v>
      </c>
      <c r="BI33" s="31"/>
      <c r="BJ33" s="298">
        <v>22901</v>
      </c>
      <c r="BK33" s="31"/>
      <c r="BL33" s="298">
        <f>IF(E33,$BJ33,0)</f>
        <v>22901</v>
      </c>
      <c r="BM33" s="31"/>
      <c r="BN33" s="298">
        <f>IF(M33,$BJ33,0)</f>
        <v>22901</v>
      </c>
      <c r="BO33" s="31"/>
      <c r="BP33" s="298">
        <f>IF(S33,$BJ33,0)</f>
        <v>22901</v>
      </c>
      <c r="BQ33" s="31"/>
      <c r="BR33" s="298">
        <f>IF(AF33,$BJ33,0)</f>
        <v>22901</v>
      </c>
      <c r="BS33" s="31"/>
      <c r="BT33" s="298">
        <f>IF(AL33,$BJ33,0)</f>
        <v>22901</v>
      </c>
    </row>
    <row r="34" spans="1:72" ht="8.85" customHeight="1" x14ac:dyDescent="0.25">
      <c r="A34" s="30">
        <v>18</v>
      </c>
      <c r="B34" s="31"/>
      <c r="C34" s="11" t="s">
        <v>106</v>
      </c>
      <c r="D34" s="31"/>
      <c r="E34" s="114">
        <v>2013883</v>
      </c>
      <c r="F34" s="31"/>
      <c r="G34" s="297">
        <f t="shared" si="0"/>
        <v>275.83659772633888</v>
      </c>
      <c r="H34" s="31"/>
      <c r="I34" s="297">
        <f>IF(G$60,G34/G$60*100,0)</f>
        <v>97.037895141884476</v>
      </c>
      <c r="J34" s="31"/>
      <c r="K34" s="114">
        <v>0</v>
      </c>
      <c r="L34" s="31"/>
      <c r="M34" s="114">
        <v>1108599</v>
      </c>
      <c r="N34" s="31"/>
      <c r="O34" s="297">
        <f t="shared" si="1"/>
        <v>151.84207642788658</v>
      </c>
      <c r="P34" s="31"/>
      <c r="Q34" s="297">
        <f>IF(O$60,O34/O$60*100,0)</f>
        <v>71.420671972701726</v>
      </c>
      <c r="R34" s="31"/>
      <c r="S34" s="114">
        <v>196467</v>
      </c>
      <c r="T34" s="31"/>
      <c r="U34" s="297">
        <f t="shared" si="2"/>
        <v>26.909601424462402</v>
      </c>
      <c r="V34" s="31"/>
      <c r="W34" s="297">
        <f>IF(U$60,U34/U$60*100,0)</f>
        <v>17.147269871478759</v>
      </c>
      <c r="X34" s="31"/>
      <c r="Y34" s="114">
        <v>0</v>
      </c>
      <c r="Z34" s="31"/>
      <c r="AA34" s="114">
        <v>138099</v>
      </c>
      <c r="AB34" s="31"/>
      <c r="AC34" s="114">
        <v>0</v>
      </c>
      <c r="AD34" s="31"/>
      <c r="AE34" s="31"/>
      <c r="AF34" s="114">
        <v>0</v>
      </c>
      <c r="AG34" s="31"/>
      <c r="AH34" s="297">
        <f t="shared" si="3"/>
        <v>0</v>
      </c>
      <c r="AI34" s="31"/>
      <c r="AJ34" s="297">
        <f>IF(AH$60,AH34/AH$60*100,0)</f>
        <v>0</v>
      </c>
      <c r="AK34" s="31"/>
      <c r="AL34" s="114">
        <v>16432</v>
      </c>
      <c r="AM34" s="31"/>
      <c r="AN34" s="297">
        <f t="shared" si="4"/>
        <v>2.2506505958087932</v>
      </c>
      <c r="AO34" s="31"/>
      <c r="AP34" s="297">
        <f>IF(AN$60,AN34/AN$60*100,0)</f>
        <v>8.6104646320638398</v>
      </c>
      <c r="AQ34" s="31"/>
      <c r="AR34" s="114">
        <f t="shared" si="5"/>
        <v>3335381</v>
      </c>
      <c r="AS34" s="31"/>
      <c r="AT34" s="114">
        <v>495112</v>
      </c>
      <c r="AU34" s="31"/>
      <c r="AV34" s="297">
        <f>IF(AR$34,AT34/AR$34*100,0)</f>
        <v>14.844241182641504</v>
      </c>
      <c r="AW34" s="31"/>
      <c r="AX34" s="114">
        <v>145229</v>
      </c>
      <c r="AY34" s="31"/>
      <c r="AZ34" s="297">
        <f t="shared" si="6"/>
        <v>4.354195217877658</v>
      </c>
      <c r="BA34" s="31"/>
      <c r="BB34" s="114">
        <v>5761</v>
      </c>
      <c r="BC34" s="31"/>
      <c r="BD34" s="297">
        <f t="shared" si="7"/>
        <v>0.1727238957108648</v>
      </c>
      <c r="BE34" s="31"/>
      <c r="BF34" s="114">
        <v>369508</v>
      </c>
      <c r="BG34" s="31"/>
      <c r="BH34" s="30">
        <v>18</v>
      </c>
      <c r="BI34" s="31"/>
      <c r="BJ34" s="298">
        <v>7301</v>
      </c>
      <c r="BK34" s="31"/>
      <c r="BL34" s="298">
        <f>IF(E34,$BJ34,0)</f>
        <v>7301</v>
      </c>
      <c r="BM34" s="31"/>
      <c r="BN34" s="298">
        <f>IF(M34,$BJ34,0)</f>
        <v>7301</v>
      </c>
      <c r="BO34" s="31"/>
      <c r="BP34" s="298">
        <f>IF(S34,$BJ34,0)</f>
        <v>7301</v>
      </c>
      <c r="BQ34" s="31"/>
      <c r="BR34" s="298">
        <f>IF(AF34,$BJ34,0)</f>
        <v>0</v>
      </c>
      <c r="BS34" s="31"/>
      <c r="BT34" s="298">
        <f>IF(AL34,$BJ34,0)</f>
        <v>7301</v>
      </c>
    </row>
    <row r="35" spans="1:72" ht="8.85" customHeight="1" x14ac:dyDescent="0.25">
      <c r="A35" s="30">
        <v>19</v>
      </c>
      <c r="B35" s="31"/>
      <c r="C35" s="11" t="s">
        <v>107</v>
      </c>
      <c r="D35" s="31"/>
      <c r="E35" s="114">
        <v>21303222</v>
      </c>
      <c r="F35" s="31"/>
      <c r="G35" s="297">
        <f t="shared" si="0"/>
        <v>267.86060781330548</v>
      </c>
      <c r="H35" s="31"/>
      <c r="I35" s="297">
        <f>IF(G$60,G35/G$60*100,0)</f>
        <v>94.231982948892849</v>
      </c>
      <c r="J35" s="31"/>
      <c r="K35" s="114">
        <v>0</v>
      </c>
      <c r="L35" s="31"/>
      <c r="M35" s="114">
        <v>18167901</v>
      </c>
      <c r="N35" s="31"/>
      <c r="O35" s="297">
        <f t="shared" si="1"/>
        <v>228.43798015868026</v>
      </c>
      <c r="P35" s="31"/>
      <c r="Q35" s="297">
        <f>IF(O$60,O35/O$60*100,0)</f>
        <v>107.44843873870576</v>
      </c>
      <c r="R35" s="31"/>
      <c r="S35" s="114">
        <v>14521949</v>
      </c>
      <c r="T35" s="31"/>
      <c r="U35" s="297">
        <f t="shared" si="2"/>
        <v>182.59482465956671</v>
      </c>
      <c r="V35" s="31"/>
      <c r="W35" s="297">
        <f>IF(U$60,U35/U$60*100,0)</f>
        <v>116.3526239644215</v>
      </c>
      <c r="X35" s="31"/>
      <c r="Y35" s="114">
        <v>0</v>
      </c>
      <c r="Z35" s="31"/>
      <c r="AA35" s="114">
        <v>14521949</v>
      </c>
      <c r="AB35" s="31"/>
      <c r="AC35" s="114">
        <v>0</v>
      </c>
      <c r="AD35" s="31"/>
      <c r="AE35" s="31"/>
      <c r="AF35" s="114">
        <v>891788</v>
      </c>
      <c r="AG35" s="31"/>
      <c r="AH35" s="297">
        <f t="shared" si="3"/>
        <v>11.213086720901284</v>
      </c>
      <c r="AI35" s="31"/>
      <c r="AJ35" s="297">
        <f>IF(AH$60,AH35/AH$60*100,0)</f>
        <v>67.339609686890682</v>
      </c>
      <c r="AK35" s="31"/>
      <c r="AL35" s="114">
        <v>2536745</v>
      </c>
      <c r="AM35" s="31"/>
      <c r="AN35" s="297">
        <f t="shared" si="4"/>
        <v>31.896304585633274</v>
      </c>
      <c r="AO35" s="31"/>
      <c r="AP35" s="297">
        <f>IF(AN$60,AN35/AN$60*100,0)</f>
        <v>122.02782743779726</v>
      </c>
      <c r="AQ35" s="31"/>
      <c r="AR35" s="114">
        <f t="shared" si="5"/>
        <v>57421605</v>
      </c>
      <c r="AS35" s="31"/>
      <c r="AT35" s="114">
        <v>11264006</v>
      </c>
      <c r="AU35" s="31"/>
      <c r="AV35" s="297">
        <f>IF(AR$35,AT35/AR$35*100,0)</f>
        <v>19.616320372793481</v>
      </c>
      <c r="AW35" s="31"/>
      <c r="AX35" s="114">
        <v>259880</v>
      </c>
      <c r="AY35" s="31"/>
      <c r="AZ35" s="297">
        <f t="shared" si="6"/>
        <v>0.45258226411470043</v>
      </c>
      <c r="BA35" s="31"/>
      <c r="BB35" s="114">
        <v>227557</v>
      </c>
      <c r="BC35" s="31"/>
      <c r="BD35" s="297">
        <f t="shared" si="7"/>
        <v>0.39629160487589987</v>
      </c>
      <c r="BE35" s="31"/>
      <c r="BF35" s="114">
        <v>6355200</v>
      </c>
      <c r="BG35" s="31"/>
      <c r="BH35" s="30">
        <v>19</v>
      </c>
      <c r="BI35" s="31"/>
      <c r="BJ35" s="298">
        <v>79531</v>
      </c>
      <c r="BK35" s="31"/>
      <c r="BL35" s="298">
        <f>IF(E35,$BJ35,0)</f>
        <v>79531</v>
      </c>
      <c r="BM35" s="31"/>
      <c r="BN35" s="298">
        <f>IF(M35,$BJ35,0)</f>
        <v>79531</v>
      </c>
      <c r="BO35" s="31"/>
      <c r="BP35" s="298">
        <f>IF(S35,$BJ35,0)</f>
        <v>79531</v>
      </c>
      <c r="BQ35" s="31"/>
      <c r="BR35" s="298">
        <f>IF(AF35,$BJ35,0)</f>
        <v>79531</v>
      </c>
      <c r="BS35" s="31"/>
      <c r="BT35" s="298">
        <f>IF(AL35,$BJ35,0)</f>
        <v>79531</v>
      </c>
    </row>
    <row r="36" spans="1:72" ht="8.85" customHeight="1" x14ac:dyDescent="0.25">
      <c r="A36" s="30">
        <v>20</v>
      </c>
      <c r="B36" s="31"/>
      <c r="C36" s="11" t="s">
        <v>108</v>
      </c>
      <c r="D36" s="31"/>
      <c r="E36" s="114">
        <v>13495479</v>
      </c>
      <c r="F36" s="31"/>
      <c r="G36" s="297">
        <f t="shared" si="0"/>
        <v>324.28582756632062</v>
      </c>
      <c r="H36" s="31"/>
      <c r="I36" s="297">
        <f>IF(G$60,G36/G$60*100,0)</f>
        <v>114.08208479499766</v>
      </c>
      <c r="J36" s="31"/>
      <c r="K36" s="114">
        <v>0</v>
      </c>
      <c r="L36" s="31"/>
      <c r="M36" s="114">
        <v>9191575</v>
      </c>
      <c r="N36" s="31"/>
      <c r="O36" s="297">
        <f t="shared" si="1"/>
        <v>220.8663735101884</v>
      </c>
      <c r="P36" s="31"/>
      <c r="Q36" s="297">
        <f>IF(O$60,O36/O$60*100,0)</f>
        <v>103.88704622175679</v>
      </c>
      <c r="R36" s="31"/>
      <c r="S36" s="114">
        <v>5473266</v>
      </c>
      <c r="T36" s="31"/>
      <c r="U36" s="297">
        <f t="shared" si="2"/>
        <v>131.51831026528259</v>
      </c>
      <c r="V36" s="31"/>
      <c r="W36" s="297">
        <f>IF(U$60,U36/U$60*100,0)</f>
        <v>83.805773396167254</v>
      </c>
      <c r="X36" s="31"/>
      <c r="Y36" s="114">
        <v>0</v>
      </c>
      <c r="Z36" s="31"/>
      <c r="AA36" s="114">
        <v>4550780</v>
      </c>
      <c r="AB36" s="31"/>
      <c r="AC36" s="114">
        <v>0</v>
      </c>
      <c r="AD36" s="31"/>
      <c r="AE36" s="31"/>
      <c r="AF36" s="114">
        <v>1315226</v>
      </c>
      <c r="AG36" s="31"/>
      <c r="AH36" s="297">
        <f t="shared" si="3"/>
        <v>31.603854286812766</v>
      </c>
      <c r="AI36" s="31"/>
      <c r="AJ36" s="297">
        <f>IF(AH$60,AH36/AH$60*100,0)</f>
        <v>189.79530482970159</v>
      </c>
      <c r="AK36" s="31"/>
      <c r="AL36" s="114">
        <v>1828105</v>
      </c>
      <c r="AM36" s="31"/>
      <c r="AN36" s="297">
        <f t="shared" si="4"/>
        <v>43.927936370626682</v>
      </c>
      <c r="AO36" s="31"/>
      <c r="AP36" s="297">
        <f>IF(AN$60,AN36/AN$60*100,0)</f>
        <v>168.0580464969542</v>
      </c>
      <c r="AQ36" s="31"/>
      <c r="AR36" s="114">
        <f t="shared" si="5"/>
        <v>31303651</v>
      </c>
      <c r="AS36" s="31"/>
      <c r="AT36" s="114">
        <v>1674111</v>
      </c>
      <c r="AU36" s="31"/>
      <c r="AV36" s="297">
        <f>IF(AR$36,AT36/AR$36*100,0)</f>
        <v>5.347973627740739</v>
      </c>
      <c r="AW36" s="31"/>
      <c r="AX36" s="114">
        <v>199032</v>
      </c>
      <c r="AY36" s="31"/>
      <c r="AZ36" s="297">
        <f t="shared" si="6"/>
        <v>0.63581081963889774</v>
      </c>
      <c r="BA36" s="31"/>
      <c r="BB36" s="114">
        <v>62988</v>
      </c>
      <c r="BC36" s="31"/>
      <c r="BD36" s="297">
        <f t="shared" si="7"/>
        <v>0.20121614568217616</v>
      </c>
      <c r="BE36" s="31"/>
      <c r="BF36" s="114">
        <v>875797</v>
      </c>
      <c r="BG36" s="31"/>
      <c r="BH36" s="30">
        <v>20</v>
      </c>
      <c r="BI36" s="31"/>
      <c r="BJ36" s="298">
        <v>41616</v>
      </c>
      <c r="BK36" s="31"/>
      <c r="BL36" s="298">
        <f>IF(E36,$BJ36,0)</f>
        <v>41616</v>
      </c>
      <c r="BM36" s="31"/>
      <c r="BN36" s="298">
        <f>IF(M36,$BJ36,0)</f>
        <v>41616</v>
      </c>
      <c r="BO36" s="31"/>
      <c r="BP36" s="298">
        <f>IF(S36,$BJ36,0)</f>
        <v>41616</v>
      </c>
      <c r="BQ36" s="31"/>
      <c r="BR36" s="298">
        <f>IF(AF36,$BJ36,0)</f>
        <v>41616</v>
      </c>
      <c r="BS36" s="31"/>
      <c r="BT36" s="298">
        <f>IF(AL36,$BJ36,0)</f>
        <v>41616</v>
      </c>
    </row>
    <row r="37" spans="1:72" ht="8.85" customHeight="1" x14ac:dyDescent="0.25">
      <c r="A37" s="37"/>
      <c r="B37" s="31"/>
      <c r="C37" s="11"/>
      <c r="D37" s="31"/>
      <c r="E37" s="277"/>
      <c r="F37" s="31"/>
      <c r="G37" s="38"/>
      <c r="H37" s="31"/>
      <c r="I37" s="38"/>
      <c r="J37" s="31"/>
      <c r="K37" s="277"/>
      <c r="L37" s="31"/>
      <c r="M37" s="277"/>
      <c r="N37" s="31"/>
      <c r="O37" s="38"/>
      <c r="P37" s="31"/>
      <c r="Q37" s="38"/>
      <c r="R37" s="31"/>
      <c r="S37" s="277"/>
      <c r="T37" s="31"/>
      <c r="U37" s="38"/>
      <c r="V37" s="31"/>
      <c r="W37" s="38"/>
      <c r="X37" s="31"/>
      <c r="Y37" s="277"/>
      <c r="Z37" s="31"/>
      <c r="AA37" s="277"/>
      <c r="AB37" s="31"/>
      <c r="AC37" s="277"/>
      <c r="AD37" s="31"/>
      <c r="AE37" s="31"/>
      <c r="AF37" s="277"/>
      <c r="AG37" s="31"/>
      <c r="AH37" s="38"/>
      <c r="AI37" s="31"/>
      <c r="AJ37" s="38"/>
      <c r="AK37" s="31"/>
      <c r="AL37" s="277"/>
      <c r="AM37" s="31"/>
      <c r="AN37" s="38"/>
      <c r="AO37" s="31"/>
      <c r="AP37" s="38"/>
      <c r="AQ37" s="31"/>
      <c r="AR37" s="277"/>
      <c r="AS37" s="31"/>
      <c r="AT37" s="277"/>
      <c r="AU37" s="31"/>
      <c r="AV37" s="38"/>
      <c r="AW37" s="31"/>
      <c r="AX37" s="277"/>
      <c r="AY37" s="31"/>
      <c r="AZ37" s="38"/>
      <c r="BA37" s="31"/>
      <c r="BB37" s="277"/>
      <c r="BC37" s="31"/>
      <c r="BD37" s="38"/>
      <c r="BE37" s="31"/>
      <c r="BF37" s="277"/>
      <c r="BG37" s="31"/>
      <c r="BH37" s="37"/>
      <c r="BI37" s="31"/>
      <c r="BJ37" s="277"/>
      <c r="BK37" s="31"/>
      <c r="BL37" s="31"/>
      <c r="BM37" s="31"/>
      <c r="BN37" s="31"/>
      <c r="BO37" s="31"/>
      <c r="BP37" s="31"/>
      <c r="BQ37" s="31"/>
      <c r="BR37" s="31"/>
      <c r="BS37" s="31"/>
      <c r="BT37" s="31"/>
    </row>
    <row r="38" spans="1:72" ht="8.85" customHeight="1" x14ac:dyDescent="0.25">
      <c r="A38" s="30">
        <v>21</v>
      </c>
      <c r="B38" s="31"/>
      <c r="C38" s="11" t="s">
        <v>109</v>
      </c>
      <c r="D38" s="31"/>
      <c r="E38" s="114">
        <v>3583514</v>
      </c>
      <c r="F38" s="31"/>
      <c r="G38" s="297">
        <f>(E38/$BJ38)</f>
        <v>226.7759777243387</v>
      </c>
      <c r="H38" s="31"/>
      <c r="I38" s="297">
        <f>IF(G$60,G38/G$60*100,0)</f>
        <v>79.778621577057791</v>
      </c>
      <c r="J38" s="31"/>
      <c r="K38" s="114">
        <v>0</v>
      </c>
      <c r="L38" s="31"/>
      <c r="M38" s="114">
        <v>2752830</v>
      </c>
      <c r="N38" s="31"/>
      <c r="O38" s="297">
        <f>(M38/$BJ38)</f>
        <v>174.20769522845208</v>
      </c>
      <c r="P38" s="31"/>
      <c r="Q38" s="297">
        <f>IF(O$60,O38/O$60*100,0)</f>
        <v>81.940598737403903</v>
      </c>
      <c r="R38" s="31"/>
      <c r="S38" s="114">
        <v>1288711</v>
      </c>
      <c r="T38" s="31"/>
      <c r="U38" s="297">
        <f>(S38/$BJ38)</f>
        <v>81.553664093152761</v>
      </c>
      <c r="V38" s="31"/>
      <c r="W38" s="297">
        <f>IF(U$60,U38/U$60*100,0)</f>
        <v>51.967424755015855</v>
      </c>
      <c r="X38" s="31"/>
      <c r="Y38" s="114">
        <v>0</v>
      </c>
      <c r="Z38" s="31"/>
      <c r="AA38" s="114">
        <v>1288711</v>
      </c>
      <c r="AB38" s="31"/>
      <c r="AC38" s="114">
        <v>0</v>
      </c>
      <c r="AD38" s="31"/>
      <c r="AE38" s="31"/>
      <c r="AF38" s="114">
        <v>252</v>
      </c>
      <c r="AG38" s="31"/>
      <c r="AH38" s="297">
        <f>(AF38/$BJ38)</f>
        <v>1.5947348436906719E-2</v>
      </c>
      <c r="AI38" s="31"/>
      <c r="AJ38" s="297">
        <f>IF(AH$60,AH38/AH$60*100,0)</f>
        <v>9.5770972437090693E-2</v>
      </c>
      <c r="AK38" s="31"/>
      <c r="AL38" s="114">
        <v>539650</v>
      </c>
      <c r="AM38" s="31"/>
      <c r="AN38" s="297">
        <f>(AL38/$BJ38)</f>
        <v>34.150740412605998</v>
      </c>
      <c r="AO38" s="31"/>
      <c r="AP38" s="297">
        <f>IF(AN$60,AN38/AN$60*100,0)</f>
        <v>130.65277348209003</v>
      </c>
      <c r="AQ38" s="31"/>
      <c r="AR38" s="114">
        <f t="shared" ref="AR38:AR47" si="9">(E38+M38+S38+AF38+AL38)</f>
        <v>8164957</v>
      </c>
      <c r="AS38" s="31"/>
      <c r="AT38" s="114">
        <v>749336</v>
      </c>
      <c r="AU38" s="31"/>
      <c r="AV38" s="297">
        <f>IF(AR$38,AT38/AR$38*100,0)</f>
        <v>9.177464131164438</v>
      </c>
      <c r="AW38" s="31"/>
      <c r="AX38" s="114">
        <v>121826</v>
      </c>
      <c r="AY38" s="31"/>
      <c r="AZ38" s="297">
        <f t="shared" ref="AZ38:AZ47" si="10">IF($AR38,AX38/$AR38*100,0)</f>
        <v>1.4920592968217714</v>
      </c>
      <c r="BA38" s="31"/>
      <c r="BB38" s="114">
        <v>0</v>
      </c>
      <c r="BC38" s="31"/>
      <c r="BD38" s="297">
        <f t="shared" ref="BD38:BD47" si="11">IF($AR38,BB38/$AR38*100,0)</f>
        <v>0</v>
      </c>
      <c r="BE38" s="31"/>
      <c r="BF38" s="114">
        <v>244997</v>
      </c>
      <c r="BG38" s="31"/>
      <c r="BH38" s="30">
        <v>21</v>
      </c>
      <c r="BI38" s="31"/>
      <c r="BJ38" s="298">
        <v>15802</v>
      </c>
      <c r="BK38" s="31"/>
      <c r="BL38" s="298">
        <f>IF(E38,$BJ38,0)</f>
        <v>15802</v>
      </c>
      <c r="BM38" s="31"/>
      <c r="BN38" s="298">
        <f>IF(M38,$BJ38,0)</f>
        <v>15802</v>
      </c>
      <c r="BO38" s="31"/>
      <c r="BP38" s="298">
        <f>IF(S38,$BJ38,0)</f>
        <v>15802</v>
      </c>
      <c r="BQ38" s="31"/>
      <c r="BR38" s="298">
        <f>IF(AF38,$BJ38,0)</f>
        <v>15802</v>
      </c>
      <c r="BS38" s="31"/>
      <c r="BT38" s="298">
        <f>IF(AL38,$BJ38,0)</f>
        <v>15802</v>
      </c>
    </row>
    <row r="39" spans="1:72" ht="8.85" customHeight="1" x14ac:dyDescent="0.25">
      <c r="A39" s="30">
        <v>22</v>
      </c>
      <c r="B39" s="31"/>
      <c r="C39" s="11" t="s">
        <v>110</v>
      </c>
      <c r="D39" s="31"/>
      <c r="E39" s="114">
        <v>4320691</v>
      </c>
      <c r="F39" s="31"/>
      <c r="G39" s="297">
        <f t="shared" ref="G39:G48" si="12">(E39/$BJ39)</f>
        <v>319.01144418192558</v>
      </c>
      <c r="H39" s="31"/>
      <c r="I39" s="297">
        <f>IF(G$60,G39/G$60*100,0)</f>
        <v>112.22658387158211</v>
      </c>
      <c r="J39" s="31"/>
      <c r="K39" s="114">
        <v>0</v>
      </c>
      <c r="L39" s="31"/>
      <c r="M39" s="114">
        <v>2392084</v>
      </c>
      <c r="N39" s="31"/>
      <c r="O39" s="297">
        <f t="shared" ref="O39:O48" si="13">(M39/$BJ39)</f>
        <v>176.61577082102775</v>
      </c>
      <c r="P39" s="31"/>
      <c r="Q39" s="297">
        <f>IF(O$60,O39/O$60*100,0)</f>
        <v>83.073264866772178</v>
      </c>
      <c r="R39" s="31"/>
      <c r="S39" s="114">
        <v>2989864</v>
      </c>
      <c r="T39" s="31"/>
      <c r="U39" s="297">
        <f t="shared" ref="U39:U48" si="14">(S39/$BJ39)</f>
        <v>220.75191966922623</v>
      </c>
      <c r="V39" s="31"/>
      <c r="W39" s="297">
        <f>IF(U$60,U39/U$60*100,0)</f>
        <v>140.66699396647954</v>
      </c>
      <c r="X39" s="31"/>
      <c r="Y39" s="114">
        <v>2553855</v>
      </c>
      <c r="Z39" s="31"/>
      <c r="AA39" s="114">
        <v>126357</v>
      </c>
      <c r="AB39" s="31"/>
      <c r="AC39" s="114">
        <v>309652</v>
      </c>
      <c r="AD39" s="31"/>
      <c r="AE39" s="31"/>
      <c r="AF39" s="114">
        <v>208580</v>
      </c>
      <c r="AG39" s="31"/>
      <c r="AH39" s="297">
        <f t="shared" ref="AH39:AH48" si="15">(AF39/$BJ39)</f>
        <v>15.400177200236268</v>
      </c>
      <c r="AI39" s="31"/>
      <c r="AJ39" s="297">
        <f>IF(AH$60,AH39/AH$60*100,0)</f>
        <v>92.484964005478403</v>
      </c>
      <c r="AK39" s="31"/>
      <c r="AL39" s="114">
        <v>95150</v>
      </c>
      <c r="AM39" s="31"/>
      <c r="AN39" s="297">
        <f t="shared" ref="AN39:AN48" si="16">(AL39/$BJ39)</f>
        <v>7.0252510336680452</v>
      </c>
      <c r="AO39" s="31"/>
      <c r="AP39" s="297">
        <f>IF(AN$60,AN39/AN$60*100,0)</f>
        <v>26.876973115869511</v>
      </c>
      <c r="AQ39" s="31"/>
      <c r="AR39" s="114">
        <f t="shared" si="9"/>
        <v>10006369</v>
      </c>
      <c r="AS39" s="31"/>
      <c r="AT39" s="114">
        <v>2738953</v>
      </c>
      <c r="AU39" s="31"/>
      <c r="AV39" s="297">
        <f>IF(AR$39,AT39/AR$39*100,0)</f>
        <v>27.372096711604378</v>
      </c>
      <c r="AW39" s="31"/>
      <c r="AX39" s="114">
        <v>43377</v>
      </c>
      <c r="AY39" s="31"/>
      <c r="AZ39" s="297">
        <f t="shared" si="10"/>
        <v>0.43349390773016661</v>
      </c>
      <c r="BA39" s="31"/>
      <c r="BB39" s="114">
        <v>390127</v>
      </c>
      <c r="BC39" s="31"/>
      <c r="BD39" s="297">
        <f t="shared" si="11"/>
        <v>3.8987868626471798</v>
      </c>
      <c r="BE39" s="31"/>
      <c r="BF39" s="114">
        <v>515160</v>
      </c>
      <c r="BG39" s="31"/>
      <c r="BH39" s="30">
        <v>22</v>
      </c>
      <c r="BI39" s="31"/>
      <c r="BJ39" s="298">
        <v>13544</v>
      </c>
      <c r="BK39" s="31"/>
      <c r="BL39" s="298">
        <f>IF(E39,$BJ39,0)</f>
        <v>13544</v>
      </c>
      <c r="BM39" s="31"/>
      <c r="BN39" s="298">
        <f>IF(M39,$BJ39,0)</f>
        <v>13544</v>
      </c>
      <c r="BO39" s="31"/>
      <c r="BP39" s="298">
        <f>IF(S39,$BJ39,0)</f>
        <v>13544</v>
      </c>
      <c r="BQ39" s="31"/>
      <c r="BR39" s="298">
        <f>IF(AF39,$BJ39,0)</f>
        <v>13544</v>
      </c>
      <c r="BS39" s="31"/>
      <c r="BT39" s="298">
        <f>IF(AL39,$BJ39,0)</f>
        <v>13544</v>
      </c>
    </row>
    <row r="40" spans="1:72" ht="8.85" customHeight="1" x14ac:dyDescent="0.25">
      <c r="A40" s="30">
        <v>23</v>
      </c>
      <c r="B40" s="31"/>
      <c r="C40" s="11" t="s">
        <v>111</v>
      </c>
      <c r="D40" s="31"/>
      <c r="E40" s="114">
        <v>59345103</v>
      </c>
      <c r="F40" s="31"/>
      <c r="G40" s="297">
        <f t="shared" si="12"/>
        <v>323.90432708576668</v>
      </c>
      <c r="H40" s="31"/>
      <c r="I40" s="297">
        <f>IF(G$60,G40/G$60*100,0)</f>
        <v>113.94787488980842</v>
      </c>
      <c r="J40" s="31"/>
      <c r="K40" s="114">
        <v>0</v>
      </c>
      <c r="L40" s="31"/>
      <c r="M40" s="114">
        <v>43817405</v>
      </c>
      <c r="N40" s="31"/>
      <c r="O40" s="297">
        <f t="shared" si="13"/>
        <v>239.15447718018973</v>
      </c>
      <c r="P40" s="31"/>
      <c r="Q40" s="297">
        <f>IF(O$60,O40/O$60*100,0)</f>
        <v>112.48906671532038</v>
      </c>
      <c r="R40" s="31"/>
      <c r="S40" s="114">
        <v>30021717</v>
      </c>
      <c r="T40" s="31"/>
      <c r="U40" s="297">
        <f t="shared" si="14"/>
        <v>163.85790151622658</v>
      </c>
      <c r="V40" s="31"/>
      <c r="W40" s="297">
        <f>IF(U$60,U40/U$60*100,0)</f>
        <v>104.4131279967131</v>
      </c>
      <c r="X40" s="31"/>
      <c r="Y40" s="114">
        <v>15923273</v>
      </c>
      <c r="Z40" s="31"/>
      <c r="AA40" s="114">
        <v>12758064</v>
      </c>
      <c r="AB40" s="31"/>
      <c r="AC40" s="114">
        <v>653444</v>
      </c>
      <c r="AD40" s="31"/>
      <c r="AE40" s="31"/>
      <c r="AF40" s="114">
        <v>3794234</v>
      </c>
      <c r="AG40" s="31"/>
      <c r="AH40" s="297">
        <f t="shared" si="15"/>
        <v>20.708849567182263</v>
      </c>
      <c r="AI40" s="31"/>
      <c r="AJ40" s="297">
        <f>IF(AH$60,AH40/AH$60*100,0)</f>
        <v>124.36592007436997</v>
      </c>
      <c r="AK40" s="31"/>
      <c r="AL40" s="114">
        <v>4708</v>
      </c>
      <c r="AM40" s="31"/>
      <c r="AN40" s="297">
        <f t="shared" si="16"/>
        <v>2.569616522394088E-2</v>
      </c>
      <c r="AO40" s="31"/>
      <c r="AP40" s="297">
        <f>IF(AN$60,AN40/AN$60*100,0)</f>
        <v>9.8307539274394257E-2</v>
      </c>
      <c r="AQ40" s="31"/>
      <c r="AR40" s="114">
        <f t="shared" si="9"/>
        <v>136983167</v>
      </c>
      <c r="AS40" s="31"/>
      <c r="AT40" s="114">
        <v>9772568</v>
      </c>
      <c r="AU40" s="31"/>
      <c r="AV40" s="297">
        <f>IF(AR$40,AT40/AR$40*100,0)</f>
        <v>7.1341378754953153</v>
      </c>
      <c r="AW40" s="31"/>
      <c r="AX40" s="114">
        <v>502312</v>
      </c>
      <c r="AY40" s="31"/>
      <c r="AZ40" s="297">
        <f t="shared" si="10"/>
        <v>0.36669615033794623</v>
      </c>
      <c r="BA40" s="31"/>
      <c r="BB40" s="114">
        <v>748098</v>
      </c>
      <c r="BC40" s="31"/>
      <c r="BD40" s="297">
        <f t="shared" si="11"/>
        <v>0.54612403580945101</v>
      </c>
      <c r="BE40" s="31"/>
      <c r="BF40" s="114">
        <v>4616648</v>
      </c>
      <c r="BG40" s="31"/>
      <c r="BH40" s="30">
        <v>23</v>
      </c>
      <c r="BI40" s="31"/>
      <c r="BJ40" s="298">
        <v>183218</v>
      </c>
      <c r="BK40" s="31"/>
      <c r="BL40" s="298">
        <f>IF(E40,$BJ40,0)</f>
        <v>183218</v>
      </c>
      <c r="BM40" s="31"/>
      <c r="BN40" s="298">
        <f>IF(M40,$BJ40,0)</f>
        <v>183218</v>
      </c>
      <c r="BO40" s="31"/>
      <c r="BP40" s="298">
        <f>IF(S40,$BJ40,0)</f>
        <v>183218</v>
      </c>
      <c r="BQ40" s="31"/>
      <c r="BR40" s="298">
        <f>IF(AF40,$BJ40,0)</f>
        <v>183218</v>
      </c>
      <c r="BS40" s="31"/>
      <c r="BT40" s="298">
        <f>IF(AL40,$BJ40,0)</f>
        <v>183218</v>
      </c>
    </row>
    <row r="41" spans="1:72" ht="8.85" customHeight="1" x14ac:dyDescent="0.25">
      <c r="A41" s="30">
        <v>24</v>
      </c>
      <c r="B41" s="31"/>
      <c r="C41" s="11" t="s">
        <v>112</v>
      </c>
      <c r="D41" s="31"/>
      <c r="E41" s="114">
        <v>66471905</v>
      </c>
      <c r="F41" s="31"/>
      <c r="G41" s="297">
        <f t="shared" si="12"/>
        <v>269.02226746044914</v>
      </c>
      <c r="H41" s="31"/>
      <c r="I41" s="297">
        <f>IF(G$60,G41/G$60*100,0)</f>
        <v>94.640648832822876</v>
      </c>
      <c r="J41" s="31"/>
      <c r="K41" s="114">
        <v>0</v>
      </c>
      <c r="L41" s="31"/>
      <c r="M41" s="114">
        <v>43323830</v>
      </c>
      <c r="N41" s="31"/>
      <c r="O41" s="297">
        <f t="shared" si="13"/>
        <v>175.33836260102717</v>
      </c>
      <c r="P41" s="31"/>
      <c r="Q41" s="297">
        <f>IF(O$60,O41/O$60*100,0)</f>
        <v>82.472421177050762</v>
      </c>
      <c r="R41" s="31"/>
      <c r="S41" s="114">
        <v>45076482</v>
      </c>
      <c r="T41" s="31"/>
      <c r="U41" s="297">
        <f t="shared" si="14"/>
        <v>182.43162125081449</v>
      </c>
      <c r="V41" s="31"/>
      <c r="W41" s="297">
        <f>IF(U$60,U41/U$60*100,0)</f>
        <v>116.24862789069014</v>
      </c>
      <c r="X41" s="31"/>
      <c r="Y41" s="114">
        <v>28878905</v>
      </c>
      <c r="Z41" s="31"/>
      <c r="AA41" s="114">
        <v>9761981</v>
      </c>
      <c r="AB41" s="31"/>
      <c r="AC41" s="114">
        <v>148801</v>
      </c>
      <c r="AD41" s="31"/>
      <c r="AE41" s="31"/>
      <c r="AF41" s="114">
        <v>2488772</v>
      </c>
      <c r="AG41" s="31"/>
      <c r="AH41" s="297">
        <f t="shared" si="15"/>
        <v>10.072452213188066</v>
      </c>
      <c r="AI41" s="31"/>
      <c r="AJ41" s="297">
        <f>IF(AH$60,AH41/AH$60*100,0)</f>
        <v>60.489588416509122</v>
      </c>
      <c r="AK41" s="31"/>
      <c r="AL41" s="114">
        <v>7031955</v>
      </c>
      <c r="AM41" s="31"/>
      <c r="AN41" s="297">
        <f t="shared" si="16"/>
        <v>28.459429269852318</v>
      </c>
      <c r="AO41" s="31"/>
      <c r="AP41" s="297">
        <f>IF(AN$60,AN41/AN$60*100,0)</f>
        <v>108.87914349438373</v>
      </c>
      <c r="AQ41" s="31"/>
      <c r="AR41" s="114">
        <f t="shared" si="9"/>
        <v>164392944</v>
      </c>
      <c r="AS41" s="31"/>
      <c r="AT41" s="114">
        <v>24151302</v>
      </c>
      <c r="AU41" s="31"/>
      <c r="AV41" s="297">
        <f>IF(AR$41,AT41/AR$41*100,0)</f>
        <v>14.691203534867045</v>
      </c>
      <c r="AW41" s="31"/>
      <c r="AX41" s="114">
        <v>1848349</v>
      </c>
      <c r="AY41" s="31"/>
      <c r="AZ41" s="297">
        <f t="shared" si="10"/>
        <v>1.1243481350391777</v>
      </c>
      <c r="BA41" s="31"/>
      <c r="BB41" s="114">
        <v>300062</v>
      </c>
      <c r="BC41" s="31"/>
      <c r="BD41" s="297">
        <f t="shared" si="11"/>
        <v>0.18252729873856388</v>
      </c>
      <c r="BE41" s="31"/>
      <c r="BF41" s="114">
        <v>9447084</v>
      </c>
      <c r="BG41" s="31"/>
      <c r="BH41" s="30">
        <v>24</v>
      </c>
      <c r="BI41" s="31"/>
      <c r="BJ41" s="298">
        <v>247087</v>
      </c>
      <c r="BK41" s="31"/>
      <c r="BL41" s="298">
        <f>IF(E41,$BJ41,0)</f>
        <v>247087</v>
      </c>
      <c r="BM41" s="31"/>
      <c r="BN41" s="298">
        <f>IF(M41,$BJ41,0)</f>
        <v>247087</v>
      </c>
      <c r="BO41" s="31"/>
      <c r="BP41" s="298">
        <f>IF(S41,$BJ41,0)</f>
        <v>247087</v>
      </c>
      <c r="BQ41" s="31"/>
      <c r="BR41" s="298">
        <f>IF(AF41,$BJ41,0)</f>
        <v>247087</v>
      </c>
      <c r="BS41" s="31"/>
      <c r="BT41" s="298">
        <f>IF(AL41,$BJ41,0)</f>
        <v>247087</v>
      </c>
    </row>
    <row r="42" spans="1:72" ht="8.85" customHeight="1" x14ac:dyDescent="0.25">
      <c r="A42" s="30">
        <v>25</v>
      </c>
      <c r="B42" s="31"/>
      <c r="C42" s="11" t="s">
        <v>113</v>
      </c>
      <c r="D42" s="31"/>
      <c r="E42" s="114">
        <v>1774047</v>
      </c>
      <c r="F42" s="31"/>
      <c r="G42" s="297">
        <f t="shared" si="12"/>
        <v>459.95514648690693</v>
      </c>
      <c r="H42" s="31"/>
      <c r="I42" s="297">
        <f>IF(G$60,G42/G$60*100,0)</f>
        <v>161.80985279932887</v>
      </c>
      <c r="J42" s="31"/>
      <c r="K42" s="114">
        <v>0</v>
      </c>
      <c r="L42" s="31"/>
      <c r="M42" s="114">
        <v>269974</v>
      </c>
      <c r="N42" s="31"/>
      <c r="O42" s="297">
        <f t="shared" si="13"/>
        <v>69.995851698211041</v>
      </c>
      <c r="P42" s="31"/>
      <c r="Q42" s="297">
        <f>IF(O$60,O42/O$60*100,0)</f>
        <v>32.923356168420312</v>
      </c>
      <c r="R42" s="31"/>
      <c r="S42" s="114">
        <v>706676</v>
      </c>
      <c r="T42" s="31"/>
      <c r="U42" s="297">
        <f t="shared" si="14"/>
        <v>183.21908218822918</v>
      </c>
      <c r="V42" s="31"/>
      <c r="W42" s="297">
        <f>IF(U$60,U42/U$60*100,0)</f>
        <v>116.75041180766866</v>
      </c>
      <c r="X42" s="31"/>
      <c r="Y42" s="114">
        <v>0</v>
      </c>
      <c r="Z42" s="31"/>
      <c r="AA42" s="114">
        <v>706676</v>
      </c>
      <c r="AB42" s="31"/>
      <c r="AC42" s="114">
        <v>0</v>
      </c>
      <c r="AD42" s="31"/>
      <c r="AE42" s="31"/>
      <c r="AF42" s="114">
        <v>80296</v>
      </c>
      <c r="AG42" s="31"/>
      <c r="AH42" s="297">
        <f t="shared" si="15"/>
        <v>20.818252527871401</v>
      </c>
      <c r="AI42" s="31"/>
      <c r="AJ42" s="297">
        <f>IF(AH$60,AH42/AH$60*100,0)</f>
        <v>125.02293387037177</v>
      </c>
      <c r="AK42" s="31"/>
      <c r="AL42" s="114">
        <v>89876</v>
      </c>
      <c r="AM42" s="31"/>
      <c r="AN42" s="297">
        <f t="shared" si="16"/>
        <v>23.302048224008296</v>
      </c>
      <c r="AO42" s="31"/>
      <c r="AP42" s="297">
        <f>IF(AN$60,AN42/AN$60*100,0)</f>
        <v>89.14820561712601</v>
      </c>
      <c r="AQ42" s="31"/>
      <c r="AR42" s="114">
        <f t="shared" si="9"/>
        <v>2920869</v>
      </c>
      <c r="AS42" s="31"/>
      <c r="AT42" s="114">
        <v>540557</v>
      </c>
      <c r="AU42" s="31"/>
      <c r="AV42" s="297">
        <f>IF(AR$42,AT42/AR$42*100,0)</f>
        <v>18.506718377304836</v>
      </c>
      <c r="AW42" s="31"/>
      <c r="AX42" s="114">
        <v>1503</v>
      </c>
      <c r="AY42" s="31"/>
      <c r="AZ42" s="297">
        <f t="shared" si="10"/>
        <v>5.1457288909567668E-2</v>
      </c>
      <c r="BA42" s="31"/>
      <c r="BB42" s="114">
        <v>16546</v>
      </c>
      <c r="BC42" s="31"/>
      <c r="BD42" s="297">
        <f t="shared" si="11"/>
        <v>0.56647525102974483</v>
      </c>
      <c r="BE42" s="31"/>
      <c r="BF42" s="114">
        <v>208995</v>
      </c>
      <c r="BG42" s="31"/>
      <c r="BH42" s="30">
        <v>25</v>
      </c>
      <c r="BI42" s="31"/>
      <c r="BJ42" s="298">
        <v>3857</v>
      </c>
      <c r="BK42" s="31"/>
      <c r="BL42" s="298">
        <f>IF(E42,$BJ42,0)</f>
        <v>3857</v>
      </c>
      <c r="BM42" s="31"/>
      <c r="BN42" s="298">
        <f>IF(M42,$BJ42,0)</f>
        <v>3857</v>
      </c>
      <c r="BO42" s="31"/>
      <c r="BP42" s="298">
        <f>IF(S42,$BJ42,0)</f>
        <v>3857</v>
      </c>
      <c r="BQ42" s="31"/>
      <c r="BR42" s="298">
        <f>IF(AF42,$BJ42,0)</f>
        <v>3857</v>
      </c>
      <c r="BS42" s="31"/>
      <c r="BT42" s="298">
        <f>IF(AL42,$BJ42,0)</f>
        <v>3857</v>
      </c>
    </row>
    <row r="43" spans="1:72" ht="8.85" customHeight="1" x14ac:dyDescent="0.25">
      <c r="A43" s="37"/>
      <c r="B43" s="31"/>
      <c r="C43" s="11"/>
      <c r="D43" s="31"/>
      <c r="E43" s="31"/>
      <c r="F43" s="31"/>
      <c r="G43" s="38"/>
      <c r="H43" s="31"/>
      <c r="I43" s="38"/>
      <c r="J43" s="31"/>
      <c r="K43" s="31"/>
      <c r="L43" s="31"/>
      <c r="M43" s="31"/>
      <c r="N43" s="31"/>
      <c r="O43" s="38"/>
      <c r="P43" s="31"/>
      <c r="Q43" s="38"/>
      <c r="R43" s="31"/>
      <c r="S43" s="31"/>
      <c r="T43" s="31"/>
      <c r="U43" s="38"/>
      <c r="V43" s="31"/>
      <c r="W43" s="38"/>
      <c r="X43" s="31"/>
      <c r="Y43" s="31"/>
      <c r="Z43" s="31"/>
      <c r="AA43" s="31"/>
      <c r="AB43" s="31"/>
      <c r="AC43" s="31"/>
      <c r="AD43" s="31"/>
      <c r="AE43" s="31"/>
      <c r="AF43" s="31"/>
      <c r="AG43" s="31"/>
      <c r="AH43" s="38"/>
      <c r="AI43" s="31"/>
      <c r="AJ43" s="38"/>
      <c r="AK43" s="31"/>
      <c r="AL43" s="31"/>
      <c r="AM43" s="31"/>
      <c r="AN43" s="38"/>
      <c r="AO43" s="31"/>
      <c r="AP43" s="38"/>
      <c r="AQ43" s="31"/>
      <c r="AR43" s="31"/>
      <c r="AS43" s="31"/>
      <c r="AT43" s="31"/>
      <c r="AU43" s="31"/>
      <c r="AV43" s="38"/>
      <c r="AW43" s="31"/>
      <c r="AX43" s="31"/>
      <c r="AY43" s="31"/>
      <c r="AZ43" s="38"/>
      <c r="BA43" s="31"/>
      <c r="BB43" s="31"/>
      <c r="BC43" s="31"/>
      <c r="BD43" s="38"/>
      <c r="BE43" s="31"/>
      <c r="BF43" s="31"/>
      <c r="BG43" s="31"/>
      <c r="BH43" s="37"/>
      <c r="BI43" s="31"/>
      <c r="BJ43" s="277"/>
      <c r="BK43" s="31"/>
      <c r="BL43" s="31"/>
      <c r="BM43" s="31"/>
      <c r="BN43" s="31"/>
      <c r="BO43" s="31"/>
      <c r="BP43" s="31"/>
      <c r="BQ43" s="31"/>
      <c r="BR43" s="31"/>
      <c r="BS43" s="31"/>
      <c r="BT43" s="31"/>
    </row>
    <row r="44" spans="1:72" ht="8.85" customHeight="1" x14ac:dyDescent="0.25">
      <c r="A44" s="30">
        <v>26</v>
      </c>
      <c r="B44" s="31"/>
      <c r="C44" s="11" t="s">
        <v>114</v>
      </c>
      <c r="D44" s="31"/>
      <c r="E44" s="114">
        <v>9753626</v>
      </c>
      <c r="F44" s="31"/>
      <c r="G44" s="297">
        <f t="shared" si="12"/>
        <v>304.62945842963336</v>
      </c>
      <c r="H44" s="31"/>
      <c r="I44" s="297">
        <f>IF(G$60,G44/G$60*100,0)</f>
        <v>107.16707531881349</v>
      </c>
      <c r="J44" s="31"/>
      <c r="K44" s="114">
        <v>0</v>
      </c>
      <c r="L44" s="31"/>
      <c r="M44" s="114">
        <v>7044153</v>
      </c>
      <c r="N44" s="31"/>
      <c r="O44" s="297">
        <f t="shared" si="13"/>
        <v>220.00602785932912</v>
      </c>
      <c r="P44" s="31"/>
      <c r="Q44" s="297">
        <f>IF(O$60,O44/O$60*100,0)</f>
        <v>103.48237272177117</v>
      </c>
      <c r="R44" s="31"/>
      <c r="S44" s="114">
        <v>4654074</v>
      </c>
      <c r="T44" s="31"/>
      <c r="U44" s="297">
        <f t="shared" si="14"/>
        <v>145.35804859766381</v>
      </c>
      <c r="V44" s="31"/>
      <c r="W44" s="297">
        <f>IF(U$60,U44/U$60*100,0)</f>
        <v>92.624697333117808</v>
      </c>
      <c r="X44" s="31"/>
      <c r="Y44" s="114">
        <v>0</v>
      </c>
      <c r="Z44" s="31"/>
      <c r="AA44" s="114">
        <v>4654074</v>
      </c>
      <c r="AB44" s="31"/>
      <c r="AC44" s="114">
        <v>0</v>
      </c>
      <c r="AD44" s="31"/>
      <c r="AE44" s="31"/>
      <c r="AF44" s="114">
        <v>392713</v>
      </c>
      <c r="AG44" s="31"/>
      <c r="AH44" s="297">
        <f t="shared" si="15"/>
        <v>12.265381972640389</v>
      </c>
      <c r="AI44" s="31"/>
      <c r="AJ44" s="297">
        <f>IF(AH$60,AH44/AH$60*100,0)</f>
        <v>73.659114145497412</v>
      </c>
      <c r="AK44" s="31"/>
      <c r="AL44" s="114">
        <v>255314</v>
      </c>
      <c r="AM44" s="31"/>
      <c r="AN44" s="297">
        <f t="shared" si="16"/>
        <v>7.9740770816415765</v>
      </c>
      <c r="AO44" s="31"/>
      <c r="AP44" s="297">
        <f>IF(AN$60,AN44/AN$60*100,0)</f>
        <v>30.50696043743379</v>
      </c>
      <c r="AQ44" s="31"/>
      <c r="AR44" s="114">
        <f t="shared" si="9"/>
        <v>22099880</v>
      </c>
      <c r="AS44" s="31"/>
      <c r="AT44" s="114">
        <v>6398520</v>
      </c>
      <c r="AU44" s="31"/>
      <c r="AV44" s="297">
        <f>IF(AR$44,AT44/AR$44*100,0)</f>
        <v>28.952736394948751</v>
      </c>
      <c r="AW44" s="31"/>
      <c r="AX44" s="114">
        <v>254464</v>
      </c>
      <c r="AY44" s="31"/>
      <c r="AZ44" s="297">
        <f t="shared" si="10"/>
        <v>1.1514270665723072</v>
      </c>
      <c r="BA44" s="31"/>
      <c r="BB44" s="114">
        <v>12650</v>
      </c>
      <c r="BC44" s="31"/>
      <c r="BD44" s="297">
        <f t="shared" si="11"/>
        <v>5.724012981065961E-2</v>
      </c>
      <c r="BE44" s="31"/>
      <c r="BF44" s="114">
        <v>1056482</v>
      </c>
      <c r="BG44" s="31"/>
      <c r="BH44" s="30">
        <v>26</v>
      </c>
      <c r="BI44" s="31"/>
      <c r="BJ44" s="298">
        <v>32018</v>
      </c>
      <c r="BK44" s="31"/>
      <c r="BL44" s="298">
        <f>IF(E44,$BJ44,0)</f>
        <v>32018</v>
      </c>
      <c r="BM44" s="31"/>
      <c r="BN44" s="298">
        <f>IF(M44,$BJ44,0)</f>
        <v>32018</v>
      </c>
      <c r="BO44" s="31"/>
      <c r="BP44" s="298">
        <f>IF(S44,$BJ44,0)</f>
        <v>32018</v>
      </c>
      <c r="BQ44" s="31"/>
      <c r="BR44" s="298">
        <f>IF(AF44,$BJ44,0)</f>
        <v>32018</v>
      </c>
      <c r="BS44" s="31"/>
      <c r="BT44" s="298">
        <f>IF(AL44,$BJ44,0)</f>
        <v>32018</v>
      </c>
    </row>
    <row r="45" spans="1:72" ht="8.85" customHeight="1" x14ac:dyDescent="0.25">
      <c r="A45" s="30">
        <v>27</v>
      </c>
      <c r="B45" s="31"/>
      <c r="C45" s="11" t="s">
        <v>115</v>
      </c>
      <c r="D45" s="31"/>
      <c r="E45" s="114">
        <v>2714999</v>
      </c>
      <c r="F45" s="31"/>
      <c r="G45" s="297">
        <f t="shared" si="12"/>
        <v>220.96516643607063</v>
      </c>
      <c r="H45" s="31"/>
      <c r="I45" s="297">
        <f>IF(G$60,G45/G$60*100,0)</f>
        <v>77.734408078457236</v>
      </c>
      <c r="J45" s="31"/>
      <c r="K45" s="114">
        <v>0</v>
      </c>
      <c r="L45" s="31"/>
      <c r="M45" s="114">
        <v>2902319</v>
      </c>
      <c r="N45" s="31"/>
      <c r="O45" s="297">
        <f t="shared" si="13"/>
        <v>236.21054773337673</v>
      </c>
      <c r="P45" s="31"/>
      <c r="Q45" s="297">
        <f>IF(O$60,O45/O$60*100,0)</f>
        <v>111.10435554514967</v>
      </c>
      <c r="R45" s="31"/>
      <c r="S45" s="114">
        <v>540557</v>
      </c>
      <c r="T45" s="31"/>
      <c r="U45" s="297">
        <f t="shared" si="14"/>
        <v>43.994221534955642</v>
      </c>
      <c r="V45" s="31"/>
      <c r="W45" s="297">
        <f>IF(U$60,U45/U$60*100,0)</f>
        <v>28.033889374508931</v>
      </c>
      <c r="X45" s="31"/>
      <c r="Y45" s="114">
        <v>0</v>
      </c>
      <c r="Z45" s="31"/>
      <c r="AA45" s="114">
        <v>235704</v>
      </c>
      <c r="AB45" s="31"/>
      <c r="AC45" s="114">
        <v>0</v>
      </c>
      <c r="AD45" s="31"/>
      <c r="AE45" s="31"/>
      <c r="AF45" s="114">
        <v>278133</v>
      </c>
      <c r="AG45" s="31"/>
      <c r="AH45" s="297">
        <f t="shared" si="15"/>
        <v>22.636363636363637</v>
      </c>
      <c r="AI45" s="31"/>
      <c r="AJ45" s="297">
        <f>IF(AH$60,AH45/AH$60*100,0)</f>
        <v>135.94150566604469</v>
      </c>
      <c r="AK45" s="31"/>
      <c r="AL45" s="114">
        <v>103482</v>
      </c>
      <c r="AM45" s="31"/>
      <c r="AN45" s="297">
        <f t="shared" si="16"/>
        <v>8.4220721087328076</v>
      </c>
      <c r="AO45" s="31"/>
      <c r="AP45" s="297">
        <f>IF(AN$60,AN45/AN$60*100,0)</f>
        <v>32.22088499919959</v>
      </c>
      <c r="AQ45" s="31"/>
      <c r="AR45" s="114">
        <f t="shared" si="9"/>
        <v>6539490</v>
      </c>
      <c r="AS45" s="31"/>
      <c r="AT45" s="114">
        <v>507411</v>
      </c>
      <c r="AU45" s="31"/>
      <c r="AV45" s="297">
        <f>IF(AR$45,AT45/AR$45*100,0)</f>
        <v>7.7591830555593777</v>
      </c>
      <c r="AW45" s="31"/>
      <c r="AX45" s="114">
        <v>95931</v>
      </c>
      <c r="AY45" s="31"/>
      <c r="AZ45" s="297">
        <f t="shared" si="10"/>
        <v>1.4669492575109069</v>
      </c>
      <c r="BA45" s="31"/>
      <c r="BB45" s="114">
        <v>0</v>
      </c>
      <c r="BC45" s="31"/>
      <c r="BD45" s="297">
        <f t="shared" si="11"/>
        <v>0</v>
      </c>
      <c r="BE45" s="31"/>
      <c r="BF45" s="114">
        <v>273211</v>
      </c>
      <c r="BG45" s="31"/>
      <c r="BH45" s="30">
        <v>27</v>
      </c>
      <c r="BI45" s="31"/>
      <c r="BJ45" s="298">
        <v>12287</v>
      </c>
      <c r="BK45" s="31"/>
      <c r="BL45" s="298">
        <f>IF(E45,$BJ45,0)</f>
        <v>12287</v>
      </c>
      <c r="BM45" s="31"/>
      <c r="BN45" s="298">
        <f>IF(M45,$BJ45,0)</f>
        <v>12287</v>
      </c>
      <c r="BO45" s="31"/>
      <c r="BP45" s="298">
        <f>IF(S45,$BJ45,0)</f>
        <v>12287</v>
      </c>
      <c r="BQ45" s="31"/>
      <c r="BR45" s="298">
        <f>IF(AF45,$BJ45,0)</f>
        <v>12287</v>
      </c>
      <c r="BS45" s="31"/>
      <c r="BT45" s="298">
        <f>IF(AL45,$BJ45,0)</f>
        <v>12287</v>
      </c>
    </row>
    <row r="46" spans="1:72" ht="8.85" customHeight="1" x14ac:dyDescent="0.25">
      <c r="A46" s="30">
        <v>28</v>
      </c>
      <c r="B46" s="31"/>
      <c r="C46" s="11" t="s">
        <v>116</v>
      </c>
      <c r="D46" s="31"/>
      <c r="E46" s="114">
        <v>31169498</v>
      </c>
      <c r="F46" s="31"/>
      <c r="G46" s="297">
        <f t="shared" si="12"/>
        <v>324.07800039509664</v>
      </c>
      <c r="H46" s="31"/>
      <c r="I46" s="297">
        <f>IF(G$60,G46/G$60*100,0)</f>
        <v>114.00897226600368</v>
      </c>
      <c r="J46" s="31"/>
      <c r="K46" s="114">
        <v>0</v>
      </c>
      <c r="L46" s="31"/>
      <c r="M46" s="114">
        <v>26894986</v>
      </c>
      <c r="N46" s="31"/>
      <c r="O46" s="297">
        <f t="shared" si="13"/>
        <v>279.63470196196675</v>
      </c>
      <c r="P46" s="31"/>
      <c r="Q46" s="297">
        <f>IF(O$60,O46/O$60*100,0)</f>
        <v>131.52940733456626</v>
      </c>
      <c r="R46" s="31"/>
      <c r="S46" s="114">
        <v>18080102</v>
      </c>
      <c r="T46" s="31"/>
      <c r="U46" s="297">
        <f t="shared" si="14"/>
        <v>187.98388421588913</v>
      </c>
      <c r="V46" s="31"/>
      <c r="W46" s="297">
        <f>IF(U$60,U46/U$60*100,0)</f>
        <v>119.78662720765527</v>
      </c>
      <c r="X46" s="31"/>
      <c r="Y46" s="114">
        <v>9859143</v>
      </c>
      <c r="Z46" s="31"/>
      <c r="AA46" s="114">
        <v>8220959</v>
      </c>
      <c r="AB46" s="31"/>
      <c r="AC46" s="114">
        <v>0</v>
      </c>
      <c r="AD46" s="31"/>
      <c r="AE46" s="31"/>
      <c r="AF46" s="114">
        <v>140802</v>
      </c>
      <c r="AG46" s="31"/>
      <c r="AH46" s="297">
        <f t="shared" si="15"/>
        <v>1.4639578286320298</v>
      </c>
      <c r="AI46" s="31"/>
      <c r="AJ46" s="297">
        <f>IF(AH$60,AH46/AH$60*100,0)</f>
        <v>8.7917226747556114</v>
      </c>
      <c r="AK46" s="31"/>
      <c r="AL46" s="114">
        <v>1250249</v>
      </c>
      <c r="AM46" s="31"/>
      <c r="AN46" s="297">
        <f t="shared" si="16"/>
        <v>12.999189012154421</v>
      </c>
      <c r="AO46" s="31"/>
      <c r="AP46" s="297">
        <f>IF(AN$60,AN46/AN$60*100,0)</f>
        <v>49.731867506713421</v>
      </c>
      <c r="AQ46" s="31"/>
      <c r="AR46" s="114">
        <f t="shared" si="9"/>
        <v>77535637</v>
      </c>
      <c r="AS46" s="31"/>
      <c r="AT46" s="114">
        <v>13081205</v>
      </c>
      <c r="AU46" s="31"/>
      <c r="AV46" s="297">
        <f>IF(AR$46,AT46/AR$46*100,0)</f>
        <v>16.871216264077383</v>
      </c>
      <c r="AW46" s="31"/>
      <c r="AX46" s="114">
        <v>629951</v>
      </c>
      <c r="AY46" s="31"/>
      <c r="AZ46" s="297">
        <f t="shared" si="10"/>
        <v>0.81246640173988638</v>
      </c>
      <c r="BA46" s="31"/>
      <c r="BB46" s="114">
        <v>210301</v>
      </c>
      <c r="BC46" s="31"/>
      <c r="BD46" s="297">
        <f t="shared" si="11"/>
        <v>0.27123140808142199</v>
      </c>
      <c r="BE46" s="31"/>
      <c r="BF46" s="114">
        <v>2375804</v>
      </c>
      <c r="BG46" s="31"/>
      <c r="BH46" s="30">
        <v>28</v>
      </c>
      <c r="BI46" s="31"/>
      <c r="BJ46" s="298">
        <v>96179</v>
      </c>
      <c r="BK46" s="31"/>
      <c r="BL46" s="298">
        <f>IF(E46,$BJ46,0)</f>
        <v>96179</v>
      </c>
      <c r="BM46" s="31"/>
      <c r="BN46" s="298">
        <f>IF(M46,$BJ46,0)</f>
        <v>96179</v>
      </c>
      <c r="BO46" s="31"/>
      <c r="BP46" s="298">
        <f>IF(S46,$BJ46,0)</f>
        <v>96179</v>
      </c>
      <c r="BQ46" s="31"/>
      <c r="BR46" s="298">
        <f>IF(AF46,$BJ46,0)</f>
        <v>96179</v>
      </c>
      <c r="BS46" s="31"/>
      <c r="BT46" s="298">
        <f>IF(AL46,$BJ46,0)</f>
        <v>96179</v>
      </c>
    </row>
    <row r="47" spans="1:72" ht="8.85" customHeight="1" x14ac:dyDescent="0.25">
      <c r="A47" s="30">
        <v>29</v>
      </c>
      <c r="B47" s="31"/>
      <c r="C47" s="11" t="s">
        <v>117</v>
      </c>
      <c r="D47" s="31"/>
      <c r="E47" s="114">
        <v>3975111</v>
      </c>
      <c r="F47" s="31"/>
      <c r="G47" s="297">
        <f t="shared" si="12"/>
        <v>230.73548873926165</v>
      </c>
      <c r="H47" s="31"/>
      <c r="I47" s="297">
        <f>IF(G$60,G47/G$60*100,0)</f>
        <v>81.17155716952918</v>
      </c>
      <c r="J47" s="31"/>
      <c r="K47" s="114">
        <v>0</v>
      </c>
      <c r="L47" s="31"/>
      <c r="M47" s="114">
        <v>2783526</v>
      </c>
      <c r="N47" s="31"/>
      <c r="O47" s="297">
        <f t="shared" si="13"/>
        <v>161.5698862317158</v>
      </c>
      <c r="P47" s="31"/>
      <c r="Q47" s="297">
        <f>IF(O$60,O47/O$60*100,0)</f>
        <v>75.996259513103141</v>
      </c>
      <c r="R47" s="31"/>
      <c r="S47" s="114">
        <v>1897662</v>
      </c>
      <c r="T47" s="31"/>
      <c r="U47" s="297">
        <f t="shared" si="14"/>
        <v>110.1498723009055</v>
      </c>
      <c r="V47" s="31"/>
      <c r="W47" s="297">
        <f>IF(U$60,U47/U$60*100,0)</f>
        <v>70.189430042451221</v>
      </c>
      <c r="X47" s="31"/>
      <c r="Y47" s="114">
        <v>0</v>
      </c>
      <c r="Z47" s="31"/>
      <c r="AA47" s="114">
        <v>1897662</v>
      </c>
      <c r="AB47" s="31"/>
      <c r="AC47" s="114">
        <v>0</v>
      </c>
      <c r="AD47" s="31"/>
      <c r="AE47" s="31"/>
      <c r="AF47" s="114">
        <v>187566</v>
      </c>
      <c r="AG47" s="31"/>
      <c r="AH47" s="297">
        <f t="shared" si="15"/>
        <v>10.88727652658463</v>
      </c>
      <c r="AI47" s="31"/>
      <c r="AJ47" s="297">
        <f>IF(AH$60,AH47/AH$60*100,0)</f>
        <v>65.382973493540163</v>
      </c>
      <c r="AK47" s="31"/>
      <c r="AL47" s="114">
        <v>771220</v>
      </c>
      <c r="AM47" s="31"/>
      <c r="AN47" s="297">
        <f t="shared" si="16"/>
        <v>44.765498026468542</v>
      </c>
      <c r="AO47" s="31"/>
      <c r="AP47" s="297">
        <f>IF(AN$60,AN47/AN$60*100,0)</f>
        <v>171.26236218603944</v>
      </c>
      <c r="AQ47" s="31"/>
      <c r="AR47" s="114">
        <f t="shared" si="9"/>
        <v>9615085</v>
      </c>
      <c r="AS47" s="31"/>
      <c r="AT47" s="114">
        <v>2105604</v>
      </c>
      <c r="AU47" s="31"/>
      <c r="AV47" s="297">
        <f>IF(AR$47,AT47/AR$47*100,0)</f>
        <v>21.898963971717357</v>
      </c>
      <c r="AW47" s="31"/>
      <c r="AX47" s="114">
        <v>153761</v>
      </c>
      <c r="AY47" s="31"/>
      <c r="AZ47" s="297">
        <f t="shared" si="10"/>
        <v>1.5991642299574054</v>
      </c>
      <c r="BA47" s="31"/>
      <c r="BB47" s="114">
        <v>0</v>
      </c>
      <c r="BC47" s="31"/>
      <c r="BD47" s="297">
        <f t="shared" si="11"/>
        <v>0</v>
      </c>
      <c r="BE47" s="31"/>
      <c r="BF47" s="114">
        <v>445570</v>
      </c>
      <c r="BG47" s="31"/>
      <c r="BH47" s="30">
        <v>29</v>
      </c>
      <c r="BI47" s="31"/>
      <c r="BJ47" s="298">
        <v>17228</v>
      </c>
      <c r="BK47" s="31"/>
      <c r="BL47" s="298">
        <f>IF(E47,$BJ47,0)</f>
        <v>17228</v>
      </c>
      <c r="BM47" s="31"/>
      <c r="BN47" s="298">
        <f>IF(M47,$BJ47,0)</f>
        <v>17228</v>
      </c>
      <c r="BO47" s="31"/>
      <c r="BP47" s="298">
        <f>IF(S47,$BJ47,0)</f>
        <v>17228</v>
      </c>
      <c r="BQ47" s="31"/>
      <c r="BR47" s="298">
        <f>IF(AF47,$BJ47,0)</f>
        <v>17228</v>
      </c>
      <c r="BS47" s="31"/>
      <c r="BT47" s="298">
        <f>IF(AL47,$BJ47,0)</f>
        <v>17228</v>
      </c>
    </row>
    <row r="48" spans="1:72" ht="8.85" customHeight="1" x14ac:dyDescent="0.25">
      <c r="A48" s="30">
        <v>30</v>
      </c>
      <c r="B48" s="31"/>
      <c r="C48" s="11" t="s">
        <v>118</v>
      </c>
      <c r="D48" s="31"/>
      <c r="E48" s="114">
        <v>86500222</v>
      </c>
      <c r="F48" s="31"/>
      <c r="G48" s="297">
        <f t="shared" si="12"/>
        <v>390.20485476747911</v>
      </c>
      <c r="H48" s="31"/>
      <c r="I48" s="297">
        <f>IF(G$60,G48/G$60*100,0)</f>
        <v>137.2720592295984</v>
      </c>
      <c r="J48" s="31"/>
      <c r="K48" s="114">
        <v>0</v>
      </c>
      <c r="L48" s="31"/>
      <c r="M48" s="114">
        <v>45822665</v>
      </c>
      <c r="N48" s="31"/>
      <c r="O48" s="297">
        <f t="shared" si="13"/>
        <v>206.70728846665673</v>
      </c>
      <c r="P48" s="31"/>
      <c r="Q48" s="297">
        <f>IF(O$60,O48/O$60*100,0)</f>
        <v>97.22715726266496</v>
      </c>
      <c r="R48" s="31"/>
      <c r="S48" s="114">
        <v>43206024</v>
      </c>
      <c r="T48" s="31"/>
      <c r="U48" s="297">
        <f t="shared" si="14"/>
        <v>194.90354972730842</v>
      </c>
      <c r="V48" s="31"/>
      <c r="W48" s="297">
        <f>IF(U$60,U48/U$60*100,0)</f>
        <v>124.19595940373928</v>
      </c>
      <c r="X48" s="31"/>
      <c r="Y48" s="114">
        <v>32563701</v>
      </c>
      <c r="Z48" s="31"/>
      <c r="AA48" s="114">
        <v>0</v>
      </c>
      <c r="AB48" s="31"/>
      <c r="AC48" s="114">
        <v>213919</v>
      </c>
      <c r="AD48" s="31"/>
      <c r="AE48" s="31"/>
      <c r="AF48" s="114">
        <v>1337211</v>
      </c>
      <c r="AG48" s="31"/>
      <c r="AH48" s="297">
        <f t="shared" si="15"/>
        <v>6.0321952011692579</v>
      </c>
      <c r="AI48" s="31"/>
      <c r="AJ48" s="297">
        <f>IF(AH$60,AH48/AH$60*100,0)</f>
        <v>36.226034856637838</v>
      </c>
      <c r="AK48" s="31"/>
      <c r="AL48" s="114">
        <v>6948449</v>
      </c>
      <c r="AM48" s="31"/>
      <c r="AN48" s="297">
        <f t="shared" si="16"/>
        <v>31.344642478538788</v>
      </c>
      <c r="AO48" s="31"/>
      <c r="AP48" s="297">
        <f>IF(AN$60,AN48/AN$60*100,0)</f>
        <v>119.91729678908946</v>
      </c>
      <c r="AQ48" s="31"/>
      <c r="AR48" s="114">
        <f>(E48+M48+S48+AF48+AL48)</f>
        <v>183814571</v>
      </c>
      <c r="AS48" s="31"/>
      <c r="AT48" s="114">
        <v>33919852</v>
      </c>
      <c r="AU48" s="31"/>
      <c r="AV48" s="297">
        <f>IF(AR$48,AT48/AR$48*100,0)</f>
        <v>18.453298786634274</v>
      </c>
      <c r="AW48" s="31"/>
      <c r="AX48" s="114">
        <v>345083</v>
      </c>
      <c r="AY48" s="31"/>
      <c r="AZ48" s="297">
        <f>IF($AR48,AX48/$AR48*100,0)</f>
        <v>0.18773430099836863</v>
      </c>
      <c r="BA48" s="31"/>
      <c r="BB48" s="114">
        <v>404976</v>
      </c>
      <c r="BC48" s="31"/>
      <c r="BD48" s="297">
        <f>IF($AR48,BB48/$AR48*100,0)</f>
        <v>0.22031768090898518</v>
      </c>
      <c r="BE48" s="31"/>
      <c r="BF48" s="114">
        <v>8407079</v>
      </c>
      <c r="BG48" s="31"/>
      <c r="BH48" s="30">
        <v>30</v>
      </c>
      <c r="BI48" s="31"/>
      <c r="BJ48" s="298">
        <v>221679</v>
      </c>
      <c r="BK48" s="31"/>
      <c r="BL48" s="298">
        <f>IF(E48,$BJ48,0)</f>
        <v>221679</v>
      </c>
      <c r="BM48" s="31"/>
      <c r="BN48" s="298">
        <f>IF(M48,$BJ48,0)</f>
        <v>221679</v>
      </c>
      <c r="BO48" s="31"/>
      <c r="BP48" s="298">
        <f>IF(S48,$BJ48,0)</f>
        <v>221679</v>
      </c>
      <c r="BQ48" s="31"/>
      <c r="BR48" s="298">
        <f>IF(AF48,$BJ48,0)</f>
        <v>221679</v>
      </c>
      <c r="BS48" s="31"/>
      <c r="BT48" s="298">
        <f>IF(AL48,$BJ48,0)</f>
        <v>221679</v>
      </c>
    </row>
    <row r="49" spans="1:72" ht="8.85" customHeight="1" x14ac:dyDescent="0.25">
      <c r="A49" s="37"/>
      <c r="B49" s="31"/>
      <c r="C49" s="11"/>
      <c r="D49" s="31"/>
      <c r="E49" s="277"/>
      <c r="F49" s="31"/>
      <c r="G49" s="38"/>
      <c r="H49" s="31"/>
      <c r="I49" s="38"/>
      <c r="J49" s="31"/>
      <c r="K49" s="277"/>
      <c r="L49" s="31"/>
      <c r="M49" s="277"/>
      <c r="N49" s="31"/>
      <c r="O49" s="38"/>
      <c r="P49" s="31"/>
      <c r="Q49" s="38"/>
      <c r="R49" s="31"/>
      <c r="S49" s="277"/>
      <c r="T49" s="31"/>
      <c r="U49" s="38"/>
      <c r="V49" s="31"/>
      <c r="W49" s="38"/>
      <c r="X49" s="31"/>
      <c r="Y49" s="277"/>
      <c r="Z49" s="31"/>
      <c r="AA49" s="277"/>
      <c r="AB49" s="31"/>
      <c r="AC49" s="277"/>
      <c r="AD49" s="31"/>
      <c r="AE49" s="31"/>
      <c r="AF49" s="277"/>
      <c r="AG49" s="31"/>
      <c r="AH49" s="38"/>
      <c r="AI49" s="31"/>
      <c r="AJ49" s="38"/>
      <c r="AK49" s="31"/>
      <c r="AL49" s="277"/>
      <c r="AM49" s="31"/>
      <c r="AN49" s="38"/>
      <c r="AO49" s="31"/>
      <c r="AP49" s="38"/>
      <c r="AQ49" s="31"/>
      <c r="AR49" s="277"/>
      <c r="AS49" s="31"/>
      <c r="AT49" s="277"/>
      <c r="AU49" s="31"/>
      <c r="AV49" s="38"/>
      <c r="AW49" s="31"/>
      <c r="AX49" s="277"/>
      <c r="AY49" s="31"/>
      <c r="AZ49" s="38"/>
      <c r="BA49" s="31"/>
      <c r="BB49" s="277"/>
      <c r="BC49" s="31"/>
      <c r="BD49" s="38"/>
      <c r="BE49" s="31"/>
      <c r="BF49" s="277"/>
      <c r="BG49" s="31"/>
      <c r="BH49" s="37"/>
      <c r="BI49" s="31"/>
      <c r="BJ49" s="277"/>
      <c r="BK49" s="31"/>
      <c r="BL49" s="31"/>
      <c r="BM49" s="31"/>
      <c r="BN49" s="31"/>
      <c r="BO49" s="31"/>
      <c r="BP49" s="31"/>
      <c r="BQ49" s="31"/>
      <c r="BR49" s="31"/>
      <c r="BS49" s="31"/>
      <c r="BT49" s="31"/>
    </row>
    <row r="50" spans="1:72" ht="8.85" customHeight="1" x14ac:dyDescent="0.25">
      <c r="A50" s="30">
        <v>31</v>
      </c>
      <c r="B50" s="31"/>
      <c r="C50" s="11" t="s">
        <v>119</v>
      </c>
      <c r="D50" s="31"/>
      <c r="E50" s="114">
        <v>24218423</v>
      </c>
      <c r="F50" s="31"/>
      <c r="G50" s="297">
        <f t="shared" ref="G50:G58" si="17">(E50/$BJ50)</f>
        <v>243.04948617076792</v>
      </c>
      <c r="H50" s="31"/>
      <c r="I50" s="297">
        <f>IF(G$60,G50/G$60*100,0)</f>
        <v>85.503558076535143</v>
      </c>
      <c r="J50" s="31"/>
      <c r="K50" s="114">
        <v>0</v>
      </c>
      <c r="L50" s="31"/>
      <c r="M50" s="114">
        <v>23811168</v>
      </c>
      <c r="N50" s="31"/>
      <c r="O50" s="297">
        <f t="shared" ref="O50:O58" si="18">(M50/$BJ50)</f>
        <v>238.9623860944964</v>
      </c>
      <c r="P50" s="31"/>
      <c r="Q50" s="297">
        <f>IF(O$60,O50/O$60*100,0)</f>
        <v>112.39871445761334</v>
      </c>
      <c r="R50" s="31"/>
      <c r="S50" s="114">
        <v>17702678</v>
      </c>
      <c r="T50" s="31"/>
      <c r="U50" s="297">
        <f t="shared" ref="U50:U58" si="19">(S50/$BJ50)</f>
        <v>177.65924691903174</v>
      </c>
      <c r="V50" s="31"/>
      <c r="W50" s="297">
        <f>IF(U$60,U50/U$60*100,0)</f>
        <v>113.20758728574066</v>
      </c>
      <c r="X50" s="31"/>
      <c r="Y50" s="114">
        <v>2484227</v>
      </c>
      <c r="Z50" s="31"/>
      <c r="AA50" s="114">
        <v>14277255</v>
      </c>
      <c r="AB50" s="31"/>
      <c r="AC50" s="114">
        <v>545034</v>
      </c>
      <c r="AD50" s="31"/>
      <c r="AE50" s="31"/>
      <c r="AF50" s="114">
        <v>2212661</v>
      </c>
      <c r="AG50" s="31"/>
      <c r="AH50" s="297">
        <f t="shared" ref="AH50:AH58" si="20">(AF50/$BJ50)</f>
        <v>22.205662157279917</v>
      </c>
      <c r="AI50" s="31"/>
      <c r="AJ50" s="297">
        <f>IF(AH$60,AH50/AH$60*100,0)</f>
        <v>133.35495031202237</v>
      </c>
      <c r="AK50" s="31"/>
      <c r="AL50" s="114">
        <v>4412667</v>
      </c>
      <c r="AM50" s="31"/>
      <c r="AN50" s="297">
        <f t="shared" ref="AN50:AN58" si="21">(AL50/$BJ50)</f>
        <v>44.284322186985669</v>
      </c>
      <c r="AO50" s="31"/>
      <c r="AP50" s="297">
        <f>IF(AN$60,AN50/AN$60*100,0)</f>
        <v>169.42149556934365</v>
      </c>
      <c r="AQ50" s="31"/>
      <c r="AR50" s="114">
        <f t="shared" ref="AR50:AR58" si="22">(E50+M50+S50+AF50+AL50)</f>
        <v>72357597</v>
      </c>
      <c r="AS50" s="31"/>
      <c r="AT50" s="114">
        <v>13541502</v>
      </c>
      <c r="AU50" s="31"/>
      <c r="AV50" s="297">
        <f>IF(AR$50,AT50/AR$50*100,0)</f>
        <v>18.714692805511493</v>
      </c>
      <c r="AW50" s="31"/>
      <c r="AX50" s="114">
        <v>528148</v>
      </c>
      <c r="AY50" s="31"/>
      <c r="AZ50" s="297">
        <f t="shared" ref="AZ50:AZ58" si="23">IF($AR50,AX50/$AR50*100,0)</f>
        <v>0.72991368135124768</v>
      </c>
      <c r="BA50" s="31"/>
      <c r="BB50" s="114">
        <v>168737</v>
      </c>
      <c r="BC50" s="31"/>
      <c r="BD50" s="297">
        <f t="shared" ref="BD50:BD58" si="24">IF($AR50,BB50/$AR50*100,0)</f>
        <v>0.23319873378326814</v>
      </c>
      <c r="BE50" s="31"/>
      <c r="BF50" s="114">
        <v>4291657</v>
      </c>
      <c r="BG50" s="31"/>
      <c r="BH50" s="30">
        <v>31</v>
      </c>
      <c r="BI50" s="31"/>
      <c r="BJ50" s="298">
        <v>99644</v>
      </c>
      <c r="BK50" s="31"/>
      <c r="BL50" s="298">
        <f>IF(E50,$BJ50,0)</f>
        <v>99644</v>
      </c>
      <c r="BM50" s="31"/>
      <c r="BN50" s="298">
        <f>IF(M50,$BJ50,0)</f>
        <v>99644</v>
      </c>
      <c r="BO50" s="31"/>
      <c r="BP50" s="298">
        <f>IF(S50,$BJ50,0)</f>
        <v>99644</v>
      </c>
      <c r="BQ50" s="31"/>
      <c r="BR50" s="298">
        <f>IF(AF50,$BJ50,0)</f>
        <v>99644</v>
      </c>
      <c r="BS50" s="31"/>
      <c r="BT50" s="298">
        <f>IF(AL50,$BJ50,0)</f>
        <v>99644</v>
      </c>
    </row>
    <row r="51" spans="1:72" ht="8.85" customHeight="1" x14ac:dyDescent="0.25">
      <c r="A51" s="30">
        <v>32</v>
      </c>
      <c r="B51" s="31"/>
      <c r="C51" s="11" t="s">
        <v>120</v>
      </c>
      <c r="D51" s="31"/>
      <c r="E51" s="114">
        <v>7288041</v>
      </c>
      <c r="F51" s="31"/>
      <c r="G51" s="297">
        <f t="shared" si="17"/>
        <v>286.0747762600094</v>
      </c>
      <c r="H51" s="31"/>
      <c r="I51" s="297">
        <f>IF(G$60,G51/G$60*100,0)</f>
        <v>100.63963364643153</v>
      </c>
      <c r="J51" s="31"/>
      <c r="K51" s="114">
        <v>0</v>
      </c>
      <c r="L51" s="31"/>
      <c r="M51" s="114">
        <v>7332719</v>
      </c>
      <c r="N51" s="31"/>
      <c r="O51" s="297">
        <f t="shared" si="18"/>
        <v>287.82850525985242</v>
      </c>
      <c r="P51" s="31"/>
      <c r="Q51" s="297">
        <f>IF(O$60,O51/O$60*100,0)</f>
        <v>135.38345722188495</v>
      </c>
      <c r="R51" s="31"/>
      <c r="S51" s="114">
        <v>5741877</v>
      </c>
      <c r="T51" s="31"/>
      <c r="U51" s="297">
        <f t="shared" si="19"/>
        <v>225.3837729627885</v>
      </c>
      <c r="V51" s="31"/>
      <c r="W51" s="297">
        <f>IF(U$60,U51/U$60*100,0)</f>
        <v>143.61849210192236</v>
      </c>
      <c r="X51" s="31"/>
      <c r="Y51" s="114">
        <v>0</v>
      </c>
      <c r="Z51" s="31"/>
      <c r="AA51" s="114">
        <v>5605112</v>
      </c>
      <c r="AB51" s="31"/>
      <c r="AC51" s="114">
        <v>1315</v>
      </c>
      <c r="AD51" s="31"/>
      <c r="AE51" s="31"/>
      <c r="AF51" s="114">
        <v>428739</v>
      </c>
      <c r="AG51" s="31"/>
      <c r="AH51" s="297">
        <f t="shared" si="20"/>
        <v>16.829133301931229</v>
      </c>
      <c r="AI51" s="31"/>
      <c r="AJ51" s="297">
        <f>IF(AH$60,AH51/AH$60*100,0)</f>
        <v>101.06648562775166</v>
      </c>
      <c r="AK51" s="31"/>
      <c r="AL51" s="114">
        <v>808361</v>
      </c>
      <c r="AM51" s="31"/>
      <c r="AN51" s="297">
        <f t="shared" si="21"/>
        <v>31.730295179777045</v>
      </c>
      <c r="AO51" s="31"/>
      <c r="AP51" s="297">
        <f>IF(AN$60,AN51/AN$60*100,0)</f>
        <v>121.39271414194543</v>
      </c>
      <c r="AQ51" s="31"/>
      <c r="AR51" s="114">
        <f t="shared" si="22"/>
        <v>21599737</v>
      </c>
      <c r="AS51" s="31"/>
      <c r="AT51" s="114">
        <v>1856548</v>
      </c>
      <c r="AU51" s="31"/>
      <c r="AV51" s="297">
        <f>IF(AR$51,AT51/AR$51*100,0)</f>
        <v>8.5952342845655956</v>
      </c>
      <c r="AW51" s="31"/>
      <c r="AX51" s="114">
        <v>408853</v>
      </c>
      <c r="AY51" s="31"/>
      <c r="AZ51" s="297">
        <f t="shared" si="23"/>
        <v>1.8928610102984122</v>
      </c>
      <c r="BA51" s="31"/>
      <c r="BB51" s="114">
        <v>71305</v>
      </c>
      <c r="BC51" s="31"/>
      <c r="BD51" s="297">
        <f t="shared" si="24"/>
        <v>0.3301197602544883</v>
      </c>
      <c r="BE51" s="31"/>
      <c r="BF51" s="114">
        <v>2712783</v>
      </c>
      <c r="BG51" s="31"/>
      <c r="BH51" s="30">
        <v>32</v>
      </c>
      <c r="BI51" s="31"/>
      <c r="BJ51" s="298">
        <v>25476</v>
      </c>
      <c r="BK51" s="31"/>
      <c r="BL51" s="298">
        <f>IF(E51,$BJ51,0)</f>
        <v>25476</v>
      </c>
      <c r="BM51" s="31"/>
      <c r="BN51" s="298">
        <f>IF(M51,$BJ51,0)</f>
        <v>25476</v>
      </c>
      <c r="BO51" s="31"/>
      <c r="BP51" s="298">
        <f>IF(S51,$BJ51,0)</f>
        <v>25476</v>
      </c>
      <c r="BQ51" s="31"/>
      <c r="BR51" s="298">
        <f>IF(AF51,$BJ51,0)</f>
        <v>25476</v>
      </c>
      <c r="BS51" s="31"/>
      <c r="BT51" s="298">
        <f>IF(AL51,$BJ51,0)</f>
        <v>25476</v>
      </c>
    </row>
    <row r="52" spans="1:72" ht="8.85" customHeight="1" x14ac:dyDescent="0.25">
      <c r="A52" s="30">
        <v>33</v>
      </c>
      <c r="B52" s="31"/>
      <c r="C52" s="11" t="s">
        <v>121</v>
      </c>
      <c r="D52" s="31"/>
      <c r="E52" s="114">
        <v>5772741</v>
      </c>
      <c r="F52" s="31"/>
      <c r="G52" s="297">
        <f t="shared" si="17"/>
        <v>236.07496012759171</v>
      </c>
      <c r="H52" s="31"/>
      <c r="I52" s="297">
        <f>IF(G$60,G52/G$60*100,0)</f>
        <v>83.049955717672191</v>
      </c>
      <c r="J52" s="31"/>
      <c r="K52" s="114">
        <v>0</v>
      </c>
      <c r="L52" s="31"/>
      <c r="M52" s="114">
        <v>2918738</v>
      </c>
      <c r="N52" s="31"/>
      <c r="O52" s="297">
        <f t="shared" si="18"/>
        <v>119.36114178219441</v>
      </c>
      <c r="P52" s="31"/>
      <c r="Q52" s="297">
        <f>IF(O$60,O52/O$60*100,0)</f>
        <v>56.142889731634462</v>
      </c>
      <c r="R52" s="31"/>
      <c r="S52" s="114">
        <v>5081876</v>
      </c>
      <c r="T52" s="31"/>
      <c r="U52" s="297">
        <f t="shared" si="19"/>
        <v>207.82218950640004</v>
      </c>
      <c r="V52" s="31"/>
      <c r="W52" s="297">
        <f>IF(U$60,U52/U$60*100,0)</f>
        <v>132.42794319161993</v>
      </c>
      <c r="X52" s="31"/>
      <c r="Y52" s="114">
        <v>0</v>
      </c>
      <c r="Z52" s="31"/>
      <c r="AA52" s="114">
        <v>3928852</v>
      </c>
      <c r="AB52" s="31"/>
      <c r="AC52" s="114">
        <v>0</v>
      </c>
      <c r="AD52" s="31"/>
      <c r="AE52" s="31"/>
      <c r="AF52" s="114">
        <v>393055</v>
      </c>
      <c r="AG52" s="31"/>
      <c r="AH52" s="297">
        <f t="shared" si="20"/>
        <v>16.073896863370546</v>
      </c>
      <c r="AI52" s="31"/>
      <c r="AJ52" s="297">
        <f>IF(AH$60,AH52/AH$60*100,0)</f>
        <v>96.530952436949221</v>
      </c>
      <c r="AK52" s="31"/>
      <c r="AL52" s="114">
        <v>69891</v>
      </c>
      <c r="AM52" s="31"/>
      <c r="AN52" s="297">
        <f t="shared" si="21"/>
        <v>2.8581769108084898</v>
      </c>
      <c r="AO52" s="31"/>
      <c r="AP52" s="297">
        <f>IF(AN$60,AN52/AN$60*100,0)</f>
        <v>10.934718720234786</v>
      </c>
      <c r="AQ52" s="31"/>
      <c r="AR52" s="114">
        <f t="shared" si="22"/>
        <v>14236301</v>
      </c>
      <c r="AS52" s="31"/>
      <c r="AT52" s="114">
        <v>2847031</v>
      </c>
      <c r="AU52" s="31"/>
      <c r="AV52" s="297">
        <f>IF(AR$52,AT52/AR$52*100,0)</f>
        <v>19.998390031230727</v>
      </c>
      <c r="AW52" s="31"/>
      <c r="AX52" s="114">
        <v>16710</v>
      </c>
      <c r="AY52" s="31"/>
      <c r="AZ52" s="297">
        <f t="shared" si="23"/>
        <v>0.11737599535160152</v>
      </c>
      <c r="BA52" s="31"/>
      <c r="BB52" s="114">
        <v>881208</v>
      </c>
      <c r="BC52" s="31"/>
      <c r="BD52" s="297">
        <f t="shared" si="24"/>
        <v>6.1898663142904891</v>
      </c>
      <c r="BE52" s="31"/>
      <c r="BF52" s="114">
        <v>731225</v>
      </c>
      <c r="BG52" s="31"/>
      <c r="BH52" s="30">
        <v>33</v>
      </c>
      <c r="BI52" s="31"/>
      <c r="BJ52" s="298">
        <v>24453</v>
      </c>
      <c r="BK52" s="31"/>
      <c r="BL52" s="298">
        <f>IF(E52,$BJ52,0)</f>
        <v>24453</v>
      </c>
      <c r="BM52" s="31"/>
      <c r="BN52" s="298">
        <f>IF(M52,$BJ52,0)</f>
        <v>24453</v>
      </c>
      <c r="BO52" s="31"/>
      <c r="BP52" s="298">
        <f>IF(S52,$BJ52,0)</f>
        <v>24453</v>
      </c>
      <c r="BQ52" s="31"/>
      <c r="BR52" s="298">
        <f>IF(AF52,$BJ52,0)</f>
        <v>24453</v>
      </c>
      <c r="BS52" s="31"/>
      <c r="BT52" s="298">
        <f>IF(AL52,$BJ52,0)</f>
        <v>24453</v>
      </c>
    </row>
    <row r="53" spans="1:72" ht="8.85" customHeight="1" x14ac:dyDescent="0.25">
      <c r="A53" s="30">
        <v>34</v>
      </c>
      <c r="B53" s="31"/>
      <c r="C53" s="11" t="s">
        <v>122</v>
      </c>
      <c r="D53" s="31"/>
      <c r="E53" s="114">
        <v>25108041</v>
      </c>
      <c r="F53" s="31"/>
      <c r="G53" s="297">
        <f t="shared" si="17"/>
        <v>273.74066200039249</v>
      </c>
      <c r="H53" s="31"/>
      <c r="I53" s="297">
        <f>IF(G$60,G53/G$60*100,0)</f>
        <v>96.30055574285268</v>
      </c>
      <c r="J53" s="31"/>
      <c r="K53" s="114">
        <v>0</v>
      </c>
      <c r="L53" s="31"/>
      <c r="M53" s="114">
        <v>30305581</v>
      </c>
      <c r="N53" s="31"/>
      <c r="O53" s="297">
        <f t="shared" si="18"/>
        <v>330.40689256666883</v>
      </c>
      <c r="P53" s="31"/>
      <c r="Q53" s="297">
        <f>IF(O$60,O53/O$60*100,0)</f>
        <v>155.41069278469035</v>
      </c>
      <c r="R53" s="31"/>
      <c r="S53" s="114">
        <v>10843407</v>
      </c>
      <c r="T53" s="31"/>
      <c r="U53" s="297">
        <f t="shared" si="19"/>
        <v>118.2203506247138</v>
      </c>
      <c r="V53" s="31"/>
      <c r="W53" s="297">
        <f>IF(U$60,U53/U$60*100,0)</f>
        <v>75.332080341405813</v>
      </c>
      <c r="X53" s="31"/>
      <c r="Y53" s="114">
        <v>0</v>
      </c>
      <c r="Z53" s="31"/>
      <c r="AA53" s="114">
        <v>10843407</v>
      </c>
      <c r="AB53" s="31"/>
      <c r="AC53" s="114">
        <v>0</v>
      </c>
      <c r="AD53" s="31"/>
      <c r="AE53" s="31"/>
      <c r="AF53" s="114">
        <v>2473143</v>
      </c>
      <c r="AG53" s="31"/>
      <c r="AH53" s="297">
        <f t="shared" si="20"/>
        <v>26.963465689801794</v>
      </c>
      <c r="AI53" s="31"/>
      <c r="AJ53" s="297">
        <f>IF(AH$60,AH53/AH$60*100,0)</f>
        <v>161.92769221811372</v>
      </c>
      <c r="AK53" s="31"/>
      <c r="AL53" s="114">
        <v>952697</v>
      </c>
      <c r="AM53" s="31"/>
      <c r="AN53" s="297">
        <f t="shared" si="21"/>
        <v>10.386788338675563</v>
      </c>
      <c r="AO53" s="31"/>
      <c r="AP53" s="297">
        <f>IF(AN$60,AN53/AN$60*100,0)</f>
        <v>39.737431388704607</v>
      </c>
      <c r="AQ53" s="31"/>
      <c r="AR53" s="114">
        <f t="shared" si="22"/>
        <v>69682869</v>
      </c>
      <c r="AS53" s="31"/>
      <c r="AT53" s="114">
        <v>5007660</v>
      </c>
      <c r="AU53" s="31"/>
      <c r="AV53" s="297">
        <f>IF(AR$53,AT53/AR$53*100,0)</f>
        <v>7.1863573814677464</v>
      </c>
      <c r="AW53" s="31"/>
      <c r="AX53" s="114">
        <v>16848</v>
      </c>
      <c r="AY53" s="31"/>
      <c r="AZ53" s="297">
        <f t="shared" si="23"/>
        <v>2.4178108969652213E-2</v>
      </c>
      <c r="BA53" s="31"/>
      <c r="BB53" s="114">
        <v>564451</v>
      </c>
      <c r="BC53" s="31"/>
      <c r="BD53" s="297">
        <f t="shared" si="24"/>
        <v>0.81002835861996436</v>
      </c>
      <c r="BE53" s="31"/>
      <c r="BF53" s="114">
        <v>4471152</v>
      </c>
      <c r="BG53" s="31"/>
      <c r="BH53" s="30">
        <v>34</v>
      </c>
      <c r="BI53" s="31"/>
      <c r="BJ53" s="298">
        <v>91722</v>
      </c>
      <c r="BK53" s="31"/>
      <c r="BL53" s="298">
        <f>IF(E53,$BJ53,0)</f>
        <v>91722</v>
      </c>
      <c r="BM53" s="31"/>
      <c r="BN53" s="298">
        <f>IF(M53,$BJ53,0)</f>
        <v>91722</v>
      </c>
      <c r="BO53" s="31"/>
      <c r="BP53" s="298">
        <f>IF(S53,$BJ53,0)</f>
        <v>91722</v>
      </c>
      <c r="BQ53" s="31"/>
      <c r="BR53" s="298">
        <f>IF(AF53,$BJ53,0)</f>
        <v>91722</v>
      </c>
      <c r="BS53" s="31"/>
      <c r="BT53" s="298">
        <f>IF(AL53,$BJ53,0)</f>
        <v>91722</v>
      </c>
    </row>
    <row r="54" spans="1:72" ht="8.85" customHeight="1" x14ac:dyDescent="0.25">
      <c r="A54" s="30">
        <v>35</v>
      </c>
      <c r="B54" s="31"/>
      <c r="C54" s="11" t="s">
        <v>123</v>
      </c>
      <c r="D54" s="31"/>
      <c r="E54" s="114">
        <v>97550859</v>
      </c>
      <c r="F54" s="31"/>
      <c r="G54" s="297">
        <f t="shared" si="17"/>
        <v>215.04593852231343</v>
      </c>
      <c r="H54" s="31"/>
      <c r="I54" s="297">
        <f>IF(G$60,G54/G$60*100,0)</f>
        <v>75.652054169111423</v>
      </c>
      <c r="J54" s="31"/>
      <c r="K54" s="114">
        <v>0</v>
      </c>
      <c r="L54" s="31"/>
      <c r="M54" s="114">
        <v>66523022</v>
      </c>
      <c r="N54" s="31"/>
      <c r="O54" s="297">
        <f t="shared" si="18"/>
        <v>146.64663997813187</v>
      </c>
      <c r="P54" s="31"/>
      <c r="Q54" s="297">
        <f>IF(O$60,O54/O$60*100,0)</f>
        <v>68.976938515136837</v>
      </c>
      <c r="R54" s="31"/>
      <c r="S54" s="114">
        <v>40604139</v>
      </c>
      <c r="T54" s="31"/>
      <c r="U54" s="297">
        <f t="shared" si="19"/>
        <v>89.509772324459689</v>
      </c>
      <c r="V54" s="31"/>
      <c r="W54" s="297">
        <f>IF(U$60,U54/U$60*100,0)</f>
        <v>57.037196425617218</v>
      </c>
      <c r="X54" s="31"/>
      <c r="Y54" s="114">
        <v>37926398</v>
      </c>
      <c r="Z54" s="31"/>
      <c r="AA54" s="114">
        <v>1197276</v>
      </c>
      <c r="AB54" s="31"/>
      <c r="AC54" s="114">
        <v>1480465</v>
      </c>
      <c r="AD54" s="31"/>
      <c r="AE54" s="31"/>
      <c r="AF54" s="114">
        <v>1813255</v>
      </c>
      <c r="AG54" s="31"/>
      <c r="AH54" s="297">
        <f t="shared" si="20"/>
        <v>3.9972290070277849</v>
      </c>
      <c r="AI54" s="31"/>
      <c r="AJ54" s="297">
        <f>IF(AH$60,AH54/AH$60*100,0)</f>
        <v>24.005151111569496</v>
      </c>
      <c r="AK54" s="31"/>
      <c r="AL54" s="114">
        <v>8859237</v>
      </c>
      <c r="AM54" s="31"/>
      <c r="AN54" s="297">
        <f t="shared" si="21"/>
        <v>19.529740227675539</v>
      </c>
      <c r="AO54" s="31"/>
      <c r="AP54" s="297">
        <f>IF(AN$60,AN54/AN$60*100,0)</f>
        <v>74.716234415482276</v>
      </c>
      <c r="AQ54" s="31"/>
      <c r="AR54" s="114">
        <f t="shared" si="22"/>
        <v>215350512</v>
      </c>
      <c r="AS54" s="31"/>
      <c r="AT54" s="114">
        <v>17258216</v>
      </c>
      <c r="AU54" s="31"/>
      <c r="AV54" s="297">
        <f>IF(AR$54,AT54/AR$54*100,0)</f>
        <v>8.0140120586293282</v>
      </c>
      <c r="AW54" s="31"/>
      <c r="AX54" s="114">
        <v>2443908</v>
      </c>
      <c r="AY54" s="31"/>
      <c r="AZ54" s="297">
        <f t="shared" si="23"/>
        <v>1.1348512605347323</v>
      </c>
      <c r="BA54" s="31"/>
      <c r="BB54" s="114">
        <v>470422</v>
      </c>
      <c r="BC54" s="31"/>
      <c r="BD54" s="297">
        <f t="shared" si="24"/>
        <v>0.21844480221156845</v>
      </c>
      <c r="BE54" s="31"/>
      <c r="BF54" s="114">
        <v>6139601</v>
      </c>
      <c r="BG54" s="31"/>
      <c r="BH54" s="30">
        <v>35</v>
      </c>
      <c r="BI54" s="31"/>
      <c r="BJ54" s="298">
        <v>453628</v>
      </c>
      <c r="BK54" s="31"/>
      <c r="BL54" s="298">
        <f>IF(E54,$BJ54,0)</f>
        <v>453628</v>
      </c>
      <c r="BM54" s="31"/>
      <c r="BN54" s="298">
        <f>IF(M54,$BJ54,0)</f>
        <v>453628</v>
      </c>
      <c r="BO54" s="31"/>
      <c r="BP54" s="298">
        <f>IF(S54,$BJ54,0)</f>
        <v>453628</v>
      </c>
      <c r="BQ54" s="31"/>
      <c r="BR54" s="298">
        <f>IF(AF54,$BJ54,0)</f>
        <v>453628</v>
      </c>
      <c r="BS54" s="31"/>
      <c r="BT54" s="298">
        <f>IF(AL54,$BJ54,0)</f>
        <v>453628</v>
      </c>
    </row>
    <row r="55" spans="1:72" ht="8.85" customHeight="1" x14ac:dyDescent="0.25">
      <c r="A55" s="37"/>
      <c r="B55" s="31"/>
      <c r="C55" s="11"/>
      <c r="D55" s="31"/>
      <c r="E55" s="31"/>
      <c r="F55" s="31"/>
      <c r="G55" s="38"/>
      <c r="H55" s="31"/>
      <c r="I55" s="38"/>
      <c r="J55" s="31"/>
      <c r="K55" s="31"/>
      <c r="L55" s="31"/>
      <c r="M55" s="31"/>
      <c r="N55" s="31"/>
      <c r="O55" s="38"/>
      <c r="P55" s="31"/>
      <c r="Q55" s="38"/>
      <c r="R55" s="31"/>
      <c r="S55" s="31"/>
      <c r="T55" s="31"/>
      <c r="U55" s="38"/>
      <c r="V55" s="31"/>
      <c r="W55" s="38"/>
      <c r="X55" s="31"/>
      <c r="Y55" s="31"/>
      <c r="Z55" s="31"/>
      <c r="AA55" s="31"/>
      <c r="AB55" s="31"/>
      <c r="AC55" s="31"/>
      <c r="AD55" s="31"/>
      <c r="AE55" s="31"/>
      <c r="AF55" s="31"/>
      <c r="AG55" s="31"/>
      <c r="AH55" s="38"/>
      <c r="AI55" s="31"/>
      <c r="AJ55" s="38"/>
      <c r="AK55" s="31"/>
      <c r="AL55" s="31"/>
      <c r="AM55" s="31"/>
      <c r="AN55" s="38"/>
      <c r="AO55" s="31"/>
      <c r="AP55" s="38"/>
      <c r="AQ55" s="31"/>
      <c r="AR55" s="31"/>
      <c r="AS55" s="31"/>
      <c r="AT55" s="31"/>
      <c r="AU55" s="31"/>
      <c r="AV55" s="38"/>
      <c r="AW55" s="31"/>
      <c r="AX55" s="31"/>
      <c r="AY55" s="31"/>
      <c r="AZ55" s="38"/>
      <c r="BA55" s="31"/>
      <c r="BB55" s="31"/>
      <c r="BC55" s="31"/>
      <c r="BD55" s="38"/>
      <c r="BE55" s="31"/>
      <c r="BF55" s="31"/>
      <c r="BG55" s="31"/>
      <c r="BH55" s="37"/>
      <c r="BI55" s="31"/>
      <c r="BJ55" s="277"/>
      <c r="BK55" s="31"/>
      <c r="BL55" s="31"/>
      <c r="BM55" s="31"/>
      <c r="BN55" s="31"/>
      <c r="BO55" s="31"/>
      <c r="BP55" s="31"/>
      <c r="BQ55" s="31"/>
      <c r="BR55" s="31"/>
      <c r="BS55" s="31"/>
      <c r="BT55" s="31"/>
    </row>
    <row r="56" spans="1:72" ht="8.85" customHeight="1" x14ac:dyDescent="0.25">
      <c r="A56" s="30">
        <v>36</v>
      </c>
      <c r="B56" s="31"/>
      <c r="C56" s="11" t="s">
        <v>124</v>
      </c>
      <c r="D56" s="31"/>
      <c r="E56" s="114">
        <v>5335923</v>
      </c>
      <c r="F56" s="31"/>
      <c r="G56" s="297">
        <f t="shared" si="17"/>
        <v>244.35238356917159</v>
      </c>
      <c r="H56" s="31"/>
      <c r="I56" s="297">
        <f>IF(G$60,G56/G$60*100,0)</f>
        <v>85.961910674301606</v>
      </c>
      <c r="J56" s="31"/>
      <c r="K56" s="114">
        <v>0</v>
      </c>
      <c r="L56" s="31"/>
      <c r="M56" s="114">
        <v>3196535</v>
      </c>
      <c r="N56" s="31"/>
      <c r="O56" s="297">
        <f t="shared" si="18"/>
        <v>146.38160003663506</v>
      </c>
      <c r="P56" s="31"/>
      <c r="Q56" s="297">
        <f>IF(O$60,O56/O$60*100,0)</f>
        <v>68.852273921720951</v>
      </c>
      <c r="R56" s="31"/>
      <c r="S56" s="114">
        <v>4462100</v>
      </c>
      <c r="T56" s="31"/>
      <c r="U56" s="297">
        <f t="shared" si="19"/>
        <v>204.33667628337227</v>
      </c>
      <c r="V56" s="31"/>
      <c r="W56" s="297">
        <f>IF(U$60,U56/U$60*100,0)</f>
        <v>130.20691304951114</v>
      </c>
      <c r="X56" s="31"/>
      <c r="Y56" s="114">
        <v>0</v>
      </c>
      <c r="Z56" s="31"/>
      <c r="AA56" s="114">
        <v>4126742</v>
      </c>
      <c r="AB56" s="31"/>
      <c r="AC56" s="114">
        <v>0</v>
      </c>
      <c r="AD56" s="31"/>
      <c r="AE56" s="31"/>
      <c r="AF56" s="114">
        <v>380345</v>
      </c>
      <c r="AG56" s="31"/>
      <c r="AH56" s="297">
        <f t="shared" si="20"/>
        <v>17.417456610340249</v>
      </c>
      <c r="AI56" s="31"/>
      <c r="AJ56" s="297">
        <f>IF(AH$60,AH56/AH$60*100,0)</f>
        <v>104.59963068798885</v>
      </c>
      <c r="AK56" s="31"/>
      <c r="AL56" s="114">
        <v>1357075</v>
      </c>
      <c r="AM56" s="31"/>
      <c r="AN56" s="297">
        <f t="shared" si="21"/>
        <v>62.145670192792053</v>
      </c>
      <c r="AO56" s="31"/>
      <c r="AP56" s="297">
        <f>IF(AN$60,AN56/AN$60*100,0)</f>
        <v>237.75485018750567</v>
      </c>
      <c r="AQ56" s="31"/>
      <c r="AR56" s="114">
        <f t="shared" si="22"/>
        <v>14731978</v>
      </c>
      <c r="AS56" s="31"/>
      <c r="AT56" s="114">
        <v>2164077</v>
      </c>
      <c r="AU56" s="31"/>
      <c r="AV56" s="297">
        <f>IF(AR$56,AT56/AR$56*100,0)</f>
        <v>14.689656745346754</v>
      </c>
      <c r="AW56" s="31"/>
      <c r="AX56" s="114">
        <v>99210</v>
      </c>
      <c r="AY56" s="31"/>
      <c r="AZ56" s="297">
        <f t="shared" si="23"/>
        <v>0.67343299046468841</v>
      </c>
      <c r="BA56" s="31"/>
      <c r="BB56" s="114">
        <v>606141</v>
      </c>
      <c r="BC56" s="31"/>
      <c r="BD56" s="297">
        <f t="shared" si="24"/>
        <v>4.1144576783918625</v>
      </c>
      <c r="BE56" s="31"/>
      <c r="BF56" s="114">
        <v>456933</v>
      </c>
      <c r="BG56" s="31"/>
      <c r="BH56" s="30">
        <v>36</v>
      </c>
      <c r="BI56" s="31"/>
      <c r="BJ56" s="298">
        <v>21837</v>
      </c>
      <c r="BK56" s="31"/>
      <c r="BL56" s="298">
        <f>IF(E56,$BJ56,0)</f>
        <v>21837</v>
      </c>
      <c r="BM56" s="31"/>
      <c r="BN56" s="298">
        <f>IF(M56,$BJ56,0)</f>
        <v>21837</v>
      </c>
      <c r="BO56" s="31"/>
      <c r="BP56" s="298">
        <f>IF(S56,$BJ56,0)</f>
        <v>21837</v>
      </c>
      <c r="BQ56" s="31"/>
      <c r="BR56" s="298">
        <f>IF(AF56,$BJ56,0)</f>
        <v>21837</v>
      </c>
      <c r="BS56" s="31"/>
      <c r="BT56" s="298">
        <f>IF(AL56,$BJ56,0)</f>
        <v>21837</v>
      </c>
    </row>
    <row r="57" spans="1:72" ht="8.85" customHeight="1" x14ac:dyDescent="0.25">
      <c r="A57" s="30">
        <v>37</v>
      </c>
      <c r="B57" s="31"/>
      <c r="C57" s="11" t="s">
        <v>125</v>
      </c>
      <c r="D57" s="31"/>
      <c r="E57" s="114">
        <v>4446784</v>
      </c>
      <c r="F57" s="31"/>
      <c r="G57" s="297">
        <f t="shared" si="17"/>
        <v>288.20947566271309</v>
      </c>
      <c r="H57" s="31"/>
      <c r="I57" s="297">
        <f>IF(G$60,G57/G$60*100,0)</f>
        <v>101.39060990740079</v>
      </c>
      <c r="J57" s="31"/>
      <c r="K57" s="114">
        <v>0</v>
      </c>
      <c r="L57" s="31"/>
      <c r="M57" s="114">
        <v>3727221</v>
      </c>
      <c r="N57" s="31"/>
      <c r="O57" s="297">
        <f t="shared" si="18"/>
        <v>241.57242854365157</v>
      </c>
      <c r="P57" s="31"/>
      <c r="Q57" s="297">
        <f>IF(O$60,O57/O$60*100,0)</f>
        <v>113.62637802743069</v>
      </c>
      <c r="R57" s="31"/>
      <c r="S57" s="114">
        <v>2213395</v>
      </c>
      <c r="T57" s="31"/>
      <c r="U57" s="297">
        <f t="shared" si="19"/>
        <v>143.45680212586689</v>
      </c>
      <c r="V57" s="31"/>
      <c r="W57" s="297">
        <f>IF(U$60,U57/U$60*100,0)</f>
        <v>91.413189744065875</v>
      </c>
      <c r="X57" s="31"/>
      <c r="Y57" s="114">
        <v>0</v>
      </c>
      <c r="Z57" s="31"/>
      <c r="AA57" s="114">
        <v>2213395</v>
      </c>
      <c r="AB57" s="31"/>
      <c r="AC57" s="114">
        <v>0</v>
      </c>
      <c r="AD57" s="31"/>
      <c r="AE57" s="31"/>
      <c r="AF57" s="114">
        <v>422877</v>
      </c>
      <c r="AG57" s="31"/>
      <c r="AH57" s="297">
        <f t="shared" si="20"/>
        <v>27.407933112969083</v>
      </c>
      <c r="AI57" s="31"/>
      <c r="AJ57" s="297">
        <f>IF(AH$60,AH57/AH$60*100,0)</f>
        <v>164.59691823407178</v>
      </c>
      <c r="AK57" s="31"/>
      <c r="AL57" s="114">
        <v>38803</v>
      </c>
      <c r="AM57" s="31"/>
      <c r="AN57" s="297">
        <f t="shared" si="21"/>
        <v>2.5149393998314862</v>
      </c>
      <c r="AO57" s="31"/>
      <c r="AP57" s="297">
        <f>IF(AN$60,AN57/AN$60*100,0)</f>
        <v>9.6215719998292357</v>
      </c>
      <c r="AQ57" s="31"/>
      <c r="AR57" s="114">
        <f t="shared" si="22"/>
        <v>10849080</v>
      </c>
      <c r="AS57" s="31"/>
      <c r="AT57" s="114">
        <v>1354439</v>
      </c>
      <c r="AU57" s="31"/>
      <c r="AV57" s="297">
        <f>IF(AR$57,AT57/AR$57*100,0)</f>
        <v>12.484367338060002</v>
      </c>
      <c r="AW57" s="31"/>
      <c r="AX57" s="114">
        <v>292794</v>
      </c>
      <c r="AY57" s="31"/>
      <c r="AZ57" s="297">
        <f t="shared" si="23"/>
        <v>2.6987910495636496</v>
      </c>
      <c r="BA57" s="31"/>
      <c r="BB57" s="114">
        <v>0</v>
      </c>
      <c r="BC57" s="31"/>
      <c r="BD57" s="297">
        <f t="shared" si="24"/>
        <v>0</v>
      </c>
      <c r="BE57" s="31"/>
      <c r="BF57" s="114">
        <v>719381</v>
      </c>
      <c r="BG57" s="31"/>
      <c r="BH57" s="30">
        <v>37</v>
      </c>
      <c r="BI57" s="31"/>
      <c r="BJ57" s="298">
        <v>15429</v>
      </c>
      <c r="BK57" s="31"/>
      <c r="BL57" s="298">
        <f>IF(E57,$BJ57,0)</f>
        <v>15429</v>
      </c>
      <c r="BM57" s="31"/>
      <c r="BN57" s="298">
        <f>IF(M57,$BJ57,0)</f>
        <v>15429</v>
      </c>
      <c r="BO57" s="31"/>
      <c r="BP57" s="298">
        <f>IF(S57,$BJ57,0)</f>
        <v>15429</v>
      </c>
      <c r="BQ57" s="31"/>
      <c r="BR57" s="298">
        <f>IF(AF57,$BJ57,0)</f>
        <v>15429</v>
      </c>
      <c r="BS57" s="31"/>
      <c r="BT57" s="298">
        <f>IF(AL57,$BJ57,0)</f>
        <v>15429</v>
      </c>
    </row>
    <row r="58" spans="1:72" ht="8.85" customHeight="1" x14ac:dyDescent="0.25">
      <c r="A58" s="41">
        <v>38</v>
      </c>
      <c r="B58" s="31"/>
      <c r="C58" s="11" t="s">
        <v>126</v>
      </c>
      <c r="D58" s="31"/>
      <c r="E58" s="115">
        <v>7982788</v>
      </c>
      <c r="F58" s="31"/>
      <c r="G58" s="297">
        <f t="shared" si="17"/>
        <v>289.95634012567649</v>
      </c>
      <c r="H58" s="31"/>
      <c r="I58" s="297">
        <f>IF(G$60,G58/G$60*100,0)</f>
        <v>102.00514783304726</v>
      </c>
      <c r="J58" s="31"/>
      <c r="K58" s="115">
        <v>0</v>
      </c>
      <c r="L58" s="31"/>
      <c r="M58" s="115">
        <v>5925628</v>
      </c>
      <c r="N58" s="31"/>
      <c r="O58" s="297">
        <f t="shared" si="18"/>
        <v>215.23475355054302</v>
      </c>
      <c r="P58" s="31"/>
      <c r="Q58" s="297">
        <f>IF(O$60,O58/O$60*100,0)</f>
        <v>101.23814881943649</v>
      </c>
      <c r="R58" s="31"/>
      <c r="S58" s="115">
        <v>8236226</v>
      </c>
      <c r="T58" s="31"/>
      <c r="U58" s="297">
        <f t="shared" si="19"/>
        <v>299.16189023282845</v>
      </c>
      <c r="V58" s="31"/>
      <c r="W58" s="297">
        <f>IF(U$60,U58/U$60*100,0)</f>
        <v>190.63120208167476</v>
      </c>
      <c r="X58" s="31"/>
      <c r="Y58" s="115">
        <v>0</v>
      </c>
      <c r="Z58" s="31"/>
      <c r="AA58" s="115">
        <v>8127922</v>
      </c>
      <c r="AB58" s="31"/>
      <c r="AC58" s="115">
        <v>108304</v>
      </c>
      <c r="AD58" s="31"/>
      <c r="AE58" s="31"/>
      <c r="AF58" s="115">
        <v>542812</v>
      </c>
      <c r="AG58" s="31"/>
      <c r="AH58" s="297">
        <f t="shared" si="20"/>
        <v>19.716392430351242</v>
      </c>
      <c r="AI58" s="31"/>
      <c r="AJ58" s="297">
        <f>IF(AH$60,AH58/AH$60*100,0)</f>
        <v>118.40577030574335</v>
      </c>
      <c r="AK58" s="31"/>
      <c r="AL58" s="115">
        <v>2729652</v>
      </c>
      <c r="AM58" s="31"/>
      <c r="AN58" s="297">
        <f t="shared" si="21"/>
        <v>99.148305546474887</v>
      </c>
      <c r="AO58" s="31"/>
      <c r="AP58" s="297">
        <f>IF(AN$60,AN58/AN$60*100,0)</f>
        <v>379.31830903774335</v>
      </c>
      <c r="AQ58" s="31"/>
      <c r="AR58" s="115">
        <f t="shared" si="22"/>
        <v>25417106</v>
      </c>
      <c r="AS58" s="31"/>
      <c r="AT58" s="115">
        <v>2551265</v>
      </c>
      <c r="AU58" s="31"/>
      <c r="AV58" s="297">
        <f>IF(AR$58,AT58/AR$58*100,0)</f>
        <v>10.037590432207349</v>
      </c>
      <c r="AW58" s="31"/>
      <c r="AX58" s="115">
        <v>193870</v>
      </c>
      <c r="AY58" s="31"/>
      <c r="AZ58" s="297">
        <f t="shared" si="23"/>
        <v>0.76275402872380516</v>
      </c>
      <c r="BA58" s="31"/>
      <c r="BB58" s="115">
        <v>19190</v>
      </c>
      <c r="BC58" s="31"/>
      <c r="BD58" s="297">
        <f t="shared" si="24"/>
        <v>7.5500334302418232E-2</v>
      </c>
      <c r="BE58" s="31"/>
      <c r="BF58" s="115">
        <v>2205523</v>
      </c>
      <c r="BG58" s="31"/>
      <c r="BH58" s="41">
        <v>38</v>
      </c>
      <c r="BI58" s="31"/>
      <c r="BJ58" s="299">
        <v>27531</v>
      </c>
      <c r="BK58" s="31"/>
      <c r="BL58" s="299">
        <f>IF(E58,$BJ58,0)</f>
        <v>27531</v>
      </c>
      <c r="BM58" s="31"/>
      <c r="BN58" s="299">
        <f>IF(M58,$BJ58,0)</f>
        <v>27531</v>
      </c>
      <c r="BO58" s="31"/>
      <c r="BP58" s="299">
        <f>IF(S58,$BJ58,0)</f>
        <v>27531</v>
      </c>
      <c r="BQ58" s="31"/>
      <c r="BR58" s="299">
        <f>IF(AF58,$BJ58,0)</f>
        <v>27531</v>
      </c>
      <c r="BS58" s="31"/>
      <c r="BT58" s="299">
        <f>IF(AL58,$BJ58,0)</f>
        <v>27531</v>
      </c>
    </row>
    <row r="59" spans="1:72" ht="8.85" customHeight="1" x14ac:dyDescent="0.25">
      <c r="A59" s="31"/>
      <c r="B59" s="31"/>
      <c r="C59" s="30"/>
      <c r="D59" s="31"/>
      <c r="E59" s="31"/>
      <c r="F59" s="31"/>
      <c r="G59" s="38"/>
      <c r="H59" s="38"/>
      <c r="I59" s="38"/>
      <c r="J59" s="31"/>
      <c r="K59" s="31"/>
      <c r="L59" s="31"/>
      <c r="M59" s="31"/>
      <c r="N59" s="31"/>
      <c r="O59" s="38"/>
      <c r="P59" s="38"/>
      <c r="Q59" s="38"/>
      <c r="R59" s="31"/>
      <c r="S59" s="31"/>
      <c r="T59" s="31"/>
      <c r="U59" s="38"/>
      <c r="V59" s="38"/>
      <c r="W59" s="38"/>
      <c r="X59" s="31"/>
      <c r="Y59" s="31"/>
      <c r="Z59" s="31"/>
      <c r="AA59" s="31"/>
      <c r="AB59" s="31"/>
      <c r="AC59" s="31"/>
      <c r="AD59" s="31"/>
      <c r="AE59" s="31"/>
      <c r="AF59" s="31"/>
      <c r="AG59" s="31"/>
      <c r="AH59" s="38"/>
      <c r="AI59" s="38"/>
      <c r="AJ59" s="38"/>
      <c r="AK59" s="31"/>
      <c r="AL59" s="31"/>
      <c r="AM59" s="31"/>
      <c r="AN59" s="38"/>
      <c r="AO59" s="38"/>
      <c r="AP59" s="38"/>
      <c r="AQ59" s="31"/>
      <c r="AR59" s="31"/>
      <c r="AS59" s="31"/>
      <c r="AT59" s="31"/>
      <c r="AU59" s="31"/>
      <c r="AV59" s="38"/>
      <c r="AW59" s="31"/>
      <c r="AX59" s="31"/>
      <c r="AY59" s="31"/>
      <c r="AZ59" s="38"/>
      <c r="BA59" s="31"/>
      <c r="BB59" s="31"/>
      <c r="BC59" s="31"/>
      <c r="BD59" s="38"/>
      <c r="BE59" s="31"/>
      <c r="BF59" s="31"/>
      <c r="BG59" s="31"/>
      <c r="BH59" s="31"/>
      <c r="BI59" s="31"/>
      <c r="BJ59" s="31"/>
      <c r="BK59" s="31"/>
      <c r="BL59" s="31"/>
      <c r="BM59" s="31"/>
      <c r="BN59" s="31"/>
      <c r="BO59" s="31"/>
      <c r="BP59" s="31"/>
      <c r="BQ59" s="31"/>
      <c r="BR59" s="31"/>
      <c r="BS59" s="31"/>
      <c r="BT59" s="31"/>
    </row>
    <row r="60" spans="1:72" ht="8.85" customHeight="1" x14ac:dyDescent="0.25">
      <c r="A60" s="41">
        <f>A58</f>
        <v>38</v>
      </c>
      <c r="B60" s="31"/>
      <c r="C60" s="44" t="s">
        <v>68</v>
      </c>
      <c r="D60" s="31"/>
      <c r="E60" s="300">
        <f>SUM(E14:E58)</f>
        <v>730520354</v>
      </c>
      <c r="F60" s="31"/>
      <c r="G60" s="110">
        <f>IF(BL60=0,0,IF(ISNONTEXT(H60),E60/$BJ60,E60/BL60))</f>
        <v>284.25657556053017</v>
      </c>
      <c r="H60" s="281"/>
      <c r="I60" s="302">
        <f>IF(G$60,G60/G$60*100,0)</f>
        <v>100</v>
      </c>
      <c r="J60" s="31"/>
      <c r="K60" s="300">
        <f>SUM(K14:K58)</f>
        <v>237178</v>
      </c>
      <c r="L60" s="31"/>
      <c r="M60" s="300">
        <f>SUM(M14:M58)</f>
        <v>546373973</v>
      </c>
      <c r="N60" s="31"/>
      <c r="O60" s="110">
        <f>IF(BN60=0,0,IF(ISNONTEXT(P60),M60/$BJ60,M60/BN60))</f>
        <v>212.60241920703768</v>
      </c>
      <c r="P60" s="281"/>
      <c r="Q60" s="302">
        <f>IF(O$60,O60/O$60*100,0)</f>
        <v>100</v>
      </c>
      <c r="R60" s="31"/>
      <c r="S60" s="300">
        <f>SUM(S14:S58)</f>
        <v>403305443</v>
      </c>
      <c r="T60" s="31"/>
      <c r="U60" s="110">
        <f>IF(BP60=0,0,IF(ISNONTEXT(V60),S60/$BJ60,S60/BP60))</f>
        <v>156.93227916836742</v>
      </c>
      <c r="V60" s="281"/>
      <c r="W60" s="302">
        <f>IF(U$60,U60/U$60*100,0)</f>
        <v>100</v>
      </c>
      <c r="X60" s="31"/>
      <c r="Y60" s="300">
        <f>SUM(Y14:Y58)</f>
        <v>197931830</v>
      </c>
      <c r="Z60" s="31"/>
      <c r="AA60" s="300">
        <f>SUM(AA14:AA58)</f>
        <v>173488338</v>
      </c>
      <c r="AB60" s="31"/>
      <c r="AC60" s="300">
        <f>SUM(AC14:AC58)</f>
        <v>6278716</v>
      </c>
      <c r="AD60" s="31"/>
      <c r="AE60" s="31"/>
      <c r="AF60" s="300">
        <f>SUM(AF14:AF58)</f>
        <v>42793360</v>
      </c>
      <c r="AG60" s="31"/>
      <c r="AH60" s="110">
        <f>IF(BR60=0,0,IF(ISNONTEXT(AI60),AF60/$BJ60,AF60/BR60))</f>
        <v>16.651546946943753</v>
      </c>
      <c r="AI60" s="281"/>
      <c r="AJ60" s="302">
        <f>IF(AH$60,AH60/AH$60*100,0)</f>
        <v>100</v>
      </c>
      <c r="AK60" s="31"/>
      <c r="AL60" s="300">
        <f>SUM(AL14:AL58)</f>
        <v>67174322</v>
      </c>
      <c r="AM60" s="31"/>
      <c r="AN60" s="110">
        <f>IF(BT60=0,0,IF(ISNONTEXT(AO60),AL60/$BJ60,AL60/BT60))</f>
        <v>26.138549915503635</v>
      </c>
      <c r="AO60" s="281"/>
      <c r="AP60" s="302">
        <f>IF(AN$60,AN60/AN$60*100,0)</f>
        <v>100</v>
      </c>
      <c r="AQ60" s="31"/>
      <c r="AR60" s="300">
        <f>SUM(AR14:AR58)</f>
        <v>1790167452</v>
      </c>
      <c r="AS60" s="31"/>
      <c r="AT60" s="300">
        <f>SUM(AT14:AT58)</f>
        <v>227323736</v>
      </c>
      <c r="AU60" s="31"/>
      <c r="AV60" s="302">
        <f>IF(AR$60,AT60/AR$60*100,0)</f>
        <v>12.698462132468713</v>
      </c>
      <c r="AW60" s="31"/>
      <c r="AX60" s="300">
        <f>SUM(AX14:AX58)</f>
        <v>14289184</v>
      </c>
      <c r="AY60" s="31"/>
      <c r="AZ60" s="302">
        <f>IF($AR60,AX60/$AR60*100,0)</f>
        <v>0.79820376490679268</v>
      </c>
      <c r="BA60" s="31"/>
      <c r="BB60" s="300">
        <f>SUM(BB14:BB58)</f>
        <v>8711079</v>
      </c>
      <c r="BC60" s="31"/>
      <c r="BD60" s="302">
        <f>IF($AR60,BB60/$AR60*100,0)</f>
        <v>0.48660693670124888</v>
      </c>
      <c r="BE60" s="31"/>
      <c r="BF60" s="300">
        <f>SUM(BF14:BF58)</f>
        <v>81738457</v>
      </c>
      <c r="BG60" s="31"/>
      <c r="BH60" s="41">
        <f>BH58</f>
        <v>38</v>
      </c>
      <c r="BI60" s="31"/>
      <c r="BJ60" s="299">
        <f>SUM(BJ14:BJ58)</f>
        <v>2569933</v>
      </c>
      <c r="BK60" s="31"/>
      <c r="BL60" s="299">
        <f>SUM(BL14:BL58)</f>
        <v>2569933</v>
      </c>
      <c r="BM60" s="31"/>
      <c r="BN60" s="299">
        <f>SUM(BN14:BN58)</f>
        <v>2569933</v>
      </c>
      <c r="BO60" s="31"/>
      <c r="BP60" s="299">
        <f>SUM(BP14:BP58)</f>
        <v>2569933</v>
      </c>
      <c r="BQ60" s="31"/>
      <c r="BR60" s="299">
        <f>SUM(BR14:BR58)</f>
        <v>2562632</v>
      </c>
      <c r="BS60" s="31"/>
      <c r="BT60" s="299">
        <f>SUM(BT14:BT58)</f>
        <v>2546676</v>
      </c>
    </row>
    <row r="61" spans="1:72" ht="8.85" customHeight="1" x14ac:dyDescent="0.25">
      <c r="A61" s="31"/>
      <c r="B61" s="31"/>
      <c r="C61" s="30"/>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row>
    <row r="62" spans="1:72" ht="8.85" customHeight="1" x14ac:dyDescent="0.25">
      <c r="A62" s="31"/>
      <c r="B62" s="31"/>
      <c r="C62" s="30"/>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row>
    <row r="63" spans="1:72" ht="8.85" customHeight="1" x14ac:dyDescent="0.25">
      <c r="A63" s="31"/>
      <c r="B63" s="31"/>
      <c r="C63" s="30"/>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row>
    <row r="64" spans="1:72" ht="8.85" customHeight="1" x14ac:dyDescent="0.25">
      <c r="A64" s="31"/>
      <c r="B64" s="31"/>
      <c r="C64" s="30"/>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row>
    <row r="65" spans="1:72" ht="8.85" customHeight="1" x14ac:dyDescent="0.25">
      <c r="A65" s="31"/>
      <c r="B65" s="31"/>
      <c r="C65" s="30"/>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row>
    <row r="66" spans="1:72" ht="8.85" customHeight="1" x14ac:dyDescent="0.25">
      <c r="A66" s="31"/>
      <c r="B66" s="31"/>
      <c r="C66" s="30"/>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row>
    <row r="67" spans="1:72" ht="8.85" customHeight="1" x14ac:dyDescent="0.25">
      <c r="A67" s="31"/>
      <c r="B67" s="31"/>
      <c r="C67" s="30"/>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row>
    <row r="68" spans="1:72" ht="8.85" customHeight="1" x14ac:dyDescent="0.25">
      <c r="A68" s="31"/>
      <c r="B68" s="31"/>
      <c r="C68" s="30"/>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row>
    <row r="69" spans="1:72" ht="8.85" customHeight="1" x14ac:dyDescent="0.25">
      <c r="A69" s="31"/>
      <c r="B69" s="31"/>
      <c r="C69" s="30"/>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row>
    <row r="70" spans="1:72" ht="8.85" customHeight="1" x14ac:dyDescent="0.25">
      <c r="A70" s="31"/>
      <c r="B70" s="31"/>
      <c r="C70" s="30"/>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row>
    <row r="71" spans="1:72" ht="8.85" customHeight="1" x14ac:dyDescent="0.25">
      <c r="A71" s="31"/>
      <c r="B71" s="31"/>
      <c r="C71" s="30"/>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row>
    <row r="72" spans="1:72" ht="8.85" customHeight="1" x14ac:dyDescent="0.25">
      <c r="A72" s="31"/>
      <c r="B72" s="31"/>
      <c r="C72" s="30"/>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row>
    <row r="73" spans="1:72" ht="8.85" customHeight="1" x14ac:dyDescent="0.25">
      <c r="A73" s="31"/>
      <c r="B73" s="31"/>
      <c r="C73" s="30"/>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row>
    <row r="74" spans="1:72" ht="8.85" customHeight="1" x14ac:dyDescent="0.25">
      <c r="A74" s="31"/>
      <c r="B74" s="31"/>
      <c r="C74" s="30"/>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row>
    <row r="75" spans="1:72" s="15" customFormat="1" ht="10.5" customHeight="1" x14ac:dyDescent="0.25">
      <c r="A75" s="49" t="s">
        <v>474</v>
      </c>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50" t="s">
        <v>475</v>
      </c>
      <c r="BJ75" s="12"/>
      <c r="BK75" s="12"/>
      <c r="BL75" s="12"/>
      <c r="BM75" s="12"/>
      <c r="BN75" s="12"/>
      <c r="BO75" s="12"/>
      <c r="BP75" s="12"/>
      <c r="BQ75" s="12"/>
      <c r="BR75" s="12"/>
      <c r="BS75" s="12"/>
      <c r="BT75" s="12"/>
    </row>
    <row r="76" spans="1:72" s="15" customFormat="1" ht="10.5" customHeight="1" x14ac:dyDescent="0.25">
      <c r="A76" s="278"/>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289" t="s">
        <v>45</v>
      </c>
      <c r="AD76" s="12"/>
      <c r="AE76" s="12"/>
      <c r="AF76" s="278" t="s">
        <v>46</v>
      </c>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289" t="s">
        <v>450</v>
      </c>
      <c r="BI76" s="12"/>
      <c r="BJ76" s="12"/>
      <c r="BK76" s="12"/>
      <c r="BL76" s="12"/>
      <c r="BM76" s="12"/>
      <c r="BN76" s="12"/>
      <c r="BO76" s="12"/>
      <c r="BP76" s="12"/>
      <c r="BQ76" s="12"/>
      <c r="BR76" s="12"/>
      <c r="BS76" s="12"/>
      <c r="BT76" s="12"/>
    </row>
    <row r="77" spans="1:72" s="15" customFormat="1" ht="10.5" customHeight="1" x14ac:dyDescent="0.25">
      <c r="A77" s="279"/>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289" t="s">
        <v>451</v>
      </c>
      <c r="AD77" s="12"/>
      <c r="AE77" s="12"/>
      <c r="AF77" s="278" t="s">
        <v>395</v>
      </c>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289" t="s">
        <v>129</v>
      </c>
      <c r="BI77" s="12"/>
      <c r="BJ77" s="12"/>
      <c r="BK77" s="12"/>
      <c r="BL77" s="12"/>
      <c r="BM77" s="12"/>
      <c r="BN77" s="12"/>
      <c r="BO77" s="12"/>
      <c r="BP77" s="12"/>
      <c r="BQ77" s="12"/>
      <c r="BR77" s="12"/>
      <c r="BS77" s="12"/>
      <c r="BT77" s="12"/>
    </row>
    <row r="78" spans="1:72" s="15" customFormat="1" ht="10.5" customHeight="1" x14ac:dyDescent="0.25">
      <c r="A78" s="280"/>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289" t="s">
        <v>51</v>
      </c>
      <c r="AD78" s="12"/>
      <c r="AE78" s="12"/>
      <c r="AF78" s="290" t="s">
        <v>52</v>
      </c>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row>
    <row r="79" spans="1:72" ht="8.85"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291" t="s">
        <v>396</v>
      </c>
      <c r="AU79" s="291"/>
      <c r="AV79" s="291"/>
      <c r="AW79" s="291"/>
      <c r="AX79" s="291"/>
      <c r="AY79" s="291"/>
      <c r="AZ79" s="291"/>
      <c r="BA79" s="291"/>
      <c r="BB79" s="291"/>
      <c r="BC79" s="291"/>
      <c r="BD79" s="291"/>
      <c r="BE79" s="291"/>
      <c r="BF79" s="291"/>
      <c r="BG79" s="30"/>
      <c r="BH79" s="30"/>
      <c r="BI79" s="30"/>
      <c r="BJ79" s="30"/>
      <c r="BK79" s="30"/>
      <c r="BL79" s="30"/>
      <c r="BM79" s="30"/>
      <c r="BN79" s="30"/>
      <c r="BO79" s="30"/>
      <c r="BP79" s="30"/>
      <c r="BQ79" s="30"/>
      <c r="BR79" s="30"/>
      <c r="BS79" s="30"/>
      <c r="BT79" s="30"/>
    </row>
    <row r="80" spans="1:72" ht="8.4499999999999993"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row>
    <row r="81" spans="1:72" ht="9.6" customHeight="1" x14ac:dyDescent="0.25">
      <c r="A81" s="30"/>
      <c r="B81" s="30"/>
      <c r="C81" s="30"/>
      <c r="D81" s="30"/>
      <c r="E81" s="291" t="s">
        <v>452</v>
      </c>
      <c r="F81" s="291"/>
      <c r="G81" s="291"/>
      <c r="H81" s="291"/>
      <c r="I81" s="291"/>
      <c r="J81" s="291"/>
      <c r="K81" s="291"/>
      <c r="L81" s="30"/>
      <c r="M81" s="291" t="s">
        <v>453</v>
      </c>
      <c r="N81" s="291"/>
      <c r="O81" s="291"/>
      <c r="P81" s="291"/>
      <c r="Q81" s="291"/>
      <c r="R81" s="30"/>
      <c r="S81" s="291" t="s">
        <v>454</v>
      </c>
      <c r="T81" s="291"/>
      <c r="U81" s="291"/>
      <c r="V81" s="291"/>
      <c r="W81" s="291"/>
      <c r="X81" s="291"/>
      <c r="Y81" s="291"/>
      <c r="Z81" s="291"/>
      <c r="AA81" s="291"/>
      <c r="AB81" s="291"/>
      <c r="AC81" s="291"/>
      <c r="AD81" s="30"/>
      <c r="AE81" s="30"/>
      <c r="AF81" s="291" t="s">
        <v>455</v>
      </c>
      <c r="AG81" s="291"/>
      <c r="AH81" s="291"/>
      <c r="AI81" s="291"/>
      <c r="AJ81" s="291"/>
      <c r="AK81" s="30"/>
      <c r="AL81" s="291" t="s">
        <v>456</v>
      </c>
      <c r="AM81" s="291"/>
      <c r="AN81" s="291"/>
      <c r="AO81" s="291"/>
      <c r="AP81" s="291"/>
      <c r="AQ81" s="30"/>
      <c r="AR81" s="30"/>
      <c r="AS81" s="30"/>
      <c r="AT81" s="30"/>
      <c r="AU81" s="30"/>
      <c r="AV81" s="30"/>
      <c r="AW81" s="30"/>
      <c r="AX81" s="291" t="s">
        <v>400</v>
      </c>
      <c r="AY81" s="291"/>
      <c r="AZ81" s="291"/>
      <c r="BA81" s="291"/>
      <c r="BB81" s="291"/>
      <c r="BC81" s="291"/>
      <c r="BD81" s="291"/>
      <c r="BE81" s="30"/>
      <c r="BF81" s="30"/>
      <c r="BG81" s="30"/>
      <c r="BH81" s="30"/>
      <c r="BI81" s="30"/>
      <c r="BJ81" s="30"/>
      <c r="BK81" s="30"/>
      <c r="BL81" s="30"/>
      <c r="BM81" s="30"/>
      <c r="BN81" s="30"/>
      <c r="BO81" s="30"/>
      <c r="BP81" s="30"/>
      <c r="BQ81" s="30"/>
      <c r="BR81" s="30"/>
      <c r="BS81" s="30"/>
      <c r="BT81" s="30"/>
    </row>
    <row r="82" spans="1:72" ht="8.4499999999999993"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row>
    <row r="83" spans="1:72" ht="9.6"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291" t="s">
        <v>402</v>
      </c>
      <c r="Z83" s="291"/>
      <c r="AA83" s="291"/>
      <c r="AB83" s="291"/>
      <c r="AC83" s="291"/>
      <c r="AD83" s="30"/>
      <c r="AE83" s="30"/>
      <c r="AF83" s="30"/>
      <c r="AG83" s="30"/>
      <c r="AH83" s="30"/>
      <c r="AI83" s="30"/>
      <c r="AJ83" s="30"/>
      <c r="AK83" s="30"/>
      <c r="AL83" s="30"/>
      <c r="AM83" s="30"/>
      <c r="AN83" s="30"/>
      <c r="AO83" s="30"/>
      <c r="AP83" s="30"/>
      <c r="AQ83" s="30"/>
      <c r="AR83" s="30"/>
      <c r="AS83" s="30"/>
      <c r="AT83" s="291" t="s">
        <v>435</v>
      </c>
      <c r="AU83" s="291"/>
      <c r="AV83" s="291"/>
      <c r="AW83" s="30"/>
      <c r="AX83" s="291" t="s">
        <v>62</v>
      </c>
      <c r="AY83" s="291"/>
      <c r="AZ83" s="291"/>
      <c r="BA83" s="30"/>
      <c r="BB83" s="291" t="s">
        <v>63</v>
      </c>
      <c r="BC83" s="291"/>
      <c r="BD83" s="291"/>
      <c r="BE83" s="30"/>
      <c r="BF83" s="30"/>
      <c r="BG83" s="30"/>
      <c r="BH83" s="30"/>
      <c r="BI83" s="30"/>
      <c r="BJ83" s="30"/>
      <c r="BK83" s="30"/>
      <c r="BL83" s="30"/>
      <c r="BM83" s="30"/>
      <c r="BN83" s="30"/>
      <c r="BO83" s="30"/>
      <c r="BP83" s="30"/>
      <c r="BQ83" s="30"/>
      <c r="BR83" s="30"/>
      <c r="BS83" s="30"/>
      <c r="BT83" s="30"/>
    </row>
    <row r="84" spans="1:72" ht="9.6" customHeight="1" x14ac:dyDescent="0.25">
      <c r="A84" s="30"/>
      <c r="B84" s="30"/>
      <c r="C84" s="30"/>
      <c r="D84" s="30"/>
      <c r="E84" s="30"/>
      <c r="F84" s="30"/>
      <c r="G84" s="30"/>
      <c r="H84" s="30"/>
      <c r="I84" s="30"/>
      <c r="J84" s="30"/>
      <c r="K84" s="276" t="s">
        <v>457</v>
      </c>
      <c r="L84" s="30"/>
      <c r="M84" s="30"/>
      <c r="N84" s="30"/>
      <c r="O84" s="30"/>
      <c r="P84" s="30"/>
      <c r="Q84" s="30"/>
      <c r="R84" s="30"/>
      <c r="S84" s="30"/>
      <c r="T84" s="30"/>
      <c r="U84" s="30"/>
      <c r="V84" s="30"/>
      <c r="W84" s="30"/>
      <c r="X84" s="30"/>
      <c r="Y84" s="30"/>
      <c r="Z84" s="30"/>
      <c r="AA84" s="44" t="s">
        <v>458</v>
      </c>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44" t="s">
        <v>459</v>
      </c>
      <c r="BG84" s="30"/>
      <c r="BH84" s="30"/>
      <c r="BI84" s="30"/>
      <c r="BJ84" s="30"/>
      <c r="BK84" s="30"/>
      <c r="BL84" s="44" t="s">
        <v>460</v>
      </c>
      <c r="BM84" s="30"/>
      <c r="BN84" s="44" t="s">
        <v>461</v>
      </c>
      <c r="BO84" s="30"/>
      <c r="BP84" s="44" t="s">
        <v>462</v>
      </c>
      <c r="BQ84" s="30"/>
      <c r="BR84" s="30"/>
      <c r="BS84" s="30"/>
      <c r="BT84" s="30"/>
    </row>
    <row r="85" spans="1:72" ht="9.6" customHeight="1" x14ac:dyDescent="0.25">
      <c r="A85" s="30"/>
      <c r="B85" s="30"/>
      <c r="C85" s="30"/>
      <c r="D85" s="30"/>
      <c r="E85" s="30"/>
      <c r="F85" s="30"/>
      <c r="G85" s="30"/>
      <c r="H85" s="30"/>
      <c r="I85" s="44" t="s">
        <v>67</v>
      </c>
      <c r="J85" s="30"/>
      <c r="K85" s="30"/>
      <c r="L85" s="30"/>
      <c r="M85" s="30"/>
      <c r="N85" s="30"/>
      <c r="O85" s="30"/>
      <c r="P85" s="30"/>
      <c r="Q85" s="44" t="s">
        <v>67</v>
      </c>
      <c r="R85" s="30"/>
      <c r="S85" s="30"/>
      <c r="T85" s="30"/>
      <c r="U85" s="30"/>
      <c r="V85" s="30"/>
      <c r="W85" s="44" t="s">
        <v>67</v>
      </c>
      <c r="X85" s="30"/>
      <c r="Y85" s="30"/>
      <c r="Z85" s="30"/>
      <c r="AA85" s="44" t="s">
        <v>463</v>
      </c>
      <c r="AB85" s="30"/>
      <c r="AC85" s="44" t="s">
        <v>464</v>
      </c>
      <c r="AD85" s="30"/>
      <c r="AE85" s="30"/>
      <c r="AF85" s="30"/>
      <c r="AG85" s="30"/>
      <c r="AH85" s="30"/>
      <c r="AI85" s="30"/>
      <c r="AJ85" s="44" t="s">
        <v>67</v>
      </c>
      <c r="AK85" s="30"/>
      <c r="AL85" s="30"/>
      <c r="AM85" s="30"/>
      <c r="AN85" s="30"/>
      <c r="AO85" s="30"/>
      <c r="AP85" s="44" t="s">
        <v>67</v>
      </c>
      <c r="AQ85" s="30"/>
      <c r="AR85" s="30"/>
      <c r="AS85" s="30"/>
      <c r="AT85" s="30"/>
      <c r="AU85" s="30"/>
      <c r="AV85" s="44" t="s">
        <v>269</v>
      </c>
      <c r="AW85" s="30"/>
      <c r="AX85" s="30"/>
      <c r="AY85" s="30"/>
      <c r="AZ85" s="44" t="s">
        <v>269</v>
      </c>
      <c r="BA85" s="30"/>
      <c r="BB85" s="30"/>
      <c r="BC85" s="30"/>
      <c r="BD85" s="44" t="s">
        <v>269</v>
      </c>
      <c r="BE85" s="30"/>
      <c r="BF85" s="44" t="s">
        <v>465</v>
      </c>
      <c r="BG85" s="30"/>
      <c r="BH85" s="30"/>
      <c r="BI85" s="30"/>
      <c r="BJ85" s="30"/>
      <c r="BK85" s="30"/>
      <c r="BL85" s="44" t="s">
        <v>466</v>
      </c>
      <c r="BM85" s="44"/>
      <c r="BN85" s="44" t="s">
        <v>467</v>
      </c>
      <c r="BO85" s="44"/>
      <c r="BP85" s="44" t="s">
        <v>272</v>
      </c>
      <c r="BQ85" s="44"/>
      <c r="BR85" s="30"/>
      <c r="BS85" s="44"/>
      <c r="BT85" s="44" t="s">
        <v>331</v>
      </c>
    </row>
    <row r="86" spans="1:72" ht="9.6" customHeight="1" x14ac:dyDescent="0.25">
      <c r="A86" s="276" t="s">
        <v>74</v>
      </c>
      <c r="B86" s="30"/>
      <c r="C86" s="276" t="s">
        <v>76</v>
      </c>
      <c r="D86" s="30"/>
      <c r="E86" s="276" t="s">
        <v>77</v>
      </c>
      <c r="F86" s="30"/>
      <c r="G86" s="276" t="s">
        <v>438</v>
      </c>
      <c r="H86" s="30"/>
      <c r="I86" s="276" t="s">
        <v>83</v>
      </c>
      <c r="J86" s="30"/>
      <c r="K86" s="276" t="s">
        <v>440</v>
      </c>
      <c r="L86" s="30"/>
      <c r="M86" s="276" t="s">
        <v>77</v>
      </c>
      <c r="N86" s="30"/>
      <c r="O86" s="276" t="s">
        <v>438</v>
      </c>
      <c r="P86" s="30"/>
      <c r="Q86" s="276" t="s">
        <v>83</v>
      </c>
      <c r="R86" s="30"/>
      <c r="S86" s="276" t="s">
        <v>77</v>
      </c>
      <c r="T86" s="30"/>
      <c r="U86" s="276" t="s">
        <v>438</v>
      </c>
      <c r="V86" s="30"/>
      <c r="W86" s="276" t="s">
        <v>83</v>
      </c>
      <c r="X86" s="30"/>
      <c r="Y86" s="276" t="s">
        <v>440</v>
      </c>
      <c r="Z86" s="30"/>
      <c r="AA86" s="276" t="s">
        <v>468</v>
      </c>
      <c r="AB86" s="30"/>
      <c r="AC86" s="276" t="s">
        <v>469</v>
      </c>
      <c r="AD86" s="30"/>
      <c r="AE86" s="30"/>
      <c r="AF86" s="276" t="s">
        <v>77</v>
      </c>
      <c r="AG86" s="30"/>
      <c r="AH86" s="276" t="s">
        <v>438</v>
      </c>
      <c r="AI86" s="30"/>
      <c r="AJ86" s="276" t="s">
        <v>83</v>
      </c>
      <c r="AK86" s="30"/>
      <c r="AL86" s="276" t="s">
        <v>77</v>
      </c>
      <c r="AM86" s="30"/>
      <c r="AN86" s="276" t="s">
        <v>438</v>
      </c>
      <c r="AO86" s="30"/>
      <c r="AP86" s="276" t="s">
        <v>83</v>
      </c>
      <c r="AQ86" s="30"/>
      <c r="AR86" s="276" t="s">
        <v>68</v>
      </c>
      <c r="AS86" s="30"/>
      <c r="AT86" s="276" t="s">
        <v>77</v>
      </c>
      <c r="AU86" s="30"/>
      <c r="AV86" s="276" t="s">
        <v>376</v>
      </c>
      <c r="AW86" s="30"/>
      <c r="AX86" s="276" t="s">
        <v>77</v>
      </c>
      <c r="AY86" s="30"/>
      <c r="AZ86" s="276" t="s">
        <v>376</v>
      </c>
      <c r="BA86" s="30"/>
      <c r="BB86" s="276" t="s">
        <v>77</v>
      </c>
      <c r="BC86" s="30"/>
      <c r="BD86" s="276" t="s">
        <v>376</v>
      </c>
      <c r="BE86" s="30"/>
      <c r="BF86" s="276" t="s">
        <v>421</v>
      </c>
      <c r="BG86" s="30"/>
      <c r="BH86" s="276" t="s">
        <v>74</v>
      </c>
      <c r="BI86" s="30"/>
      <c r="BJ86" s="30"/>
      <c r="BK86" s="30"/>
      <c r="BL86" s="295" t="s">
        <v>470</v>
      </c>
      <c r="BM86" s="314"/>
      <c r="BN86" s="295" t="s">
        <v>471</v>
      </c>
      <c r="BO86" s="314"/>
      <c r="BP86" s="295" t="s">
        <v>472</v>
      </c>
      <c r="BQ86" s="314"/>
      <c r="BR86" s="295" t="s">
        <v>455</v>
      </c>
      <c r="BS86" s="314"/>
      <c r="BT86" s="295" t="s">
        <v>473</v>
      </c>
    </row>
    <row r="87" spans="1:72" ht="8.8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row>
    <row r="88" spans="1:72" ht="8.85" customHeight="1" x14ac:dyDescent="0.25">
      <c r="A88" s="30"/>
      <c r="B88" s="30" t="s">
        <v>130</v>
      </c>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row>
    <row r="89" spans="1:72" ht="8.85" customHeight="1" x14ac:dyDescent="0.25">
      <c r="A89" s="30">
        <v>1</v>
      </c>
      <c r="B89" s="31"/>
      <c r="C89" s="30" t="s">
        <v>131</v>
      </c>
      <c r="D89" s="31"/>
      <c r="E89" s="296">
        <v>2461006</v>
      </c>
      <c r="F89" s="31"/>
      <c r="G89" s="97">
        <f>(E89/$BJ89)</f>
        <v>73.837563756375644</v>
      </c>
      <c r="H89" s="31"/>
      <c r="I89" s="297">
        <f>IF(G$219,G89/G$219*100,0)</f>
        <v>42.080180325445852</v>
      </c>
      <c r="J89" s="31"/>
      <c r="K89" s="296">
        <v>2461006</v>
      </c>
      <c r="L89" s="31"/>
      <c r="M89" s="296">
        <v>6181952</v>
      </c>
      <c r="N89" s="31"/>
      <c r="O89" s="97">
        <f>(M89/$BJ89)</f>
        <v>185.47710771077107</v>
      </c>
      <c r="P89" s="31"/>
      <c r="Q89" s="297">
        <f>IF(O$219,O89/O$219*100,0)</f>
        <v>109.95197756221565</v>
      </c>
      <c r="R89" s="31"/>
      <c r="S89" s="296">
        <v>2004906</v>
      </c>
      <c r="T89" s="31"/>
      <c r="U89" s="97">
        <f>(S89/$BJ89)</f>
        <v>60.153195319531953</v>
      </c>
      <c r="V89" s="31"/>
      <c r="W89" s="297">
        <f>IF(U$219,U89/U$219*100,0)</f>
        <v>54.437457630487486</v>
      </c>
      <c r="X89" s="31"/>
      <c r="Y89" s="296">
        <v>1908144</v>
      </c>
      <c r="Z89" s="31"/>
      <c r="AA89" s="296">
        <v>0</v>
      </c>
      <c r="AB89" s="31"/>
      <c r="AC89" s="296">
        <v>96762</v>
      </c>
      <c r="AD89" s="31"/>
      <c r="AE89" s="31"/>
      <c r="AF89" s="296">
        <v>426874</v>
      </c>
      <c r="AG89" s="31"/>
      <c r="AH89" s="97">
        <f>(AF89/$BJ89)</f>
        <v>12.807500750075008</v>
      </c>
      <c r="AI89" s="31"/>
      <c r="AJ89" s="297">
        <f>IF(AH$219,AH89/AH$219*100,0)</f>
        <v>83.62251378396698</v>
      </c>
      <c r="AK89" s="31"/>
      <c r="AL89" s="296">
        <v>1023197</v>
      </c>
      <c r="AM89" s="31"/>
      <c r="AN89" s="97">
        <f>(AL89/$BJ89)</f>
        <v>30.698979897989798</v>
      </c>
      <c r="AO89" s="31"/>
      <c r="AP89" s="297">
        <f>IF(AN$219,AN89/AN$219*100,0)</f>
        <v>81.048876553868055</v>
      </c>
      <c r="AQ89" s="31"/>
      <c r="AR89" s="296">
        <f>(E89+M89+S89+AF89+AL89)</f>
        <v>12097935</v>
      </c>
      <c r="AS89" s="31"/>
      <c r="AT89" s="296">
        <v>2977254</v>
      </c>
      <c r="AU89" s="31"/>
      <c r="AV89" s="297">
        <f>IF($AR89,AT89/$AR89*100,0)</f>
        <v>24.609604862317411</v>
      </c>
      <c r="AW89" s="31"/>
      <c r="AX89" s="296">
        <v>583065</v>
      </c>
      <c r="AY89" s="31"/>
      <c r="AZ89" s="297">
        <f>IF($AR89,AX89/$AR89*100,0)</f>
        <v>4.8195415167960487</v>
      </c>
      <c r="BA89" s="31"/>
      <c r="BB89" s="296">
        <v>0</v>
      </c>
      <c r="BC89" s="31"/>
      <c r="BD89" s="297">
        <f>IF($AR89,BB89/$AR89*100,0)</f>
        <v>0</v>
      </c>
      <c r="BE89" s="31"/>
      <c r="BF89" s="296">
        <v>241366</v>
      </c>
      <c r="BG89" s="31"/>
      <c r="BH89" s="30">
        <v>1</v>
      </c>
      <c r="BI89" s="31"/>
      <c r="BJ89" s="298">
        <v>33330</v>
      </c>
      <c r="BK89" s="31"/>
      <c r="BL89" s="298">
        <f>IF(E89,$BJ89,0)</f>
        <v>33330</v>
      </c>
      <c r="BM89" s="31"/>
      <c r="BN89" s="298">
        <f>IF(M89,$BJ89,0)</f>
        <v>33330</v>
      </c>
      <c r="BO89" s="31"/>
      <c r="BP89" s="298">
        <f>IF(S89,$BJ89,0)</f>
        <v>33330</v>
      </c>
      <c r="BQ89" s="31"/>
      <c r="BR89" s="298">
        <f>IF(AF89,$BJ89,0)</f>
        <v>33330</v>
      </c>
      <c r="BS89" s="31"/>
      <c r="BT89" s="298">
        <f>IF(AL89,$BJ89,0)</f>
        <v>33330</v>
      </c>
    </row>
    <row r="90" spans="1:72" ht="8.85" customHeight="1" x14ac:dyDescent="0.25">
      <c r="A90" s="30">
        <v>2</v>
      </c>
      <c r="B90" s="31"/>
      <c r="C90" s="30" t="s">
        <v>132</v>
      </c>
      <c r="D90" s="31"/>
      <c r="E90" s="114">
        <v>17912742</v>
      </c>
      <c r="F90" s="31"/>
      <c r="G90" s="297">
        <f>(E90/$BJ90)</f>
        <v>169.4437118668117</v>
      </c>
      <c r="H90" s="31"/>
      <c r="I90" s="297">
        <f>IF(G$219,G90/G$219*100,0)</f>
        <v>96.566321904853652</v>
      </c>
      <c r="J90" s="31"/>
      <c r="K90" s="114">
        <v>0</v>
      </c>
      <c r="L90" s="31"/>
      <c r="M90" s="114">
        <v>14269444</v>
      </c>
      <c r="N90" s="31"/>
      <c r="O90" s="297">
        <f>(M90/$BJ90)</f>
        <v>134.98031499787163</v>
      </c>
      <c r="P90" s="31"/>
      <c r="Q90" s="297">
        <f>IF(O$219,O90/O$219*100,0)</f>
        <v>80.01716626469107</v>
      </c>
      <c r="R90" s="31"/>
      <c r="S90" s="114">
        <v>10794099</v>
      </c>
      <c r="T90" s="31"/>
      <c r="U90" s="297">
        <f>(S90/$BJ90)</f>
        <v>102.10565198883792</v>
      </c>
      <c r="V90" s="31"/>
      <c r="W90" s="297">
        <f>IF(U$219,U90/U$219*100,0)</f>
        <v>92.403605069518918</v>
      </c>
      <c r="X90" s="31"/>
      <c r="Y90" s="114">
        <v>0</v>
      </c>
      <c r="Z90" s="31"/>
      <c r="AA90" s="114">
        <v>9891930</v>
      </c>
      <c r="AB90" s="31"/>
      <c r="AC90" s="114">
        <v>0</v>
      </c>
      <c r="AD90" s="31"/>
      <c r="AE90" s="31"/>
      <c r="AF90" s="114">
        <v>1455384</v>
      </c>
      <c r="AG90" s="31"/>
      <c r="AH90" s="297">
        <f>(AF90/$BJ90)</f>
        <v>13.767052925318072</v>
      </c>
      <c r="AI90" s="31"/>
      <c r="AJ90" s="297">
        <f>IF(AH$219,AH90/AH$219*100,0)</f>
        <v>89.887605355421982</v>
      </c>
      <c r="AK90" s="31"/>
      <c r="AL90" s="114">
        <v>2520006</v>
      </c>
      <c r="AM90" s="31"/>
      <c r="AN90" s="297">
        <f>(AL90/$BJ90)</f>
        <v>23.837733528827506</v>
      </c>
      <c r="AO90" s="31"/>
      <c r="AP90" s="297">
        <f>IF(AN$219,AN90/AN$219*100,0)</f>
        <v>62.934388325667221</v>
      </c>
      <c r="AQ90" s="31"/>
      <c r="AR90" s="114">
        <f>(E90+M90+S90+AF90+AL90)</f>
        <v>46951675</v>
      </c>
      <c r="AS90" s="31"/>
      <c r="AT90" s="114">
        <v>6330527</v>
      </c>
      <c r="AU90" s="31"/>
      <c r="AV90" s="297">
        <f>IF($AR90,AT90/$AR90*100,0)</f>
        <v>13.483069560351149</v>
      </c>
      <c r="AW90" s="31"/>
      <c r="AX90" s="114">
        <v>411563</v>
      </c>
      <c r="AY90" s="31"/>
      <c r="AZ90" s="297">
        <f>IF($AR90,AX90/$AR90*100,0)</f>
        <v>0.87656723641914791</v>
      </c>
      <c r="BA90" s="31"/>
      <c r="BB90" s="114">
        <v>39539</v>
      </c>
      <c r="BC90" s="31"/>
      <c r="BD90" s="297">
        <f>IF($AR90,BB90/$AR90*100,0)</f>
        <v>8.4212118098023134E-2</v>
      </c>
      <c r="BE90" s="31"/>
      <c r="BF90" s="114">
        <v>3062590</v>
      </c>
      <c r="BG90" s="31"/>
      <c r="BH90" s="30">
        <v>2</v>
      </c>
      <c r="BI90" s="31"/>
      <c r="BJ90" s="298">
        <v>105715</v>
      </c>
      <c r="BK90" s="31"/>
      <c r="BL90" s="298">
        <f>IF(E90,$BJ90,0)</f>
        <v>105715</v>
      </c>
      <c r="BM90" s="31"/>
      <c r="BN90" s="298">
        <f>IF(M90,$BJ90,0)</f>
        <v>105715</v>
      </c>
      <c r="BO90" s="31"/>
      <c r="BP90" s="298">
        <f>IF(S90,$BJ90,0)</f>
        <v>105715</v>
      </c>
      <c r="BQ90" s="31"/>
      <c r="BR90" s="298">
        <f>IF(AF90,$BJ90,0)</f>
        <v>105715</v>
      </c>
      <c r="BS90" s="31"/>
      <c r="BT90" s="298">
        <f>IF(AL90,$BJ90,0)</f>
        <v>105715</v>
      </c>
    </row>
    <row r="91" spans="1:72" ht="8.85" customHeight="1" x14ac:dyDescent="0.25">
      <c r="A91" s="30">
        <v>3</v>
      </c>
      <c r="B91" s="31"/>
      <c r="C91" s="30" t="s">
        <v>133</v>
      </c>
      <c r="D91" s="31"/>
      <c r="E91" s="114">
        <v>2620576</v>
      </c>
      <c r="F91" s="31"/>
      <c r="G91" s="297">
        <f>(E91/$BJ91)</f>
        <v>168.40665766981556</v>
      </c>
      <c r="H91" s="31"/>
      <c r="I91" s="297">
        <f>IF(G$219,G91/G$219*100,0)</f>
        <v>95.975302572730996</v>
      </c>
      <c r="J91" s="31"/>
      <c r="K91" s="114">
        <v>2620576</v>
      </c>
      <c r="L91" s="31"/>
      <c r="M91" s="114">
        <v>1082995</v>
      </c>
      <c r="N91" s="31"/>
      <c r="O91" s="297">
        <f>(M91/$BJ91)</f>
        <v>69.596748280958806</v>
      </c>
      <c r="P91" s="31"/>
      <c r="Q91" s="297">
        <f>IF(O$219,O91/O$219*100,0)</f>
        <v>41.257383187816266</v>
      </c>
      <c r="R91" s="31"/>
      <c r="S91" s="114">
        <v>2151014</v>
      </c>
      <c r="T91" s="31"/>
      <c r="U91" s="297">
        <f>(S91/$BJ91)</f>
        <v>138.23109054688001</v>
      </c>
      <c r="V91" s="31"/>
      <c r="W91" s="297">
        <f>IF(U$219,U91/U$219*100,0)</f>
        <v>125.09641582445551</v>
      </c>
      <c r="X91" s="31"/>
      <c r="Y91" s="114">
        <v>2125444</v>
      </c>
      <c r="Z91" s="31"/>
      <c r="AA91" s="114">
        <v>0</v>
      </c>
      <c r="AB91" s="31"/>
      <c r="AC91" s="114">
        <v>-1609</v>
      </c>
      <c r="AD91" s="31"/>
      <c r="AE91" s="31"/>
      <c r="AF91" s="114">
        <v>87558</v>
      </c>
      <c r="AG91" s="31"/>
      <c r="AH91" s="297">
        <f>(AF91/$BJ91)</f>
        <v>5.6267592057065743</v>
      </c>
      <c r="AI91" s="31"/>
      <c r="AJ91" s="297">
        <f>IF(AH$219,AH91/AH$219*100,0)</f>
        <v>36.738139502783589</v>
      </c>
      <c r="AK91" s="31"/>
      <c r="AL91" s="114">
        <v>724005</v>
      </c>
      <c r="AM91" s="31"/>
      <c r="AN91" s="297">
        <f>(AL91/$BJ91)</f>
        <v>46.526894158473105</v>
      </c>
      <c r="AO91" s="31"/>
      <c r="AP91" s="297">
        <f>IF(AN$219,AN91/AN$219*100,0)</f>
        <v>122.83641064346563</v>
      </c>
      <c r="AQ91" s="31"/>
      <c r="AR91" s="114">
        <f>(E91+M91+S91+AF91+AL91)</f>
        <v>6666148</v>
      </c>
      <c r="AS91" s="31"/>
      <c r="AT91" s="114">
        <v>2174217</v>
      </c>
      <c r="AU91" s="31"/>
      <c r="AV91" s="297">
        <f>IF($AR91,AT91/$AR91*100,0)</f>
        <v>32.615792508657172</v>
      </c>
      <c r="AW91" s="31"/>
      <c r="AX91" s="114">
        <v>230300</v>
      </c>
      <c r="AY91" s="31"/>
      <c r="AZ91" s="297">
        <f>IF($AR91,AX91/$AR91*100,0)</f>
        <v>3.4547687810111625</v>
      </c>
      <c r="BA91" s="31"/>
      <c r="BB91" s="114">
        <v>0</v>
      </c>
      <c r="BC91" s="31"/>
      <c r="BD91" s="297">
        <f>IF($AR91,BB91/$AR91*100,0)</f>
        <v>0</v>
      </c>
      <c r="BE91" s="31"/>
      <c r="BF91" s="114">
        <v>14031</v>
      </c>
      <c r="BG91" s="31"/>
      <c r="BH91" s="30">
        <v>3</v>
      </c>
      <c r="BI91" s="31"/>
      <c r="BJ91" s="298">
        <v>15561</v>
      </c>
      <c r="BK91" s="31"/>
      <c r="BL91" s="298">
        <f>IF(E91,$BJ91,0)</f>
        <v>15561</v>
      </c>
      <c r="BM91" s="31"/>
      <c r="BN91" s="298">
        <f>IF(M91,$BJ91,0)</f>
        <v>15561</v>
      </c>
      <c r="BO91" s="31"/>
      <c r="BP91" s="298">
        <f>IF(S91,$BJ91,0)</f>
        <v>15561</v>
      </c>
      <c r="BQ91" s="31"/>
      <c r="BR91" s="298">
        <f>IF(AF91,$BJ91,0)</f>
        <v>15561</v>
      </c>
      <c r="BS91" s="31"/>
      <c r="BT91" s="298">
        <f>IF(AL91,$BJ91,0)</f>
        <v>15561</v>
      </c>
    </row>
    <row r="92" spans="1:72" ht="8.85" customHeight="1" x14ac:dyDescent="0.25">
      <c r="A92" s="30">
        <v>4</v>
      </c>
      <c r="B92" s="31"/>
      <c r="C92" s="30" t="s">
        <v>134</v>
      </c>
      <c r="D92" s="31"/>
      <c r="E92" s="114">
        <v>2061972</v>
      </c>
      <c r="F92" s="31"/>
      <c r="G92" s="297">
        <f>(E92/$BJ92)</f>
        <v>160.38985687616676</v>
      </c>
      <c r="H92" s="31"/>
      <c r="I92" s="297">
        <f>IF(G$219,G92/G$219*100,0)</f>
        <v>91.406511216843526</v>
      </c>
      <c r="J92" s="31"/>
      <c r="K92" s="114">
        <v>2061972</v>
      </c>
      <c r="L92" s="31"/>
      <c r="M92" s="114">
        <v>839310</v>
      </c>
      <c r="N92" s="31"/>
      <c r="O92" s="297">
        <f>(M92/$BJ92)</f>
        <v>65.285469819539514</v>
      </c>
      <c r="P92" s="31"/>
      <c r="Q92" s="297">
        <f>IF(O$219,O92/O$219*100,0)</f>
        <v>38.701630628887891</v>
      </c>
      <c r="R92" s="31"/>
      <c r="S92" s="114">
        <v>1477076</v>
      </c>
      <c r="T92" s="31"/>
      <c r="U92" s="297">
        <f>(S92/$BJ92)</f>
        <v>114.89390168014934</v>
      </c>
      <c r="V92" s="31"/>
      <c r="W92" s="297">
        <f>IF(U$219,U92/U$219*100,0)</f>
        <v>103.97671929962556</v>
      </c>
      <c r="X92" s="31"/>
      <c r="Y92" s="114">
        <v>0</v>
      </c>
      <c r="Z92" s="31"/>
      <c r="AA92" s="114">
        <v>1477076</v>
      </c>
      <c r="AB92" s="31"/>
      <c r="AC92" s="114">
        <v>0</v>
      </c>
      <c r="AD92" s="31"/>
      <c r="AE92" s="31"/>
      <c r="AF92" s="114">
        <v>86052</v>
      </c>
      <c r="AG92" s="31"/>
      <c r="AH92" s="297">
        <f>(AF92/$BJ92)</f>
        <v>6.693528313627878</v>
      </c>
      <c r="AI92" s="31"/>
      <c r="AJ92" s="297">
        <f>IF(AH$219,AH92/AH$219*100,0)</f>
        <v>43.703270028420057</v>
      </c>
      <c r="AK92" s="31"/>
      <c r="AL92" s="114">
        <v>276230</v>
      </c>
      <c r="AM92" s="31"/>
      <c r="AN92" s="297">
        <f>(AL92/$BJ92)</f>
        <v>21.486465463596765</v>
      </c>
      <c r="AO92" s="31"/>
      <c r="AP92" s="297">
        <f>IF(AN$219,AN92/AN$219*100,0)</f>
        <v>56.726767232159261</v>
      </c>
      <c r="AQ92" s="31"/>
      <c r="AR92" s="114">
        <f>(E92+M92+S92+AF92+AL92)</f>
        <v>4740640</v>
      </c>
      <c r="AS92" s="31"/>
      <c r="AT92" s="114">
        <v>1255034</v>
      </c>
      <c r="AU92" s="31"/>
      <c r="AV92" s="297">
        <f>IF($AR92,AT92/$AR92*100,0)</f>
        <v>26.47393600864018</v>
      </c>
      <c r="AW92" s="31"/>
      <c r="AX92" s="114">
        <v>36355</v>
      </c>
      <c r="AY92" s="31"/>
      <c r="AZ92" s="297">
        <f>IF($AR92,AX92/$AR92*100,0)</f>
        <v>0.76687957744102064</v>
      </c>
      <c r="BA92" s="31"/>
      <c r="BB92" s="114">
        <v>291</v>
      </c>
      <c r="BC92" s="31"/>
      <c r="BD92" s="297">
        <f>IF($AR92,BB92/$AR92*100,0)</f>
        <v>6.1384116912484394E-3</v>
      </c>
      <c r="BE92" s="31"/>
      <c r="BF92" s="114">
        <v>563034</v>
      </c>
      <c r="BG92" s="31"/>
      <c r="BH92" s="30">
        <v>4</v>
      </c>
      <c r="BI92" s="31"/>
      <c r="BJ92" s="298">
        <v>12856</v>
      </c>
      <c r="BK92" s="31"/>
      <c r="BL92" s="298">
        <f>IF(E92,$BJ92,0)</f>
        <v>12856</v>
      </c>
      <c r="BM92" s="31"/>
      <c r="BN92" s="298">
        <f>IF(M92,$BJ92,0)</f>
        <v>12856</v>
      </c>
      <c r="BO92" s="31"/>
      <c r="BP92" s="298">
        <f>IF(S92,$BJ92,0)</f>
        <v>12856</v>
      </c>
      <c r="BQ92" s="31"/>
      <c r="BR92" s="298">
        <f>IF(AF92,$BJ92,0)</f>
        <v>12856</v>
      </c>
      <c r="BS92" s="31"/>
      <c r="BT92" s="298">
        <f>IF(AL92,$BJ92,0)</f>
        <v>12856</v>
      </c>
    </row>
    <row r="93" spans="1:72" ht="8.85" customHeight="1" x14ac:dyDescent="0.25">
      <c r="A93" s="30">
        <v>5</v>
      </c>
      <c r="B93" s="31"/>
      <c r="C93" s="30" t="s">
        <v>135</v>
      </c>
      <c r="D93" s="31"/>
      <c r="E93" s="114">
        <v>3758759</v>
      </c>
      <c r="F93" s="31"/>
      <c r="G93" s="302">
        <f>(E93/$BJ93)</f>
        <v>116.94956440572496</v>
      </c>
      <c r="H93" s="31"/>
      <c r="I93" s="302">
        <f>IF(G$219,G93/G$219*100,0)</f>
        <v>66.649798677171475</v>
      </c>
      <c r="J93" s="31"/>
      <c r="K93" s="114">
        <v>3758759</v>
      </c>
      <c r="L93" s="31"/>
      <c r="M93" s="114">
        <v>2353803</v>
      </c>
      <c r="N93" s="31"/>
      <c r="O93" s="302">
        <f>(M93/$BJ93)</f>
        <v>73.235936527691351</v>
      </c>
      <c r="P93" s="31"/>
      <c r="Q93" s="302">
        <f>IF(O$219,O93/O$219*100,0)</f>
        <v>43.414716507211018</v>
      </c>
      <c r="R93" s="31"/>
      <c r="S93" s="114">
        <v>3142059</v>
      </c>
      <c r="T93" s="31"/>
      <c r="U93" s="302">
        <f>(S93/$BJ93)</f>
        <v>97.761636589919107</v>
      </c>
      <c r="V93" s="31"/>
      <c r="W93" s="302">
        <f>IF(U$219,U93/U$219*100,0)</f>
        <v>88.472356646743222</v>
      </c>
      <c r="X93" s="31"/>
      <c r="Y93" s="114">
        <v>0</v>
      </c>
      <c r="Z93" s="31"/>
      <c r="AA93" s="114">
        <v>3142059</v>
      </c>
      <c r="AB93" s="31"/>
      <c r="AC93" s="114">
        <v>0</v>
      </c>
      <c r="AD93" s="31"/>
      <c r="AE93" s="31"/>
      <c r="AF93" s="114">
        <v>204055</v>
      </c>
      <c r="AG93" s="31"/>
      <c r="AH93" s="302">
        <f>(AF93/$BJ93)</f>
        <v>6.3489421281891723</v>
      </c>
      <c r="AI93" s="31"/>
      <c r="AJ93" s="302">
        <f>IF(AH$219,AH93/AH$219*100,0)</f>
        <v>41.453403828611791</v>
      </c>
      <c r="AK93" s="31"/>
      <c r="AL93" s="114">
        <v>3546131</v>
      </c>
      <c r="AM93" s="31"/>
      <c r="AN93" s="302">
        <f>(AL93/$BJ93)</f>
        <v>110.33388301182327</v>
      </c>
      <c r="AO93" s="31"/>
      <c r="AP93" s="302">
        <f>IF(AN$219,AN93/AN$219*100,0)</f>
        <v>291.29428058030504</v>
      </c>
      <c r="AQ93" s="31"/>
      <c r="AR93" s="114">
        <f>(E93+M93+S93+AF93+AL93)</f>
        <v>13004807</v>
      </c>
      <c r="AS93" s="31"/>
      <c r="AT93" s="114">
        <v>3292005</v>
      </c>
      <c r="AU93" s="31"/>
      <c r="AV93" s="302">
        <f>IF($AR93,AT93/$AR93*100,0)</f>
        <v>25.313755136850553</v>
      </c>
      <c r="AW93" s="31"/>
      <c r="AX93" s="114">
        <v>26508</v>
      </c>
      <c r="AY93" s="31"/>
      <c r="AZ93" s="302">
        <f>IF($AR93,AX93/$AR93*100,0)</f>
        <v>0.20383232138700713</v>
      </c>
      <c r="BA93" s="31"/>
      <c r="BB93" s="114">
        <v>0</v>
      </c>
      <c r="BC93" s="31"/>
      <c r="BD93" s="302">
        <f>IF($AR93,BB93/$AR93*100,0)</f>
        <v>0</v>
      </c>
      <c r="BE93" s="31"/>
      <c r="BF93" s="114">
        <v>1292666</v>
      </c>
      <c r="BG93" s="31"/>
      <c r="BH93" s="30">
        <v>5</v>
      </c>
      <c r="BI93" s="31"/>
      <c r="BJ93" s="298">
        <v>32140</v>
      </c>
      <c r="BK93" s="31"/>
      <c r="BL93" s="298">
        <f>IF(E93,$BJ93,0)</f>
        <v>32140</v>
      </c>
      <c r="BM93" s="31"/>
      <c r="BN93" s="298">
        <f>IF(M93,$BJ93,0)</f>
        <v>32140</v>
      </c>
      <c r="BO93" s="31"/>
      <c r="BP93" s="298">
        <f>IF(S93,$BJ93,0)</f>
        <v>32140</v>
      </c>
      <c r="BQ93" s="31"/>
      <c r="BR93" s="298">
        <f>IF(AF93,$BJ93,0)</f>
        <v>32140</v>
      </c>
      <c r="BS93" s="31"/>
      <c r="BT93" s="298">
        <f>IF(AL93,$BJ93,0)</f>
        <v>32140</v>
      </c>
    </row>
    <row r="94" spans="1:72" ht="8.85" customHeight="1" x14ac:dyDescent="0.25">
      <c r="A94" s="37"/>
      <c r="B94" s="31"/>
      <c r="C94" s="30"/>
      <c r="D94" s="31"/>
      <c r="E94" s="31"/>
      <c r="F94" s="31"/>
      <c r="G94" s="38"/>
      <c r="H94" s="31"/>
      <c r="I94" s="38"/>
      <c r="J94" s="31"/>
      <c r="K94" s="31"/>
      <c r="L94" s="31"/>
      <c r="M94" s="31"/>
      <c r="N94" s="31"/>
      <c r="O94" s="38"/>
      <c r="P94" s="31"/>
      <c r="Q94" s="38"/>
      <c r="R94" s="31"/>
      <c r="S94" s="31"/>
      <c r="T94" s="31"/>
      <c r="U94" s="38"/>
      <c r="V94" s="31"/>
      <c r="W94" s="38"/>
      <c r="X94" s="31"/>
      <c r="Y94" s="31"/>
      <c r="Z94" s="31"/>
      <c r="AA94" s="31"/>
      <c r="AB94" s="31"/>
      <c r="AC94" s="31"/>
      <c r="AD94" s="31"/>
      <c r="AE94" s="31"/>
      <c r="AF94" s="31"/>
      <c r="AG94" s="31"/>
      <c r="AH94" s="38"/>
      <c r="AI94" s="31"/>
      <c r="AJ94" s="38"/>
      <c r="AK94" s="31"/>
      <c r="AL94" s="31"/>
      <c r="AM94" s="31"/>
      <c r="AN94" s="38"/>
      <c r="AO94" s="31"/>
      <c r="AP94" s="38"/>
      <c r="AQ94" s="31"/>
      <c r="AR94" s="31"/>
      <c r="AS94" s="31"/>
      <c r="AT94" s="31"/>
      <c r="AU94" s="31"/>
      <c r="AV94" s="38"/>
      <c r="AW94" s="31"/>
      <c r="AX94" s="31"/>
      <c r="AY94" s="31"/>
      <c r="AZ94" s="38"/>
      <c r="BA94" s="31"/>
      <c r="BB94" s="31"/>
      <c r="BC94" s="31"/>
      <c r="BD94" s="38"/>
      <c r="BE94" s="31"/>
      <c r="BF94" s="31"/>
      <c r="BG94" s="31"/>
      <c r="BH94" s="37"/>
      <c r="BI94" s="31"/>
      <c r="BJ94" s="277"/>
      <c r="BK94" s="31"/>
      <c r="BL94" s="31"/>
      <c r="BM94" s="31"/>
      <c r="BN94" s="31"/>
      <c r="BO94" s="31"/>
      <c r="BP94" s="31"/>
      <c r="BQ94" s="31"/>
      <c r="BR94" s="31"/>
      <c r="BS94" s="31"/>
      <c r="BT94" s="31"/>
    </row>
    <row r="95" spans="1:72" ht="8.85" customHeight="1" x14ac:dyDescent="0.25">
      <c r="A95" s="30">
        <v>6</v>
      </c>
      <c r="B95" s="31"/>
      <c r="C95" s="30" t="s">
        <v>136</v>
      </c>
      <c r="D95" s="31"/>
      <c r="E95" s="114">
        <v>1586192</v>
      </c>
      <c r="F95" s="31"/>
      <c r="G95" s="302">
        <f>(E95/$BJ95)</f>
        <v>103.07980244346244</v>
      </c>
      <c r="H95" s="31"/>
      <c r="I95" s="302">
        <f>IF(G$219,G95/G$219*100,0)</f>
        <v>58.745392643831565</v>
      </c>
      <c r="J95" s="31"/>
      <c r="K95" s="114">
        <v>1586192</v>
      </c>
      <c r="L95" s="31"/>
      <c r="M95" s="114">
        <v>174130</v>
      </c>
      <c r="N95" s="31"/>
      <c r="O95" s="302">
        <f>(M95/$BJ95)</f>
        <v>11.315960488692488</v>
      </c>
      <c r="P95" s="31"/>
      <c r="Q95" s="302">
        <f>IF(O$219,O95/O$219*100,0)</f>
        <v>6.7081714239788148</v>
      </c>
      <c r="R95" s="31"/>
      <c r="S95" s="114">
        <v>1350901</v>
      </c>
      <c r="T95" s="31"/>
      <c r="U95" s="302">
        <f>(S95/$BJ95)</f>
        <v>87.789251364699766</v>
      </c>
      <c r="V95" s="31"/>
      <c r="W95" s="302">
        <f>IF(U$219,U95/U$219*100,0)</f>
        <v>79.447544327313452</v>
      </c>
      <c r="X95" s="31"/>
      <c r="Y95" s="114">
        <v>0</v>
      </c>
      <c r="Z95" s="31"/>
      <c r="AA95" s="114">
        <v>1350901</v>
      </c>
      <c r="AB95" s="31"/>
      <c r="AC95" s="114">
        <v>0</v>
      </c>
      <c r="AD95" s="31"/>
      <c r="AE95" s="31"/>
      <c r="AF95" s="114">
        <v>75857</v>
      </c>
      <c r="AG95" s="31"/>
      <c r="AH95" s="302">
        <f>(AF95/$BJ95)</f>
        <v>4.9296204834936317</v>
      </c>
      <c r="AI95" s="31"/>
      <c r="AJ95" s="302">
        <f>IF(AH$219,AH95/AH$219*100,0)</f>
        <v>32.186393338939126</v>
      </c>
      <c r="AK95" s="31"/>
      <c r="AL95" s="114">
        <v>1107757</v>
      </c>
      <c r="AM95" s="31"/>
      <c r="AN95" s="302">
        <f>(AL95/$BJ95)</f>
        <v>71.988367559136989</v>
      </c>
      <c r="AO95" s="31"/>
      <c r="AP95" s="302">
        <f>IF(AN$219,AN95/AN$219*100,0)</f>
        <v>190.05766103638601</v>
      </c>
      <c r="AQ95" s="31"/>
      <c r="AR95" s="114">
        <f>(E95+M95+S95+AF95+AL95)</f>
        <v>4294837</v>
      </c>
      <c r="AS95" s="31"/>
      <c r="AT95" s="114">
        <v>1767679</v>
      </c>
      <c r="AU95" s="31"/>
      <c r="AV95" s="302">
        <f>IF($AR95,AT95/$AR95*100,0)</f>
        <v>41.158232547591446</v>
      </c>
      <c r="AW95" s="31"/>
      <c r="AX95" s="114">
        <v>20695</v>
      </c>
      <c r="AY95" s="31"/>
      <c r="AZ95" s="302">
        <f>IF($AR95,AX95/$AR95*100,0)</f>
        <v>0.48185763510931845</v>
      </c>
      <c r="BA95" s="31"/>
      <c r="BB95" s="114">
        <v>0</v>
      </c>
      <c r="BC95" s="31"/>
      <c r="BD95" s="302">
        <f>IF($AR95,BB95/$AR95*100,0)</f>
        <v>0</v>
      </c>
      <c r="BE95" s="31"/>
      <c r="BF95" s="114">
        <v>112611</v>
      </c>
      <c r="BG95" s="31"/>
      <c r="BH95" s="30">
        <v>6</v>
      </c>
      <c r="BI95" s="31"/>
      <c r="BJ95" s="298">
        <v>15388</v>
      </c>
      <c r="BK95" s="31"/>
      <c r="BL95" s="298">
        <f>IF(E95,$BJ95,0)</f>
        <v>15388</v>
      </c>
      <c r="BM95" s="31"/>
      <c r="BN95" s="298">
        <f>IF(M95,$BJ95,0)</f>
        <v>15388</v>
      </c>
      <c r="BO95" s="31"/>
      <c r="BP95" s="298">
        <f>IF(S95,$BJ95,0)</f>
        <v>15388</v>
      </c>
      <c r="BQ95" s="31"/>
      <c r="BR95" s="298">
        <f>IF(AF95,$BJ95,0)</f>
        <v>15388</v>
      </c>
      <c r="BS95" s="31"/>
      <c r="BT95" s="298">
        <f>IF(AL95,$BJ95,0)</f>
        <v>15388</v>
      </c>
    </row>
    <row r="96" spans="1:72" ht="8.85" customHeight="1" x14ac:dyDescent="0.25">
      <c r="A96" s="30">
        <v>7</v>
      </c>
      <c r="B96" s="31"/>
      <c r="C96" s="30" t="s">
        <v>137</v>
      </c>
      <c r="D96" s="31"/>
      <c r="E96" s="114">
        <v>80509250</v>
      </c>
      <c r="F96" s="31"/>
      <c r="G96" s="302">
        <f>(E96/$BJ96)</f>
        <v>340.14495692696386</v>
      </c>
      <c r="H96" s="31"/>
      <c r="I96" s="302">
        <f>IF(G$219,G96/G$219*100,0)</f>
        <v>193.84931457793039</v>
      </c>
      <c r="J96" s="31"/>
      <c r="K96" s="114">
        <v>0</v>
      </c>
      <c r="L96" s="31"/>
      <c r="M96" s="114">
        <v>84966180</v>
      </c>
      <c r="N96" s="31"/>
      <c r="O96" s="302">
        <f>(M96/$BJ96)</f>
        <v>358.97511945954852</v>
      </c>
      <c r="P96" s="31"/>
      <c r="Q96" s="302">
        <f>IF(O$219,O96/O$219*100,0)</f>
        <v>212.80267288704246</v>
      </c>
      <c r="R96" s="31"/>
      <c r="S96" s="114">
        <v>46721753</v>
      </c>
      <c r="T96" s="31"/>
      <c r="U96" s="302">
        <f>(S96/$BJ96)</f>
        <v>197.39556214642721</v>
      </c>
      <c r="V96" s="31"/>
      <c r="W96" s="302">
        <f>IF(U$219,U96/U$219*100,0)</f>
        <v>178.6390979516797</v>
      </c>
      <c r="X96" s="31"/>
      <c r="Y96" s="114">
        <v>31543078</v>
      </c>
      <c r="Z96" s="31"/>
      <c r="AA96" s="114">
        <v>9256178</v>
      </c>
      <c r="AB96" s="31"/>
      <c r="AC96" s="114">
        <v>4218299</v>
      </c>
      <c r="AD96" s="31"/>
      <c r="AE96" s="31"/>
      <c r="AF96" s="114">
        <v>1742809</v>
      </c>
      <c r="AG96" s="31"/>
      <c r="AH96" s="302">
        <f>(AF96/$BJ96)</f>
        <v>7.3632246262004051</v>
      </c>
      <c r="AI96" s="31"/>
      <c r="AJ96" s="302">
        <f>IF(AH$219,AH96/AH$219*100,0)</f>
        <v>48.075839682873521</v>
      </c>
      <c r="AK96" s="31"/>
      <c r="AL96" s="114">
        <v>7592264</v>
      </c>
      <c r="AM96" s="31"/>
      <c r="AN96" s="302">
        <f>(AL96/$BJ96)</f>
        <v>32.076690706448495</v>
      </c>
      <c r="AO96" s="31"/>
      <c r="AP96" s="302">
        <f>IF(AN$219,AN96/AN$219*100,0)</f>
        <v>84.686193285979101</v>
      </c>
      <c r="AQ96" s="31"/>
      <c r="AR96" s="114">
        <f>(E96+M96+S96+AF96+AL96)</f>
        <v>221532256</v>
      </c>
      <c r="AS96" s="31"/>
      <c r="AT96" s="114">
        <v>15917919</v>
      </c>
      <c r="AU96" s="31"/>
      <c r="AV96" s="302">
        <f>IF($AR96,AT96/$AR96*100,0)</f>
        <v>7.1853730411159624</v>
      </c>
      <c r="AW96" s="31"/>
      <c r="AX96" s="114">
        <v>941637</v>
      </c>
      <c r="AY96" s="31"/>
      <c r="AZ96" s="302">
        <f>IF($AR96,AX96/$AR96*100,0)</f>
        <v>0.42505638546830854</v>
      </c>
      <c r="BA96" s="31"/>
      <c r="BB96" s="114">
        <v>0</v>
      </c>
      <c r="BC96" s="31"/>
      <c r="BD96" s="302">
        <f>IF($AR96,BB96/$AR96*100,0)</f>
        <v>0</v>
      </c>
      <c r="BE96" s="31"/>
      <c r="BF96" s="114">
        <v>8956958</v>
      </c>
      <c r="BG96" s="31"/>
      <c r="BH96" s="30">
        <v>7</v>
      </c>
      <c r="BI96" s="31"/>
      <c r="BJ96" s="298">
        <v>236691</v>
      </c>
      <c r="BK96" s="31"/>
      <c r="BL96" s="298">
        <f>IF(E96,$BJ96,0)</f>
        <v>236691</v>
      </c>
      <c r="BM96" s="31"/>
      <c r="BN96" s="298">
        <f>IF(M96,$BJ96,0)</f>
        <v>236691</v>
      </c>
      <c r="BO96" s="31"/>
      <c r="BP96" s="298">
        <f>IF(S96,$BJ96,0)</f>
        <v>236691</v>
      </c>
      <c r="BQ96" s="31"/>
      <c r="BR96" s="298">
        <f>IF(AF96,$BJ96,0)</f>
        <v>236691</v>
      </c>
      <c r="BS96" s="31"/>
      <c r="BT96" s="298">
        <f>IF(AL96,$BJ96,0)</f>
        <v>236691</v>
      </c>
    </row>
    <row r="97" spans="1:72" ht="8.85" customHeight="1" x14ac:dyDescent="0.25">
      <c r="A97" s="30">
        <v>8</v>
      </c>
      <c r="B97" s="31"/>
      <c r="C97" s="30" t="s">
        <v>138</v>
      </c>
      <c r="D97" s="31"/>
      <c r="E97" s="114">
        <v>6311663</v>
      </c>
      <c r="F97" s="31"/>
      <c r="G97" s="302">
        <f>(E97/$BJ97)</f>
        <v>84.370369875282393</v>
      </c>
      <c r="H97" s="31"/>
      <c r="I97" s="302">
        <f>IF(G$219,G97/G$219*100,0)</f>
        <v>48.082848320816765</v>
      </c>
      <c r="J97" s="31"/>
      <c r="K97" s="114">
        <v>6311663</v>
      </c>
      <c r="L97" s="31"/>
      <c r="M97" s="114">
        <v>10964980</v>
      </c>
      <c r="N97" s="31"/>
      <c r="O97" s="302">
        <f>(M97/$BJ97)</f>
        <v>146.57300592174738</v>
      </c>
      <c r="P97" s="31"/>
      <c r="Q97" s="302">
        <f>IF(O$219,O97/O$219*100,0)</f>
        <v>86.88938520361981</v>
      </c>
      <c r="R97" s="31"/>
      <c r="S97" s="114">
        <v>5687804</v>
      </c>
      <c r="T97" s="31"/>
      <c r="U97" s="302">
        <f>(S97/$BJ97)</f>
        <v>76.03101231135291</v>
      </c>
      <c r="V97" s="31"/>
      <c r="W97" s="302">
        <f>IF(U$219,U97/U$219*100,0)</f>
        <v>68.806569448496433</v>
      </c>
      <c r="X97" s="31"/>
      <c r="Y97" s="114">
        <v>0</v>
      </c>
      <c r="Z97" s="31"/>
      <c r="AA97" s="114">
        <v>5687804</v>
      </c>
      <c r="AB97" s="31"/>
      <c r="AC97" s="114">
        <v>0</v>
      </c>
      <c r="AD97" s="31"/>
      <c r="AE97" s="31"/>
      <c r="AF97" s="114">
        <v>391169</v>
      </c>
      <c r="AG97" s="31"/>
      <c r="AH97" s="302">
        <f>(AF97/$BJ97)</f>
        <v>5.2289029394858906</v>
      </c>
      <c r="AI97" s="31"/>
      <c r="AJ97" s="302">
        <f>IF(AH$219,AH97/AH$219*100,0)</f>
        <v>34.140463207048697</v>
      </c>
      <c r="AK97" s="31"/>
      <c r="AL97" s="114">
        <v>3757187</v>
      </c>
      <c r="AM97" s="31"/>
      <c r="AN97" s="302">
        <f>(AL97/$BJ97)</f>
        <v>50.223729765135211</v>
      </c>
      <c r="AO97" s="31"/>
      <c r="AP97" s="302">
        <f>IF(AN$219,AN97/AN$219*100,0)</f>
        <v>132.59648650657013</v>
      </c>
      <c r="AQ97" s="31"/>
      <c r="AR97" s="114">
        <f>(E97+M97+S97+AF97+AL97)</f>
        <v>27112803</v>
      </c>
      <c r="AS97" s="31"/>
      <c r="AT97" s="114">
        <v>5652038</v>
      </c>
      <c r="AU97" s="31"/>
      <c r="AV97" s="302">
        <f>IF($AR97,AT97/$AR97*100,0)</f>
        <v>20.846380213805261</v>
      </c>
      <c r="AW97" s="31"/>
      <c r="AX97" s="114">
        <v>1088451</v>
      </c>
      <c r="AY97" s="31"/>
      <c r="AZ97" s="302">
        <f>IF($AR97,AX97/$AR97*100,0)</f>
        <v>4.014527749122804</v>
      </c>
      <c r="BA97" s="31"/>
      <c r="BB97" s="114">
        <v>471539</v>
      </c>
      <c r="BC97" s="31"/>
      <c r="BD97" s="302">
        <f>IF($AR97,BB97/$AR97*100,0)</f>
        <v>1.7391746622435165</v>
      </c>
      <c r="BE97" s="31"/>
      <c r="BF97" s="114">
        <v>1999289</v>
      </c>
      <c r="BG97" s="31"/>
      <c r="BH97" s="30">
        <v>8</v>
      </c>
      <c r="BI97" s="31"/>
      <c r="BJ97" s="298">
        <v>74809</v>
      </c>
      <c r="BK97" s="31"/>
      <c r="BL97" s="298">
        <f>IF(E97,$BJ97,0)</f>
        <v>74809</v>
      </c>
      <c r="BM97" s="31"/>
      <c r="BN97" s="298">
        <f>IF(M97,$BJ97,0)</f>
        <v>74809</v>
      </c>
      <c r="BO97" s="31"/>
      <c r="BP97" s="298">
        <f>IF(S97,$BJ97,0)</f>
        <v>74809</v>
      </c>
      <c r="BQ97" s="31"/>
      <c r="BR97" s="298">
        <f>IF(AF97,$BJ97,0)</f>
        <v>74809</v>
      </c>
      <c r="BS97" s="31"/>
      <c r="BT97" s="298">
        <f>IF(AL97,$BJ97,0)</f>
        <v>74809</v>
      </c>
    </row>
    <row r="98" spans="1:72" ht="8.85" customHeight="1" x14ac:dyDescent="0.25">
      <c r="A98" s="30">
        <v>9</v>
      </c>
      <c r="B98" s="31"/>
      <c r="C98" s="30" t="s">
        <v>139</v>
      </c>
      <c r="D98" s="31"/>
      <c r="E98" s="114">
        <v>1065469</v>
      </c>
      <c r="F98" s="31"/>
      <c r="G98" s="302">
        <f>(E98/$BJ98)</f>
        <v>229.03460877042133</v>
      </c>
      <c r="H98" s="31"/>
      <c r="I98" s="302">
        <f>IF(G$219,G98/G$219*100,0)</f>
        <v>130.52729732019466</v>
      </c>
      <c r="J98" s="31"/>
      <c r="K98" s="114">
        <v>1065469</v>
      </c>
      <c r="L98" s="31"/>
      <c r="M98" s="114">
        <v>842405</v>
      </c>
      <c r="N98" s="31"/>
      <c r="O98" s="302">
        <f>(M98/$BJ98)</f>
        <v>181.08447979363714</v>
      </c>
      <c r="P98" s="31"/>
      <c r="Q98" s="302">
        <f>IF(O$219,O98/O$219*100,0)</f>
        <v>107.34800054238301</v>
      </c>
      <c r="R98" s="31"/>
      <c r="S98" s="114">
        <v>197933</v>
      </c>
      <c r="T98" s="31"/>
      <c r="U98" s="302">
        <f>(S98/$BJ98)</f>
        <v>42.54793637145314</v>
      </c>
      <c r="V98" s="31"/>
      <c r="W98" s="302">
        <f>IF(U$219,U98/U$219*100,0)</f>
        <v>38.505044847278107</v>
      </c>
      <c r="X98" s="31"/>
      <c r="Y98" s="114">
        <v>0</v>
      </c>
      <c r="Z98" s="31"/>
      <c r="AA98" s="114">
        <v>197933</v>
      </c>
      <c r="AB98" s="31"/>
      <c r="AC98" s="114">
        <v>0</v>
      </c>
      <c r="AD98" s="31"/>
      <c r="AE98" s="31"/>
      <c r="AF98" s="114">
        <v>203984</v>
      </c>
      <c r="AG98" s="31"/>
      <c r="AH98" s="302">
        <f>(AF98/$BJ98)</f>
        <v>43.84866723989682</v>
      </c>
      <c r="AI98" s="31"/>
      <c r="AJ98" s="302">
        <f>IF(AH$219,AH98/AH$219*100,0)</f>
        <v>286.29596454682058</v>
      </c>
      <c r="AK98" s="31"/>
      <c r="AL98" s="114">
        <v>708517</v>
      </c>
      <c r="AM98" s="31"/>
      <c r="AN98" s="302">
        <f>(AL98/$BJ98)</f>
        <v>152.30374032674118</v>
      </c>
      <c r="AO98" s="31"/>
      <c r="AP98" s="302">
        <f>IF(AN$219,AN98/AN$219*100,0)</f>
        <v>402.0995840725875</v>
      </c>
      <c r="AQ98" s="31"/>
      <c r="AR98" s="114">
        <f>(E98+M98+S98+AF98+AL98)</f>
        <v>3018308</v>
      </c>
      <c r="AS98" s="31"/>
      <c r="AT98" s="114">
        <v>740722</v>
      </c>
      <c r="AU98" s="31"/>
      <c r="AV98" s="302">
        <f>IF($AR98,AT98/$AR98*100,0)</f>
        <v>24.540967986037209</v>
      </c>
      <c r="AW98" s="31"/>
      <c r="AX98" s="114">
        <v>41178</v>
      </c>
      <c r="AY98" s="31"/>
      <c r="AZ98" s="302">
        <f>IF($AR98,AX98/$AR98*100,0)</f>
        <v>1.3642742887737103</v>
      </c>
      <c r="BA98" s="31"/>
      <c r="BB98" s="114">
        <v>59251</v>
      </c>
      <c r="BC98" s="31"/>
      <c r="BD98" s="302">
        <f>IF($AR98,BB98/$AR98*100,0)</f>
        <v>1.9630534723427826</v>
      </c>
      <c r="BE98" s="31"/>
      <c r="BF98" s="114">
        <v>31514</v>
      </c>
      <c r="BG98" s="31"/>
      <c r="BH98" s="30">
        <v>9</v>
      </c>
      <c r="BI98" s="31"/>
      <c r="BJ98" s="298">
        <v>4652</v>
      </c>
      <c r="BK98" s="31"/>
      <c r="BL98" s="298">
        <f>IF(E98,$BJ98,0)</f>
        <v>4652</v>
      </c>
      <c r="BM98" s="31"/>
      <c r="BN98" s="298">
        <f>IF(M98,$BJ98,0)</f>
        <v>4652</v>
      </c>
      <c r="BO98" s="31"/>
      <c r="BP98" s="298">
        <f>IF(S98,$BJ98,0)</f>
        <v>4652</v>
      </c>
      <c r="BQ98" s="31"/>
      <c r="BR98" s="298">
        <f>IF(AF98,$BJ98,0)</f>
        <v>4652</v>
      </c>
      <c r="BS98" s="31"/>
      <c r="BT98" s="298">
        <f>IF(AL98,$BJ98,0)</f>
        <v>4652</v>
      </c>
    </row>
    <row r="99" spans="1:72" ht="8.85" customHeight="1" x14ac:dyDescent="0.25">
      <c r="A99" s="30">
        <v>10</v>
      </c>
      <c r="B99" s="31"/>
      <c r="C99" s="30" t="s">
        <v>140</v>
      </c>
      <c r="D99" s="31"/>
      <c r="E99" s="114">
        <v>10224497</v>
      </c>
      <c r="F99" s="31"/>
      <c r="G99" s="302">
        <f>(E99/$BJ99)</f>
        <v>131.98860130381462</v>
      </c>
      <c r="H99" s="31"/>
      <c r="I99" s="302">
        <f>IF(G$219,G99/G$219*100,0)</f>
        <v>75.220576915206223</v>
      </c>
      <c r="J99" s="31"/>
      <c r="K99" s="114">
        <v>10224497</v>
      </c>
      <c r="L99" s="31"/>
      <c r="M99" s="114">
        <v>6991273</v>
      </c>
      <c r="N99" s="31"/>
      <c r="O99" s="302">
        <f>(M99/$BJ99)</f>
        <v>90.25073258891112</v>
      </c>
      <c r="P99" s="31"/>
      <c r="Q99" s="302">
        <f>IF(O$219,O99/O$219*100,0)</f>
        <v>53.501192934621201</v>
      </c>
      <c r="R99" s="31"/>
      <c r="S99" s="114">
        <v>4029484</v>
      </c>
      <c r="T99" s="31"/>
      <c r="U99" s="302">
        <f>(S99/$BJ99)</f>
        <v>52.01683340863616</v>
      </c>
      <c r="V99" s="31"/>
      <c r="W99" s="302">
        <f>IF(U$219,U99/U$219*100,0)</f>
        <v>47.07421026785098</v>
      </c>
      <c r="X99" s="31"/>
      <c r="Y99" s="114">
        <v>0</v>
      </c>
      <c r="Z99" s="31"/>
      <c r="AA99" s="114">
        <v>3737832</v>
      </c>
      <c r="AB99" s="31"/>
      <c r="AC99" s="114">
        <v>0</v>
      </c>
      <c r="AD99" s="31"/>
      <c r="AE99" s="31"/>
      <c r="AF99" s="114">
        <v>527130</v>
      </c>
      <c r="AG99" s="31"/>
      <c r="AH99" s="302">
        <f>(AF99/$BJ99)</f>
        <v>6.8047505324985478</v>
      </c>
      <c r="AI99" s="31"/>
      <c r="AJ99" s="302">
        <f>IF(AH$219,AH99/AH$219*100,0)</f>
        <v>44.429460228373117</v>
      </c>
      <c r="AK99" s="31"/>
      <c r="AL99" s="114">
        <v>463832</v>
      </c>
      <c r="AM99" s="31"/>
      <c r="AN99" s="302">
        <f>(AL99/$BJ99)</f>
        <v>5.9876331246369325</v>
      </c>
      <c r="AO99" s="31"/>
      <c r="AP99" s="302">
        <f>IF(AN$219,AN99/AN$219*100,0)</f>
        <v>15.808047680448409</v>
      </c>
      <c r="AQ99" s="31"/>
      <c r="AR99" s="114">
        <f>(E99+M99+S99+AF99+AL99)</f>
        <v>22236216</v>
      </c>
      <c r="AS99" s="31"/>
      <c r="AT99" s="114">
        <v>5312071</v>
      </c>
      <c r="AU99" s="31"/>
      <c r="AV99" s="302">
        <f>IF($AR99,AT99/$AR99*100,0)</f>
        <v>23.88927594515182</v>
      </c>
      <c r="AW99" s="31"/>
      <c r="AX99" s="114">
        <v>29130</v>
      </c>
      <c r="AY99" s="31"/>
      <c r="AZ99" s="302">
        <f>IF($AR99,AX99/$AR99*100,0)</f>
        <v>0.13100250510248687</v>
      </c>
      <c r="BA99" s="31"/>
      <c r="BB99" s="114">
        <v>271413</v>
      </c>
      <c r="BC99" s="31"/>
      <c r="BD99" s="302">
        <f>IF($AR99,BB99/$AR99*100,0)</f>
        <v>1.2205898701469711</v>
      </c>
      <c r="BE99" s="31"/>
      <c r="BF99" s="114">
        <v>1981740</v>
      </c>
      <c r="BG99" s="31"/>
      <c r="BH99" s="30">
        <v>10</v>
      </c>
      <c r="BI99" s="31"/>
      <c r="BJ99" s="298">
        <v>77465</v>
      </c>
      <c r="BK99" s="31"/>
      <c r="BL99" s="298">
        <f>IF(E99,$BJ99,0)</f>
        <v>77465</v>
      </c>
      <c r="BM99" s="31"/>
      <c r="BN99" s="298">
        <f>IF(M99,$BJ99,0)</f>
        <v>77465</v>
      </c>
      <c r="BO99" s="31"/>
      <c r="BP99" s="298">
        <f>IF(S99,$BJ99,0)</f>
        <v>77465</v>
      </c>
      <c r="BQ99" s="31"/>
      <c r="BR99" s="298">
        <f>IF(AF99,$BJ99,0)</f>
        <v>77465</v>
      </c>
      <c r="BS99" s="31"/>
      <c r="BT99" s="298">
        <f>IF(AL99,$BJ99,0)</f>
        <v>77465</v>
      </c>
    </row>
    <row r="100" spans="1:72" ht="8.85" customHeight="1" x14ac:dyDescent="0.25">
      <c r="A100" s="37"/>
      <c r="B100" s="31"/>
      <c r="C100" s="30"/>
      <c r="D100" s="31"/>
      <c r="E100" s="31"/>
      <c r="F100" s="31"/>
      <c r="G100" s="38"/>
      <c r="H100" s="31"/>
      <c r="I100" s="38"/>
      <c r="J100" s="31"/>
      <c r="K100" s="31"/>
      <c r="L100" s="31"/>
      <c r="M100" s="31"/>
      <c r="N100" s="31"/>
      <c r="O100" s="38"/>
      <c r="P100" s="31"/>
      <c r="Q100" s="38"/>
      <c r="R100" s="31"/>
      <c r="S100" s="31"/>
      <c r="T100" s="31"/>
      <c r="U100" s="38"/>
      <c r="V100" s="31"/>
      <c r="W100" s="38"/>
      <c r="X100" s="31"/>
      <c r="Y100" s="31"/>
      <c r="Z100" s="31"/>
      <c r="AA100" s="31"/>
      <c r="AB100" s="31"/>
      <c r="AC100" s="31"/>
      <c r="AD100" s="31"/>
      <c r="AE100" s="31"/>
      <c r="AF100" s="31"/>
      <c r="AG100" s="31"/>
      <c r="AH100" s="38"/>
      <c r="AI100" s="31"/>
      <c r="AJ100" s="38"/>
      <c r="AK100" s="31"/>
      <c r="AL100" s="31"/>
      <c r="AM100" s="31"/>
      <c r="AN100" s="38"/>
      <c r="AO100" s="31"/>
      <c r="AP100" s="38"/>
      <c r="AQ100" s="31"/>
      <c r="AR100" s="31"/>
      <c r="AS100" s="31"/>
      <c r="AT100" s="31"/>
      <c r="AU100" s="31"/>
      <c r="AV100" s="38"/>
      <c r="AW100" s="31"/>
      <c r="AX100" s="31"/>
      <c r="AY100" s="31"/>
      <c r="AZ100" s="38"/>
      <c r="BA100" s="31"/>
      <c r="BB100" s="31"/>
      <c r="BC100" s="31"/>
      <c r="BD100" s="38"/>
      <c r="BE100" s="31"/>
      <c r="BF100" s="31"/>
      <c r="BG100" s="31"/>
      <c r="BH100" s="37"/>
      <c r="BI100" s="31"/>
      <c r="BJ100" s="277"/>
      <c r="BK100" s="31"/>
      <c r="BL100" s="31"/>
      <c r="BM100" s="31"/>
      <c r="BN100" s="31"/>
      <c r="BO100" s="31"/>
      <c r="BP100" s="31"/>
      <c r="BQ100" s="31"/>
      <c r="BR100" s="31"/>
      <c r="BS100" s="31"/>
      <c r="BT100" s="31"/>
    </row>
    <row r="101" spans="1:72" ht="8.85" customHeight="1" x14ac:dyDescent="0.25">
      <c r="A101" s="30">
        <v>11</v>
      </c>
      <c r="B101" s="31"/>
      <c r="C101" s="30" t="s">
        <v>141</v>
      </c>
      <c r="D101" s="31"/>
      <c r="E101" s="114">
        <v>887588</v>
      </c>
      <c r="F101" s="31"/>
      <c r="G101" s="302">
        <f>(E101/$BJ101)</f>
        <v>135.07654847055244</v>
      </c>
      <c r="H101" s="31"/>
      <c r="I101" s="302">
        <f>IF(G$219,G101/G$219*100,0)</f>
        <v>76.980404393270291</v>
      </c>
      <c r="J101" s="31"/>
      <c r="K101" s="114">
        <v>887588</v>
      </c>
      <c r="L101" s="31"/>
      <c r="M101" s="114">
        <v>114135</v>
      </c>
      <c r="N101" s="31"/>
      <c r="O101" s="302">
        <f>(M101/$BJ101)</f>
        <v>17.369502358849491</v>
      </c>
      <c r="P101" s="31"/>
      <c r="Q101" s="302">
        <f>IF(O$219,O101/O$219*100,0)</f>
        <v>10.296748516292311</v>
      </c>
      <c r="R101" s="31"/>
      <c r="S101" s="114">
        <v>353173</v>
      </c>
      <c r="T101" s="31"/>
      <c r="U101" s="302">
        <f>(S101/$BJ101)</f>
        <v>53.747222644955109</v>
      </c>
      <c r="V101" s="31"/>
      <c r="W101" s="302">
        <f>IF(U$219,U101/U$219*100,0)</f>
        <v>48.640178463488596</v>
      </c>
      <c r="X101" s="31"/>
      <c r="Y101" s="114">
        <v>0</v>
      </c>
      <c r="Z101" s="31"/>
      <c r="AA101" s="114">
        <v>353173</v>
      </c>
      <c r="AB101" s="31"/>
      <c r="AC101" s="114">
        <v>0</v>
      </c>
      <c r="AD101" s="31"/>
      <c r="AE101" s="31"/>
      <c r="AF101" s="114">
        <v>91330</v>
      </c>
      <c r="AG101" s="31"/>
      <c r="AH101" s="302">
        <f>(AF101/$BJ101)</f>
        <v>13.898949931517272</v>
      </c>
      <c r="AI101" s="31"/>
      <c r="AJ101" s="302">
        <f>IF(AH$219,AH101/AH$219*100,0)</f>
        <v>90.748785021477602</v>
      </c>
      <c r="AK101" s="31"/>
      <c r="AL101" s="114">
        <v>291496</v>
      </c>
      <c r="AM101" s="31"/>
      <c r="AN101" s="302">
        <f>(AL101/$BJ101)</f>
        <v>44.360980063917211</v>
      </c>
      <c r="AO101" s="31"/>
      <c r="AP101" s="302">
        <f>IF(AN$219,AN101/AN$219*100,0)</f>
        <v>117.11814558517166</v>
      </c>
      <c r="AQ101" s="31"/>
      <c r="AR101" s="114">
        <f>(E101+M101+S101+AF101+AL101)</f>
        <v>1737722</v>
      </c>
      <c r="AS101" s="31"/>
      <c r="AT101" s="114">
        <v>663766</v>
      </c>
      <c r="AU101" s="31"/>
      <c r="AV101" s="302">
        <f>IF($AR101,AT101/$AR101*100,0)</f>
        <v>38.197479228553242</v>
      </c>
      <c r="AW101" s="31"/>
      <c r="AX101" s="114">
        <v>50230</v>
      </c>
      <c r="AY101" s="31"/>
      <c r="AZ101" s="302">
        <f>IF($AR101,AX101/$AR101*100,0)</f>
        <v>2.8905659248142106</v>
      </c>
      <c r="BA101" s="31"/>
      <c r="BB101" s="114">
        <v>0</v>
      </c>
      <c r="BC101" s="31"/>
      <c r="BD101" s="302">
        <f>IF($AR101,BB101/$AR101*100,0)</f>
        <v>0</v>
      </c>
      <c r="BE101" s="31"/>
      <c r="BF101" s="114">
        <v>17249</v>
      </c>
      <c r="BG101" s="31"/>
      <c r="BH101" s="30">
        <v>11</v>
      </c>
      <c r="BI101" s="31"/>
      <c r="BJ101" s="298">
        <v>6571</v>
      </c>
      <c r="BK101" s="31"/>
      <c r="BL101" s="298">
        <f>IF(E101,$BJ101,0)</f>
        <v>6571</v>
      </c>
      <c r="BM101" s="31"/>
      <c r="BN101" s="298">
        <f>IF(M101,$BJ101,0)</f>
        <v>6571</v>
      </c>
      <c r="BO101" s="31"/>
      <c r="BP101" s="298">
        <f>IF(S101,$BJ101,0)</f>
        <v>6571</v>
      </c>
      <c r="BQ101" s="31"/>
      <c r="BR101" s="298">
        <f>IF(AF101,$BJ101,0)</f>
        <v>6571</v>
      </c>
      <c r="BS101" s="31"/>
      <c r="BT101" s="298">
        <f>IF(AL101,$BJ101,0)</f>
        <v>6571</v>
      </c>
    </row>
    <row r="102" spans="1:72" ht="8.85" customHeight="1" x14ac:dyDescent="0.25">
      <c r="A102" s="30">
        <v>12</v>
      </c>
      <c r="B102" s="31"/>
      <c r="C102" s="30" t="s">
        <v>142</v>
      </c>
      <c r="D102" s="31"/>
      <c r="E102" s="114">
        <v>3517343</v>
      </c>
      <c r="F102" s="31"/>
      <c r="G102" s="302">
        <f>(E102/$BJ102)</f>
        <v>106.02070774053533</v>
      </c>
      <c r="H102" s="31"/>
      <c r="I102" s="302">
        <f>IF(G$219,G102/G$219*100,0)</f>
        <v>60.421420656202166</v>
      </c>
      <c r="J102" s="31"/>
      <c r="K102" s="114">
        <v>3517343</v>
      </c>
      <c r="L102" s="31"/>
      <c r="M102" s="114">
        <v>1226022</v>
      </c>
      <c r="N102" s="31"/>
      <c r="O102" s="302">
        <f>(M102/$BJ102)</f>
        <v>36.955088015432842</v>
      </c>
      <c r="P102" s="31"/>
      <c r="Q102" s="302">
        <f>IF(O$219,O102/O$219*100,0)</f>
        <v>21.907204929132138</v>
      </c>
      <c r="R102" s="31"/>
      <c r="S102" s="114">
        <v>4024503</v>
      </c>
      <c r="T102" s="31"/>
      <c r="U102" s="302">
        <f>(S102/$BJ102)</f>
        <v>121.30766216542078</v>
      </c>
      <c r="V102" s="31"/>
      <c r="W102" s="302">
        <f>IF(U$219,U102/U$219*100,0)</f>
        <v>109.78104628199767</v>
      </c>
      <c r="X102" s="31"/>
      <c r="Y102" s="114">
        <v>3847426</v>
      </c>
      <c r="Z102" s="31"/>
      <c r="AA102" s="114">
        <v>177077</v>
      </c>
      <c r="AB102" s="31"/>
      <c r="AC102" s="114">
        <v>0</v>
      </c>
      <c r="AD102" s="31"/>
      <c r="AE102" s="31"/>
      <c r="AF102" s="114">
        <v>303204</v>
      </c>
      <c r="AG102" s="31"/>
      <c r="AH102" s="302">
        <f>(AF102/$BJ102)</f>
        <v>9.1392572944297079</v>
      </c>
      <c r="AI102" s="31"/>
      <c r="AJ102" s="302">
        <f>IF(AH$219,AH102/AH$219*100,0)</f>
        <v>59.671881656863704</v>
      </c>
      <c r="AK102" s="31"/>
      <c r="AL102" s="114">
        <v>4711383</v>
      </c>
      <c r="AM102" s="31"/>
      <c r="AN102" s="302">
        <f>(AL102/$BJ102)</f>
        <v>142.01178562816494</v>
      </c>
      <c r="AO102" s="31"/>
      <c r="AP102" s="302">
        <f>IF(AN$219,AN102/AN$219*100,0)</f>
        <v>374.92762693802717</v>
      </c>
      <c r="AQ102" s="31"/>
      <c r="AR102" s="114">
        <f>(E102+M102+S102+AF102+AL102)</f>
        <v>13782455</v>
      </c>
      <c r="AS102" s="31"/>
      <c r="AT102" s="114">
        <v>3631137</v>
      </c>
      <c r="AU102" s="31"/>
      <c r="AV102" s="302">
        <f>IF($AR102,AT102/$AR102*100,0)</f>
        <v>26.346082755213057</v>
      </c>
      <c r="AW102" s="31"/>
      <c r="AX102" s="114">
        <v>31455</v>
      </c>
      <c r="AY102" s="31"/>
      <c r="AZ102" s="302">
        <f>IF($AR102,AX102/$AR102*100,0)</f>
        <v>0.22822494250842829</v>
      </c>
      <c r="BA102" s="31"/>
      <c r="BB102" s="114">
        <v>0</v>
      </c>
      <c r="BC102" s="31"/>
      <c r="BD102" s="302">
        <f>IF($AR102,BB102/$AR102*100,0)</f>
        <v>0</v>
      </c>
      <c r="BE102" s="31"/>
      <c r="BF102" s="114">
        <v>84982</v>
      </c>
      <c r="BG102" s="31"/>
      <c r="BH102" s="30">
        <v>12</v>
      </c>
      <c r="BI102" s="31"/>
      <c r="BJ102" s="298">
        <v>33176</v>
      </c>
      <c r="BK102" s="31"/>
      <c r="BL102" s="298">
        <f>IF(E102,$BJ102,0)</f>
        <v>33176</v>
      </c>
      <c r="BM102" s="31"/>
      <c r="BN102" s="298">
        <f>IF(M102,$BJ102,0)</f>
        <v>33176</v>
      </c>
      <c r="BO102" s="31"/>
      <c r="BP102" s="298">
        <f>IF(S102,$BJ102,0)</f>
        <v>33176</v>
      </c>
      <c r="BQ102" s="31"/>
      <c r="BR102" s="298">
        <f>IF(AF102,$BJ102,0)</f>
        <v>33176</v>
      </c>
      <c r="BS102" s="31"/>
      <c r="BT102" s="298">
        <f>IF(AL102,$BJ102,0)</f>
        <v>33176</v>
      </c>
    </row>
    <row r="103" spans="1:72" ht="8.85" customHeight="1" x14ac:dyDescent="0.25">
      <c r="A103" s="30">
        <v>13</v>
      </c>
      <c r="B103" s="31"/>
      <c r="C103" s="30" t="s">
        <v>143</v>
      </c>
      <c r="D103" s="31"/>
      <c r="E103" s="114">
        <v>3235513</v>
      </c>
      <c r="F103" s="31"/>
      <c r="G103" s="302">
        <f>(E103/$BJ103)</f>
        <v>193.89422904057051</v>
      </c>
      <c r="H103" s="31"/>
      <c r="I103" s="302">
        <f>IF(G$219,G103/G$219*100,0)</f>
        <v>110.50072222061897</v>
      </c>
      <c r="J103" s="31"/>
      <c r="K103" s="114">
        <v>3235513</v>
      </c>
      <c r="L103" s="31"/>
      <c r="M103" s="114">
        <v>541348</v>
      </c>
      <c r="N103" s="31"/>
      <c r="O103" s="302">
        <f>(M103/$BJ103)</f>
        <v>32.441301612033321</v>
      </c>
      <c r="P103" s="31"/>
      <c r="Q103" s="302">
        <f>IF(O$219,O103/O$219*100,0)</f>
        <v>19.231404408665011</v>
      </c>
      <c r="R103" s="31"/>
      <c r="S103" s="114">
        <v>5360755</v>
      </c>
      <c r="T103" s="31"/>
      <c r="U103" s="302">
        <f>(S103/$BJ103)</f>
        <v>321.25337088751724</v>
      </c>
      <c r="V103" s="31"/>
      <c r="W103" s="302">
        <f>IF(U$219,U103/U$219*100,0)</f>
        <v>290.72797668425795</v>
      </c>
      <c r="X103" s="31"/>
      <c r="Y103" s="114">
        <v>0</v>
      </c>
      <c r="Z103" s="31"/>
      <c r="AA103" s="114">
        <v>5259312</v>
      </c>
      <c r="AB103" s="31"/>
      <c r="AC103" s="114">
        <v>101443</v>
      </c>
      <c r="AD103" s="31"/>
      <c r="AE103" s="31"/>
      <c r="AF103" s="114">
        <v>123086</v>
      </c>
      <c r="AG103" s="31"/>
      <c r="AH103" s="302">
        <f>(AF103/$BJ103)</f>
        <v>7.3761610834781566</v>
      </c>
      <c r="AI103" s="31"/>
      <c r="AJ103" s="302">
        <f>IF(AH$219,AH103/AH$219*100,0)</f>
        <v>48.160304177401706</v>
      </c>
      <c r="AK103" s="31"/>
      <c r="AL103" s="114">
        <v>668849</v>
      </c>
      <c r="AM103" s="31"/>
      <c r="AN103" s="302">
        <f>(AL103/$BJ103)</f>
        <v>40.082039911308208</v>
      </c>
      <c r="AO103" s="31"/>
      <c r="AP103" s="302">
        <f>IF(AN$219,AN103/AN$219*100,0)</f>
        <v>105.82124603467862</v>
      </c>
      <c r="AQ103" s="31"/>
      <c r="AR103" s="114">
        <f>(E103+M103+S103+AF103+AL103)</f>
        <v>9929551</v>
      </c>
      <c r="AS103" s="31"/>
      <c r="AT103" s="114">
        <v>3529056</v>
      </c>
      <c r="AU103" s="31"/>
      <c r="AV103" s="302">
        <f>IF($AR103,AT103/$AR103*100,0)</f>
        <v>35.540942385008144</v>
      </c>
      <c r="AW103" s="31"/>
      <c r="AX103" s="114">
        <v>2054</v>
      </c>
      <c r="AY103" s="31"/>
      <c r="AZ103" s="302">
        <f>IF($AR103,AX103/$AR103*100,0)</f>
        <v>2.0685728891467501E-2</v>
      </c>
      <c r="BA103" s="31"/>
      <c r="BB103" s="114">
        <v>0</v>
      </c>
      <c r="BC103" s="31"/>
      <c r="BD103" s="302">
        <f>IF($AR103,BB103/$AR103*100,0)</f>
        <v>0</v>
      </c>
      <c r="BE103" s="31"/>
      <c r="BF103" s="114">
        <v>433542</v>
      </c>
      <c r="BG103" s="31"/>
      <c r="BH103" s="30">
        <v>13</v>
      </c>
      <c r="BI103" s="31"/>
      <c r="BJ103" s="298">
        <v>16687</v>
      </c>
      <c r="BK103" s="31"/>
      <c r="BL103" s="298">
        <f>IF(E103,$BJ103,0)</f>
        <v>16687</v>
      </c>
      <c r="BM103" s="31"/>
      <c r="BN103" s="298">
        <f>IF(M103,$BJ103,0)</f>
        <v>16687</v>
      </c>
      <c r="BO103" s="31"/>
      <c r="BP103" s="298">
        <f>IF(S103,$BJ103,0)</f>
        <v>16687</v>
      </c>
      <c r="BQ103" s="31"/>
      <c r="BR103" s="298">
        <f>IF(AF103,$BJ103,0)</f>
        <v>16687</v>
      </c>
      <c r="BS103" s="31"/>
      <c r="BT103" s="298">
        <f>IF(AL103,$BJ103,0)</f>
        <v>16687</v>
      </c>
    </row>
    <row r="104" spans="1:72" ht="8.85" customHeight="1" x14ac:dyDescent="0.25">
      <c r="A104" s="30">
        <v>14</v>
      </c>
      <c r="B104" s="31"/>
      <c r="C104" s="30" t="s">
        <v>144</v>
      </c>
      <c r="D104" s="31"/>
      <c r="E104" s="114">
        <v>2427000</v>
      </c>
      <c r="F104" s="31"/>
      <c r="G104" s="302">
        <f>(E104/$BJ104)</f>
        <v>107.99626218128421</v>
      </c>
      <c r="H104" s="31"/>
      <c r="I104" s="302">
        <f>IF(G$219,G104/G$219*100,0)</f>
        <v>61.547293218624979</v>
      </c>
      <c r="J104" s="31"/>
      <c r="K104" s="114">
        <v>2427000</v>
      </c>
      <c r="L104" s="31"/>
      <c r="M104" s="114">
        <v>600058</v>
      </c>
      <c r="N104" s="31"/>
      <c r="O104" s="302">
        <f>(M104/$BJ104)</f>
        <v>26.7012859876296</v>
      </c>
      <c r="P104" s="31"/>
      <c r="Q104" s="302">
        <f>IF(O$219,O104/O$219*100,0)</f>
        <v>15.828687615575001</v>
      </c>
      <c r="R104" s="31"/>
      <c r="S104" s="114">
        <v>3556126</v>
      </c>
      <c r="T104" s="31"/>
      <c r="U104" s="302">
        <f>(S104/$BJ104)</f>
        <v>158.23993236328039</v>
      </c>
      <c r="V104" s="31"/>
      <c r="W104" s="302">
        <f>IF(U$219,U104/U$219*100,0)</f>
        <v>143.20402378824633</v>
      </c>
      <c r="X104" s="31"/>
      <c r="Y104" s="114">
        <v>0</v>
      </c>
      <c r="Z104" s="31"/>
      <c r="AA104" s="114">
        <v>3454437</v>
      </c>
      <c r="AB104" s="31"/>
      <c r="AC104" s="114">
        <v>0</v>
      </c>
      <c r="AD104" s="31"/>
      <c r="AE104" s="31"/>
      <c r="AF104" s="114">
        <v>132812</v>
      </c>
      <c r="AG104" s="31"/>
      <c r="AH104" s="302">
        <f>(AF104/$BJ104)</f>
        <v>5.9098473724024387</v>
      </c>
      <c r="AI104" s="31"/>
      <c r="AJ104" s="302">
        <f>IF(AH$219,AH104/AH$219*100,0)</f>
        <v>38.58647389553888</v>
      </c>
      <c r="AK104" s="31"/>
      <c r="AL104" s="114">
        <v>1665909</v>
      </c>
      <c r="AM104" s="31"/>
      <c r="AN104" s="302">
        <f>(AL104/$BJ104)</f>
        <v>74.129355226271528</v>
      </c>
      <c r="AO104" s="31"/>
      <c r="AP104" s="302">
        <f>IF(AN$219,AN104/AN$219*100,0)</f>
        <v>195.71011742788664</v>
      </c>
      <c r="AQ104" s="31"/>
      <c r="AR104" s="114">
        <f>(E104+M104+S104+AF104+AL104)</f>
        <v>8381905</v>
      </c>
      <c r="AS104" s="31"/>
      <c r="AT104" s="114">
        <v>2979016</v>
      </c>
      <c r="AU104" s="31"/>
      <c r="AV104" s="302">
        <f>IF($AR104,AT104/$AR104*100,0)</f>
        <v>35.541037508776348</v>
      </c>
      <c r="AW104" s="31"/>
      <c r="AX104" s="114">
        <v>57832</v>
      </c>
      <c r="AY104" s="31"/>
      <c r="AZ104" s="302">
        <f>IF($AR104,AX104/$AR104*100,0)</f>
        <v>0.68996248466189958</v>
      </c>
      <c r="BA104" s="31"/>
      <c r="BB104" s="114">
        <v>1143</v>
      </c>
      <c r="BC104" s="31"/>
      <c r="BD104" s="302">
        <f>IF($AR104,BB104/$AR104*100,0)</f>
        <v>1.3636518190077315E-2</v>
      </c>
      <c r="BE104" s="31"/>
      <c r="BF104" s="114">
        <v>209796</v>
      </c>
      <c r="BG104" s="31"/>
      <c r="BH104" s="30">
        <v>14</v>
      </c>
      <c r="BI104" s="31"/>
      <c r="BJ104" s="298">
        <v>22473</v>
      </c>
      <c r="BK104" s="31"/>
      <c r="BL104" s="298">
        <f>IF(E104,$BJ104,0)</f>
        <v>22473</v>
      </c>
      <c r="BM104" s="31"/>
      <c r="BN104" s="298">
        <f>IF(M104,$BJ104,0)</f>
        <v>22473</v>
      </c>
      <c r="BO104" s="31"/>
      <c r="BP104" s="298">
        <f>IF(S104,$BJ104,0)</f>
        <v>22473</v>
      </c>
      <c r="BQ104" s="31"/>
      <c r="BR104" s="298">
        <f>IF(AF104,$BJ104,0)</f>
        <v>22473</v>
      </c>
      <c r="BS104" s="31"/>
      <c r="BT104" s="298">
        <f>IF(AL104,$BJ104,0)</f>
        <v>22473</v>
      </c>
    </row>
    <row r="105" spans="1:72" ht="8.85" customHeight="1" x14ac:dyDescent="0.25">
      <c r="A105" s="30">
        <v>15</v>
      </c>
      <c r="B105" s="31"/>
      <c r="C105" s="30" t="s">
        <v>145</v>
      </c>
      <c r="D105" s="31"/>
      <c r="E105" s="114">
        <v>1818912</v>
      </c>
      <c r="F105" s="31"/>
      <c r="G105" s="302">
        <f>(E105/$BJ105)</f>
        <v>107.54520191568616</v>
      </c>
      <c r="H105" s="31"/>
      <c r="I105" s="302">
        <f>IF(G$219,G105/G$219*100,0)</f>
        <v>61.290233040195531</v>
      </c>
      <c r="J105" s="31"/>
      <c r="K105" s="114">
        <v>1818912</v>
      </c>
      <c r="L105" s="31"/>
      <c r="M105" s="114">
        <v>675055</v>
      </c>
      <c r="N105" s="31"/>
      <c r="O105" s="302">
        <f>(M105/$BJ105)</f>
        <v>39.913380240052028</v>
      </c>
      <c r="P105" s="31"/>
      <c r="Q105" s="302">
        <f>IF(O$219,O105/O$219*100,0)</f>
        <v>23.660898871842441</v>
      </c>
      <c r="R105" s="31"/>
      <c r="S105" s="114">
        <v>1776473</v>
      </c>
      <c r="T105" s="31"/>
      <c r="U105" s="302">
        <f>(S105/$BJ105)</f>
        <v>105.03594867853131</v>
      </c>
      <c r="V105" s="31"/>
      <c r="W105" s="302">
        <f>IF(U$219,U105/U$219*100,0)</f>
        <v>95.055465889922345</v>
      </c>
      <c r="X105" s="31"/>
      <c r="Y105" s="114">
        <v>0</v>
      </c>
      <c r="Z105" s="31"/>
      <c r="AA105" s="114">
        <v>1776473</v>
      </c>
      <c r="AB105" s="31"/>
      <c r="AC105" s="114">
        <v>0</v>
      </c>
      <c r="AD105" s="31"/>
      <c r="AE105" s="31"/>
      <c r="AF105" s="114">
        <v>121170</v>
      </c>
      <c r="AG105" s="31"/>
      <c r="AH105" s="302">
        <f>(AF105/$BJ105)</f>
        <v>7.1643114763791163</v>
      </c>
      <c r="AI105" s="31"/>
      <c r="AJ105" s="302">
        <f>IF(AH$219,AH105/AH$219*100,0)</f>
        <v>46.777099363639451</v>
      </c>
      <c r="AK105" s="31"/>
      <c r="AL105" s="114">
        <v>154739</v>
      </c>
      <c r="AM105" s="31"/>
      <c r="AN105" s="302">
        <f>(AL105/$BJ105)</f>
        <v>9.1491160645657192</v>
      </c>
      <c r="AO105" s="31"/>
      <c r="AP105" s="302">
        <f>IF(AN$219,AN105/AN$219*100,0)</f>
        <v>24.154730253514188</v>
      </c>
      <c r="AQ105" s="31"/>
      <c r="AR105" s="114">
        <f>(E105+M105+S105+AF105+AL105)</f>
        <v>4546349</v>
      </c>
      <c r="AS105" s="31"/>
      <c r="AT105" s="114">
        <v>1387360</v>
      </c>
      <c r="AU105" s="31"/>
      <c r="AV105" s="302">
        <f>IF($AR105,AT105/$AR105*100,0)</f>
        <v>30.515915078230904</v>
      </c>
      <c r="AW105" s="31"/>
      <c r="AX105" s="114">
        <v>120792</v>
      </c>
      <c r="AY105" s="31"/>
      <c r="AZ105" s="302">
        <f>IF($AR105,AX105/$AR105*100,0)</f>
        <v>2.6569011749867864</v>
      </c>
      <c r="BA105" s="31"/>
      <c r="BB105" s="114">
        <v>0</v>
      </c>
      <c r="BC105" s="31"/>
      <c r="BD105" s="302">
        <f>IF($AR105,BB105/$AR105*100,0)</f>
        <v>0</v>
      </c>
      <c r="BE105" s="31"/>
      <c r="BF105" s="114">
        <v>698683</v>
      </c>
      <c r="BG105" s="31"/>
      <c r="BH105" s="30">
        <v>15</v>
      </c>
      <c r="BI105" s="31"/>
      <c r="BJ105" s="298">
        <v>16913</v>
      </c>
      <c r="BK105" s="31"/>
      <c r="BL105" s="298">
        <f>IF(E105,$BJ105,0)</f>
        <v>16913</v>
      </c>
      <c r="BM105" s="31"/>
      <c r="BN105" s="298">
        <f>IF(M105,$BJ105,0)</f>
        <v>16913</v>
      </c>
      <c r="BO105" s="31"/>
      <c r="BP105" s="298">
        <f>IF(S105,$BJ105,0)</f>
        <v>16913</v>
      </c>
      <c r="BQ105" s="31"/>
      <c r="BR105" s="298">
        <f>IF(AF105,$BJ105,0)</f>
        <v>16913</v>
      </c>
      <c r="BS105" s="31"/>
      <c r="BT105" s="298">
        <f>IF(AL105,$BJ105,0)</f>
        <v>16913</v>
      </c>
    </row>
    <row r="106" spans="1:72" ht="8.85" customHeight="1" x14ac:dyDescent="0.25">
      <c r="A106" s="37"/>
      <c r="B106" s="31"/>
      <c r="C106" s="30"/>
      <c r="D106" s="31"/>
      <c r="E106" s="31"/>
      <c r="F106" s="31"/>
      <c r="G106" s="38"/>
      <c r="H106" s="31"/>
      <c r="I106" s="38"/>
      <c r="J106" s="31"/>
      <c r="K106" s="31"/>
      <c r="L106" s="31"/>
      <c r="M106" s="31"/>
      <c r="N106" s="31"/>
      <c r="O106" s="38"/>
      <c r="P106" s="31"/>
      <c r="Q106" s="38"/>
      <c r="R106" s="31"/>
      <c r="S106" s="31"/>
      <c r="T106" s="31"/>
      <c r="U106" s="38"/>
      <c r="V106" s="31"/>
      <c r="W106" s="38"/>
      <c r="X106" s="31"/>
      <c r="Y106" s="31"/>
      <c r="Z106" s="31"/>
      <c r="AA106" s="31"/>
      <c r="AB106" s="31"/>
      <c r="AC106" s="31"/>
      <c r="AD106" s="31"/>
      <c r="AE106" s="31"/>
      <c r="AF106" s="31"/>
      <c r="AG106" s="31"/>
      <c r="AH106" s="38"/>
      <c r="AI106" s="31"/>
      <c r="AJ106" s="38"/>
      <c r="AK106" s="31"/>
      <c r="AL106" s="31"/>
      <c r="AM106" s="31"/>
      <c r="AN106" s="38"/>
      <c r="AO106" s="31"/>
      <c r="AP106" s="38"/>
      <c r="AQ106" s="31"/>
      <c r="AR106" s="31"/>
      <c r="AS106" s="31"/>
      <c r="AT106" s="31"/>
      <c r="AU106" s="31"/>
      <c r="AV106" s="38"/>
      <c r="AW106" s="31"/>
      <c r="AX106" s="31"/>
      <c r="AY106" s="31"/>
      <c r="AZ106" s="38"/>
      <c r="BA106" s="31"/>
      <c r="BB106" s="31"/>
      <c r="BC106" s="31"/>
      <c r="BD106" s="38"/>
      <c r="BE106" s="31"/>
      <c r="BF106" s="31"/>
      <c r="BG106" s="31"/>
      <c r="BH106" s="37"/>
      <c r="BI106" s="31"/>
      <c r="BJ106" s="277"/>
      <c r="BK106" s="31"/>
      <c r="BL106" s="31"/>
      <c r="BM106" s="31"/>
      <c r="BN106" s="31"/>
      <c r="BO106" s="31"/>
      <c r="BP106" s="31"/>
      <c r="BQ106" s="31"/>
      <c r="BR106" s="31"/>
      <c r="BS106" s="31"/>
      <c r="BT106" s="31"/>
    </row>
    <row r="107" spans="1:72" ht="8.85" customHeight="1" x14ac:dyDescent="0.25">
      <c r="A107" s="30">
        <v>16</v>
      </c>
      <c r="B107" s="31"/>
      <c r="C107" s="30" t="s">
        <v>146</v>
      </c>
      <c r="D107" s="31"/>
      <c r="E107" s="114">
        <v>4187029</v>
      </c>
      <c r="F107" s="31"/>
      <c r="G107" s="302">
        <f>(E107/$BJ107)</f>
        <v>75.357780497462301</v>
      </c>
      <c r="H107" s="31"/>
      <c r="I107" s="302">
        <f>IF(G$219,G107/G$219*100,0)</f>
        <v>42.946554990917733</v>
      </c>
      <c r="J107" s="31"/>
      <c r="K107" s="114">
        <v>4187029</v>
      </c>
      <c r="L107" s="31"/>
      <c r="M107" s="114">
        <v>4121520</v>
      </c>
      <c r="N107" s="31"/>
      <c r="O107" s="302">
        <f>(M107/$BJ107)</f>
        <v>74.178755264389338</v>
      </c>
      <c r="P107" s="31"/>
      <c r="Q107" s="302">
        <f>IF(O$219,O107/O$219*100,0)</f>
        <v>43.973625290414098</v>
      </c>
      <c r="R107" s="31"/>
      <c r="S107" s="114">
        <v>6440996</v>
      </c>
      <c r="T107" s="31"/>
      <c r="U107" s="302">
        <f>(S107/$BJ107)</f>
        <v>115.92448076023182</v>
      </c>
      <c r="V107" s="31"/>
      <c r="W107" s="302">
        <f>IF(U$219,U107/U$219*100,0)</f>
        <v>104.90937307984196</v>
      </c>
      <c r="X107" s="31"/>
      <c r="Y107" s="114">
        <v>0</v>
      </c>
      <c r="Z107" s="31"/>
      <c r="AA107" s="114">
        <v>6217969</v>
      </c>
      <c r="AB107" s="31"/>
      <c r="AC107" s="114">
        <v>4312</v>
      </c>
      <c r="AD107" s="31"/>
      <c r="AE107" s="31"/>
      <c r="AF107" s="114">
        <v>312082</v>
      </c>
      <c r="AG107" s="31"/>
      <c r="AH107" s="302">
        <f>(AF107/$BJ107)</f>
        <v>5.6168244483639898</v>
      </c>
      <c r="AI107" s="31"/>
      <c r="AJ107" s="302">
        <f>IF(AH$219,AH107/AH$219*100,0)</f>
        <v>36.67327365588401</v>
      </c>
      <c r="AK107" s="31"/>
      <c r="AL107" s="114">
        <v>509542</v>
      </c>
      <c r="AM107" s="31"/>
      <c r="AN107" s="302">
        <f>(AL107/$BJ107)</f>
        <v>9.1706921997048347</v>
      </c>
      <c r="AO107" s="31"/>
      <c r="AP107" s="302">
        <f>IF(AN$219,AN107/AN$219*100,0)</f>
        <v>24.211693759116347</v>
      </c>
      <c r="AQ107" s="31"/>
      <c r="AR107" s="114">
        <f>(E107+M107+S107+AF107+AL107)</f>
        <v>15571169</v>
      </c>
      <c r="AS107" s="31"/>
      <c r="AT107" s="114">
        <v>5233753</v>
      </c>
      <c r="AU107" s="31"/>
      <c r="AV107" s="302">
        <f>IF($AR107,AT107/$AR107*100,0)</f>
        <v>33.611818097921869</v>
      </c>
      <c r="AW107" s="31"/>
      <c r="AX107" s="114">
        <v>226951</v>
      </c>
      <c r="AY107" s="31"/>
      <c r="AZ107" s="302">
        <f>IF($AR107,AX107/$AR107*100,0)</f>
        <v>1.4575077824921174</v>
      </c>
      <c r="BA107" s="31"/>
      <c r="BB107" s="114">
        <v>6466</v>
      </c>
      <c r="BC107" s="31"/>
      <c r="BD107" s="302">
        <f>IF($AR107,BB107/$AR107*100,0)</f>
        <v>4.1525462860238685E-2</v>
      </c>
      <c r="BE107" s="31"/>
      <c r="BF107" s="114">
        <v>2403510</v>
      </c>
      <c r="BG107" s="31"/>
      <c r="BH107" s="30">
        <v>16</v>
      </c>
      <c r="BI107" s="31"/>
      <c r="BJ107" s="298">
        <v>55562</v>
      </c>
      <c r="BK107" s="31"/>
      <c r="BL107" s="298">
        <f>IF(E107,$BJ107,0)</f>
        <v>55562</v>
      </c>
      <c r="BM107" s="31"/>
      <c r="BN107" s="298">
        <f>IF(M107,$BJ107,0)</f>
        <v>55562</v>
      </c>
      <c r="BO107" s="31"/>
      <c r="BP107" s="298">
        <f>IF(S107,$BJ107,0)</f>
        <v>55562</v>
      </c>
      <c r="BQ107" s="31"/>
      <c r="BR107" s="298">
        <f>IF(AF107,$BJ107,0)</f>
        <v>55562</v>
      </c>
      <c r="BS107" s="31"/>
      <c r="BT107" s="298">
        <f>IF(AL107,$BJ107,0)</f>
        <v>55562</v>
      </c>
    </row>
    <row r="108" spans="1:72" ht="8.85" customHeight="1" x14ac:dyDescent="0.25">
      <c r="A108" s="30">
        <v>17</v>
      </c>
      <c r="B108" s="31"/>
      <c r="C108" s="30" t="s">
        <v>147</v>
      </c>
      <c r="D108" s="31"/>
      <c r="E108" s="114">
        <v>4630144</v>
      </c>
      <c r="F108" s="31"/>
      <c r="G108" s="302">
        <f>(E108/$BJ108)</f>
        <v>155.87611096148666</v>
      </c>
      <c r="H108" s="31"/>
      <c r="I108" s="302">
        <f>IF(G$219,G108/G$219*100,0)</f>
        <v>88.834118082914017</v>
      </c>
      <c r="J108" s="31"/>
      <c r="K108" s="114">
        <v>4630144</v>
      </c>
      <c r="L108" s="31"/>
      <c r="M108" s="114">
        <v>3467591</v>
      </c>
      <c r="N108" s="31"/>
      <c r="O108" s="302">
        <f>(M108/$BJ108)</f>
        <v>116.73818340964181</v>
      </c>
      <c r="P108" s="31"/>
      <c r="Q108" s="302">
        <f>IF(O$219,O108/O$219*100,0)</f>
        <v>69.203117739609638</v>
      </c>
      <c r="R108" s="31"/>
      <c r="S108" s="114">
        <v>3635722</v>
      </c>
      <c r="T108" s="31"/>
      <c r="U108" s="302">
        <f>(S108/$BJ108)</f>
        <v>122.39839752221923</v>
      </c>
      <c r="V108" s="31"/>
      <c r="W108" s="302">
        <f>IF(U$219,U108/U$219*100,0)</f>
        <v>110.76814030844766</v>
      </c>
      <c r="X108" s="31"/>
      <c r="Y108" s="114">
        <v>0</v>
      </c>
      <c r="Z108" s="31"/>
      <c r="AA108" s="114">
        <v>3635722</v>
      </c>
      <c r="AB108" s="31"/>
      <c r="AC108" s="114">
        <v>0</v>
      </c>
      <c r="AD108" s="31"/>
      <c r="AE108" s="31"/>
      <c r="AF108" s="114">
        <v>301978</v>
      </c>
      <c r="AG108" s="31"/>
      <c r="AH108" s="302">
        <f>(AF108/$BJ108)</f>
        <v>10.166240237005118</v>
      </c>
      <c r="AI108" s="31"/>
      <c r="AJ108" s="302">
        <f>IF(AH$219,AH108/AH$219*100,0)</f>
        <v>66.377241035500333</v>
      </c>
      <c r="AK108" s="31"/>
      <c r="AL108" s="114">
        <v>490742</v>
      </c>
      <c r="AM108" s="31"/>
      <c r="AN108" s="302">
        <f>(AL108/$BJ108)</f>
        <v>16.521074602747106</v>
      </c>
      <c r="AO108" s="31"/>
      <c r="AP108" s="302">
        <f>IF(AN$219,AN108/AN$219*100,0)</f>
        <v>43.617557992634637</v>
      </c>
      <c r="AQ108" s="31"/>
      <c r="AR108" s="114">
        <f>(E108+M108+S108+AF108+AL108)</f>
        <v>12526177</v>
      </c>
      <c r="AS108" s="31"/>
      <c r="AT108" s="114">
        <v>2816932</v>
      </c>
      <c r="AU108" s="31"/>
      <c r="AV108" s="302">
        <f>IF($AR108,AT108/$AR108*100,0)</f>
        <v>22.488361772310896</v>
      </c>
      <c r="AW108" s="31"/>
      <c r="AX108" s="114">
        <v>103071</v>
      </c>
      <c r="AY108" s="31"/>
      <c r="AZ108" s="302">
        <f>IF($AR108,AX108/$AR108*100,0)</f>
        <v>0.82284483126815156</v>
      </c>
      <c r="BA108" s="31"/>
      <c r="BB108" s="114">
        <v>11572</v>
      </c>
      <c r="BC108" s="31"/>
      <c r="BD108" s="302">
        <f>IF($AR108,BB108/$AR108*100,0)</f>
        <v>9.2382536188016506E-2</v>
      </c>
      <c r="BE108" s="31"/>
      <c r="BF108" s="114">
        <v>118252</v>
      </c>
      <c r="BG108" s="31"/>
      <c r="BH108" s="30">
        <v>17</v>
      </c>
      <c r="BI108" s="31"/>
      <c r="BJ108" s="298">
        <v>29704</v>
      </c>
      <c r="BK108" s="31"/>
      <c r="BL108" s="298">
        <f>IF(E108,$BJ108,0)</f>
        <v>29704</v>
      </c>
      <c r="BM108" s="31"/>
      <c r="BN108" s="298">
        <f>IF(M108,$BJ108,0)</f>
        <v>29704</v>
      </c>
      <c r="BO108" s="31"/>
      <c r="BP108" s="298">
        <f>IF(S108,$BJ108,0)</f>
        <v>29704</v>
      </c>
      <c r="BQ108" s="31"/>
      <c r="BR108" s="298">
        <f>IF(AF108,$BJ108,0)</f>
        <v>29704</v>
      </c>
      <c r="BS108" s="31"/>
      <c r="BT108" s="298">
        <f>IF(AL108,$BJ108,0)</f>
        <v>29704</v>
      </c>
    </row>
    <row r="109" spans="1:72" ht="8.85" customHeight="1" x14ac:dyDescent="0.25">
      <c r="A109" s="30">
        <v>18</v>
      </c>
      <c r="B109" s="31"/>
      <c r="C109" s="30" t="s">
        <v>148</v>
      </c>
      <c r="D109" s="31"/>
      <c r="E109" s="114">
        <v>3185049</v>
      </c>
      <c r="F109" s="31"/>
      <c r="G109" s="302">
        <f>(E109/$BJ109)</f>
        <v>109.54973515856091</v>
      </c>
      <c r="H109" s="31"/>
      <c r="I109" s="302">
        <f>IF(G$219,G109/G$219*100,0)</f>
        <v>62.432620681895543</v>
      </c>
      <c r="J109" s="31"/>
      <c r="K109" s="114">
        <v>3185049</v>
      </c>
      <c r="L109" s="31"/>
      <c r="M109" s="114">
        <v>2296287</v>
      </c>
      <c r="N109" s="31"/>
      <c r="O109" s="302">
        <f>(M109/$BJ109)</f>
        <v>78.98077319942216</v>
      </c>
      <c r="P109" s="31"/>
      <c r="Q109" s="302">
        <f>IF(O$219,O109/O$219*100,0)</f>
        <v>46.820291246999012</v>
      </c>
      <c r="R109" s="31"/>
      <c r="S109" s="114">
        <v>4290227</v>
      </c>
      <c r="T109" s="31"/>
      <c r="U109" s="302">
        <f>(S109/$BJ109)</f>
        <v>147.56232372566555</v>
      </c>
      <c r="V109" s="31"/>
      <c r="W109" s="302">
        <f>IF(U$219,U109/U$219*100,0)</f>
        <v>133.540998163133</v>
      </c>
      <c r="X109" s="31"/>
      <c r="Y109" s="114">
        <v>0</v>
      </c>
      <c r="Z109" s="31"/>
      <c r="AA109" s="114">
        <v>4119238</v>
      </c>
      <c r="AB109" s="31"/>
      <c r="AC109" s="114">
        <v>0</v>
      </c>
      <c r="AD109" s="31"/>
      <c r="AE109" s="31"/>
      <c r="AF109" s="114">
        <v>321230</v>
      </c>
      <c r="AG109" s="31"/>
      <c r="AH109" s="302">
        <f>(AF109/$BJ109)</f>
        <v>11.048703308798238</v>
      </c>
      <c r="AI109" s="31"/>
      <c r="AJ109" s="302">
        <f>IF(AH$219,AH109/AH$219*100,0)</f>
        <v>72.13900375758567</v>
      </c>
      <c r="AK109" s="31"/>
      <c r="AL109" s="114">
        <v>704912</v>
      </c>
      <c r="AM109" s="31"/>
      <c r="AN109" s="302">
        <f>(AL109/$BJ109)</f>
        <v>24.245442663548186</v>
      </c>
      <c r="AO109" s="31"/>
      <c r="AP109" s="302">
        <f>IF(AN$219,AN109/AN$219*100,0)</f>
        <v>64.010787849028077</v>
      </c>
      <c r="AQ109" s="31"/>
      <c r="AR109" s="114">
        <f>(E109+M109+S109+AF109+AL109)</f>
        <v>10797705</v>
      </c>
      <c r="AS109" s="31"/>
      <c r="AT109" s="114">
        <v>4059141</v>
      </c>
      <c r="AU109" s="31"/>
      <c r="AV109" s="302">
        <f>IF($AR109,AT109/$AR109*100,0)</f>
        <v>37.592627322194858</v>
      </c>
      <c r="AW109" s="31"/>
      <c r="AX109" s="114">
        <v>93552</v>
      </c>
      <c r="AY109" s="31"/>
      <c r="AZ109" s="302">
        <f>IF($AR109,AX109/$AR109*100,0)</f>
        <v>0.86640633356810537</v>
      </c>
      <c r="BA109" s="31"/>
      <c r="BB109" s="114">
        <v>0</v>
      </c>
      <c r="BC109" s="31"/>
      <c r="BD109" s="302">
        <f>IF($AR109,BB109/$AR109*100,0)</f>
        <v>0</v>
      </c>
      <c r="BE109" s="31"/>
      <c r="BF109" s="114">
        <v>1827209</v>
      </c>
      <c r="BG109" s="31"/>
      <c r="BH109" s="30">
        <v>18</v>
      </c>
      <c r="BI109" s="31"/>
      <c r="BJ109" s="298">
        <v>29074</v>
      </c>
      <c r="BK109" s="31"/>
      <c r="BL109" s="298">
        <f>IF(E109,$BJ109,0)</f>
        <v>29074</v>
      </c>
      <c r="BM109" s="31"/>
      <c r="BN109" s="298">
        <f>IF(M109,$BJ109,0)</f>
        <v>29074</v>
      </c>
      <c r="BO109" s="31"/>
      <c r="BP109" s="298">
        <f>IF(S109,$BJ109,0)</f>
        <v>29074</v>
      </c>
      <c r="BQ109" s="31"/>
      <c r="BR109" s="298">
        <f>IF(AF109,$BJ109,0)</f>
        <v>29074</v>
      </c>
      <c r="BS109" s="31"/>
      <c r="BT109" s="298">
        <f>IF(AL109,$BJ109,0)</f>
        <v>29074</v>
      </c>
    </row>
    <row r="110" spans="1:72" ht="8.85" customHeight="1" x14ac:dyDescent="0.25">
      <c r="A110" s="30">
        <v>19</v>
      </c>
      <c r="B110" s="31"/>
      <c r="C110" s="30" t="s">
        <v>149</v>
      </c>
      <c r="D110" s="31"/>
      <c r="E110" s="114">
        <v>838593</v>
      </c>
      <c r="F110" s="31"/>
      <c r="G110" s="302">
        <f>(E110/$BJ110)</f>
        <v>115.62015717634083</v>
      </c>
      <c r="H110" s="31"/>
      <c r="I110" s="302">
        <f>IF(G$219,G110/G$219*100,0)</f>
        <v>65.892166747128215</v>
      </c>
      <c r="J110" s="31"/>
      <c r="K110" s="114">
        <v>838593</v>
      </c>
      <c r="L110" s="31"/>
      <c r="M110" s="114">
        <v>792769</v>
      </c>
      <c r="N110" s="31"/>
      <c r="O110" s="302">
        <f>(M110/$BJ110)</f>
        <v>109.30221977112919</v>
      </c>
      <c r="P110" s="31"/>
      <c r="Q110" s="302">
        <f>IF(O$219,O110/O$219*100,0)</f>
        <v>64.795032465764763</v>
      </c>
      <c r="R110" s="31"/>
      <c r="S110" s="114">
        <v>480106</v>
      </c>
      <c r="T110" s="31"/>
      <c r="U110" s="302">
        <f>(S110/$BJ110)</f>
        <v>66.194126568316562</v>
      </c>
      <c r="V110" s="31"/>
      <c r="W110" s="302">
        <f>IF(U$219,U110/U$219*100,0)</f>
        <v>59.904381493094327</v>
      </c>
      <c r="X110" s="31"/>
      <c r="Y110" s="114">
        <v>0</v>
      </c>
      <c r="Z110" s="31"/>
      <c r="AA110" s="114">
        <v>480106</v>
      </c>
      <c r="AB110" s="31"/>
      <c r="AC110" s="114">
        <v>0</v>
      </c>
      <c r="AD110" s="31"/>
      <c r="AE110" s="31"/>
      <c r="AF110" s="114">
        <v>140707</v>
      </c>
      <c r="AG110" s="31"/>
      <c r="AH110" s="302">
        <f>(AF110/$BJ110)</f>
        <v>19.399834551220184</v>
      </c>
      <c r="AI110" s="31"/>
      <c r="AJ110" s="302">
        <f>IF(AH$219,AH110/AH$219*100,0)</f>
        <v>126.66506634064322</v>
      </c>
      <c r="AK110" s="31"/>
      <c r="AL110" s="114">
        <v>131929</v>
      </c>
      <c r="AM110" s="31"/>
      <c r="AN110" s="302">
        <f>(AL110/$BJ110)</f>
        <v>18.189576726871639</v>
      </c>
      <c r="AO110" s="31"/>
      <c r="AP110" s="302">
        <f>IF(AN$219,AN110/AN$219*100,0)</f>
        <v>48.022597610804191</v>
      </c>
      <c r="AQ110" s="31"/>
      <c r="AR110" s="114">
        <f>(E110+M110+S110+AF110+AL110)</f>
        <v>2384104</v>
      </c>
      <c r="AS110" s="31"/>
      <c r="AT110" s="114">
        <v>621134</v>
      </c>
      <c r="AU110" s="31"/>
      <c r="AV110" s="302">
        <f>IF($AR110,AT110/$AR110*100,0)</f>
        <v>26.053141977027849</v>
      </c>
      <c r="AW110" s="31"/>
      <c r="AX110" s="114">
        <v>67227</v>
      </c>
      <c r="AY110" s="31"/>
      <c r="AZ110" s="302">
        <f>IF($AR110,AX110/$AR110*100,0)</f>
        <v>2.8198014851701099</v>
      </c>
      <c r="BA110" s="31"/>
      <c r="BB110" s="114">
        <v>0</v>
      </c>
      <c r="BC110" s="31"/>
      <c r="BD110" s="302">
        <f>IF($AR110,BB110/$AR110*100,0)</f>
        <v>0</v>
      </c>
      <c r="BE110" s="31"/>
      <c r="BF110" s="114">
        <v>218709</v>
      </c>
      <c r="BG110" s="31"/>
      <c r="BH110" s="30">
        <v>19</v>
      </c>
      <c r="BI110" s="31"/>
      <c r="BJ110" s="298">
        <v>7253</v>
      </c>
      <c r="BK110" s="31"/>
      <c r="BL110" s="298">
        <f>IF(E110,$BJ110,0)</f>
        <v>7253</v>
      </c>
      <c r="BM110" s="31"/>
      <c r="BN110" s="298">
        <f>IF(M110,$BJ110,0)</f>
        <v>7253</v>
      </c>
      <c r="BO110" s="31"/>
      <c r="BP110" s="298">
        <f>IF(S110,$BJ110,0)</f>
        <v>7253</v>
      </c>
      <c r="BQ110" s="31"/>
      <c r="BR110" s="298">
        <f>IF(AF110,$BJ110,0)</f>
        <v>7253</v>
      </c>
      <c r="BS110" s="31"/>
      <c r="BT110" s="298">
        <f>IF(AL110,$BJ110,0)</f>
        <v>7253</v>
      </c>
    </row>
    <row r="111" spans="1:72" ht="8.85" customHeight="1" x14ac:dyDescent="0.25">
      <c r="A111" s="30">
        <v>20</v>
      </c>
      <c r="B111" s="31"/>
      <c r="C111" s="30" t="s">
        <v>150</v>
      </c>
      <c r="D111" s="31"/>
      <c r="E111" s="114">
        <v>1855224</v>
      </c>
      <c r="F111" s="31"/>
      <c r="G111" s="302">
        <f>(E111/$BJ111)</f>
        <v>150.63527119194544</v>
      </c>
      <c r="H111" s="31"/>
      <c r="I111" s="302">
        <f>IF(G$219,G111/G$219*100,0)</f>
        <v>85.847352657029816</v>
      </c>
      <c r="J111" s="31"/>
      <c r="K111" s="114">
        <v>1855224</v>
      </c>
      <c r="L111" s="31"/>
      <c r="M111" s="114">
        <v>419209</v>
      </c>
      <c r="N111" s="31"/>
      <c r="O111" s="302">
        <f>(M111/$BJ111)</f>
        <v>34.037755764858723</v>
      </c>
      <c r="P111" s="31"/>
      <c r="Q111" s="302">
        <f>IF(O$219,O111/O$219*100,0)</f>
        <v>20.177792312579747</v>
      </c>
      <c r="R111" s="31"/>
      <c r="S111" s="114">
        <v>1718543</v>
      </c>
      <c r="T111" s="31"/>
      <c r="U111" s="302">
        <f>(S111/$BJ111)</f>
        <v>139.53743098408574</v>
      </c>
      <c r="V111" s="31"/>
      <c r="W111" s="302">
        <f>IF(U$219,U111/U$219*100,0)</f>
        <v>126.27862820442341</v>
      </c>
      <c r="X111" s="31"/>
      <c r="Y111" s="114">
        <v>1718543</v>
      </c>
      <c r="Z111" s="31"/>
      <c r="AA111" s="114">
        <v>0</v>
      </c>
      <c r="AB111" s="31"/>
      <c r="AC111" s="114">
        <v>0</v>
      </c>
      <c r="AD111" s="31"/>
      <c r="AE111" s="31"/>
      <c r="AF111" s="114">
        <v>64691</v>
      </c>
      <c r="AG111" s="31"/>
      <c r="AH111" s="302">
        <f>(AF111/$BJ111)</f>
        <v>5.2525982461838261</v>
      </c>
      <c r="AI111" s="31"/>
      <c r="AJ111" s="302">
        <f>IF(AH$219,AH111/AH$219*100,0)</f>
        <v>34.295174196306441</v>
      </c>
      <c r="AK111" s="31"/>
      <c r="AL111" s="114">
        <v>69420</v>
      </c>
      <c r="AM111" s="31"/>
      <c r="AN111" s="302">
        <f>(AL111/$BJ111)</f>
        <v>5.6365703150373498</v>
      </c>
      <c r="AO111" s="31"/>
      <c r="AP111" s="302">
        <f>IF(AN$219,AN111/AN$219*100,0)</f>
        <v>14.881201042141909</v>
      </c>
      <c r="AQ111" s="31"/>
      <c r="AR111" s="114">
        <f>(E111+M111+S111+AF111+AL111)</f>
        <v>4127087</v>
      </c>
      <c r="AS111" s="31"/>
      <c r="AT111" s="114">
        <v>1496272</v>
      </c>
      <c r="AU111" s="31"/>
      <c r="AV111" s="302">
        <f>IF($AR111,AT111/$AR111*100,0)</f>
        <v>36.254917814914009</v>
      </c>
      <c r="AW111" s="31"/>
      <c r="AX111" s="114">
        <v>96427</v>
      </c>
      <c r="AY111" s="31"/>
      <c r="AZ111" s="302">
        <f>IF($AR111,AX111/$AR111*100,0)</f>
        <v>2.3364421443017798</v>
      </c>
      <c r="BA111" s="31"/>
      <c r="BB111" s="114">
        <v>0</v>
      </c>
      <c r="BC111" s="31"/>
      <c r="BD111" s="302">
        <f>IF($AR111,BB111/$AR111*100,0)</f>
        <v>0</v>
      </c>
      <c r="BE111" s="31"/>
      <c r="BF111" s="114">
        <v>507174</v>
      </c>
      <c r="BG111" s="31"/>
      <c r="BH111" s="30">
        <v>20</v>
      </c>
      <c r="BI111" s="31"/>
      <c r="BJ111" s="298">
        <v>12316</v>
      </c>
      <c r="BK111" s="31"/>
      <c r="BL111" s="298">
        <f>IF(E111,$BJ111,0)</f>
        <v>12316</v>
      </c>
      <c r="BM111" s="31"/>
      <c r="BN111" s="298">
        <f>IF(M111,$BJ111,0)</f>
        <v>12316</v>
      </c>
      <c r="BO111" s="31"/>
      <c r="BP111" s="298">
        <f>IF(S111,$BJ111,0)</f>
        <v>12316</v>
      </c>
      <c r="BQ111" s="31"/>
      <c r="BR111" s="298">
        <f>IF(AF111,$BJ111,0)</f>
        <v>12316</v>
      </c>
      <c r="BS111" s="31"/>
      <c r="BT111" s="298">
        <f>IF(AL111,$BJ111,0)</f>
        <v>12316</v>
      </c>
    </row>
    <row r="112" spans="1:72" ht="8.85" customHeight="1" x14ac:dyDescent="0.25">
      <c r="A112" s="37"/>
      <c r="B112" s="31"/>
      <c r="C112" s="30"/>
      <c r="D112" s="31"/>
      <c r="E112" s="277"/>
      <c r="F112" s="31"/>
      <c r="G112" s="38"/>
      <c r="H112" s="31"/>
      <c r="I112" s="38"/>
      <c r="J112" s="31"/>
      <c r="K112" s="277"/>
      <c r="L112" s="31"/>
      <c r="M112" s="277"/>
      <c r="N112" s="31"/>
      <c r="O112" s="38"/>
      <c r="P112" s="31"/>
      <c r="Q112" s="38"/>
      <c r="R112" s="31"/>
      <c r="S112" s="277"/>
      <c r="T112" s="31"/>
      <c r="U112" s="38"/>
      <c r="V112" s="31"/>
      <c r="W112" s="38"/>
      <c r="X112" s="31"/>
      <c r="Y112" s="277"/>
      <c r="Z112" s="31"/>
      <c r="AA112" s="277"/>
      <c r="AB112" s="31"/>
      <c r="AC112" s="277"/>
      <c r="AD112" s="31"/>
      <c r="AE112" s="31"/>
      <c r="AF112" s="277"/>
      <c r="AG112" s="31"/>
      <c r="AH112" s="38"/>
      <c r="AI112" s="31"/>
      <c r="AJ112" s="38"/>
      <c r="AK112" s="31"/>
      <c r="AL112" s="277"/>
      <c r="AM112" s="31"/>
      <c r="AN112" s="38"/>
      <c r="AO112" s="31"/>
      <c r="AP112" s="38"/>
      <c r="AQ112" s="31"/>
      <c r="AR112" s="277"/>
      <c r="AS112" s="31"/>
      <c r="AT112" s="277"/>
      <c r="AU112" s="31"/>
      <c r="AV112" s="38"/>
      <c r="AW112" s="31"/>
      <c r="AX112" s="277"/>
      <c r="AY112" s="31"/>
      <c r="AZ112" s="38"/>
      <c r="BA112" s="31"/>
      <c r="BB112" s="277"/>
      <c r="BC112" s="31"/>
      <c r="BD112" s="38"/>
      <c r="BE112" s="31"/>
      <c r="BF112" s="277"/>
      <c r="BG112" s="31"/>
      <c r="BH112" s="37"/>
      <c r="BI112" s="31"/>
      <c r="BJ112" s="277"/>
      <c r="BK112" s="31"/>
      <c r="BL112" s="31"/>
      <c r="BM112" s="31"/>
      <c r="BN112" s="31"/>
      <c r="BO112" s="31"/>
      <c r="BP112" s="31"/>
      <c r="BQ112" s="31"/>
      <c r="BR112" s="31"/>
      <c r="BS112" s="31"/>
      <c r="BT112" s="31"/>
    </row>
    <row r="113" spans="1:72" ht="8.85" customHeight="1" x14ac:dyDescent="0.25">
      <c r="A113" s="30">
        <v>21</v>
      </c>
      <c r="B113" s="31"/>
      <c r="C113" s="30" t="s">
        <v>151</v>
      </c>
      <c r="D113" s="31"/>
      <c r="E113" s="114">
        <v>63398186</v>
      </c>
      <c r="F113" s="31"/>
      <c r="G113" s="302">
        <f>(E113/$BJ113)</f>
        <v>189.83595787557303</v>
      </c>
      <c r="H113" s="31"/>
      <c r="I113" s="302">
        <f>IF(G$219,G113/G$219*100,0)</f>
        <v>108.1879050887305</v>
      </c>
      <c r="J113" s="31"/>
      <c r="K113" s="114">
        <v>0</v>
      </c>
      <c r="L113" s="31"/>
      <c r="M113" s="114">
        <v>61112894</v>
      </c>
      <c r="N113" s="31"/>
      <c r="O113" s="302">
        <f>(M113/$BJ113)</f>
        <v>182.99300820749605</v>
      </c>
      <c r="P113" s="31"/>
      <c r="Q113" s="302">
        <f>IF(O$219,O113/O$219*100,0)</f>
        <v>108.47938799999149</v>
      </c>
      <c r="R113" s="31"/>
      <c r="S113" s="114">
        <v>44713017</v>
      </c>
      <c r="T113" s="31"/>
      <c r="U113" s="302">
        <f>(S113/$BJ113)</f>
        <v>133.88614008138626</v>
      </c>
      <c r="V113" s="31"/>
      <c r="W113" s="302">
        <f>IF(U$219,U113/U$219*100,0)</f>
        <v>121.16432118483655</v>
      </c>
      <c r="X113" s="31"/>
      <c r="Y113" s="114">
        <v>25763803</v>
      </c>
      <c r="Z113" s="31"/>
      <c r="AA113" s="114">
        <v>13177146</v>
      </c>
      <c r="AB113" s="31"/>
      <c r="AC113" s="114">
        <v>107632</v>
      </c>
      <c r="AD113" s="31"/>
      <c r="AE113" s="31"/>
      <c r="AF113" s="114">
        <v>5088835</v>
      </c>
      <c r="AG113" s="31"/>
      <c r="AH113" s="302">
        <f>(AF113/$BJ113)</f>
        <v>15.23772094513464</v>
      </c>
      <c r="AI113" s="31"/>
      <c r="AJ113" s="302">
        <f>IF(AH$219,AH113/AH$219*100,0)</f>
        <v>99.489865715081166</v>
      </c>
      <c r="AK113" s="31"/>
      <c r="AL113" s="114">
        <v>7295176</v>
      </c>
      <c r="AM113" s="31"/>
      <c r="AN113" s="302">
        <f>(AL113/$BJ113)</f>
        <v>21.844264184954621</v>
      </c>
      <c r="AO113" s="31"/>
      <c r="AP113" s="302">
        <f>IF(AN$219,AN113/AN$219*100,0)</f>
        <v>57.671397460747528</v>
      </c>
      <c r="AQ113" s="31"/>
      <c r="AR113" s="114">
        <f>(E113+M113+S113+AF113+AL113)</f>
        <v>181608108</v>
      </c>
      <c r="AS113" s="31"/>
      <c r="AT113" s="114">
        <v>26519336</v>
      </c>
      <c r="AU113" s="31"/>
      <c r="AV113" s="302">
        <f>IF($AR113,AT113/$AR113*100,0)</f>
        <v>14.602506623768141</v>
      </c>
      <c r="AW113" s="31"/>
      <c r="AX113" s="114">
        <v>827465</v>
      </c>
      <c r="AY113" s="31"/>
      <c r="AZ113" s="302">
        <f>IF($AR113,AX113/$AR113*100,0)</f>
        <v>0.45563219016631124</v>
      </c>
      <c r="BA113" s="31"/>
      <c r="BB113" s="114">
        <v>402849</v>
      </c>
      <c r="BC113" s="31"/>
      <c r="BD113" s="302">
        <f>IF($AR113,BB113/$AR113*100,0)</f>
        <v>0.22182324590926303</v>
      </c>
      <c r="BE113" s="31"/>
      <c r="BF113" s="114">
        <v>12509986</v>
      </c>
      <c r="BG113" s="31"/>
      <c r="BH113" s="30">
        <v>21</v>
      </c>
      <c r="BI113" s="31"/>
      <c r="BJ113" s="298">
        <v>333963</v>
      </c>
      <c r="BK113" s="31"/>
      <c r="BL113" s="298">
        <f>IF(E113,$BJ113,0)</f>
        <v>333963</v>
      </c>
      <c r="BM113" s="31"/>
      <c r="BN113" s="298">
        <f>IF(M113,$BJ113,0)</f>
        <v>333963</v>
      </c>
      <c r="BO113" s="31"/>
      <c r="BP113" s="298">
        <f>IF(S113,$BJ113,0)</f>
        <v>333963</v>
      </c>
      <c r="BQ113" s="31"/>
      <c r="BR113" s="298">
        <f>IF(AF113,$BJ113,0)</f>
        <v>333963</v>
      </c>
      <c r="BS113" s="31"/>
      <c r="BT113" s="298">
        <f>IF(AL113,$BJ113,0)</f>
        <v>333963</v>
      </c>
    </row>
    <row r="114" spans="1:72" ht="8.85" customHeight="1" x14ac:dyDescent="0.25">
      <c r="A114" s="30">
        <v>22</v>
      </c>
      <c r="B114" s="31"/>
      <c r="C114" s="30" t="s">
        <v>152</v>
      </c>
      <c r="D114" s="31"/>
      <c r="E114" s="114">
        <v>2417956</v>
      </c>
      <c r="F114" s="31"/>
      <c r="G114" s="302">
        <f>(E114/$BJ114)</f>
        <v>169.80028089887639</v>
      </c>
      <c r="H114" s="31"/>
      <c r="I114" s="302">
        <f>IF(G$219,G114/G$219*100,0)</f>
        <v>96.769531333827501</v>
      </c>
      <c r="J114" s="31"/>
      <c r="K114" s="114">
        <v>2417956</v>
      </c>
      <c r="L114" s="31"/>
      <c r="M114" s="114">
        <v>1087961</v>
      </c>
      <c r="N114" s="31"/>
      <c r="O114" s="302">
        <f>(M114/$BJ114)</f>
        <v>76.401755617977528</v>
      </c>
      <c r="P114" s="31"/>
      <c r="Q114" s="302">
        <f>IF(O$219,O114/O$219*100,0)</f>
        <v>45.291433660488934</v>
      </c>
      <c r="R114" s="31"/>
      <c r="S114" s="114">
        <v>821557</v>
      </c>
      <c r="T114" s="31"/>
      <c r="U114" s="302">
        <f>(S114/$BJ114)</f>
        <v>57.693609550561796</v>
      </c>
      <c r="V114" s="31"/>
      <c r="W114" s="302">
        <f>IF(U$219,U114/U$219*100,0)</f>
        <v>52.211580927252946</v>
      </c>
      <c r="X114" s="31"/>
      <c r="Y114" s="114">
        <v>0</v>
      </c>
      <c r="Z114" s="31"/>
      <c r="AA114" s="114">
        <v>821557</v>
      </c>
      <c r="AB114" s="31"/>
      <c r="AC114" s="114">
        <v>0</v>
      </c>
      <c r="AD114" s="31"/>
      <c r="AE114" s="31"/>
      <c r="AF114" s="114">
        <v>183254</v>
      </c>
      <c r="AG114" s="31"/>
      <c r="AH114" s="302">
        <f>(AF114/$BJ114)</f>
        <v>12.868960674157304</v>
      </c>
      <c r="AI114" s="31"/>
      <c r="AJ114" s="302">
        <f>IF(AH$219,AH114/AH$219*100,0)</f>
        <v>84.023796864017015</v>
      </c>
      <c r="AK114" s="31"/>
      <c r="AL114" s="114">
        <v>114372</v>
      </c>
      <c r="AM114" s="31"/>
      <c r="AN114" s="302">
        <f>(AL114/$BJ114)</f>
        <v>8.0317415730337078</v>
      </c>
      <c r="AO114" s="31"/>
      <c r="AP114" s="302">
        <f>IF(AN$219,AN114/AN$219*100,0)</f>
        <v>21.204731669536837</v>
      </c>
      <c r="AQ114" s="31"/>
      <c r="AR114" s="114">
        <f>(E114+M114+S114+AF114+AL114)</f>
        <v>4625100</v>
      </c>
      <c r="AS114" s="31"/>
      <c r="AT114" s="114">
        <v>1023870</v>
      </c>
      <c r="AU114" s="31"/>
      <c r="AV114" s="302">
        <f>IF($AR114,AT114/$AR114*100,0)</f>
        <v>22.137251086462996</v>
      </c>
      <c r="AW114" s="31"/>
      <c r="AX114" s="114">
        <v>105450</v>
      </c>
      <c r="AY114" s="31"/>
      <c r="AZ114" s="302">
        <f>IF($AR114,AX114/$AR114*100,0)</f>
        <v>2.2799507037685669</v>
      </c>
      <c r="BA114" s="31"/>
      <c r="BB114" s="114">
        <v>886</v>
      </c>
      <c r="BC114" s="31"/>
      <c r="BD114" s="302">
        <f>IF($AR114,BB114/$AR114*100,0)</f>
        <v>1.9156342565566149E-2</v>
      </c>
      <c r="BE114" s="31"/>
      <c r="BF114" s="114">
        <v>552547</v>
      </c>
      <c r="BG114" s="31"/>
      <c r="BH114" s="30">
        <v>22</v>
      </c>
      <c r="BI114" s="31"/>
      <c r="BJ114" s="298">
        <v>14240</v>
      </c>
      <c r="BK114" s="31"/>
      <c r="BL114" s="298">
        <f>IF(E114,$BJ114,0)</f>
        <v>14240</v>
      </c>
      <c r="BM114" s="31"/>
      <c r="BN114" s="298">
        <f>IF(M114,$BJ114,0)</f>
        <v>14240</v>
      </c>
      <c r="BO114" s="31"/>
      <c r="BP114" s="298">
        <f>IF(S114,$BJ114,0)</f>
        <v>14240</v>
      </c>
      <c r="BQ114" s="31"/>
      <c r="BR114" s="298">
        <f>IF(AF114,$BJ114,0)</f>
        <v>14240</v>
      </c>
      <c r="BS114" s="31"/>
      <c r="BT114" s="298">
        <f>IF(AL114,$BJ114,0)</f>
        <v>14240</v>
      </c>
    </row>
    <row r="115" spans="1:72" ht="8.85" customHeight="1" x14ac:dyDescent="0.25">
      <c r="A115" s="30">
        <v>23</v>
      </c>
      <c r="B115" s="31"/>
      <c r="C115" s="30" t="s">
        <v>153</v>
      </c>
      <c r="D115" s="31"/>
      <c r="E115" s="114">
        <v>669596</v>
      </c>
      <c r="F115" s="31"/>
      <c r="G115" s="302">
        <f>(E115/$BJ115)</f>
        <v>128.37346625766872</v>
      </c>
      <c r="H115" s="31"/>
      <c r="I115" s="302">
        <f>IF(G$219,G115/G$219*100,0)</f>
        <v>73.160303974124488</v>
      </c>
      <c r="J115" s="31"/>
      <c r="K115" s="114">
        <v>669596</v>
      </c>
      <c r="L115" s="31"/>
      <c r="M115" s="114">
        <v>480563</v>
      </c>
      <c r="N115" s="31"/>
      <c r="O115" s="302">
        <f>(M115/$BJ115)</f>
        <v>92.132476993865026</v>
      </c>
      <c r="P115" s="31"/>
      <c r="Q115" s="302">
        <f>IF(O$219,O115/O$219*100,0)</f>
        <v>54.616702665956637</v>
      </c>
      <c r="R115" s="31"/>
      <c r="S115" s="114">
        <v>118573</v>
      </c>
      <c r="T115" s="31"/>
      <c r="U115" s="302">
        <f>(S115/$BJ115)</f>
        <v>22.732553680981596</v>
      </c>
      <c r="V115" s="31"/>
      <c r="W115" s="302">
        <f>IF(U$219,U115/U$219*100,0)</f>
        <v>20.57251358415197</v>
      </c>
      <c r="X115" s="31"/>
      <c r="Y115" s="114">
        <v>0</v>
      </c>
      <c r="Z115" s="31"/>
      <c r="AA115" s="114">
        <v>118573</v>
      </c>
      <c r="AB115" s="31"/>
      <c r="AC115" s="114">
        <v>0</v>
      </c>
      <c r="AD115" s="31"/>
      <c r="AE115" s="31"/>
      <c r="AF115" s="114">
        <v>63357</v>
      </c>
      <c r="AG115" s="31"/>
      <c r="AH115" s="302">
        <f>(AF115/$BJ115)</f>
        <v>12.146664110429448</v>
      </c>
      <c r="AI115" s="31"/>
      <c r="AJ115" s="302">
        <f>IF(AH$219,AH115/AH$219*100,0)</f>
        <v>79.307790553723351</v>
      </c>
      <c r="AK115" s="31"/>
      <c r="AL115" s="114">
        <v>39162</v>
      </c>
      <c r="AM115" s="31"/>
      <c r="AN115" s="302">
        <f>(AL115/$BJ115)</f>
        <v>7.5080521472392636</v>
      </c>
      <c r="AO115" s="31"/>
      <c r="AP115" s="302">
        <f>IF(AN$219,AN115/AN$219*100,0)</f>
        <v>19.822130691757792</v>
      </c>
      <c r="AQ115" s="31"/>
      <c r="AR115" s="114">
        <f>(E115+M115+S115+AF115+AL115)</f>
        <v>1371251</v>
      </c>
      <c r="AS115" s="31"/>
      <c r="AT115" s="114">
        <v>453833</v>
      </c>
      <c r="AU115" s="31"/>
      <c r="AV115" s="302">
        <f>IF($AR115,AT115/$AR115*100,0)</f>
        <v>33.09627486142216</v>
      </c>
      <c r="AW115" s="31"/>
      <c r="AX115" s="114">
        <v>21929</v>
      </c>
      <c r="AY115" s="31"/>
      <c r="AZ115" s="302">
        <f>IF($AR115,AX115/$AR115*100,0)</f>
        <v>1.5991966459823912</v>
      </c>
      <c r="BA115" s="31"/>
      <c r="BB115" s="114">
        <v>6272</v>
      </c>
      <c r="BC115" s="31"/>
      <c r="BD115" s="302">
        <f>IF($AR115,BB115/$AR115*100,0)</f>
        <v>0.45739255614034191</v>
      </c>
      <c r="BE115" s="31"/>
      <c r="BF115" s="114">
        <v>170411</v>
      </c>
      <c r="BG115" s="31"/>
      <c r="BH115" s="30">
        <v>23</v>
      </c>
      <c r="BI115" s="31"/>
      <c r="BJ115" s="298">
        <v>5216</v>
      </c>
      <c r="BK115" s="31"/>
      <c r="BL115" s="298">
        <f>IF(E115,$BJ115,0)</f>
        <v>5216</v>
      </c>
      <c r="BM115" s="31"/>
      <c r="BN115" s="298">
        <f>IF(M115,$BJ115,0)</f>
        <v>5216</v>
      </c>
      <c r="BO115" s="31"/>
      <c r="BP115" s="298">
        <f>IF(S115,$BJ115,0)</f>
        <v>5216</v>
      </c>
      <c r="BQ115" s="31"/>
      <c r="BR115" s="298">
        <f>IF(AF115,$BJ115,0)</f>
        <v>5216</v>
      </c>
      <c r="BS115" s="31"/>
      <c r="BT115" s="298">
        <f>IF(AL115,$BJ115,0)</f>
        <v>5216</v>
      </c>
    </row>
    <row r="116" spans="1:72" ht="8.85" customHeight="1" x14ac:dyDescent="0.25">
      <c r="A116" s="30">
        <v>24</v>
      </c>
      <c r="B116" s="31"/>
      <c r="C116" s="30" t="s">
        <v>154</v>
      </c>
      <c r="D116" s="31"/>
      <c r="E116" s="114">
        <v>8047746</v>
      </c>
      <c r="F116" s="31"/>
      <c r="G116" s="302">
        <f>(E116/$BJ116)</f>
        <v>162.94942091196242</v>
      </c>
      <c r="H116" s="31"/>
      <c r="I116" s="302">
        <f>IF(G$219,G116/G$219*100,0)</f>
        <v>92.865212055568136</v>
      </c>
      <c r="J116" s="31"/>
      <c r="K116" s="114">
        <v>8047746</v>
      </c>
      <c r="L116" s="31"/>
      <c r="M116" s="114">
        <v>1506007</v>
      </c>
      <c r="N116" s="31"/>
      <c r="O116" s="302">
        <f>(M116/$BJ116)</f>
        <v>30.493378958451444</v>
      </c>
      <c r="P116" s="31"/>
      <c r="Q116" s="302">
        <f>IF(O$219,O116/O$219*100,0)</f>
        <v>18.076663801896707</v>
      </c>
      <c r="R116" s="31"/>
      <c r="S116" s="114">
        <v>5264828</v>
      </c>
      <c r="T116" s="31"/>
      <c r="U116" s="302">
        <f>(S116/$BJ116)</f>
        <v>106.60136065440997</v>
      </c>
      <c r="V116" s="31"/>
      <c r="W116" s="302">
        <f>IF(U$219,U116/U$219*100,0)</f>
        <v>96.472132912488334</v>
      </c>
      <c r="X116" s="31"/>
      <c r="Y116" s="114">
        <v>3429625</v>
      </c>
      <c r="Z116" s="31"/>
      <c r="AA116" s="114">
        <v>0</v>
      </c>
      <c r="AB116" s="31"/>
      <c r="AC116" s="114">
        <v>1835203</v>
      </c>
      <c r="AD116" s="31"/>
      <c r="AE116" s="31"/>
      <c r="AF116" s="114">
        <v>530150</v>
      </c>
      <c r="AG116" s="31"/>
      <c r="AH116" s="302">
        <f>(AF116/$BJ116)</f>
        <v>10.734388920385518</v>
      </c>
      <c r="AI116" s="31"/>
      <c r="AJ116" s="302">
        <f>IF(AH$219,AH116/AH$219*100,0)</f>
        <v>70.086787654659574</v>
      </c>
      <c r="AK116" s="31"/>
      <c r="AL116" s="114">
        <v>2735493</v>
      </c>
      <c r="AM116" s="31"/>
      <c r="AN116" s="302">
        <f>(AL116/$BJ116)</f>
        <v>55.38780675467725</v>
      </c>
      <c r="AO116" s="31"/>
      <c r="AP116" s="302">
        <f>IF(AN$219,AN116/AN$219*100,0)</f>
        <v>146.23025022871485</v>
      </c>
      <c r="AQ116" s="31"/>
      <c r="AR116" s="114">
        <f>(E116+M116+S116+AF116+AL116)</f>
        <v>18084224</v>
      </c>
      <c r="AS116" s="31"/>
      <c r="AT116" s="114">
        <v>3082042</v>
      </c>
      <c r="AU116" s="31"/>
      <c r="AV116" s="302">
        <f>IF($AR116,AT116/$AR116*100,0)</f>
        <v>17.042710818003581</v>
      </c>
      <c r="AW116" s="31"/>
      <c r="AX116" s="114">
        <v>173779</v>
      </c>
      <c r="AY116" s="31"/>
      <c r="AZ116" s="302">
        <f>IF($AR116,AX116/$AR116*100,0)</f>
        <v>0.96094253201022062</v>
      </c>
      <c r="BA116" s="31"/>
      <c r="BB116" s="114">
        <v>0</v>
      </c>
      <c r="BC116" s="31"/>
      <c r="BD116" s="302">
        <f>IF($AR116,BB116/$AR116*100,0)</f>
        <v>0</v>
      </c>
      <c r="BE116" s="31"/>
      <c r="BF116" s="114">
        <v>908083</v>
      </c>
      <c r="BG116" s="31"/>
      <c r="BH116" s="30">
        <v>24</v>
      </c>
      <c r="BI116" s="31"/>
      <c r="BJ116" s="298">
        <v>49388</v>
      </c>
      <c r="BK116" s="31"/>
      <c r="BL116" s="298">
        <f>IF(E116,$BJ116,0)</f>
        <v>49388</v>
      </c>
      <c r="BM116" s="31"/>
      <c r="BN116" s="298">
        <f>IF(M116,$BJ116,0)</f>
        <v>49388</v>
      </c>
      <c r="BO116" s="31"/>
      <c r="BP116" s="298">
        <f>IF(S116,$BJ116,0)</f>
        <v>49388</v>
      </c>
      <c r="BQ116" s="31"/>
      <c r="BR116" s="298">
        <f>IF(AF116,$BJ116,0)</f>
        <v>49388</v>
      </c>
      <c r="BS116" s="31"/>
      <c r="BT116" s="298">
        <f>IF(AL116,$BJ116,0)</f>
        <v>49388</v>
      </c>
    </row>
    <row r="117" spans="1:72" ht="8.85" customHeight="1" x14ac:dyDescent="0.25">
      <c r="A117" s="30">
        <v>25</v>
      </c>
      <c r="B117" s="31"/>
      <c r="C117" s="30" t="s">
        <v>155</v>
      </c>
      <c r="D117" s="31"/>
      <c r="E117" s="114">
        <v>1434338</v>
      </c>
      <c r="F117" s="31"/>
      <c r="G117" s="302">
        <f>(E117/$BJ117)</f>
        <v>145.51465963274831</v>
      </c>
      <c r="H117" s="31"/>
      <c r="I117" s="302">
        <f>IF(G$219,G117/G$219*100,0)</f>
        <v>82.929105536925292</v>
      </c>
      <c r="J117" s="31"/>
      <c r="K117" s="114">
        <v>1434338</v>
      </c>
      <c r="L117" s="31"/>
      <c r="M117" s="114">
        <v>577005</v>
      </c>
      <c r="N117" s="31"/>
      <c r="O117" s="302">
        <f>(M117/$BJ117)</f>
        <v>58.537587501268135</v>
      </c>
      <c r="P117" s="31"/>
      <c r="Q117" s="302">
        <f>IF(O$219,O117/O$219*100,0)</f>
        <v>34.701444220934967</v>
      </c>
      <c r="R117" s="31"/>
      <c r="S117" s="114">
        <v>1221391</v>
      </c>
      <c r="T117" s="31"/>
      <c r="U117" s="302">
        <f>(S117/$BJ117)</f>
        <v>123.91102769605357</v>
      </c>
      <c r="V117" s="31"/>
      <c r="W117" s="302">
        <f>IF(U$219,U117/U$219*100,0)</f>
        <v>112.13704083918915</v>
      </c>
      <c r="X117" s="31"/>
      <c r="Y117" s="114">
        <v>0</v>
      </c>
      <c r="Z117" s="31"/>
      <c r="AA117" s="114">
        <v>989415</v>
      </c>
      <c r="AB117" s="31"/>
      <c r="AC117" s="114">
        <v>0</v>
      </c>
      <c r="AD117" s="31"/>
      <c r="AE117" s="31"/>
      <c r="AF117" s="114">
        <v>131126</v>
      </c>
      <c r="AG117" s="31"/>
      <c r="AH117" s="302">
        <f>(AF117/$BJ117)</f>
        <v>13.302830475803997</v>
      </c>
      <c r="AI117" s="31"/>
      <c r="AJ117" s="302">
        <f>IF(AH$219,AH117/AH$219*100,0)</f>
        <v>86.856612116316356</v>
      </c>
      <c r="AK117" s="31"/>
      <c r="AL117" s="114">
        <v>173559</v>
      </c>
      <c r="AM117" s="31"/>
      <c r="AN117" s="302">
        <f>(AL117/$BJ117)</f>
        <v>17.607689966521253</v>
      </c>
      <c r="AO117" s="31"/>
      <c r="AP117" s="302">
        <f>IF(AN$219,AN117/AN$219*100,0)</f>
        <v>46.486348902714155</v>
      </c>
      <c r="AQ117" s="31"/>
      <c r="AR117" s="114">
        <f>(E117+M117+S117+AF117+AL117)</f>
        <v>3537419</v>
      </c>
      <c r="AS117" s="31"/>
      <c r="AT117" s="114">
        <v>976583</v>
      </c>
      <c r="AU117" s="31"/>
      <c r="AV117" s="302">
        <f>IF($AR117,AT117/$AR117*100,0)</f>
        <v>27.607218709460202</v>
      </c>
      <c r="AW117" s="31"/>
      <c r="AX117" s="114">
        <v>21795</v>
      </c>
      <c r="AY117" s="31"/>
      <c r="AZ117" s="302">
        <f>IF($AR117,AX117/$AR117*100,0)</f>
        <v>0.6161271819934252</v>
      </c>
      <c r="BA117" s="31"/>
      <c r="BB117" s="114">
        <v>0</v>
      </c>
      <c r="BC117" s="31"/>
      <c r="BD117" s="302">
        <f>IF($AR117,BB117/$AR117*100,0)</f>
        <v>0</v>
      </c>
      <c r="BE117" s="31"/>
      <c r="BF117" s="114">
        <v>570712</v>
      </c>
      <c r="BG117" s="31"/>
      <c r="BH117" s="30">
        <v>25</v>
      </c>
      <c r="BI117" s="31"/>
      <c r="BJ117" s="298">
        <v>9857</v>
      </c>
      <c r="BK117" s="31"/>
      <c r="BL117" s="298">
        <f>IF(E117,$BJ117,0)</f>
        <v>9857</v>
      </c>
      <c r="BM117" s="31"/>
      <c r="BN117" s="298">
        <f>IF(M117,$BJ117,0)</f>
        <v>9857</v>
      </c>
      <c r="BO117" s="31"/>
      <c r="BP117" s="298">
        <f>IF(S117,$BJ117,0)</f>
        <v>9857</v>
      </c>
      <c r="BQ117" s="31"/>
      <c r="BR117" s="298">
        <f>IF(AF117,$BJ117,0)</f>
        <v>9857</v>
      </c>
      <c r="BS117" s="31"/>
      <c r="BT117" s="298">
        <f>IF(AL117,$BJ117,0)</f>
        <v>9857</v>
      </c>
    </row>
    <row r="118" spans="1:72" ht="8.85" customHeight="1" x14ac:dyDescent="0.25">
      <c r="A118" s="37"/>
      <c r="B118" s="31"/>
      <c r="C118" s="30"/>
      <c r="D118" s="31"/>
      <c r="E118" s="31"/>
      <c r="F118" s="31"/>
      <c r="G118" s="38"/>
      <c r="H118" s="31"/>
      <c r="I118" s="38"/>
      <c r="J118" s="31"/>
      <c r="K118" s="31"/>
      <c r="L118" s="31"/>
      <c r="M118" s="31"/>
      <c r="N118" s="31"/>
      <c r="O118" s="38"/>
      <c r="P118" s="31"/>
      <c r="Q118" s="38"/>
      <c r="R118" s="31"/>
      <c r="S118" s="31"/>
      <c r="T118" s="31"/>
      <c r="U118" s="38"/>
      <c r="V118" s="31"/>
      <c r="W118" s="38"/>
      <c r="X118" s="31"/>
      <c r="Y118" s="31"/>
      <c r="Z118" s="31"/>
      <c r="AA118" s="31"/>
      <c r="AB118" s="31"/>
      <c r="AC118" s="31"/>
      <c r="AD118" s="31"/>
      <c r="AE118" s="31"/>
      <c r="AF118" s="31"/>
      <c r="AG118" s="31"/>
      <c r="AH118" s="38"/>
      <c r="AI118" s="31"/>
      <c r="AJ118" s="38"/>
      <c r="AK118" s="31"/>
      <c r="AL118" s="31"/>
      <c r="AM118" s="31"/>
      <c r="AN118" s="38"/>
      <c r="AO118" s="31"/>
      <c r="AP118" s="38"/>
      <c r="AQ118" s="31"/>
      <c r="AR118" s="277"/>
      <c r="AS118" s="31"/>
      <c r="AT118" s="31"/>
      <c r="AU118" s="31"/>
      <c r="AV118" s="38"/>
      <c r="AW118" s="31"/>
      <c r="AX118" s="31"/>
      <c r="AY118" s="31"/>
      <c r="AZ118" s="38"/>
      <c r="BA118" s="31"/>
      <c r="BB118" s="31"/>
      <c r="BC118" s="31"/>
      <c r="BD118" s="38"/>
      <c r="BE118" s="31"/>
      <c r="BF118" s="31"/>
      <c r="BG118" s="31"/>
      <c r="BH118" s="37"/>
      <c r="BI118" s="31"/>
      <c r="BJ118" s="277"/>
      <c r="BK118" s="31"/>
      <c r="BL118" s="31"/>
      <c r="BM118" s="31"/>
      <c r="BN118" s="31"/>
      <c r="BO118" s="31"/>
      <c r="BP118" s="31"/>
      <c r="BQ118" s="31"/>
      <c r="BR118" s="31"/>
      <c r="BS118" s="31"/>
      <c r="BT118" s="31"/>
    </row>
    <row r="119" spans="1:72" ht="8.85" customHeight="1" x14ac:dyDescent="0.25">
      <c r="A119" s="30">
        <v>26</v>
      </c>
      <c r="B119" s="31"/>
      <c r="C119" s="30" t="s">
        <v>156</v>
      </c>
      <c r="D119" s="31"/>
      <c r="E119" s="114">
        <v>1416064</v>
      </c>
      <c r="F119" s="31"/>
      <c r="G119" s="302">
        <f>(E119/$BJ119)</f>
        <v>94.429447852760731</v>
      </c>
      <c r="H119" s="31"/>
      <c r="I119" s="302">
        <f>IF(G$219,G119/G$219*100,0)</f>
        <v>53.815537668431659</v>
      </c>
      <c r="J119" s="31"/>
      <c r="K119" s="114">
        <v>1416064</v>
      </c>
      <c r="L119" s="31"/>
      <c r="M119" s="114">
        <v>455900</v>
      </c>
      <c r="N119" s="31"/>
      <c r="O119" s="302">
        <f>(M119/$BJ119)</f>
        <v>30.401440384102429</v>
      </c>
      <c r="P119" s="31"/>
      <c r="Q119" s="302">
        <f>IF(O$219,O119/O$219*100,0)</f>
        <v>18.022162045918883</v>
      </c>
      <c r="R119" s="31"/>
      <c r="S119" s="114">
        <v>2027666</v>
      </c>
      <c r="T119" s="31"/>
      <c r="U119" s="302">
        <f>(S119/$BJ119)</f>
        <v>135.21379034409176</v>
      </c>
      <c r="V119" s="31"/>
      <c r="W119" s="302">
        <f>IF(U$219,U119/U$219*100,0)</f>
        <v>122.36581853739146</v>
      </c>
      <c r="X119" s="31"/>
      <c r="Y119" s="114">
        <v>0</v>
      </c>
      <c r="Z119" s="31"/>
      <c r="AA119" s="114">
        <v>2027666</v>
      </c>
      <c r="AB119" s="31"/>
      <c r="AC119" s="114">
        <v>0</v>
      </c>
      <c r="AD119" s="31"/>
      <c r="AE119" s="31"/>
      <c r="AF119" s="114">
        <v>63726</v>
      </c>
      <c r="AG119" s="31"/>
      <c r="AH119" s="302">
        <f>(AF119/$BJ119)</f>
        <v>4.249533208855695</v>
      </c>
      <c r="AI119" s="31"/>
      <c r="AJ119" s="302">
        <f>IF(AH$219,AH119/AH$219*100,0)</f>
        <v>27.74597919355028</v>
      </c>
      <c r="AK119" s="31"/>
      <c r="AL119" s="114">
        <v>1175197</v>
      </c>
      <c r="AM119" s="31"/>
      <c r="AN119" s="302">
        <f>(AL119/$BJ119)</f>
        <v>78.367364630568147</v>
      </c>
      <c r="AO119" s="31"/>
      <c r="AP119" s="302">
        <f>IF(AN$219,AN119/AN$219*100,0)</f>
        <v>206.89895504347987</v>
      </c>
      <c r="AQ119" s="31"/>
      <c r="AR119" s="114">
        <f>(E119+M119+S119+AF119+AL119)</f>
        <v>5138553</v>
      </c>
      <c r="AS119" s="31"/>
      <c r="AT119" s="114">
        <v>2050595</v>
      </c>
      <c r="AU119" s="31"/>
      <c r="AV119" s="302">
        <f>IF($AR119,AT119/$AR119*100,0)</f>
        <v>39.906078617852145</v>
      </c>
      <c r="AW119" s="31"/>
      <c r="AX119" s="114">
        <v>21918</v>
      </c>
      <c r="AY119" s="31"/>
      <c r="AZ119" s="302">
        <f>IF($AR119,AX119/$AR119*100,0)</f>
        <v>0.42654031202947601</v>
      </c>
      <c r="BA119" s="31"/>
      <c r="BB119" s="114">
        <v>0</v>
      </c>
      <c r="BC119" s="31"/>
      <c r="BD119" s="302">
        <f>IF($AR119,BB119/$AR119*100,0)</f>
        <v>0</v>
      </c>
      <c r="BE119" s="31"/>
      <c r="BF119" s="114">
        <v>204668</v>
      </c>
      <c r="BG119" s="31"/>
      <c r="BH119" s="30">
        <v>26</v>
      </c>
      <c r="BI119" s="31"/>
      <c r="BJ119" s="298">
        <v>14996</v>
      </c>
      <c r="BK119" s="31"/>
      <c r="BL119" s="298">
        <f>IF(E119,$BJ119,0)</f>
        <v>14996</v>
      </c>
      <c r="BM119" s="31"/>
      <c r="BN119" s="298">
        <f>IF(M119,$BJ119,0)</f>
        <v>14996</v>
      </c>
      <c r="BO119" s="31"/>
      <c r="BP119" s="298">
        <f>IF(S119,$BJ119,0)</f>
        <v>14996</v>
      </c>
      <c r="BQ119" s="31"/>
      <c r="BR119" s="298">
        <f>IF(AF119,$BJ119,0)</f>
        <v>14996</v>
      </c>
      <c r="BS119" s="31"/>
      <c r="BT119" s="298">
        <f>IF(AL119,$BJ119,0)</f>
        <v>14996</v>
      </c>
    </row>
    <row r="120" spans="1:72" ht="8.85" customHeight="1" x14ac:dyDescent="0.25">
      <c r="A120" s="30">
        <v>27</v>
      </c>
      <c r="B120" s="31"/>
      <c r="C120" s="30" t="s">
        <v>157</v>
      </c>
      <c r="D120" s="31"/>
      <c r="E120" s="114">
        <v>4160130</v>
      </c>
      <c r="F120" s="31"/>
      <c r="G120" s="302">
        <f>(E120/$BJ120)</f>
        <v>146.67454077495327</v>
      </c>
      <c r="H120" s="31"/>
      <c r="I120" s="302">
        <f>IF(G$219,G120/G$219*100,0)</f>
        <v>83.590124199202791</v>
      </c>
      <c r="J120" s="31"/>
      <c r="K120" s="114">
        <v>4160130</v>
      </c>
      <c r="L120" s="31"/>
      <c r="M120" s="114">
        <v>2958889</v>
      </c>
      <c r="N120" s="31"/>
      <c r="O120" s="302">
        <f>(M120/$BJ120)</f>
        <v>104.32214504812607</v>
      </c>
      <c r="P120" s="31"/>
      <c r="Q120" s="302">
        <f>IF(O$219,O120/O$219*100,0)</f>
        <v>61.842813343091883</v>
      </c>
      <c r="R120" s="31"/>
      <c r="S120" s="114">
        <v>4275738</v>
      </c>
      <c r="T120" s="31"/>
      <c r="U120" s="302">
        <f>(S120/$BJ120)</f>
        <v>150.75055530092021</v>
      </c>
      <c r="V120" s="31"/>
      <c r="W120" s="302">
        <f>IF(U$219,U120/U$219*100,0)</f>
        <v>136.42628497744377</v>
      </c>
      <c r="X120" s="31"/>
      <c r="Y120" s="114">
        <v>0</v>
      </c>
      <c r="Z120" s="31"/>
      <c r="AA120" s="114">
        <v>3855322</v>
      </c>
      <c r="AB120" s="31"/>
      <c r="AC120" s="114">
        <v>221118</v>
      </c>
      <c r="AD120" s="31"/>
      <c r="AE120" s="31"/>
      <c r="AF120" s="114">
        <v>276066</v>
      </c>
      <c r="AG120" s="31"/>
      <c r="AH120" s="302">
        <f>(AF120/$BJ120)</f>
        <v>9.7333145294926489</v>
      </c>
      <c r="AI120" s="31"/>
      <c r="AJ120" s="302">
        <f>IF(AH$219,AH120/AH$219*100,0)</f>
        <v>63.550589946396705</v>
      </c>
      <c r="AK120" s="31"/>
      <c r="AL120" s="114">
        <v>1672710</v>
      </c>
      <c r="AM120" s="31"/>
      <c r="AN120" s="302">
        <f>(AL120/$BJ120)</f>
        <v>58.975073158692666</v>
      </c>
      <c r="AO120" s="31"/>
      <c r="AP120" s="302">
        <f>IF(AN$219,AN120/AN$219*100,0)</f>
        <v>155.7010506563187</v>
      </c>
      <c r="AQ120" s="31"/>
      <c r="AR120" s="114">
        <f>(E120+M120+S120+AF120+AL120)</f>
        <v>13343533</v>
      </c>
      <c r="AS120" s="31"/>
      <c r="AT120" s="114">
        <v>3198814</v>
      </c>
      <c r="AU120" s="31"/>
      <c r="AV120" s="302">
        <f>IF($AR120,AT120/$AR120*100,0)</f>
        <v>23.972766432997915</v>
      </c>
      <c r="AW120" s="31"/>
      <c r="AX120" s="114">
        <v>97090</v>
      </c>
      <c r="AY120" s="31"/>
      <c r="AZ120" s="302">
        <f>IF($AR120,AX120/$AR120*100,0)</f>
        <v>0.72761839012201635</v>
      </c>
      <c r="BA120" s="31"/>
      <c r="BB120" s="114">
        <v>0</v>
      </c>
      <c r="BC120" s="31"/>
      <c r="BD120" s="302">
        <f>IF($AR120,BB120/$AR120*100,0)</f>
        <v>0</v>
      </c>
      <c r="BE120" s="31"/>
      <c r="BF120" s="114">
        <v>959302</v>
      </c>
      <c r="BG120" s="31"/>
      <c r="BH120" s="30">
        <v>27</v>
      </c>
      <c r="BI120" s="31"/>
      <c r="BJ120" s="298">
        <v>28363</v>
      </c>
      <c r="BK120" s="31"/>
      <c r="BL120" s="298">
        <f>IF(E120,$BJ120,0)</f>
        <v>28363</v>
      </c>
      <c r="BM120" s="31"/>
      <c r="BN120" s="298">
        <f>IF(M120,$BJ120,0)</f>
        <v>28363</v>
      </c>
      <c r="BO120" s="31"/>
      <c r="BP120" s="298">
        <f>IF(S120,$BJ120,0)</f>
        <v>28363</v>
      </c>
      <c r="BQ120" s="31"/>
      <c r="BR120" s="298">
        <f>IF(AF120,$BJ120,0)</f>
        <v>28363</v>
      </c>
      <c r="BS120" s="31"/>
      <c r="BT120" s="298">
        <f>IF(AL120,$BJ120,0)</f>
        <v>28363</v>
      </c>
    </row>
    <row r="121" spans="1:72" ht="8.85" customHeight="1" x14ac:dyDescent="0.25">
      <c r="A121" s="30">
        <v>28</v>
      </c>
      <c r="B121" s="31"/>
      <c r="C121" s="30" t="s">
        <v>158</v>
      </c>
      <c r="D121" s="31"/>
      <c r="E121" s="114">
        <v>998781</v>
      </c>
      <c r="F121" s="31"/>
      <c r="G121" s="302">
        <f>(E121/$BJ121)</f>
        <v>92.548276501111928</v>
      </c>
      <c r="H121" s="31"/>
      <c r="I121" s="302">
        <f>IF(G$219,G121/G$219*100,0)</f>
        <v>52.743454223728229</v>
      </c>
      <c r="J121" s="31"/>
      <c r="K121" s="114">
        <v>998781</v>
      </c>
      <c r="L121" s="31"/>
      <c r="M121" s="114">
        <v>1261975</v>
      </c>
      <c r="N121" s="31"/>
      <c r="O121" s="302">
        <f>(M121/$BJ121)</f>
        <v>116.93615641215716</v>
      </c>
      <c r="P121" s="31"/>
      <c r="Q121" s="302">
        <f>IF(O$219,O121/O$219*100,0)</f>
        <v>69.320477360962144</v>
      </c>
      <c r="R121" s="31"/>
      <c r="S121" s="114">
        <v>1437602</v>
      </c>
      <c r="T121" s="31"/>
      <c r="U121" s="302">
        <f>(S121/$BJ121)</f>
        <v>133.20997034840622</v>
      </c>
      <c r="V121" s="31"/>
      <c r="W121" s="302">
        <f>IF(U$219,U121/U$219*100,0)</f>
        <v>120.55240088709358</v>
      </c>
      <c r="X121" s="31"/>
      <c r="Y121" s="114">
        <v>342865</v>
      </c>
      <c r="Z121" s="31"/>
      <c r="AA121" s="114">
        <v>1094737</v>
      </c>
      <c r="AB121" s="31"/>
      <c r="AC121" s="114">
        <v>0</v>
      </c>
      <c r="AD121" s="31"/>
      <c r="AE121" s="31"/>
      <c r="AF121" s="114">
        <v>136267</v>
      </c>
      <c r="AG121" s="31"/>
      <c r="AH121" s="302">
        <f>(AF121/$BJ121)</f>
        <v>12.626667902149741</v>
      </c>
      <c r="AI121" s="31"/>
      <c r="AJ121" s="302">
        <f>IF(AH$219,AH121/AH$219*100,0)</f>
        <v>82.441823061139104</v>
      </c>
      <c r="AK121" s="31"/>
      <c r="AL121" s="114">
        <v>177768</v>
      </c>
      <c r="AM121" s="31"/>
      <c r="AN121" s="302">
        <f>(AL121/$BJ121)</f>
        <v>16.472201630837656</v>
      </c>
      <c r="AO121" s="31"/>
      <c r="AP121" s="302">
        <f>IF(AN$219,AN121/AN$219*100,0)</f>
        <v>43.48852766393081</v>
      </c>
      <c r="AQ121" s="31"/>
      <c r="AR121" s="114">
        <f>(E121+M121+S121+AF121+AL121)</f>
        <v>4012393</v>
      </c>
      <c r="AS121" s="31"/>
      <c r="AT121" s="114">
        <v>1181917</v>
      </c>
      <c r="AU121" s="31"/>
      <c r="AV121" s="302">
        <f>IF($AR121,AT121/$AR121*100,0)</f>
        <v>29.456660900365446</v>
      </c>
      <c r="AW121" s="31"/>
      <c r="AX121" s="114">
        <v>112506</v>
      </c>
      <c r="AY121" s="31"/>
      <c r="AZ121" s="302">
        <f>IF($AR121,AX121/$AR121*100,0)</f>
        <v>2.8039626228038976</v>
      </c>
      <c r="BA121" s="31"/>
      <c r="BB121" s="114">
        <v>0</v>
      </c>
      <c r="BC121" s="31"/>
      <c r="BD121" s="302">
        <f>IF($AR121,BB121/$AR121*100,0)</f>
        <v>0</v>
      </c>
      <c r="BE121" s="31"/>
      <c r="BF121" s="114">
        <v>402526</v>
      </c>
      <c r="BG121" s="31"/>
      <c r="BH121" s="30">
        <v>28</v>
      </c>
      <c r="BI121" s="31"/>
      <c r="BJ121" s="298">
        <v>10792</v>
      </c>
      <c r="BK121" s="31"/>
      <c r="BL121" s="298">
        <f>IF(E121,$BJ121,0)</f>
        <v>10792</v>
      </c>
      <c r="BM121" s="31"/>
      <c r="BN121" s="298">
        <f>IF(M121,$BJ121,0)</f>
        <v>10792</v>
      </c>
      <c r="BO121" s="31"/>
      <c r="BP121" s="298">
        <f>IF(S121,$BJ121,0)</f>
        <v>10792</v>
      </c>
      <c r="BQ121" s="31"/>
      <c r="BR121" s="298">
        <f>IF(AF121,$BJ121,0)</f>
        <v>10792</v>
      </c>
      <c r="BS121" s="31"/>
      <c r="BT121" s="298">
        <f>IF(AL121,$BJ121,0)</f>
        <v>10792</v>
      </c>
    </row>
    <row r="122" spans="1:72" ht="8.85" customHeight="1" x14ac:dyDescent="0.25">
      <c r="A122" s="30">
        <v>29</v>
      </c>
      <c r="B122" s="31"/>
      <c r="C122" s="30" t="s">
        <v>98</v>
      </c>
      <c r="D122" s="31"/>
      <c r="E122" s="114">
        <v>264045555</v>
      </c>
      <c r="F122" s="31"/>
      <c r="G122" s="302">
        <f>(E122/$BJ122)</f>
        <v>232.17082274529804</v>
      </c>
      <c r="H122" s="31"/>
      <c r="I122" s="302">
        <f>IF(G$219,G122/G$219*100,0)</f>
        <v>132.31463215206199</v>
      </c>
      <c r="J122" s="31"/>
      <c r="K122" s="114">
        <v>0</v>
      </c>
      <c r="L122" s="31"/>
      <c r="M122" s="114">
        <v>285373995</v>
      </c>
      <c r="N122" s="31"/>
      <c r="O122" s="302">
        <f>(M122/$BJ122)</f>
        <v>250.92456189714144</v>
      </c>
      <c r="P122" s="31"/>
      <c r="Q122" s="302">
        <f>IF(O$219,O122/O$219*100,0)</f>
        <v>148.74963352645105</v>
      </c>
      <c r="R122" s="31"/>
      <c r="S122" s="114">
        <v>92554404</v>
      </c>
      <c r="T122" s="31"/>
      <c r="U122" s="302">
        <f>(S122/$BJ122)</f>
        <v>81.381533294058684</v>
      </c>
      <c r="V122" s="31"/>
      <c r="W122" s="302">
        <f>IF(U$219,U122/U$219*100,0)</f>
        <v>73.648685611235081</v>
      </c>
      <c r="X122" s="31"/>
      <c r="Y122" s="114">
        <v>61364217</v>
      </c>
      <c r="Z122" s="31"/>
      <c r="AA122" s="114">
        <v>0</v>
      </c>
      <c r="AB122" s="31"/>
      <c r="AC122" s="114">
        <v>14151747</v>
      </c>
      <c r="AD122" s="31"/>
      <c r="AE122" s="31"/>
      <c r="AF122" s="114">
        <v>17739608</v>
      </c>
      <c r="AG122" s="31"/>
      <c r="AH122" s="302">
        <f>(AF122/$BJ122)</f>
        <v>15.598139436731177</v>
      </c>
      <c r="AI122" s="31"/>
      <c r="AJ122" s="302">
        <f>IF(AH$219,AH122/AH$219*100,0)</f>
        <v>101.84310393615652</v>
      </c>
      <c r="AK122" s="31"/>
      <c r="AL122" s="114">
        <v>90416897</v>
      </c>
      <c r="AM122" s="31"/>
      <c r="AN122" s="302">
        <f>(AL122/$BJ122)</f>
        <v>79.502059281273901</v>
      </c>
      <c r="AO122" s="31"/>
      <c r="AP122" s="302">
        <f>IF(AN$219,AN122/AN$219*100,0)</f>
        <v>209.89468086163342</v>
      </c>
      <c r="AQ122" s="31"/>
      <c r="AR122" s="114">
        <f>(E122+M122+S122+AF122+AL122)</f>
        <v>750130459</v>
      </c>
      <c r="AS122" s="31"/>
      <c r="AT122" s="114">
        <v>43679569</v>
      </c>
      <c r="AU122" s="31"/>
      <c r="AV122" s="302">
        <f>IF($AR122,AT122/$AR122*100,0)</f>
        <v>5.822929661892319</v>
      </c>
      <c r="AW122" s="31"/>
      <c r="AX122" s="114">
        <v>11722349</v>
      </c>
      <c r="AY122" s="31"/>
      <c r="AZ122" s="302">
        <f>IF($AR122,AX122/$AR122*100,0)</f>
        <v>1.5627080408955905</v>
      </c>
      <c r="BA122" s="31"/>
      <c r="BB122" s="114">
        <v>7322736</v>
      </c>
      <c r="BC122" s="31"/>
      <c r="BD122" s="302">
        <f>IF($AR122,BB122/$AR122*100,0)</f>
        <v>0.97619499543612054</v>
      </c>
      <c r="BE122" s="31"/>
      <c r="BF122" s="114">
        <v>22632639</v>
      </c>
      <c r="BG122" s="31"/>
      <c r="BH122" s="30">
        <v>29</v>
      </c>
      <c r="BI122" s="31"/>
      <c r="BJ122" s="298">
        <v>1137290</v>
      </c>
      <c r="BK122" s="31"/>
      <c r="BL122" s="298">
        <f>IF(E122,$BJ122,0)</f>
        <v>1137290</v>
      </c>
      <c r="BM122" s="31"/>
      <c r="BN122" s="298">
        <f>IF(M122,$BJ122,0)</f>
        <v>1137290</v>
      </c>
      <c r="BO122" s="31"/>
      <c r="BP122" s="298">
        <f>IF(S122,$BJ122,0)</f>
        <v>1137290</v>
      </c>
      <c r="BQ122" s="31"/>
      <c r="BR122" s="298">
        <f>IF(AF122,$BJ122,0)</f>
        <v>1137290</v>
      </c>
      <c r="BS122" s="31"/>
      <c r="BT122" s="298">
        <f>IF(AL122,$BJ122,0)</f>
        <v>1137290</v>
      </c>
    </row>
    <row r="123" spans="1:72" ht="8.85" customHeight="1" x14ac:dyDescent="0.25">
      <c r="A123" s="30">
        <v>30</v>
      </c>
      <c r="B123" s="31"/>
      <c r="C123" s="30" t="s">
        <v>159</v>
      </c>
      <c r="D123" s="31"/>
      <c r="E123" s="114">
        <v>8801843</v>
      </c>
      <c r="F123" s="31"/>
      <c r="G123" s="302">
        <f>(E123/$BJ123)</f>
        <v>129.11986562610022</v>
      </c>
      <c r="H123" s="31"/>
      <c r="I123" s="302">
        <f>IF(G$219,G123/G$219*100,0)</f>
        <v>73.585678518198392</v>
      </c>
      <c r="J123" s="31"/>
      <c r="K123" s="114">
        <v>8801843</v>
      </c>
      <c r="L123" s="31"/>
      <c r="M123" s="114">
        <v>13662574</v>
      </c>
      <c r="N123" s="31"/>
      <c r="O123" s="302">
        <f>(M123/$BJ123)</f>
        <v>200.42503814106325</v>
      </c>
      <c r="P123" s="31"/>
      <c r="Q123" s="302">
        <f>IF(O$219,O123/O$219*100,0)</f>
        <v>118.81320324962483</v>
      </c>
      <c r="R123" s="31"/>
      <c r="S123" s="114">
        <v>6991654</v>
      </c>
      <c r="T123" s="31"/>
      <c r="U123" s="302">
        <f>(S123/$BJ123)</f>
        <v>102.56504518249032</v>
      </c>
      <c r="V123" s="31"/>
      <c r="W123" s="302">
        <f>IF(U$219,U123/U$219*100,0)</f>
        <v>92.819346866481553</v>
      </c>
      <c r="X123" s="31"/>
      <c r="Y123" s="114">
        <v>3601928</v>
      </c>
      <c r="Z123" s="31"/>
      <c r="AA123" s="114">
        <v>3261710</v>
      </c>
      <c r="AB123" s="31"/>
      <c r="AC123" s="114">
        <v>3582</v>
      </c>
      <c r="AD123" s="31"/>
      <c r="AE123" s="31"/>
      <c r="AF123" s="114">
        <v>1616685</v>
      </c>
      <c r="AG123" s="31"/>
      <c r="AH123" s="302">
        <f>(AF123/$BJ123)</f>
        <v>23.716186480460038</v>
      </c>
      <c r="AI123" s="31"/>
      <c r="AJ123" s="302">
        <f>IF(AH$219,AH123/AH$219*100,0)</f>
        <v>154.84731717495984</v>
      </c>
      <c r="AK123" s="31"/>
      <c r="AL123" s="114">
        <v>2773395</v>
      </c>
      <c r="AM123" s="31"/>
      <c r="AN123" s="302">
        <f>(AL123/$BJ123)</f>
        <v>40.684705433634548</v>
      </c>
      <c r="AO123" s="31"/>
      <c r="AP123" s="302">
        <f>IF(AN$219,AN123/AN$219*100,0)</f>
        <v>107.41235309050292</v>
      </c>
      <c r="AQ123" s="31"/>
      <c r="AR123" s="114">
        <f>(E123+M123+S123+AF123+AL123)</f>
        <v>33846151</v>
      </c>
      <c r="AS123" s="31"/>
      <c r="AT123" s="114">
        <v>5013960</v>
      </c>
      <c r="AU123" s="31"/>
      <c r="AV123" s="302">
        <f>IF($AR123,AT123/$AR123*100,0)</f>
        <v>14.813973972993267</v>
      </c>
      <c r="AW123" s="31"/>
      <c r="AX123" s="114">
        <v>192014</v>
      </c>
      <c r="AY123" s="31"/>
      <c r="AZ123" s="302">
        <f>IF($AR123,AX123/$AR123*100,0)</f>
        <v>0.56731413861505264</v>
      </c>
      <c r="BA123" s="31"/>
      <c r="BB123" s="114">
        <v>10483</v>
      </c>
      <c r="BC123" s="31"/>
      <c r="BD123" s="302">
        <f>IF($AR123,BB123/$AR123*100,0)</f>
        <v>3.0972502604505903E-2</v>
      </c>
      <c r="BE123" s="31"/>
      <c r="BF123" s="114">
        <v>2205120</v>
      </c>
      <c r="BG123" s="31"/>
      <c r="BH123" s="30">
        <v>30</v>
      </c>
      <c r="BI123" s="31"/>
      <c r="BJ123" s="298">
        <v>68168</v>
      </c>
      <c r="BK123" s="31"/>
      <c r="BL123" s="298">
        <f>IF(E123,$BJ123,0)</f>
        <v>68168</v>
      </c>
      <c r="BM123" s="31"/>
      <c r="BN123" s="298">
        <f>IF(M123,$BJ123,0)</f>
        <v>68168</v>
      </c>
      <c r="BO123" s="31"/>
      <c r="BP123" s="298">
        <f>IF(S123,$BJ123,0)</f>
        <v>68168</v>
      </c>
      <c r="BQ123" s="31"/>
      <c r="BR123" s="298">
        <f>IF(AF123,$BJ123,0)</f>
        <v>68168</v>
      </c>
      <c r="BS123" s="31"/>
      <c r="BT123" s="298">
        <f>IF(AL123,$BJ123,0)</f>
        <v>68168</v>
      </c>
    </row>
    <row r="124" spans="1:72" ht="8.85" customHeight="1" x14ac:dyDescent="0.25">
      <c r="A124" s="37"/>
      <c r="B124" s="31"/>
      <c r="C124" s="30"/>
      <c r="D124" s="31"/>
      <c r="E124" s="277"/>
      <c r="F124" s="31"/>
      <c r="G124" s="38"/>
      <c r="H124" s="31"/>
      <c r="I124" s="38"/>
      <c r="J124" s="31"/>
      <c r="K124" s="277"/>
      <c r="L124" s="31"/>
      <c r="M124" s="277"/>
      <c r="N124" s="31"/>
      <c r="O124" s="38"/>
      <c r="P124" s="31"/>
      <c r="Q124" s="38"/>
      <c r="R124" s="31"/>
      <c r="S124" s="277"/>
      <c r="T124" s="31"/>
      <c r="U124" s="38"/>
      <c r="V124" s="31"/>
      <c r="W124" s="38"/>
      <c r="X124" s="31"/>
      <c r="Y124" s="277"/>
      <c r="Z124" s="31"/>
      <c r="AA124" s="277"/>
      <c r="AB124" s="31"/>
      <c r="AC124" s="277"/>
      <c r="AD124" s="31"/>
      <c r="AE124" s="31"/>
      <c r="AF124" s="277"/>
      <c r="AG124" s="31"/>
      <c r="AH124" s="38"/>
      <c r="AI124" s="31"/>
      <c r="AJ124" s="38"/>
      <c r="AK124" s="31"/>
      <c r="AL124" s="277"/>
      <c r="AM124" s="31"/>
      <c r="AN124" s="38"/>
      <c r="AO124" s="31"/>
      <c r="AP124" s="38"/>
      <c r="AQ124" s="31"/>
      <c r="AR124" s="31"/>
      <c r="AS124" s="31"/>
      <c r="AT124" s="277"/>
      <c r="AU124" s="31"/>
      <c r="AV124" s="38"/>
      <c r="AW124" s="31"/>
      <c r="AX124" s="277"/>
      <c r="AY124" s="31"/>
      <c r="AZ124" s="38"/>
      <c r="BA124" s="31"/>
      <c r="BB124" s="277"/>
      <c r="BC124" s="31"/>
      <c r="BD124" s="38"/>
      <c r="BE124" s="31"/>
      <c r="BF124" s="277"/>
      <c r="BG124" s="31"/>
      <c r="BH124" s="37"/>
      <c r="BI124" s="31"/>
      <c r="BJ124" s="277"/>
      <c r="BK124" s="31"/>
      <c r="BL124" s="31"/>
      <c r="BM124" s="31"/>
      <c r="BN124" s="31"/>
      <c r="BO124" s="31"/>
      <c r="BP124" s="31"/>
      <c r="BQ124" s="31"/>
      <c r="BR124" s="31"/>
      <c r="BS124" s="31"/>
      <c r="BT124" s="31"/>
    </row>
    <row r="125" spans="1:72" ht="8.85" customHeight="1" x14ac:dyDescent="0.25">
      <c r="A125" s="30">
        <v>31</v>
      </c>
      <c r="B125" s="31"/>
      <c r="C125" s="30" t="s">
        <v>160</v>
      </c>
      <c r="D125" s="31"/>
      <c r="E125" s="114">
        <v>1446698</v>
      </c>
      <c r="F125" s="31"/>
      <c r="G125" s="302">
        <f>(E125/$BJ125)</f>
        <v>94.425820768879319</v>
      </c>
      <c r="H125" s="31"/>
      <c r="I125" s="302">
        <f>IF(G$219,G125/G$219*100,0)</f>
        <v>53.813470585824639</v>
      </c>
      <c r="J125" s="31"/>
      <c r="K125" s="114">
        <v>1446698</v>
      </c>
      <c r="L125" s="31"/>
      <c r="M125" s="114">
        <v>1878626</v>
      </c>
      <c r="N125" s="31"/>
      <c r="O125" s="302">
        <f>(M125/$BJ125)</f>
        <v>122.6177142484172</v>
      </c>
      <c r="P125" s="31"/>
      <c r="Q125" s="302">
        <f>IF(O$219,O125/O$219*100,0)</f>
        <v>72.688540015384362</v>
      </c>
      <c r="R125" s="31"/>
      <c r="S125" s="114">
        <v>1080813</v>
      </c>
      <c r="T125" s="31"/>
      <c r="U125" s="302">
        <f>(S125/$BJ125)</f>
        <v>70.544546700607015</v>
      </c>
      <c r="V125" s="31"/>
      <c r="W125" s="302">
        <f>IF(U$219,U125/U$219*100,0)</f>
        <v>63.841426073492258</v>
      </c>
      <c r="X125" s="31"/>
      <c r="Y125" s="114">
        <v>0</v>
      </c>
      <c r="Z125" s="31"/>
      <c r="AA125" s="114">
        <v>1080813</v>
      </c>
      <c r="AB125" s="31"/>
      <c r="AC125" s="114">
        <v>0</v>
      </c>
      <c r="AD125" s="31"/>
      <c r="AE125" s="31"/>
      <c r="AF125" s="114">
        <v>243244</v>
      </c>
      <c r="AG125" s="31"/>
      <c r="AH125" s="302">
        <f>(AF125/$BJ125)</f>
        <v>15.876509366229358</v>
      </c>
      <c r="AI125" s="31"/>
      <c r="AJ125" s="302">
        <f>IF(AH$219,AH125/AH$219*100,0)</f>
        <v>103.66063209568969</v>
      </c>
      <c r="AK125" s="31"/>
      <c r="AL125" s="114">
        <v>146953</v>
      </c>
      <c r="AM125" s="31"/>
      <c r="AN125" s="302">
        <f>(AL125/$BJ125)</f>
        <v>9.5916062920174916</v>
      </c>
      <c r="AO125" s="31"/>
      <c r="AP125" s="302">
        <f>IF(AN$219,AN125/AN$219*100,0)</f>
        <v>25.322955905969174</v>
      </c>
      <c r="AQ125" s="31"/>
      <c r="AR125" s="114">
        <f>(E125+M125+S125+AF125+AL125)</f>
        <v>4796334</v>
      </c>
      <c r="AS125" s="31"/>
      <c r="AT125" s="114">
        <v>1452721</v>
      </c>
      <c r="AU125" s="31"/>
      <c r="AV125" s="302">
        <f>IF($AR125,AT125/$AR125*100,0)</f>
        <v>30.288153410500602</v>
      </c>
      <c r="AW125" s="31"/>
      <c r="AX125" s="114">
        <v>150500</v>
      </c>
      <c r="AY125" s="31"/>
      <c r="AZ125" s="302">
        <f>IF($AR125,AX125/$AR125*100,0)</f>
        <v>3.1378131714763815</v>
      </c>
      <c r="BA125" s="31"/>
      <c r="BB125" s="114">
        <v>0</v>
      </c>
      <c r="BC125" s="31"/>
      <c r="BD125" s="302">
        <f>IF($AR125,BB125/$AR125*100,0)</f>
        <v>0</v>
      </c>
      <c r="BE125" s="31"/>
      <c r="BF125" s="114">
        <v>461442</v>
      </c>
      <c r="BG125" s="31"/>
      <c r="BH125" s="30">
        <v>31</v>
      </c>
      <c r="BI125" s="31"/>
      <c r="BJ125" s="298">
        <v>15321</v>
      </c>
      <c r="BK125" s="31"/>
      <c r="BL125" s="298">
        <f>IF(E125,$BJ125,0)</f>
        <v>15321</v>
      </c>
      <c r="BM125" s="31"/>
      <c r="BN125" s="298">
        <f>IF(M125,$BJ125,0)</f>
        <v>15321</v>
      </c>
      <c r="BO125" s="31"/>
      <c r="BP125" s="298">
        <f>IF(S125,$BJ125,0)</f>
        <v>15321</v>
      </c>
      <c r="BQ125" s="31"/>
      <c r="BR125" s="298">
        <f>IF(AF125,$BJ125,0)</f>
        <v>15321</v>
      </c>
      <c r="BS125" s="31"/>
      <c r="BT125" s="298">
        <f>IF(AL125,$BJ125,0)</f>
        <v>15321</v>
      </c>
    </row>
    <row r="126" spans="1:72" ht="8.85" customHeight="1" x14ac:dyDescent="0.25">
      <c r="A126" s="30">
        <v>32</v>
      </c>
      <c r="B126" s="31"/>
      <c r="C126" s="30" t="s">
        <v>161</v>
      </c>
      <c r="D126" s="31"/>
      <c r="E126" s="114">
        <v>1430096</v>
      </c>
      <c r="F126" s="31"/>
      <c r="G126" s="302">
        <f>(E126/$BJ126)</f>
        <v>54.72375923162285</v>
      </c>
      <c r="H126" s="31"/>
      <c r="I126" s="302">
        <f>IF(G$219,G126/G$219*100,0)</f>
        <v>31.187183587894769</v>
      </c>
      <c r="J126" s="31"/>
      <c r="K126" s="114">
        <v>1430096</v>
      </c>
      <c r="L126" s="31"/>
      <c r="M126" s="114">
        <v>903221</v>
      </c>
      <c r="N126" s="31"/>
      <c r="O126" s="302">
        <f>(M126/$BJ126)</f>
        <v>34.562468909042209</v>
      </c>
      <c r="P126" s="31"/>
      <c r="Q126" s="302">
        <f>IF(O$219,O126/O$219*100,0)</f>
        <v>20.488845512448638</v>
      </c>
      <c r="R126" s="31"/>
      <c r="S126" s="114">
        <v>3055894</v>
      </c>
      <c r="T126" s="31"/>
      <c r="U126" s="302">
        <f>(S126/$BJ126)</f>
        <v>116.93621092105766</v>
      </c>
      <c r="V126" s="31"/>
      <c r="W126" s="302">
        <f>IF(U$219,U126/U$219*100,0)</f>
        <v>105.82496895917772</v>
      </c>
      <c r="X126" s="31"/>
      <c r="Y126" s="114">
        <v>0</v>
      </c>
      <c r="Z126" s="31"/>
      <c r="AA126" s="114">
        <v>1812513</v>
      </c>
      <c r="AB126" s="31"/>
      <c r="AC126" s="114">
        <v>0</v>
      </c>
      <c r="AD126" s="31"/>
      <c r="AE126" s="31"/>
      <c r="AF126" s="114">
        <v>186813</v>
      </c>
      <c r="AG126" s="31"/>
      <c r="AH126" s="302">
        <f>(AF126/$BJ126)</f>
        <v>7.148547813109861</v>
      </c>
      <c r="AI126" s="31"/>
      <c r="AJ126" s="302">
        <f>IF(AH$219,AH126/AH$219*100,0)</f>
        <v>46.674175524340718</v>
      </c>
      <c r="AK126" s="31"/>
      <c r="AL126" s="114">
        <v>1937167</v>
      </c>
      <c r="AM126" s="31"/>
      <c r="AN126" s="302">
        <f>(AL126/$BJ126)</f>
        <v>74.127233765736804</v>
      </c>
      <c r="AO126" s="31"/>
      <c r="AP126" s="302">
        <f>IF(AN$219,AN126/AN$219*100,0)</f>
        <v>195.70451652539529</v>
      </c>
      <c r="AQ126" s="31"/>
      <c r="AR126" s="114">
        <f>(E126+M126+S126+AF126+AL126)</f>
        <v>7513191</v>
      </c>
      <c r="AS126" s="31"/>
      <c r="AT126" s="114">
        <v>1501147</v>
      </c>
      <c r="AU126" s="31"/>
      <c r="AV126" s="302">
        <f>IF($AR126,AT126/$AR126*100,0)</f>
        <v>19.98015224157086</v>
      </c>
      <c r="AW126" s="31"/>
      <c r="AX126" s="114">
        <v>64480</v>
      </c>
      <c r="AY126" s="31"/>
      <c r="AZ126" s="302">
        <f>IF($AR126,AX126/$AR126*100,0)</f>
        <v>0.85822388915708392</v>
      </c>
      <c r="BA126" s="31"/>
      <c r="BB126" s="114">
        <v>0</v>
      </c>
      <c r="BC126" s="31"/>
      <c r="BD126" s="302">
        <f>IF($AR126,BB126/$AR126*100,0)</f>
        <v>0</v>
      </c>
      <c r="BE126" s="31"/>
      <c r="BF126" s="114">
        <v>841472</v>
      </c>
      <c r="BG126" s="31"/>
      <c r="BH126" s="30">
        <v>32</v>
      </c>
      <c r="BI126" s="31"/>
      <c r="BJ126" s="298">
        <v>26133</v>
      </c>
      <c r="BK126" s="31"/>
      <c r="BL126" s="298">
        <f>IF(E126,$BJ126,0)</f>
        <v>26133</v>
      </c>
      <c r="BM126" s="31"/>
      <c r="BN126" s="298">
        <f>IF(M126,$BJ126,0)</f>
        <v>26133</v>
      </c>
      <c r="BO126" s="31"/>
      <c r="BP126" s="298">
        <f>IF(S126,$BJ126,0)</f>
        <v>26133</v>
      </c>
      <c r="BQ126" s="31"/>
      <c r="BR126" s="298">
        <f>IF(AF126,$BJ126,0)</f>
        <v>26133</v>
      </c>
      <c r="BS126" s="31"/>
      <c r="BT126" s="298">
        <f>IF(AL126,$BJ126,0)</f>
        <v>26133</v>
      </c>
    </row>
    <row r="127" spans="1:72" ht="8.85" customHeight="1" x14ac:dyDescent="0.25">
      <c r="A127" s="30">
        <v>33</v>
      </c>
      <c r="B127" s="31"/>
      <c r="C127" s="30" t="s">
        <v>100</v>
      </c>
      <c r="D127" s="31"/>
      <c r="E127" s="114">
        <v>4202197</v>
      </c>
      <c r="F127" s="31"/>
      <c r="G127" s="302">
        <f>(E127/$BJ127)</f>
        <v>74.765536873943603</v>
      </c>
      <c r="H127" s="31"/>
      <c r="I127" s="302">
        <f>IF(G$219,G127/G$219*100,0)</f>
        <v>42.609034124756832</v>
      </c>
      <c r="J127" s="31"/>
      <c r="K127" s="114">
        <v>4202197</v>
      </c>
      <c r="L127" s="31"/>
      <c r="M127" s="114">
        <v>4365402</v>
      </c>
      <c r="N127" s="31"/>
      <c r="O127" s="302">
        <f>(M127/$BJ127)</f>
        <v>77.669282092340538</v>
      </c>
      <c r="P127" s="31"/>
      <c r="Q127" s="302">
        <f>IF(O$219,O127/O$219*100,0)</f>
        <v>46.042831200534692</v>
      </c>
      <c r="R127" s="31"/>
      <c r="S127" s="114">
        <v>9136107</v>
      </c>
      <c r="T127" s="31"/>
      <c r="U127" s="302">
        <f>(S127/$BJ127)</f>
        <v>162.54971977582065</v>
      </c>
      <c r="V127" s="31"/>
      <c r="W127" s="302">
        <f>IF(U$219,U127/U$219*100,0)</f>
        <v>147.10429655713759</v>
      </c>
      <c r="X127" s="31"/>
      <c r="Y127" s="114">
        <v>0</v>
      </c>
      <c r="Z127" s="31"/>
      <c r="AA127" s="114">
        <v>9136107</v>
      </c>
      <c r="AB127" s="31"/>
      <c r="AC127" s="114">
        <v>0</v>
      </c>
      <c r="AD127" s="31"/>
      <c r="AE127" s="31"/>
      <c r="AF127" s="114">
        <v>449511</v>
      </c>
      <c r="AG127" s="31"/>
      <c r="AH127" s="302">
        <f>(AF127/$BJ127)</f>
        <v>7.9977048305310916</v>
      </c>
      <c r="AI127" s="31"/>
      <c r="AJ127" s="302">
        <f>IF(AH$219,AH127/AH$219*100,0)</f>
        <v>52.218476928628611</v>
      </c>
      <c r="AK127" s="31"/>
      <c r="AL127" s="114">
        <v>1224416</v>
      </c>
      <c r="AM127" s="31"/>
      <c r="AN127" s="302">
        <f>(AL127/$BJ127)</f>
        <v>21.784823414286986</v>
      </c>
      <c r="AO127" s="31"/>
      <c r="AP127" s="302">
        <f>IF(AN$219,AN127/AN$219*100,0)</f>
        <v>57.514466914517115</v>
      </c>
      <c r="AQ127" s="31"/>
      <c r="AR127" s="114">
        <f>(E127+M127+S127+AF127+AL127)</f>
        <v>19377633</v>
      </c>
      <c r="AS127" s="31"/>
      <c r="AT127" s="114">
        <v>4952436</v>
      </c>
      <c r="AU127" s="31"/>
      <c r="AV127" s="302">
        <f>IF($AR127,AT127/$AR127*100,0)</f>
        <v>25.557486819984671</v>
      </c>
      <c r="AW127" s="31"/>
      <c r="AX127" s="114">
        <v>324329</v>
      </c>
      <c r="AY127" s="31"/>
      <c r="AZ127" s="302">
        <f>IF($AR127,AX127/$AR127*100,0)</f>
        <v>1.6737286747044906</v>
      </c>
      <c r="BA127" s="31"/>
      <c r="BB127" s="114">
        <v>0</v>
      </c>
      <c r="BC127" s="31"/>
      <c r="BD127" s="302">
        <f>IF($AR127,BB127/$AR127*100,0)</f>
        <v>0</v>
      </c>
      <c r="BE127" s="31"/>
      <c r="BF127" s="114">
        <v>3920515</v>
      </c>
      <c r="BG127" s="31"/>
      <c r="BH127" s="30">
        <v>33</v>
      </c>
      <c r="BI127" s="31"/>
      <c r="BJ127" s="298">
        <v>56205</v>
      </c>
      <c r="BK127" s="31"/>
      <c r="BL127" s="298">
        <f>IF(E127,$BJ127,0)</f>
        <v>56205</v>
      </c>
      <c r="BM127" s="31"/>
      <c r="BN127" s="298">
        <f>IF(M127,$BJ127,0)</f>
        <v>56205</v>
      </c>
      <c r="BO127" s="31"/>
      <c r="BP127" s="298">
        <f>IF(S127,$BJ127,0)</f>
        <v>56205</v>
      </c>
      <c r="BQ127" s="31"/>
      <c r="BR127" s="298">
        <f>IF(AF127,$BJ127,0)</f>
        <v>56205</v>
      </c>
      <c r="BS127" s="31"/>
      <c r="BT127" s="298">
        <f>IF(AL127,$BJ127,0)</f>
        <v>56205</v>
      </c>
    </row>
    <row r="128" spans="1:72" ht="8.85" customHeight="1" x14ac:dyDescent="0.25">
      <c r="A128" s="30">
        <v>34</v>
      </c>
      <c r="B128" s="31"/>
      <c r="C128" s="30" t="s">
        <v>162</v>
      </c>
      <c r="D128" s="31"/>
      <c r="E128" s="114">
        <v>12446208</v>
      </c>
      <c r="F128" s="31"/>
      <c r="G128" s="302">
        <f>(E128/$BJ128)</f>
        <v>148.17267077787565</v>
      </c>
      <c r="H128" s="31"/>
      <c r="I128" s="302">
        <f>IF(G$219,G128/G$219*100,0)</f>
        <v>84.443911586906125</v>
      </c>
      <c r="J128" s="31"/>
      <c r="K128" s="114">
        <v>12446208</v>
      </c>
      <c r="L128" s="31"/>
      <c r="M128" s="114">
        <v>12147814</v>
      </c>
      <c r="N128" s="31"/>
      <c r="O128" s="302">
        <f>(M128/$BJ128)</f>
        <v>144.62027667325412</v>
      </c>
      <c r="P128" s="31"/>
      <c r="Q128" s="302">
        <f>IF(O$219,O128/O$219*100,0)</f>
        <v>85.73179521763501</v>
      </c>
      <c r="R128" s="31"/>
      <c r="S128" s="114">
        <v>9247847</v>
      </c>
      <c r="T128" s="31"/>
      <c r="U128" s="302">
        <f>(S128/$BJ128)</f>
        <v>110.09603800090478</v>
      </c>
      <c r="V128" s="31"/>
      <c r="W128" s="302">
        <f>IF(U$219,U128/U$219*100,0)</f>
        <v>99.63474711729458</v>
      </c>
      <c r="X128" s="31"/>
      <c r="Y128" s="114">
        <v>0</v>
      </c>
      <c r="Z128" s="31"/>
      <c r="AA128" s="114">
        <v>9247847</v>
      </c>
      <c r="AB128" s="31"/>
      <c r="AC128" s="114">
        <v>0</v>
      </c>
      <c r="AD128" s="31"/>
      <c r="AE128" s="31"/>
      <c r="AF128" s="114">
        <v>1211823</v>
      </c>
      <c r="AG128" s="31"/>
      <c r="AH128" s="302">
        <f>(AF128/$BJ128)</f>
        <v>14.426807781137645</v>
      </c>
      <c r="AI128" s="31"/>
      <c r="AJ128" s="302">
        <f>IF(AH$219,AH128/AH$219*100,0)</f>
        <v>94.195265421300817</v>
      </c>
      <c r="AK128" s="31"/>
      <c r="AL128" s="114">
        <v>1284554</v>
      </c>
      <c r="AM128" s="31"/>
      <c r="AN128" s="302">
        <f>(AL128/$BJ128)</f>
        <v>15.292673635086549</v>
      </c>
      <c r="AO128" s="31"/>
      <c r="AP128" s="302">
        <f>IF(AN$219,AN128/AN$219*100,0)</f>
        <v>40.374436601715324</v>
      </c>
      <c r="AQ128" s="31"/>
      <c r="AR128" s="114">
        <f>(E128+M128+S128+AF128+AL128)</f>
        <v>36338246</v>
      </c>
      <c r="AS128" s="31"/>
      <c r="AT128" s="114">
        <v>5918659</v>
      </c>
      <c r="AU128" s="31"/>
      <c r="AV128" s="302">
        <f>IF($AR128,AT128/$AR128*100,0)</f>
        <v>16.287684881653341</v>
      </c>
      <c r="AW128" s="31"/>
      <c r="AX128" s="114">
        <v>387218</v>
      </c>
      <c r="AY128" s="31"/>
      <c r="AZ128" s="302">
        <f>IF($AR128,AX128/$AR128*100,0)</f>
        <v>1.0655935347017025</v>
      </c>
      <c r="BA128" s="31"/>
      <c r="BB128" s="114">
        <v>4781</v>
      </c>
      <c r="BC128" s="31"/>
      <c r="BD128" s="302">
        <f>IF($AR128,BB128/$AR128*100,0)</f>
        <v>1.3156936633650397E-2</v>
      </c>
      <c r="BE128" s="31"/>
      <c r="BF128" s="114">
        <v>2888978</v>
      </c>
      <c r="BG128" s="31"/>
      <c r="BH128" s="30">
        <v>34</v>
      </c>
      <c r="BI128" s="31"/>
      <c r="BJ128" s="298">
        <v>83998</v>
      </c>
      <c r="BK128" s="31"/>
      <c r="BL128" s="298">
        <f>IF(E128,$BJ128,0)</f>
        <v>83998</v>
      </c>
      <c r="BM128" s="31"/>
      <c r="BN128" s="298">
        <f>IF(M128,$BJ128,0)</f>
        <v>83998</v>
      </c>
      <c r="BO128" s="31"/>
      <c r="BP128" s="298">
        <f>IF(S128,$BJ128,0)</f>
        <v>83998</v>
      </c>
      <c r="BQ128" s="31"/>
      <c r="BR128" s="298">
        <f>IF(AF128,$BJ128,0)</f>
        <v>83998</v>
      </c>
      <c r="BS128" s="31"/>
      <c r="BT128" s="298">
        <f>IF(AL128,$BJ128,0)</f>
        <v>83998</v>
      </c>
    </row>
    <row r="129" spans="1:72" ht="8.85" customHeight="1" x14ac:dyDescent="0.25">
      <c r="A129" s="30">
        <v>35</v>
      </c>
      <c r="B129" s="31"/>
      <c r="C129" s="30" t="s">
        <v>163</v>
      </c>
      <c r="D129" s="31"/>
      <c r="E129" s="114">
        <v>1774953</v>
      </c>
      <c r="F129" s="31"/>
      <c r="G129" s="302">
        <f>(E129/$BJ129)</f>
        <v>104.26180686090225</v>
      </c>
      <c r="H129" s="31"/>
      <c r="I129" s="302">
        <f>IF(G$219,G129/G$219*100,0)</f>
        <v>59.419019406429697</v>
      </c>
      <c r="J129" s="31"/>
      <c r="K129" s="114">
        <v>1774953</v>
      </c>
      <c r="L129" s="31"/>
      <c r="M129" s="114">
        <v>804895</v>
      </c>
      <c r="N129" s="31"/>
      <c r="O129" s="302">
        <f>(M129/$BJ129)</f>
        <v>47.280016447368418</v>
      </c>
      <c r="P129" s="31"/>
      <c r="Q129" s="302">
        <f>IF(O$219,O129/O$219*100,0)</f>
        <v>28.027886415334418</v>
      </c>
      <c r="R129" s="31"/>
      <c r="S129" s="114">
        <v>2190190</v>
      </c>
      <c r="T129" s="31"/>
      <c r="U129" s="302">
        <f>(S129/$BJ129)</f>
        <v>128.65307800751879</v>
      </c>
      <c r="V129" s="31"/>
      <c r="W129" s="302">
        <f>IF(U$219,U129/U$219*100,0)</f>
        <v>116.42850302238273</v>
      </c>
      <c r="X129" s="31"/>
      <c r="Y129" s="114">
        <v>0</v>
      </c>
      <c r="Z129" s="31"/>
      <c r="AA129" s="114">
        <v>2190190</v>
      </c>
      <c r="AB129" s="31"/>
      <c r="AC129" s="114">
        <v>0</v>
      </c>
      <c r="AD129" s="31"/>
      <c r="AE129" s="31"/>
      <c r="AF129" s="114">
        <v>129158</v>
      </c>
      <c r="AG129" s="31"/>
      <c r="AH129" s="302">
        <f>(AF129/$BJ129)</f>
        <v>7.586818609022556</v>
      </c>
      <c r="AI129" s="31"/>
      <c r="AJ129" s="302">
        <f>IF(AH$219,AH129/AH$219*100,0)</f>
        <v>49.535725672764869</v>
      </c>
      <c r="AK129" s="31"/>
      <c r="AL129" s="114">
        <v>605847</v>
      </c>
      <c r="AM129" s="31"/>
      <c r="AN129" s="302">
        <f>(AL129/$BJ129)</f>
        <v>35.587817199248121</v>
      </c>
      <c r="AO129" s="31"/>
      <c r="AP129" s="302">
        <f>IF(AN$219,AN129/AN$219*100,0)</f>
        <v>93.955975494558814</v>
      </c>
      <c r="AQ129" s="31"/>
      <c r="AR129" s="114">
        <f>(E129+M129+S129+AF129+AL129)</f>
        <v>5505043</v>
      </c>
      <c r="AS129" s="31"/>
      <c r="AT129" s="114">
        <v>2252061</v>
      </c>
      <c r="AU129" s="31"/>
      <c r="AV129" s="302">
        <f>IF($AR129,AT129/$AR129*100,0)</f>
        <v>40.909053753076954</v>
      </c>
      <c r="AW129" s="31"/>
      <c r="AX129" s="114">
        <v>5670</v>
      </c>
      <c r="AY129" s="31"/>
      <c r="AZ129" s="302">
        <f>IF($AR129,AX129/$AR129*100,0)</f>
        <v>0.10299647069060133</v>
      </c>
      <c r="BA129" s="31"/>
      <c r="BB129" s="114">
        <v>0</v>
      </c>
      <c r="BC129" s="31"/>
      <c r="BD129" s="302">
        <f>IF($AR129,BB129/$AR129*100,0)</f>
        <v>0</v>
      </c>
      <c r="BE129" s="31"/>
      <c r="BF129" s="114">
        <v>78362</v>
      </c>
      <c r="BG129" s="31"/>
      <c r="BH129" s="30">
        <v>35</v>
      </c>
      <c r="BI129" s="31"/>
      <c r="BJ129" s="298">
        <v>17024</v>
      </c>
      <c r="BK129" s="31"/>
      <c r="BL129" s="298">
        <f>IF(E129,$BJ129,0)</f>
        <v>17024</v>
      </c>
      <c r="BM129" s="31"/>
      <c r="BN129" s="298">
        <f>IF(M129,$BJ129,0)</f>
        <v>17024</v>
      </c>
      <c r="BO129" s="31"/>
      <c r="BP129" s="298">
        <f>IF(S129,$BJ129,0)</f>
        <v>17024</v>
      </c>
      <c r="BQ129" s="31"/>
      <c r="BR129" s="298">
        <f>IF(AF129,$BJ129,0)</f>
        <v>17024</v>
      </c>
      <c r="BS129" s="31"/>
      <c r="BT129" s="298">
        <f>IF(AL129,$BJ129,0)</f>
        <v>17024</v>
      </c>
    </row>
    <row r="130" spans="1:72" ht="8.85" customHeight="1" x14ac:dyDescent="0.25">
      <c r="A130" s="31"/>
      <c r="B130" s="31"/>
      <c r="C130" s="30"/>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277"/>
      <c r="AS130" s="31"/>
      <c r="AT130" s="31"/>
      <c r="AU130" s="31"/>
      <c r="AV130" s="31"/>
      <c r="AW130" s="31"/>
      <c r="AX130" s="31"/>
      <c r="AY130" s="31"/>
      <c r="AZ130" s="31"/>
      <c r="BA130" s="31"/>
      <c r="BB130" s="31"/>
      <c r="BC130" s="31"/>
      <c r="BD130" s="31"/>
      <c r="BE130" s="31"/>
      <c r="BF130" s="31"/>
      <c r="BG130" s="31"/>
      <c r="BH130" s="31"/>
      <c r="BI130" s="31"/>
      <c r="BJ130" s="277"/>
      <c r="BK130" s="31"/>
      <c r="BL130" s="31"/>
      <c r="BM130" s="31"/>
      <c r="BN130" s="31"/>
      <c r="BO130" s="31"/>
      <c r="BP130" s="31"/>
      <c r="BQ130" s="31"/>
      <c r="BR130" s="31"/>
      <c r="BS130" s="31"/>
      <c r="BT130" s="31"/>
    </row>
    <row r="131" spans="1:72" ht="8.85" customHeight="1" x14ac:dyDescent="0.25">
      <c r="A131" s="30">
        <v>36</v>
      </c>
      <c r="B131" s="31"/>
      <c r="C131" s="30" t="s">
        <v>164</v>
      </c>
      <c r="D131" s="31"/>
      <c r="E131" s="114">
        <v>3018255</v>
      </c>
      <c r="F131" s="31"/>
      <c r="G131" s="302">
        <f>(E131/$BJ131)</f>
        <v>81.611956845036914</v>
      </c>
      <c r="H131" s="31"/>
      <c r="I131" s="302">
        <f>IF(G$219,G131/G$219*100,0)</f>
        <v>46.510823028815359</v>
      </c>
      <c r="J131" s="31"/>
      <c r="K131" s="114">
        <v>3018255</v>
      </c>
      <c r="L131" s="31"/>
      <c r="M131" s="114">
        <v>3036606</v>
      </c>
      <c r="N131" s="31"/>
      <c r="O131" s="302">
        <f>(M131/$BJ131)</f>
        <v>82.108157802233464</v>
      </c>
      <c r="P131" s="31"/>
      <c r="Q131" s="302">
        <f>IF(O$219,O131/O$219*100,0)</f>
        <v>48.6742241981907</v>
      </c>
      <c r="R131" s="31"/>
      <c r="S131" s="114">
        <v>5324290</v>
      </c>
      <c r="T131" s="31"/>
      <c r="U131" s="302">
        <f>(S131/$BJ131)</f>
        <v>143.96587621339535</v>
      </c>
      <c r="V131" s="31"/>
      <c r="W131" s="302">
        <f>IF(U$219,U131/U$219*100,0)</f>
        <v>130.28628396167625</v>
      </c>
      <c r="X131" s="31"/>
      <c r="Y131" s="114">
        <v>1763588</v>
      </c>
      <c r="Z131" s="31"/>
      <c r="AA131" s="114">
        <v>3560702</v>
      </c>
      <c r="AB131" s="31"/>
      <c r="AC131" s="114">
        <v>0</v>
      </c>
      <c r="AD131" s="31"/>
      <c r="AE131" s="31"/>
      <c r="AF131" s="114">
        <v>527027</v>
      </c>
      <c r="AG131" s="31"/>
      <c r="AH131" s="302">
        <f>(AF131/$BJ131)</f>
        <v>14.250520509423248</v>
      </c>
      <c r="AI131" s="31"/>
      <c r="AJ131" s="302">
        <f>IF(AH$219,AH131/AH$219*100,0)</f>
        <v>93.044253596547364</v>
      </c>
      <c r="AK131" s="31"/>
      <c r="AL131" s="114">
        <v>725087</v>
      </c>
      <c r="AM131" s="31"/>
      <c r="AN131" s="302">
        <f>(AL131/$BJ131)</f>
        <v>19.60595408701295</v>
      </c>
      <c r="AO131" s="31"/>
      <c r="AP131" s="302">
        <f>IF(AN$219,AN131/AN$219*100,0)</f>
        <v>51.76199853543568</v>
      </c>
      <c r="AQ131" s="31"/>
      <c r="AR131" s="114">
        <f>(E131+M131+S131+AF131+AL131)</f>
        <v>12631265</v>
      </c>
      <c r="AS131" s="31"/>
      <c r="AT131" s="114">
        <v>2593222</v>
      </c>
      <c r="AU131" s="31"/>
      <c r="AV131" s="302">
        <f>IF($AR131,AT131/$AR131*100,0)</f>
        <v>20.53018442729212</v>
      </c>
      <c r="AW131" s="31"/>
      <c r="AX131" s="114">
        <v>86677</v>
      </c>
      <c r="AY131" s="31"/>
      <c r="AZ131" s="302">
        <f>IF($AR131,AX131/$AR131*100,0)</f>
        <v>0.68620997184367516</v>
      </c>
      <c r="BA131" s="31"/>
      <c r="BB131" s="114">
        <v>0</v>
      </c>
      <c r="BC131" s="31"/>
      <c r="BD131" s="302">
        <f>IF($AR131,BB131/$AR131*100,0)</f>
        <v>0</v>
      </c>
      <c r="BE131" s="31"/>
      <c r="BF131" s="114">
        <v>63269</v>
      </c>
      <c r="BG131" s="31"/>
      <c r="BH131" s="30">
        <v>36</v>
      </c>
      <c r="BI131" s="31"/>
      <c r="BJ131" s="298">
        <v>36983</v>
      </c>
      <c r="BK131" s="31"/>
      <c r="BL131" s="298">
        <f>IF(E131,$BJ131,0)</f>
        <v>36983</v>
      </c>
      <c r="BM131" s="31"/>
      <c r="BN131" s="298">
        <f>IF(M131,$BJ131,0)</f>
        <v>36983</v>
      </c>
      <c r="BO131" s="31"/>
      <c r="BP131" s="298">
        <f>IF(S131,$BJ131,0)</f>
        <v>36983</v>
      </c>
      <c r="BQ131" s="31"/>
      <c r="BR131" s="298">
        <f>IF(AF131,$BJ131,0)</f>
        <v>36983</v>
      </c>
      <c r="BS131" s="31"/>
      <c r="BT131" s="298">
        <f>IF(AL131,$BJ131,0)</f>
        <v>36983</v>
      </c>
    </row>
    <row r="132" spans="1:72" ht="8.85" customHeight="1" x14ac:dyDescent="0.25">
      <c r="A132" s="30">
        <v>37</v>
      </c>
      <c r="B132" s="31"/>
      <c r="C132" s="30" t="s">
        <v>165</v>
      </c>
      <c r="D132" s="31"/>
      <c r="E132" s="114">
        <v>3462673</v>
      </c>
      <c r="F132" s="31"/>
      <c r="G132" s="302">
        <f>(E132/$BJ132)</f>
        <v>155.1933040516314</v>
      </c>
      <c r="H132" s="31"/>
      <c r="I132" s="302">
        <f>IF(G$219,G132/G$219*100,0)</f>
        <v>88.444985012530324</v>
      </c>
      <c r="J132" s="31"/>
      <c r="K132" s="114">
        <v>3462673</v>
      </c>
      <c r="L132" s="31"/>
      <c r="M132" s="114">
        <v>3547811</v>
      </c>
      <c r="N132" s="31"/>
      <c r="O132" s="302">
        <f>(M132/$BJ132)</f>
        <v>159.0090982430979</v>
      </c>
      <c r="P132" s="31"/>
      <c r="Q132" s="302">
        <f>IF(O$219,O132/O$219*100,0)</f>
        <v>94.261577711662497</v>
      </c>
      <c r="R132" s="31"/>
      <c r="S132" s="114">
        <v>444744</v>
      </c>
      <c r="T132" s="31"/>
      <c r="U132" s="302">
        <f>(S132/$BJ132)</f>
        <v>19.932950878451059</v>
      </c>
      <c r="V132" s="31"/>
      <c r="W132" s="302">
        <f>IF(U$219,U132/U$219*100,0)</f>
        <v>18.038928158882563</v>
      </c>
      <c r="X132" s="31"/>
      <c r="Y132" s="114">
        <v>0</v>
      </c>
      <c r="Z132" s="31"/>
      <c r="AA132" s="114">
        <v>444744</v>
      </c>
      <c r="AB132" s="31"/>
      <c r="AC132" s="114">
        <v>0</v>
      </c>
      <c r="AD132" s="31"/>
      <c r="AE132" s="31"/>
      <c r="AF132" s="114">
        <v>577031</v>
      </c>
      <c r="AG132" s="31"/>
      <c r="AH132" s="302">
        <f>(AF132/$BJ132)</f>
        <v>25.861912871997131</v>
      </c>
      <c r="AI132" s="31"/>
      <c r="AJ132" s="302">
        <f>IF(AH$219,AH132/AH$219*100,0)</f>
        <v>168.85715705350768</v>
      </c>
      <c r="AK132" s="31"/>
      <c r="AL132" s="114">
        <v>1253990</v>
      </c>
      <c r="AM132" s="31"/>
      <c r="AN132" s="302">
        <f>(AL132/$BJ132)</f>
        <v>56.202491932592324</v>
      </c>
      <c r="AO132" s="31"/>
      <c r="AP132" s="302">
        <f>IF(AN$219,AN132/AN$219*100,0)</f>
        <v>148.38111382856459</v>
      </c>
      <c r="AQ132" s="31"/>
      <c r="AR132" s="114">
        <f>(E132+M132+S132+AF132+AL132)</f>
        <v>9286249</v>
      </c>
      <c r="AS132" s="31"/>
      <c r="AT132" s="114">
        <v>1130831</v>
      </c>
      <c r="AU132" s="31"/>
      <c r="AV132" s="302">
        <f>IF($AR132,AT132/$AR132*100,0)</f>
        <v>12.177478764568988</v>
      </c>
      <c r="AW132" s="31"/>
      <c r="AX132" s="114">
        <v>100220</v>
      </c>
      <c r="AY132" s="31"/>
      <c r="AZ132" s="302">
        <f>IF($AR132,AX132/$AR132*100,0)</f>
        <v>1.0792301606385957</v>
      </c>
      <c r="BA132" s="31"/>
      <c r="BB132" s="114">
        <v>0</v>
      </c>
      <c r="BC132" s="31"/>
      <c r="BD132" s="302">
        <f>IF($AR132,BB132/$AR132*100,0)</f>
        <v>0</v>
      </c>
      <c r="BE132" s="31"/>
      <c r="BF132" s="114">
        <v>602206</v>
      </c>
      <c r="BG132" s="31"/>
      <c r="BH132" s="30">
        <v>37</v>
      </c>
      <c r="BI132" s="31"/>
      <c r="BJ132" s="298">
        <v>22312</v>
      </c>
      <c r="BK132" s="31"/>
      <c r="BL132" s="298">
        <f>IF(E132,$BJ132,0)</f>
        <v>22312</v>
      </c>
      <c r="BM132" s="31"/>
      <c r="BN132" s="298">
        <f>IF(M132,$BJ132,0)</f>
        <v>22312</v>
      </c>
      <c r="BO132" s="31"/>
      <c r="BP132" s="298">
        <f>IF(S132,$BJ132,0)</f>
        <v>22312</v>
      </c>
      <c r="BQ132" s="31"/>
      <c r="BR132" s="298">
        <f>IF(AF132,$BJ132,0)</f>
        <v>22312</v>
      </c>
      <c r="BS132" s="31"/>
      <c r="BT132" s="298">
        <f>IF(AL132,$BJ132,0)</f>
        <v>22312</v>
      </c>
    </row>
    <row r="133" spans="1:72" ht="8.85" customHeight="1" x14ac:dyDescent="0.25">
      <c r="A133" s="30">
        <v>38</v>
      </c>
      <c r="B133" s="31"/>
      <c r="C133" s="30" t="s">
        <v>166</v>
      </c>
      <c r="D133" s="31"/>
      <c r="E133" s="114">
        <v>1440197</v>
      </c>
      <c r="F133" s="31"/>
      <c r="G133" s="302">
        <f>(E133/$BJ133)</f>
        <v>90.430553811377621</v>
      </c>
      <c r="H133" s="31"/>
      <c r="I133" s="302">
        <f>IF(G$219,G133/G$219*100,0)</f>
        <v>51.536559682118799</v>
      </c>
      <c r="J133" s="31"/>
      <c r="K133" s="114">
        <v>1440197</v>
      </c>
      <c r="L133" s="31"/>
      <c r="M133" s="114">
        <v>668162</v>
      </c>
      <c r="N133" s="31"/>
      <c r="O133" s="302">
        <f>(M133/$BJ133)</f>
        <v>41.954163003893008</v>
      </c>
      <c r="P133" s="31"/>
      <c r="Q133" s="302">
        <f>IF(O$219,O133/O$219*100,0)</f>
        <v>24.870687526780415</v>
      </c>
      <c r="R133" s="31"/>
      <c r="S133" s="114">
        <v>1983844</v>
      </c>
      <c r="T133" s="31"/>
      <c r="U133" s="302">
        <f>(S133/$BJ133)</f>
        <v>124.56636945874671</v>
      </c>
      <c r="V133" s="31"/>
      <c r="W133" s="302">
        <f>IF(U$219,U133/U$219*100,0)</f>
        <v>112.73011223382731</v>
      </c>
      <c r="X133" s="31"/>
      <c r="Y133" s="114">
        <v>0</v>
      </c>
      <c r="Z133" s="31"/>
      <c r="AA133" s="114">
        <v>1983844</v>
      </c>
      <c r="AB133" s="31"/>
      <c r="AC133" s="114">
        <v>0</v>
      </c>
      <c r="AD133" s="31"/>
      <c r="AE133" s="31"/>
      <c r="AF133" s="114">
        <v>136770</v>
      </c>
      <c r="AG133" s="31"/>
      <c r="AH133" s="302">
        <f>(AF133/$BJ133)</f>
        <v>8.5878437774708019</v>
      </c>
      <c r="AI133" s="31"/>
      <c r="AJ133" s="302">
        <f>IF(AH$219,AH133/AH$219*100,0)</f>
        <v>56.071601998688259</v>
      </c>
      <c r="AK133" s="31"/>
      <c r="AL133" s="114">
        <v>179037</v>
      </c>
      <c r="AM133" s="31"/>
      <c r="AN133" s="302">
        <f>(AL133/$BJ133)</f>
        <v>11.241805852065804</v>
      </c>
      <c r="AO133" s="31"/>
      <c r="AP133" s="302">
        <f>IF(AN$219,AN133/AN$219*100,0)</f>
        <v>29.679674626787676</v>
      </c>
      <c r="AQ133" s="31"/>
      <c r="AR133" s="114">
        <f>(E133+M133+S133+AF133+AL133)</f>
        <v>4408010</v>
      </c>
      <c r="AS133" s="31"/>
      <c r="AT133" s="114">
        <v>2269542</v>
      </c>
      <c r="AU133" s="31"/>
      <c r="AV133" s="302">
        <f>IF($AR133,AT133/$AR133*100,0)</f>
        <v>51.486770674295201</v>
      </c>
      <c r="AW133" s="31"/>
      <c r="AX133" s="114">
        <v>102128</v>
      </c>
      <c r="AY133" s="31"/>
      <c r="AZ133" s="302">
        <f>IF($AR133,AX133/$AR133*100,0)</f>
        <v>2.3168731468395034</v>
      </c>
      <c r="BA133" s="31"/>
      <c r="BB133" s="114">
        <v>0</v>
      </c>
      <c r="BC133" s="31"/>
      <c r="BD133" s="302">
        <f>IF($AR133,BB133/$AR133*100,0)</f>
        <v>0</v>
      </c>
      <c r="BE133" s="31"/>
      <c r="BF133" s="114">
        <v>32668</v>
      </c>
      <c r="BG133" s="31"/>
      <c r="BH133" s="30">
        <v>38</v>
      </c>
      <c r="BI133" s="31"/>
      <c r="BJ133" s="298">
        <v>15926</v>
      </c>
      <c r="BK133" s="31"/>
      <c r="BL133" s="298">
        <f>IF(E133,$BJ133,0)</f>
        <v>15926</v>
      </c>
      <c r="BM133" s="31"/>
      <c r="BN133" s="298">
        <f>IF(M133,$BJ133,0)</f>
        <v>15926</v>
      </c>
      <c r="BO133" s="31"/>
      <c r="BP133" s="298">
        <f>IF(S133,$BJ133,0)</f>
        <v>15926</v>
      </c>
      <c r="BQ133" s="31"/>
      <c r="BR133" s="298">
        <f>IF(AF133,$BJ133,0)</f>
        <v>15926</v>
      </c>
      <c r="BS133" s="31"/>
      <c r="BT133" s="298">
        <f>IF(AL133,$BJ133,0)</f>
        <v>15926</v>
      </c>
    </row>
    <row r="134" spans="1:72" ht="8.85" customHeight="1" x14ac:dyDescent="0.25">
      <c r="A134" s="30">
        <v>39</v>
      </c>
      <c r="B134" s="31"/>
      <c r="C134" s="30" t="s">
        <v>167</v>
      </c>
      <c r="D134" s="31"/>
      <c r="E134" s="114">
        <v>3564280</v>
      </c>
      <c r="F134" s="31"/>
      <c r="G134" s="302">
        <f>(E134/$BJ134)</f>
        <v>180.15061915592619</v>
      </c>
      <c r="H134" s="31"/>
      <c r="I134" s="302">
        <f>IF(G$219,G134/G$219*100,0)</f>
        <v>102.66821051727237</v>
      </c>
      <c r="J134" s="31"/>
      <c r="K134" s="114">
        <v>3564280</v>
      </c>
      <c r="L134" s="31"/>
      <c r="M134" s="114">
        <v>1708277</v>
      </c>
      <c r="N134" s="31"/>
      <c r="O134" s="302">
        <f>(M134/$BJ134)</f>
        <v>86.342026787970681</v>
      </c>
      <c r="P134" s="31"/>
      <c r="Q134" s="302">
        <f>IF(O$219,O134/O$219*100,0)</f>
        <v>51.184087940766752</v>
      </c>
      <c r="R134" s="31"/>
      <c r="S134" s="114">
        <v>2398828</v>
      </c>
      <c r="T134" s="31"/>
      <c r="U134" s="302">
        <f>(S134/$BJ134)</f>
        <v>121.24478140005054</v>
      </c>
      <c r="V134" s="31"/>
      <c r="W134" s="302">
        <f>IF(U$219,U134/U$219*100,0)</f>
        <v>109.72414042716431</v>
      </c>
      <c r="X134" s="31"/>
      <c r="Y134" s="114">
        <v>0</v>
      </c>
      <c r="Z134" s="31"/>
      <c r="AA134" s="114">
        <v>2268742</v>
      </c>
      <c r="AB134" s="31"/>
      <c r="AC134" s="114">
        <v>0</v>
      </c>
      <c r="AD134" s="31"/>
      <c r="AE134" s="31"/>
      <c r="AF134" s="114">
        <v>307838</v>
      </c>
      <c r="AG134" s="31"/>
      <c r="AH134" s="302">
        <f>(AF134/$BJ134)</f>
        <v>15.559160980540813</v>
      </c>
      <c r="AI134" s="31"/>
      <c r="AJ134" s="302">
        <f>IF(AH$219,AH134/AH$219*100,0)</f>
        <v>101.58860646989345</v>
      </c>
      <c r="AK134" s="31"/>
      <c r="AL134" s="114">
        <v>312870</v>
      </c>
      <c r="AM134" s="31"/>
      <c r="AN134" s="302">
        <f>(AL134/$BJ134)</f>
        <v>15.81349507202426</v>
      </c>
      <c r="AO134" s="31"/>
      <c r="AP134" s="302">
        <f>IF(AN$219,AN134/AN$219*100,0)</f>
        <v>41.74946575542792</v>
      </c>
      <c r="AQ134" s="31"/>
      <c r="AR134" s="114">
        <f>(E134+M134+S134+AF134+AL134)</f>
        <v>8292093</v>
      </c>
      <c r="AS134" s="31"/>
      <c r="AT134" s="114">
        <v>1845345</v>
      </c>
      <c r="AU134" s="31"/>
      <c r="AV134" s="302">
        <f>IF($AR134,AT134/$AR134*100,0)</f>
        <v>22.254272835579631</v>
      </c>
      <c r="AW134" s="31"/>
      <c r="AX134" s="114">
        <v>70943</v>
      </c>
      <c r="AY134" s="31"/>
      <c r="AZ134" s="302">
        <f>IF($AR134,AX134/$AR134*100,0)</f>
        <v>0.85554997996283921</v>
      </c>
      <c r="BA134" s="31"/>
      <c r="BB134" s="114">
        <v>8374</v>
      </c>
      <c r="BC134" s="31"/>
      <c r="BD134" s="302">
        <f>IF($AR134,BB134/$AR134*100,0)</f>
        <v>0.10098777232720375</v>
      </c>
      <c r="BE134" s="31"/>
      <c r="BF134" s="114">
        <v>667701</v>
      </c>
      <c r="BG134" s="31"/>
      <c r="BH134" s="30">
        <v>39</v>
      </c>
      <c r="BI134" s="31"/>
      <c r="BJ134" s="298">
        <v>19785</v>
      </c>
      <c r="BK134" s="31"/>
      <c r="BL134" s="298">
        <f>IF(E134,$BJ134,0)</f>
        <v>19785</v>
      </c>
      <c r="BM134" s="31"/>
      <c r="BN134" s="298">
        <f>IF(M134,$BJ134,0)</f>
        <v>19785</v>
      </c>
      <c r="BO134" s="31"/>
      <c r="BP134" s="298">
        <f>IF(S134,$BJ134,0)</f>
        <v>19785</v>
      </c>
      <c r="BQ134" s="31"/>
      <c r="BR134" s="298">
        <f>IF(AF134,$BJ134,0)</f>
        <v>19785</v>
      </c>
      <c r="BS134" s="31"/>
      <c r="BT134" s="298">
        <f>IF(AL134,$BJ134,0)</f>
        <v>19785</v>
      </c>
    </row>
    <row r="135" spans="1:72" ht="8.85" customHeight="1" x14ac:dyDescent="0.25">
      <c r="A135" s="54">
        <v>40</v>
      </c>
      <c r="B135" s="38"/>
      <c r="C135" s="54" t="s">
        <v>168</v>
      </c>
      <c r="D135" s="38"/>
      <c r="E135" s="116">
        <v>1099079</v>
      </c>
      <c r="F135" s="38"/>
      <c r="G135" s="302">
        <f>(E135/$BJ135)</f>
        <v>94.544430107526878</v>
      </c>
      <c r="H135" s="38"/>
      <c r="I135" s="302">
        <f>IF(G$219,G135/G$219*100,0)</f>
        <v>53.881066293275651</v>
      </c>
      <c r="J135" s="38"/>
      <c r="K135" s="116">
        <v>1099079</v>
      </c>
      <c r="L135" s="38"/>
      <c r="M135" s="116">
        <v>653359</v>
      </c>
      <c r="N135" s="38"/>
      <c r="O135" s="302">
        <f>(M135/$BJ135)</f>
        <v>56.202924731182797</v>
      </c>
      <c r="P135" s="38"/>
      <c r="Q135" s="302">
        <f>IF(O$219,O135/O$219*100,0)</f>
        <v>33.317441679165462</v>
      </c>
      <c r="R135" s="38"/>
      <c r="S135" s="116">
        <v>2018912</v>
      </c>
      <c r="T135" s="38"/>
      <c r="U135" s="302">
        <f>(S135/$BJ135)</f>
        <v>173.66984946236559</v>
      </c>
      <c r="V135" s="38"/>
      <c r="W135" s="302">
        <f>IF(U$219,U135/U$219*100,0)</f>
        <v>157.16779502037312</v>
      </c>
      <c r="X135" s="38"/>
      <c r="Y135" s="116">
        <v>0</v>
      </c>
      <c r="Z135" s="38"/>
      <c r="AA135" s="116">
        <v>1951803</v>
      </c>
      <c r="AB135" s="38"/>
      <c r="AC135" s="116">
        <v>67109</v>
      </c>
      <c r="AD135" s="38"/>
      <c r="AE135" s="38"/>
      <c r="AF135" s="116">
        <v>148292</v>
      </c>
      <c r="AG135" s="38"/>
      <c r="AH135" s="302">
        <f>(AF135/$BJ135)</f>
        <v>12.756301075268818</v>
      </c>
      <c r="AI135" s="38"/>
      <c r="AJ135" s="302">
        <f>IF(AH$219,AH135/AH$219*100,0)</f>
        <v>83.28822174715485</v>
      </c>
      <c r="AK135" s="38"/>
      <c r="AL135" s="116">
        <v>696762</v>
      </c>
      <c r="AM135" s="38"/>
      <c r="AN135" s="302">
        <f>(AL135/$BJ135)</f>
        <v>59.936516129032256</v>
      </c>
      <c r="AO135" s="38"/>
      <c r="AP135" s="302">
        <f>IF(AN$219,AN135/AN$219*100,0)</f>
        <v>158.23937189290612</v>
      </c>
      <c r="AQ135" s="38"/>
      <c r="AR135" s="116">
        <f>(E135+M135+S135+AF135+AL135)</f>
        <v>4616404</v>
      </c>
      <c r="AS135" s="38"/>
      <c r="AT135" s="116">
        <v>1994727</v>
      </c>
      <c r="AU135" s="38"/>
      <c r="AV135" s="302">
        <f>IF($AR135,AT135/$AR135*100,0)</f>
        <v>43.20954145261117</v>
      </c>
      <c r="AW135" s="38"/>
      <c r="AX135" s="116">
        <v>9034</v>
      </c>
      <c r="AY135" s="38"/>
      <c r="AZ135" s="302">
        <f>IF($AR135,AX135/$AR135*100,0)</f>
        <v>0.1956934445078897</v>
      </c>
      <c r="BA135" s="38"/>
      <c r="BB135" s="116">
        <v>0</v>
      </c>
      <c r="BC135" s="38"/>
      <c r="BD135" s="302">
        <f>IF($AR135,BB135/$AR135*100,0)</f>
        <v>0</v>
      </c>
      <c r="BE135" s="38"/>
      <c r="BF135" s="116">
        <v>79848</v>
      </c>
      <c r="BG135" s="38"/>
      <c r="BH135" s="54">
        <v>40</v>
      </c>
      <c r="BI135" s="38"/>
      <c r="BJ135" s="308">
        <v>11625</v>
      </c>
      <c r="BK135" s="38"/>
      <c r="BL135" s="308">
        <f>IF(E135,$BJ135,0)</f>
        <v>11625</v>
      </c>
      <c r="BM135" s="38"/>
      <c r="BN135" s="298">
        <f>IF(M135,$BJ135,0)</f>
        <v>11625</v>
      </c>
      <c r="BO135" s="31"/>
      <c r="BP135" s="298">
        <f>IF(S135,$BJ135,0)</f>
        <v>11625</v>
      </c>
      <c r="BQ135" s="31"/>
      <c r="BR135" s="298">
        <f>IF(AF135,$BJ135,0)</f>
        <v>11625</v>
      </c>
      <c r="BS135" s="31"/>
      <c r="BT135" s="298">
        <f>IF(AL135,$BJ135,0)</f>
        <v>11625</v>
      </c>
    </row>
    <row r="136" spans="1:72" ht="8.85" customHeight="1" x14ac:dyDescent="0.25">
      <c r="A136" s="37"/>
      <c r="B136" s="31"/>
      <c r="C136" s="30"/>
      <c r="D136" s="31"/>
      <c r="E136" s="277"/>
      <c r="F136" s="31"/>
      <c r="G136" s="38"/>
      <c r="H136" s="31"/>
      <c r="I136" s="38"/>
      <c r="J136" s="31"/>
      <c r="K136" s="277"/>
      <c r="L136" s="31"/>
      <c r="M136" s="277"/>
      <c r="N136" s="31"/>
      <c r="O136" s="38"/>
      <c r="P136" s="31"/>
      <c r="Q136" s="38"/>
      <c r="R136" s="31"/>
      <c r="S136" s="277"/>
      <c r="T136" s="31"/>
      <c r="U136" s="38"/>
      <c r="V136" s="31"/>
      <c r="W136" s="38"/>
      <c r="X136" s="31"/>
      <c r="Y136" s="277"/>
      <c r="Z136" s="31"/>
      <c r="AA136" s="277"/>
      <c r="AB136" s="31"/>
      <c r="AC136" s="277"/>
      <c r="AD136" s="31"/>
      <c r="AE136" s="31"/>
      <c r="AF136" s="277"/>
      <c r="AG136" s="31"/>
      <c r="AH136" s="38"/>
      <c r="AI136" s="31"/>
      <c r="AJ136" s="38"/>
      <c r="AK136" s="31"/>
      <c r="AL136" s="277"/>
      <c r="AM136" s="31"/>
      <c r="AN136" s="38"/>
      <c r="AO136" s="31"/>
      <c r="AP136" s="38"/>
      <c r="AQ136" s="31"/>
      <c r="AR136" s="277"/>
      <c r="AS136" s="31"/>
      <c r="AT136" s="277"/>
      <c r="AU136" s="31"/>
      <c r="AV136" s="38"/>
      <c r="AW136" s="31"/>
      <c r="AX136" s="277"/>
      <c r="AY136" s="31"/>
      <c r="AZ136" s="38"/>
      <c r="BA136" s="31"/>
      <c r="BB136" s="277"/>
      <c r="BC136" s="31"/>
      <c r="BD136" s="38"/>
      <c r="BE136" s="31"/>
      <c r="BF136" s="277"/>
      <c r="BG136" s="31"/>
      <c r="BH136" s="37"/>
      <c r="BI136" s="31"/>
      <c r="BJ136" s="277"/>
      <c r="BK136" s="31"/>
      <c r="BL136" s="31"/>
      <c r="BM136" s="31"/>
      <c r="BN136" s="31"/>
      <c r="BO136" s="31"/>
      <c r="BP136" s="31"/>
      <c r="BQ136" s="31"/>
      <c r="BR136" s="31"/>
      <c r="BS136" s="31"/>
      <c r="BT136" s="31"/>
    </row>
    <row r="137" spans="1:72" ht="8.85" customHeight="1" x14ac:dyDescent="0.25">
      <c r="A137" s="30">
        <v>41</v>
      </c>
      <c r="B137" s="31"/>
      <c r="C137" s="30" t="s">
        <v>169</v>
      </c>
      <c r="D137" s="31"/>
      <c r="E137" s="114">
        <v>3510238</v>
      </c>
      <c r="F137" s="31"/>
      <c r="G137" s="302">
        <f>(E137/$BJ137)</f>
        <v>98.646526528776974</v>
      </c>
      <c r="H137" s="31"/>
      <c r="I137" s="302">
        <f>IF(G$219,G137/G$219*100,0)</f>
        <v>56.218859529359563</v>
      </c>
      <c r="J137" s="31"/>
      <c r="K137" s="114">
        <v>3510238</v>
      </c>
      <c r="L137" s="31"/>
      <c r="M137" s="114">
        <v>1250721</v>
      </c>
      <c r="N137" s="31"/>
      <c r="O137" s="302">
        <f>(M137/$BJ137)</f>
        <v>35.148409397482013</v>
      </c>
      <c r="P137" s="31"/>
      <c r="Q137" s="302">
        <f>IF(O$219,O137/O$219*100,0)</f>
        <v>20.836194660992568</v>
      </c>
      <c r="R137" s="31"/>
      <c r="S137" s="114">
        <v>5196883</v>
      </c>
      <c r="T137" s="31"/>
      <c r="U137" s="302">
        <f>(S137/$BJ137)</f>
        <v>146.04549797661869</v>
      </c>
      <c r="V137" s="31"/>
      <c r="W137" s="302">
        <f>IF(U$219,U137/U$219*100,0)</f>
        <v>132.16830071941533</v>
      </c>
      <c r="X137" s="31"/>
      <c r="Y137" s="114">
        <v>0</v>
      </c>
      <c r="Z137" s="31"/>
      <c r="AA137" s="114">
        <v>4688853</v>
      </c>
      <c r="AB137" s="31"/>
      <c r="AC137" s="114">
        <v>0</v>
      </c>
      <c r="AD137" s="31"/>
      <c r="AE137" s="31"/>
      <c r="AF137" s="114">
        <v>223176</v>
      </c>
      <c r="AG137" s="31"/>
      <c r="AH137" s="302">
        <f>(AF137/$BJ137)</f>
        <v>6.2718075539568341</v>
      </c>
      <c r="AI137" s="31"/>
      <c r="AJ137" s="302">
        <f>IF(AH$219,AH137/AH$219*100,0)</f>
        <v>40.949778092191174</v>
      </c>
      <c r="AK137" s="31"/>
      <c r="AL137" s="114">
        <v>290648</v>
      </c>
      <c r="AM137" s="31"/>
      <c r="AN137" s="302">
        <f>(AL137/$BJ137)</f>
        <v>8.1679406474820144</v>
      </c>
      <c r="AO137" s="31"/>
      <c r="AP137" s="302">
        <f>IF(AN$219,AN137/AN$219*100,0)</f>
        <v>21.564313063068248</v>
      </c>
      <c r="AQ137" s="31"/>
      <c r="AR137" s="114">
        <f>(E137+M137+S137+AF137+AL137)</f>
        <v>10471666</v>
      </c>
      <c r="AS137" s="31"/>
      <c r="AT137" s="114">
        <v>4368490</v>
      </c>
      <c r="AU137" s="31"/>
      <c r="AV137" s="302">
        <f>IF($AR137,AT137/$AR137*100,0)</f>
        <v>41.717239644579955</v>
      </c>
      <c r="AW137" s="31"/>
      <c r="AX137" s="114">
        <v>39240</v>
      </c>
      <c r="AY137" s="31"/>
      <c r="AZ137" s="302">
        <f>IF($AR137,AX137/$AR137*100,0)</f>
        <v>0.37472547348244301</v>
      </c>
      <c r="BA137" s="31"/>
      <c r="BB137" s="114">
        <v>5717</v>
      </c>
      <c r="BC137" s="31"/>
      <c r="BD137" s="302">
        <f>IF($AR137,BB137/$AR137*100,0)</f>
        <v>5.4594942199264189E-2</v>
      </c>
      <c r="BE137" s="31"/>
      <c r="BF137" s="114">
        <v>364450</v>
      </c>
      <c r="BG137" s="31"/>
      <c r="BH137" s="30">
        <v>41</v>
      </c>
      <c r="BI137" s="31"/>
      <c r="BJ137" s="298">
        <v>35584</v>
      </c>
      <c r="BK137" s="31"/>
      <c r="BL137" s="298">
        <f>IF(E137,$BJ137,0)</f>
        <v>35584</v>
      </c>
      <c r="BM137" s="31"/>
      <c r="BN137" s="298">
        <f>IF(M137,$BJ137,0)</f>
        <v>35584</v>
      </c>
      <c r="BO137" s="31"/>
      <c r="BP137" s="298">
        <f>IF(S137,$BJ137,0)</f>
        <v>35584</v>
      </c>
      <c r="BQ137" s="31"/>
      <c r="BR137" s="298">
        <f>IF(AF137,$BJ137,0)</f>
        <v>35584</v>
      </c>
      <c r="BS137" s="31"/>
      <c r="BT137" s="298">
        <f>IF(AL137,$BJ137,0)</f>
        <v>35584</v>
      </c>
    </row>
    <row r="138" spans="1:72" ht="8.85" customHeight="1" x14ac:dyDescent="0.25">
      <c r="A138" s="30">
        <v>42</v>
      </c>
      <c r="B138" s="31"/>
      <c r="C138" s="30" t="s">
        <v>170</v>
      </c>
      <c r="D138" s="31"/>
      <c r="E138" s="114">
        <v>24420547</v>
      </c>
      <c r="F138" s="31"/>
      <c r="G138" s="302">
        <f>(E138/$BJ138)</f>
        <v>232.11241326870069</v>
      </c>
      <c r="H138" s="31"/>
      <c r="I138" s="302">
        <f>IF(G$219,G138/G$219*100,0)</f>
        <v>132.28134447052307</v>
      </c>
      <c r="J138" s="31"/>
      <c r="K138" s="114">
        <v>24420547</v>
      </c>
      <c r="L138" s="31"/>
      <c r="M138" s="114">
        <v>25432268</v>
      </c>
      <c r="N138" s="31"/>
      <c r="O138" s="302">
        <f>(M138/$BJ138)</f>
        <v>241.72861895257105</v>
      </c>
      <c r="P138" s="31"/>
      <c r="Q138" s="302">
        <f>IF(O$219,O138/O$219*100,0)</f>
        <v>143.29822162562758</v>
      </c>
      <c r="R138" s="31"/>
      <c r="S138" s="114">
        <v>11080096</v>
      </c>
      <c r="T138" s="31"/>
      <c r="U138" s="302">
        <f>(S138/$BJ138)</f>
        <v>105.31409561828724</v>
      </c>
      <c r="V138" s="31"/>
      <c r="W138" s="302">
        <f>IF(U$219,U138/U$219*100,0)</f>
        <v>95.307183394995533</v>
      </c>
      <c r="X138" s="31"/>
      <c r="Y138" s="114">
        <v>0</v>
      </c>
      <c r="Z138" s="31"/>
      <c r="AA138" s="114">
        <v>10060043</v>
      </c>
      <c r="AB138" s="31"/>
      <c r="AC138" s="114">
        <v>515936</v>
      </c>
      <c r="AD138" s="31"/>
      <c r="AE138" s="31"/>
      <c r="AF138" s="114">
        <v>1508397</v>
      </c>
      <c r="AG138" s="31"/>
      <c r="AH138" s="302">
        <f>(AF138/$BJ138)</f>
        <v>14.337011690903907</v>
      </c>
      <c r="AI138" s="31"/>
      <c r="AJ138" s="302">
        <f>IF(AH$219,AH138/AH$219*100,0)</f>
        <v>93.608970332208358</v>
      </c>
      <c r="AK138" s="31"/>
      <c r="AL138" s="114">
        <v>1020245</v>
      </c>
      <c r="AM138" s="31"/>
      <c r="AN138" s="302">
        <f>(AL138/$BJ138)</f>
        <v>9.6972245984222027</v>
      </c>
      <c r="AO138" s="31"/>
      <c r="AP138" s="302">
        <f>IF(AN$219,AN138/AN$219*100,0)</f>
        <v>25.601800515987783</v>
      </c>
      <c r="AQ138" s="31"/>
      <c r="AR138" s="114">
        <f>(E138+M138+S138+AF138+AL138)</f>
        <v>63461553</v>
      </c>
      <c r="AS138" s="31"/>
      <c r="AT138" s="114">
        <v>8174647</v>
      </c>
      <c r="AU138" s="31"/>
      <c r="AV138" s="302">
        <f>IF($AR138,AT138/$AR138*100,0)</f>
        <v>12.881258988414606</v>
      </c>
      <c r="AW138" s="31"/>
      <c r="AX138" s="114">
        <v>523954</v>
      </c>
      <c r="AY138" s="31"/>
      <c r="AZ138" s="302">
        <f>IF($AR138,AX138/$AR138*100,0)</f>
        <v>0.82562429570546447</v>
      </c>
      <c r="BA138" s="31"/>
      <c r="BB138" s="114">
        <v>48265</v>
      </c>
      <c r="BC138" s="31"/>
      <c r="BD138" s="302">
        <f>IF($AR138,BB138/$AR138*100,0)</f>
        <v>7.6053921970677271E-2</v>
      </c>
      <c r="BE138" s="31"/>
      <c r="BF138" s="114">
        <v>3452822</v>
      </c>
      <c r="BG138" s="31"/>
      <c r="BH138" s="30">
        <v>42</v>
      </c>
      <c r="BI138" s="31"/>
      <c r="BJ138" s="298">
        <v>105210</v>
      </c>
      <c r="BK138" s="31"/>
      <c r="BL138" s="298">
        <f>IF(E138,$BJ138,0)</f>
        <v>105210</v>
      </c>
      <c r="BM138" s="31"/>
      <c r="BN138" s="298">
        <f>IF(M138,$BJ138,0)</f>
        <v>105210</v>
      </c>
      <c r="BO138" s="31"/>
      <c r="BP138" s="298">
        <f>IF(S138,$BJ138,0)</f>
        <v>105210</v>
      </c>
      <c r="BQ138" s="31"/>
      <c r="BR138" s="298">
        <f>IF(AF138,$BJ138,0)</f>
        <v>105210</v>
      </c>
      <c r="BS138" s="31"/>
      <c r="BT138" s="298">
        <f>IF(AL138,$BJ138,0)</f>
        <v>105210</v>
      </c>
    </row>
    <row r="139" spans="1:72" ht="8.85" customHeight="1" x14ac:dyDescent="0.25">
      <c r="A139" s="30">
        <v>43</v>
      </c>
      <c r="B139" s="31"/>
      <c r="C139" s="30" t="s">
        <v>171</v>
      </c>
      <c r="D139" s="31"/>
      <c r="E139" s="114">
        <v>75078723</v>
      </c>
      <c r="F139" s="31"/>
      <c r="G139" s="302">
        <f>(E139/$BJ139)</f>
        <v>233.72045524588071</v>
      </c>
      <c r="H139" s="31"/>
      <c r="I139" s="302">
        <f>IF(G$219,G139/G$219*100,0)</f>
        <v>133.1977709197202</v>
      </c>
      <c r="J139" s="31"/>
      <c r="K139" s="114">
        <v>0</v>
      </c>
      <c r="L139" s="31"/>
      <c r="M139" s="114">
        <v>58313366</v>
      </c>
      <c r="N139" s="31"/>
      <c r="O139" s="302">
        <f>(M139/$BJ139)</f>
        <v>181.52981169431533</v>
      </c>
      <c r="P139" s="31"/>
      <c r="Q139" s="302">
        <f>IF(O$219,O139/O$219*100,0)</f>
        <v>107.61199604972865</v>
      </c>
      <c r="R139" s="31"/>
      <c r="S139" s="114">
        <v>44546097</v>
      </c>
      <c r="T139" s="31"/>
      <c r="U139" s="302">
        <f>(S139/$BJ139)</f>
        <v>138.67223168229913</v>
      </c>
      <c r="V139" s="31"/>
      <c r="W139" s="302">
        <f>IF(U$219,U139/U$219*100,0)</f>
        <v>125.49563986801424</v>
      </c>
      <c r="X139" s="31"/>
      <c r="Y139" s="114">
        <v>36810569</v>
      </c>
      <c r="Z139" s="31"/>
      <c r="AA139" s="114">
        <v>1585863</v>
      </c>
      <c r="AB139" s="31"/>
      <c r="AC139" s="114">
        <v>596906</v>
      </c>
      <c r="AD139" s="31"/>
      <c r="AE139" s="31"/>
      <c r="AF139" s="114">
        <v>4929777</v>
      </c>
      <c r="AG139" s="31"/>
      <c r="AH139" s="302">
        <f>(AF139/$BJ139)</f>
        <v>15.346421444870234</v>
      </c>
      <c r="AI139" s="31"/>
      <c r="AJ139" s="302">
        <f>IF(AH$219,AH139/AH$219*100,0)</f>
        <v>100.19959114979649</v>
      </c>
      <c r="AK139" s="31"/>
      <c r="AL139" s="114">
        <v>2830807</v>
      </c>
      <c r="AM139" s="31"/>
      <c r="AN139" s="302">
        <f>(AL139/$BJ139)</f>
        <v>8.8123169163815671</v>
      </c>
      <c r="AO139" s="31"/>
      <c r="AP139" s="302">
        <f>IF(AN$219,AN139/AN$219*100,0)</f>
        <v>23.265541339897787</v>
      </c>
      <c r="AQ139" s="31"/>
      <c r="AR139" s="114">
        <f>(E139+M139+S139+AF139+AL139)</f>
        <v>185698770</v>
      </c>
      <c r="AS139" s="31"/>
      <c r="AT139" s="114">
        <v>17976725</v>
      </c>
      <c r="AU139" s="31"/>
      <c r="AV139" s="302">
        <f>IF($AR139,AT139/$AR139*100,0)</f>
        <v>9.6805837755414323</v>
      </c>
      <c r="AW139" s="31"/>
      <c r="AX139" s="114">
        <v>1686082</v>
      </c>
      <c r="AY139" s="31"/>
      <c r="AZ139" s="302">
        <f>IF($AR139,AX139/$AR139*100,0)</f>
        <v>0.90796616477319703</v>
      </c>
      <c r="BA139" s="31"/>
      <c r="BB139" s="114">
        <v>80323</v>
      </c>
      <c r="BC139" s="31"/>
      <c r="BD139" s="302">
        <f>IF($AR139,BB139/$AR139*100,0)</f>
        <v>4.3254459897607296E-2</v>
      </c>
      <c r="BE139" s="31"/>
      <c r="BF139" s="114">
        <v>3876704</v>
      </c>
      <c r="BG139" s="31"/>
      <c r="BH139" s="30">
        <v>43</v>
      </c>
      <c r="BI139" s="31"/>
      <c r="BJ139" s="298">
        <v>321233</v>
      </c>
      <c r="BK139" s="31"/>
      <c r="BL139" s="298">
        <f>IF(E139,$BJ139,0)</f>
        <v>321233</v>
      </c>
      <c r="BM139" s="31"/>
      <c r="BN139" s="298">
        <f>IF(M139,$BJ139,0)</f>
        <v>321233</v>
      </c>
      <c r="BO139" s="31"/>
      <c r="BP139" s="298">
        <f>IF(S139,$BJ139,0)</f>
        <v>321233</v>
      </c>
      <c r="BQ139" s="31"/>
      <c r="BR139" s="298">
        <f>IF(AF139,$BJ139,0)</f>
        <v>321233</v>
      </c>
      <c r="BS139" s="31"/>
      <c r="BT139" s="298">
        <f>IF(AL139,$BJ139,0)</f>
        <v>321233</v>
      </c>
    </row>
    <row r="140" spans="1:72" ht="8.85" customHeight="1" x14ac:dyDescent="0.25">
      <c r="A140" s="30">
        <v>44</v>
      </c>
      <c r="B140" s="31"/>
      <c r="C140" s="30" t="s">
        <v>172</v>
      </c>
      <c r="D140" s="31"/>
      <c r="E140" s="114">
        <v>5920831</v>
      </c>
      <c r="F140" s="31"/>
      <c r="G140" s="302">
        <f>(E140/$BJ140)</f>
        <v>113.09655791564792</v>
      </c>
      <c r="H140" s="31"/>
      <c r="I140" s="302">
        <f>IF(G$219,G140/G$219*100,0)</f>
        <v>64.453962308131537</v>
      </c>
      <c r="J140" s="31"/>
      <c r="K140" s="114">
        <v>5920831</v>
      </c>
      <c r="L140" s="31"/>
      <c r="M140" s="114">
        <v>2627487</v>
      </c>
      <c r="N140" s="31"/>
      <c r="O140" s="302">
        <f>(M140/$BJ140)</f>
        <v>50.18885620415648</v>
      </c>
      <c r="P140" s="31"/>
      <c r="Q140" s="302">
        <f>IF(O$219,O140/O$219*100,0)</f>
        <v>29.75226462900153</v>
      </c>
      <c r="R140" s="31"/>
      <c r="S140" s="114">
        <v>3289792</v>
      </c>
      <c r="T140" s="31"/>
      <c r="U140" s="302">
        <f>(S140/$BJ140)</f>
        <v>62.839853300733495</v>
      </c>
      <c r="V140" s="31"/>
      <c r="W140" s="302">
        <f>IF(U$219,U140/U$219*100,0)</f>
        <v>56.868830215806824</v>
      </c>
      <c r="X140" s="31"/>
      <c r="Y140" s="114">
        <v>2915327</v>
      </c>
      <c r="Z140" s="31"/>
      <c r="AA140" s="114">
        <v>0</v>
      </c>
      <c r="AB140" s="31"/>
      <c r="AC140" s="114">
        <v>374465</v>
      </c>
      <c r="AD140" s="31"/>
      <c r="AE140" s="31"/>
      <c r="AF140" s="114">
        <v>363820</v>
      </c>
      <c r="AG140" s="31"/>
      <c r="AH140" s="302">
        <f>(AF140/$BJ140)</f>
        <v>6.9494957212713935</v>
      </c>
      <c r="AI140" s="31"/>
      <c r="AJ140" s="302">
        <f>IF(AH$219,AH140/AH$219*100,0)</f>
        <v>45.374528027275986</v>
      </c>
      <c r="AK140" s="31"/>
      <c r="AL140" s="114">
        <v>1711967</v>
      </c>
      <c r="AM140" s="31"/>
      <c r="AN140" s="302">
        <f>(AL140/$BJ140)</f>
        <v>32.701081143031786</v>
      </c>
      <c r="AO140" s="31"/>
      <c r="AP140" s="302">
        <f>IF(AN$219,AN140/AN$219*100,0)</f>
        <v>86.334656641576416</v>
      </c>
      <c r="AQ140" s="31"/>
      <c r="AR140" s="114">
        <f>(E140+M140+S140+AF140+AL140)</f>
        <v>13913897</v>
      </c>
      <c r="AS140" s="31"/>
      <c r="AT140" s="114">
        <v>4654854</v>
      </c>
      <c r="AU140" s="31"/>
      <c r="AV140" s="302">
        <f>IF($AR140,AT140/$AR140*100,0)</f>
        <v>33.454710783039431</v>
      </c>
      <c r="AW140" s="31"/>
      <c r="AX140" s="114">
        <v>344043</v>
      </c>
      <c r="AY140" s="31"/>
      <c r="AZ140" s="302">
        <f>IF($AR140,AX140/$AR140*100,0)</f>
        <v>2.4726573726972392</v>
      </c>
      <c r="BA140" s="31"/>
      <c r="BB140" s="114">
        <v>0</v>
      </c>
      <c r="BC140" s="31"/>
      <c r="BD140" s="302">
        <f>IF($AR140,BB140/$AR140*100,0)</f>
        <v>0</v>
      </c>
      <c r="BE140" s="31"/>
      <c r="BF140" s="114">
        <v>90940</v>
      </c>
      <c r="BG140" s="31"/>
      <c r="BH140" s="30">
        <v>44</v>
      </c>
      <c r="BI140" s="31"/>
      <c r="BJ140" s="298">
        <v>52352</v>
      </c>
      <c r="BK140" s="31"/>
      <c r="BL140" s="298">
        <f>IF(E140,$BJ140,0)</f>
        <v>52352</v>
      </c>
      <c r="BM140" s="31"/>
      <c r="BN140" s="298">
        <f>IF(M140,$BJ140,0)</f>
        <v>52352</v>
      </c>
      <c r="BO140" s="31"/>
      <c r="BP140" s="298">
        <f>IF(S140,$BJ140,0)</f>
        <v>52352</v>
      </c>
      <c r="BQ140" s="31"/>
      <c r="BR140" s="298">
        <f>IF(AF140,$BJ140,0)</f>
        <v>52352</v>
      </c>
      <c r="BS140" s="31"/>
      <c r="BT140" s="298">
        <f>IF(AL140,$BJ140,0)</f>
        <v>52352</v>
      </c>
    </row>
    <row r="141" spans="1:72" ht="8.85" customHeight="1" x14ac:dyDescent="0.25">
      <c r="A141" s="30">
        <v>45</v>
      </c>
      <c r="B141" s="31"/>
      <c r="C141" s="30" t="s">
        <v>173</v>
      </c>
      <c r="D141" s="31"/>
      <c r="E141" s="114">
        <v>572450</v>
      </c>
      <c r="F141" s="31"/>
      <c r="G141" s="302">
        <f>(E141/$BJ141)</f>
        <v>248.89130434782609</v>
      </c>
      <c r="H141" s="31"/>
      <c r="I141" s="302">
        <f>IF(G$219,G141/G$219*100,0)</f>
        <v>141.84366920539958</v>
      </c>
      <c r="J141" s="31"/>
      <c r="K141" s="114">
        <v>572450</v>
      </c>
      <c r="L141" s="31"/>
      <c r="M141" s="114">
        <v>104280</v>
      </c>
      <c r="N141" s="31"/>
      <c r="O141" s="302">
        <f>(M141/$BJ141)</f>
        <v>45.339130434782611</v>
      </c>
      <c r="P141" s="31"/>
      <c r="Q141" s="302">
        <f>IF(O$219,O141/O$219*100,0)</f>
        <v>26.877317172905691</v>
      </c>
      <c r="R141" s="31"/>
      <c r="S141" s="114">
        <v>65690</v>
      </c>
      <c r="T141" s="31"/>
      <c r="U141" s="302">
        <f>(S141/$BJ141)</f>
        <v>28.560869565217391</v>
      </c>
      <c r="V141" s="31"/>
      <c r="W141" s="302">
        <f>IF(U$219,U141/U$219*100,0)</f>
        <v>25.847024727239358</v>
      </c>
      <c r="X141" s="31"/>
      <c r="Y141" s="114">
        <v>0</v>
      </c>
      <c r="Z141" s="31"/>
      <c r="AA141" s="114">
        <v>65690</v>
      </c>
      <c r="AB141" s="31"/>
      <c r="AC141" s="114">
        <v>0</v>
      </c>
      <c r="AD141" s="31"/>
      <c r="AE141" s="31"/>
      <c r="AF141" s="114">
        <v>58939</v>
      </c>
      <c r="AG141" s="31"/>
      <c r="AH141" s="302">
        <f>(AF141/$BJ141)</f>
        <v>25.625652173913043</v>
      </c>
      <c r="AI141" s="31"/>
      <c r="AJ141" s="302">
        <f>IF(AH$219,AH141/AH$219*100,0)</f>
        <v>167.31456776402194</v>
      </c>
      <c r="AK141" s="31"/>
      <c r="AL141" s="114">
        <v>159488</v>
      </c>
      <c r="AM141" s="31"/>
      <c r="AN141" s="302">
        <f>(AL141/$BJ141)</f>
        <v>69.342608695652174</v>
      </c>
      <c r="AO141" s="31"/>
      <c r="AP141" s="302">
        <f>IF(AN$219,AN141/AN$219*100,0)</f>
        <v>183.0725499926173</v>
      </c>
      <c r="AQ141" s="31"/>
      <c r="AR141" s="114">
        <f>(E141+M141+S141+AF141+AL141)</f>
        <v>960847</v>
      </c>
      <c r="AS141" s="31"/>
      <c r="AT141" s="114">
        <v>503751</v>
      </c>
      <c r="AU141" s="31"/>
      <c r="AV141" s="302">
        <f>IF($AR141,AT141/$AR141*100,0)</f>
        <v>52.427805883767128</v>
      </c>
      <c r="AW141" s="31"/>
      <c r="AX141" s="114">
        <v>15393</v>
      </c>
      <c r="AY141" s="31"/>
      <c r="AZ141" s="302">
        <f>IF($AR141,AX141/$AR141*100,0)</f>
        <v>1.602024047533062</v>
      </c>
      <c r="BA141" s="31"/>
      <c r="BB141" s="114">
        <v>19750</v>
      </c>
      <c r="BC141" s="31"/>
      <c r="BD141" s="302">
        <f>IF($AR141,BB141/$AR141*100,0)</f>
        <v>2.0554781354367555</v>
      </c>
      <c r="BE141" s="31"/>
      <c r="BF141" s="114">
        <v>20240</v>
      </c>
      <c r="BG141" s="31"/>
      <c r="BH141" s="30">
        <v>45</v>
      </c>
      <c r="BI141" s="31"/>
      <c r="BJ141" s="298">
        <v>2300</v>
      </c>
      <c r="BK141" s="31"/>
      <c r="BL141" s="298">
        <f>IF(E141,$BJ141,0)</f>
        <v>2300</v>
      </c>
      <c r="BM141" s="31"/>
      <c r="BN141" s="298">
        <f>IF(M141,$BJ141,0)</f>
        <v>2300</v>
      </c>
      <c r="BO141" s="31"/>
      <c r="BP141" s="298">
        <f>IF(S141,$BJ141,0)</f>
        <v>2300</v>
      </c>
      <c r="BQ141" s="31"/>
      <c r="BR141" s="298">
        <f>IF(AF141,$BJ141,0)</f>
        <v>2300</v>
      </c>
      <c r="BS141" s="31"/>
      <c r="BT141" s="298">
        <f>IF(AL141,$BJ141,0)</f>
        <v>2300</v>
      </c>
    </row>
    <row r="142" spans="1:72" ht="8.85" customHeight="1" x14ac:dyDescent="0.25">
      <c r="A142" s="37"/>
      <c r="B142" s="31"/>
      <c r="C142" s="30"/>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277"/>
      <c r="AS142" s="31"/>
      <c r="AT142" s="31"/>
      <c r="AU142" s="31"/>
      <c r="AV142" s="31"/>
      <c r="AW142" s="31"/>
      <c r="AX142" s="31"/>
      <c r="AY142" s="31"/>
      <c r="AZ142" s="31"/>
      <c r="BA142" s="31"/>
      <c r="BB142" s="31"/>
      <c r="BC142" s="31"/>
      <c r="BD142" s="31"/>
      <c r="BE142" s="31"/>
      <c r="BF142" s="31"/>
      <c r="BG142" s="31"/>
      <c r="BH142" s="37"/>
      <c r="BI142" s="31"/>
      <c r="BJ142" s="277"/>
      <c r="BK142" s="31"/>
      <c r="BL142" s="31"/>
      <c r="BM142" s="31"/>
      <c r="BN142" s="31"/>
      <c r="BO142" s="31"/>
      <c r="BP142" s="31"/>
      <c r="BQ142" s="31"/>
      <c r="BR142" s="31"/>
      <c r="BS142" s="31"/>
      <c r="BT142" s="31"/>
    </row>
    <row r="143" spans="1:72" ht="8.85" customHeight="1" x14ac:dyDescent="0.25">
      <c r="A143" s="30">
        <v>46</v>
      </c>
      <c r="B143" s="31"/>
      <c r="C143" s="30" t="s">
        <v>174</v>
      </c>
      <c r="D143" s="31"/>
      <c r="E143" s="114">
        <v>3844692</v>
      </c>
      <c r="F143" s="31"/>
      <c r="G143" s="302">
        <f>(E143/$BJ143)</f>
        <v>103.70318821815827</v>
      </c>
      <c r="H143" s="31"/>
      <c r="I143" s="302">
        <f>IF(G$219,G143/G$219*100,0)</f>
        <v>59.100661486369091</v>
      </c>
      <c r="J143" s="31"/>
      <c r="K143" s="114">
        <v>3844692</v>
      </c>
      <c r="L143" s="31"/>
      <c r="M143" s="114">
        <v>4693738</v>
      </c>
      <c r="N143" s="31"/>
      <c r="O143" s="302">
        <f>(M143/$BJ143)</f>
        <v>126.60457463451475</v>
      </c>
      <c r="P143" s="31"/>
      <c r="Q143" s="302">
        <f>IF(O$219,O143/O$219*100,0)</f>
        <v>75.051975531100169</v>
      </c>
      <c r="R143" s="31"/>
      <c r="S143" s="114">
        <v>1364090</v>
      </c>
      <c r="T143" s="31"/>
      <c r="U143" s="302">
        <f>(S143/$BJ143)</f>
        <v>36.793709877542213</v>
      </c>
      <c r="V143" s="31"/>
      <c r="W143" s="302">
        <f>IF(U$219,U143/U$219*100,0)</f>
        <v>33.297583143962861</v>
      </c>
      <c r="X143" s="31"/>
      <c r="Y143" s="114">
        <v>0</v>
      </c>
      <c r="Z143" s="31"/>
      <c r="AA143" s="114">
        <v>1364090</v>
      </c>
      <c r="AB143" s="31"/>
      <c r="AC143" s="114">
        <v>0</v>
      </c>
      <c r="AD143" s="31"/>
      <c r="AE143" s="31"/>
      <c r="AF143" s="114">
        <v>471102</v>
      </c>
      <c r="AG143" s="31"/>
      <c r="AH143" s="302">
        <f>(AF143/$BJ143)</f>
        <v>12.707072341802881</v>
      </c>
      <c r="AI143" s="31"/>
      <c r="AJ143" s="302">
        <f>IF(AH$219,AH143/AH$219*100,0)</f>
        <v>82.966798346668355</v>
      </c>
      <c r="AK143" s="31"/>
      <c r="AL143" s="114">
        <v>3229630</v>
      </c>
      <c r="AM143" s="31"/>
      <c r="AN143" s="302">
        <f>(AL143/$BJ143)</f>
        <v>87.113071154987324</v>
      </c>
      <c r="AO143" s="31"/>
      <c r="AP143" s="302">
        <f>IF(AN$219,AN143/AN$219*100,0)</f>
        <v>229.98863720325821</v>
      </c>
      <c r="AQ143" s="31"/>
      <c r="AR143" s="114">
        <f>(E143+M143+S143+AF143+AL143)</f>
        <v>13603252</v>
      </c>
      <c r="AS143" s="31"/>
      <c r="AT143" s="114">
        <v>2292248</v>
      </c>
      <c r="AU143" s="31"/>
      <c r="AV143" s="302">
        <f>IF($AR143,AT143/$AR143*100,0)</f>
        <v>16.850735397682847</v>
      </c>
      <c r="AW143" s="31"/>
      <c r="AX143" s="114">
        <v>40852</v>
      </c>
      <c r="AY143" s="31"/>
      <c r="AZ143" s="302">
        <f>IF($AR143,AX143/$AR143*100,0)</f>
        <v>0.30031054339065394</v>
      </c>
      <c r="BA143" s="31"/>
      <c r="BB143" s="114">
        <v>0</v>
      </c>
      <c r="BC143" s="31"/>
      <c r="BD143" s="302">
        <f>IF($AR143,BB143/$AR143*100,0)</f>
        <v>0</v>
      </c>
      <c r="BE143" s="31"/>
      <c r="BF143" s="114">
        <v>2548262</v>
      </c>
      <c r="BG143" s="31"/>
      <c r="BH143" s="30">
        <v>46</v>
      </c>
      <c r="BI143" s="31"/>
      <c r="BJ143" s="298">
        <v>37074</v>
      </c>
      <c r="BK143" s="31"/>
      <c r="BL143" s="298">
        <f>IF(E143,$BJ143,0)</f>
        <v>37074</v>
      </c>
      <c r="BM143" s="31"/>
      <c r="BN143" s="298">
        <f>IF(M143,$BJ143,0)</f>
        <v>37074</v>
      </c>
      <c r="BO143" s="31"/>
      <c r="BP143" s="298">
        <f>IF(S143,$BJ143,0)</f>
        <v>37074</v>
      </c>
      <c r="BQ143" s="31"/>
      <c r="BR143" s="298">
        <f>IF(AF143,$BJ143,0)</f>
        <v>37074</v>
      </c>
      <c r="BS143" s="31"/>
      <c r="BT143" s="298">
        <f>IF(AL143,$BJ143,0)</f>
        <v>37074</v>
      </c>
    </row>
    <row r="144" spans="1:72" ht="8.85" customHeight="1" x14ac:dyDescent="0.25">
      <c r="A144" s="30">
        <v>47</v>
      </c>
      <c r="B144" s="31"/>
      <c r="C144" s="30" t="s">
        <v>175</v>
      </c>
      <c r="D144" s="31"/>
      <c r="E144" s="114">
        <v>13740520</v>
      </c>
      <c r="F144" s="31"/>
      <c r="G144" s="302">
        <f>(E144/$BJ144)</f>
        <v>186.65380696868846</v>
      </c>
      <c r="H144" s="31"/>
      <c r="I144" s="302">
        <f>IF(G$219,G144/G$219*100,0)</f>
        <v>106.37439070428658</v>
      </c>
      <c r="J144" s="31"/>
      <c r="K144" s="114">
        <v>0</v>
      </c>
      <c r="L144" s="31"/>
      <c r="M144" s="114">
        <v>11324115</v>
      </c>
      <c r="N144" s="31"/>
      <c r="O144" s="302">
        <f>(M144/$BJ144)</f>
        <v>153.82890715207498</v>
      </c>
      <c r="P144" s="31"/>
      <c r="Q144" s="302">
        <f>IF(O$219,O144/O$219*100,0)</f>
        <v>91.190728367298561</v>
      </c>
      <c r="R144" s="31"/>
      <c r="S144" s="114">
        <v>5747416</v>
      </c>
      <c r="T144" s="31"/>
      <c r="U144" s="302">
        <f>(S144/$BJ144)</f>
        <v>78.073979487876116</v>
      </c>
      <c r="V144" s="31"/>
      <c r="W144" s="302">
        <f>IF(U$219,U144/U$219*100,0)</f>
        <v>70.655414526828409</v>
      </c>
      <c r="X144" s="31"/>
      <c r="Y144" s="114">
        <v>0</v>
      </c>
      <c r="Z144" s="31"/>
      <c r="AA144" s="114">
        <v>5747416</v>
      </c>
      <c r="AB144" s="31"/>
      <c r="AC144" s="114">
        <v>0</v>
      </c>
      <c r="AD144" s="31"/>
      <c r="AE144" s="31"/>
      <c r="AF144" s="114">
        <v>1141049</v>
      </c>
      <c r="AG144" s="31"/>
      <c r="AH144" s="302">
        <f>(AF144/$BJ144)</f>
        <v>15.500224139102086</v>
      </c>
      <c r="AI144" s="31"/>
      <c r="AJ144" s="302">
        <f>IF(AH$219,AH144/AH$219*100,0)</f>
        <v>101.20379705767736</v>
      </c>
      <c r="AK144" s="31"/>
      <c r="AL144" s="114">
        <v>558402</v>
      </c>
      <c r="AM144" s="31"/>
      <c r="AN144" s="302">
        <f>(AL144/$BJ144)</f>
        <v>7.5854377504584667</v>
      </c>
      <c r="AO144" s="31"/>
      <c r="AP144" s="302">
        <f>IF(AN$219,AN144/AN$219*100,0)</f>
        <v>20.026437682517784</v>
      </c>
      <c r="AQ144" s="31"/>
      <c r="AR144" s="114">
        <f>(E144+M144+S144+AF144+AL144)</f>
        <v>32511502</v>
      </c>
      <c r="AS144" s="31"/>
      <c r="AT144" s="114">
        <v>4157715</v>
      </c>
      <c r="AU144" s="31"/>
      <c r="AV144" s="302">
        <f>IF($AR144,AT144/$AR144*100,0)</f>
        <v>12.788443302311903</v>
      </c>
      <c r="AW144" s="31"/>
      <c r="AX144" s="114">
        <v>717204</v>
      </c>
      <c r="AY144" s="31"/>
      <c r="AZ144" s="302">
        <f>IF($AR144,AX144/$AR144*100,0)</f>
        <v>2.2060008178028809</v>
      </c>
      <c r="BA144" s="31"/>
      <c r="BB144" s="114">
        <v>160937</v>
      </c>
      <c r="BC144" s="31"/>
      <c r="BD144" s="302">
        <f>IF($AR144,BB144/$AR144*100,0)</f>
        <v>0.49501557940940411</v>
      </c>
      <c r="BE144" s="31"/>
      <c r="BF144" s="114">
        <v>2123959</v>
      </c>
      <c r="BG144" s="31"/>
      <c r="BH144" s="30">
        <v>47</v>
      </c>
      <c r="BI144" s="31"/>
      <c r="BJ144" s="298">
        <v>73615</v>
      </c>
      <c r="BK144" s="31"/>
      <c r="BL144" s="298">
        <f>IF(E144,$BJ144,0)</f>
        <v>73615</v>
      </c>
      <c r="BM144" s="31"/>
      <c r="BN144" s="298">
        <f>IF(M144,$BJ144,0)</f>
        <v>73615</v>
      </c>
      <c r="BO144" s="31"/>
      <c r="BP144" s="298">
        <f>IF(S144,$BJ144,0)</f>
        <v>73615</v>
      </c>
      <c r="BQ144" s="31"/>
      <c r="BR144" s="298">
        <f>IF(AF144,$BJ144,0)</f>
        <v>73615</v>
      </c>
      <c r="BS144" s="31"/>
      <c r="BT144" s="298">
        <f>IF(AL144,$BJ144,0)</f>
        <v>73615</v>
      </c>
    </row>
    <row r="145" spans="1:72" ht="8.85" customHeight="1" x14ac:dyDescent="0.25">
      <c r="A145" s="30">
        <v>48</v>
      </c>
      <c r="B145" s="31"/>
      <c r="C145" s="30" t="s">
        <v>176</v>
      </c>
      <c r="D145" s="31"/>
      <c r="E145" s="114">
        <v>1171687</v>
      </c>
      <c r="F145" s="31"/>
      <c r="G145" s="302">
        <f>(E145/$BJ145)</f>
        <v>163.73490776970374</v>
      </c>
      <c r="H145" s="31"/>
      <c r="I145" s="302">
        <f>IF(G$219,G145/G$219*100,0)</f>
        <v>93.312862640656263</v>
      </c>
      <c r="J145" s="31"/>
      <c r="K145" s="114">
        <v>1171687</v>
      </c>
      <c r="L145" s="31"/>
      <c r="M145" s="114">
        <v>624068</v>
      </c>
      <c r="N145" s="31"/>
      <c r="O145" s="302">
        <f>(M145/$BJ145)</f>
        <v>87.209055338177748</v>
      </c>
      <c r="P145" s="31"/>
      <c r="Q145" s="302">
        <f>IF(O$219,O145/O$219*100,0)</f>
        <v>51.698067832273509</v>
      </c>
      <c r="R145" s="31"/>
      <c r="S145" s="114">
        <v>525776</v>
      </c>
      <c r="T145" s="31"/>
      <c r="U145" s="302">
        <f>(S145/$BJ145)</f>
        <v>73.47344885410844</v>
      </c>
      <c r="V145" s="31"/>
      <c r="W145" s="302">
        <f>IF(U$219,U145/U$219*100,0)</f>
        <v>66.492024866093828</v>
      </c>
      <c r="X145" s="31"/>
      <c r="Y145" s="114">
        <v>0</v>
      </c>
      <c r="Z145" s="31"/>
      <c r="AA145" s="114">
        <v>525776</v>
      </c>
      <c r="AB145" s="31"/>
      <c r="AC145" s="114">
        <v>0</v>
      </c>
      <c r="AD145" s="31"/>
      <c r="AE145" s="31"/>
      <c r="AF145" s="114">
        <v>45990</v>
      </c>
      <c r="AG145" s="31"/>
      <c r="AH145" s="302">
        <f>(AF145/$BJ145)</f>
        <v>6.4267747344885411</v>
      </c>
      <c r="AI145" s="31"/>
      <c r="AJ145" s="302">
        <f>IF(AH$219,AH145/AH$219*100,0)</f>
        <v>41.961587144007879</v>
      </c>
      <c r="AK145" s="31"/>
      <c r="AL145" s="114">
        <v>182762</v>
      </c>
      <c r="AM145" s="31"/>
      <c r="AN145" s="302">
        <f>(AL145/$BJ145)</f>
        <v>25.539686975964226</v>
      </c>
      <c r="AO145" s="31"/>
      <c r="AP145" s="302">
        <f>IF(AN$219,AN145/AN$219*100,0)</f>
        <v>67.42774332624974</v>
      </c>
      <c r="AQ145" s="31"/>
      <c r="AR145" s="114">
        <f>(E145+M145+S145+AF145+AL145)</f>
        <v>2550283</v>
      </c>
      <c r="AS145" s="31"/>
      <c r="AT145" s="114">
        <v>730924</v>
      </c>
      <c r="AU145" s="31"/>
      <c r="AV145" s="302">
        <f>IF($AR145,AT145/$AR145*100,0)</f>
        <v>28.660505520367742</v>
      </c>
      <c r="AW145" s="31"/>
      <c r="AX145" s="114">
        <v>24846</v>
      </c>
      <c r="AY145" s="31"/>
      <c r="AZ145" s="302">
        <f>IF($AR145,AX145/$AR145*100,0)</f>
        <v>0.97424481910438965</v>
      </c>
      <c r="BA145" s="31"/>
      <c r="BB145" s="114">
        <v>0</v>
      </c>
      <c r="BC145" s="31"/>
      <c r="BD145" s="302">
        <f>IF($AR145,BB145/$AR145*100,0)</f>
        <v>0</v>
      </c>
      <c r="BE145" s="31"/>
      <c r="BF145" s="114">
        <v>75311</v>
      </c>
      <c r="BG145" s="31"/>
      <c r="BH145" s="30">
        <v>48</v>
      </c>
      <c r="BI145" s="31"/>
      <c r="BJ145" s="298">
        <v>7156</v>
      </c>
      <c r="BK145" s="31"/>
      <c r="BL145" s="298">
        <f>IF(E145,$BJ145,0)</f>
        <v>7156</v>
      </c>
      <c r="BM145" s="31"/>
      <c r="BN145" s="298">
        <f>IF(M145,$BJ145,0)</f>
        <v>7156</v>
      </c>
      <c r="BO145" s="31"/>
      <c r="BP145" s="298">
        <f>IF(S145,$BJ145,0)</f>
        <v>7156</v>
      </c>
      <c r="BQ145" s="31"/>
      <c r="BR145" s="298">
        <f>IF(AF145,$BJ145,0)</f>
        <v>7156</v>
      </c>
      <c r="BS145" s="31"/>
      <c r="BT145" s="298">
        <f>IF(AL145,$BJ145,0)</f>
        <v>7156</v>
      </c>
    </row>
    <row r="146" spans="1:72" ht="8.85" customHeight="1" x14ac:dyDescent="0.25">
      <c r="A146" s="30">
        <v>49</v>
      </c>
      <c r="B146" s="31"/>
      <c r="C146" s="30" t="s">
        <v>177</v>
      </c>
      <c r="D146" s="31"/>
      <c r="E146" s="114">
        <v>3301522</v>
      </c>
      <c r="F146" s="31"/>
      <c r="G146" s="302">
        <f>(E146/$BJ146)</f>
        <v>133.53510758776898</v>
      </c>
      <c r="H146" s="31"/>
      <c r="I146" s="302">
        <f>IF(G$219,G146/G$219*100,0)</f>
        <v>76.101934045541057</v>
      </c>
      <c r="J146" s="31"/>
      <c r="K146" s="114">
        <v>3301522</v>
      </c>
      <c r="L146" s="31"/>
      <c r="M146" s="114">
        <v>4227139</v>
      </c>
      <c r="N146" s="31"/>
      <c r="O146" s="302">
        <f>(M146/$BJ146)</f>
        <v>170.97310305775764</v>
      </c>
      <c r="P146" s="31"/>
      <c r="Q146" s="302">
        <f>IF(O$219,O146/O$219*100,0)</f>
        <v>101.35391382349694</v>
      </c>
      <c r="R146" s="31"/>
      <c r="S146" s="114">
        <v>2755339</v>
      </c>
      <c r="T146" s="31"/>
      <c r="U146" s="302">
        <f>(S146/$BJ146)</f>
        <v>111.44390066332309</v>
      </c>
      <c r="V146" s="31"/>
      <c r="W146" s="302">
        <f>IF(U$219,U146/U$219*100,0)</f>
        <v>100.85453629370242</v>
      </c>
      <c r="X146" s="31"/>
      <c r="Y146" s="114">
        <v>0</v>
      </c>
      <c r="Z146" s="31"/>
      <c r="AA146" s="114">
        <v>2755339</v>
      </c>
      <c r="AB146" s="31"/>
      <c r="AC146" s="114">
        <v>0</v>
      </c>
      <c r="AD146" s="31"/>
      <c r="AE146" s="31"/>
      <c r="AF146" s="114">
        <v>295281</v>
      </c>
      <c r="AG146" s="31"/>
      <c r="AH146" s="302">
        <f>(AF146/$BJ146)</f>
        <v>11.943091732729332</v>
      </c>
      <c r="AI146" s="31"/>
      <c r="AJ146" s="302">
        <f>IF(AH$219,AH146/AH$219*100,0)</f>
        <v>77.978629283897689</v>
      </c>
      <c r="AK146" s="31"/>
      <c r="AL146" s="114">
        <v>1231297</v>
      </c>
      <c r="AM146" s="31"/>
      <c r="AN146" s="302">
        <f>(AL146/$BJ146)</f>
        <v>49.801690664940949</v>
      </c>
      <c r="AO146" s="31"/>
      <c r="AP146" s="302">
        <f>IF(AN$219,AN146/AN$219*100,0)</f>
        <v>131.48225420809595</v>
      </c>
      <c r="AQ146" s="31"/>
      <c r="AR146" s="114">
        <f>(E146+M146+S146+AF146+AL146)</f>
        <v>11810578</v>
      </c>
      <c r="AS146" s="31"/>
      <c r="AT146" s="114">
        <v>2162971</v>
      </c>
      <c r="AU146" s="31"/>
      <c r="AV146" s="302">
        <f>IF($AR146,AT146/$AR146*100,0)</f>
        <v>18.313845435845728</v>
      </c>
      <c r="AW146" s="31"/>
      <c r="AX146" s="114">
        <v>56782</v>
      </c>
      <c r="AY146" s="31"/>
      <c r="AZ146" s="302">
        <f>IF($AR146,AX146/$AR146*100,0)</f>
        <v>0.48077240588902592</v>
      </c>
      <c r="BA146" s="31"/>
      <c r="BB146" s="114">
        <v>0</v>
      </c>
      <c r="BC146" s="31"/>
      <c r="BD146" s="302">
        <f>IF($AR146,BB146/$AR146*100,0)</f>
        <v>0</v>
      </c>
      <c r="BE146" s="31"/>
      <c r="BF146" s="114">
        <v>270683</v>
      </c>
      <c r="BG146" s="31"/>
      <c r="BH146" s="30">
        <v>49</v>
      </c>
      <c r="BI146" s="31"/>
      <c r="BJ146" s="298">
        <v>24724</v>
      </c>
      <c r="BK146" s="31"/>
      <c r="BL146" s="298">
        <f>IF(E146,$BJ146,0)</f>
        <v>24724</v>
      </c>
      <c r="BM146" s="31"/>
      <c r="BN146" s="298">
        <f>IF(M146,$BJ146,0)</f>
        <v>24724</v>
      </c>
      <c r="BO146" s="31"/>
      <c r="BP146" s="298">
        <f>IF(S146,$BJ146,0)</f>
        <v>24724</v>
      </c>
      <c r="BQ146" s="31"/>
      <c r="BR146" s="298">
        <f>IF(AF146,$BJ146,0)</f>
        <v>24724</v>
      </c>
      <c r="BS146" s="31"/>
      <c r="BT146" s="298">
        <f>IF(AL146,$BJ146,0)</f>
        <v>24724</v>
      </c>
    </row>
    <row r="147" spans="1:72" ht="8.85" customHeight="1" x14ac:dyDescent="0.25">
      <c r="A147" s="30">
        <v>50</v>
      </c>
      <c r="B147" s="31"/>
      <c r="C147" s="30" t="s">
        <v>178</v>
      </c>
      <c r="D147" s="31"/>
      <c r="E147" s="116">
        <v>985511</v>
      </c>
      <c r="F147" s="38"/>
      <c r="G147" s="302">
        <f>(E147/$BJ147)</f>
        <v>60.338639564072736</v>
      </c>
      <c r="H147" s="38"/>
      <c r="I147" s="302">
        <f>IF(G$219,G147/G$219*100,0)</f>
        <v>34.387115504322452</v>
      </c>
      <c r="J147" s="38"/>
      <c r="K147" s="116">
        <v>985511</v>
      </c>
      <c r="L147" s="38"/>
      <c r="M147" s="116">
        <v>1645656</v>
      </c>
      <c r="N147" s="38"/>
      <c r="O147" s="302">
        <f>(M147/$BJ147)</f>
        <v>100.75650523480071</v>
      </c>
      <c r="P147" s="38"/>
      <c r="Q147" s="302">
        <f>IF(O$219,O147/O$219*100,0)</f>
        <v>59.729079990288881</v>
      </c>
      <c r="R147" s="38"/>
      <c r="S147" s="116">
        <v>1255824</v>
      </c>
      <c r="T147" s="38"/>
      <c r="U147" s="302">
        <f>(S147/$BJ147)</f>
        <v>76.888752831690439</v>
      </c>
      <c r="V147" s="38"/>
      <c r="W147" s="302">
        <f>IF(U$219,U147/U$219*100,0)</f>
        <v>69.582807734522532</v>
      </c>
      <c r="X147" s="38"/>
      <c r="Y147" s="116">
        <v>0</v>
      </c>
      <c r="Z147" s="38"/>
      <c r="AA147" s="116">
        <v>1255824</v>
      </c>
      <c r="AB147" s="38"/>
      <c r="AC147" s="116">
        <v>0</v>
      </c>
      <c r="AD147" s="38"/>
      <c r="AE147" s="38"/>
      <c r="AF147" s="116">
        <v>152040</v>
      </c>
      <c r="AG147" s="38"/>
      <c r="AH147" s="302">
        <f>(AF147/$BJ147)</f>
        <v>9.3087614032939445</v>
      </c>
      <c r="AI147" s="38"/>
      <c r="AJ147" s="302">
        <f>IF(AH$219,AH147/AH$219*100,0)</f>
        <v>60.7786049713133</v>
      </c>
      <c r="AK147" s="38"/>
      <c r="AL147" s="116">
        <v>871281</v>
      </c>
      <c r="AM147" s="38"/>
      <c r="AN147" s="302">
        <f>(AL147/$BJ147)</f>
        <v>53.344823363742115</v>
      </c>
      <c r="AO147" s="38"/>
      <c r="AP147" s="302">
        <f>IF(AN$219,AN147/AN$219*100,0)</f>
        <v>140.83653652214485</v>
      </c>
      <c r="AQ147" s="38"/>
      <c r="AR147" s="116">
        <f>(E147+M147+S147+AF147+AL147)</f>
        <v>4910312</v>
      </c>
      <c r="AS147" s="38"/>
      <c r="AT147" s="116">
        <v>800542</v>
      </c>
      <c r="AU147" s="38"/>
      <c r="AV147" s="302">
        <f>IF($AR147,AT147/$AR147*100,0)</f>
        <v>16.303281746658868</v>
      </c>
      <c r="AW147" s="38"/>
      <c r="AX147" s="116">
        <v>237796</v>
      </c>
      <c r="AY147" s="38"/>
      <c r="AZ147" s="302">
        <f>IF($AR147,AX147/$AR147*100,0)</f>
        <v>4.8427879939197345</v>
      </c>
      <c r="BA147" s="38"/>
      <c r="BB147" s="116">
        <v>0</v>
      </c>
      <c r="BC147" s="38"/>
      <c r="BD147" s="302">
        <f>IF($AR147,BB147/$AR147*100,0)</f>
        <v>0</v>
      </c>
      <c r="BE147" s="38"/>
      <c r="BF147" s="116">
        <v>115090</v>
      </c>
      <c r="BG147" s="31"/>
      <c r="BH147" s="30">
        <v>50</v>
      </c>
      <c r="BI147" s="31"/>
      <c r="BJ147" s="298">
        <v>16333</v>
      </c>
      <c r="BK147" s="31"/>
      <c r="BL147" s="298">
        <f>IF(E147,$BJ147,0)</f>
        <v>16333</v>
      </c>
      <c r="BM147" s="31"/>
      <c r="BN147" s="298">
        <f>IF(M147,$BJ147,0)</f>
        <v>16333</v>
      </c>
      <c r="BO147" s="31"/>
      <c r="BP147" s="298">
        <f>IF(S147,$BJ147,0)</f>
        <v>16333</v>
      </c>
      <c r="BQ147" s="31"/>
      <c r="BR147" s="298">
        <f>IF(AF147,$BJ147,0)</f>
        <v>16333</v>
      </c>
      <c r="BS147" s="31"/>
      <c r="BT147" s="298">
        <f>IF(AL147,$BJ147,0)</f>
        <v>16333</v>
      </c>
    </row>
    <row r="148" spans="1:72" ht="8.85" customHeight="1" x14ac:dyDescent="0.25">
      <c r="A148" s="31"/>
      <c r="B148" s="31"/>
      <c r="C148" s="30"/>
      <c r="D148" s="31"/>
      <c r="E148" s="114"/>
      <c r="F148" s="31"/>
      <c r="G148" s="302"/>
      <c r="H148" s="31"/>
      <c r="I148" s="302"/>
      <c r="J148" s="31"/>
      <c r="K148" s="114"/>
      <c r="L148" s="31"/>
      <c r="M148" s="114"/>
      <c r="N148" s="31"/>
      <c r="O148" s="302"/>
      <c r="P148" s="31"/>
      <c r="Q148" s="302"/>
      <c r="R148" s="31"/>
      <c r="S148" s="114"/>
      <c r="T148" s="31"/>
      <c r="U148" s="302"/>
      <c r="V148" s="31"/>
      <c r="W148" s="302"/>
      <c r="X148" s="31"/>
      <c r="Y148" s="114"/>
      <c r="Z148" s="31"/>
      <c r="AA148" s="114"/>
      <c r="AB148" s="31"/>
      <c r="AC148" s="114"/>
      <c r="AD148" s="31"/>
      <c r="AE148" s="31"/>
      <c r="AF148" s="114"/>
      <c r="AG148" s="31"/>
      <c r="AH148" s="302"/>
      <c r="AI148" s="31"/>
      <c r="AJ148" s="302"/>
      <c r="AK148" s="31"/>
      <c r="AL148" s="114"/>
      <c r="AM148" s="31"/>
      <c r="AN148" s="302"/>
      <c r="AO148" s="31"/>
      <c r="AP148" s="302"/>
      <c r="AQ148" s="31"/>
      <c r="AR148" s="114"/>
      <c r="AS148" s="31"/>
      <c r="AT148" s="114"/>
      <c r="AU148" s="31"/>
      <c r="AV148" s="302"/>
      <c r="AW148" s="31"/>
      <c r="AX148" s="114"/>
      <c r="AY148" s="31"/>
      <c r="AZ148" s="302"/>
      <c r="BA148" s="31"/>
      <c r="BB148" s="114"/>
      <c r="BC148" s="31"/>
      <c r="BD148" s="302"/>
      <c r="BE148" s="31"/>
      <c r="BF148" s="114"/>
      <c r="BG148" s="31"/>
      <c r="BH148" s="30"/>
      <c r="BI148" s="31"/>
      <c r="BJ148" s="298"/>
      <c r="BK148" s="31"/>
      <c r="BL148" s="298"/>
      <c r="BM148" s="31"/>
      <c r="BN148" s="298"/>
      <c r="BO148" s="31"/>
      <c r="BP148" s="298"/>
      <c r="BQ148" s="31"/>
      <c r="BR148" s="298"/>
      <c r="BS148" s="31"/>
      <c r="BT148" s="298"/>
    </row>
    <row r="149" spans="1:72" ht="9" customHeight="1" x14ac:dyDescent="0.25">
      <c r="A149" s="31"/>
      <c r="B149" s="31"/>
      <c r="C149" s="30"/>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row>
    <row r="150" spans="1:72" ht="9.75" customHeight="1" x14ac:dyDescent="0.25">
      <c r="A150" s="31"/>
      <c r="B150" s="31"/>
      <c r="C150" s="30"/>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row>
    <row r="151" spans="1:72" s="15" customFormat="1" ht="13.5" customHeight="1" x14ac:dyDescent="0.25">
      <c r="A151" s="49" t="s">
        <v>476</v>
      </c>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50" t="s">
        <v>477</v>
      </c>
      <c r="BJ151" s="12"/>
      <c r="BK151" s="12"/>
      <c r="BL151" s="12"/>
      <c r="BM151" s="12"/>
      <c r="BN151" s="12"/>
      <c r="BO151" s="12"/>
      <c r="BP151" s="12"/>
      <c r="BQ151" s="12"/>
      <c r="BR151" s="12"/>
      <c r="BS151" s="12"/>
      <c r="BT151" s="12"/>
    </row>
    <row r="152" spans="1:72" s="15" customFormat="1" ht="10.5" customHeight="1" x14ac:dyDescent="0.25">
      <c r="A152" s="278"/>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289" t="s">
        <v>45</v>
      </c>
      <c r="AD152" s="12"/>
      <c r="AE152" s="12"/>
      <c r="AF152" s="278" t="s">
        <v>46</v>
      </c>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289" t="s">
        <v>450</v>
      </c>
      <c r="BI152" s="12"/>
      <c r="BJ152" s="12"/>
      <c r="BK152" s="12"/>
      <c r="BL152" s="12"/>
      <c r="BM152" s="12"/>
      <c r="BN152" s="12"/>
      <c r="BO152" s="12"/>
      <c r="BP152" s="12"/>
      <c r="BQ152" s="12"/>
      <c r="BR152" s="12"/>
      <c r="BS152" s="12"/>
      <c r="BT152" s="12"/>
    </row>
    <row r="153" spans="1:72" s="15" customFormat="1" ht="10.5" customHeight="1" x14ac:dyDescent="0.25">
      <c r="A153" s="279"/>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289" t="s">
        <v>451</v>
      </c>
      <c r="AD153" s="12"/>
      <c r="AE153" s="12"/>
      <c r="AF153" s="278" t="s">
        <v>395</v>
      </c>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289" t="s">
        <v>179</v>
      </c>
      <c r="BI153" s="12"/>
      <c r="BJ153" s="12"/>
      <c r="BK153" s="12"/>
      <c r="BL153" s="12"/>
      <c r="BM153" s="12"/>
      <c r="BN153" s="12"/>
      <c r="BO153" s="12"/>
      <c r="BP153" s="12"/>
      <c r="BQ153" s="12"/>
      <c r="BR153" s="12"/>
      <c r="BS153" s="12"/>
      <c r="BT153" s="12"/>
    </row>
    <row r="154" spans="1:72" s="15" customFormat="1" ht="10.5" customHeight="1" x14ac:dyDescent="0.25">
      <c r="A154" s="280"/>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289" t="s">
        <v>51</v>
      </c>
      <c r="AD154" s="12"/>
      <c r="AE154" s="12"/>
      <c r="AF154" s="290" t="s">
        <v>52</v>
      </c>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row>
    <row r="155" spans="1:72" ht="9.6"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291" t="s">
        <v>396</v>
      </c>
      <c r="AU155" s="291"/>
      <c r="AV155" s="291"/>
      <c r="AW155" s="291"/>
      <c r="AX155" s="291"/>
      <c r="AY155" s="291"/>
      <c r="AZ155" s="291"/>
      <c r="BA155" s="291"/>
      <c r="BB155" s="291"/>
      <c r="BC155" s="291"/>
      <c r="BD155" s="291"/>
      <c r="BE155" s="291"/>
      <c r="BF155" s="291"/>
      <c r="BG155" s="30"/>
      <c r="BH155" s="30"/>
      <c r="BI155" s="30"/>
      <c r="BJ155" s="30"/>
      <c r="BK155" s="30"/>
      <c r="BL155" s="30"/>
      <c r="BM155" s="30"/>
      <c r="BN155" s="30"/>
      <c r="BO155" s="30"/>
      <c r="BP155" s="30"/>
      <c r="BQ155" s="30"/>
      <c r="BR155" s="30"/>
      <c r="BS155" s="30"/>
      <c r="BT155" s="30"/>
    </row>
    <row r="156" spans="1:72" ht="9.6"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row>
    <row r="157" spans="1:72" ht="9.6" customHeight="1" x14ac:dyDescent="0.25">
      <c r="A157" s="30"/>
      <c r="B157" s="30"/>
      <c r="C157" s="30"/>
      <c r="D157" s="30"/>
      <c r="E157" s="291" t="s">
        <v>452</v>
      </c>
      <c r="F157" s="291"/>
      <c r="G157" s="291"/>
      <c r="H157" s="291"/>
      <c r="I157" s="291"/>
      <c r="J157" s="291"/>
      <c r="K157" s="291"/>
      <c r="L157" s="30"/>
      <c r="M157" s="291" t="s">
        <v>453</v>
      </c>
      <c r="N157" s="291"/>
      <c r="O157" s="291"/>
      <c r="P157" s="291"/>
      <c r="Q157" s="291"/>
      <c r="R157" s="30"/>
      <c r="S157" s="291" t="s">
        <v>454</v>
      </c>
      <c r="T157" s="291"/>
      <c r="U157" s="291"/>
      <c r="V157" s="291"/>
      <c r="W157" s="291"/>
      <c r="X157" s="291"/>
      <c r="Y157" s="291"/>
      <c r="Z157" s="291"/>
      <c r="AA157" s="291"/>
      <c r="AB157" s="291"/>
      <c r="AC157" s="291"/>
      <c r="AD157" s="30"/>
      <c r="AE157" s="30"/>
      <c r="AF157" s="291" t="s">
        <v>455</v>
      </c>
      <c r="AG157" s="291"/>
      <c r="AH157" s="291"/>
      <c r="AI157" s="291"/>
      <c r="AJ157" s="291"/>
      <c r="AK157" s="30"/>
      <c r="AL157" s="291" t="s">
        <v>456</v>
      </c>
      <c r="AM157" s="291"/>
      <c r="AN157" s="291"/>
      <c r="AO157" s="291"/>
      <c r="AP157" s="291"/>
      <c r="AQ157" s="30"/>
      <c r="AR157" s="30"/>
      <c r="AS157" s="30"/>
      <c r="AT157" s="30"/>
      <c r="AU157" s="30"/>
      <c r="AV157" s="30"/>
      <c r="AW157" s="30"/>
      <c r="AX157" s="291" t="s">
        <v>400</v>
      </c>
      <c r="AY157" s="291"/>
      <c r="AZ157" s="291"/>
      <c r="BA157" s="291"/>
      <c r="BB157" s="291"/>
      <c r="BC157" s="291"/>
      <c r="BD157" s="291"/>
      <c r="BE157" s="30"/>
      <c r="BF157" s="30"/>
      <c r="BG157" s="30"/>
      <c r="BH157" s="30"/>
      <c r="BI157" s="30"/>
      <c r="BJ157" s="30"/>
      <c r="BK157" s="30"/>
      <c r="BL157" s="30"/>
      <c r="BM157" s="30"/>
      <c r="BN157" s="30"/>
      <c r="BO157" s="30"/>
      <c r="BP157" s="30"/>
      <c r="BQ157" s="30"/>
      <c r="BR157" s="30"/>
      <c r="BS157" s="30"/>
      <c r="BT157" s="30"/>
    </row>
    <row r="158" spans="1:72" ht="9.6" customHeight="1"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row>
    <row r="159" spans="1:72" ht="9.6"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291" t="s">
        <v>402</v>
      </c>
      <c r="Z159" s="291"/>
      <c r="AA159" s="291"/>
      <c r="AB159" s="291"/>
      <c r="AC159" s="291"/>
      <c r="AD159" s="30"/>
      <c r="AE159" s="30"/>
      <c r="AF159" s="30"/>
      <c r="AG159" s="30"/>
      <c r="AH159" s="30"/>
      <c r="AI159" s="30"/>
      <c r="AJ159" s="30"/>
      <c r="AK159" s="30"/>
      <c r="AL159" s="30"/>
      <c r="AM159" s="30"/>
      <c r="AN159" s="30"/>
      <c r="AO159" s="30"/>
      <c r="AP159" s="30"/>
      <c r="AQ159" s="30"/>
      <c r="AR159" s="30"/>
      <c r="AS159" s="30"/>
      <c r="AT159" s="291" t="s">
        <v>435</v>
      </c>
      <c r="AU159" s="291"/>
      <c r="AV159" s="291"/>
      <c r="AW159" s="30"/>
      <c r="AX159" s="291" t="s">
        <v>62</v>
      </c>
      <c r="AY159" s="291"/>
      <c r="AZ159" s="291"/>
      <c r="BA159" s="30"/>
      <c r="BB159" s="291" t="s">
        <v>63</v>
      </c>
      <c r="BC159" s="291"/>
      <c r="BD159" s="291"/>
      <c r="BE159" s="30"/>
      <c r="BF159" s="30"/>
      <c r="BG159" s="30"/>
      <c r="BH159" s="30"/>
      <c r="BI159" s="30"/>
      <c r="BJ159" s="30"/>
      <c r="BK159" s="30"/>
      <c r="BL159" s="30"/>
      <c r="BM159" s="30"/>
      <c r="BN159" s="30"/>
      <c r="BO159" s="30"/>
      <c r="BP159" s="30"/>
      <c r="BQ159" s="30"/>
      <c r="BR159" s="30"/>
      <c r="BS159" s="30"/>
      <c r="BT159" s="30"/>
    </row>
    <row r="160" spans="1:72" ht="9.6" customHeight="1" x14ac:dyDescent="0.25">
      <c r="A160" s="30"/>
      <c r="B160" s="30"/>
      <c r="C160" s="30"/>
      <c r="D160" s="30"/>
      <c r="E160" s="30"/>
      <c r="F160" s="30"/>
      <c r="G160" s="30"/>
      <c r="H160" s="30"/>
      <c r="I160" s="30"/>
      <c r="J160" s="30"/>
      <c r="K160" s="276" t="s">
        <v>457</v>
      </c>
      <c r="L160" s="30"/>
      <c r="M160" s="30"/>
      <c r="N160" s="30"/>
      <c r="O160" s="30"/>
      <c r="P160" s="30"/>
      <c r="Q160" s="30"/>
      <c r="R160" s="30"/>
      <c r="S160" s="30"/>
      <c r="T160" s="30"/>
      <c r="U160" s="30"/>
      <c r="V160" s="30"/>
      <c r="W160" s="30"/>
      <c r="X160" s="30"/>
      <c r="Y160" s="30"/>
      <c r="Z160" s="30"/>
      <c r="AA160" s="44" t="s">
        <v>458</v>
      </c>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44" t="s">
        <v>459</v>
      </c>
      <c r="BG160" s="30"/>
      <c r="BH160" s="30"/>
      <c r="BI160" s="30"/>
      <c r="BJ160" s="30"/>
      <c r="BK160" s="30"/>
      <c r="BL160" s="44" t="s">
        <v>460</v>
      </c>
      <c r="BM160" s="30"/>
      <c r="BN160" s="44" t="s">
        <v>461</v>
      </c>
      <c r="BO160" s="30"/>
      <c r="BP160" s="44" t="s">
        <v>462</v>
      </c>
      <c r="BQ160" s="30"/>
      <c r="BR160" s="30"/>
      <c r="BS160" s="30"/>
      <c r="BT160" s="30"/>
    </row>
    <row r="161" spans="1:72" ht="9.6" customHeight="1" x14ac:dyDescent="0.25">
      <c r="A161" s="30"/>
      <c r="B161" s="30"/>
      <c r="C161" s="30"/>
      <c r="D161" s="30"/>
      <c r="E161" s="30"/>
      <c r="F161" s="30"/>
      <c r="G161" s="30"/>
      <c r="H161" s="30"/>
      <c r="I161" s="44" t="s">
        <v>67</v>
      </c>
      <c r="J161" s="30"/>
      <c r="K161" s="30"/>
      <c r="L161" s="30"/>
      <c r="M161" s="30"/>
      <c r="N161" s="30"/>
      <c r="O161" s="30"/>
      <c r="P161" s="30"/>
      <c r="Q161" s="44" t="s">
        <v>67</v>
      </c>
      <c r="R161" s="30"/>
      <c r="S161" s="30"/>
      <c r="T161" s="30"/>
      <c r="U161" s="30"/>
      <c r="V161" s="30"/>
      <c r="W161" s="44" t="s">
        <v>67</v>
      </c>
      <c r="X161" s="30"/>
      <c r="Y161" s="30"/>
      <c r="Z161" s="30"/>
      <c r="AA161" s="44" t="s">
        <v>463</v>
      </c>
      <c r="AB161" s="30"/>
      <c r="AC161" s="44" t="s">
        <v>464</v>
      </c>
      <c r="AD161" s="30"/>
      <c r="AE161" s="30"/>
      <c r="AF161" s="30"/>
      <c r="AG161" s="30"/>
      <c r="AH161" s="30"/>
      <c r="AI161" s="30"/>
      <c r="AJ161" s="44" t="s">
        <v>67</v>
      </c>
      <c r="AK161" s="30"/>
      <c r="AL161" s="30"/>
      <c r="AM161" s="30"/>
      <c r="AN161" s="30"/>
      <c r="AO161" s="30"/>
      <c r="AP161" s="44" t="s">
        <v>67</v>
      </c>
      <c r="AQ161" s="30"/>
      <c r="AR161" s="30"/>
      <c r="AS161" s="30"/>
      <c r="AT161" s="30"/>
      <c r="AU161" s="30"/>
      <c r="AV161" s="44" t="s">
        <v>269</v>
      </c>
      <c r="AW161" s="30"/>
      <c r="AX161" s="30"/>
      <c r="AY161" s="30"/>
      <c r="AZ161" s="44" t="s">
        <v>269</v>
      </c>
      <c r="BA161" s="30"/>
      <c r="BB161" s="30"/>
      <c r="BC161" s="30"/>
      <c r="BD161" s="44" t="s">
        <v>269</v>
      </c>
      <c r="BE161" s="30"/>
      <c r="BF161" s="44" t="s">
        <v>465</v>
      </c>
      <c r="BG161" s="30"/>
      <c r="BH161" s="30"/>
      <c r="BI161" s="30"/>
      <c r="BJ161" s="30"/>
      <c r="BK161" s="30"/>
      <c r="BL161" s="44" t="s">
        <v>466</v>
      </c>
      <c r="BM161" s="44"/>
      <c r="BN161" s="44" t="s">
        <v>467</v>
      </c>
      <c r="BO161" s="44"/>
      <c r="BP161" s="44" t="s">
        <v>272</v>
      </c>
      <c r="BQ161" s="44"/>
      <c r="BR161" s="30"/>
      <c r="BS161" s="44"/>
      <c r="BT161" s="44" t="s">
        <v>331</v>
      </c>
    </row>
    <row r="162" spans="1:72" ht="9.6" customHeight="1" x14ac:dyDescent="0.25">
      <c r="A162" s="276" t="s">
        <v>74</v>
      </c>
      <c r="B162" s="30"/>
      <c r="C162" s="276" t="s">
        <v>76</v>
      </c>
      <c r="D162" s="30"/>
      <c r="E162" s="276" t="s">
        <v>77</v>
      </c>
      <c r="F162" s="30"/>
      <c r="G162" s="276" t="s">
        <v>438</v>
      </c>
      <c r="H162" s="30"/>
      <c r="I162" s="276" t="s">
        <v>83</v>
      </c>
      <c r="J162" s="30"/>
      <c r="K162" s="276" t="s">
        <v>440</v>
      </c>
      <c r="L162" s="30"/>
      <c r="M162" s="276" t="s">
        <v>77</v>
      </c>
      <c r="N162" s="30"/>
      <c r="O162" s="276" t="s">
        <v>438</v>
      </c>
      <c r="P162" s="30"/>
      <c r="Q162" s="276" t="s">
        <v>83</v>
      </c>
      <c r="R162" s="30"/>
      <c r="S162" s="276" t="s">
        <v>77</v>
      </c>
      <c r="T162" s="30"/>
      <c r="U162" s="276" t="s">
        <v>438</v>
      </c>
      <c r="V162" s="30"/>
      <c r="W162" s="276" t="s">
        <v>83</v>
      </c>
      <c r="X162" s="30"/>
      <c r="Y162" s="276" t="s">
        <v>440</v>
      </c>
      <c r="Z162" s="30"/>
      <c r="AA162" s="276" t="s">
        <v>468</v>
      </c>
      <c r="AB162" s="30"/>
      <c r="AC162" s="276" t="s">
        <v>469</v>
      </c>
      <c r="AD162" s="30"/>
      <c r="AE162" s="30"/>
      <c r="AF162" s="276" t="s">
        <v>77</v>
      </c>
      <c r="AG162" s="30"/>
      <c r="AH162" s="276" t="s">
        <v>438</v>
      </c>
      <c r="AI162" s="30"/>
      <c r="AJ162" s="276" t="s">
        <v>83</v>
      </c>
      <c r="AK162" s="30"/>
      <c r="AL162" s="276" t="s">
        <v>77</v>
      </c>
      <c r="AM162" s="30"/>
      <c r="AN162" s="276" t="s">
        <v>438</v>
      </c>
      <c r="AO162" s="30"/>
      <c r="AP162" s="276" t="s">
        <v>83</v>
      </c>
      <c r="AQ162" s="30"/>
      <c r="AR162" s="276" t="s">
        <v>68</v>
      </c>
      <c r="AS162" s="30"/>
      <c r="AT162" s="276" t="s">
        <v>77</v>
      </c>
      <c r="AU162" s="30"/>
      <c r="AV162" s="276" t="s">
        <v>376</v>
      </c>
      <c r="AW162" s="30"/>
      <c r="AX162" s="276" t="s">
        <v>77</v>
      </c>
      <c r="AY162" s="30"/>
      <c r="AZ162" s="276" t="s">
        <v>376</v>
      </c>
      <c r="BA162" s="30"/>
      <c r="BB162" s="276" t="s">
        <v>77</v>
      </c>
      <c r="BC162" s="30"/>
      <c r="BD162" s="276" t="s">
        <v>376</v>
      </c>
      <c r="BE162" s="30"/>
      <c r="BF162" s="276" t="s">
        <v>421</v>
      </c>
      <c r="BG162" s="30"/>
      <c r="BH162" s="276" t="s">
        <v>74</v>
      </c>
      <c r="BI162" s="30"/>
      <c r="BJ162" s="30"/>
      <c r="BK162" s="30"/>
      <c r="BL162" s="295" t="s">
        <v>470</v>
      </c>
      <c r="BM162" s="314"/>
      <c r="BN162" s="295" t="s">
        <v>471</v>
      </c>
      <c r="BO162" s="314"/>
      <c r="BP162" s="295" t="s">
        <v>472</v>
      </c>
      <c r="BQ162" s="314"/>
      <c r="BR162" s="295" t="s">
        <v>455</v>
      </c>
      <c r="BS162" s="314"/>
      <c r="BT162" s="295" t="s">
        <v>473</v>
      </c>
    </row>
    <row r="163" spans="1:72" ht="8.85" customHeight="1" x14ac:dyDescent="0.25">
      <c r="A163" s="30"/>
      <c r="B163" s="30"/>
      <c r="C163" s="314"/>
      <c r="D163" s="30"/>
      <c r="E163" s="314"/>
      <c r="F163" s="30"/>
      <c r="G163" s="314"/>
      <c r="H163" s="30"/>
      <c r="I163" s="314"/>
      <c r="J163" s="30"/>
      <c r="K163" s="314"/>
      <c r="L163" s="30"/>
      <c r="M163" s="314"/>
      <c r="N163" s="30"/>
      <c r="O163" s="314"/>
      <c r="P163" s="30"/>
      <c r="Q163" s="314"/>
      <c r="R163" s="30"/>
      <c r="S163" s="314"/>
      <c r="T163" s="30"/>
      <c r="U163" s="314"/>
      <c r="V163" s="30"/>
      <c r="W163" s="314"/>
      <c r="X163" s="30"/>
      <c r="Y163" s="314"/>
      <c r="Z163" s="30"/>
      <c r="AA163" s="314"/>
      <c r="AB163" s="30"/>
      <c r="AC163" s="314"/>
      <c r="AD163" s="30"/>
      <c r="AE163" s="30"/>
      <c r="AF163" s="314"/>
      <c r="AG163" s="30"/>
      <c r="AH163" s="314"/>
      <c r="AI163" s="30"/>
      <c r="AJ163" s="314"/>
      <c r="AK163" s="30"/>
      <c r="AL163" s="314"/>
      <c r="AM163" s="30"/>
      <c r="AN163" s="314"/>
      <c r="AO163" s="30"/>
      <c r="AP163" s="314"/>
      <c r="AQ163" s="30"/>
      <c r="AR163" s="314"/>
      <c r="AS163" s="30"/>
      <c r="AT163" s="314"/>
      <c r="AU163" s="30"/>
      <c r="AV163" s="314"/>
      <c r="AW163" s="30"/>
      <c r="AX163" s="314"/>
      <c r="AY163" s="30"/>
      <c r="AZ163" s="314"/>
      <c r="BA163" s="30"/>
      <c r="BB163" s="314"/>
      <c r="BC163" s="30"/>
      <c r="BD163" s="314"/>
      <c r="BE163" s="30"/>
      <c r="BF163" s="314"/>
      <c r="BG163" s="30"/>
      <c r="BH163" s="30"/>
      <c r="BI163" s="30"/>
      <c r="BJ163" s="30"/>
      <c r="BK163" s="30"/>
      <c r="BL163" s="30"/>
      <c r="BM163" s="30"/>
      <c r="BN163" s="30"/>
      <c r="BO163" s="30"/>
      <c r="BP163" s="30"/>
      <c r="BQ163" s="30"/>
      <c r="BR163" s="30"/>
      <c r="BS163" s="30"/>
      <c r="BT163" s="30"/>
    </row>
    <row r="164" spans="1:72" ht="8.85" customHeight="1" x14ac:dyDescent="0.25">
      <c r="A164" s="30"/>
      <c r="B164" s="30" t="s">
        <v>130</v>
      </c>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row>
    <row r="165" spans="1:72" ht="8.85" customHeight="1" x14ac:dyDescent="0.25">
      <c r="A165" s="30">
        <v>51</v>
      </c>
      <c r="B165" s="31"/>
      <c r="C165" s="30" t="s">
        <v>180</v>
      </c>
      <c r="D165" s="31"/>
      <c r="E165" s="296">
        <v>1943981</v>
      </c>
      <c r="F165" s="31"/>
      <c r="G165" s="97">
        <f>(E165/$BJ165)</f>
        <v>173.01361694553222</v>
      </c>
      <c r="H165" s="31"/>
      <c r="I165" s="297">
        <f>IF(G$219,G165/G$219*100,0)</f>
        <v>98.600818193936774</v>
      </c>
      <c r="J165" s="31"/>
      <c r="K165" s="296">
        <v>1943981</v>
      </c>
      <c r="L165" s="31"/>
      <c r="M165" s="296">
        <v>1624662</v>
      </c>
      <c r="N165" s="31"/>
      <c r="O165" s="97">
        <f>(M165/$BJ165)</f>
        <v>144.59433962264151</v>
      </c>
      <c r="P165" s="31"/>
      <c r="Q165" s="297">
        <f>IF(O$219,O165/O$219*100,0)</f>
        <v>85.716419573480394</v>
      </c>
      <c r="R165" s="31"/>
      <c r="S165" s="296">
        <v>1122021</v>
      </c>
      <c r="T165" s="31"/>
      <c r="U165" s="97">
        <f>(S165/$BJ165)</f>
        <v>99.859469562121745</v>
      </c>
      <c r="V165" s="31"/>
      <c r="W165" s="297">
        <f>IF(U$219,U165/U$219*100,0)</f>
        <v>90.370854190115438</v>
      </c>
      <c r="X165" s="31"/>
      <c r="Y165" s="296">
        <v>965216</v>
      </c>
      <c r="Z165" s="31"/>
      <c r="AA165" s="296">
        <v>79988</v>
      </c>
      <c r="AB165" s="31"/>
      <c r="AC165" s="296">
        <v>76817</v>
      </c>
      <c r="AD165" s="31"/>
      <c r="AE165" s="31"/>
      <c r="AF165" s="296">
        <v>144766</v>
      </c>
      <c r="AG165" s="31"/>
      <c r="AH165" s="97">
        <f>(AF165/$BJ165)</f>
        <v>12.884122463510145</v>
      </c>
      <c r="AI165" s="31"/>
      <c r="AJ165" s="297">
        <f>IF(AH$219,AH165/AH$219*100,0)</f>
        <v>84.122790958484686</v>
      </c>
      <c r="AK165" s="31"/>
      <c r="AL165" s="296">
        <v>309707</v>
      </c>
      <c r="AM165" s="31"/>
      <c r="AN165" s="97">
        <f>(AL165/$BJ165)</f>
        <v>27.563812744749022</v>
      </c>
      <c r="AO165" s="31"/>
      <c r="AP165" s="297">
        <f>IF(AN$219,AN165/AN$219*100,0)</f>
        <v>72.77167071761184</v>
      </c>
      <c r="AQ165" s="31"/>
      <c r="AR165" s="296">
        <f>(E165+M165+S165+AF165+AL165)</f>
        <v>5145137</v>
      </c>
      <c r="AS165" s="31"/>
      <c r="AT165" s="296">
        <v>1343512</v>
      </c>
      <c r="AU165" s="31"/>
      <c r="AV165" s="297">
        <f>IF($AR165,AT165/$AR165*100,0)</f>
        <v>26.112268730647987</v>
      </c>
      <c r="AW165" s="31"/>
      <c r="AX165" s="296">
        <v>25109</v>
      </c>
      <c r="AY165" s="31"/>
      <c r="AZ165" s="297">
        <f>IF($AR165,AX165/$AR165*100,0)</f>
        <v>0.48801421614234958</v>
      </c>
      <c r="BA165" s="31"/>
      <c r="BB165" s="296">
        <v>0</v>
      </c>
      <c r="BC165" s="31"/>
      <c r="BD165" s="297">
        <f>IF($AR165,BB165/$AR165*100,0)</f>
        <v>0</v>
      </c>
      <c r="BE165" s="31"/>
      <c r="BF165" s="296">
        <v>303558</v>
      </c>
      <c r="BG165" s="31"/>
      <c r="BH165" s="30">
        <v>51</v>
      </c>
      <c r="BI165" s="31"/>
      <c r="BJ165" s="298">
        <v>11236</v>
      </c>
      <c r="BK165" s="31"/>
      <c r="BL165" s="298">
        <f>IF(E165,$BJ165,0)</f>
        <v>11236</v>
      </c>
      <c r="BM165" s="31"/>
      <c r="BN165" s="298">
        <f>IF(M165,$BJ165,0)</f>
        <v>11236</v>
      </c>
      <c r="BO165" s="31"/>
      <c r="BP165" s="298">
        <f>IF(S165,$BJ165,0)</f>
        <v>11236</v>
      </c>
      <c r="BQ165" s="31"/>
      <c r="BR165" s="298">
        <f>IF(AF165,$BJ165,0)</f>
        <v>11236</v>
      </c>
      <c r="BS165" s="31"/>
      <c r="BT165" s="298">
        <f>IF(AL165,$BJ165,0)</f>
        <v>11236</v>
      </c>
    </row>
    <row r="166" spans="1:72" ht="8.85" customHeight="1" x14ac:dyDescent="0.25">
      <c r="A166" s="30">
        <v>52</v>
      </c>
      <c r="B166" s="31"/>
      <c r="C166" s="30" t="s">
        <v>181</v>
      </c>
      <c r="D166" s="31"/>
      <c r="E166" s="114">
        <v>2407950</v>
      </c>
      <c r="F166" s="31"/>
      <c r="G166" s="297">
        <f>(E166/$BJ166)</f>
        <v>97.673711110209709</v>
      </c>
      <c r="H166" s="31"/>
      <c r="I166" s="297">
        <f>IF(G$219,G166/G$219*100,0)</f>
        <v>55.664450009948119</v>
      </c>
      <c r="J166" s="31"/>
      <c r="K166" s="114">
        <v>2407950</v>
      </c>
      <c r="L166" s="31"/>
      <c r="M166" s="114">
        <v>342137</v>
      </c>
      <c r="N166" s="31"/>
      <c r="O166" s="297">
        <f>(M166/$BJ166)</f>
        <v>13.878108140997039</v>
      </c>
      <c r="P166" s="31"/>
      <c r="Q166" s="297">
        <f>IF(O$219,O166/O$219*100,0)</f>
        <v>8.2270284120690693</v>
      </c>
      <c r="R166" s="31"/>
      <c r="S166" s="114">
        <v>3997040</v>
      </c>
      <c r="T166" s="31"/>
      <c r="U166" s="297">
        <f>(S166/$BJ166)</f>
        <v>162.13199204964914</v>
      </c>
      <c r="V166" s="31"/>
      <c r="W166" s="297">
        <f>IF(U$219,U166/U$219*100,0)</f>
        <v>146.72626118804794</v>
      </c>
      <c r="X166" s="31"/>
      <c r="Y166" s="114">
        <v>0</v>
      </c>
      <c r="Z166" s="31"/>
      <c r="AA166" s="114">
        <v>3997040</v>
      </c>
      <c r="AB166" s="31"/>
      <c r="AC166" s="114">
        <v>0</v>
      </c>
      <c r="AD166" s="31"/>
      <c r="AE166" s="31"/>
      <c r="AF166" s="114">
        <v>71881</v>
      </c>
      <c r="AG166" s="31"/>
      <c r="AH166" s="297">
        <f>(AF166/$BJ166)</f>
        <v>2.91571005557133</v>
      </c>
      <c r="AI166" s="31"/>
      <c r="AJ166" s="297">
        <f>IF(AH$219,AH166/AH$219*100,0)</f>
        <v>19.037203984597596</v>
      </c>
      <c r="AK166" s="31"/>
      <c r="AL166" s="114">
        <v>103727</v>
      </c>
      <c r="AM166" s="31"/>
      <c r="AN166" s="297">
        <f>(AL166/$BJ166)</f>
        <v>4.2074798199002146</v>
      </c>
      <c r="AO166" s="31"/>
      <c r="AP166" s="297">
        <f>IF(AN$219,AN166/AN$219*100,0)</f>
        <v>11.108235962860553</v>
      </c>
      <c r="AQ166" s="31"/>
      <c r="AR166" s="114">
        <f>(E166+M166+S166+AF166+AL166)</f>
        <v>6922735</v>
      </c>
      <c r="AS166" s="31"/>
      <c r="AT166" s="114">
        <v>3270311</v>
      </c>
      <c r="AU166" s="31"/>
      <c r="AV166" s="297">
        <f>IF($AR166,AT166/$AR166*100,0)</f>
        <v>47.240158694504416</v>
      </c>
      <c r="AW166" s="31"/>
      <c r="AX166" s="114">
        <v>113915</v>
      </c>
      <c r="AY166" s="31"/>
      <c r="AZ166" s="297">
        <f>IF($AR166,AX166/$AR166*100,0)</f>
        <v>1.645520159301201</v>
      </c>
      <c r="BA166" s="31"/>
      <c r="BB166" s="114">
        <v>2585</v>
      </c>
      <c r="BC166" s="31"/>
      <c r="BD166" s="297">
        <f>IF($AR166,BB166/$AR166*100,0)</f>
        <v>3.7340733106207301E-2</v>
      </c>
      <c r="BE166" s="31"/>
      <c r="BF166" s="114">
        <v>422046</v>
      </c>
      <c r="BG166" s="31"/>
      <c r="BH166" s="30">
        <v>52</v>
      </c>
      <c r="BI166" s="31"/>
      <c r="BJ166" s="298">
        <v>24653</v>
      </c>
      <c r="BK166" s="31"/>
      <c r="BL166" s="298">
        <f>IF(E166,$BJ166,0)</f>
        <v>24653</v>
      </c>
      <c r="BM166" s="31"/>
      <c r="BN166" s="298">
        <f>IF(M166,$BJ166,0)</f>
        <v>24653</v>
      </c>
      <c r="BO166" s="31"/>
      <c r="BP166" s="298">
        <f>IF(S166,$BJ166,0)</f>
        <v>24653</v>
      </c>
      <c r="BQ166" s="31"/>
      <c r="BR166" s="298">
        <f>IF(AF166,$BJ166,0)</f>
        <v>24653</v>
      </c>
      <c r="BS166" s="31"/>
      <c r="BT166" s="298">
        <f>IF(AL166,$BJ166,0)</f>
        <v>24653</v>
      </c>
    </row>
    <row r="167" spans="1:72" ht="8.85" customHeight="1" x14ac:dyDescent="0.25">
      <c r="A167" s="30">
        <v>53</v>
      </c>
      <c r="B167" s="31"/>
      <c r="C167" s="30" t="s">
        <v>182</v>
      </c>
      <c r="D167" s="31"/>
      <c r="E167" s="114">
        <v>60335237</v>
      </c>
      <c r="F167" s="31"/>
      <c r="G167" s="297">
        <f>(E167/$BJ167)</f>
        <v>156.58190835316498</v>
      </c>
      <c r="H167" s="31"/>
      <c r="I167" s="297">
        <f>IF(G$219,G167/G$219*100,0)</f>
        <v>89.23635347644688</v>
      </c>
      <c r="J167" s="31"/>
      <c r="K167" s="114">
        <v>57192018</v>
      </c>
      <c r="L167" s="31"/>
      <c r="M167" s="114">
        <v>74589881</v>
      </c>
      <c r="N167" s="31"/>
      <c r="O167" s="297">
        <f>(M167/$BJ167)</f>
        <v>193.5755371411814</v>
      </c>
      <c r="P167" s="31"/>
      <c r="Q167" s="297">
        <f>IF(O$219,O167/O$219*100,0)</f>
        <v>114.75277665818922</v>
      </c>
      <c r="R167" s="31"/>
      <c r="S167" s="114">
        <v>27905679</v>
      </c>
      <c r="T167" s="31"/>
      <c r="U167" s="297">
        <f>(S167/$BJ167)</f>
        <v>72.420772486745022</v>
      </c>
      <c r="V167" s="31"/>
      <c r="W167" s="297">
        <f>IF(U$219,U167/U$219*100,0)</f>
        <v>65.539373475879898</v>
      </c>
      <c r="X167" s="31"/>
      <c r="Y167" s="114">
        <v>20173001</v>
      </c>
      <c r="Z167" s="31"/>
      <c r="AA167" s="114">
        <v>3353346</v>
      </c>
      <c r="AB167" s="31"/>
      <c r="AC167" s="114">
        <v>2118313</v>
      </c>
      <c r="AD167" s="31"/>
      <c r="AE167" s="31"/>
      <c r="AF167" s="114">
        <v>8651005</v>
      </c>
      <c r="AG167" s="31"/>
      <c r="AH167" s="297">
        <f>(AF167/$BJ167)</f>
        <v>22.451074022842935</v>
      </c>
      <c r="AI167" s="31"/>
      <c r="AJ167" s="297">
        <f>IF(AH$219,AH167/AH$219*100,0)</f>
        <v>146.58716665927588</v>
      </c>
      <c r="AK167" s="31"/>
      <c r="AL167" s="114">
        <v>10902163</v>
      </c>
      <c r="AM167" s="31"/>
      <c r="AN167" s="297">
        <f>(AL167/$BJ167)</f>
        <v>28.293275581519072</v>
      </c>
      <c r="AO167" s="31"/>
      <c r="AP167" s="297">
        <f>IF(AN$219,AN167/AN$219*100,0)</f>
        <v>74.697537427335362</v>
      </c>
      <c r="AQ167" s="31"/>
      <c r="AR167" s="114">
        <f>(E167+M167+S167+AF167+AL167)</f>
        <v>182383965</v>
      </c>
      <c r="AS167" s="31"/>
      <c r="AT167" s="114">
        <v>14487492</v>
      </c>
      <c r="AU167" s="31"/>
      <c r="AV167" s="297">
        <f>IF($AR167,AT167/$AR167*100,0)</f>
        <v>7.9434022612678694</v>
      </c>
      <c r="AW167" s="31"/>
      <c r="AX167" s="114">
        <v>733547</v>
      </c>
      <c r="AY167" s="31"/>
      <c r="AZ167" s="297">
        <f>IF($AR167,AX167/$AR167*100,0)</f>
        <v>0.40219928325387594</v>
      </c>
      <c r="BA167" s="31"/>
      <c r="BB167" s="114">
        <v>84026</v>
      </c>
      <c r="BC167" s="31"/>
      <c r="BD167" s="297">
        <f>IF($AR167,BB167/$AR167*100,0)</f>
        <v>4.6070936115463881E-2</v>
      </c>
      <c r="BE167" s="31"/>
      <c r="BF167" s="114">
        <v>5382012</v>
      </c>
      <c r="BG167" s="31"/>
      <c r="BH167" s="30">
        <v>53</v>
      </c>
      <c r="BI167" s="31"/>
      <c r="BJ167" s="298">
        <v>385327</v>
      </c>
      <c r="BK167" s="31"/>
      <c r="BL167" s="298">
        <f>IF(E167,$BJ167,0)</f>
        <v>385327</v>
      </c>
      <c r="BM167" s="31"/>
      <c r="BN167" s="298">
        <f>IF(M167,$BJ167,0)</f>
        <v>385327</v>
      </c>
      <c r="BO167" s="31"/>
      <c r="BP167" s="298">
        <f>IF(S167,$BJ167,0)</f>
        <v>385327</v>
      </c>
      <c r="BQ167" s="31"/>
      <c r="BR167" s="298">
        <f>IF(AF167,$BJ167,0)</f>
        <v>385327</v>
      </c>
      <c r="BS167" s="31"/>
      <c r="BT167" s="298">
        <f>IF(AL167,$BJ167,0)</f>
        <v>385327</v>
      </c>
    </row>
    <row r="168" spans="1:72" ht="8.85" customHeight="1" x14ac:dyDescent="0.25">
      <c r="A168" s="30">
        <v>54</v>
      </c>
      <c r="B168" s="31"/>
      <c r="C168" s="30" t="s">
        <v>183</v>
      </c>
      <c r="D168" s="31"/>
      <c r="E168" s="114">
        <v>4813460</v>
      </c>
      <c r="F168" s="31"/>
      <c r="G168" s="297">
        <f>(E168/$BJ168)</f>
        <v>140.26867933325562</v>
      </c>
      <c r="H168" s="31"/>
      <c r="I168" s="297">
        <f>IF(G$219,G168/G$219*100,0)</f>
        <v>79.939410512388037</v>
      </c>
      <c r="J168" s="31"/>
      <c r="K168" s="114">
        <v>4813460</v>
      </c>
      <c r="L168" s="31"/>
      <c r="M168" s="114">
        <v>4740759</v>
      </c>
      <c r="N168" s="31"/>
      <c r="O168" s="297">
        <f>(M168/$BJ168)</f>
        <v>138.15010490733187</v>
      </c>
      <c r="P168" s="31"/>
      <c r="Q168" s="297">
        <f>IF(O$219,O168/O$219*100,0)</f>
        <v>81.896237344154898</v>
      </c>
      <c r="R168" s="31"/>
      <c r="S168" s="114">
        <v>5061079</v>
      </c>
      <c r="T168" s="31"/>
      <c r="U168" s="297">
        <f>(S168/$BJ168)</f>
        <v>147.4845261685511</v>
      </c>
      <c r="V168" s="31"/>
      <c r="W168" s="297">
        <f>IF(U$219,U168/U$219*100,0)</f>
        <v>133.47059290541264</v>
      </c>
      <c r="X168" s="31"/>
      <c r="Y168" s="114">
        <v>0</v>
      </c>
      <c r="Z168" s="31"/>
      <c r="AA168" s="114">
        <v>2235943</v>
      </c>
      <c r="AB168" s="31"/>
      <c r="AC168" s="114">
        <v>0</v>
      </c>
      <c r="AD168" s="31"/>
      <c r="AE168" s="31"/>
      <c r="AF168" s="114">
        <v>625170</v>
      </c>
      <c r="AG168" s="31"/>
      <c r="AH168" s="297">
        <f>(AF168/$BJ168)</f>
        <v>18.218032404709174</v>
      </c>
      <c r="AI168" s="31"/>
      <c r="AJ168" s="297">
        <f>IF(AH$219,AH168/AH$219*100,0)</f>
        <v>118.94886407643801</v>
      </c>
      <c r="AK168" s="31"/>
      <c r="AL168" s="114">
        <v>674827</v>
      </c>
      <c r="AM168" s="31"/>
      <c r="AN168" s="297">
        <f>(AL168/$BJ168)</f>
        <v>19.665083343046977</v>
      </c>
      <c r="AO168" s="31"/>
      <c r="AP168" s="297">
        <f>IF(AN$219,AN168/AN$219*100,0)</f>
        <v>51.918106646811005</v>
      </c>
      <c r="AQ168" s="31"/>
      <c r="AR168" s="114">
        <f>(E168+M168+S168+AF168+AL168)</f>
        <v>15915295</v>
      </c>
      <c r="AS168" s="31"/>
      <c r="AT168" s="114">
        <v>2770711</v>
      </c>
      <c r="AU168" s="31"/>
      <c r="AV168" s="297">
        <f>IF($AR168,AT168/$AR168*100,0)</f>
        <v>17.409108659311688</v>
      </c>
      <c r="AW168" s="31"/>
      <c r="AX168" s="114">
        <v>121651</v>
      </c>
      <c r="AY168" s="31"/>
      <c r="AZ168" s="297">
        <f>IF($AR168,AX168/$AR168*100,0)</f>
        <v>0.76436534792474786</v>
      </c>
      <c r="BA168" s="31"/>
      <c r="BB168" s="114">
        <v>1723</v>
      </c>
      <c r="BC168" s="31"/>
      <c r="BD168" s="297">
        <f>IF($AR168,BB168/$AR168*100,0)</f>
        <v>1.0826063858696933E-2</v>
      </c>
      <c r="BE168" s="31"/>
      <c r="BF168" s="114">
        <v>1765790</v>
      </c>
      <c r="BG168" s="31"/>
      <c r="BH168" s="30">
        <v>54</v>
      </c>
      <c r="BI168" s="31"/>
      <c r="BJ168" s="298">
        <v>34316</v>
      </c>
      <c r="BK168" s="31"/>
      <c r="BL168" s="298">
        <f>IF(E168,$BJ168,0)</f>
        <v>34316</v>
      </c>
      <c r="BM168" s="31"/>
      <c r="BN168" s="298">
        <f>IF(M168,$BJ168,0)</f>
        <v>34316</v>
      </c>
      <c r="BO168" s="31"/>
      <c r="BP168" s="298">
        <f>IF(S168,$BJ168,0)</f>
        <v>34316</v>
      </c>
      <c r="BQ168" s="31"/>
      <c r="BR168" s="298">
        <f>IF(AF168,$BJ168,0)</f>
        <v>34316</v>
      </c>
      <c r="BS168" s="31"/>
      <c r="BT168" s="298">
        <f>IF(AL168,$BJ168,0)</f>
        <v>34316</v>
      </c>
    </row>
    <row r="169" spans="1:72" ht="8.85" customHeight="1" x14ac:dyDescent="0.25">
      <c r="A169" s="30">
        <v>55</v>
      </c>
      <c r="B169" s="31"/>
      <c r="C169" s="30" t="s">
        <v>184</v>
      </c>
      <c r="D169" s="31"/>
      <c r="E169" s="114">
        <v>1000226</v>
      </c>
      <c r="F169" s="31"/>
      <c r="G169" s="302">
        <f>(E169/$BJ169)</f>
        <v>80.891710473109583</v>
      </c>
      <c r="H169" s="31"/>
      <c r="I169" s="302">
        <f>IF(G$219,G169/G$219*100,0)</f>
        <v>46.100353131549369</v>
      </c>
      <c r="J169" s="31"/>
      <c r="K169" s="114">
        <v>1000226</v>
      </c>
      <c r="L169" s="31"/>
      <c r="M169" s="114">
        <v>262852</v>
      </c>
      <c r="N169" s="31"/>
      <c r="O169" s="302">
        <f>(M169/$BJ169)</f>
        <v>21.257743631217146</v>
      </c>
      <c r="P169" s="31"/>
      <c r="Q169" s="302">
        <f>IF(O$219,O169/O$219*100,0)</f>
        <v>12.601722010932489</v>
      </c>
      <c r="R169" s="31"/>
      <c r="S169" s="114">
        <v>1635750</v>
      </c>
      <c r="T169" s="31"/>
      <c r="U169" s="302">
        <f>(S169/$BJ169)</f>
        <v>132.28871815608574</v>
      </c>
      <c r="V169" s="31"/>
      <c r="W169" s="302">
        <f>IF(U$219,U169/U$219*100,0)</f>
        <v>119.71868578816922</v>
      </c>
      <c r="X169" s="31"/>
      <c r="Y169" s="114">
        <v>0</v>
      </c>
      <c r="Z169" s="31"/>
      <c r="AA169" s="114">
        <v>1635750</v>
      </c>
      <c r="AB169" s="31"/>
      <c r="AC169" s="114">
        <v>0</v>
      </c>
      <c r="AD169" s="31"/>
      <c r="AE169" s="31"/>
      <c r="AF169" s="114">
        <v>85496</v>
      </c>
      <c r="AG169" s="31"/>
      <c r="AH169" s="302">
        <f>(AF169/$BJ169)</f>
        <v>6.9143550343712095</v>
      </c>
      <c r="AI169" s="31"/>
      <c r="AJ169" s="302">
        <f>IF(AH$219,AH169/AH$219*100,0)</f>
        <v>45.14508805830534</v>
      </c>
      <c r="AK169" s="31"/>
      <c r="AL169" s="114">
        <v>236823</v>
      </c>
      <c r="AM169" s="31"/>
      <c r="AN169" s="302">
        <f>(AL169/$BJ169)</f>
        <v>19.152689041649818</v>
      </c>
      <c r="AO169" s="31"/>
      <c r="AP169" s="302">
        <f>IF(AN$219,AN169/AN$219*100,0)</f>
        <v>50.565326110817907</v>
      </c>
      <c r="AQ169" s="31"/>
      <c r="AR169" s="114">
        <f>(E169+M169+S169+AF169+AL169)</f>
        <v>3221147</v>
      </c>
      <c r="AS169" s="31"/>
      <c r="AT169" s="114">
        <v>1243066</v>
      </c>
      <c r="AU169" s="31"/>
      <c r="AV169" s="302">
        <f>IF($AR169,AT169/$AR169*100,0)</f>
        <v>38.590787691465181</v>
      </c>
      <c r="AW169" s="31"/>
      <c r="AX169" s="114">
        <v>130055</v>
      </c>
      <c r="AY169" s="31"/>
      <c r="AZ169" s="302">
        <f>IF($AR169,AX169/$AR169*100,0)</f>
        <v>4.0375369394814955</v>
      </c>
      <c r="BA169" s="31"/>
      <c r="BB169" s="114">
        <v>0</v>
      </c>
      <c r="BC169" s="31"/>
      <c r="BD169" s="302">
        <f>IF($AR169,BB169/$AR169*100,0)</f>
        <v>0</v>
      </c>
      <c r="BE169" s="31"/>
      <c r="BF169" s="114">
        <v>648358</v>
      </c>
      <c r="BG169" s="31"/>
      <c r="BH169" s="30">
        <v>55</v>
      </c>
      <c r="BI169" s="31"/>
      <c r="BJ169" s="298">
        <v>12365</v>
      </c>
      <c r="BK169" s="31"/>
      <c r="BL169" s="298">
        <f>IF(E169,$BJ169,0)</f>
        <v>12365</v>
      </c>
      <c r="BM169" s="31"/>
      <c r="BN169" s="298">
        <f>IF(M169,$BJ169,0)</f>
        <v>12365</v>
      </c>
      <c r="BO169" s="31"/>
      <c r="BP169" s="298">
        <f>IF(S169,$BJ169,0)</f>
        <v>12365</v>
      </c>
      <c r="BQ169" s="31"/>
      <c r="BR169" s="298">
        <f>IF(AF169,$BJ169,0)</f>
        <v>12365</v>
      </c>
      <c r="BS169" s="31"/>
      <c r="BT169" s="298">
        <f>IF(AL169,$BJ169,0)</f>
        <v>12365</v>
      </c>
    </row>
    <row r="170" spans="1:72" ht="8.85" customHeight="1" x14ac:dyDescent="0.25">
      <c r="A170" s="37"/>
      <c r="B170" s="31"/>
      <c r="C170" s="30"/>
      <c r="D170" s="31"/>
      <c r="E170" s="31"/>
      <c r="F170" s="31"/>
      <c r="G170" s="38"/>
      <c r="H170" s="31"/>
      <c r="I170" s="38"/>
      <c r="J170" s="31"/>
      <c r="K170" s="31"/>
      <c r="L170" s="31"/>
      <c r="M170" s="31"/>
      <c r="N170" s="31"/>
      <c r="O170" s="38"/>
      <c r="P170" s="31"/>
      <c r="Q170" s="38"/>
      <c r="R170" s="31"/>
      <c r="S170" s="31"/>
      <c r="T170" s="31"/>
      <c r="U170" s="38"/>
      <c r="V170" s="31"/>
      <c r="W170" s="38"/>
      <c r="X170" s="31"/>
      <c r="Y170" s="31"/>
      <c r="Z170" s="31"/>
      <c r="AA170" s="31"/>
      <c r="AB170" s="31"/>
      <c r="AC170" s="31"/>
      <c r="AD170" s="31"/>
      <c r="AE170" s="31"/>
      <c r="AF170" s="31"/>
      <c r="AG170" s="31"/>
      <c r="AH170" s="38"/>
      <c r="AI170" s="31"/>
      <c r="AJ170" s="38"/>
      <c r="AK170" s="31"/>
      <c r="AL170" s="31"/>
      <c r="AM170" s="31"/>
      <c r="AN170" s="38"/>
      <c r="AO170" s="31"/>
      <c r="AP170" s="38"/>
      <c r="AQ170" s="31"/>
      <c r="AR170" s="31"/>
      <c r="AS170" s="31"/>
      <c r="AT170" s="31"/>
      <c r="AU170" s="31"/>
      <c r="AV170" s="38"/>
      <c r="AW170" s="31"/>
      <c r="AX170" s="31"/>
      <c r="AY170" s="31"/>
      <c r="AZ170" s="38"/>
      <c r="BA170" s="31"/>
      <c r="BB170" s="31"/>
      <c r="BC170" s="31"/>
      <c r="BD170" s="38"/>
      <c r="BE170" s="31"/>
      <c r="BF170" s="31"/>
      <c r="BG170" s="31"/>
      <c r="BH170" s="37"/>
      <c r="BI170" s="31"/>
      <c r="BJ170" s="277"/>
      <c r="BK170" s="31"/>
      <c r="BL170" s="31"/>
      <c r="BM170" s="31"/>
      <c r="BN170" s="31"/>
      <c r="BO170" s="31"/>
      <c r="BP170" s="31"/>
      <c r="BQ170" s="31"/>
      <c r="BR170" s="31"/>
      <c r="BS170" s="31"/>
      <c r="BT170" s="31"/>
    </row>
    <row r="171" spans="1:72" ht="8.85" customHeight="1" x14ac:dyDescent="0.25">
      <c r="A171" s="30">
        <v>56</v>
      </c>
      <c r="B171" s="31"/>
      <c r="C171" s="30" t="s">
        <v>185</v>
      </c>
      <c r="D171" s="31"/>
      <c r="E171" s="114">
        <v>1930029</v>
      </c>
      <c r="F171" s="31"/>
      <c r="G171" s="302">
        <f>(E171/$BJ171)</f>
        <v>147.34170547370027</v>
      </c>
      <c r="H171" s="31"/>
      <c r="I171" s="302">
        <f>IF(G$219,G171/G$219*100,0)</f>
        <v>83.970342741118344</v>
      </c>
      <c r="J171" s="31"/>
      <c r="K171" s="114">
        <v>1930029</v>
      </c>
      <c r="L171" s="31"/>
      <c r="M171" s="114">
        <v>1596473</v>
      </c>
      <c r="N171" s="31"/>
      <c r="O171" s="302">
        <f>(M171/$BJ171)</f>
        <v>121.87747156271472</v>
      </c>
      <c r="P171" s="31"/>
      <c r="Q171" s="302">
        <f>IF(O$219,O171/O$219*100,0)</f>
        <v>72.249719569165876</v>
      </c>
      <c r="R171" s="31"/>
      <c r="S171" s="114">
        <v>1531601</v>
      </c>
      <c r="T171" s="31"/>
      <c r="U171" s="302">
        <f>(S171/$BJ171)</f>
        <v>116.92503244522483</v>
      </c>
      <c r="V171" s="31"/>
      <c r="W171" s="302">
        <f>IF(U$219,U171/U$219*100,0)</f>
        <v>105.81485265860067</v>
      </c>
      <c r="X171" s="31"/>
      <c r="Y171" s="114">
        <v>0</v>
      </c>
      <c r="Z171" s="31"/>
      <c r="AA171" s="114">
        <v>1461148</v>
      </c>
      <c r="AB171" s="31"/>
      <c r="AC171" s="114">
        <v>70411</v>
      </c>
      <c r="AD171" s="31"/>
      <c r="AE171" s="31"/>
      <c r="AF171" s="114">
        <v>235243</v>
      </c>
      <c r="AG171" s="31"/>
      <c r="AH171" s="302">
        <f>(AF171/$BJ171)</f>
        <v>17.958851820749675</v>
      </c>
      <c r="AI171" s="31"/>
      <c r="AJ171" s="302">
        <f>IF(AH$219,AH171/AH$219*100,0)</f>
        <v>117.25662666200233</v>
      </c>
      <c r="AK171" s="31"/>
      <c r="AL171" s="114">
        <v>294103</v>
      </c>
      <c r="AM171" s="31"/>
      <c r="AN171" s="302">
        <f>(AL171/$BJ171)</f>
        <v>22.452324604931675</v>
      </c>
      <c r="AO171" s="31"/>
      <c r="AP171" s="302">
        <f>IF(AN$219,AN171/AN$219*100,0)</f>
        <v>59.276747673678884</v>
      </c>
      <c r="AQ171" s="31"/>
      <c r="AR171" s="114">
        <f>(E171+M171+S171+AF171+AL171)</f>
        <v>5587449</v>
      </c>
      <c r="AS171" s="31"/>
      <c r="AT171" s="114">
        <v>1233892</v>
      </c>
      <c r="AU171" s="31"/>
      <c r="AV171" s="302">
        <f>IF($AR171,AT171/$AR171*100,0)</f>
        <v>22.083279865283782</v>
      </c>
      <c r="AW171" s="31"/>
      <c r="AX171" s="114">
        <v>49413</v>
      </c>
      <c r="AY171" s="31"/>
      <c r="AZ171" s="302">
        <f>IF($AR171,AX171/$AR171*100,0)</f>
        <v>0.8843570652725421</v>
      </c>
      <c r="BA171" s="31"/>
      <c r="BB171" s="114">
        <v>0</v>
      </c>
      <c r="BC171" s="31"/>
      <c r="BD171" s="302">
        <f>IF($AR171,BB171/$AR171*100,0)</f>
        <v>0</v>
      </c>
      <c r="BE171" s="31"/>
      <c r="BF171" s="114">
        <v>496812</v>
      </c>
      <c r="BG171" s="31"/>
      <c r="BH171" s="30">
        <v>56</v>
      </c>
      <c r="BI171" s="31"/>
      <c r="BJ171" s="298">
        <v>13099</v>
      </c>
      <c r="BK171" s="31"/>
      <c r="BL171" s="298">
        <f>IF(E171,$BJ171,0)</f>
        <v>13099</v>
      </c>
      <c r="BM171" s="31"/>
      <c r="BN171" s="298">
        <f>IF(M171,$BJ171,0)</f>
        <v>13099</v>
      </c>
      <c r="BO171" s="31"/>
      <c r="BP171" s="298">
        <f>IF(S171,$BJ171,0)</f>
        <v>13099</v>
      </c>
      <c r="BQ171" s="31"/>
      <c r="BR171" s="298">
        <f>IF(AF171,$BJ171,0)</f>
        <v>13099</v>
      </c>
      <c r="BS171" s="31"/>
      <c r="BT171" s="298">
        <f>IF(AL171,$BJ171,0)</f>
        <v>13099</v>
      </c>
    </row>
    <row r="172" spans="1:72" ht="8.85" customHeight="1" x14ac:dyDescent="0.25">
      <c r="A172" s="30">
        <v>57</v>
      </c>
      <c r="B172" s="31"/>
      <c r="C172" s="30" t="s">
        <v>186</v>
      </c>
      <c r="D172" s="31"/>
      <c r="E172" s="114">
        <v>1280865</v>
      </c>
      <c r="F172" s="31"/>
      <c r="G172" s="302">
        <f>(E172/$BJ172)</f>
        <v>148.12825257314677</v>
      </c>
      <c r="H172" s="31"/>
      <c r="I172" s="302">
        <f>IF(G$219,G172/G$219*100,0)</f>
        <v>84.418597560147461</v>
      </c>
      <c r="J172" s="31"/>
      <c r="K172" s="114">
        <v>1280865</v>
      </c>
      <c r="L172" s="31"/>
      <c r="M172" s="114">
        <v>407595</v>
      </c>
      <c r="N172" s="31"/>
      <c r="O172" s="302">
        <f>(M172/$BJ172)</f>
        <v>47.137157395628542</v>
      </c>
      <c r="P172" s="31"/>
      <c r="Q172" s="302">
        <f>IF(O$219,O172/O$219*100,0)</f>
        <v>27.943198685159349</v>
      </c>
      <c r="R172" s="31"/>
      <c r="S172" s="114">
        <v>560380</v>
      </c>
      <c r="T172" s="31"/>
      <c r="U172" s="302">
        <f>(S172/$BJ172)</f>
        <v>64.80629119925986</v>
      </c>
      <c r="V172" s="31"/>
      <c r="W172" s="302">
        <f>IF(U$219,U172/U$219*100,0)</f>
        <v>58.648417804053445</v>
      </c>
      <c r="X172" s="31"/>
      <c r="Y172" s="114">
        <v>0</v>
      </c>
      <c r="Z172" s="31"/>
      <c r="AA172" s="114">
        <v>560380</v>
      </c>
      <c r="AB172" s="31"/>
      <c r="AC172" s="114">
        <v>0</v>
      </c>
      <c r="AD172" s="31"/>
      <c r="AE172" s="31"/>
      <c r="AF172" s="114">
        <v>143751</v>
      </c>
      <c r="AG172" s="31"/>
      <c r="AH172" s="302">
        <f>(AF172/$BJ172)</f>
        <v>16.624378397131952</v>
      </c>
      <c r="AI172" s="31"/>
      <c r="AJ172" s="302">
        <f>IF(AH$219,AH172/AH$219*100,0)</f>
        <v>108.54360571916484</v>
      </c>
      <c r="AK172" s="31"/>
      <c r="AL172" s="114">
        <v>117706</v>
      </c>
      <c r="AM172" s="31"/>
      <c r="AN172" s="302">
        <f>(AL172/$BJ172)</f>
        <v>13.612351104429282</v>
      </c>
      <c r="AO172" s="31"/>
      <c r="AP172" s="302">
        <f>IF(AN$219,AN172/AN$219*100,0)</f>
        <v>35.938189735843352</v>
      </c>
      <c r="AQ172" s="31"/>
      <c r="AR172" s="114">
        <f>(E172+M172+S172+AF172+AL172)</f>
        <v>2510297</v>
      </c>
      <c r="AS172" s="31"/>
      <c r="AT172" s="114">
        <v>577574</v>
      </c>
      <c r="AU172" s="31"/>
      <c r="AV172" s="302">
        <f>IF($AR172,AT172/$AR172*100,0)</f>
        <v>23.008193851165817</v>
      </c>
      <c r="AW172" s="31"/>
      <c r="AX172" s="114">
        <v>1714456</v>
      </c>
      <c r="AY172" s="31"/>
      <c r="AZ172" s="302">
        <f>IF($AR172,AX172/$AR172*100,0)</f>
        <v>68.296938569420277</v>
      </c>
      <c r="BA172" s="31"/>
      <c r="BB172" s="114">
        <v>0</v>
      </c>
      <c r="BC172" s="31"/>
      <c r="BD172" s="302">
        <f>IF($AR172,BB172/$AR172*100,0)</f>
        <v>0</v>
      </c>
      <c r="BE172" s="31"/>
      <c r="BF172" s="114">
        <v>20317</v>
      </c>
      <c r="BG172" s="31"/>
      <c r="BH172" s="30">
        <v>57</v>
      </c>
      <c r="BI172" s="31"/>
      <c r="BJ172" s="298">
        <v>8647</v>
      </c>
      <c r="BK172" s="31"/>
      <c r="BL172" s="298">
        <f>IF(E172,$BJ172,0)</f>
        <v>8647</v>
      </c>
      <c r="BM172" s="31"/>
      <c r="BN172" s="298">
        <f>IF(M172,$BJ172,0)</f>
        <v>8647</v>
      </c>
      <c r="BO172" s="31"/>
      <c r="BP172" s="298">
        <f>IF(S172,$BJ172,0)</f>
        <v>8647</v>
      </c>
      <c r="BQ172" s="31"/>
      <c r="BR172" s="298">
        <f>IF(AF172,$BJ172,0)</f>
        <v>8647</v>
      </c>
      <c r="BS172" s="31"/>
      <c r="BT172" s="298">
        <f>IF(AL172,$BJ172,0)</f>
        <v>8647</v>
      </c>
    </row>
    <row r="173" spans="1:72" ht="8.85" customHeight="1" x14ac:dyDescent="0.25">
      <c r="A173" s="30">
        <v>58</v>
      </c>
      <c r="B173" s="31"/>
      <c r="C173" s="30" t="s">
        <v>187</v>
      </c>
      <c r="D173" s="31"/>
      <c r="E173" s="114">
        <v>8548123</v>
      </c>
      <c r="F173" s="31"/>
      <c r="G173" s="302">
        <f>(E173/$BJ173)</f>
        <v>272.6934953903085</v>
      </c>
      <c r="H173" s="31"/>
      <c r="I173" s="302">
        <f>IF(G$219,G173/G$219*100,0)</f>
        <v>155.40858711782036</v>
      </c>
      <c r="J173" s="31"/>
      <c r="K173" s="114">
        <v>8548123</v>
      </c>
      <c r="L173" s="31"/>
      <c r="M173" s="114">
        <v>1069697</v>
      </c>
      <c r="N173" s="31"/>
      <c r="O173" s="302">
        <f>(M173/$BJ173)</f>
        <v>34.124381918524897</v>
      </c>
      <c r="P173" s="31"/>
      <c r="Q173" s="302">
        <f>IF(O$219,O173/O$219*100,0)</f>
        <v>20.229144832692672</v>
      </c>
      <c r="R173" s="31"/>
      <c r="S173" s="114">
        <v>3457280</v>
      </c>
      <c r="T173" s="31"/>
      <c r="U173" s="302">
        <f>(S173/$BJ173)</f>
        <v>110.29061792197021</v>
      </c>
      <c r="V173" s="31"/>
      <c r="W173" s="302">
        <f>IF(U$219,U173/U$219*100,0)</f>
        <v>99.810838115494676</v>
      </c>
      <c r="X173" s="31"/>
      <c r="Y173" s="114">
        <v>0</v>
      </c>
      <c r="Z173" s="31"/>
      <c r="AA173" s="114">
        <v>3457280</v>
      </c>
      <c r="AB173" s="31"/>
      <c r="AC173" s="114">
        <v>0</v>
      </c>
      <c r="AD173" s="31"/>
      <c r="AE173" s="31"/>
      <c r="AF173" s="114">
        <v>228553</v>
      </c>
      <c r="AG173" s="31"/>
      <c r="AH173" s="302">
        <f>(AF173/$BJ173)</f>
        <v>7.2910645356812456</v>
      </c>
      <c r="AI173" s="31"/>
      <c r="AJ173" s="302">
        <f>IF(AH$219,AH173/AH$219*100,0)</f>
        <v>47.604693260020071</v>
      </c>
      <c r="AK173" s="31"/>
      <c r="AL173" s="114">
        <v>1245247</v>
      </c>
      <c r="AM173" s="31"/>
      <c r="AN173" s="302">
        <f>(AL173/$BJ173)</f>
        <v>39.724598845184545</v>
      </c>
      <c r="AO173" s="31"/>
      <c r="AP173" s="302">
        <f>IF(AN$219,AN173/AN$219*100,0)</f>
        <v>104.87756005749614</v>
      </c>
      <c r="AQ173" s="31"/>
      <c r="AR173" s="114">
        <f>(E173+M173+S173+AF173+AL173)</f>
        <v>14548900</v>
      </c>
      <c r="AS173" s="31"/>
      <c r="AT173" s="114">
        <v>4999438</v>
      </c>
      <c r="AU173" s="31"/>
      <c r="AV173" s="302">
        <f>IF($AR173,AT173/$AR173*100,0)</f>
        <v>34.362996515200464</v>
      </c>
      <c r="AW173" s="31"/>
      <c r="AX173" s="114">
        <v>66526</v>
      </c>
      <c r="AY173" s="31"/>
      <c r="AZ173" s="302">
        <f>IF($AR173,AX173/$AR173*100,0)</f>
        <v>0.45725793702616696</v>
      </c>
      <c r="BA173" s="31"/>
      <c r="BB173" s="114">
        <v>0</v>
      </c>
      <c r="BC173" s="31"/>
      <c r="BD173" s="302">
        <f>IF($AR173,BB173/$AR173*100,0)</f>
        <v>0</v>
      </c>
      <c r="BE173" s="31"/>
      <c r="BF173" s="114">
        <v>343989</v>
      </c>
      <c r="BG173" s="31"/>
      <c r="BH173" s="30">
        <v>58</v>
      </c>
      <c r="BI173" s="31"/>
      <c r="BJ173" s="298">
        <v>31347</v>
      </c>
      <c r="BK173" s="31"/>
      <c r="BL173" s="298">
        <f>IF(E173,$BJ173,0)</f>
        <v>31347</v>
      </c>
      <c r="BM173" s="31"/>
      <c r="BN173" s="298">
        <f>IF(M173,$BJ173,0)</f>
        <v>31347</v>
      </c>
      <c r="BO173" s="31"/>
      <c r="BP173" s="298">
        <f>IF(S173,$BJ173,0)</f>
        <v>31347</v>
      </c>
      <c r="BQ173" s="31"/>
      <c r="BR173" s="298">
        <f>IF(AF173,$BJ173,0)</f>
        <v>31347</v>
      </c>
      <c r="BS173" s="31"/>
      <c r="BT173" s="298">
        <f>IF(AL173,$BJ173,0)</f>
        <v>31347</v>
      </c>
    </row>
    <row r="174" spans="1:72" ht="8.85" customHeight="1" x14ac:dyDescent="0.25">
      <c r="A174" s="30">
        <v>59</v>
      </c>
      <c r="B174" s="31"/>
      <c r="C174" s="30" t="s">
        <v>188</v>
      </c>
      <c r="D174" s="31"/>
      <c r="E174" s="114">
        <v>1700572</v>
      </c>
      <c r="F174" s="31"/>
      <c r="G174" s="302">
        <f>(E174/$BJ174)</f>
        <v>153.91184722599331</v>
      </c>
      <c r="H174" s="31"/>
      <c r="I174" s="302">
        <f>IF(G$219,G174/G$219*100,0)</f>
        <v>87.714680116772342</v>
      </c>
      <c r="J174" s="31"/>
      <c r="K174" s="114">
        <v>1700572</v>
      </c>
      <c r="L174" s="31"/>
      <c r="M174" s="114">
        <v>459468</v>
      </c>
      <c r="N174" s="31"/>
      <c r="O174" s="302">
        <f>(M174/$BJ174)</f>
        <v>41.584577789845234</v>
      </c>
      <c r="P174" s="31"/>
      <c r="Q174" s="302">
        <f>IF(O$219,O174/O$219*100,0)</f>
        <v>24.651595124144531</v>
      </c>
      <c r="R174" s="31"/>
      <c r="S174" s="114">
        <v>1063510</v>
      </c>
      <c r="T174" s="31"/>
      <c r="U174" s="302">
        <f>(S174/$BJ174)</f>
        <v>96.25395963435605</v>
      </c>
      <c r="V174" s="31"/>
      <c r="W174" s="302">
        <f>IF(U$219,U174/U$219*100,0)</f>
        <v>87.107938681031655</v>
      </c>
      <c r="X174" s="31"/>
      <c r="Y174" s="114">
        <v>0</v>
      </c>
      <c r="Z174" s="31"/>
      <c r="AA174" s="114">
        <v>1063510</v>
      </c>
      <c r="AB174" s="31"/>
      <c r="AC174" s="114">
        <v>0</v>
      </c>
      <c r="AD174" s="31"/>
      <c r="AE174" s="31"/>
      <c r="AF174" s="114">
        <v>108852</v>
      </c>
      <c r="AG174" s="31"/>
      <c r="AH174" s="302">
        <f>(AF174/$BJ174)</f>
        <v>9.8517512897094761</v>
      </c>
      <c r="AI174" s="31"/>
      <c r="AJ174" s="302">
        <f>IF(AH$219,AH174/AH$219*100,0)</f>
        <v>64.323885205715897</v>
      </c>
      <c r="AK174" s="31"/>
      <c r="AL174" s="114">
        <v>412941</v>
      </c>
      <c r="AM174" s="31"/>
      <c r="AN174" s="302">
        <f>(AL174/$BJ174)</f>
        <v>37.373608471354871</v>
      </c>
      <c r="AO174" s="31"/>
      <c r="AP174" s="302">
        <f>IF(AN$219,AN174/AN$219*100,0)</f>
        <v>98.670672101576457</v>
      </c>
      <c r="AQ174" s="31"/>
      <c r="AR174" s="114">
        <f>(E174+M174+S174+AF174+AL174)</f>
        <v>3745343</v>
      </c>
      <c r="AS174" s="31"/>
      <c r="AT174" s="114">
        <v>1056869</v>
      </c>
      <c r="AU174" s="31"/>
      <c r="AV174" s="302">
        <f>IF($AR174,AT174/$AR174*100,0)</f>
        <v>28.218216595916584</v>
      </c>
      <c r="AW174" s="31"/>
      <c r="AX174" s="114">
        <v>113271</v>
      </c>
      <c r="AY174" s="31"/>
      <c r="AZ174" s="302">
        <f>IF($AR174,AX174/$AR174*100,0)</f>
        <v>3.0243157969777399</v>
      </c>
      <c r="BA174" s="31"/>
      <c r="BB174" s="114">
        <v>0</v>
      </c>
      <c r="BC174" s="31"/>
      <c r="BD174" s="302">
        <f>IF($AR174,BB174/$AR174*100,0)</f>
        <v>0</v>
      </c>
      <c r="BE174" s="31"/>
      <c r="BF174" s="114">
        <v>17648</v>
      </c>
      <c r="BG174" s="31"/>
      <c r="BH174" s="30">
        <v>59</v>
      </c>
      <c r="BI174" s="31"/>
      <c r="BJ174" s="298">
        <v>11049</v>
      </c>
      <c r="BK174" s="31"/>
      <c r="BL174" s="298">
        <f>IF(E174,$BJ174,0)</f>
        <v>11049</v>
      </c>
      <c r="BM174" s="31"/>
      <c r="BN174" s="298">
        <f>IF(M174,$BJ174,0)</f>
        <v>11049</v>
      </c>
      <c r="BO174" s="31"/>
      <c r="BP174" s="298">
        <f>IF(S174,$BJ174,0)</f>
        <v>11049</v>
      </c>
      <c r="BQ174" s="31"/>
      <c r="BR174" s="298">
        <f>IF(AF174,$BJ174,0)</f>
        <v>11049</v>
      </c>
      <c r="BS174" s="31"/>
      <c r="BT174" s="298">
        <f>IF(AL174,$BJ174,0)</f>
        <v>11049</v>
      </c>
    </row>
    <row r="175" spans="1:72" ht="8.85" customHeight="1" x14ac:dyDescent="0.25">
      <c r="A175" s="30">
        <v>60</v>
      </c>
      <c r="B175" s="31"/>
      <c r="C175" s="30" t="s">
        <v>189</v>
      </c>
      <c r="D175" s="31"/>
      <c r="E175" s="114">
        <v>5825262</v>
      </c>
      <c r="F175" s="31"/>
      <c r="G175" s="302">
        <f>(E175/$BJ175)</f>
        <v>59.134312600879106</v>
      </c>
      <c r="H175" s="31"/>
      <c r="I175" s="302">
        <f>IF(G$219,G175/G$219*100,0)</f>
        <v>33.700767076722705</v>
      </c>
      <c r="J175" s="31"/>
      <c r="K175" s="114">
        <v>5825262</v>
      </c>
      <c r="L175" s="31"/>
      <c r="M175" s="114">
        <v>2543641</v>
      </c>
      <c r="N175" s="31"/>
      <c r="O175" s="302">
        <f>(M175/$BJ175)</f>
        <v>25.821407181069748</v>
      </c>
      <c r="P175" s="31"/>
      <c r="Q175" s="302">
        <f>IF(O$219,O175/O$219*100,0)</f>
        <v>15.307090012558684</v>
      </c>
      <c r="R175" s="31"/>
      <c r="S175" s="114">
        <v>12184346</v>
      </c>
      <c r="T175" s="31"/>
      <c r="U175" s="302">
        <f>(S175/$BJ175)</f>
        <v>123.687642753454</v>
      </c>
      <c r="V175" s="31"/>
      <c r="W175" s="302">
        <f>IF(U$219,U175/U$219*100,0)</f>
        <v>111.93488186353613</v>
      </c>
      <c r="X175" s="31"/>
      <c r="Y175" s="114">
        <v>2277165</v>
      </c>
      <c r="Z175" s="31"/>
      <c r="AA175" s="114">
        <v>9907181</v>
      </c>
      <c r="AB175" s="31"/>
      <c r="AC175" s="114">
        <v>0</v>
      </c>
      <c r="AD175" s="31"/>
      <c r="AE175" s="31"/>
      <c r="AF175" s="114">
        <v>356878</v>
      </c>
      <c r="AG175" s="31"/>
      <c r="AH175" s="302">
        <f>(AF175/$BJ175)</f>
        <v>3.6227958866702537</v>
      </c>
      <c r="AI175" s="31"/>
      <c r="AJ175" s="302">
        <f>IF(AH$219,AH175/AH$219*100,0)</f>
        <v>23.653896640826503</v>
      </c>
      <c r="AK175" s="31"/>
      <c r="AL175" s="114">
        <v>683331</v>
      </c>
      <c r="AM175" s="31"/>
      <c r="AN175" s="302">
        <f>(AL175/$BJ175)</f>
        <v>6.9367367448659509</v>
      </c>
      <c r="AO175" s="31"/>
      <c r="AP175" s="302">
        <f>IF(AN$219,AN175/AN$219*100,0)</f>
        <v>18.313791597946075</v>
      </c>
      <c r="AQ175" s="31"/>
      <c r="AR175" s="114">
        <f>(E175+M175+S175+AF175+AL175)</f>
        <v>21593458</v>
      </c>
      <c r="AS175" s="31"/>
      <c r="AT175" s="114">
        <v>6542351</v>
      </c>
      <c r="AU175" s="31"/>
      <c r="AV175" s="302">
        <f>IF($AR175,AT175/$AR175*100,0)</f>
        <v>30.297838354560902</v>
      </c>
      <c r="AW175" s="31"/>
      <c r="AX175" s="114">
        <v>24307</v>
      </c>
      <c r="AY175" s="31"/>
      <c r="AZ175" s="302">
        <f>IF($AR175,AX175/$AR175*100,0)</f>
        <v>0.11256650046509457</v>
      </c>
      <c r="BA175" s="31"/>
      <c r="BB175" s="114">
        <v>0</v>
      </c>
      <c r="BC175" s="31"/>
      <c r="BD175" s="302">
        <f>IF($AR175,BB175/$AR175*100,0)</f>
        <v>0</v>
      </c>
      <c r="BE175" s="31"/>
      <c r="BF175" s="114">
        <v>3535971</v>
      </c>
      <c r="BG175" s="31"/>
      <c r="BH175" s="30">
        <v>60</v>
      </c>
      <c r="BI175" s="31"/>
      <c r="BJ175" s="298">
        <v>98509</v>
      </c>
      <c r="BK175" s="31"/>
      <c r="BL175" s="298">
        <f>IF(E175,$BJ175,0)</f>
        <v>98509</v>
      </c>
      <c r="BM175" s="31"/>
      <c r="BN175" s="298">
        <f>IF(M175,$BJ175,0)</f>
        <v>98509</v>
      </c>
      <c r="BO175" s="31"/>
      <c r="BP175" s="298">
        <f>IF(S175,$BJ175,0)</f>
        <v>98509</v>
      </c>
      <c r="BQ175" s="31"/>
      <c r="BR175" s="298">
        <f>IF(AF175,$BJ175,0)</f>
        <v>98509</v>
      </c>
      <c r="BS175" s="31"/>
      <c r="BT175" s="298">
        <f>IF(AL175,$BJ175,0)</f>
        <v>98509</v>
      </c>
    </row>
    <row r="176" spans="1:72" ht="8.85" customHeight="1" x14ac:dyDescent="0.25">
      <c r="A176" s="37"/>
      <c r="B176" s="31"/>
      <c r="C176" s="30"/>
      <c r="D176" s="31"/>
      <c r="E176" s="31"/>
      <c r="F176" s="31"/>
      <c r="G176" s="38"/>
      <c r="H176" s="31"/>
      <c r="I176" s="38"/>
      <c r="J176" s="31"/>
      <c r="K176" s="31"/>
      <c r="L176" s="31"/>
      <c r="M176" s="31"/>
      <c r="N176" s="31"/>
      <c r="O176" s="38"/>
      <c r="P176" s="31"/>
      <c r="Q176" s="38"/>
      <c r="R176" s="31"/>
      <c r="S176" s="31"/>
      <c r="T176" s="31"/>
      <c r="U176" s="38"/>
      <c r="V176" s="31"/>
      <c r="W176" s="38"/>
      <c r="X176" s="31"/>
      <c r="Y176" s="31"/>
      <c r="Z176" s="31"/>
      <c r="AA176" s="31"/>
      <c r="AB176" s="31"/>
      <c r="AC176" s="31"/>
      <c r="AD176" s="31"/>
      <c r="AE176" s="31"/>
      <c r="AF176" s="31"/>
      <c r="AG176" s="31"/>
      <c r="AH176" s="38"/>
      <c r="AI176" s="31"/>
      <c r="AJ176" s="38"/>
      <c r="AK176" s="31"/>
      <c r="AL176" s="31"/>
      <c r="AM176" s="31"/>
      <c r="AN176" s="38"/>
      <c r="AO176" s="31"/>
      <c r="AP176" s="38"/>
      <c r="AQ176" s="31"/>
      <c r="AR176" s="31"/>
      <c r="AS176" s="31"/>
      <c r="AT176" s="31"/>
      <c r="AU176" s="31"/>
      <c r="AV176" s="38"/>
      <c r="AW176" s="31"/>
      <c r="AX176" s="31"/>
      <c r="AY176" s="31"/>
      <c r="AZ176" s="38"/>
      <c r="BA176" s="31"/>
      <c r="BB176" s="31"/>
      <c r="BC176" s="31"/>
      <c r="BD176" s="38"/>
      <c r="BE176" s="31"/>
      <c r="BF176" s="31"/>
      <c r="BG176" s="31"/>
      <c r="BH176" s="37"/>
      <c r="BI176" s="31"/>
      <c r="BJ176" s="277"/>
      <c r="BK176" s="31"/>
      <c r="BL176" s="31"/>
      <c r="BM176" s="31"/>
      <c r="BN176" s="31"/>
      <c r="BO176" s="31"/>
      <c r="BP176" s="31"/>
      <c r="BQ176" s="31"/>
      <c r="BR176" s="31"/>
      <c r="BS176" s="31"/>
      <c r="BT176" s="31"/>
    </row>
    <row r="177" spans="1:72" ht="8.85" customHeight="1" x14ac:dyDescent="0.25">
      <c r="A177" s="30">
        <v>61</v>
      </c>
      <c r="B177" s="31"/>
      <c r="C177" s="30" t="s">
        <v>190</v>
      </c>
      <c r="D177" s="31"/>
      <c r="E177" s="114">
        <v>1637697</v>
      </c>
      <c r="F177" s="31"/>
      <c r="G177" s="302">
        <f>(E177/$BJ177)</f>
        <v>110.39413549039433</v>
      </c>
      <c r="H177" s="31"/>
      <c r="I177" s="302">
        <f>IF(G$219,G177/G$219*100,0)</f>
        <v>62.913846177737412</v>
      </c>
      <c r="J177" s="31"/>
      <c r="K177" s="114">
        <v>1637697</v>
      </c>
      <c r="L177" s="31"/>
      <c r="M177" s="114">
        <v>1365525</v>
      </c>
      <c r="N177" s="31"/>
      <c r="O177" s="302">
        <f>(M177/$BJ177)</f>
        <v>92.047522750252782</v>
      </c>
      <c r="P177" s="31"/>
      <c r="Q177" s="302">
        <f>IF(O$219,O177/O$219*100,0)</f>
        <v>54.566341264472875</v>
      </c>
      <c r="R177" s="31"/>
      <c r="S177" s="114">
        <v>1073512</v>
      </c>
      <c r="T177" s="31"/>
      <c r="U177" s="302">
        <f>(S177/$BJ177)</f>
        <v>72.363464779238285</v>
      </c>
      <c r="V177" s="31"/>
      <c r="W177" s="302">
        <f>IF(U$219,U177/U$219*100,0)</f>
        <v>65.487511128705705</v>
      </c>
      <c r="X177" s="31"/>
      <c r="Y177" s="114">
        <v>0</v>
      </c>
      <c r="Z177" s="31"/>
      <c r="AA177" s="114">
        <v>1073512</v>
      </c>
      <c r="AB177" s="31"/>
      <c r="AC177" s="114">
        <v>0</v>
      </c>
      <c r="AD177" s="31"/>
      <c r="AE177" s="31"/>
      <c r="AF177" s="114">
        <v>296197</v>
      </c>
      <c r="AG177" s="31"/>
      <c r="AH177" s="302">
        <f>(AF177/$BJ177)</f>
        <v>19.966093697337378</v>
      </c>
      <c r="AI177" s="31"/>
      <c r="AJ177" s="302">
        <f>IF(AH$219,AH177/AH$219*100,0)</f>
        <v>130.36227582557765</v>
      </c>
      <c r="AK177" s="31"/>
      <c r="AL177" s="114">
        <v>213054</v>
      </c>
      <c r="AM177" s="31"/>
      <c r="AN177" s="302">
        <f>(AL177/$BJ177)</f>
        <v>14.361577350859454</v>
      </c>
      <c r="AO177" s="31"/>
      <c r="AP177" s="302">
        <f>IF(AN$219,AN177/AN$219*100,0)</f>
        <v>37.916234145123973</v>
      </c>
      <c r="AQ177" s="31"/>
      <c r="AR177" s="114">
        <f>(E177+M177+S177+AF177+AL177)</f>
        <v>4585985</v>
      </c>
      <c r="AS177" s="31"/>
      <c r="AT177" s="114">
        <v>1262276</v>
      </c>
      <c r="AU177" s="31"/>
      <c r="AV177" s="302">
        <f>IF($AR177,AT177/$AR177*100,0)</f>
        <v>27.524643015622598</v>
      </c>
      <c r="AW177" s="31"/>
      <c r="AX177" s="114">
        <v>5626</v>
      </c>
      <c r="AY177" s="31"/>
      <c r="AZ177" s="302">
        <f>IF($AR177,AX177/$AR177*100,0)</f>
        <v>0.12267811604268221</v>
      </c>
      <c r="BA177" s="31"/>
      <c r="BB177" s="114">
        <v>0</v>
      </c>
      <c r="BC177" s="31"/>
      <c r="BD177" s="302">
        <f>IF($AR177,BB177/$AR177*100,0)</f>
        <v>0</v>
      </c>
      <c r="BE177" s="31"/>
      <c r="BF177" s="114">
        <v>58675</v>
      </c>
      <c r="BG177" s="31"/>
      <c r="BH177" s="30">
        <v>61</v>
      </c>
      <c r="BI177" s="31"/>
      <c r="BJ177" s="298">
        <v>14835</v>
      </c>
      <c r="BK177" s="31"/>
      <c r="BL177" s="298">
        <f>IF(E177,$BJ177,0)</f>
        <v>14835</v>
      </c>
      <c r="BM177" s="31"/>
      <c r="BN177" s="298">
        <f>IF(M177,$BJ177,0)</f>
        <v>14835</v>
      </c>
      <c r="BO177" s="31"/>
      <c r="BP177" s="298">
        <f>IF(S177,$BJ177,0)</f>
        <v>14835</v>
      </c>
      <c r="BQ177" s="31"/>
      <c r="BR177" s="298">
        <f>IF(AF177,$BJ177,0)</f>
        <v>14835</v>
      </c>
      <c r="BS177" s="31"/>
      <c r="BT177" s="298">
        <f>IF(AL177,$BJ177,0)</f>
        <v>14835</v>
      </c>
    </row>
    <row r="178" spans="1:72" ht="8.85" customHeight="1" x14ac:dyDescent="0.25">
      <c r="A178" s="30">
        <v>62</v>
      </c>
      <c r="B178" s="31"/>
      <c r="C178" s="30" t="s">
        <v>191</v>
      </c>
      <c r="D178" s="31"/>
      <c r="E178" s="114">
        <v>2452333</v>
      </c>
      <c r="F178" s="31"/>
      <c r="G178" s="302">
        <f>(E178/$BJ178)</f>
        <v>117.36458482890643</v>
      </c>
      <c r="H178" s="31"/>
      <c r="I178" s="302">
        <f>IF(G$219,G178/G$219*100,0)</f>
        <v>66.886319674855557</v>
      </c>
      <c r="J178" s="31"/>
      <c r="K178" s="114">
        <v>2452333</v>
      </c>
      <c r="L178" s="31"/>
      <c r="M178" s="114">
        <v>2953882</v>
      </c>
      <c r="N178" s="31"/>
      <c r="O178" s="302">
        <f>(M178/$BJ178)</f>
        <v>141.36788705431923</v>
      </c>
      <c r="P178" s="31"/>
      <c r="Q178" s="302">
        <f>IF(O$219,O178/O$219*100,0)</f>
        <v>83.803758519098835</v>
      </c>
      <c r="R178" s="31"/>
      <c r="S178" s="114">
        <v>926255</v>
      </c>
      <c r="T178" s="31"/>
      <c r="U178" s="302">
        <f>(S178/$BJ178)</f>
        <v>44.329026082794925</v>
      </c>
      <c r="V178" s="31"/>
      <c r="W178" s="302">
        <f>IF(U$219,U178/U$219*100,0)</f>
        <v>40.116895974757334</v>
      </c>
      <c r="X178" s="31"/>
      <c r="Y178" s="114">
        <v>0</v>
      </c>
      <c r="Z178" s="31"/>
      <c r="AA178" s="114">
        <v>173650</v>
      </c>
      <c r="AB178" s="31"/>
      <c r="AC178" s="114">
        <v>143307</v>
      </c>
      <c r="AD178" s="31"/>
      <c r="AE178" s="31"/>
      <c r="AF178" s="114">
        <v>365119</v>
      </c>
      <c r="AG178" s="31"/>
      <c r="AH178" s="302">
        <f>(AF178/$BJ178)</f>
        <v>17.473988992581958</v>
      </c>
      <c r="AI178" s="31"/>
      <c r="AJ178" s="302">
        <f>IF(AH$219,AH178/AH$219*100,0)</f>
        <v>114.0908686173229</v>
      </c>
      <c r="AK178" s="31"/>
      <c r="AL178" s="114">
        <v>1208077</v>
      </c>
      <c r="AM178" s="31"/>
      <c r="AN178" s="302">
        <f>(AL178/$BJ178)</f>
        <v>57.816558985403205</v>
      </c>
      <c r="AO178" s="31"/>
      <c r="AP178" s="302">
        <f>IF(AN$219,AN178/AN$219*100,0)</f>
        <v>152.64243852885213</v>
      </c>
      <c r="AQ178" s="31"/>
      <c r="AR178" s="114">
        <f>(E178+M178+S178+AF178+AL178)</f>
        <v>7905666</v>
      </c>
      <c r="AS178" s="31"/>
      <c r="AT178" s="114">
        <v>1017817</v>
      </c>
      <c r="AU178" s="31"/>
      <c r="AV178" s="302">
        <f>IF($AR178,AT178/$AR178*100,0)</f>
        <v>12.874525688284832</v>
      </c>
      <c r="AW178" s="31"/>
      <c r="AX178" s="114">
        <v>107709</v>
      </c>
      <c r="AY178" s="31"/>
      <c r="AZ178" s="302">
        <f>IF($AR178,AX178/$AR178*100,0)</f>
        <v>1.3624279092994822</v>
      </c>
      <c r="BA178" s="31"/>
      <c r="BB178" s="114">
        <v>0</v>
      </c>
      <c r="BC178" s="31"/>
      <c r="BD178" s="302">
        <f>IF($AR178,BB178/$AR178*100,0)</f>
        <v>0</v>
      </c>
      <c r="BE178" s="31"/>
      <c r="BF178" s="114">
        <v>9629</v>
      </c>
      <c r="BG178" s="31"/>
      <c r="BH178" s="30">
        <v>62</v>
      </c>
      <c r="BI178" s="31"/>
      <c r="BJ178" s="298">
        <v>20895</v>
      </c>
      <c r="BK178" s="31"/>
      <c r="BL178" s="298">
        <f>IF(E178,$BJ178,0)</f>
        <v>20895</v>
      </c>
      <c r="BM178" s="31"/>
      <c r="BN178" s="298">
        <f>IF(M178,$BJ178,0)</f>
        <v>20895</v>
      </c>
      <c r="BO178" s="31"/>
      <c r="BP178" s="298">
        <f>IF(S178,$BJ178,0)</f>
        <v>20895</v>
      </c>
      <c r="BQ178" s="31"/>
      <c r="BR178" s="298">
        <f>IF(AF178,$BJ178,0)</f>
        <v>20895</v>
      </c>
      <c r="BS178" s="31"/>
      <c r="BT178" s="298">
        <f>IF(AL178,$BJ178,0)</f>
        <v>20895</v>
      </c>
    </row>
    <row r="179" spans="1:72" ht="8.85" customHeight="1" x14ac:dyDescent="0.25">
      <c r="A179" s="30">
        <v>63</v>
      </c>
      <c r="B179" s="31"/>
      <c r="C179" s="30" t="s">
        <v>192</v>
      </c>
      <c r="D179" s="31"/>
      <c r="E179" s="114">
        <v>2130237</v>
      </c>
      <c r="F179" s="31"/>
      <c r="G179" s="302">
        <f>(E179/$BJ179)</f>
        <v>175.48702529038636</v>
      </c>
      <c r="H179" s="31"/>
      <c r="I179" s="302">
        <f>IF(G$219,G179/G$219*100,0)</f>
        <v>100.01041872617181</v>
      </c>
      <c r="J179" s="31"/>
      <c r="K179" s="114">
        <v>2130237</v>
      </c>
      <c r="L179" s="31"/>
      <c r="M179" s="114">
        <v>2137854</v>
      </c>
      <c r="N179" s="31"/>
      <c r="O179" s="302">
        <f>(M179/$BJ179)</f>
        <v>176.11450696103469</v>
      </c>
      <c r="P179" s="31"/>
      <c r="Q179" s="302">
        <f>IF(O$219,O179/O$219*100,0)</f>
        <v>104.40176988287078</v>
      </c>
      <c r="R179" s="31"/>
      <c r="S179" s="114">
        <v>3684665</v>
      </c>
      <c r="T179" s="31"/>
      <c r="U179" s="302">
        <f>(S179/$BJ179)</f>
        <v>303.5394184034929</v>
      </c>
      <c r="V179" s="31"/>
      <c r="W179" s="302">
        <f>IF(U$219,U179/U$219*100,0)</f>
        <v>274.69719839068273</v>
      </c>
      <c r="X179" s="31"/>
      <c r="Y179" s="114">
        <v>3632121</v>
      </c>
      <c r="Z179" s="31"/>
      <c r="AA179" s="114">
        <v>0</v>
      </c>
      <c r="AB179" s="31"/>
      <c r="AC179" s="114">
        <v>52544</v>
      </c>
      <c r="AD179" s="31"/>
      <c r="AE179" s="31"/>
      <c r="AF179" s="114">
        <v>122471</v>
      </c>
      <c r="AG179" s="31"/>
      <c r="AH179" s="302">
        <f>(AF179/$BJ179)</f>
        <v>10.089051816459346</v>
      </c>
      <c r="AI179" s="31"/>
      <c r="AJ179" s="302">
        <f>IF(AH$219,AH179/AH$219*100,0)</f>
        <v>65.873263726655466</v>
      </c>
      <c r="AK179" s="31"/>
      <c r="AL179" s="114">
        <v>429618</v>
      </c>
      <c r="AM179" s="31"/>
      <c r="AN179" s="302">
        <f>(AL179/$BJ179)</f>
        <v>35.391547903451688</v>
      </c>
      <c r="AO179" s="31"/>
      <c r="AP179" s="302">
        <f>IF(AN$219,AN179/AN$219*100,0)</f>
        <v>93.437801731809088</v>
      </c>
      <c r="AQ179" s="31"/>
      <c r="AR179" s="114">
        <f>(E179+M179+S179+AF179+AL179)</f>
        <v>8504845</v>
      </c>
      <c r="AS179" s="31"/>
      <c r="AT179" s="114">
        <v>3176300</v>
      </c>
      <c r="AU179" s="31"/>
      <c r="AV179" s="302">
        <f>IF($AR179,AT179/$AR179*100,0)</f>
        <v>37.346947534023258</v>
      </c>
      <c r="AW179" s="31"/>
      <c r="AX179" s="114">
        <v>60911</v>
      </c>
      <c r="AY179" s="31"/>
      <c r="AZ179" s="302">
        <f>IF($AR179,AX179/$AR179*100,0)</f>
        <v>0.71619177069070628</v>
      </c>
      <c r="BA179" s="31"/>
      <c r="BB179" s="114">
        <v>0</v>
      </c>
      <c r="BC179" s="31"/>
      <c r="BD179" s="302">
        <f>IF($AR179,BB179/$AR179*100,0)</f>
        <v>0</v>
      </c>
      <c r="BE179" s="31"/>
      <c r="BF179" s="114">
        <v>365001</v>
      </c>
      <c r="BG179" s="31"/>
      <c r="BH179" s="30">
        <v>63</v>
      </c>
      <c r="BI179" s="31"/>
      <c r="BJ179" s="298">
        <v>12139</v>
      </c>
      <c r="BK179" s="31"/>
      <c r="BL179" s="298">
        <f>IF(E179,$BJ179,0)</f>
        <v>12139</v>
      </c>
      <c r="BM179" s="31"/>
      <c r="BN179" s="298">
        <f>IF(M179,$BJ179,0)</f>
        <v>12139</v>
      </c>
      <c r="BO179" s="31"/>
      <c r="BP179" s="298">
        <f>IF(S179,$BJ179,0)</f>
        <v>12139</v>
      </c>
      <c r="BQ179" s="31"/>
      <c r="BR179" s="298">
        <f>IF(AF179,$BJ179,0)</f>
        <v>12139</v>
      </c>
      <c r="BS179" s="31"/>
      <c r="BT179" s="298">
        <f>IF(AL179,$BJ179,0)</f>
        <v>12139</v>
      </c>
    </row>
    <row r="180" spans="1:72" ht="8.85" customHeight="1" x14ac:dyDescent="0.25">
      <c r="A180" s="30">
        <v>64</v>
      </c>
      <c r="B180" s="31"/>
      <c r="C180" s="30" t="s">
        <v>193</v>
      </c>
      <c r="D180" s="31"/>
      <c r="E180" s="114">
        <v>1798909</v>
      </c>
      <c r="F180" s="31"/>
      <c r="G180" s="302">
        <f>(E180/$BJ180)</f>
        <v>148.80544296467863</v>
      </c>
      <c r="H180" s="31"/>
      <c r="I180" s="302">
        <f>IF(G$219,G180/G$219*100,0)</f>
        <v>84.804529765120279</v>
      </c>
      <c r="J180" s="31"/>
      <c r="K180" s="114">
        <v>1798909</v>
      </c>
      <c r="L180" s="31"/>
      <c r="M180" s="114">
        <v>1025331</v>
      </c>
      <c r="N180" s="31"/>
      <c r="O180" s="302">
        <f>(M180/$BJ180)</f>
        <v>84.815203904375878</v>
      </c>
      <c r="P180" s="31"/>
      <c r="Q180" s="302">
        <f>IF(O$219,O180/O$219*100,0)</f>
        <v>50.278977884272471</v>
      </c>
      <c r="R180" s="31"/>
      <c r="S180" s="114">
        <v>2128825</v>
      </c>
      <c r="T180" s="31"/>
      <c r="U180" s="302">
        <f>(S180/$BJ180)</f>
        <v>176.09603772024155</v>
      </c>
      <c r="V180" s="31"/>
      <c r="W180" s="302">
        <f>IF(U$219,U180/U$219*100,0)</f>
        <v>159.36344763350743</v>
      </c>
      <c r="X180" s="31"/>
      <c r="Y180" s="114">
        <v>0</v>
      </c>
      <c r="Z180" s="31"/>
      <c r="AA180" s="114">
        <v>2128825</v>
      </c>
      <c r="AB180" s="31"/>
      <c r="AC180" s="114">
        <v>0</v>
      </c>
      <c r="AD180" s="31"/>
      <c r="AE180" s="31"/>
      <c r="AF180" s="114">
        <v>208449</v>
      </c>
      <c r="AG180" s="31"/>
      <c r="AH180" s="302">
        <f>(AF180/$BJ180)</f>
        <v>17.242865414839937</v>
      </c>
      <c r="AI180" s="31"/>
      <c r="AJ180" s="302">
        <f>IF(AH$219,AH180/AH$219*100,0)</f>
        <v>112.58182052568652</v>
      </c>
      <c r="AK180" s="31"/>
      <c r="AL180" s="114">
        <v>446978</v>
      </c>
      <c r="AM180" s="31"/>
      <c r="AN180" s="302">
        <f>(AL180/$BJ180)</f>
        <v>36.973943254198034</v>
      </c>
      <c r="AO180" s="31"/>
      <c r="AP180" s="302">
        <f>IF(AN$219,AN180/AN$219*100,0)</f>
        <v>97.615509455916666</v>
      </c>
      <c r="AQ180" s="31"/>
      <c r="AR180" s="114">
        <f>(E180+M180+S180+AF180+AL180)</f>
        <v>5608492</v>
      </c>
      <c r="AS180" s="31"/>
      <c r="AT180" s="114">
        <v>1293295</v>
      </c>
      <c r="AU180" s="31"/>
      <c r="AV180" s="302">
        <f>IF($AR180,AT180/$AR180*100,0)</f>
        <v>23.059585357347395</v>
      </c>
      <c r="AW180" s="31"/>
      <c r="AX180" s="114">
        <v>22879</v>
      </c>
      <c r="AY180" s="31"/>
      <c r="AZ180" s="302">
        <f>IF($AR180,AX180/$AR180*100,0)</f>
        <v>0.40793496718904115</v>
      </c>
      <c r="BA180" s="31"/>
      <c r="BB180" s="114">
        <v>0</v>
      </c>
      <c r="BC180" s="31"/>
      <c r="BD180" s="302">
        <f>IF($AR180,BB180/$AR180*100,0)</f>
        <v>0</v>
      </c>
      <c r="BE180" s="31"/>
      <c r="BF180" s="114">
        <v>975716</v>
      </c>
      <c r="BG180" s="31"/>
      <c r="BH180" s="30">
        <v>64</v>
      </c>
      <c r="BI180" s="31"/>
      <c r="BJ180" s="298">
        <v>12089</v>
      </c>
      <c r="BK180" s="31"/>
      <c r="BL180" s="298">
        <f>IF(E180,$BJ180,0)</f>
        <v>12089</v>
      </c>
      <c r="BM180" s="31"/>
      <c r="BN180" s="298">
        <f>IF(M180,$BJ180,0)</f>
        <v>12089</v>
      </c>
      <c r="BO180" s="31"/>
      <c r="BP180" s="298">
        <f>IF(S180,$BJ180,0)</f>
        <v>12089</v>
      </c>
      <c r="BQ180" s="31"/>
      <c r="BR180" s="298">
        <f>IF(AF180,$BJ180,0)</f>
        <v>12089</v>
      </c>
      <c r="BS180" s="31"/>
      <c r="BT180" s="298">
        <f>IF(AL180,$BJ180,0)</f>
        <v>12089</v>
      </c>
    </row>
    <row r="181" spans="1:72" ht="8.85" customHeight="1" x14ac:dyDescent="0.25">
      <c r="A181" s="30">
        <v>65</v>
      </c>
      <c r="B181" s="31"/>
      <c r="C181" s="30" t="s">
        <v>194</v>
      </c>
      <c r="D181" s="31"/>
      <c r="E181" s="114">
        <v>1610792</v>
      </c>
      <c r="F181" s="31"/>
      <c r="G181" s="302">
        <f>(E181/$BJ181)</f>
        <v>100.01192102322116</v>
      </c>
      <c r="H181" s="31"/>
      <c r="I181" s="302">
        <f>IF(G$219,G181/G$219*100,0)</f>
        <v>56.997000676203967</v>
      </c>
      <c r="J181" s="31"/>
      <c r="K181" s="114">
        <v>1610792</v>
      </c>
      <c r="L181" s="31"/>
      <c r="M181" s="114">
        <v>290683</v>
      </c>
      <c r="N181" s="31"/>
      <c r="O181" s="302">
        <f>(M181/$BJ181)</f>
        <v>18.048118713522911</v>
      </c>
      <c r="P181" s="31"/>
      <c r="Q181" s="302">
        <f>IF(O$219,O181/O$219*100,0)</f>
        <v>10.699036492007123</v>
      </c>
      <c r="R181" s="31"/>
      <c r="S181" s="114">
        <v>2168720</v>
      </c>
      <c r="T181" s="31"/>
      <c r="U181" s="302">
        <f>(S181/$BJ181)</f>
        <v>134.65292437600894</v>
      </c>
      <c r="V181" s="31"/>
      <c r="W181" s="302">
        <f>IF(U$219,U181/U$219*100,0)</f>
        <v>121.85824587709129</v>
      </c>
      <c r="X181" s="31"/>
      <c r="Y181" s="114">
        <v>0</v>
      </c>
      <c r="Z181" s="31"/>
      <c r="AA181" s="114">
        <v>2168720</v>
      </c>
      <c r="AB181" s="31"/>
      <c r="AC181" s="114">
        <v>0</v>
      </c>
      <c r="AD181" s="31"/>
      <c r="AE181" s="31"/>
      <c r="AF181" s="114">
        <v>94432</v>
      </c>
      <c r="AG181" s="31"/>
      <c r="AH181" s="302">
        <f>(AF181/$BJ181)</f>
        <v>5.8631565876071026</v>
      </c>
      <c r="AI181" s="31"/>
      <c r="AJ181" s="302">
        <f>IF(AH$219,AH181/AH$219*100,0)</f>
        <v>38.281621225894547</v>
      </c>
      <c r="AK181" s="31"/>
      <c r="AL181" s="114">
        <v>39310</v>
      </c>
      <c r="AM181" s="31"/>
      <c r="AN181" s="302">
        <f>(AL181/$BJ181)</f>
        <v>2.4407053272072519</v>
      </c>
      <c r="AO181" s="31"/>
      <c r="AP181" s="302">
        <f>IF(AN$219,AN181/AN$219*100,0)</f>
        <v>6.4437458647328514</v>
      </c>
      <c r="AQ181" s="31"/>
      <c r="AR181" s="114">
        <f>(E181+M181+S181+AF181+AL181)</f>
        <v>4203937</v>
      </c>
      <c r="AS181" s="31"/>
      <c r="AT181" s="114">
        <v>1583390</v>
      </c>
      <c r="AU181" s="31"/>
      <c r="AV181" s="302">
        <f>IF($AR181,AT181/$AR181*100,0)</f>
        <v>37.664455961162119</v>
      </c>
      <c r="AW181" s="31"/>
      <c r="AX181" s="114">
        <v>106818</v>
      </c>
      <c r="AY181" s="31"/>
      <c r="AZ181" s="302">
        <f>IF($AR181,AX181/$AR181*100,0)</f>
        <v>2.5409039193498857</v>
      </c>
      <c r="BA181" s="31"/>
      <c r="BB181" s="114">
        <v>0</v>
      </c>
      <c r="BC181" s="31"/>
      <c r="BD181" s="302">
        <f>IF($AR181,BB181/$AR181*100,0)</f>
        <v>0</v>
      </c>
      <c r="BE181" s="31"/>
      <c r="BF181" s="114">
        <v>839419</v>
      </c>
      <c r="BG181" s="31"/>
      <c r="BH181" s="30">
        <v>65</v>
      </c>
      <c r="BI181" s="31"/>
      <c r="BJ181" s="298">
        <v>16106</v>
      </c>
      <c r="BK181" s="31"/>
      <c r="BL181" s="298">
        <f>IF(E181,$BJ181,0)</f>
        <v>16106</v>
      </c>
      <c r="BM181" s="31"/>
      <c r="BN181" s="298">
        <f>IF(M181,$BJ181,0)</f>
        <v>16106</v>
      </c>
      <c r="BO181" s="31"/>
      <c r="BP181" s="298">
        <f>IF(S181,$BJ181,0)</f>
        <v>16106</v>
      </c>
      <c r="BQ181" s="31"/>
      <c r="BR181" s="298">
        <f>IF(AF181,$BJ181,0)</f>
        <v>16106</v>
      </c>
      <c r="BS181" s="31"/>
      <c r="BT181" s="298">
        <f>IF(AL181,$BJ181,0)</f>
        <v>16106</v>
      </c>
    </row>
    <row r="182" spans="1:72" ht="8.85" customHeight="1" x14ac:dyDescent="0.25">
      <c r="A182" s="37"/>
      <c r="B182" s="31"/>
      <c r="C182" s="30"/>
      <c r="D182" s="31"/>
      <c r="E182" s="31"/>
      <c r="F182" s="31"/>
      <c r="G182" s="38"/>
      <c r="H182" s="31"/>
      <c r="I182" s="38"/>
      <c r="J182" s="31"/>
      <c r="K182" s="31"/>
      <c r="L182" s="31"/>
      <c r="M182" s="31"/>
      <c r="N182" s="31"/>
      <c r="O182" s="38"/>
      <c r="P182" s="31"/>
      <c r="Q182" s="38"/>
      <c r="R182" s="31"/>
      <c r="S182" s="31"/>
      <c r="T182" s="31"/>
      <c r="U182" s="38"/>
      <c r="V182" s="31"/>
      <c r="W182" s="38"/>
      <c r="X182" s="31"/>
      <c r="Y182" s="31"/>
      <c r="Z182" s="31"/>
      <c r="AA182" s="31"/>
      <c r="AB182" s="31"/>
      <c r="AC182" s="31"/>
      <c r="AD182" s="31"/>
      <c r="AE182" s="31"/>
      <c r="AF182" s="31"/>
      <c r="AG182" s="31"/>
      <c r="AH182" s="38"/>
      <c r="AI182" s="31"/>
      <c r="AJ182" s="38"/>
      <c r="AK182" s="31"/>
      <c r="AL182" s="31"/>
      <c r="AM182" s="31"/>
      <c r="AN182" s="38"/>
      <c r="AO182" s="31"/>
      <c r="AP182" s="38"/>
      <c r="AQ182" s="31"/>
      <c r="AR182" s="31"/>
      <c r="AS182" s="31"/>
      <c r="AT182" s="31"/>
      <c r="AU182" s="31"/>
      <c r="AV182" s="38"/>
      <c r="AW182" s="31"/>
      <c r="AX182" s="31"/>
      <c r="AY182" s="31"/>
      <c r="AZ182" s="38"/>
      <c r="BA182" s="31"/>
      <c r="BB182" s="31"/>
      <c r="BC182" s="31"/>
      <c r="BD182" s="38"/>
      <c r="BE182" s="31"/>
      <c r="BF182" s="31"/>
      <c r="BG182" s="31"/>
      <c r="BH182" s="37"/>
      <c r="BI182" s="31"/>
      <c r="BJ182" s="277"/>
      <c r="BK182" s="31"/>
      <c r="BL182" s="31"/>
      <c r="BM182" s="31"/>
      <c r="BN182" s="31"/>
      <c r="BO182" s="31"/>
      <c r="BP182" s="31"/>
      <c r="BQ182" s="31"/>
      <c r="BR182" s="31"/>
      <c r="BS182" s="31"/>
      <c r="BT182" s="31"/>
    </row>
    <row r="183" spans="1:72" ht="8.85" customHeight="1" x14ac:dyDescent="0.25">
      <c r="A183" s="30">
        <v>66</v>
      </c>
      <c r="B183" s="31"/>
      <c r="C183" s="30" t="s">
        <v>195</v>
      </c>
      <c r="D183" s="31"/>
      <c r="E183" s="114">
        <v>3203426</v>
      </c>
      <c r="F183" s="31"/>
      <c r="G183" s="302">
        <f>(E183/$BJ183)</f>
        <v>94.840453563075471</v>
      </c>
      <c r="H183" s="31"/>
      <c r="I183" s="302">
        <f>IF(G$219,G183/G$219*100,0)</f>
        <v>54.049770672948128</v>
      </c>
      <c r="J183" s="31"/>
      <c r="K183" s="114">
        <v>3203426</v>
      </c>
      <c r="L183" s="31"/>
      <c r="M183" s="114">
        <v>6464342</v>
      </c>
      <c r="N183" s="31"/>
      <c r="O183" s="302">
        <f>(M183/$BJ183)</f>
        <v>191.3829528969417</v>
      </c>
      <c r="P183" s="31"/>
      <c r="Q183" s="302">
        <f>IF(O$219,O183/O$219*100,0)</f>
        <v>113.45299914601318</v>
      </c>
      <c r="R183" s="31"/>
      <c r="S183" s="114">
        <v>3383170</v>
      </c>
      <c r="T183" s="31"/>
      <c r="U183" s="302">
        <f>(S183/$BJ183)</f>
        <v>100.16194451845931</v>
      </c>
      <c r="V183" s="31"/>
      <c r="W183" s="302">
        <f>IF(U$219,U183/U$219*100,0)</f>
        <v>90.644588071290713</v>
      </c>
      <c r="X183" s="31"/>
      <c r="Y183" s="114">
        <v>0</v>
      </c>
      <c r="Z183" s="31"/>
      <c r="AA183" s="114">
        <v>3380331</v>
      </c>
      <c r="AB183" s="31"/>
      <c r="AC183" s="114">
        <v>0</v>
      </c>
      <c r="AD183" s="31"/>
      <c r="AE183" s="31"/>
      <c r="AF183" s="114">
        <v>350819</v>
      </c>
      <c r="AG183" s="31"/>
      <c r="AH183" s="302">
        <f>(AF183/$BJ183)</f>
        <v>10.386327974657311</v>
      </c>
      <c r="AI183" s="31"/>
      <c r="AJ183" s="302">
        <f>IF(AH$219,AH183/AH$219*100,0)</f>
        <v>67.814234109687348</v>
      </c>
      <c r="AK183" s="31"/>
      <c r="AL183" s="114">
        <v>713436</v>
      </c>
      <c r="AM183" s="31"/>
      <c r="AN183" s="302">
        <f>(AL183/$BJ183)</f>
        <v>21.121946886934897</v>
      </c>
      <c r="AO183" s="31"/>
      <c r="AP183" s="302">
        <f>IF(AN$219,AN183/AN$219*100,0)</f>
        <v>55.764395804195487</v>
      </c>
      <c r="AQ183" s="31"/>
      <c r="AR183" s="114">
        <f>(E183+M183+S183+AF183+AL183)</f>
        <v>14115193</v>
      </c>
      <c r="AS183" s="31"/>
      <c r="AT183" s="114">
        <v>2599267</v>
      </c>
      <c r="AU183" s="31"/>
      <c r="AV183" s="302">
        <f>IF($AR183,AT183/$AR183*100,0)</f>
        <v>18.414675591045761</v>
      </c>
      <c r="AW183" s="31"/>
      <c r="AX183" s="114">
        <v>83822</v>
      </c>
      <c r="AY183" s="31"/>
      <c r="AZ183" s="302">
        <f>IF($AR183,AX183/$AR183*100,0)</f>
        <v>0.59384239379511139</v>
      </c>
      <c r="BA183" s="31"/>
      <c r="BB183" s="114">
        <v>0</v>
      </c>
      <c r="BC183" s="31"/>
      <c r="BD183" s="302">
        <f>IF($AR183,BB183/$AR183*100,0)</f>
        <v>0</v>
      </c>
      <c r="BE183" s="31"/>
      <c r="BF183" s="114">
        <v>1823213</v>
      </c>
      <c r="BG183" s="31"/>
      <c r="BH183" s="30">
        <v>66</v>
      </c>
      <c r="BI183" s="31"/>
      <c r="BJ183" s="298">
        <v>33777</v>
      </c>
      <c r="BK183" s="31"/>
      <c r="BL183" s="298">
        <f>IF(E183,$BJ183,0)</f>
        <v>33777</v>
      </c>
      <c r="BM183" s="31"/>
      <c r="BN183" s="298">
        <f>IF(M183,$BJ183,0)</f>
        <v>33777</v>
      </c>
      <c r="BO183" s="31"/>
      <c r="BP183" s="298">
        <f>IF(S183,$BJ183,0)</f>
        <v>33777</v>
      </c>
      <c r="BQ183" s="31"/>
      <c r="BR183" s="298">
        <f>IF(AF183,$BJ183,0)</f>
        <v>33777</v>
      </c>
      <c r="BS183" s="31"/>
      <c r="BT183" s="298">
        <f>IF(AL183,$BJ183,0)</f>
        <v>33777</v>
      </c>
    </row>
    <row r="184" spans="1:72" ht="8.85" customHeight="1" x14ac:dyDescent="0.25">
      <c r="A184" s="30">
        <v>67</v>
      </c>
      <c r="B184" s="31"/>
      <c r="C184" s="30" t="s">
        <v>196</v>
      </c>
      <c r="D184" s="31"/>
      <c r="E184" s="114">
        <v>2990863</v>
      </c>
      <c r="F184" s="31"/>
      <c r="G184" s="302">
        <f>(E184/$BJ184)</f>
        <v>126.80670736877809</v>
      </c>
      <c r="H184" s="31"/>
      <c r="I184" s="302">
        <f>IF(G$219,G184/G$219*100,0)</f>
        <v>72.267404842341847</v>
      </c>
      <c r="J184" s="31"/>
      <c r="K184" s="114">
        <v>2990863</v>
      </c>
      <c r="L184" s="31"/>
      <c r="M184" s="114">
        <v>1578719</v>
      </c>
      <c r="N184" s="31"/>
      <c r="O184" s="302">
        <f>(M184/$BJ184)</f>
        <v>66.93457983549564</v>
      </c>
      <c r="P184" s="31"/>
      <c r="Q184" s="302">
        <f>IF(O$219,O184/O$219*100,0)</f>
        <v>39.679233254408572</v>
      </c>
      <c r="R184" s="31"/>
      <c r="S184" s="114">
        <v>2918185</v>
      </c>
      <c r="T184" s="31"/>
      <c r="U184" s="302">
        <f>(S184/$BJ184)</f>
        <v>123.72530314593403</v>
      </c>
      <c r="V184" s="31"/>
      <c r="W184" s="302">
        <f>IF(U$219,U184/U$219*100,0)</f>
        <v>111.96896377737444</v>
      </c>
      <c r="X184" s="31"/>
      <c r="Y184" s="114">
        <v>2538172</v>
      </c>
      <c r="Z184" s="31"/>
      <c r="AA184" s="114">
        <v>270275</v>
      </c>
      <c r="AB184" s="31"/>
      <c r="AC184" s="114">
        <v>0</v>
      </c>
      <c r="AD184" s="31"/>
      <c r="AE184" s="31"/>
      <c r="AF184" s="114">
        <v>345865</v>
      </c>
      <c r="AG184" s="31"/>
      <c r="AH184" s="302">
        <f>(AF184/$BJ184)</f>
        <v>14.663995590604596</v>
      </c>
      <c r="AI184" s="31"/>
      <c r="AJ184" s="302">
        <f>IF(AH$219,AH184/AH$219*100,0)</f>
        <v>95.743907990493952</v>
      </c>
      <c r="AK184" s="31"/>
      <c r="AL184" s="114">
        <v>1038707</v>
      </c>
      <c r="AM184" s="31"/>
      <c r="AN184" s="302">
        <f>(AL184/$BJ184)</f>
        <v>44.03913338421097</v>
      </c>
      <c r="AO184" s="31"/>
      <c r="AP184" s="302">
        <f>IF(AN$219,AN184/AN$219*100,0)</f>
        <v>116.26843292698359</v>
      </c>
      <c r="AQ184" s="31"/>
      <c r="AR184" s="114">
        <f>(E184+M184+S184+AF184+AL184)</f>
        <v>8872339</v>
      </c>
      <c r="AS184" s="31"/>
      <c r="AT184" s="114">
        <v>2480996</v>
      </c>
      <c r="AU184" s="31"/>
      <c r="AV184" s="302">
        <f>IF($AR184,AT184/$AR184*100,0)</f>
        <v>27.963268761484429</v>
      </c>
      <c r="AW184" s="31"/>
      <c r="AX184" s="114">
        <v>101444</v>
      </c>
      <c r="AY184" s="31"/>
      <c r="AZ184" s="302">
        <f>IF($AR184,AX184/$AR184*100,0)</f>
        <v>1.1433738048106592</v>
      </c>
      <c r="BA184" s="31"/>
      <c r="BB184" s="114">
        <v>275873</v>
      </c>
      <c r="BC184" s="31"/>
      <c r="BD184" s="302">
        <f>IF($AR184,BB184/$AR184*100,0)</f>
        <v>3.1093604516238615</v>
      </c>
      <c r="BE184" s="31"/>
      <c r="BF184" s="114">
        <v>590907</v>
      </c>
      <c r="BG184" s="31"/>
      <c r="BH184" s="30">
        <v>67</v>
      </c>
      <c r="BI184" s="31"/>
      <c r="BJ184" s="298">
        <v>23586</v>
      </c>
      <c r="BK184" s="31"/>
      <c r="BL184" s="298">
        <f>IF(E184,$BJ184,0)</f>
        <v>23586</v>
      </c>
      <c r="BM184" s="31"/>
      <c r="BN184" s="298">
        <f>IF(M184,$BJ184,0)</f>
        <v>23586</v>
      </c>
      <c r="BO184" s="31"/>
      <c r="BP184" s="298">
        <f>IF(S184,$BJ184,0)</f>
        <v>23586</v>
      </c>
      <c r="BQ184" s="31"/>
      <c r="BR184" s="298">
        <f>IF(AF184,$BJ184,0)</f>
        <v>23586</v>
      </c>
      <c r="BS184" s="31"/>
      <c r="BT184" s="298">
        <f>IF(AL184,$BJ184,0)</f>
        <v>23586</v>
      </c>
    </row>
    <row r="185" spans="1:72" ht="8.85" customHeight="1" x14ac:dyDescent="0.25">
      <c r="A185" s="30">
        <v>68</v>
      </c>
      <c r="B185" s="31"/>
      <c r="C185" s="30" t="s">
        <v>197</v>
      </c>
      <c r="D185" s="31"/>
      <c r="E185" s="114">
        <v>2445690</v>
      </c>
      <c r="F185" s="31"/>
      <c r="G185" s="302">
        <f>(E185/$BJ185)</f>
        <v>135.57791451854317</v>
      </c>
      <c r="H185" s="31"/>
      <c r="I185" s="302">
        <f>IF(G$219,G185/G$219*100,0)</f>
        <v>77.26613394114807</v>
      </c>
      <c r="J185" s="31"/>
      <c r="K185" s="114">
        <v>2445690</v>
      </c>
      <c r="L185" s="31"/>
      <c r="M185" s="114">
        <v>1238363</v>
      </c>
      <c r="N185" s="31"/>
      <c r="O185" s="302">
        <f>(M185/$BJ185)</f>
        <v>68.64920450135817</v>
      </c>
      <c r="P185" s="31"/>
      <c r="Q185" s="302">
        <f>IF(O$219,O185/O$219*100,0)</f>
        <v>40.69567336993228</v>
      </c>
      <c r="R185" s="31"/>
      <c r="S185" s="114">
        <v>1372750</v>
      </c>
      <c r="T185" s="31"/>
      <c r="U185" s="302">
        <f>(S185/$BJ185)</f>
        <v>76.099007705526915</v>
      </c>
      <c r="V185" s="31"/>
      <c r="W185" s="302">
        <f>IF(U$219,U185/U$219*100,0)</f>
        <v>68.868103941714182</v>
      </c>
      <c r="X185" s="31"/>
      <c r="Y185" s="114">
        <v>1356868</v>
      </c>
      <c r="Z185" s="31"/>
      <c r="AA185" s="114">
        <v>0</v>
      </c>
      <c r="AB185" s="31"/>
      <c r="AC185" s="114">
        <v>0</v>
      </c>
      <c r="AD185" s="31"/>
      <c r="AE185" s="31"/>
      <c r="AF185" s="114">
        <v>158742</v>
      </c>
      <c r="AG185" s="31"/>
      <c r="AH185" s="302">
        <f>(AF185/$BJ185)</f>
        <v>8.7999334774654923</v>
      </c>
      <c r="AI185" s="31"/>
      <c r="AJ185" s="302">
        <f>IF(AH$219,AH185/AH$219*100,0)</f>
        <v>57.456374422858488</v>
      </c>
      <c r="AK185" s="31"/>
      <c r="AL185" s="114">
        <v>434491</v>
      </c>
      <c r="AM185" s="31"/>
      <c r="AN185" s="302">
        <f>(AL185/$BJ185)</f>
        <v>24.086202117634016</v>
      </c>
      <c r="AO185" s="31"/>
      <c r="AP185" s="302">
        <f>IF(AN$219,AN185/AN$219*100,0)</f>
        <v>63.59037429160518</v>
      </c>
      <c r="AQ185" s="31"/>
      <c r="AR185" s="114">
        <f>(E185+M185+S185+AF185+AL185)</f>
        <v>5650036</v>
      </c>
      <c r="AS185" s="31"/>
      <c r="AT185" s="114">
        <v>1931997</v>
      </c>
      <c r="AU185" s="31"/>
      <c r="AV185" s="302">
        <f>IF($AR185,AT185/$AR185*100,0)</f>
        <v>34.194419292195661</v>
      </c>
      <c r="AW185" s="31"/>
      <c r="AX185" s="114">
        <v>128557</v>
      </c>
      <c r="AY185" s="31"/>
      <c r="AZ185" s="302">
        <f>IF($AR185,AX185/$AR185*100,0)</f>
        <v>2.2753306350614402</v>
      </c>
      <c r="BA185" s="31"/>
      <c r="BB185" s="114">
        <v>0</v>
      </c>
      <c r="BC185" s="31"/>
      <c r="BD185" s="302">
        <f>IF($AR185,BB185/$AR185*100,0)</f>
        <v>0</v>
      </c>
      <c r="BE185" s="31"/>
      <c r="BF185" s="114">
        <v>18026</v>
      </c>
      <c r="BG185" s="31"/>
      <c r="BH185" s="30">
        <v>68</v>
      </c>
      <c r="BI185" s="31"/>
      <c r="BJ185" s="298">
        <v>18039</v>
      </c>
      <c r="BK185" s="31"/>
      <c r="BL185" s="298">
        <f>IF(E185,$BJ185,0)</f>
        <v>18039</v>
      </c>
      <c r="BM185" s="31"/>
      <c r="BN185" s="298">
        <f>IF(M185,$BJ185,0)</f>
        <v>18039</v>
      </c>
      <c r="BO185" s="31"/>
      <c r="BP185" s="298">
        <f>IF(S185,$BJ185,0)</f>
        <v>18039</v>
      </c>
      <c r="BQ185" s="31"/>
      <c r="BR185" s="298">
        <f>IF(AF185,$BJ185,0)</f>
        <v>18039</v>
      </c>
      <c r="BS185" s="31"/>
      <c r="BT185" s="298">
        <f>IF(AL185,$BJ185,0)</f>
        <v>18039</v>
      </c>
    </row>
    <row r="186" spans="1:72" ht="8.85" customHeight="1" x14ac:dyDescent="0.25">
      <c r="A186" s="30">
        <v>69</v>
      </c>
      <c r="B186" s="31"/>
      <c r="C186" s="30" t="s">
        <v>198</v>
      </c>
      <c r="D186" s="31"/>
      <c r="E186" s="114">
        <v>6491094</v>
      </c>
      <c r="F186" s="31"/>
      <c r="G186" s="302">
        <f>(E186/$BJ186)</f>
        <v>103.66841281502539</v>
      </c>
      <c r="H186" s="31"/>
      <c r="I186" s="302">
        <f>IF(G$219,G186/G$219*100,0)</f>
        <v>59.080842912187116</v>
      </c>
      <c r="J186" s="31"/>
      <c r="K186" s="114">
        <v>6491094</v>
      </c>
      <c r="L186" s="31"/>
      <c r="M186" s="114">
        <v>2142108</v>
      </c>
      <c r="N186" s="31"/>
      <c r="O186" s="302">
        <f>(M186/$BJ186)</f>
        <v>34.211326540390331</v>
      </c>
      <c r="P186" s="31"/>
      <c r="Q186" s="302">
        <f>IF(O$219,O186/O$219*100,0)</f>
        <v>20.28068614272545</v>
      </c>
      <c r="R186" s="31"/>
      <c r="S186" s="114">
        <v>4194766</v>
      </c>
      <c r="T186" s="31"/>
      <c r="U186" s="302">
        <f>(S186/$BJ186)</f>
        <v>66.994058836681887</v>
      </c>
      <c r="V186" s="31"/>
      <c r="W186" s="302">
        <f>IF(U$219,U186/U$219*100,0)</f>
        <v>60.628304449058355</v>
      </c>
      <c r="X186" s="31"/>
      <c r="Y186" s="114">
        <v>4194766</v>
      </c>
      <c r="Z186" s="31"/>
      <c r="AA186" s="114">
        <v>0</v>
      </c>
      <c r="AB186" s="31"/>
      <c r="AC186" s="114">
        <v>0</v>
      </c>
      <c r="AD186" s="31"/>
      <c r="AE186" s="31"/>
      <c r="AF186" s="114">
        <v>306669</v>
      </c>
      <c r="AG186" s="31"/>
      <c r="AH186" s="302">
        <f>(AF186/$BJ186)</f>
        <v>4.8977704666687965</v>
      </c>
      <c r="AI186" s="31"/>
      <c r="AJ186" s="302">
        <f>IF(AH$219,AH186/AH$219*100,0)</f>
        <v>31.978438756470045</v>
      </c>
      <c r="AK186" s="31"/>
      <c r="AL186" s="114">
        <v>1491206</v>
      </c>
      <c r="AM186" s="31"/>
      <c r="AN186" s="302">
        <f>(AL186/$BJ186)</f>
        <v>23.815855878876928</v>
      </c>
      <c r="AO186" s="31"/>
      <c r="AP186" s="302">
        <f>IF(AN$219,AN186/AN$219*100,0)</f>
        <v>62.8766287859032</v>
      </c>
      <c r="AQ186" s="31"/>
      <c r="AR186" s="114">
        <f>(E186+M186+S186+AF186+AL186)</f>
        <v>14625843</v>
      </c>
      <c r="AS186" s="31"/>
      <c r="AT186" s="114">
        <v>4653331</v>
      </c>
      <c r="AU186" s="31"/>
      <c r="AV186" s="302">
        <f>IF($AR186,AT186/$AR186*100,0)</f>
        <v>31.815813967099192</v>
      </c>
      <c r="AW186" s="31"/>
      <c r="AX186" s="114">
        <v>140390</v>
      </c>
      <c r="AY186" s="31"/>
      <c r="AZ186" s="302">
        <f>IF($AR186,AX186/$AR186*100,0)</f>
        <v>0.95987629567745258</v>
      </c>
      <c r="BA186" s="31"/>
      <c r="BB186" s="114">
        <v>0</v>
      </c>
      <c r="BC186" s="31"/>
      <c r="BD186" s="302">
        <f>IF($AR186,BB186/$AR186*100,0)</f>
        <v>0</v>
      </c>
      <c r="BE186" s="31"/>
      <c r="BF186" s="114">
        <v>76867</v>
      </c>
      <c r="BG186" s="31"/>
      <c r="BH186" s="30">
        <v>69</v>
      </c>
      <c r="BI186" s="31"/>
      <c r="BJ186" s="298">
        <v>62614</v>
      </c>
      <c r="BK186" s="31"/>
      <c r="BL186" s="298">
        <f>IF(E186,$BJ186,0)</f>
        <v>62614</v>
      </c>
      <c r="BM186" s="31"/>
      <c r="BN186" s="298">
        <f>IF(M186,$BJ186,0)</f>
        <v>62614</v>
      </c>
      <c r="BO186" s="31"/>
      <c r="BP186" s="298">
        <f>IF(S186,$BJ186,0)</f>
        <v>62614</v>
      </c>
      <c r="BQ186" s="31"/>
      <c r="BR186" s="298">
        <f>IF(AF186,$BJ186,0)</f>
        <v>62614</v>
      </c>
      <c r="BS186" s="31"/>
      <c r="BT186" s="298">
        <f>IF(AL186,$BJ186,0)</f>
        <v>62614</v>
      </c>
    </row>
    <row r="187" spans="1:72" ht="8.85" customHeight="1" x14ac:dyDescent="0.25">
      <c r="A187" s="30">
        <v>70</v>
      </c>
      <c r="B187" s="31"/>
      <c r="C187" s="30" t="s">
        <v>199</v>
      </c>
      <c r="D187" s="31"/>
      <c r="E187" s="114">
        <v>4135892</v>
      </c>
      <c r="F187" s="31"/>
      <c r="G187" s="302">
        <f>(E187/$BJ187)</f>
        <v>144.12782269305828</v>
      </c>
      <c r="H187" s="31"/>
      <c r="I187" s="302">
        <f>IF(G$219,G187/G$219*100,0)</f>
        <v>82.138744296179354</v>
      </c>
      <c r="J187" s="31"/>
      <c r="K187" s="114">
        <v>4135892</v>
      </c>
      <c r="L187" s="31"/>
      <c r="M187" s="114">
        <v>1529625</v>
      </c>
      <c r="N187" s="31"/>
      <c r="O187" s="302">
        <f>(M187/$BJ187)</f>
        <v>53.304467521605801</v>
      </c>
      <c r="P187" s="31"/>
      <c r="Q187" s="302">
        <f>IF(O$219,O187/O$219*100,0)</f>
        <v>31.599218303753485</v>
      </c>
      <c r="R187" s="31"/>
      <c r="S187" s="114">
        <v>582599</v>
      </c>
      <c r="T187" s="31"/>
      <c r="U187" s="302">
        <f>(S187/$BJ187)</f>
        <v>20.302446333983831</v>
      </c>
      <c r="V187" s="31"/>
      <c r="W187" s="302">
        <f>IF(U$219,U187/U$219*100,0)</f>
        <v>18.373314272510871</v>
      </c>
      <c r="X187" s="31"/>
      <c r="Y187" s="114">
        <v>0</v>
      </c>
      <c r="Z187" s="31"/>
      <c r="AA187" s="114">
        <v>582599</v>
      </c>
      <c r="AB187" s="31"/>
      <c r="AC187" s="114">
        <v>0</v>
      </c>
      <c r="AD187" s="31"/>
      <c r="AE187" s="31"/>
      <c r="AF187" s="114">
        <v>299015</v>
      </c>
      <c r="AG187" s="31"/>
      <c r="AH187" s="302">
        <f>(AF187/$BJ187)</f>
        <v>10.42009339280736</v>
      </c>
      <c r="AI187" s="31"/>
      <c r="AJ187" s="302">
        <f>IF(AH$219,AH187/AH$219*100,0)</f>
        <v>68.034694697570359</v>
      </c>
      <c r="AK187" s="31"/>
      <c r="AL187" s="114">
        <v>1251401</v>
      </c>
      <c r="AM187" s="31"/>
      <c r="AN187" s="302">
        <f>(AL187/$BJ187)</f>
        <v>43.608900195149147</v>
      </c>
      <c r="AO187" s="31"/>
      <c r="AP187" s="302">
        <f>IF(AN$219,AN187/AN$219*100,0)</f>
        <v>115.13256728110485</v>
      </c>
      <c r="AQ187" s="31"/>
      <c r="AR187" s="114">
        <f>(E187+M187+S187+AF187+AL187)</f>
        <v>7798532</v>
      </c>
      <c r="AS187" s="31"/>
      <c r="AT187" s="114">
        <v>1092386</v>
      </c>
      <c r="AU187" s="31"/>
      <c r="AV187" s="302">
        <f>IF($AR187,AT187/$AR187*100,0)</f>
        <v>14.007585017282739</v>
      </c>
      <c r="AW187" s="31"/>
      <c r="AX187" s="114">
        <v>39765</v>
      </c>
      <c r="AY187" s="31"/>
      <c r="AZ187" s="302">
        <f>IF($AR187,AX187/$AR187*100,0)</f>
        <v>0.50990365879116739</v>
      </c>
      <c r="BA187" s="31"/>
      <c r="BB187" s="114">
        <v>0</v>
      </c>
      <c r="BC187" s="31"/>
      <c r="BD187" s="302">
        <f>IF($AR187,BB187/$AR187*100,0)</f>
        <v>0</v>
      </c>
      <c r="BE187" s="31"/>
      <c r="BF187" s="114">
        <v>672296</v>
      </c>
      <c r="BG187" s="31"/>
      <c r="BH187" s="30">
        <v>70</v>
      </c>
      <c r="BI187" s="31"/>
      <c r="BJ187" s="298">
        <v>28696</v>
      </c>
      <c r="BK187" s="31"/>
      <c r="BL187" s="298">
        <f>IF(E187,$BJ187,0)</f>
        <v>28696</v>
      </c>
      <c r="BM187" s="31"/>
      <c r="BN187" s="298">
        <f>IF(M187,$BJ187,0)</f>
        <v>28696</v>
      </c>
      <c r="BO187" s="31"/>
      <c r="BP187" s="298">
        <f>IF(S187,$BJ187,0)</f>
        <v>28696</v>
      </c>
      <c r="BQ187" s="31"/>
      <c r="BR187" s="298">
        <f>IF(AF187,$BJ187,0)</f>
        <v>28696</v>
      </c>
      <c r="BS187" s="31"/>
      <c r="BT187" s="298">
        <f>IF(AL187,$BJ187,0)</f>
        <v>28696</v>
      </c>
    </row>
    <row r="188" spans="1:72" ht="8.85" customHeight="1" x14ac:dyDescent="0.25">
      <c r="A188" s="37"/>
      <c r="B188" s="31"/>
      <c r="C188" s="30"/>
      <c r="D188" s="31"/>
      <c r="E188" s="277"/>
      <c r="F188" s="31"/>
      <c r="G188" s="38"/>
      <c r="H188" s="31"/>
      <c r="I188" s="38"/>
      <c r="J188" s="31"/>
      <c r="K188" s="277"/>
      <c r="L188" s="31"/>
      <c r="M188" s="277"/>
      <c r="N188" s="31"/>
      <c r="O188" s="38"/>
      <c r="P188" s="31"/>
      <c r="Q188" s="38"/>
      <c r="R188" s="31"/>
      <c r="S188" s="277"/>
      <c r="T188" s="31"/>
      <c r="U188" s="38"/>
      <c r="V188" s="31"/>
      <c r="W188" s="38"/>
      <c r="X188" s="31"/>
      <c r="Y188" s="277"/>
      <c r="Z188" s="31"/>
      <c r="AA188" s="277"/>
      <c r="AB188" s="31"/>
      <c r="AC188" s="277"/>
      <c r="AD188" s="31"/>
      <c r="AE188" s="31"/>
      <c r="AF188" s="277"/>
      <c r="AG188" s="31"/>
      <c r="AH188" s="38"/>
      <c r="AI188" s="31"/>
      <c r="AJ188" s="38"/>
      <c r="AK188" s="31"/>
      <c r="AL188" s="277"/>
      <c r="AM188" s="31"/>
      <c r="AN188" s="38"/>
      <c r="AO188" s="31"/>
      <c r="AP188" s="38"/>
      <c r="AQ188" s="31"/>
      <c r="AR188" s="277"/>
      <c r="AS188" s="31"/>
      <c r="AT188" s="277"/>
      <c r="AU188" s="31"/>
      <c r="AV188" s="38"/>
      <c r="AW188" s="31"/>
      <c r="AX188" s="277"/>
      <c r="AY188" s="31"/>
      <c r="AZ188" s="38"/>
      <c r="BA188" s="31"/>
      <c r="BB188" s="277"/>
      <c r="BC188" s="31"/>
      <c r="BD188" s="38"/>
      <c r="BE188" s="31"/>
      <c r="BF188" s="277"/>
      <c r="BG188" s="31"/>
      <c r="BH188" s="37"/>
      <c r="BI188" s="31"/>
      <c r="BJ188" s="277"/>
      <c r="BK188" s="31"/>
      <c r="BL188" s="31"/>
      <c r="BM188" s="31"/>
      <c r="BN188" s="31"/>
      <c r="BO188" s="31"/>
      <c r="BP188" s="31"/>
      <c r="BQ188" s="31"/>
      <c r="BR188" s="31"/>
      <c r="BS188" s="31"/>
      <c r="BT188" s="31"/>
    </row>
    <row r="189" spans="1:72" ht="8.85" customHeight="1" x14ac:dyDescent="0.25">
      <c r="A189" s="30">
        <v>71</v>
      </c>
      <c r="B189" s="31"/>
      <c r="C189" s="30" t="s">
        <v>200</v>
      </c>
      <c r="D189" s="31"/>
      <c r="E189" s="114">
        <v>2014609</v>
      </c>
      <c r="F189" s="31"/>
      <c r="G189" s="302">
        <f>(E189/$BJ189)</f>
        <v>85.390115712287539</v>
      </c>
      <c r="H189" s="31"/>
      <c r="I189" s="302">
        <f>IF(G$219,G189/G$219*100,0)</f>
        <v>48.664003582776431</v>
      </c>
      <c r="J189" s="31"/>
      <c r="K189" s="114">
        <v>2014609</v>
      </c>
      <c r="L189" s="31"/>
      <c r="M189" s="114">
        <v>762130</v>
      </c>
      <c r="N189" s="31"/>
      <c r="O189" s="302">
        <f>(M189/$BJ189)</f>
        <v>32.303225532997075</v>
      </c>
      <c r="P189" s="31"/>
      <c r="Q189" s="302">
        <f>IF(O$219,O189/O$219*100,0)</f>
        <v>19.14955205431546</v>
      </c>
      <c r="R189" s="31"/>
      <c r="S189" s="114">
        <v>4876220</v>
      </c>
      <c r="T189" s="31"/>
      <c r="U189" s="302">
        <f>(S189/$BJ189)</f>
        <v>206.68079515110415</v>
      </c>
      <c r="V189" s="31"/>
      <c r="W189" s="302">
        <f>IF(U$219,U189/U$219*100,0)</f>
        <v>187.04205103831612</v>
      </c>
      <c r="X189" s="31"/>
      <c r="Y189" s="114">
        <v>0</v>
      </c>
      <c r="Z189" s="31"/>
      <c r="AA189" s="114">
        <v>4378403</v>
      </c>
      <c r="AB189" s="31"/>
      <c r="AC189" s="114">
        <v>0</v>
      </c>
      <c r="AD189" s="31"/>
      <c r="AE189" s="31"/>
      <c r="AF189" s="114">
        <v>54892</v>
      </c>
      <c r="AG189" s="31"/>
      <c r="AH189" s="302">
        <f>(AF189/$BJ189)</f>
        <v>2.3266223032255331</v>
      </c>
      <c r="AI189" s="31"/>
      <c r="AJ189" s="302">
        <f>IF(AH$219,AH189/AH$219*100,0)</f>
        <v>15.190942356214398</v>
      </c>
      <c r="AK189" s="31"/>
      <c r="AL189" s="114">
        <v>130780</v>
      </c>
      <c r="AM189" s="31"/>
      <c r="AN189" s="302">
        <f>(AL189/$BJ189)</f>
        <v>5.5431695841987034</v>
      </c>
      <c r="AO189" s="31"/>
      <c r="AP189" s="302">
        <f>IF(AN$219,AN189/AN$219*100,0)</f>
        <v>14.634612252255828</v>
      </c>
      <c r="AQ189" s="31"/>
      <c r="AR189" s="114">
        <f>(E189+M189+S189+AF189+AL189)</f>
        <v>7838631</v>
      </c>
      <c r="AS189" s="31"/>
      <c r="AT189" s="114">
        <v>2784093</v>
      </c>
      <c r="AU189" s="31"/>
      <c r="AV189" s="302">
        <f>IF($AR189,AT189/$AR189*100,0)</f>
        <v>35.517592293858456</v>
      </c>
      <c r="AW189" s="31"/>
      <c r="AX189" s="114">
        <v>66539</v>
      </c>
      <c r="AY189" s="31"/>
      <c r="AZ189" s="302">
        <f>IF($AR189,AX189/$AR189*100,0)</f>
        <v>0.84885996036807954</v>
      </c>
      <c r="BA189" s="31"/>
      <c r="BB189" s="114">
        <v>0</v>
      </c>
      <c r="BC189" s="31"/>
      <c r="BD189" s="302">
        <f>IF($AR189,BB189/$AR189*100,0)</f>
        <v>0</v>
      </c>
      <c r="BE189" s="31"/>
      <c r="BF189" s="114">
        <v>1843521</v>
      </c>
      <c r="BG189" s="31"/>
      <c r="BH189" s="30">
        <v>71</v>
      </c>
      <c r="BI189" s="31"/>
      <c r="BJ189" s="298">
        <v>23593</v>
      </c>
      <c r="BK189" s="31"/>
      <c r="BL189" s="298">
        <f>IF(E189,$BJ189,0)</f>
        <v>23593</v>
      </c>
      <c r="BM189" s="31"/>
      <c r="BN189" s="298">
        <f>IF(M189,$BJ189,0)</f>
        <v>23593</v>
      </c>
      <c r="BO189" s="31"/>
      <c r="BP189" s="298">
        <f>IF(S189,$BJ189,0)</f>
        <v>23593</v>
      </c>
      <c r="BQ189" s="31"/>
      <c r="BR189" s="298">
        <f>IF(AF189,$BJ189,0)</f>
        <v>23593</v>
      </c>
      <c r="BS189" s="31"/>
      <c r="BT189" s="298">
        <f>IF(AL189,$BJ189,0)</f>
        <v>23593</v>
      </c>
    </row>
    <row r="190" spans="1:72" ht="8.85" customHeight="1" x14ac:dyDescent="0.25">
      <c r="A190" s="30">
        <v>72</v>
      </c>
      <c r="B190" s="31"/>
      <c r="C190" s="30" t="s">
        <v>201</v>
      </c>
      <c r="D190" s="31"/>
      <c r="E190" s="114">
        <v>6067712</v>
      </c>
      <c r="F190" s="31"/>
      <c r="G190" s="302">
        <f>(E190/$BJ190)</f>
        <v>165.53120907900481</v>
      </c>
      <c r="H190" s="31"/>
      <c r="I190" s="302">
        <f>IF(G$219,G190/G$219*100,0)</f>
        <v>94.336578472663192</v>
      </c>
      <c r="J190" s="31"/>
      <c r="K190" s="114">
        <v>0</v>
      </c>
      <c r="L190" s="31"/>
      <c r="M190" s="114">
        <v>3309249</v>
      </c>
      <c r="N190" s="31"/>
      <c r="O190" s="302">
        <f>(M190/$BJ190)</f>
        <v>90.278508293321693</v>
      </c>
      <c r="P190" s="31"/>
      <c r="Q190" s="302">
        <f>IF(O$219,O190/O$219*100,0)</f>
        <v>53.517658544128587</v>
      </c>
      <c r="R190" s="31"/>
      <c r="S190" s="114">
        <v>3317675</v>
      </c>
      <c r="T190" s="31"/>
      <c r="U190" s="302">
        <f>(S190/$BJ190)</f>
        <v>90.508375163683979</v>
      </c>
      <c r="V190" s="31"/>
      <c r="W190" s="302">
        <f>IF(U$219,U190/U$219*100,0)</f>
        <v>81.908297838626751</v>
      </c>
      <c r="X190" s="31"/>
      <c r="Y190" s="114">
        <v>0</v>
      </c>
      <c r="Z190" s="31"/>
      <c r="AA190" s="114">
        <v>997156</v>
      </c>
      <c r="AB190" s="31"/>
      <c r="AC190" s="114">
        <v>714454</v>
      </c>
      <c r="AD190" s="31"/>
      <c r="AE190" s="31"/>
      <c r="AF190" s="114">
        <v>1088395</v>
      </c>
      <c r="AG190" s="31"/>
      <c r="AH190" s="302">
        <f>(AF190/$BJ190)</f>
        <v>29.692137712789176</v>
      </c>
      <c r="AI190" s="31"/>
      <c r="AJ190" s="302">
        <f>IF(AH$219,AH190/AH$219*100,0)</f>
        <v>193.86539525665199</v>
      </c>
      <c r="AK190" s="31"/>
      <c r="AL190" s="114">
        <v>459589</v>
      </c>
      <c r="AM190" s="31"/>
      <c r="AN190" s="302">
        <f>(AL190/$BJ190)</f>
        <v>12.537892841553907</v>
      </c>
      <c r="AO190" s="31"/>
      <c r="AP190" s="302">
        <f>IF(AN$219,AN190/AN$219*100,0)</f>
        <v>33.101494985742811</v>
      </c>
      <c r="AQ190" s="31"/>
      <c r="AR190" s="114">
        <f>(E190+M190+S190+AF190+AL190)</f>
        <v>14242620</v>
      </c>
      <c r="AS190" s="31"/>
      <c r="AT190" s="114">
        <v>3153978</v>
      </c>
      <c r="AU190" s="31"/>
      <c r="AV190" s="302">
        <f>IF($AR190,AT190/$AR190*100,0)</f>
        <v>22.144647543780568</v>
      </c>
      <c r="AW190" s="31"/>
      <c r="AX190" s="114">
        <v>220174</v>
      </c>
      <c r="AY190" s="31"/>
      <c r="AZ190" s="302">
        <f>IF($AR190,AX190/$AR190*100,0)</f>
        <v>1.545881305546311</v>
      </c>
      <c r="BA190" s="31"/>
      <c r="BB190" s="114">
        <v>0</v>
      </c>
      <c r="BC190" s="31"/>
      <c r="BD190" s="302">
        <f>IF($AR190,BB190/$AR190*100,0)</f>
        <v>0</v>
      </c>
      <c r="BE190" s="31"/>
      <c r="BF190" s="114">
        <v>1210571</v>
      </c>
      <c r="BG190" s="31"/>
      <c r="BH190" s="30">
        <v>72</v>
      </c>
      <c r="BI190" s="31"/>
      <c r="BJ190" s="298">
        <v>36656</v>
      </c>
      <c r="BK190" s="31"/>
      <c r="BL190" s="298">
        <f>IF(E190,$BJ190,0)</f>
        <v>36656</v>
      </c>
      <c r="BM190" s="31"/>
      <c r="BN190" s="298">
        <f>IF(M190,$BJ190,0)</f>
        <v>36656</v>
      </c>
      <c r="BO190" s="31"/>
      <c r="BP190" s="298">
        <f>IF(S190,$BJ190,0)</f>
        <v>36656</v>
      </c>
      <c r="BQ190" s="31"/>
      <c r="BR190" s="298">
        <f>IF(AF190,$BJ190,0)</f>
        <v>36656</v>
      </c>
      <c r="BS190" s="31"/>
      <c r="BT190" s="298">
        <f>IF(AL190,$BJ190,0)</f>
        <v>36656</v>
      </c>
    </row>
    <row r="191" spans="1:72" ht="8.85" customHeight="1" x14ac:dyDescent="0.25">
      <c r="A191" s="30">
        <v>73</v>
      </c>
      <c r="B191" s="31"/>
      <c r="C191" s="30" t="s">
        <v>202</v>
      </c>
      <c r="D191" s="31"/>
      <c r="E191" s="114">
        <v>96563000</v>
      </c>
      <c r="F191" s="31"/>
      <c r="G191" s="302">
        <f>(E191/$BJ191)</f>
        <v>215.51835732619128</v>
      </c>
      <c r="H191" s="31"/>
      <c r="I191" s="302">
        <f>IF(G$219,G191/G$219*100,0)</f>
        <v>122.82435766235476</v>
      </c>
      <c r="J191" s="31"/>
      <c r="K191" s="114">
        <v>0</v>
      </c>
      <c r="L191" s="31"/>
      <c r="M191" s="114">
        <v>114470000</v>
      </c>
      <c r="N191" s="31"/>
      <c r="O191" s="302">
        <f>(M191/$BJ191)</f>
        <v>255.48487891976342</v>
      </c>
      <c r="P191" s="31"/>
      <c r="Q191" s="302">
        <f>IF(O$219,O191/O$219*100,0)</f>
        <v>151.45301768601979</v>
      </c>
      <c r="R191" s="31"/>
      <c r="S191" s="114">
        <v>44990000</v>
      </c>
      <c r="T191" s="31"/>
      <c r="U191" s="302">
        <f>(S191/$BJ191)</f>
        <v>100.41290034594353</v>
      </c>
      <c r="V191" s="31"/>
      <c r="W191" s="302">
        <f>IF(U$219,U191/U$219*100,0)</f>
        <v>90.871698155023211</v>
      </c>
      <c r="X191" s="31"/>
      <c r="Y191" s="114">
        <v>0</v>
      </c>
      <c r="Z191" s="31"/>
      <c r="AA191" s="114">
        <v>40581000</v>
      </c>
      <c r="AB191" s="31"/>
      <c r="AC191" s="114">
        <v>849000</v>
      </c>
      <c r="AD191" s="31"/>
      <c r="AE191" s="31"/>
      <c r="AF191" s="114">
        <v>16324000</v>
      </c>
      <c r="AG191" s="31"/>
      <c r="AH191" s="302">
        <f>(AF191/$BJ191)</f>
        <v>36.433433768552618</v>
      </c>
      <c r="AI191" s="31"/>
      <c r="AJ191" s="302">
        <f>IF(AH$219,AH191/AH$219*100,0)</f>
        <v>237.88054960607332</v>
      </c>
      <c r="AK191" s="31"/>
      <c r="AL191" s="114">
        <v>12958000</v>
      </c>
      <c r="AM191" s="31"/>
      <c r="AN191" s="302">
        <f>(AL191/$BJ191)</f>
        <v>28.92087936614217</v>
      </c>
      <c r="AO191" s="31"/>
      <c r="AP191" s="302">
        <f>IF(AN$219,AN191/AN$219*100,0)</f>
        <v>76.354484395400206</v>
      </c>
      <c r="AQ191" s="31"/>
      <c r="AR191" s="114">
        <f>(E191+M191+S191+AF191+AL191)</f>
        <v>285305000</v>
      </c>
      <c r="AS191" s="31"/>
      <c r="AT191" s="114">
        <v>13840000</v>
      </c>
      <c r="AU191" s="31"/>
      <c r="AV191" s="302">
        <f>IF($AR191,AT191/$AR191*100,0)</f>
        <v>4.8509489844201825</v>
      </c>
      <c r="AW191" s="31"/>
      <c r="AX191" s="114">
        <v>351000</v>
      </c>
      <c r="AY191" s="31"/>
      <c r="AZ191" s="302">
        <f>IF($AR191,AX191/$AR191*100,0)</f>
        <v>0.12302623508175461</v>
      </c>
      <c r="BA191" s="31"/>
      <c r="BB191" s="114">
        <v>547000</v>
      </c>
      <c r="BC191" s="31"/>
      <c r="BD191" s="302">
        <f>IF($AR191,BB191/$AR191*100,0)</f>
        <v>0.19172464555475718</v>
      </c>
      <c r="BE191" s="31"/>
      <c r="BF191" s="114">
        <v>7834000</v>
      </c>
      <c r="BG191" s="31"/>
      <c r="BH191" s="30">
        <v>73</v>
      </c>
      <c r="BI191" s="31"/>
      <c r="BJ191" s="298">
        <v>448050</v>
      </c>
      <c r="BK191" s="31"/>
      <c r="BL191" s="298">
        <f>IF(E191,$BJ191,0)</f>
        <v>448050</v>
      </c>
      <c r="BM191" s="31"/>
      <c r="BN191" s="298">
        <f>IF(M191,$BJ191,0)</f>
        <v>448050</v>
      </c>
      <c r="BO191" s="31"/>
      <c r="BP191" s="298">
        <f>IF(S191,$BJ191,0)</f>
        <v>448050</v>
      </c>
      <c r="BQ191" s="31"/>
      <c r="BR191" s="298">
        <f>IF(AF191,$BJ191,0)</f>
        <v>448050</v>
      </c>
      <c r="BS191" s="31"/>
      <c r="BT191" s="298">
        <f>IF(AL191,$BJ191,0)</f>
        <v>448050</v>
      </c>
    </row>
    <row r="192" spans="1:72" ht="8.85" customHeight="1" x14ac:dyDescent="0.25">
      <c r="A192" s="30">
        <v>74</v>
      </c>
      <c r="B192" s="31"/>
      <c r="C192" s="30" t="s">
        <v>203</v>
      </c>
      <c r="D192" s="31"/>
      <c r="E192" s="114">
        <v>2875894</v>
      </c>
      <c r="F192" s="31"/>
      <c r="G192" s="302">
        <f>(E192/$BJ192)</f>
        <v>83.173612516991057</v>
      </c>
      <c r="H192" s="31"/>
      <c r="I192" s="302">
        <f>IF(G$219,G192/G$219*100,0)</f>
        <v>47.400813826709353</v>
      </c>
      <c r="J192" s="31"/>
      <c r="K192" s="114">
        <v>2875894</v>
      </c>
      <c r="L192" s="31"/>
      <c r="M192" s="114">
        <v>660965</v>
      </c>
      <c r="N192" s="31"/>
      <c r="O192" s="302">
        <f>(M192/$BJ192)</f>
        <v>19.115741677994041</v>
      </c>
      <c r="P192" s="31"/>
      <c r="Q192" s="302">
        <f>IF(O$219,O192/O$219*100,0)</f>
        <v>11.331929993977658</v>
      </c>
      <c r="R192" s="31"/>
      <c r="S192" s="114">
        <v>4723132</v>
      </c>
      <c r="T192" s="31"/>
      <c r="U192" s="302">
        <f>(S192/$BJ192)</f>
        <v>136.59750701333257</v>
      </c>
      <c r="V192" s="31"/>
      <c r="W192" s="302">
        <f>IF(U$219,U192/U$219*100,0)</f>
        <v>123.61805488417681</v>
      </c>
      <c r="X192" s="31"/>
      <c r="Y192" s="114">
        <v>0</v>
      </c>
      <c r="Z192" s="31"/>
      <c r="AA192" s="114">
        <v>3891782</v>
      </c>
      <c r="AB192" s="31"/>
      <c r="AC192" s="114">
        <v>0</v>
      </c>
      <c r="AD192" s="31"/>
      <c r="AE192" s="31"/>
      <c r="AF192" s="114">
        <v>248620</v>
      </c>
      <c r="AG192" s="31"/>
      <c r="AH192" s="302">
        <f>(AF192/$BJ192)</f>
        <v>7.1903288313040461</v>
      </c>
      <c r="AI192" s="31"/>
      <c r="AJ192" s="302">
        <f>IF(AH$219,AH192/AH$219*100,0)</f>
        <v>46.946971430273493</v>
      </c>
      <c r="AK192" s="31"/>
      <c r="AL192" s="114">
        <v>1288222</v>
      </c>
      <c r="AM192" s="31"/>
      <c r="AN192" s="302">
        <f>(AL192/$BJ192)</f>
        <v>37.256615669375599</v>
      </c>
      <c r="AO192" s="31"/>
      <c r="AP192" s="302">
        <f>IF(AN$219,AN192/AN$219*100,0)</f>
        <v>98.361797500634736</v>
      </c>
      <c r="AQ192" s="31"/>
      <c r="AR192" s="114">
        <f>(E192+M192+S192+AF192+AL192)</f>
        <v>9796833</v>
      </c>
      <c r="AS192" s="31"/>
      <c r="AT192" s="114">
        <v>5305229</v>
      </c>
      <c r="AU192" s="31"/>
      <c r="AV192" s="302">
        <f>IF($AR192,AT192/$AR192*100,0)</f>
        <v>54.152489891376121</v>
      </c>
      <c r="AW192" s="31"/>
      <c r="AX192" s="114">
        <v>345535</v>
      </c>
      <c r="AY192" s="31"/>
      <c r="AZ192" s="302">
        <f>IF($AR192,AX192/$AR192*100,0)</f>
        <v>3.5270071460848622</v>
      </c>
      <c r="BA192" s="31"/>
      <c r="BB192" s="114">
        <v>0</v>
      </c>
      <c r="BC192" s="31"/>
      <c r="BD192" s="302">
        <f>IF($AR192,BB192/$AR192*100,0)</f>
        <v>0</v>
      </c>
      <c r="BE192" s="31"/>
      <c r="BF192" s="114">
        <v>130168</v>
      </c>
      <c r="BG192" s="31"/>
      <c r="BH192" s="30">
        <v>74</v>
      </c>
      <c r="BI192" s="31"/>
      <c r="BJ192" s="298">
        <v>34577</v>
      </c>
      <c r="BK192" s="31"/>
      <c r="BL192" s="298">
        <f>IF(E192,$BJ192,0)</f>
        <v>34577</v>
      </c>
      <c r="BM192" s="31"/>
      <c r="BN192" s="298">
        <f>IF(M192,$BJ192,0)</f>
        <v>34577</v>
      </c>
      <c r="BO192" s="31"/>
      <c r="BP192" s="298">
        <f>IF(S192,$BJ192,0)</f>
        <v>34577</v>
      </c>
      <c r="BQ192" s="31"/>
      <c r="BR192" s="298">
        <f>IF(AF192,$BJ192,0)</f>
        <v>34577</v>
      </c>
      <c r="BS192" s="31"/>
      <c r="BT192" s="298">
        <f>IF(AL192,$BJ192,0)</f>
        <v>34577</v>
      </c>
    </row>
    <row r="193" spans="1:72" ht="8.85" customHeight="1" x14ac:dyDescent="0.25">
      <c r="A193" s="30">
        <v>75</v>
      </c>
      <c r="B193" s="31"/>
      <c r="C193" s="30" t="s">
        <v>204</v>
      </c>
      <c r="D193" s="31"/>
      <c r="E193" s="114">
        <v>1441427</v>
      </c>
      <c r="F193" s="31"/>
      <c r="G193" s="302">
        <f>(E193/$BJ193)</f>
        <v>197.23960043787631</v>
      </c>
      <c r="H193" s="31"/>
      <c r="I193" s="302">
        <f>IF(G$219,G193/G$219*100,0)</f>
        <v>112.40725630019253</v>
      </c>
      <c r="J193" s="31"/>
      <c r="K193" s="114">
        <v>1441427</v>
      </c>
      <c r="L193" s="31"/>
      <c r="M193" s="114">
        <v>849126</v>
      </c>
      <c r="N193" s="31"/>
      <c r="O193" s="302">
        <f>(M193/$BJ193)</f>
        <v>116.19129720853859</v>
      </c>
      <c r="P193" s="31"/>
      <c r="Q193" s="302">
        <f>IF(O$219,O193/O$219*100,0)</f>
        <v>68.878920214346564</v>
      </c>
      <c r="R193" s="31"/>
      <c r="S193" s="114">
        <v>457957</v>
      </c>
      <c r="T193" s="31"/>
      <c r="U193" s="302">
        <f>(S193/$BJ193)</f>
        <v>62.665161466885607</v>
      </c>
      <c r="V193" s="31"/>
      <c r="W193" s="302">
        <f>IF(U$219,U193/U$219*100,0)</f>
        <v>56.710737545035627</v>
      </c>
      <c r="X193" s="31"/>
      <c r="Y193" s="114">
        <v>0</v>
      </c>
      <c r="Z193" s="31"/>
      <c r="AA193" s="114">
        <v>457957</v>
      </c>
      <c r="AB193" s="31"/>
      <c r="AC193" s="114">
        <v>0</v>
      </c>
      <c r="AD193" s="31"/>
      <c r="AE193" s="31"/>
      <c r="AF193" s="114">
        <v>122788</v>
      </c>
      <c r="AG193" s="31"/>
      <c r="AH193" s="302">
        <f>(AF193/$BJ193)</f>
        <v>16.801860974274767</v>
      </c>
      <c r="AI193" s="31"/>
      <c r="AJ193" s="302">
        <f>IF(AH$219,AH193/AH$219*100,0)</f>
        <v>109.70242191157864</v>
      </c>
      <c r="AK193" s="31"/>
      <c r="AL193" s="114">
        <v>575292</v>
      </c>
      <c r="AM193" s="31"/>
      <c r="AN193" s="302">
        <f>(AL193/$BJ193)</f>
        <v>78.720853858784892</v>
      </c>
      <c r="AO193" s="31"/>
      <c r="AP193" s="302">
        <f>IF(AN$219,AN193/AN$219*100,0)</f>
        <v>207.83220770907533</v>
      </c>
      <c r="AQ193" s="31"/>
      <c r="AR193" s="114">
        <f>(E193+M193+S193+AF193+AL193)</f>
        <v>3446590</v>
      </c>
      <c r="AS193" s="31"/>
      <c r="AT193" s="114">
        <v>781447</v>
      </c>
      <c r="AU193" s="31"/>
      <c r="AV193" s="302">
        <f>IF($AR193,AT193/$AR193*100,0)</f>
        <v>22.67304785309538</v>
      </c>
      <c r="AW193" s="31"/>
      <c r="AX193" s="114">
        <v>11068</v>
      </c>
      <c r="AY193" s="31"/>
      <c r="AZ193" s="302">
        <f>IF($AR193,AX193/$AR193*100,0)</f>
        <v>0.32112899996808442</v>
      </c>
      <c r="BA193" s="31"/>
      <c r="BB193" s="114">
        <v>0</v>
      </c>
      <c r="BC193" s="31"/>
      <c r="BD193" s="302">
        <f>IF($AR193,BB193/$AR193*100,0)</f>
        <v>0</v>
      </c>
      <c r="BE193" s="31"/>
      <c r="BF193" s="114">
        <v>46617</v>
      </c>
      <c r="BG193" s="31"/>
      <c r="BH193" s="30">
        <v>75</v>
      </c>
      <c r="BI193" s="31"/>
      <c r="BJ193" s="298">
        <v>7308</v>
      </c>
      <c r="BK193" s="31"/>
      <c r="BL193" s="298">
        <f>IF(E193,$BJ193,0)</f>
        <v>7308</v>
      </c>
      <c r="BM193" s="31"/>
      <c r="BN193" s="298">
        <f>IF(M193,$BJ193,0)</f>
        <v>7308</v>
      </c>
      <c r="BO193" s="31"/>
      <c r="BP193" s="298">
        <f>IF(S193,$BJ193,0)</f>
        <v>7308</v>
      </c>
      <c r="BQ193" s="31"/>
      <c r="BR193" s="298">
        <f>IF(AF193,$BJ193,0)</f>
        <v>7308</v>
      </c>
      <c r="BS193" s="31"/>
      <c r="BT193" s="298">
        <f>IF(AL193,$BJ193,0)</f>
        <v>7308</v>
      </c>
    </row>
    <row r="194" spans="1:72" ht="8.85" customHeight="1" x14ac:dyDescent="0.25">
      <c r="A194" s="37"/>
      <c r="B194" s="31"/>
      <c r="C194" s="30"/>
      <c r="D194" s="31"/>
      <c r="E194" s="31"/>
      <c r="F194" s="31"/>
      <c r="G194" s="38"/>
      <c r="H194" s="31"/>
      <c r="I194" s="38"/>
      <c r="J194" s="31"/>
      <c r="K194" s="31"/>
      <c r="L194" s="31"/>
      <c r="M194" s="31"/>
      <c r="N194" s="31"/>
      <c r="O194" s="38"/>
      <c r="P194" s="31"/>
      <c r="Q194" s="38"/>
      <c r="R194" s="31"/>
      <c r="S194" s="31"/>
      <c r="T194" s="31"/>
      <c r="U194" s="38"/>
      <c r="V194" s="31"/>
      <c r="W194" s="38"/>
      <c r="X194" s="31"/>
      <c r="Y194" s="31"/>
      <c r="Z194" s="31"/>
      <c r="AA194" s="31"/>
      <c r="AB194" s="31"/>
      <c r="AC194" s="31"/>
      <c r="AD194" s="31"/>
      <c r="AE194" s="31"/>
      <c r="AF194" s="31"/>
      <c r="AG194" s="31"/>
      <c r="AH194" s="38"/>
      <c r="AI194" s="31"/>
      <c r="AJ194" s="38"/>
      <c r="AK194" s="31"/>
      <c r="AL194" s="31"/>
      <c r="AM194" s="31"/>
      <c r="AN194" s="38"/>
      <c r="AO194" s="31"/>
      <c r="AP194" s="38"/>
      <c r="AQ194" s="31"/>
      <c r="AR194" s="277"/>
      <c r="AS194" s="31"/>
      <c r="AT194" s="31"/>
      <c r="AU194" s="31"/>
      <c r="AV194" s="38"/>
      <c r="AW194" s="31"/>
      <c r="AX194" s="31"/>
      <c r="AY194" s="31"/>
      <c r="AZ194" s="38"/>
      <c r="BA194" s="31"/>
      <c r="BB194" s="31"/>
      <c r="BC194" s="31"/>
      <c r="BD194" s="38"/>
      <c r="BE194" s="31"/>
      <c r="BF194" s="31"/>
      <c r="BG194" s="31"/>
      <c r="BH194" s="37"/>
      <c r="BI194" s="31"/>
      <c r="BJ194" s="277"/>
      <c r="BK194" s="31"/>
      <c r="BL194" s="31"/>
      <c r="BM194" s="31"/>
      <c r="BN194" s="31"/>
      <c r="BO194" s="31"/>
      <c r="BP194" s="31"/>
      <c r="BQ194" s="31"/>
      <c r="BR194" s="31"/>
      <c r="BS194" s="31"/>
      <c r="BT194" s="31"/>
    </row>
    <row r="195" spans="1:72" ht="8.85" customHeight="1" x14ac:dyDescent="0.25">
      <c r="A195" s="30">
        <v>76</v>
      </c>
      <c r="B195" s="31"/>
      <c r="C195" s="30" t="s">
        <v>118</v>
      </c>
      <c r="D195" s="31"/>
      <c r="E195" s="114">
        <v>1193854</v>
      </c>
      <c r="F195" s="31"/>
      <c r="G195" s="302">
        <f>(E195/$BJ195)</f>
        <v>132.22438808284417</v>
      </c>
      <c r="H195" s="31"/>
      <c r="I195" s="302">
        <f>IF(G$219,G195/G$219*100,0)</f>
        <v>75.354952288324668</v>
      </c>
      <c r="J195" s="31"/>
      <c r="K195" s="114">
        <v>1193854</v>
      </c>
      <c r="L195" s="31"/>
      <c r="M195" s="114">
        <v>927450</v>
      </c>
      <c r="N195" s="31"/>
      <c r="O195" s="302">
        <f>(M195/$BJ195)</f>
        <v>102.71901650238122</v>
      </c>
      <c r="P195" s="31"/>
      <c r="Q195" s="302">
        <f>IF(O$219,O195/O$219*100,0)</f>
        <v>60.892468817739719</v>
      </c>
      <c r="R195" s="31"/>
      <c r="S195" s="114">
        <v>1853153</v>
      </c>
      <c r="T195" s="31"/>
      <c r="U195" s="302">
        <f>(S195/$BJ195)</f>
        <v>205.24454535385979</v>
      </c>
      <c r="V195" s="31"/>
      <c r="W195" s="302">
        <f>IF(U$219,U195/U$219*100,0)</f>
        <v>185.74227324481797</v>
      </c>
      <c r="X195" s="31"/>
      <c r="Y195" s="114">
        <v>0</v>
      </c>
      <c r="Z195" s="31"/>
      <c r="AA195" s="114">
        <v>1853153</v>
      </c>
      <c r="AB195" s="31"/>
      <c r="AC195" s="114">
        <v>0</v>
      </c>
      <c r="AD195" s="31"/>
      <c r="AE195" s="31"/>
      <c r="AF195" s="114">
        <v>85652</v>
      </c>
      <c r="AG195" s="31"/>
      <c r="AH195" s="302">
        <f>(AF195/$BJ195)</f>
        <v>9.4863218518108319</v>
      </c>
      <c r="AI195" s="31"/>
      <c r="AJ195" s="302">
        <f>IF(AH$219,AH195/AH$219*100,0)</f>
        <v>61.937929600164388</v>
      </c>
      <c r="AK195" s="31"/>
      <c r="AL195" s="114">
        <v>143576</v>
      </c>
      <c r="AM195" s="31"/>
      <c r="AN195" s="302">
        <f>(AL195/$BJ195)</f>
        <v>15.901650238121608</v>
      </c>
      <c r="AO195" s="31"/>
      <c r="AP195" s="302">
        <f>IF(AN$219,AN195/AN$219*100,0)</f>
        <v>41.982205644451966</v>
      </c>
      <c r="AQ195" s="31"/>
      <c r="AR195" s="114">
        <f>(E195+M195+S195+AF195+AL195)</f>
        <v>4203685</v>
      </c>
      <c r="AS195" s="31"/>
      <c r="AT195" s="114">
        <v>1244262</v>
      </c>
      <c r="AU195" s="31"/>
      <c r="AV195" s="302">
        <f>IF($AR195,AT195/$AR195*100,0)</f>
        <v>29.599315838365627</v>
      </c>
      <c r="AW195" s="31"/>
      <c r="AX195" s="114">
        <v>28187</v>
      </c>
      <c r="AY195" s="31"/>
      <c r="AZ195" s="302">
        <f>IF($AR195,AX195/$AR195*100,0)</f>
        <v>0.67053073672266117</v>
      </c>
      <c r="BA195" s="31"/>
      <c r="BB195" s="114">
        <v>0</v>
      </c>
      <c r="BC195" s="31"/>
      <c r="BD195" s="302">
        <f>IF($AR195,BB195/$AR195*100,0)</f>
        <v>0</v>
      </c>
      <c r="BE195" s="31"/>
      <c r="BF195" s="114">
        <v>1180843</v>
      </c>
      <c r="BG195" s="31"/>
      <c r="BH195" s="30">
        <v>76</v>
      </c>
      <c r="BI195" s="31"/>
      <c r="BJ195" s="298">
        <v>9029</v>
      </c>
      <c r="BK195" s="31"/>
      <c r="BL195" s="298">
        <f>IF(E195,$BJ195,0)</f>
        <v>9029</v>
      </c>
      <c r="BM195" s="31"/>
      <c r="BN195" s="298">
        <f>IF(M195,$BJ195,0)</f>
        <v>9029</v>
      </c>
      <c r="BO195" s="31"/>
      <c r="BP195" s="298">
        <f>IF(S195,$BJ195,0)</f>
        <v>9029</v>
      </c>
      <c r="BQ195" s="31"/>
      <c r="BR195" s="298">
        <f>IF(AF195,$BJ195,0)</f>
        <v>9029</v>
      </c>
      <c r="BS195" s="31"/>
      <c r="BT195" s="298">
        <f>IF(AL195,$BJ195,0)</f>
        <v>9029</v>
      </c>
    </row>
    <row r="196" spans="1:72" ht="8.85" customHeight="1" x14ac:dyDescent="0.25">
      <c r="A196" s="30">
        <v>77</v>
      </c>
      <c r="B196" s="31"/>
      <c r="C196" s="30" t="s">
        <v>119</v>
      </c>
      <c r="D196" s="31"/>
      <c r="E196" s="114">
        <v>16357862</v>
      </c>
      <c r="F196" s="31"/>
      <c r="G196" s="302">
        <f>(E196/$BJ196)</f>
        <v>174.16061922405348</v>
      </c>
      <c r="H196" s="31"/>
      <c r="I196" s="302">
        <f>IF(G$219,G196/G$219*100,0)</f>
        <v>99.254497165159663</v>
      </c>
      <c r="J196" s="31"/>
      <c r="K196" s="114">
        <v>0</v>
      </c>
      <c r="L196" s="31"/>
      <c r="M196" s="114">
        <v>17086798</v>
      </c>
      <c r="N196" s="31"/>
      <c r="O196" s="302">
        <f>(M196/$BJ196)</f>
        <v>181.92153230271282</v>
      </c>
      <c r="P196" s="31"/>
      <c r="Q196" s="302">
        <f>IF(O$219,O196/O$219*100,0)</f>
        <v>107.84421045115408</v>
      </c>
      <c r="R196" s="31"/>
      <c r="S196" s="114">
        <v>15085702</v>
      </c>
      <c r="T196" s="31"/>
      <c r="U196" s="302">
        <f>(S196/$BJ196)</f>
        <v>160.61605127549933</v>
      </c>
      <c r="V196" s="31"/>
      <c r="W196" s="302">
        <f>IF(U$219,U196/U$219*100,0)</f>
        <v>145.35436462919111</v>
      </c>
      <c r="X196" s="31"/>
      <c r="Y196" s="114">
        <v>8717977</v>
      </c>
      <c r="Z196" s="31"/>
      <c r="AA196" s="114">
        <v>5885171</v>
      </c>
      <c r="AB196" s="31"/>
      <c r="AC196" s="114">
        <v>482554</v>
      </c>
      <c r="AD196" s="31"/>
      <c r="AE196" s="31"/>
      <c r="AF196" s="114">
        <v>1048453</v>
      </c>
      <c r="AG196" s="31"/>
      <c r="AH196" s="302">
        <f>(AF196/$BJ196)</f>
        <v>11.162780545973341</v>
      </c>
      <c r="AI196" s="31"/>
      <c r="AJ196" s="302">
        <f>IF(AH$219,AH196/AH$219*100,0)</f>
        <v>72.883834893984854</v>
      </c>
      <c r="AK196" s="31"/>
      <c r="AL196" s="114">
        <v>27873</v>
      </c>
      <c r="AM196" s="31"/>
      <c r="AN196" s="302">
        <f>(AL196/$BJ196)</f>
        <v>0.29676121119202759</v>
      </c>
      <c r="AO196" s="31"/>
      <c r="AP196" s="302">
        <f>IF(AN$219,AN196/AN$219*100,0)</f>
        <v>0.78348410441657612</v>
      </c>
      <c r="AQ196" s="31"/>
      <c r="AR196" s="114">
        <f>(E196+M196+S196+AF196+AL196)</f>
        <v>49606688</v>
      </c>
      <c r="AS196" s="31"/>
      <c r="AT196" s="114">
        <v>7791176</v>
      </c>
      <c r="AU196" s="31"/>
      <c r="AV196" s="302">
        <f>IF($AR196,AT196/$AR196*100,0)</f>
        <v>15.705898365962268</v>
      </c>
      <c r="AW196" s="31"/>
      <c r="AX196" s="114">
        <v>809650</v>
      </c>
      <c r="AY196" s="31"/>
      <c r="AZ196" s="302">
        <f>IF($AR196,AX196/$AR196*100,0)</f>
        <v>1.6321387954785451</v>
      </c>
      <c r="BA196" s="31"/>
      <c r="BB196" s="114">
        <v>17868</v>
      </c>
      <c r="BC196" s="31"/>
      <c r="BD196" s="302">
        <f>IF($AR196,BB196/$AR196*100,0)</f>
        <v>3.6019336747496626E-2</v>
      </c>
      <c r="BE196" s="31"/>
      <c r="BF196" s="114">
        <v>6584077</v>
      </c>
      <c r="BG196" s="31"/>
      <c r="BH196" s="30">
        <v>77</v>
      </c>
      <c r="BI196" s="31"/>
      <c r="BJ196" s="298">
        <v>93924</v>
      </c>
      <c r="BK196" s="31"/>
      <c r="BL196" s="298">
        <f>IF(E196,$BJ196,0)</f>
        <v>93924</v>
      </c>
      <c r="BM196" s="31"/>
      <c r="BN196" s="298">
        <f>IF(M196,$BJ196,0)</f>
        <v>93924</v>
      </c>
      <c r="BO196" s="31"/>
      <c r="BP196" s="298">
        <f>IF(S196,$BJ196,0)</f>
        <v>93924</v>
      </c>
      <c r="BQ196" s="31"/>
      <c r="BR196" s="298">
        <f>IF(AF196,$BJ196,0)</f>
        <v>93924</v>
      </c>
      <c r="BS196" s="31"/>
      <c r="BT196" s="298">
        <f>IF(AL196,$BJ196,0)</f>
        <v>93924</v>
      </c>
    </row>
    <row r="197" spans="1:72" ht="8.85" customHeight="1" x14ac:dyDescent="0.25">
      <c r="A197" s="30">
        <v>78</v>
      </c>
      <c r="B197" s="31"/>
      <c r="C197" s="30" t="s">
        <v>205</v>
      </c>
      <c r="D197" s="31"/>
      <c r="E197" s="114">
        <v>2915984</v>
      </c>
      <c r="F197" s="31"/>
      <c r="G197" s="302">
        <f>(E197/$BJ197)</f>
        <v>131.10849332314194</v>
      </c>
      <c r="H197" s="31"/>
      <c r="I197" s="302">
        <f>IF(G$219,G197/G$219*100,0)</f>
        <v>74.71900155642588</v>
      </c>
      <c r="J197" s="31"/>
      <c r="K197" s="114">
        <v>2915984</v>
      </c>
      <c r="L197" s="31"/>
      <c r="M197" s="114">
        <v>4166160</v>
      </c>
      <c r="N197" s="31"/>
      <c r="O197" s="302">
        <f>(M197/$BJ197)</f>
        <v>187.31891551638864</v>
      </c>
      <c r="P197" s="31"/>
      <c r="Q197" s="302">
        <f>IF(O$219,O197/O$219*100,0)</f>
        <v>111.04381263025525</v>
      </c>
      <c r="R197" s="31"/>
      <c r="S197" s="114">
        <v>2687358</v>
      </c>
      <c r="T197" s="31"/>
      <c r="U197" s="302">
        <f>(S197/$BJ197)</f>
        <v>120.82900948698349</v>
      </c>
      <c r="V197" s="31"/>
      <c r="W197" s="302">
        <f>IF(U$219,U197/U$219*100,0)</f>
        <v>109.34787503043344</v>
      </c>
      <c r="X197" s="31"/>
      <c r="Y197" s="114">
        <v>0</v>
      </c>
      <c r="Z197" s="31"/>
      <c r="AA197" s="114">
        <v>2486367</v>
      </c>
      <c r="AB197" s="31"/>
      <c r="AC197" s="114">
        <v>5404</v>
      </c>
      <c r="AD197" s="31"/>
      <c r="AE197" s="31"/>
      <c r="AF197" s="114">
        <v>227232</v>
      </c>
      <c r="AG197" s="31"/>
      <c r="AH197" s="302">
        <f>(AF197/$BJ197)</f>
        <v>10.216806798255474</v>
      </c>
      <c r="AI197" s="31"/>
      <c r="AJ197" s="302">
        <f>IF(AH$219,AH197/AH$219*100,0)</f>
        <v>66.707399358164579</v>
      </c>
      <c r="AK197" s="31"/>
      <c r="AL197" s="114">
        <v>256592</v>
      </c>
      <c r="AM197" s="31"/>
      <c r="AN197" s="302">
        <f>(AL197/$BJ197)</f>
        <v>11.53689132682883</v>
      </c>
      <c r="AO197" s="31"/>
      <c r="AP197" s="302">
        <f>IF(AN$219,AN197/AN$219*100,0)</f>
        <v>30.458734592180015</v>
      </c>
      <c r="AQ197" s="31"/>
      <c r="AR197" s="114">
        <f>(E197+M197+S197+AF197+AL197)</f>
        <v>10253326</v>
      </c>
      <c r="AS197" s="31"/>
      <c r="AT197" s="114">
        <v>2540037</v>
      </c>
      <c r="AU197" s="31"/>
      <c r="AV197" s="302">
        <f>IF($AR197,AT197/$AR197*100,0)</f>
        <v>24.772810305651063</v>
      </c>
      <c r="AW197" s="31"/>
      <c r="AX197" s="114">
        <v>144149</v>
      </c>
      <c r="AY197" s="31"/>
      <c r="AZ197" s="302">
        <f>IF($AR197,AX197/$AR197*100,0)</f>
        <v>1.4058755178563522</v>
      </c>
      <c r="BA197" s="31"/>
      <c r="BB197" s="114">
        <v>130023</v>
      </c>
      <c r="BC197" s="31"/>
      <c r="BD197" s="302">
        <f>IF($AR197,BB197/$AR197*100,0)</f>
        <v>1.2681055883720074</v>
      </c>
      <c r="BE197" s="31"/>
      <c r="BF197" s="114">
        <v>182135</v>
      </c>
      <c r="BG197" s="31"/>
      <c r="BH197" s="30">
        <v>78</v>
      </c>
      <c r="BI197" s="31"/>
      <c r="BJ197" s="298">
        <v>22241</v>
      </c>
      <c r="BK197" s="31"/>
      <c r="BL197" s="298">
        <f>IF(E197,$BJ197,0)</f>
        <v>22241</v>
      </c>
      <c r="BM197" s="31"/>
      <c r="BN197" s="298">
        <f>IF(M197,$BJ197,0)</f>
        <v>22241</v>
      </c>
      <c r="BO197" s="31"/>
      <c r="BP197" s="298">
        <f>IF(S197,$BJ197,0)</f>
        <v>22241</v>
      </c>
      <c r="BQ197" s="31"/>
      <c r="BR197" s="298">
        <f>IF(AF197,$BJ197,0)</f>
        <v>22241</v>
      </c>
      <c r="BS197" s="31"/>
      <c r="BT197" s="298">
        <f>IF(AL197,$BJ197,0)</f>
        <v>22241</v>
      </c>
    </row>
    <row r="198" spans="1:72" ht="8.85" customHeight="1" x14ac:dyDescent="0.25">
      <c r="A198" s="30">
        <v>79</v>
      </c>
      <c r="B198" s="31"/>
      <c r="C198" s="30" t="s">
        <v>206</v>
      </c>
      <c r="D198" s="31"/>
      <c r="E198" s="114">
        <v>5465622</v>
      </c>
      <c r="F198" s="31"/>
      <c r="G198" s="302">
        <f>(E198/$BJ198)</f>
        <v>68.54733805731486</v>
      </c>
      <c r="H198" s="31"/>
      <c r="I198" s="302">
        <f>IF(G$219,G198/G$219*100,0)</f>
        <v>39.065269756168526</v>
      </c>
      <c r="J198" s="31"/>
      <c r="K198" s="114">
        <v>5465622</v>
      </c>
      <c r="L198" s="31"/>
      <c r="M198" s="114">
        <v>8980535</v>
      </c>
      <c r="N198" s="31"/>
      <c r="O198" s="302">
        <f>(M198/$BJ198)</f>
        <v>112.62977362513325</v>
      </c>
      <c r="P198" s="31"/>
      <c r="Q198" s="302">
        <f>IF(O$219,O198/O$219*100,0)</f>
        <v>66.767626988119787</v>
      </c>
      <c r="R198" s="31"/>
      <c r="S198" s="114">
        <v>7950095</v>
      </c>
      <c r="T198" s="31"/>
      <c r="U198" s="302">
        <f>(S198/$BJ198)</f>
        <v>99.706465165861914</v>
      </c>
      <c r="V198" s="31"/>
      <c r="W198" s="302">
        <f>IF(U$219,U198/U$219*100,0)</f>
        <v>90.232388223437724</v>
      </c>
      <c r="X198" s="31"/>
      <c r="Y198" s="114">
        <v>5947443</v>
      </c>
      <c r="Z198" s="31"/>
      <c r="AA198" s="114">
        <v>1195184</v>
      </c>
      <c r="AB198" s="31"/>
      <c r="AC198" s="114">
        <v>807468</v>
      </c>
      <c r="AD198" s="31"/>
      <c r="AE198" s="31"/>
      <c r="AF198" s="114">
        <v>697807</v>
      </c>
      <c r="AG198" s="31"/>
      <c r="AH198" s="302">
        <f>(AF198/$BJ198)</f>
        <v>8.7515770991409045</v>
      </c>
      <c r="AI198" s="31"/>
      <c r="AJ198" s="302">
        <f>IF(AH$219,AH198/AH$219*100,0)</f>
        <v>57.140646788568326</v>
      </c>
      <c r="AK198" s="31"/>
      <c r="AL198" s="114">
        <v>2943202</v>
      </c>
      <c r="AM198" s="31"/>
      <c r="AN198" s="302">
        <f>(AL198/$BJ198)</f>
        <v>36.912296983758701</v>
      </c>
      <c r="AO198" s="31"/>
      <c r="AP198" s="302">
        <f>IF(AN$219,AN198/AN$219*100,0)</f>
        <v>97.452756133837354</v>
      </c>
      <c r="AQ198" s="31"/>
      <c r="AR198" s="114">
        <f>(E198+M198+S198+AF198+AL198)</f>
        <v>26037261</v>
      </c>
      <c r="AS198" s="31"/>
      <c r="AT198" s="114">
        <v>6513428</v>
      </c>
      <c r="AU198" s="31"/>
      <c r="AV198" s="302">
        <f>IF($AR198,AT198/$AR198*100,0)</f>
        <v>25.015795632267157</v>
      </c>
      <c r="AW198" s="31"/>
      <c r="AX198" s="114">
        <v>303565</v>
      </c>
      <c r="AY198" s="31"/>
      <c r="AZ198" s="302">
        <f>IF($AR198,AX198/$AR198*100,0)</f>
        <v>1.1658868419377906</v>
      </c>
      <c r="BA198" s="31"/>
      <c r="BB198" s="114">
        <v>1724119</v>
      </c>
      <c r="BC198" s="31"/>
      <c r="BD198" s="302">
        <f>IF($AR198,BB198/$AR198*100,0)</f>
        <v>6.621737209608952</v>
      </c>
      <c r="BE198" s="31"/>
      <c r="BF198" s="114">
        <v>894083</v>
      </c>
      <c r="BG198" s="31"/>
      <c r="BH198" s="30">
        <v>79</v>
      </c>
      <c r="BI198" s="31"/>
      <c r="BJ198" s="298">
        <v>79735</v>
      </c>
      <c r="BK198" s="31"/>
      <c r="BL198" s="298">
        <f>IF(E198,$BJ198,0)</f>
        <v>79735</v>
      </c>
      <c r="BM198" s="31"/>
      <c r="BN198" s="298">
        <f>IF(M198,$BJ198,0)</f>
        <v>79735</v>
      </c>
      <c r="BO198" s="31"/>
      <c r="BP198" s="298">
        <f>IF(S198,$BJ198,0)</f>
        <v>79735</v>
      </c>
      <c r="BQ198" s="31"/>
      <c r="BR198" s="298">
        <f>IF(AF198,$BJ198,0)</f>
        <v>79735</v>
      </c>
      <c r="BS198" s="31"/>
      <c r="BT198" s="298">
        <f>IF(AL198,$BJ198,0)</f>
        <v>79735</v>
      </c>
    </row>
    <row r="199" spans="1:72" ht="8.85" customHeight="1" x14ac:dyDescent="0.25">
      <c r="A199" s="30">
        <v>80</v>
      </c>
      <c r="B199" s="31"/>
      <c r="C199" s="30" t="s">
        <v>207</v>
      </c>
      <c r="D199" s="31"/>
      <c r="E199" s="114">
        <v>2271715</v>
      </c>
      <c r="F199" s="31"/>
      <c r="G199" s="302">
        <f>(E199/$BJ199)</f>
        <v>82.020254901252841</v>
      </c>
      <c r="H199" s="31"/>
      <c r="I199" s="302">
        <f>IF(G$219,G199/G$219*100,0)</f>
        <v>46.743512935659851</v>
      </c>
      <c r="J199" s="31"/>
      <c r="K199" s="114">
        <v>2271715</v>
      </c>
      <c r="L199" s="31"/>
      <c r="M199" s="114">
        <v>478810</v>
      </c>
      <c r="N199" s="31"/>
      <c r="O199" s="302">
        <f>(M199/$BJ199)</f>
        <v>17.287431851825108</v>
      </c>
      <c r="P199" s="31"/>
      <c r="Q199" s="302">
        <f>IF(O$219,O199/O$219*100,0)</f>
        <v>10.24809661170829</v>
      </c>
      <c r="R199" s="31"/>
      <c r="S199" s="114">
        <v>5055326</v>
      </c>
      <c r="T199" s="31"/>
      <c r="U199" s="302">
        <f>(S199/$BJ199)</f>
        <v>182.52251146333538</v>
      </c>
      <c r="V199" s="31"/>
      <c r="W199" s="302">
        <f>IF(U$219,U199/U$219*100,0)</f>
        <v>165.17927986394449</v>
      </c>
      <c r="X199" s="31"/>
      <c r="Y199" s="114">
        <v>0</v>
      </c>
      <c r="Z199" s="31"/>
      <c r="AA199" s="114">
        <v>4771801</v>
      </c>
      <c r="AB199" s="31"/>
      <c r="AC199" s="114">
        <v>283525</v>
      </c>
      <c r="AD199" s="31"/>
      <c r="AE199" s="31"/>
      <c r="AF199" s="114">
        <v>116541</v>
      </c>
      <c r="AG199" s="31"/>
      <c r="AH199" s="302">
        <f>(AF199/$BJ199)</f>
        <v>4.207712026573275</v>
      </c>
      <c r="AI199" s="31"/>
      <c r="AJ199" s="302">
        <f>IF(AH$219,AH199/AH$219*100,0)</f>
        <v>27.472921048942872</v>
      </c>
      <c r="AK199" s="31"/>
      <c r="AL199" s="114">
        <v>1150311</v>
      </c>
      <c r="AM199" s="31"/>
      <c r="AN199" s="302">
        <f>(AL199/$BJ199)</f>
        <v>41.531970971585373</v>
      </c>
      <c r="AO199" s="31"/>
      <c r="AP199" s="302">
        <f>IF(AN$219,AN199/AN$219*100,0)</f>
        <v>109.64923262923377</v>
      </c>
      <c r="AQ199" s="31"/>
      <c r="AR199" s="114">
        <f>(E199+M199+S199+AF199+AL199)</f>
        <v>9072703</v>
      </c>
      <c r="AS199" s="31"/>
      <c r="AT199" s="114">
        <v>4132009</v>
      </c>
      <c r="AU199" s="31"/>
      <c r="AV199" s="302">
        <f>IF($AR199,AT199/$AR199*100,0)</f>
        <v>45.543307215060388</v>
      </c>
      <c r="AW199" s="31"/>
      <c r="AX199" s="114">
        <v>98708</v>
      </c>
      <c r="AY199" s="31"/>
      <c r="AZ199" s="302">
        <f>IF($AR199,AX199/$AR199*100,0)</f>
        <v>1.0879668385485561</v>
      </c>
      <c r="BA199" s="31"/>
      <c r="BB199" s="114">
        <v>3393</v>
      </c>
      <c r="BC199" s="31"/>
      <c r="BD199" s="302">
        <f>IF($AR199,BB199/$AR199*100,0)</f>
        <v>3.7397895643668709E-2</v>
      </c>
      <c r="BE199" s="31"/>
      <c r="BF199" s="114">
        <v>425006</v>
      </c>
      <c r="BG199" s="31"/>
      <c r="BH199" s="30">
        <v>80</v>
      </c>
      <c r="BI199" s="31"/>
      <c r="BJ199" s="298">
        <v>27697</v>
      </c>
      <c r="BK199" s="31"/>
      <c r="BL199" s="298">
        <f>IF(E199,$BJ199,0)</f>
        <v>27697</v>
      </c>
      <c r="BM199" s="31"/>
      <c r="BN199" s="298">
        <f>IF(M199,$BJ199,0)</f>
        <v>27697</v>
      </c>
      <c r="BO199" s="31"/>
      <c r="BP199" s="298">
        <f>IF(S199,$BJ199,0)</f>
        <v>27697</v>
      </c>
      <c r="BQ199" s="31"/>
      <c r="BR199" s="298">
        <f>IF(AF199,$BJ199,0)</f>
        <v>27697</v>
      </c>
      <c r="BS199" s="31"/>
      <c r="BT199" s="298">
        <f>IF(AL199,$BJ199,0)</f>
        <v>27697</v>
      </c>
    </row>
    <row r="200" spans="1:72" ht="8.85" customHeight="1" x14ac:dyDescent="0.25">
      <c r="A200" s="37"/>
      <c r="B200" s="31"/>
      <c r="C200" s="30"/>
      <c r="D200" s="31"/>
      <c r="E200" s="277"/>
      <c r="F200" s="31"/>
      <c r="G200" s="38"/>
      <c r="H200" s="31"/>
      <c r="I200" s="38"/>
      <c r="J200" s="31"/>
      <c r="K200" s="277"/>
      <c r="L200" s="31"/>
      <c r="M200" s="277"/>
      <c r="N200" s="31"/>
      <c r="O200" s="38"/>
      <c r="P200" s="31"/>
      <c r="Q200" s="38"/>
      <c r="R200" s="31"/>
      <c r="S200" s="277"/>
      <c r="T200" s="31"/>
      <c r="U200" s="38"/>
      <c r="V200" s="31"/>
      <c r="W200" s="38"/>
      <c r="X200" s="31"/>
      <c r="Y200" s="277"/>
      <c r="Z200" s="31"/>
      <c r="AA200" s="277"/>
      <c r="AB200" s="31"/>
      <c r="AC200" s="277"/>
      <c r="AD200" s="31"/>
      <c r="AE200" s="31"/>
      <c r="AF200" s="277"/>
      <c r="AG200" s="31"/>
      <c r="AH200" s="38"/>
      <c r="AI200" s="31"/>
      <c r="AJ200" s="38"/>
      <c r="AK200" s="31"/>
      <c r="AL200" s="277"/>
      <c r="AM200" s="31"/>
      <c r="AN200" s="38"/>
      <c r="AO200" s="31"/>
      <c r="AP200" s="38"/>
      <c r="AQ200" s="31"/>
      <c r="AR200" s="31"/>
      <c r="AS200" s="31"/>
      <c r="AT200" s="277"/>
      <c r="AU200" s="31"/>
      <c r="AV200" s="38"/>
      <c r="AW200" s="31"/>
      <c r="AX200" s="277"/>
      <c r="AY200" s="31"/>
      <c r="AZ200" s="38"/>
      <c r="BA200" s="31"/>
      <c r="BB200" s="277"/>
      <c r="BC200" s="31"/>
      <c r="BD200" s="38"/>
      <c r="BE200" s="31"/>
      <c r="BF200" s="277"/>
      <c r="BG200" s="31"/>
      <c r="BH200" s="37"/>
      <c r="BI200" s="31"/>
      <c r="BJ200" s="277"/>
      <c r="BK200" s="31"/>
      <c r="BL200" s="31"/>
      <c r="BM200" s="31"/>
      <c r="BN200" s="31"/>
      <c r="BO200" s="31"/>
      <c r="BP200" s="31"/>
      <c r="BQ200" s="31"/>
      <c r="BR200" s="31"/>
      <c r="BS200" s="31"/>
      <c r="BT200" s="31"/>
    </row>
    <row r="201" spans="1:72" ht="8.85" customHeight="1" x14ac:dyDescent="0.25">
      <c r="A201" s="30">
        <v>81</v>
      </c>
      <c r="B201" s="31"/>
      <c r="C201" s="30" t="s">
        <v>208</v>
      </c>
      <c r="D201" s="31"/>
      <c r="E201" s="114">
        <v>2891862</v>
      </c>
      <c r="F201" s="31"/>
      <c r="G201" s="302">
        <f>(E201/$BJ201)</f>
        <v>127.20987111247966</v>
      </c>
      <c r="H201" s="31"/>
      <c r="I201" s="302">
        <f>IF(G$219,G201/G$219*100,0)</f>
        <v>72.497168693863543</v>
      </c>
      <c r="J201" s="31"/>
      <c r="K201" s="114">
        <v>2891862</v>
      </c>
      <c r="L201" s="31"/>
      <c r="M201" s="114">
        <v>608555</v>
      </c>
      <c r="N201" s="31"/>
      <c r="O201" s="302">
        <f>(M201/$BJ201)</f>
        <v>26.769674042141382</v>
      </c>
      <c r="P201" s="31"/>
      <c r="Q201" s="302">
        <f>IF(O$219,O201/O$219*100,0)</f>
        <v>15.869228477614584</v>
      </c>
      <c r="R201" s="31"/>
      <c r="S201" s="114">
        <v>4107314</v>
      </c>
      <c r="T201" s="31"/>
      <c r="U201" s="302">
        <f>(S201/$BJ201)</f>
        <v>180.67628557603484</v>
      </c>
      <c r="V201" s="31"/>
      <c r="W201" s="302">
        <f>IF(U$219,U201/U$219*100,0)</f>
        <v>163.50848177944778</v>
      </c>
      <c r="X201" s="31"/>
      <c r="Y201" s="114">
        <v>0</v>
      </c>
      <c r="Z201" s="31"/>
      <c r="AA201" s="114">
        <v>4107314</v>
      </c>
      <c r="AB201" s="31"/>
      <c r="AC201" s="114">
        <v>0</v>
      </c>
      <c r="AD201" s="31"/>
      <c r="AE201" s="31"/>
      <c r="AF201" s="114">
        <v>85616</v>
      </c>
      <c r="AG201" s="31"/>
      <c r="AH201" s="302">
        <f>(AF201/$BJ201)</f>
        <v>3.7661549289579028</v>
      </c>
      <c r="AI201" s="31"/>
      <c r="AJ201" s="302">
        <f>IF(AH$219,AH201/AH$219*100,0)</f>
        <v>24.589914035920941</v>
      </c>
      <c r="AK201" s="31"/>
      <c r="AL201" s="114">
        <v>162872</v>
      </c>
      <c r="AM201" s="31"/>
      <c r="AN201" s="302">
        <f>(AL201/$BJ201)</f>
        <v>7.164562530242379</v>
      </c>
      <c r="AO201" s="31"/>
      <c r="AP201" s="302">
        <f>IF(AN$219,AN201/AN$219*100,0)</f>
        <v>18.915278162519876</v>
      </c>
      <c r="AQ201" s="31"/>
      <c r="AR201" s="114">
        <f>(E201+M201+S201+AF201+AL201)</f>
        <v>7856219</v>
      </c>
      <c r="AS201" s="31"/>
      <c r="AT201" s="114">
        <v>2799913</v>
      </c>
      <c r="AU201" s="31"/>
      <c r="AV201" s="302">
        <f>IF($AR201,AT201/$AR201*100,0)</f>
        <v>35.639446914603582</v>
      </c>
      <c r="AW201" s="31"/>
      <c r="AX201" s="114">
        <v>16329</v>
      </c>
      <c r="AY201" s="31"/>
      <c r="AZ201" s="302">
        <f>IF($AR201,AX201/$AR201*100,0)</f>
        <v>0.2078480755182614</v>
      </c>
      <c r="BA201" s="31"/>
      <c r="BB201" s="114">
        <v>3640</v>
      </c>
      <c r="BC201" s="31"/>
      <c r="BD201" s="302">
        <f>IF($AR201,BB201/$AR201*100,0)</f>
        <v>4.6332720612803691E-2</v>
      </c>
      <c r="BE201" s="31"/>
      <c r="BF201" s="114">
        <v>382947</v>
      </c>
      <c r="BG201" s="31"/>
      <c r="BH201" s="30">
        <v>81</v>
      </c>
      <c r="BI201" s="31"/>
      <c r="BJ201" s="298">
        <v>22733</v>
      </c>
      <c r="BK201" s="31"/>
      <c r="BL201" s="298">
        <f>IF(E201,$BJ201,0)</f>
        <v>22733</v>
      </c>
      <c r="BM201" s="31"/>
      <c r="BN201" s="298">
        <f>IF(M201,$BJ201,0)</f>
        <v>22733</v>
      </c>
      <c r="BO201" s="31"/>
      <c r="BP201" s="298">
        <f>IF(S201,$BJ201,0)</f>
        <v>22733</v>
      </c>
      <c r="BQ201" s="31"/>
      <c r="BR201" s="298">
        <f>IF(AF201,$BJ201,0)</f>
        <v>22733</v>
      </c>
      <c r="BS201" s="31"/>
      <c r="BT201" s="298">
        <f>IF(AL201,$BJ201,0)</f>
        <v>22733</v>
      </c>
    </row>
    <row r="202" spans="1:72" ht="8.85" customHeight="1" x14ac:dyDescent="0.25">
      <c r="A202" s="30">
        <v>82</v>
      </c>
      <c r="B202" s="31"/>
      <c r="C202" s="30" t="s">
        <v>209</v>
      </c>
      <c r="D202" s="31"/>
      <c r="E202" s="114">
        <v>5150128</v>
      </c>
      <c r="F202" s="31"/>
      <c r="G202" s="302">
        <f>(E202/$BJ202)</f>
        <v>122.80337641279985</v>
      </c>
      <c r="H202" s="31"/>
      <c r="I202" s="302">
        <f>IF(G$219,G202/G$219*100,0)</f>
        <v>69.985898249222998</v>
      </c>
      <c r="J202" s="31"/>
      <c r="K202" s="114">
        <v>5150128</v>
      </c>
      <c r="L202" s="31"/>
      <c r="M202" s="114">
        <v>5141160</v>
      </c>
      <c r="N202" s="31"/>
      <c r="O202" s="302">
        <f>(M202/$BJ202)</f>
        <v>122.58953693547618</v>
      </c>
      <c r="P202" s="31"/>
      <c r="Q202" s="302">
        <f>IF(O$219,O202/O$219*100,0)</f>
        <v>72.671836329854145</v>
      </c>
      <c r="R202" s="31"/>
      <c r="S202" s="114">
        <v>5561769</v>
      </c>
      <c r="T202" s="31"/>
      <c r="U202" s="302">
        <f>(S202/$BJ202)</f>
        <v>132.61884210024323</v>
      </c>
      <c r="V202" s="31"/>
      <c r="W202" s="302">
        <f>IF(U$219,U202/U$219*100,0)</f>
        <v>120.01744145904291</v>
      </c>
      <c r="X202" s="31"/>
      <c r="Y202" s="114">
        <v>0</v>
      </c>
      <c r="Z202" s="31"/>
      <c r="AA202" s="114">
        <v>5077496</v>
      </c>
      <c r="AB202" s="31"/>
      <c r="AC202" s="114">
        <v>484273</v>
      </c>
      <c r="AD202" s="31"/>
      <c r="AE202" s="31"/>
      <c r="AF202" s="114">
        <v>371715</v>
      </c>
      <c r="AG202" s="31"/>
      <c r="AH202" s="302">
        <f>(AF202/$BJ202)</f>
        <v>8.8634412704468506</v>
      </c>
      <c r="AI202" s="31"/>
      <c r="AJ202" s="302">
        <f>IF(AH$219,AH202/AH$219*100,0)</f>
        <v>57.871028413329014</v>
      </c>
      <c r="AK202" s="31"/>
      <c r="AL202" s="114">
        <v>1760561</v>
      </c>
      <c r="AM202" s="31"/>
      <c r="AN202" s="302">
        <f>(AL202/$BJ202)</f>
        <v>41.980089656159095</v>
      </c>
      <c r="AO202" s="31"/>
      <c r="AP202" s="302">
        <f>IF(AN$219,AN202/AN$219*100,0)</f>
        <v>110.83231806295774</v>
      </c>
      <c r="AQ202" s="31"/>
      <c r="AR202" s="114">
        <f>(E202+M202+S202+AF202+AL202)</f>
        <v>17985333</v>
      </c>
      <c r="AS202" s="31"/>
      <c r="AT202" s="114">
        <v>4131799</v>
      </c>
      <c r="AU202" s="31"/>
      <c r="AV202" s="302">
        <f>IF($AR202,AT202/$AR202*100,0)</f>
        <v>22.97315818394911</v>
      </c>
      <c r="AW202" s="31"/>
      <c r="AX202" s="114">
        <v>213114</v>
      </c>
      <c r="AY202" s="31"/>
      <c r="AZ202" s="302">
        <f>IF($AR202,AX202/$AR202*100,0)</f>
        <v>1.1849321889119317</v>
      </c>
      <c r="BA202" s="31"/>
      <c r="BB202" s="114">
        <v>2897438</v>
      </c>
      <c r="BC202" s="31"/>
      <c r="BD202" s="302">
        <f>IF($AR202,BB202/$AR202*100,0)</f>
        <v>16.110004746645505</v>
      </c>
      <c r="BE202" s="31"/>
      <c r="BF202" s="114">
        <v>901260</v>
      </c>
      <c r="BG202" s="31"/>
      <c r="BH202" s="30">
        <v>82</v>
      </c>
      <c r="BI202" s="31"/>
      <c r="BJ202" s="298">
        <v>41938</v>
      </c>
      <c r="BK202" s="31"/>
      <c r="BL202" s="298">
        <f>IF(E202,$BJ202,0)</f>
        <v>41938</v>
      </c>
      <c r="BM202" s="31"/>
      <c r="BN202" s="298">
        <f>IF(M202,$BJ202,0)</f>
        <v>41938</v>
      </c>
      <c r="BO202" s="31"/>
      <c r="BP202" s="298">
        <f>IF(S202,$BJ202,0)</f>
        <v>41938</v>
      </c>
      <c r="BQ202" s="31"/>
      <c r="BR202" s="298">
        <f>IF(AF202,$BJ202,0)</f>
        <v>41938</v>
      </c>
      <c r="BS202" s="31"/>
      <c r="BT202" s="298">
        <f>IF(AL202,$BJ202,0)</f>
        <v>41938</v>
      </c>
    </row>
    <row r="203" spans="1:72" ht="8.85" customHeight="1" x14ac:dyDescent="0.25">
      <c r="A203" s="30">
        <v>83</v>
      </c>
      <c r="B203" s="31"/>
      <c r="C203" s="30" t="s">
        <v>210</v>
      </c>
      <c r="D203" s="31"/>
      <c r="E203" s="114">
        <v>3920820</v>
      </c>
      <c r="F203" s="31"/>
      <c r="G203" s="302">
        <f>(E203/$BJ203)</f>
        <v>126.26626304263816</v>
      </c>
      <c r="H203" s="31"/>
      <c r="I203" s="302">
        <f>IF(G$219,G203/G$219*100,0)</f>
        <v>71.959404502909337</v>
      </c>
      <c r="J203" s="31"/>
      <c r="K203" s="114">
        <v>3920820</v>
      </c>
      <c r="L203" s="31"/>
      <c r="M203" s="114">
        <v>286184</v>
      </c>
      <c r="N203" s="31"/>
      <c r="O203" s="302">
        <f>(M203/$BJ203)</f>
        <v>9.2162823650650516</v>
      </c>
      <c r="P203" s="31"/>
      <c r="Q203" s="302">
        <f>IF(O$219,O203/O$219*100,0)</f>
        <v>5.4634692351946184</v>
      </c>
      <c r="R203" s="31"/>
      <c r="S203" s="114">
        <v>4928224</v>
      </c>
      <c r="T203" s="31"/>
      <c r="U203" s="302">
        <f>(S203/$BJ203)</f>
        <v>158.7087466185753</v>
      </c>
      <c r="V203" s="31"/>
      <c r="W203" s="302">
        <f>IF(U$219,U203/U$219*100,0)</f>
        <v>143.628291460539</v>
      </c>
      <c r="X203" s="31"/>
      <c r="Y203" s="114">
        <v>0</v>
      </c>
      <c r="Z203" s="31"/>
      <c r="AA203" s="114">
        <v>4928224</v>
      </c>
      <c r="AB203" s="31"/>
      <c r="AC203" s="114">
        <v>0</v>
      </c>
      <c r="AD203" s="31"/>
      <c r="AE203" s="31"/>
      <c r="AF203" s="114">
        <v>318258</v>
      </c>
      <c r="AG203" s="31"/>
      <c r="AH203" s="302">
        <f>(AF203/$BJ203)</f>
        <v>10.249194898879299</v>
      </c>
      <c r="AI203" s="31"/>
      <c r="AJ203" s="302">
        <f>IF(AH$219,AH203/AH$219*100,0)</f>
        <v>66.91886718812637</v>
      </c>
      <c r="AK203" s="31"/>
      <c r="AL203" s="114">
        <v>730943</v>
      </c>
      <c r="AM203" s="31"/>
      <c r="AN203" s="302">
        <f>(AL203/$BJ203)</f>
        <v>23.539321138735026</v>
      </c>
      <c r="AO203" s="31"/>
      <c r="AP203" s="302">
        <f>IF(AN$219,AN203/AN$219*100,0)</f>
        <v>62.146544916957289</v>
      </c>
      <c r="AQ203" s="31"/>
      <c r="AR203" s="114">
        <f>(E203+M203+S203+AF203+AL203)</f>
        <v>10184429</v>
      </c>
      <c r="AS203" s="31"/>
      <c r="AT203" s="114">
        <v>4549093</v>
      </c>
      <c r="AU203" s="31"/>
      <c r="AV203" s="302">
        <f>IF($AR203,AT203/$AR203*100,0)</f>
        <v>44.667138432601377</v>
      </c>
      <c r="AW203" s="31"/>
      <c r="AX203" s="114">
        <v>3036</v>
      </c>
      <c r="AY203" s="31"/>
      <c r="AZ203" s="302">
        <f>IF($AR203,AX203/$AR203*100,0)</f>
        <v>2.9810213218630126E-2</v>
      </c>
      <c r="BA203" s="31"/>
      <c r="BB203" s="114">
        <v>3123</v>
      </c>
      <c r="BC203" s="31"/>
      <c r="BD203" s="302">
        <f>IF($AR203,BB203/$AR203*100,0)</f>
        <v>3.0664458459084942E-2</v>
      </c>
      <c r="BE203" s="31"/>
      <c r="BF203" s="114">
        <v>513078</v>
      </c>
      <c r="BG203" s="31"/>
      <c r="BH203" s="30">
        <v>83</v>
      </c>
      <c r="BI203" s="31"/>
      <c r="BJ203" s="298">
        <v>31052</v>
      </c>
      <c r="BK203" s="31"/>
      <c r="BL203" s="298">
        <f>IF(E203,$BJ203,0)</f>
        <v>31052</v>
      </c>
      <c r="BM203" s="31"/>
      <c r="BN203" s="298">
        <f>IF(M203,$BJ203,0)</f>
        <v>31052</v>
      </c>
      <c r="BO203" s="31"/>
      <c r="BP203" s="298">
        <f>IF(S203,$BJ203,0)</f>
        <v>31052</v>
      </c>
      <c r="BQ203" s="31"/>
      <c r="BR203" s="298">
        <f>IF(AF203,$BJ203,0)</f>
        <v>31052</v>
      </c>
      <c r="BS203" s="31"/>
      <c r="BT203" s="298">
        <f>IF(AL203,$BJ203,0)</f>
        <v>31052</v>
      </c>
    </row>
    <row r="204" spans="1:72" ht="8.85" customHeight="1" x14ac:dyDescent="0.25">
      <c r="A204" s="30">
        <v>84</v>
      </c>
      <c r="B204" s="31"/>
      <c r="C204" s="30" t="s">
        <v>211</v>
      </c>
      <c r="D204" s="31"/>
      <c r="E204" s="114">
        <v>2291733</v>
      </c>
      <c r="F204" s="31"/>
      <c r="G204" s="302">
        <f>(E204/$BJ204)</f>
        <v>125.62948141651135</v>
      </c>
      <c r="H204" s="31"/>
      <c r="I204" s="302">
        <f>IF(G$219,G204/G$219*100,0)</f>
        <v>71.596501336930601</v>
      </c>
      <c r="J204" s="31"/>
      <c r="K204" s="114">
        <v>2291733</v>
      </c>
      <c r="L204" s="31"/>
      <c r="M204" s="114">
        <v>2321351</v>
      </c>
      <c r="N204" s="31"/>
      <c r="O204" s="302">
        <f>(M204/$BJ204)</f>
        <v>127.25309724810876</v>
      </c>
      <c r="P204" s="31"/>
      <c r="Q204" s="302">
        <f>IF(O$219,O204/O$219*100,0)</f>
        <v>75.436423750821561</v>
      </c>
      <c r="R204" s="31"/>
      <c r="S204" s="114">
        <v>3699296</v>
      </c>
      <c r="T204" s="31"/>
      <c r="U204" s="302">
        <f>(S204/$BJ204)</f>
        <v>202.79004495121148</v>
      </c>
      <c r="V204" s="31"/>
      <c r="W204" s="302">
        <f>IF(U$219,U204/U$219*100,0)</f>
        <v>183.52099869799773</v>
      </c>
      <c r="X204" s="31"/>
      <c r="Y204" s="114">
        <v>3466361</v>
      </c>
      <c r="Z204" s="31"/>
      <c r="AA204" s="114">
        <v>47785</v>
      </c>
      <c r="AB204" s="31"/>
      <c r="AC204" s="114">
        <v>185150</v>
      </c>
      <c r="AD204" s="31"/>
      <c r="AE204" s="31"/>
      <c r="AF204" s="114">
        <v>168939</v>
      </c>
      <c r="AG204" s="31"/>
      <c r="AH204" s="302">
        <f>(AF204/$BJ204)</f>
        <v>9.260991119394804</v>
      </c>
      <c r="AI204" s="31"/>
      <c r="AJ204" s="302">
        <f>IF(AH$219,AH204/AH$219*100,0)</f>
        <v>60.466704054672981</v>
      </c>
      <c r="AK204" s="31"/>
      <c r="AL204" s="114">
        <v>415502</v>
      </c>
      <c r="AM204" s="31"/>
      <c r="AN204" s="302">
        <f>(AL204/$BJ204)</f>
        <v>22.777217410371669</v>
      </c>
      <c r="AO204" s="31"/>
      <c r="AP204" s="302">
        <f>IF(AN$219,AN204/AN$219*100,0)</f>
        <v>60.134502458002203</v>
      </c>
      <c r="AQ204" s="31"/>
      <c r="AR204" s="114">
        <f>(E204+M204+S204+AF204+AL204)</f>
        <v>8896821</v>
      </c>
      <c r="AS204" s="31"/>
      <c r="AT204" s="114">
        <v>2880528</v>
      </c>
      <c r="AU204" s="31"/>
      <c r="AV204" s="302">
        <f>IF($AR204,AT204/$AR204*100,0)</f>
        <v>32.377047936560707</v>
      </c>
      <c r="AW204" s="31"/>
      <c r="AX204" s="114">
        <v>24703</v>
      </c>
      <c r="AY204" s="31"/>
      <c r="AZ204" s="302">
        <f>IF($AR204,AX204/$AR204*100,0)</f>
        <v>0.27766097575752058</v>
      </c>
      <c r="BA204" s="31"/>
      <c r="BB204" s="114">
        <v>0</v>
      </c>
      <c r="BC204" s="31"/>
      <c r="BD204" s="302">
        <f>IF($AR204,BB204/$AR204*100,0)</f>
        <v>0</v>
      </c>
      <c r="BE204" s="31"/>
      <c r="BF204" s="114">
        <v>417237</v>
      </c>
      <c r="BG204" s="31"/>
      <c r="BH204" s="30">
        <v>84</v>
      </c>
      <c r="BI204" s="31"/>
      <c r="BJ204" s="298">
        <v>18242</v>
      </c>
      <c r="BK204" s="31"/>
      <c r="BL204" s="298">
        <f>IF(E204,$BJ204,0)</f>
        <v>18242</v>
      </c>
      <c r="BM204" s="31"/>
      <c r="BN204" s="298">
        <f>IF(M204,$BJ204,0)</f>
        <v>18242</v>
      </c>
      <c r="BO204" s="31"/>
      <c r="BP204" s="298">
        <f>IF(S204,$BJ204,0)</f>
        <v>18242</v>
      </c>
      <c r="BQ204" s="31"/>
      <c r="BR204" s="298">
        <f>IF(AF204,$BJ204,0)</f>
        <v>18242</v>
      </c>
      <c r="BS204" s="31"/>
      <c r="BT204" s="298">
        <f>IF(AL204,$BJ204,0)</f>
        <v>18242</v>
      </c>
    </row>
    <row r="205" spans="1:72" ht="8.85" customHeight="1" x14ac:dyDescent="0.25">
      <c r="A205" s="30">
        <v>85</v>
      </c>
      <c r="B205" s="31"/>
      <c r="C205" s="30" t="s">
        <v>212</v>
      </c>
      <c r="D205" s="31"/>
      <c r="E205" s="114">
        <v>16509972</v>
      </c>
      <c r="F205" s="31"/>
      <c r="G205" s="302">
        <f>(E205/$BJ205)</f>
        <v>127.32495295678194</v>
      </c>
      <c r="H205" s="31"/>
      <c r="I205" s="302">
        <f>IF(G$219,G205/G$219*100,0)</f>
        <v>72.562754074990181</v>
      </c>
      <c r="J205" s="31"/>
      <c r="K205" s="114">
        <v>16509972</v>
      </c>
      <c r="L205" s="31"/>
      <c r="M205" s="114">
        <v>22205653</v>
      </c>
      <c r="N205" s="31"/>
      <c r="O205" s="302">
        <f>(M205/$BJ205)</f>
        <v>171.25006169602369</v>
      </c>
      <c r="P205" s="31"/>
      <c r="Q205" s="302">
        <f>IF(O$219,O205/O$219*100,0)</f>
        <v>101.51809661864695</v>
      </c>
      <c r="R205" s="31"/>
      <c r="S205" s="114">
        <v>11912077</v>
      </c>
      <c r="T205" s="31"/>
      <c r="U205" s="302">
        <f>(S205/$BJ205)</f>
        <v>91.865973100533665</v>
      </c>
      <c r="V205" s="31"/>
      <c r="W205" s="302">
        <f>IF(U$219,U205/U$219*100,0)</f>
        <v>83.136897246753207</v>
      </c>
      <c r="X205" s="31"/>
      <c r="Y205" s="114">
        <v>0</v>
      </c>
      <c r="Z205" s="31"/>
      <c r="AA205" s="114">
        <v>11912077</v>
      </c>
      <c r="AB205" s="31"/>
      <c r="AC205" s="114">
        <v>0</v>
      </c>
      <c r="AD205" s="31"/>
      <c r="AE205" s="31"/>
      <c r="AF205" s="114">
        <v>2282816</v>
      </c>
      <c r="AG205" s="31"/>
      <c r="AH205" s="302">
        <f>(AF205/$BJ205)</f>
        <v>17.605083752352161</v>
      </c>
      <c r="AI205" s="31"/>
      <c r="AJ205" s="302">
        <f>IF(AH$219,AH205/AH$219*100,0)</f>
        <v>114.94681026978193</v>
      </c>
      <c r="AK205" s="31"/>
      <c r="AL205" s="114">
        <v>3741778</v>
      </c>
      <c r="AM205" s="31"/>
      <c r="AN205" s="302">
        <f>(AL205/$BJ205)</f>
        <v>28.856603016935559</v>
      </c>
      <c r="AO205" s="31"/>
      <c r="AP205" s="302">
        <f>IF(AN$219,AN205/AN$219*100,0)</f>
        <v>76.184787359554363</v>
      </c>
      <c r="AQ205" s="31"/>
      <c r="AR205" s="114">
        <f>(E205+M205+S205+AF205+AL205)</f>
        <v>56652296</v>
      </c>
      <c r="AS205" s="31"/>
      <c r="AT205" s="114">
        <v>8453514</v>
      </c>
      <c r="AU205" s="31"/>
      <c r="AV205" s="302">
        <f>IF($AR205,AT205/$AR205*100,0)</f>
        <v>14.921750038162621</v>
      </c>
      <c r="AW205" s="31"/>
      <c r="AX205" s="114">
        <v>276963</v>
      </c>
      <c r="AY205" s="31"/>
      <c r="AZ205" s="302">
        <f>IF($AR205,AX205/$AR205*100,0)</f>
        <v>0.48888221582405061</v>
      </c>
      <c r="BA205" s="31"/>
      <c r="BB205" s="114">
        <v>349938</v>
      </c>
      <c r="BC205" s="31"/>
      <c r="BD205" s="302">
        <f>IF($AR205,BB205/$AR205*100,0)</f>
        <v>0.61769429433186607</v>
      </c>
      <c r="BE205" s="31"/>
      <c r="BF205" s="114">
        <v>4580071</v>
      </c>
      <c r="BG205" s="31"/>
      <c r="BH205" s="30">
        <v>85</v>
      </c>
      <c r="BI205" s="31"/>
      <c r="BJ205" s="298">
        <v>129668</v>
      </c>
      <c r="BK205" s="31"/>
      <c r="BL205" s="298">
        <f>IF(E205,$BJ205,0)</f>
        <v>129668</v>
      </c>
      <c r="BM205" s="31"/>
      <c r="BN205" s="298">
        <f>IF(M205,$BJ205,0)</f>
        <v>129668</v>
      </c>
      <c r="BO205" s="31"/>
      <c r="BP205" s="298">
        <f>IF(S205,$BJ205,0)</f>
        <v>129668</v>
      </c>
      <c r="BQ205" s="31"/>
      <c r="BR205" s="298">
        <f>IF(AF205,$BJ205,0)</f>
        <v>129668</v>
      </c>
      <c r="BS205" s="31"/>
      <c r="BT205" s="298">
        <f>IF(AL205,$BJ205,0)</f>
        <v>129668</v>
      </c>
    </row>
    <row r="206" spans="1:72" ht="8.85" customHeight="1" x14ac:dyDescent="0.25">
      <c r="A206" s="31"/>
      <c r="B206" s="31"/>
      <c r="C206" s="30"/>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277"/>
      <c r="AS206" s="31"/>
      <c r="AT206" s="31"/>
      <c r="AU206" s="31"/>
      <c r="AV206" s="31"/>
      <c r="AW206" s="31"/>
      <c r="AX206" s="31"/>
      <c r="AY206" s="31"/>
      <c r="AZ206" s="31"/>
      <c r="BA206" s="31"/>
      <c r="BB206" s="31"/>
      <c r="BC206" s="31"/>
      <c r="BD206" s="31"/>
      <c r="BE206" s="31"/>
      <c r="BF206" s="31"/>
      <c r="BG206" s="31"/>
      <c r="BH206" s="31"/>
      <c r="BI206" s="31"/>
      <c r="BJ206" s="277"/>
      <c r="BK206" s="31"/>
      <c r="BL206" s="31"/>
      <c r="BM206" s="31"/>
      <c r="BN206" s="31"/>
      <c r="BO206" s="31"/>
      <c r="BP206" s="31"/>
      <c r="BQ206" s="31"/>
      <c r="BR206" s="31"/>
      <c r="BS206" s="31"/>
      <c r="BT206" s="31"/>
    </row>
    <row r="207" spans="1:72" ht="8.85" customHeight="1" x14ac:dyDescent="0.25">
      <c r="A207" s="30">
        <v>86</v>
      </c>
      <c r="B207" s="31"/>
      <c r="C207" s="30" t="s">
        <v>213</v>
      </c>
      <c r="D207" s="31"/>
      <c r="E207" s="114">
        <v>23199203</v>
      </c>
      <c r="F207" s="31"/>
      <c r="G207" s="302">
        <f>(E207/$BJ207)</f>
        <v>163.47252228446607</v>
      </c>
      <c r="H207" s="31"/>
      <c r="I207" s="302">
        <f>IF(G$219,G207/G$219*100,0)</f>
        <v>93.163328609847611</v>
      </c>
      <c r="J207" s="31"/>
      <c r="K207" s="114">
        <v>23199203</v>
      </c>
      <c r="L207" s="31"/>
      <c r="M207" s="114">
        <v>17836831</v>
      </c>
      <c r="N207" s="31"/>
      <c r="O207" s="302">
        <f>(M207/$BJ207)</f>
        <v>125.68672092449705</v>
      </c>
      <c r="P207" s="31"/>
      <c r="Q207" s="302">
        <f>IF(O$219,O207/O$219*100,0)</f>
        <v>74.507866170247766</v>
      </c>
      <c r="R207" s="31"/>
      <c r="S207" s="114">
        <v>17092025</v>
      </c>
      <c r="T207" s="31"/>
      <c r="U207" s="302">
        <f>(S207/$BJ207)</f>
        <v>120.43846668780608</v>
      </c>
      <c r="V207" s="31"/>
      <c r="W207" s="302">
        <f>IF(U$219,U207/U$219*100,0)</f>
        <v>108.99444148513</v>
      </c>
      <c r="X207" s="31"/>
      <c r="Y207" s="114">
        <v>0</v>
      </c>
      <c r="Z207" s="31"/>
      <c r="AA207" s="114">
        <v>16751309</v>
      </c>
      <c r="AB207" s="31"/>
      <c r="AC207" s="114">
        <v>340716</v>
      </c>
      <c r="AD207" s="31"/>
      <c r="AE207" s="31"/>
      <c r="AF207" s="114">
        <v>4165996</v>
      </c>
      <c r="AG207" s="31"/>
      <c r="AH207" s="302">
        <f>(AF207/$BJ207)</f>
        <v>29.35557199732234</v>
      </c>
      <c r="AI207" s="31"/>
      <c r="AJ207" s="302">
        <f>IF(AH$219,AH207/AH$219*100,0)</f>
        <v>191.66789617154197</v>
      </c>
      <c r="AK207" s="31"/>
      <c r="AL207" s="114">
        <v>958485</v>
      </c>
      <c r="AM207" s="31"/>
      <c r="AN207" s="302">
        <f>(AL207/$BJ207)</f>
        <v>6.7539372159391187</v>
      </c>
      <c r="AO207" s="31"/>
      <c r="AP207" s="302">
        <f>IF(AN$219,AN207/AN$219*100,0)</f>
        <v>17.831179585972794</v>
      </c>
      <c r="AQ207" s="31"/>
      <c r="AR207" s="114">
        <f>(E207+M207+S207+AF207+AL207)</f>
        <v>63252540</v>
      </c>
      <c r="AS207" s="31"/>
      <c r="AT207" s="114">
        <v>11544671</v>
      </c>
      <c r="AU207" s="31"/>
      <c r="AV207" s="302">
        <f>IF($AR207,AT207/$AR207*100,0)</f>
        <v>18.251711314676058</v>
      </c>
      <c r="AW207" s="31"/>
      <c r="AX207" s="114">
        <v>1011763</v>
      </c>
      <c r="AY207" s="31"/>
      <c r="AZ207" s="302">
        <f>IF($AR207,AX207/$AR207*100,0)</f>
        <v>1.599561061105214</v>
      </c>
      <c r="BA207" s="31"/>
      <c r="BB207" s="114">
        <v>0</v>
      </c>
      <c r="BC207" s="31"/>
      <c r="BD207" s="302">
        <f>IF($AR207,BB207/$AR207*100,0)</f>
        <v>0</v>
      </c>
      <c r="BE207" s="31"/>
      <c r="BF207" s="114">
        <v>3662406</v>
      </c>
      <c r="BG207" s="31"/>
      <c r="BH207" s="30">
        <v>86</v>
      </c>
      <c r="BI207" s="31"/>
      <c r="BJ207" s="298">
        <v>141915</v>
      </c>
      <c r="BK207" s="31"/>
      <c r="BL207" s="298">
        <f>IF(E207,$BJ207,0)</f>
        <v>141915</v>
      </c>
      <c r="BM207" s="31"/>
      <c r="BN207" s="298">
        <f>IF(M207,$BJ207,0)</f>
        <v>141915</v>
      </c>
      <c r="BO207" s="31"/>
      <c r="BP207" s="298">
        <f>IF(S207,$BJ207,0)</f>
        <v>141915</v>
      </c>
      <c r="BQ207" s="31"/>
      <c r="BR207" s="298">
        <f>IF(AF207,$BJ207,0)</f>
        <v>141915</v>
      </c>
      <c r="BS207" s="31"/>
      <c r="BT207" s="298">
        <f>IF(AL207,$BJ207,0)</f>
        <v>141915</v>
      </c>
    </row>
    <row r="208" spans="1:72" ht="8.85" customHeight="1" x14ac:dyDescent="0.25">
      <c r="A208" s="30">
        <v>87</v>
      </c>
      <c r="B208" s="31"/>
      <c r="C208" s="30" t="s">
        <v>214</v>
      </c>
      <c r="D208" s="31"/>
      <c r="E208" s="114">
        <v>1235949</v>
      </c>
      <c r="F208" s="31"/>
      <c r="G208" s="302">
        <f>(E208/$BJ208)</f>
        <v>183.2936378466558</v>
      </c>
      <c r="H208" s="31"/>
      <c r="I208" s="302">
        <f>IF(G$219,G208/G$219*100,0)</f>
        <v>104.45942337078054</v>
      </c>
      <c r="J208" s="31"/>
      <c r="K208" s="114">
        <v>1235949</v>
      </c>
      <c r="L208" s="31"/>
      <c r="M208" s="114">
        <v>602642</v>
      </c>
      <c r="N208" s="31"/>
      <c r="O208" s="302">
        <f>(M208/$BJ208)</f>
        <v>89.372979386029954</v>
      </c>
      <c r="P208" s="31"/>
      <c r="Q208" s="302">
        <f>IF(O$219,O208/O$219*100,0)</f>
        <v>52.980855402623185</v>
      </c>
      <c r="R208" s="31"/>
      <c r="S208" s="114">
        <v>337303</v>
      </c>
      <c r="T208" s="31"/>
      <c r="U208" s="302">
        <f>(S208/$BJ208)</f>
        <v>50.022690197241587</v>
      </c>
      <c r="V208" s="31"/>
      <c r="W208" s="302">
        <f>IF(U$219,U208/U$219*100,0)</f>
        <v>45.269549916846024</v>
      </c>
      <c r="X208" s="31"/>
      <c r="Y208" s="114">
        <v>0</v>
      </c>
      <c r="Z208" s="31"/>
      <c r="AA208" s="114">
        <v>337303</v>
      </c>
      <c r="AB208" s="31"/>
      <c r="AC208" s="114">
        <v>0</v>
      </c>
      <c r="AD208" s="31"/>
      <c r="AE208" s="31"/>
      <c r="AF208" s="114">
        <v>118215</v>
      </c>
      <c r="AG208" s="31"/>
      <c r="AH208" s="302">
        <f>(AF208/$BJ208)</f>
        <v>17.531514162835535</v>
      </c>
      <c r="AI208" s="31"/>
      <c r="AJ208" s="302">
        <f>IF(AH$219,AH208/AH$219*100,0)</f>
        <v>114.46646097029827</v>
      </c>
      <c r="AK208" s="31"/>
      <c r="AL208" s="114">
        <v>559166</v>
      </c>
      <c r="AM208" s="31"/>
      <c r="AN208" s="302">
        <f>(AL208/$BJ208)</f>
        <v>82.925404122794006</v>
      </c>
      <c r="AO208" s="31"/>
      <c r="AP208" s="302">
        <f>IF(AN$219,AN208/AN$219*100,0)</f>
        <v>218.93270930373981</v>
      </c>
      <c r="AQ208" s="31"/>
      <c r="AR208" s="114">
        <f>(E208+M208+S208+AF208+AL208)</f>
        <v>2853275</v>
      </c>
      <c r="AS208" s="31"/>
      <c r="AT208" s="114">
        <v>644568</v>
      </c>
      <c r="AU208" s="31"/>
      <c r="AV208" s="302">
        <f>IF($AR208,AT208/$AR208*100,0)</f>
        <v>22.590461837712802</v>
      </c>
      <c r="AW208" s="31"/>
      <c r="AX208" s="114">
        <v>58044</v>
      </c>
      <c r="AY208" s="31"/>
      <c r="AZ208" s="302">
        <f>IF($AR208,AX208/$AR208*100,0)</f>
        <v>2.0342939254015122</v>
      </c>
      <c r="BA208" s="31"/>
      <c r="BB208" s="114">
        <v>2280</v>
      </c>
      <c r="BC208" s="31"/>
      <c r="BD208" s="302">
        <f>IF($AR208,BB208/$AR208*100,0)</f>
        <v>7.9908175692844197E-2</v>
      </c>
      <c r="BE208" s="31"/>
      <c r="BF208" s="114">
        <v>57050</v>
      </c>
      <c r="BG208" s="31"/>
      <c r="BH208" s="30">
        <v>87</v>
      </c>
      <c r="BI208" s="31"/>
      <c r="BJ208" s="298">
        <v>6743</v>
      </c>
      <c r="BK208" s="31"/>
      <c r="BL208" s="298">
        <f>IF(E208,$BJ208,0)</f>
        <v>6743</v>
      </c>
      <c r="BM208" s="31"/>
      <c r="BN208" s="298">
        <f>IF(M208,$BJ208,0)</f>
        <v>6743</v>
      </c>
      <c r="BO208" s="31"/>
      <c r="BP208" s="298">
        <f>IF(S208,$BJ208,0)</f>
        <v>6743</v>
      </c>
      <c r="BQ208" s="31"/>
      <c r="BR208" s="298">
        <f>IF(AF208,$BJ208,0)</f>
        <v>6743</v>
      </c>
      <c r="BS208" s="31"/>
      <c r="BT208" s="298">
        <f>IF(AL208,$BJ208,0)</f>
        <v>6743</v>
      </c>
    </row>
    <row r="209" spans="1:72" ht="8.85" customHeight="1" x14ac:dyDescent="0.25">
      <c r="A209" s="30">
        <v>88</v>
      </c>
      <c r="B209" s="31"/>
      <c r="C209" s="30" t="s">
        <v>215</v>
      </c>
      <c r="D209" s="31"/>
      <c r="E209" s="114">
        <v>1922165</v>
      </c>
      <c r="F209" s="31"/>
      <c r="G209" s="302">
        <f>(E209/$BJ209)</f>
        <v>163.65815240527886</v>
      </c>
      <c r="H209" s="31"/>
      <c r="I209" s="302">
        <f>IF(G$219,G209/G$219*100,0)</f>
        <v>93.269119599694051</v>
      </c>
      <c r="J209" s="31"/>
      <c r="K209" s="114">
        <v>1922165</v>
      </c>
      <c r="L209" s="31"/>
      <c r="M209" s="114">
        <v>1332612</v>
      </c>
      <c r="N209" s="31"/>
      <c r="O209" s="302">
        <f>(M209/$BJ209)</f>
        <v>113.46206896551725</v>
      </c>
      <c r="P209" s="31"/>
      <c r="Q209" s="302">
        <f>IF(O$219,O209/O$219*100,0)</f>
        <v>67.261016817843355</v>
      </c>
      <c r="R209" s="31"/>
      <c r="S209" s="114">
        <v>1734673</v>
      </c>
      <c r="T209" s="31"/>
      <c r="U209" s="302">
        <f>(S209/$BJ209)</f>
        <v>147.69459344401872</v>
      </c>
      <c r="V209" s="31"/>
      <c r="W209" s="302">
        <f>IF(U$219,U209/U$219*100,0)</f>
        <v>133.66069965447355</v>
      </c>
      <c r="X209" s="31"/>
      <c r="Y209" s="114">
        <v>1646339</v>
      </c>
      <c r="Z209" s="31"/>
      <c r="AA209" s="114">
        <v>88334</v>
      </c>
      <c r="AB209" s="31"/>
      <c r="AC209" s="114">
        <v>0</v>
      </c>
      <c r="AD209" s="31"/>
      <c r="AE209" s="31"/>
      <c r="AF209" s="114">
        <v>188869</v>
      </c>
      <c r="AG209" s="31"/>
      <c r="AH209" s="302">
        <f>(AF209/$BJ209)</f>
        <v>16.080800340570455</v>
      </c>
      <c r="AI209" s="31"/>
      <c r="AJ209" s="302">
        <f>IF(AH$219,AH209/AH$219*100,0)</f>
        <v>104.99448521435366</v>
      </c>
      <c r="AK209" s="31"/>
      <c r="AL209" s="114">
        <v>392262</v>
      </c>
      <c r="AM209" s="31"/>
      <c r="AN209" s="302">
        <f>(AL209/$BJ209)</f>
        <v>33.398212005108554</v>
      </c>
      <c r="AO209" s="31"/>
      <c r="AP209" s="302">
        <f>IF(AN$219,AN209/AN$219*100,0)</f>
        <v>88.175163178604748</v>
      </c>
      <c r="AQ209" s="31"/>
      <c r="AR209" s="114">
        <f>(E209+M209+S209+AF209+AL209)</f>
        <v>5570581</v>
      </c>
      <c r="AS209" s="31"/>
      <c r="AT209" s="114">
        <v>1548414</v>
      </c>
      <c r="AU209" s="31"/>
      <c r="AV209" s="302">
        <f>IF($AR209,AT209/$AR209*100,0)</f>
        <v>27.796274751233309</v>
      </c>
      <c r="AW209" s="31"/>
      <c r="AX209" s="114">
        <v>60827</v>
      </c>
      <c r="AY209" s="31"/>
      <c r="AZ209" s="302">
        <f>IF($AR209,AX209/$AR209*100,0)</f>
        <v>1.0919327804406758</v>
      </c>
      <c r="BA209" s="31"/>
      <c r="BB209" s="114">
        <v>0</v>
      </c>
      <c r="BC209" s="31"/>
      <c r="BD209" s="302">
        <f>IF($AR209,BB209/$AR209*100,0)</f>
        <v>0</v>
      </c>
      <c r="BE209" s="31"/>
      <c r="BF209" s="114">
        <v>12070</v>
      </c>
      <c r="BG209" s="31"/>
      <c r="BH209" s="30">
        <v>88</v>
      </c>
      <c r="BI209" s="31"/>
      <c r="BJ209" s="298">
        <v>11745</v>
      </c>
      <c r="BK209" s="31"/>
      <c r="BL209" s="298">
        <f>IF(E209,$BJ209,0)</f>
        <v>11745</v>
      </c>
      <c r="BM209" s="31"/>
      <c r="BN209" s="298">
        <f>IF(M209,$BJ209,0)</f>
        <v>11745</v>
      </c>
      <c r="BO209" s="31"/>
      <c r="BP209" s="298">
        <f>IF(S209,$BJ209,0)</f>
        <v>11745</v>
      </c>
      <c r="BQ209" s="31"/>
      <c r="BR209" s="298">
        <f>IF(AF209,$BJ209,0)</f>
        <v>11745</v>
      </c>
      <c r="BS209" s="31"/>
      <c r="BT209" s="298">
        <f>IF(AL209,$BJ209,0)</f>
        <v>11745</v>
      </c>
    </row>
    <row r="210" spans="1:72" ht="8.85" customHeight="1" x14ac:dyDescent="0.25">
      <c r="A210" s="30">
        <v>89</v>
      </c>
      <c r="B210" s="31"/>
      <c r="C210" s="30" t="s">
        <v>216</v>
      </c>
      <c r="D210" s="31"/>
      <c r="E210" s="114">
        <v>5532802</v>
      </c>
      <c r="F210" s="31"/>
      <c r="G210" s="302">
        <f>(E210/$BJ210)</f>
        <v>127.57504208074891</v>
      </c>
      <c r="H210" s="31"/>
      <c r="I210" s="302">
        <f>IF(G$219,G210/G$219*100,0)</f>
        <v>72.705280384074356</v>
      </c>
      <c r="J210" s="31"/>
      <c r="K210" s="114">
        <v>5532802</v>
      </c>
      <c r="L210" s="31"/>
      <c r="M210" s="114">
        <v>922402</v>
      </c>
      <c r="N210" s="31"/>
      <c r="O210" s="302">
        <f>(M210/$BJ210)</f>
        <v>21.268694228596463</v>
      </c>
      <c r="P210" s="31"/>
      <c r="Q210" s="302">
        <f>IF(O$219,O210/O$219*100,0)</f>
        <v>12.608213592843617</v>
      </c>
      <c r="R210" s="31"/>
      <c r="S210" s="114">
        <v>9362835</v>
      </c>
      <c r="T210" s="31"/>
      <c r="U210" s="302">
        <f>(S210/$BJ210)</f>
        <v>215.88773086767046</v>
      </c>
      <c r="V210" s="31"/>
      <c r="W210" s="302">
        <f>IF(U$219,U210/U$219*100,0)</f>
        <v>195.37414662051802</v>
      </c>
      <c r="X210" s="31"/>
      <c r="Y210" s="114">
        <v>0</v>
      </c>
      <c r="Z210" s="31"/>
      <c r="AA210" s="114">
        <v>9071137</v>
      </c>
      <c r="AB210" s="31"/>
      <c r="AC210" s="114">
        <v>291698</v>
      </c>
      <c r="AD210" s="31"/>
      <c r="AE210" s="31"/>
      <c r="AF210" s="114">
        <v>231183</v>
      </c>
      <c r="AG210" s="31"/>
      <c r="AH210" s="302">
        <f>(AF210/$BJ210)</f>
        <v>5.3306048098872463</v>
      </c>
      <c r="AI210" s="31"/>
      <c r="AJ210" s="302">
        <f>IF(AH$219,AH210/AH$219*100,0)</f>
        <v>34.804493311395376</v>
      </c>
      <c r="AK210" s="31"/>
      <c r="AL210" s="114">
        <v>657113</v>
      </c>
      <c r="AM210" s="31"/>
      <c r="AN210" s="302">
        <f>(AL210/$BJ210)</f>
        <v>15.151675159676266</v>
      </c>
      <c r="AO210" s="31"/>
      <c r="AP210" s="302">
        <f>IF(AN$219,AN210/AN$219*100,0)</f>
        <v>40.002184231578433</v>
      </c>
      <c r="AQ210" s="31"/>
      <c r="AR210" s="114">
        <f>(E210+M210+S210+AF210+AL210)</f>
        <v>16706335</v>
      </c>
      <c r="AS210" s="31"/>
      <c r="AT210" s="114">
        <v>6735388</v>
      </c>
      <c r="AU210" s="31"/>
      <c r="AV210" s="302">
        <f>IF($AR210,AT210/$AR210*100,0)</f>
        <v>40.316371005370115</v>
      </c>
      <c r="AW210" s="31"/>
      <c r="AX210" s="114">
        <v>376365</v>
      </c>
      <c r="AY210" s="31"/>
      <c r="AZ210" s="302">
        <f>IF($AR210,AX210/$AR210*100,0)</f>
        <v>2.2528280439725412</v>
      </c>
      <c r="BA210" s="31"/>
      <c r="BB210" s="114">
        <v>3244</v>
      </c>
      <c r="BC210" s="31"/>
      <c r="BD210" s="302">
        <f>IF($AR210,BB210/$AR210*100,0)</f>
        <v>1.9417783732937236E-2</v>
      </c>
      <c r="BE210" s="31"/>
      <c r="BF210" s="114">
        <v>518892</v>
      </c>
      <c r="BG210" s="31"/>
      <c r="BH210" s="30">
        <v>89</v>
      </c>
      <c r="BI210" s="31"/>
      <c r="BJ210" s="298">
        <v>43369</v>
      </c>
      <c r="BK210" s="31"/>
      <c r="BL210" s="298">
        <f>IF(E210,$BJ210,0)</f>
        <v>43369</v>
      </c>
      <c r="BM210" s="31"/>
      <c r="BN210" s="298">
        <f>IF(M210,$BJ210,0)</f>
        <v>43369</v>
      </c>
      <c r="BO210" s="31"/>
      <c r="BP210" s="298">
        <f>IF(S210,$BJ210,0)</f>
        <v>43369</v>
      </c>
      <c r="BQ210" s="31"/>
      <c r="BR210" s="298">
        <f>IF(AF210,$BJ210,0)</f>
        <v>43369</v>
      </c>
      <c r="BS210" s="31"/>
      <c r="BT210" s="298">
        <f>IF(AL210,$BJ210,0)</f>
        <v>43369</v>
      </c>
    </row>
    <row r="211" spans="1:72" ht="8.85" customHeight="1" x14ac:dyDescent="0.25">
      <c r="A211" s="30">
        <v>90</v>
      </c>
      <c r="B211" s="31"/>
      <c r="C211" s="30" t="s">
        <v>217</v>
      </c>
      <c r="D211" s="31"/>
      <c r="E211" s="116">
        <v>4782023</v>
      </c>
      <c r="F211" s="38"/>
      <c r="G211" s="302">
        <f>(E211/$BJ211)</f>
        <v>122.04953931752635</v>
      </c>
      <c r="H211" s="38"/>
      <c r="I211" s="302">
        <f>IF(G$219,G211/G$219*100,0)</f>
        <v>69.556284929236128</v>
      </c>
      <c r="J211" s="38"/>
      <c r="K211" s="116">
        <v>4782023</v>
      </c>
      <c r="L211" s="38"/>
      <c r="M211" s="116">
        <v>4126535</v>
      </c>
      <c r="N211" s="38"/>
      <c r="O211" s="302">
        <f>(M211/$BJ211)</f>
        <v>105.31979786120824</v>
      </c>
      <c r="P211" s="38"/>
      <c r="Q211" s="302">
        <f>IF(O$219,O211/O$219*100,0)</f>
        <v>62.434228106200798</v>
      </c>
      <c r="R211" s="38"/>
      <c r="S211" s="116">
        <v>8991821</v>
      </c>
      <c r="T211" s="38"/>
      <c r="U211" s="302">
        <f>(S211/$BJ211)</f>
        <v>229.49442331742426</v>
      </c>
      <c r="V211" s="38"/>
      <c r="W211" s="302">
        <f>IF(U$219,U211/U$219*100,0)</f>
        <v>207.68793543572392</v>
      </c>
      <c r="X211" s="38"/>
      <c r="Y211" s="116">
        <v>0</v>
      </c>
      <c r="Z211" s="38"/>
      <c r="AA211" s="116">
        <v>8931020</v>
      </c>
      <c r="AB211" s="38"/>
      <c r="AC211" s="116">
        <v>60801</v>
      </c>
      <c r="AD211" s="38"/>
      <c r="AE211" s="38"/>
      <c r="AF211" s="116">
        <v>559372</v>
      </c>
      <c r="AG211" s="38"/>
      <c r="AH211" s="302">
        <f>(AF211/$BJ211)</f>
        <v>14.276613664786504</v>
      </c>
      <c r="AI211" s="38"/>
      <c r="AJ211" s="302">
        <f>IF(AH$219,AH211/AH$219*100,0)</f>
        <v>93.214620578100607</v>
      </c>
      <c r="AK211" s="38"/>
      <c r="AL211" s="116">
        <v>621760</v>
      </c>
      <c r="AM211" s="38"/>
      <c r="AN211" s="302">
        <f>(AL211/$BJ211)</f>
        <v>15.868916056251754</v>
      </c>
      <c r="AO211" s="38"/>
      <c r="AP211" s="302">
        <f>IF(AN$219,AN211/AN$219*100,0)</f>
        <v>41.895783598042684</v>
      </c>
      <c r="AQ211" s="38"/>
      <c r="AR211" s="116">
        <f>(E211+M211+S211+AF211+AL211)</f>
        <v>19081511</v>
      </c>
      <c r="AS211" s="38"/>
      <c r="AT211" s="116">
        <v>5446158</v>
      </c>
      <c r="AU211" s="38"/>
      <c r="AV211" s="302">
        <f>IF($AR211,AT211/$AR211*100,0)</f>
        <v>28.54154474454355</v>
      </c>
      <c r="AW211" s="38"/>
      <c r="AX211" s="116">
        <v>81861</v>
      </c>
      <c r="AY211" s="38"/>
      <c r="AZ211" s="302">
        <f>IF($AR211,AX211/$AR211*100,0)</f>
        <v>0.42900690621408338</v>
      </c>
      <c r="BA211" s="38"/>
      <c r="BB211" s="116">
        <v>11539</v>
      </c>
      <c r="BC211" s="38"/>
      <c r="BD211" s="302">
        <f>IF($AR211,BB211/$AR211*100,0)</f>
        <v>6.0472150240093669E-2</v>
      </c>
      <c r="BE211" s="38"/>
      <c r="BF211" s="116">
        <v>1095697</v>
      </c>
      <c r="BG211" s="31"/>
      <c r="BH211" s="30">
        <v>90</v>
      </c>
      <c r="BI211" s="31"/>
      <c r="BJ211" s="298">
        <v>39181</v>
      </c>
      <c r="BK211" s="31"/>
      <c r="BL211" s="298">
        <f>IF(E211,$BJ211,0)</f>
        <v>39181</v>
      </c>
      <c r="BM211" s="31"/>
      <c r="BN211" s="298">
        <f>IF(M211,$BJ211,0)</f>
        <v>39181</v>
      </c>
      <c r="BO211" s="31"/>
      <c r="BP211" s="298">
        <f>IF(S211,$BJ211,0)</f>
        <v>39181</v>
      </c>
      <c r="BQ211" s="31"/>
      <c r="BR211" s="298">
        <f>IF(AF211,$BJ211,0)</f>
        <v>39181</v>
      </c>
      <c r="BS211" s="31"/>
      <c r="BT211" s="298">
        <f>IF(AL211,$BJ211,0)</f>
        <v>39181</v>
      </c>
    </row>
    <row r="212" spans="1:72" ht="8.85" customHeight="1" x14ac:dyDescent="0.25">
      <c r="A212" s="31"/>
      <c r="B212" s="31"/>
      <c r="C212" s="30"/>
      <c r="D212" s="31"/>
      <c r="E212" s="277"/>
      <c r="F212" s="31"/>
      <c r="G212" s="38"/>
      <c r="H212" s="31"/>
      <c r="I212" s="38"/>
      <c r="J212" s="31"/>
      <c r="K212" s="277"/>
      <c r="L212" s="31"/>
      <c r="M212" s="277"/>
      <c r="N212" s="31"/>
      <c r="O212" s="38"/>
      <c r="P212" s="31"/>
      <c r="Q212" s="38"/>
      <c r="R212" s="31"/>
      <c r="S212" s="277"/>
      <c r="T212" s="31"/>
      <c r="U212" s="38"/>
      <c r="V212" s="31"/>
      <c r="W212" s="38"/>
      <c r="X212" s="31"/>
      <c r="Y212" s="277"/>
      <c r="Z212" s="31"/>
      <c r="AA212" s="277"/>
      <c r="AB212" s="31"/>
      <c r="AC212" s="277"/>
      <c r="AD212" s="31"/>
      <c r="AE212" s="31"/>
      <c r="AF212" s="277"/>
      <c r="AG212" s="31"/>
      <c r="AH212" s="38"/>
      <c r="AI212" s="31"/>
      <c r="AJ212" s="38"/>
      <c r="AK212" s="31"/>
      <c r="AL212" s="277"/>
      <c r="AM212" s="31"/>
      <c r="AN212" s="38"/>
      <c r="AO212" s="31"/>
      <c r="AP212" s="38"/>
      <c r="AQ212" s="31"/>
      <c r="AR212" s="277"/>
      <c r="AS212" s="31"/>
      <c r="AT212" s="277"/>
      <c r="AU212" s="31"/>
      <c r="AV212" s="38"/>
      <c r="AW212" s="31"/>
      <c r="AX212" s="277"/>
      <c r="AY212" s="31"/>
      <c r="AZ212" s="38"/>
      <c r="BA212" s="31"/>
      <c r="BB212" s="277"/>
      <c r="BC212" s="31"/>
      <c r="BD212" s="38"/>
      <c r="BE212" s="31"/>
      <c r="BF212" s="277"/>
      <c r="BG212" s="31"/>
      <c r="BH212" s="31"/>
      <c r="BI212" s="31"/>
      <c r="BJ212" s="277"/>
      <c r="BK212" s="31"/>
      <c r="BL212" s="31"/>
      <c r="BM212" s="31"/>
      <c r="BN212" s="31"/>
      <c r="BO212" s="31"/>
      <c r="BP212" s="31"/>
      <c r="BQ212" s="31"/>
      <c r="BR212" s="31"/>
      <c r="BS212" s="31"/>
      <c r="BT212" s="31"/>
    </row>
    <row r="213" spans="1:72" ht="8.85" customHeight="1" x14ac:dyDescent="0.25">
      <c r="A213" s="30">
        <v>91</v>
      </c>
      <c r="B213" s="31"/>
      <c r="C213" s="30" t="s">
        <v>218</v>
      </c>
      <c r="D213" s="31"/>
      <c r="E213" s="114">
        <v>5334935</v>
      </c>
      <c r="F213" s="31"/>
      <c r="G213" s="302">
        <f>(E213/$BJ213)</f>
        <v>99.886444486051303</v>
      </c>
      <c r="H213" s="31"/>
      <c r="I213" s="302">
        <f>IF(G$219,G213/G$219*100,0)</f>
        <v>56.92549133810958</v>
      </c>
      <c r="J213" s="31"/>
      <c r="K213" s="114">
        <v>5334935</v>
      </c>
      <c r="L213" s="31"/>
      <c r="M213" s="114">
        <v>2356695</v>
      </c>
      <c r="N213" s="31"/>
      <c r="O213" s="302">
        <f>(M213/$BJ213)</f>
        <v>44.124602134431754</v>
      </c>
      <c r="P213" s="31"/>
      <c r="Q213" s="302">
        <f>IF(O$219,O213/O$219*100,0)</f>
        <v>26.15733727847531</v>
      </c>
      <c r="R213" s="31"/>
      <c r="S213" s="114">
        <v>6179995</v>
      </c>
      <c r="T213" s="31"/>
      <c r="U213" s="302">
        <f>(S213/$BJ213)</f>
        <v>115.70857517318854</v>
      </c>
      <c r="V213" s="31"/>
      <c r="W213" s="302">
        <f>IF(U$219,U213/U$219*100,0)</f>
        <v>104.713982773734</v>
      </c>
      <c r="X213" s="31"/>
      <c r="Y213" s="114">
        <v>0</v>
      </c>
      <c r="Z213" s="31"/>
      <c r="AA213" s="114">
        <v>6179995</v>
      </c>
      <c r="AB213" s="31"/>
      <c r="AC213" s="114">
        <v>0</v>
      </c>
      <c r="AD213" s="31"/>
      <c r="AE213" s="31"/>
      <c r="AF213" s="114">
        <v>327522</v>
      </c>
      <c r="AG213" s="31"/>
      <c r="AH213" s="302">
        <f>(AF213/$BJ213)</f>
        <v>6.1322224302565065</v>
      </c>
      <c r="AI213" s="31"/>
      <c r="AJ213" s="302">
        <f>IF(AH$219,AH213/AH$219*100,0)</f>
        <v>40.038401301477414</v>
      </c>
      <c r="AK213" s="31"/>
      <c r="AL213" s="114">
        <v>427026</v>
      </c>
      <c r="AM213" s="31"/>
      <c r="AN213" s="302">
        <f>(AL213/$BJ213)</f>
        <v>7.9952443362666168</v>
      </c>
      <c r="AO213" s="31"/>
      <c r="AP213" s="302">
        <f>IF(AN$219,AN213/AN$219*100,0)</f>
        <v>21.108374720637471</v>
      </c>
      <c r="AQ213" s="31"/>
      <c r="AR213" s="114">
        <f>(E213+M213+S213+AF213+AL213)</f>
        <v>14626173</v>
      </c>
      <c r="AS213" s="31"/>
      <c r="AT213" s="114">
        <v>5264970</v>
      </c>
      <c r="AU213" s="31"/>
      <c r="AV213" s="302">
        <f>IF($AR213,AT213/$AR213*100,0)</f>
        <v>35.996907735194981</v>
      </c>
      <c r="AW213" s="31"/>
      <c r="AX213" s="114">
        <v>122510</v>
      </c>
      <c r="AY213" s="31"/>
      <c r="AZ213" s="302">
        <f>IF($AR213,AX213/$AR213*100,0)</f>
        <v>0.83760803321552402</v>
      </c>
      <c r="BA213" s="31"/>
      <c r="BB213" s="114">
        <v>3070</v>
      </c>
      <c r="BC213" s="31"/>
      <c r="BD213" s="302">
        <f>IF($AR213,BB213/$AR213*100,0)</f>
        <v>2.0989769504298903E-2</v>
      </c>
      <c r="BE213" s="31"/>
      <c r="BF213" s="114">
        <v>441060</v>
      </c>
      <c r="BG213" s="31"/>
      <c r="BH213" s="30">
        <v>91</v>
      </c>
      <c r="BI213" s="31"/>
      <c r="BJ213" s="298">
        <v>53410</v>
      </c>
      <c r="BK213" s="31"/>
      <c r="BL213" s="298">
        <f>IF(E213,$BJ213,0)</f>
        <v>53410</v>
      </c>
      <c r="BM213" s="31"/>
      <c r="BN213" s="298">
        <f>IF(M213,$BJ213,0)</f>
        <v>53410</v>
      </c>
      <c r="BO213" s="31"/>
      <c r="BP213" s="298">
        <f>IF(S213,$BJ213,0)</f>
        <v>53410</v>
      </c>
      <c r="BQ213" s="31"/>
      <c r="BR213" s="298">
        <f>IF(AF213,$BJ213,0)</f>
        <v>53410</v>
      </c>
      <c r="BS213" s="31"/>
      <c r="BT213" s="298">
        <f>IF(AL213,$BJ213,0)</f>
        <v>53410</v>
      </c>
    </row>
    <row r="214" spans="1:72" ht="8.85" customHeight="1" x14ac:dyDescent="0.25">
      <c r="A214" s="30">
        <v>92</v>
      </c>
      <c r="B214" s="31"/>
      <c r="C214" s="30" t="s">
        <v>219</v>
      </c>
      <c r="D214" s="31"/>
      <c r="E214" s="114">
        <v>2581319</v>
      </c>
      <c r="F214" s="31"/>
      <c r="G214" s="302">
        <f>(E214/$BJ214)</f>
        <v>145.87844023735519</v>
      </c>
      <c r="H214" s="31"/>
      <c r="I214" s="302">
        <f>IF(G$219,G214/G$219*100,0)</f>
        <v>83.136424856008801</v>
      </c>
      <c r="J214" s="31"/>
      <c r="K214" s="114">
        <v>2581319</v>
      </c>
      <c r="L214" s="31"/>
      <c r="M214" s="114">
        <v>1568722</v>
      </c>
      <c r="N214" s="31"/>
      <c r="O214" s="302">
        <f>(M214/$BJ214)</f>
        <v>88.653404916643126</v>
      </c>
      <c r="P214" s="31"/>
      <c r="Q214" s="302">
        <f>IF(O$219,O214/O$219*100,0)</f>
        <v>52.554287202973768</v>
      </c>
      <c r="R214" s="31"/>
      <c r="S214" s="114">
        <v>2139548</v>
      </c>
      <c r="T214" s="31"/>
      <c r="U214" s="302">
        <f>(S214/$BJ214)</f>
        <v>120.91257417349534</v>
      </c>
      <c r="V214" s="31"/>
      <c r="W214" s="302">
        <f>IF(U$219,U214/U$219*100,0)</f>
        <v>109.42349942673076</v>
      </c>
      <c r="X214" s="31"/>
      <c r="Y214" s="114">
        <v>0</v>
      </c>
      <c r="Z214" s="31"/>
      <c r="AA214" s="114">
        <v>1932336</v>
      </c>
      <c r="AB214" s="31"/>
      <c r="AC214" s="114">
        <v>0</v>
      </c>
      <c r="AD214" s="31"/>
      <c r="AE214" s="31"/>
      <c r="AF214" s="114">
        <v>103641</v>
      </c>
      <c r="AG214" s="31"/>
      <c r="AH214" s="302">
        <f>(AF214/$BJ214)</f>
        <v>5.8570782706979374</v>
      </c>
      <c r="AI214" s="31"/>
      <c r="AJ214" s="302">
        <f>IF(AH$219,AH214/AH$219*100,0)</f>
        <v>38.241934783594935</v>
      </c>
      <c r="AK214" s="31"/>
      <c r="AL214" s="114">
        <v>535016</v>
      </c>
      <c r="AM214" s="31"/>
      <c r="AN214" s="302">
        <f>(AL214/$BJ214)</f>
        <v>30.235433738344167</v>
      </c>
      <c r="AO214" s="31"/>
      <c r="AP214" s="302">
        <f>IF(AN$219,AN214/AN$219*100,0)</f>
        <v>79.825060792074666</v>
      </c>
      <c r="AQ214" s="31"/>
      <c r="AR214" s="114">
        <f>(E214+M214+S214+AF214+AL214)</f>
        <v>6928246</v>
      </c>
      <c r="AS214" s="31"/>
      <c r="AT214" s="114">
        <v>1917641</v>
      </c>
      <c r="AU214" s="31"/>
      <c r="AV214" s="302">
        <f>IF($AR214,AT214/$AR214*100,0)</f>
        <v>27.678592821328802</v>
      </c>
      <c r="AW214" s="31"/>
      <c r="AX214" s="114">
        <v>180324</v>
      </c>
      <c r="AY214" s="31"/>
      <c r="AZ214" s="302">
        <f>IF($AR214,AX214/$AR214*100,0)</f>
        <v>2.6027366811166925</v>
      </c>
      <c r="BA214" s="31"/>
      <c r="BB214" s="114">
        <v>6316</v>
      </c>
      <c r="BC214" s="31"/>
      <c r="BD214" s="302">
        <f>IF($AR214,BB214/$AR214*100,0)</f>
        <v>9.1163044730224657E-2</v>
      </c>
      <c r="BE214" s="31"/>
      <c r="BF214" s="114">
        <v>868637</v>
      </c>
      <c r="BG214" s="31"/>
      <c r="BH214" s="30">
        <v>92</v>
      </c>
      <c r="BI214" s="31"/>
      <c r="BJ214" s="298">
        <v>17695</v>
      </c>
      <c r="BK214" s="31"/>
      <c r="BL214" s="298">
        <f>IF(E214,$BJ214,0)</f>
        <v>17695</v>
      </c>
      <c r="BM214" s="31"/>
      <c r="BN214" s="298">
        <f>IF(M214,$BJ214,0)</f>
        <v>17695</v>
      </c>
      <c r="BO214" s="31"/>
      <c r="BP214" s="298">
        <f>IF(S214,$BJ214,0)</f>
        <v>17695</v>
      </c>
      <c r="BQ214" s="31"/>
      <c r="BR214" s="298">
        <f>IF(AF214,$BJ214,0)</f>
        <v>17695</v>
      </c>
      <c r="BS214" s="31"/>
      <c r="BT214" s="298">
        <f>IF(AL214,$BJ214,0)</f>
        <v>17695</v>
      </c>
    </row>
    <row r="215" spans="1:72" ht="8.85" customHeight="1" x14ac:dyDescent="0.25">
      <c r="A215" s="30">
        <v>93</v>
      </c>
      <c r="B215" s="31"/>
      <c r="C215" s="30" t="s">
        <v>220</v>
      </c>
      <c r="D215" s="31"/>
      <c r="E215" s="114">
        <v>4183698</v>
      </c>
      <c r="F215" s="31"/>
      <c r="G215" s="302">
        <f>(E215/$BJ215)</f>
        <v>105.91372370319739</v>
      </c>
      <c r="H215" s="31"/>
      <c r="I215" s="302">
        <f>IF(G$219,G215/G$219*100,0)</f>
        <v>60.360450232015658</v>
      </c>
      <c r="J215" s="31"/>
      <c r="K215" s="114">
        <v>4183698</v>
      </c>
      <c r="L215" s="31"/>
      <c r="M215" s="114">
        <v>574576</v>
      </c>
      <c r="N215" s="31"/>
      <c r="O215" s="302">
        <f>(M215/$BJ215)</f>
        <v>14.545859598491177</v>
      </c>
      <c r="P215" s="31"/>
      <c r="Q215" s="302">
        <f>IF(O$219,O215/O$219*100,0)</f>
        <v>8.6228756094818237</v>
      </c>
      <c r="R215" s="31"/>
      <c r="S215" s="114">
        <v>7357344</v>
      </c>
      <c r="T215" s="31"/>
      <c r="U215" s="302">
        <f>(S215/$BJ215)</f>
        <v>186.25715804663173</v>
      </c>
      <c r="V215" s="31"/>
      <c r="W215" s="302">
        <f>IF(U$219,U215/U$219*100,0)</f>
        <v>168.55906150418974</v>
      </c>
      <c r="X215" s="31"/>
      <c r="Y215" s="114">
        <v>0</v>
      </c>
      <c r="Z215" s="31"/>
      <c r="AA215" s="114">
        <v>6506113</v>
      </c>
      <c r="AB215" s="31"/>
      <c r="AC215" s="114">
        <v>0</v>
      </c>
      <c r="AD215" s="31"/>
      <c r="AE215" s="31"/>
      <c r="AF215" s="114">
        <v>280914</v>
      </c>
      <c r="AG215" s="31"/>
      <c r="AH215" s="302">
        <f>(AF215/$BJ215)</f>
        <v>7.1115667957773221</v>
      </c>
      <c r="AI215" s="31"/>
      <c r="AJ215" s="302">
        <f>IF(AH$219,AH215/AH$219*100,0)</f>
        <v>46.432719701539597</v>
      </c>
      <c r="AK215" s="31"/>
      <c r="AL215" s="114">
        <v>535871</v>
      </c>
      <c r="AM215" s="31"/>
      <c r="AN215" s="302">
        <f>(AL215/$BJ215)</f>
        <v>13.566010987063619</v>
      </c>
      <c r="AO215" s="31"/>
      <c r="AP215" s="302">
        <f>IF(AN$219,AN215/AN$219*100,0)</f>
        <v>35.815846437650976</v>
      </c>
      <c r="AQ215" s="31"/>
      <c r="AR215" s="114">
        <f>(E215+M215+S215+AF215+AL215)</f>
        <v>12932403</v>
      </c>
      <c r="AS215" s="31"/>
      <c r="AT215" s="114">
        <v>6286519</v>
      </c>
      <c r="AU215" s="31"/>
      <c r="AV215" s="302">
        <f>IF($AR215,AT215/$AR215*100,0)</f>
        <v>48.610602376062666</v>
      </c>
      <c r="AW215" s="31"/>
      <c r="AX215" s="114">
        <v>395597</v>
      </c>
      <c r="AY215" s="31"/>
      <c r="AZ215" s="302">
        <f>IF($AR215,AX215/$AR215*100,0)</f>
        <v>3.0589597308404324</v>
      </c>
      <c r="BA215" s="31"/>
      <c r="BB215" s="114">
        <v>5526</v>
      </c>
      <c r="BC215" s="31"/>
      <c r="BD215" s="302">
        <f>IF($AR215,BB215/$AR215*100,0)</f>
        <v>4.2729877811571441E-2</v>
      </c>
      <c r="BE215" s="31"/>
      <c r="BF215" s="114">
        <v>592582</v>
      </c>
      <c r="BG215" s="31"/>
      <c r="BH215" s="30">
        <v>93</v>
      </c>
      <c r="BI215" s="31"/>
      <c r="BJ215" s="298">
        <v>39501</v>
      </c>
      <c r="BK215" s="31"/>
      <c r="BL215" s="298">
        <f>IF(E215,$BJ215,0)</f>
        <v>39501</v>
      </c>
      <c r="BM215" s="31"/>
      <c r="BN215" s="298">
        <f>IF(M215,$BJ215,0)</f>
        <v>39501</v>
      </c>
      <c r="BO215" s="31"/>
      <c r="BP215" s="298">
        <f>IF(S215,$BJ215,0)</f>
        <v>39501</v>
      </c>
      <c r="BQ215" s="31"/>
      <c r="BR215" s="298">
        <f>IF(AF215,$BJ215,0)</f>
        <v>39501</v>
      </c>
      <c r="BS215" s="31"/>
      <c r="BT215" s="298">
        <f>IF(AL215,$BJ215,0)</f>
        <v>39501</v>
      </c>
    </row>
    <row r="216" spans="1:72" ht="8.85" customHeight="1" x14ac:dyDescent="0.25">
      <c r="A216" s="30">
        <v>94</v>
      </c>
      <c r="B216" s="31"/>
      <c r="C216" s="30" t="s">
        <v>221</v>
      </c>
      <c r="D216" s="31"/>
      <c r="E216" s="114">
        <v>2539615</v>
      </c>
      <c r="F216" s="31"/>
      <c r="G216" s="302">
        <f>(E216/$BJ216)</f>
        <v>89.228269271309117</v>
      </c>
      <c r="H216" s="31"/>
      <c r="I216" s="302">
        <f>IF(G$219,G216/G$219*100,0)</f>
        <v>50.85137523568303</v>
      </c>
      <c r="J216" s="31"/>
      <c r="K216" s="114">
        <v>2539615</v>
      </c>
      <c r="L216" s="31"/>
      <c r="M216" s="114">
        <v>724635</v>
      </c>
      <c r="N216" s="31"/>
      <c r="O216" s="302">
        <f>(M216/$BJ216)</f>
        <v>25.459735788068301</v>
      </c>
      <c r="P216" s="31"/>
      <c r="Q216" s="302">
        <f>IF(O$219,O216/O$219*100,0)</f>
        <v>15.092688972025952</v>
      </c>
      <c r="R216" s="31"/>
      <c r="S216" s="114">
        <v>2909079</v>
      </c>
      <c r="T216" s="31"/>
      <c r="U216" s="302">
        <f>(S216/$BJ216)</f>
        <v>102.20922633687022</v>
      </c>
      <c r="V216" s="31"/>
      <c r="W216" s="302">
        <f>IF(U$219,U216/U$219*100,0)</f>
        <v>92.49733781559604</v>
      </c>
      <c r="X216" s="31"/>
      <c r="Y216" s="114">
        <v>0</v>
      </c>
      <c r="Z216" s="31"/>
      <c r="AA216" s="114">
        <v>2905452</v>
      </c>
      <c r="AB216" s="31"/>
      <c r="AC216" s="114">
        <v>3627</v>
      </c>
      <c r="AD216" s="31"/>
      <c r="AE216" s="31"/>
      <c r="AF216" s="114">
        <v>91595</v>
      </c>
      <c r="AG216" s="31"/>
      <c r="AH216" s="302">
        <f>(AF216/$BJ216)</f>
        <v>3.218150516478111</v>
      </c>
      <c r="AI216" s="31"/>
      <c r="AJ216" s="302">
        <f>IF(AH$219,AH216/AH$219*100,0)</f>
        <v>21.011893044120665</v>
      </c>
      <c r="AK216" s="31"/>
      <c r="AL216" s="114">
        <v>306074</v>
      </c>
      <c r="AM216" s="31"/>
      <c r="AN216" s="302">
        <f>(AL216/$BJ216)</f>
        <v>10.753776965778933</v>
      </c>
      <c r="AO216" s="31"/>
      <c r="AP216" s="302">
        <f>IF(AN$219,AN216/AN$219*100,0)</f>
        <v>28.391221619853191</v>
      </c>
      <c r="AQ216" s="31"/>
      <c r="AR216" s="114">
        <f>(E216+M216+S216+AF216+AL216)</f>
        <v>6570998</v>
      </c>
      <c r="AS216" s="31"/>
      <c r="AT216" s="114">
        <v>3209484</v>
      </c>
      <c r="AU216" s="31"/>
      <c r="AV216" s="302">
        <f>IF($AR216,AT216/$AR216*100,0)</f>
        <v>48.843174202761894</v>
      </c>
      <c r="AW216" s="31"/>
      <c r="AX216" s="114">
        <v>168365</v>
      </c>
      <c r="AY216" s="31"/>
      <c r="AZ216" s="302">
        <f>IF($AR216,AX216/$AR216*100,0)</f>
        <v>2.562243969637489</v>
      </c>
      <c r="BA216" s="31"/>
      <c r="BB216" s="114">
        <v>0</v>
      </c>
      <c r="BC216" s="31"/>
      <c r="BD216" s="302">
        <f>IF($AR216,BB216/$AR216*100,0)</f>
        <v>0</v>
      </c>
      <c r="BE216" s="31"/>
      <c r="BF216" s="114">
        <v>9349</v>
      </c>
      <c r="BG216" s="31"/>
      <c r="BH216" s="30">
        <v>94</v>
      </c>
      <c r="BI216" s="31"/>
      <c r="BJ216" s="298">
        <v>28462</v>
      </c>
      <c r="BK216" s="31"/>
      <c r="BL216" s="298">
        <f>IF(E216,$BJ216,0)</f>
        <v>28462</v>
      </c>
      <c r="BM216" s="31"/>
      <c r="BN216" s="298">
        <f>IF(M216,$BJ216,0)</f>
        <v>28462</v>
      </c>
      <c r="BO216" s="31"/>
      <c r="BP216" s="298">
        <f>IF(S216,$BJ216,0)</f>
        <v>28462</v>
      </c>
      <c r="BQ216" s="31"/>
      <c r="BR216" s="298">
        <f>IF(AF216,$BJ216,0)</f>
        <v>28462</v>
      </c>
      <c r="BS216" s="31"/>
      <c r="BT216" s="298">
        <f>IF(AL216,$BJ216,0)</f>
        <v>28462</v>
      </c>
    </row>
    <row r="217" spans="1:72" ht="8.85" customHeight="1" x14ac:dyDescent="0.25">
      <c r="A217" s="41">
        <v>95</v>
      </c>
      <c r="B217" s="31"/>
      <c r="C217" s="30" t="s">
        <v>222</v>
      </c>
      <c r="D217" s="31"/>
      <c r="E217" s="115">
        <v>10223853</v>
      </c>
      <c r="F217" s="31"/>
      <c r="G217" s="302">
        <f>(E217/$BJ217)</f>
        <v>149.06835313844135</v>
      </c>
      <c r="H217" s="31"/>
      <c r="I217" s="302">
        <f>IF(G$219,G217/G$219*100,0)</f>
        <v>84.954362817004721</v>
      </c>
      <c r="J217" s="31"/>
      <c r="K217" s="115">
        <v>10223853</v>
      </c>
      <c r="L217" s="31"/>
      <c r="M217" s="115">
        <v>13442588</v>
      </c>
      <c r="N217" s="31"/>
      <c r="O217" s="302">
        <f>(M217/$BJ217)</f>
        <v>195.99895020777137</v>
      </c>
      <c r="P217" s="31"/>
      <c r="Q217" s="302">
        <f>IF(O$219,O217/O$219*100,0)</f>
        <v>116.18939092509481</v>
      </c>
      <c r="R217" s="31"/>
      <c r="S217" s="115">
        <v>5934482</v>
      </c>
      <c r="T217" s="31"/>
      <c r="U217" s="302">
        <f>(S217/$BJ217)</f>
        <v>86.527403951301309</v>
      </c>
      <c r="V217" s="31"/>
      <c r="W217" s="302">
        <f>IF(U$219,U217/U$219*100,0)</f>
        <v>78.305597258032591</v>
      </c>
      <c r="X217" s="31"/>
      <c r="Y217" s="115">
        <v>0</v>
      </c>
      <c r="Z217" s="31"/>
      <c r="AA217" s="115">
        <v>2938396</v>
      </c>
      <c r="AB217" s="31"/>
      <c r="AC217" s="115">
        <v>0</v>
      </c>
      <c r="AD217" s="31"/>
      <c r="AE217" s="31"/>
      <c r="AF217" s="115">
        <v>915577</v>
      </c>
      <c r="AG217" s="31"/>
      <c r="AH217" s="302">
        <f>(AF217/$BJ217)</f>
        <v>13.349522490340453</v>
      </c>
      <c r="AI217" s="31"/>
      <c r="AJ217" s="302">
        <f>IF(AH$219,AH217/AH$219*100,0)</f>
        <v>87.161472815165268</v>
      </c>
      <c r="AK217" s="31"/>
      <c r="AL217" s="115">
        <v>9143693</v>
      </c>
      <c r="AM217" s="31"/>
      <c r="AN217" s="302">
        <f>(AL217/$BJ217)</f>
        <v>133.31913683750091</v>
      </c>
      <c r="AO217" s="31"/>
      <c r="AP217" s="302">
        <f>IF(AN$219,AN217/AN$219*100,0)</f>
        <v>351.97802336482198</v>
      </c>
      <c r="AQ217" s="31"/>
      <c r="AR217" s="115">
        <f>(E217+M217+S217+AF217+AL217)</f>
        <v>39660193</v>
      </c>
      <c r="AS217" s="31"/>
      <c r="AT217" s="115">
        <v>5409160</v>
      </c>
      <c r="AU217" s="31"/>
      <c r="AV217" s="302">
        <f>IF($AR217,AT217/$AR217*100,0)</f>
        <v>13.638763684281619</v>
      </c>
      <c r="AW217" s="31"/>
      <c r="AX217" s="115">
        <v>657844</v>
      </c>
      <c r="AY217" s="31"/>
      <c r="AZ217" s="302">
        <f>IF($AR217,AX217/$AR217*100,0)</f>
        <v>1.6587009548844103</v>
      </c>
      <c r="BA217" s="31"/>
      <c r="BB217" s="115">
        <v>89817</v>
      </c>
      <c r="BC217" s="31"/>
      <c r="BD217" s="302">
        <f>IF($AR217,BB217/$AR217*100,0)</f>
        <v>0.22646637145714343</v>
      </c>
      <c r="BE217" s="31"/>
      <c r="BF217" s="115">
        <v>1971236</v>
      </c>
      <c r="BG217" s="31"/>
      <c r="BH217" s="41">
        <v>95</v>
      </c>
      <c r="BI217" s="31"/>
      <c r="BJ217" s="299">
        <v>68585</v>
      </c>
      <c r="BK217" s="31"/>
      <c r="BL217" s="299">
        <f>IF(E217,$BJ217,0)</f>
        <v>68585</v>
      </c>
      <c r="BM217" s="31"/>
      <c r="BN217" s="299">
        <f>IF(M217,$BJ217,0)</f>
        <v>68585</v>
      </c>
      <c r="BO217" s="31"/>
      <c r="BP217" s="299">
        <f>IF(S217,$BJ217,0)</f>
        <v>68585</v>
      </c>
      <c r="BQ217" s="31"/>
      <c r="BR217" s="299">
        <f>IF(AF217,$BJ217,0)</f>
        <v>68585</v>
      </c>
      <c r="BS217" s="31"/>
      <c r="BT217" s="299">
        <f>IF(AL217,$BJ217,0)</f>
        <v>68585</v>
      </c>
    </row>
    <row r="218" spans="1:72" ht="8.85" customHeight="1" x14ac:dyDescent="0.25">
      <c r="A218" s="31"/>
      <c r="B218" s="31"/>
      <c r="C218" s="30"/>
      <c r="D218" s="31"/>
      <c r="E218" s="31"/>
      <c r="F218" s="31"/>
      <c r="G218" s="38"/>
      <c r="H218" s="38"/>
      <c r="I218" s="38"/>
      <c r="J218" s="31"/>
      <c r="K218" s="31"/>
      <c r="L218" s="31"/>
      <c r="M218" s="31"/>
      <c r="N218" s="31"/>
      <c r="O218" s="38"/>
      <c r="P218" s="38"/>
      <c r="Q218" s="38"/>
      <c r="R218" s="31"/>
      <c r="S218" s="31"/>
      <c r="T218" s="31"/>
      <c r="U218" s="38"/>
      <c r="V218" s="38"/>
      <c r="W218" s="38"/>
      <c r="X218" s="31"/>
      <c r="Y218" s="31"/>
      <c r="Z218" s="31"/>
      <c r="AA218" s="31"/>
      <c r="AB218" s="31"/>
      <c r="AC218" s="31"/>
      <c r="AD218" s="31"/>
      <c r="AE218" s="31"/>
      <c r="AF218" s="31"/>
      <c r="AG218" s="31"/>
      <c r="AH218" s="38"/>
      <c r="AI218" s="38"/>
      <c r="AJ218" s="38"/>
      <c r="AK218" s="31"/>
      <c r="AL218" s="31"/>
      <c r="AM218" s="31"/>
      <c r="AN218" s="38"/>
      <c r="AO218" s="38"/>
      <c r="AP218" s="38"/>
      <c r="AQ218" s="31"/>
      <c r="AR218" s="31"/>
      <c r="AS218" s="31"/>
      <c r="AT218" s="31"/>
      <c r="AU218" s="31"/>
      <c r="AV218" s="38"/>
      <c r="AW218" s="31"/>
      <c r="AX218" s="31"/>
      <c r="AY218" s="31"/>
      <c r="AZ218" s="38"/>
      <c r="BA218" s="31"/>
      <c r="BB218" s="31"/>
      <c r="BC218" s="31"/>
      <c r="BD218" s="38"/>
      <c r="BE218" s="31"/>
      <c r="BF218" s="31"/>
      <c r="BG218" s="31"/>
      <c r="BH218" s="31"/>
      <c r="BI218" s="31"/>
      <c r="BJ218" s="31"/>
      <c r="BK218" s="31"/>
      <c r="BL218" s="31"/>
      <c r="BM218" s="31"/>
      <c r="BN218" s="31"/>
      <c r="BO218" s="31"/>
      <c r="BP218" s="31"/>
      <c r="BQ218" s="31"/>
      <c r="BR218" s="31"/>
      <c r="BS218" s="31"/>
      <c r="BT218" s="31"/>
    </row>
    <row r="219" spans="1:72" ht="8.85" customHeight="1" x14ac:dyDescent="0.25">
      <c r="A219" s="41">
        <f>A217</f>
        <v>95</v>
      </c>
      <c r="B219" s="31"/>
      <c r="C219" s="44" t="s">
        <v>68</v>
      </c>
      <c r="D219" s="31"/>
      <c r="E219" s="300">
        <f>SUM(E89:E217)</f>
        <v>1025066467</v>
      </c>
      <c r="F219" s="31"/>
      <c r="G219" s="110">
        <f>IF(BL219=0,0,IF(ISNONTEXT(H219),E219/$BJ219,E219/BL219))</f>
        <v>175.46874368246498</v>
      </c>
      <c r="H219" s="281"/>
      <c r="I219" s="302">
        <f>IF(G$219,G219/G$219*100,0)</f>
        <v>100</v>
      </c>
      <c r="J219" s="31"/>
      <c r="K219" s="300">
        <f>SUM(K89:K217)</f>
        <v>388249698</v>
      </c>
      <c r="L219" s="31"/>
      <c r="M219" s="300">
        <f>SUM(M89:M217)</f>
        <v>985461201</v>
      </c>
      <c r="N219" s="31"/>
      <c r="O219" s="110">
        <f>IF(BN219=0,0,IF(ISNONTEXT(P219),M219/$BJ219,M219/BN219))</f>
        <v>168.68919670482506</v>
      </c>
      <c r="P219" s="281"/>
      <c r="Q219" s="302">
        <f>IF(O$219,O219/O$219*100,0)</f>
        <v>100</v>
      </c>
      <c r="R219" s="31"/>
      <c r="S219" s="300">
        <f>SUM(S89:S217)</f>
        <v>645525091</v>
      </c>
      <c r="T219" s="31"/>
      <c r="U219" s="110">
        <f>IF(BP219=0,0,IF(ISNONTEXT(V219),S219/$BJ219,S219/BP219))</f>
        <v>110.4996411254948</v>
      </c>
      <c r="V219" s="281"/>
      <c r="W219" s="302">
        <f>IF(U$219,U219/U$219*100,0)</f>
        <v>100</v>
      </c>
      <c r="X219" s="31"/>
      <c r="Y219" s="300">
        <f>SUM(Y89:Y217)</f>
        <v>232049986</v>
      </c>
      <c r="Z219" s="31"/>
      <c r="AA219" s="300">
        <f>SUM(AA89:AA217)</f>
        <v>333029288</v>
      </c>
      <c r="AB219" s="31"/>
      <c r="AC219" s="300">
        <f>SUM(AC89:AC217)</f>
        <v>29262967</v>
      </c>
      <c r="AD219" s="31"/>
      <c r="AE219" s="31"/>
      <c r="AF219" s="300">
        <f>SUM(AF89:AF217)</f>
        <v>89473295</v>
      </c>
      <c r="AG219" s="31"/>
      <c r="AH219" s="110">
        <f>IF(BR219=0,0,IF(ISNONTEXT(AI219),AF219/$BJ219,AF219/BR219))</f>
        <v>15.315852359045683</v>
      </c>
      <c r="AI219" s="281"/>
      <c r="AJ219" s="302">
        <f>IF(AH$219,AH219/AH$219*100,0)</f>
        <v>100</v>
      </c>
      <c r="AK219" s="31"/>
      <c r="AL219" s="300">
        <f>SUM(AL89:AL217)</f>
        <v>221273398</v>
      </c>
      <c r="AM219" s="31"/>
      <c r="AN219" s="110">
        <f>IF(BT219=0,0,IF(ISNONTEXT(AO219),AL219/$BJ219,AL219/BT219))</f>
        <v>37.877119589172999</v>
      </c>
      <c r="AO219" s="281"/>
      <c r="AP219" s="302">
        <f>IF(AN$219,AN219/AN$219*100,0)</f>
        <v>100</v>
      </c>
      <c r="AQ219" s="31"/>
      <c r="AR219" s="300">
        <f>SUM(AR89:AR217)</f>
        <v>2966799452</v>
      </c>
      <c r="AS219" s="31"/>
      <c r="AT219" s="300">
        <f>SUM(AT89:AT217)</f>
        <v>408274860</v>
      </c>
      <c r="AU219" s="31"/>
      <c r="AV219" s="302">
        <f>IF($AR219,AT219/$AR219*100,0)</f>
        <v>13.761457982094841</v>
      </c>
      <c r="AW219" s="31"/>
      <c r="AX219" s="300">
        <f>SUM(AX89:AX217)</f>
        <v>32458550</v>
      </c>
      <c r="AY219" s="31"/>
      <c r="AZ219" s="302">
        <f>IF($AR219,AX219/$AR219*100,0)</f>
        <v>1.0940594578483831</v>
      </c>
      <c r="BA219" s="31"/>
      <c r="BB219" s="300">
        <f>SUM(BB89:BB217)</f>
        <v>15095128</v>
      </c>
      <c r="BC219" s="31"/>
      <c r="BD219" s="302">
        <f>IF($AR219,BB219/$AR219*100,0)</f>
        <v>0.50880176581615466</v>
      </c>
      <c r="BE219" s="31"/>
      <c r="BF219" s="300">
        <f>SUM(BF89:BF217)</f>
        <v>143186664</v>
      </c>
      <c r="BG219" s="31"/>
      <c r="BH219" s="41">
        <f>BH217</f>
        <v>95</v>
      </c>
      <c r="BI219" s="31"/>
      <c r="BJ219" s="299">
        <f>SUM(BJ89:BJ217)</f>
        <v>5841875</v>
      </c>
      <c r="BK219" s="31"/>
      <c r="BL219" s="299">
        <f>SUM(BL89:BL217)</f>
        <v>5841875</v>
      </c>
      <c r="BM219" s="31"/>
      <c r="BN219" s="299">
        <f>SUM(BN89:BN217)</f>
        <v>5841875</v>
      </c>
      <c r="BO219" s="31"/>
      <c r="BP219" s="299">
        <f>SUM(BP89:BP217)</f>
        <v>5841875</v>
      </c>
      <c r="BQ219" s="31"/>
      <c r="BR219" s="299">
        <f>SUM(BR89:BR217)</f>
        <v>5841875</v>
      </c>
      <c r="BS219" s="31"/>
      <c r="BT219" s="299">
        <f>SUM(BT89:BT217)</f>
        <v>5841875</v>
      </c>
    </row>
    <row r="220" spans="1:72" ht="8.85" customHeight="1" x14ac:dyDescent="0.25">
      <c r="A220" s="31"/>
      <c r="B220" s="31"/>
      <c r="C220" s="44"/>
      <c r="D220" s="31"/>
      <c r="E220" s="311"/>
      <c r="F220" s="31"/>
      <c r="G220" s="110"/>
      <c r="H220" s="38"/>
      <c r="I220" s="302"/>
      <c r="J220" s="31"/>
      <c r="K220" s="311"/>
      <c r="L220" s="31"/>
      <c r="M220" s="311"/>
      <c r="N220" s="31"/>
      <c r="O220" s="110"/>
      <c r="P220" s="38"/>
      <c r="Q220" s="302"/>
      <c r="R220" s="31"/>
      <c r="S220" s="311"/>
      <c r="T220" s="31"/>
      <c r="U220" s="110"/>
      <c r="V220" s="38"/>
      <c r="W220" s="302"/>
      <c r="X220" s="31"/>
      <c r="Y220" s="311"/>
      <c r="Z220" s="31"/>
      <c r="AA220" s="311"/>
      <c r="AB220" s="31"/>
      <c r="AC220" s="311"/>
      <c r="AD220" s="31"/>
      <c r="AE220" s="31"/>
      <c r="AF220" s="311"/>
      <c r="AG220" s="31"/>
      <c r="AH220" s="110"/>
      <c r="AI220" s="38"/>
      <c r="AJ220" s="302"/>
      <c r="AK220" s="31"/>
      <c r="AL220" s="311"/>
      <c r="AM220" s="31"/>
      <c r="AN220" s="110"/>
      <c r="AO220" s="38"/>
      <c r="AP220" s="302"/>
      <c r="AQ220" s="31"/>
      <c r="AR220" s="311"/>
      <c r="AS220" s="31"/>
      <c r="AT220" s="311"/>
      <c r="AU220" s="31"/>
      <c r="AV220" s="302"/>
      <c r="AW220" s="31"/>
      <c r="AX220" s="311"/>
      <c r="AY220" s="31"/>
      <c r="AZ220" s="302"/>
      <c r="BA220" s="31"/>
      <c r="BB220" s="311"/>
      <c r="BC220" s="31"/>
      <c r="BD220" s="302"/>
      <c r="BE220" s="31"/>
      <c r="BF220" s="311"/>
      <c r="BG220" s="31"/>
      <c r="BH220" s="54"/>
      <c r="BI220" s="31"/>
      <c r="BJ220" s="308"/>
      <c r="BK220" s="31"/>
      <c r="BL220" s="308"/>
      <c r="BM220" s="31"/>
      <c r="BN220" s="308"/>
      <c r="BO220" s="31"/>
      <c r="BP220" s="308"/>
      <c r="BQ220" s="31"/>
      <c r="BR220" s="308"/>
      <c r="BS220" s="31"/>
      <c r="BT220" s="308"/>
    </row>
    <row r="221" spans="1:72" ht="8.85" customHeight="1" x14ac:dyDescent="0.25">
      <c r="A221" s="31"/>
      <c r="B221" s="31"/>
      <c r="C221" s="30"/>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row>
    <row r="222" spans="1:72" ht="8.85" customHeight="1" x14ac:dyDescent="0.25">
      <c r="A222" s="31"/>
      <c r="B222" s="31"/>
      <c r="C222" s="30"/>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row>
    <row r="223" spans="1:72" ht="8.85" customHeight="1" x14ac:dyDescent="0.25">
      <c r="A223" s="31"/>
      <c r="B223" s="31"/>
      <c r="C223" s="30"/>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row>
    <row r="224" spans="1:72" ht="6.6" customHeight="1" x14ac:dyDescent="0.25">
      <c r="A224" s="31"/>
      <c r="B224" s="31"/>
      <c r="C224" s="30"/>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row>
    <row r="225" spans="1:72" ht="8.85" hidden="1" customHeight="1" x14ac:dyDescent="0.25">
      <c r="A225" s="31"/>
      <c r="B225" s="31"/>
      <c r="C225" s="30"/>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row>
    <row r="226" spans="1:72" ht="8.85" customHeight="1" x14ac:dyDescent="0.25">
      <c r="A226" s="31"/>
      <c r="B226" s="31"/>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row>
    <row r="227" spans="1:72" s="15" customFormat="1" ht="10.5" customHeight="1" x14ac:dyDescent="0.25">
      <c r="A227" s="49" t="s">
        <v>478</v>
      </c>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50" t="s">
        <v>479</v>
      </c>
      <c r="BJ227" s="12"/>
      <c r="BK227" s="12"/>
      <c r="BL227" s="12"/>
      <c r="BM227" s="12"/>
      <c r="BN227" s="12"/>
      <c r="BO227" s="12"/>
      <c r="BP227" s="12"/>
      <c r="BQ227" s="12"/>
      <c r="BR227" s="12"/>
      <c r="BS227" s="12"/>
      <c r="BT227" s="12"/>
    </row>
    <row r="228" spans="1:72" s="15" customFormat="1" ht="10.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289" t="s">
        <v>45</v>
      </c>
      <c r="AD228" s="12"/>
      <c r="AE228" s="12"/>
      <c r="AF228" s="278" t="s">
        <v>46</v>
      </c>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289" t="s">
        <v>450</v>
      </c>
      <c r="BI228" s="12"/>
      <c r="BJ228" s="12"/>
      <c r="BK228" s="12"/>
      <c r="BL228" s="12"/>
      <c r="BM228" s="12"/>
      <c r="BN228" s="12"/>
      <c r="BO228" s="12"/>
      <c r="BP228" s="12"/>
      <c r="BQ228" s="12"/>
      <c r="BR228" s="12"/>
      <c r="BS228" s="12"/>
      <c r="BT228" s="12"/>
    </row>
    <row r="229" spans="1:72" s="15" customFormat="1" ht="10.5" customHeight="1" x14ac:dyDescent="0.25">
      <c r="A229" s="279"/>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289" t="s">
        <v>451</v>
      </c>
      <c r="AD229" s="12"/>
      <c r="AE229" s="12"/>
      <c r="AF229" s="278" t="s">
        <v>395</v>
      </c>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289" t="s">
        <v>223</v>
      </c>
      <c r="BI229" s="12"/>
      <c r="BJ229" s="12"/>
      <c r="BK229" s="12"/>
      <c r="BL229" s="12"/>
      <c r="BM229" s="12"/>
      <c r="BN229" s="12"/>
      <c r="BO229" s="12"/>
      <c r="BP229" s="12"/>
      <c r="BQ229" s="12"/>
      <c r="BR229" s="12"/>
      <c r="BS229" s="12"/>
      <c r="BT229" s="12"/>
    </row>
    <row r="230" spans="1:72" s="15" customFormat="1" ht="10.5" customHeight="1" x14ac:dyDescent="0.25">
      <c r="A230" s="280"/>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289" t="s">
        <v>51</v>
      </c>
      <c r="AD230" s="12"/>
      <c r="AE230" s="12"/>
      <c r="AF230" s="290" t="s">
        <v>52</v>
      </c>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row>
    <row r="231" spans="1:72" ht="9.6" customHeight="1"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291" t="s">
        <v>396</v>
      </c>
      <c r="AU231" s="291"/>
      <c r="AV231" s="291"/>
      <c r="AW231" s="291"/>
      <c r="AX231" s="291"/>
      <c r="AY231" s="291"/>
      <c r="AZ231" s="291"/>
      <c r="BA231" s="291"/>
      <c r="BB231" s="291"/>
      <c r="BC231" s="291"/>
      <c r="BD231" s="291"/>
      <c r="BE231" s="291"/>
      <c r="BF231" s="291"/>
      <c r="BG231" s="30"/>
      <c r="BH231" s="30"/>
      <c r="BI231" s="30"/>
      <c r="BJ231" s="30"/>
      <c r="BK231" s="30"/>
      <c r="BL231" s="30"/>
      <c r="BM231" s="30"/>
      <c r="BN231" s="30"/>
      <c r="BO231" s="30"/>
      <c r="BP231" s="30"/>
      <c r="BQ231" s="30"/>
      <c r="BR231" s="30"/>
      <c r="BS231" s="30"/>
      <c r="BT231" s="30"/>
    </row>
    <row r="232" spans="1:72" ht="9.6" customHeight="1"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row>
    <row r="233" spans="1:72" ht="9.6" customHeight="1" x14ac:dyDescent="0.25">
      <c r="A233" s="30"/>
      <c r="B233" s="30"/>
      <c r="C233" s="30"/>
      <c r="D233" s="30"/>
      <c r="E233" s="291" t="s">
        <v>452</v>
      </c>
      <c r="F233" s="291"/>
      <c r="G233" s="291"/>
      <c r="H233" s="291"/>
      <c r="I233" s="291"/>
      <c r="J233" s="291"/>
      <c r="K233" s="291"/>
      <c r="L233" s="30"/>
      <c r="M233" s="291" t="s">
        <v>453</v>
      </c>
      <c r="N233" s="291"/>
      <c r="O233" s="291"/>
      <c r="P233" s="291"/>
      <c r="Q233" s="291"/>
      <c r="R233" s="30"/>
      <c r="S233" s="291" t="s">
        <v>454</v>
      </c>
      <c r="T233" s="291"/>
      <c r="U233" s="291"/>
      <c r="V233" s="291"/>
      <c r="W233" s="291"/>
      <c r="X233" s="291"/>
      <c r="Y233" s="291"/>
      <c r="Z233" s="291"/>
      <c r="AA233" s="291"/>
      <c r="AB233" s="291"/>
      <c r="AC233" s="291"/>
      <c r="AD233" s="30"/>
      <c r="AE233" s="30"/>
      <c r="AF233" s="291" t="s">
        <v>455</v>
      </c>
      <c r="AG233" s="291"/>
      <c r="AH233" s="291"/>
      <c r="AI233" s="291"/>
      <c r="AJ233" s="291"/>
      <c r="AK233" s="30"/>
      <c r="AL233" s="291" t="s">
        <v>456</v>
      </c>
      <c r="AM233" s="291"/>
      <c r="AN233" s="291"/>
      <c r="AO233" s="291"/>
      <c r="AP233" s="291"/>
      <c r="AQ233" s="30"/>
      <c r="AR233" s="30"/>
      <c r="AS233" s="30"/>
      <c r="AT233" s="30"/>
      <c r="AU233" s="30"/>
      <c r="AV233" s="30"/>
      <c r="AW233" s="30"/>
      <c r="AX233" s="291" t="s">
        <v>400</v>
      </c>
      <c r="AY233" s="291"/>
      <c r="AZ233" s="291"/>
      <c r="BA233" s="291"/>
      <c r="BB233" s="291"/>
      <c r="BC233" s="291"/>
      <c r="BD233" s="291"/>
      <c r="BE233" s="30"/>
      <c r="BF233" s="30"/>
      <c r="BG233" s="30"/>
      <c r="BH233" s="30"/>
      <c r="BI233" s="30"/>
      <c r="BJ233" s="30"/>
      <c r="BK233" s="30"/>
      <c r="BL233" s="30"/>
      <c r="BM233" s="30"/>
      <c r="BN233" s="30"/>
      <c r="BO233" s="30"/>
      <c r="BP233" s="30"/>
      <c r="BQ233" s="30"/>
      <c r="BR233" s="30"/>
      <c r="BS233" s="30"/>
      <c r="BT233" s="30"/>
    </row>
    <row r="234" spans="1:72" ht="9.6" customHeight="1"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row>
    <row r="235" spans="1:72" ht="9.6" customHeight="1"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291" t="s">
        <v>402</v>
      </c>
      <c r="Z235" s="291"/>
      <c r="AA235" s="291"/>
      <c r="AB235" s="291"/>
      <c r="AC235" s="291"/>
      <c r="AD235" s="30"/>
      <c r="AE235" s="30"/>
      <c r="AF235" s="30"/>
      <c r="AG235" s="30"/>
      <c r="AH235" s="30"/>
      <c r="AI235" s="30"/>
      <c r="AJ235" s="30"/>
      <c r="AK235" s="30"/>
      <c r="AL235" s="30"/>
      <c r="AM235" s="30"/>
      <c r="AN235" s="30"/>
      <c r="AO235" s="30"/>
      <c r="AP235" s="30"/>
      <c r="AQ235" s="30"/>
      <c r="AR235" s="30"/>
      <c r="AS235" s="30"/>
      <c r="AT235" s="291" t="s">
        <v>435</v>
      </c>
      <c r="AU235" s="291"/>
      <c r="AV235" s="291"/>
      <c r="AW235" s="30"/>
      <c r="AX235" s="291" t="s">
        <v>62</v>
      </c>
      <c r="AY235" s="291"/>
      <c r="AZ235" s="291"/>
      <c r="BA235" s="30"/>
      <c r="BB235" s="291" t="s">
        <v>63</v>
      </c>
      <c r="BC235" s="291"/>
      <c r="BD235" s="291"/>
      <c r="BE235" s="30"/>
      <c r="BF235" s="30"/>
      <c r="BG235" s="30"/>
      <c r="BH235" s="30"/>
      <c r="BI235" s="30"/>
      <c r="BJ235" s="30"/>
      <c r="BK235" s="30"/>
      <c r="BL235" s="30"/>
      <c r="BM235" s="30"/>
      <c r="BN235" s="30"/>
      <c r="BO235" s="30"/>
      <c r="BP235" s="30"/>
      <c r="BQ235" s="30"/>
      <c r="BR235" s="30"/>
      <c r="BS235" s="30"/>
      <c r="BT235" s="30"/>
    </row>
    <row r="236" spans="1:72" ht="9.6" customHeight="1" x14ac:dyDescent="0.25">
      <c r="A236" s="30"/>
      <c r="B236" s="30"/>
      <c r="C236" s="30"/>
      <c r="D236" s="30"/>
      <c r="E236" s="30"/>
      <c r="F236" s="30"/>
      <c r="G236" s="30"/>
      <c r="H236" s="30"/>
      <c r="I236" s="30"/>
      <c r="J236" s="30"/>
      <c r="K236" s="276" t="s">
        <v>457</v>
      </c>
      <c r="L236" s="30"/>
      <c r="M236" s="30"/>
      <c r="N236" s="30"/>
      <c r="O236" s="30"/>
      <c r="P236" s="30"/>
      <c r="Q236" s="30"/>
      <c r="R236" s="30"/>
      <c r="S236" s="30"/>
      <c r="T236" s="30"/>
      <c r="U236" s="30"/>
      <c r="V236" s="30"/>
      <c r="W236" s="30"/>
      <c r="X236" s="30"/>
      <c r="Y236" s="30"/>
      <c r="Z236" s="30"/>
      <c r="AA236" s="44" t="s">
        <v>458</v>
      </c>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44" t="s">
        <v>459</v>
      </c>
      <c r="BG236" s="30"/>
      <c r="BH236" s="30"/>
      <c r="BI236" s="30"/>
      <c r="BJ236" s="30"/>
      <c r="BK236" s="30"/>
      <c r="BL236" s="44" t="s">
        <v>460</v>
      </c>
      <c r="BM236" s="30"/>
      <c r="BN236" s="44" t="s">
        <v>461</v>
      </c>
      <c r="BO236" s="30"/>
      <c r="BP236" s="44" t="s">
        <v>462</v>
      </c>
      <c r="BQ236" s="30"/>
      <c r="BR236" s="30"/>
      <c r="BS236" s="30"/>
      <c r="BT236" s="30"/>
    </row>
    <row r="237" spans="1:72" ht="9.6" customHeight="1" x14ac:dyDescent="0.25">
      <c r="A237" s="30"/>
      <c r="B237" s="30"/>
      <c r="C237" s="30"/>
      <c r="D237" s="30"/>
      <c r="E237" s="30"/>
      <c r="F237" s="30"/>
      <c r="G237" s="30"/>
      <c r="H237" s="30"/>
      <c r="I237" s="44" t="s">
        <v>67</v>
      </c>
      <c r="J237" s="30"/>
      <c r="K237" s="30"/>
      <c r="L237" s="30"/>
      <c r="M237" s="30"/>
      <c r="N237" s="30"/>
      <c r="O237" s="30"/>
      <c r="P237" s="30"/>
      <c r="Q237" s="44" t="s">
        <v>67</v>
      </c>
      <c r="R237" s="30"/>
      <c r="S237" s="30"/>
      <c r="T237" s="30"/>
      <c r="U237" s="30"/>
      <c r="V237" s="30"/>
      <c r="W237" s="44" t="s">
        <v>67</v>
      </c>
      <c r="X237" s="30"/>
      <c r="Y237" s="30"/>
      <c r="Z237" s="30"/>
      <c r="AA237" s="44" t="s">
        <v>463</v>
      </c>
      <c r="AB237" s="30"/>
      <c r="AC237" s="44" t="s">
        <v>464</v>
      </c>
      <c r="AD237" s="30"/>
      <c r="AE237" s="30"/>
      <c r="AF237" s="30"/>
      <c r="AG237" s="30"/>
      <c r="AH237" s="30"/>
      <c r="AI237" s="30"/>
      <c r="AJ237" s="44" t="s">
        <v>67</v>
      </c>
      <c r="AK237" s="30"/>
      <c r="AL237" s="30"/>
      <c r="AM237" s="30"/>
      <c r="AN237" s="30"/>
      <c r="AO237" s="30"/>
      <c r="AP237" s="44" t="s">
        <v>67</v>
      </c>
      <c r="AQ237" s="30"/>
      <c r="AR237" s="30"/>
      <c r="AS237" s="30"/>
      <c r="AT237" s="30"/>
      <c r="AU237" s="30"/>
      <c r="AV237" s="44" t="s">
        <v>269</v>
      </c>
      <c r="AW237" s="30"/>
      <c r="AX237" s="30"/>
      <c r="AY237" s="30"/>
      <c r="AZ237" s="44" t="s">
        <v>269</v>
      </c>
      <c r="BA237" s="30"/>
      <c r="BB237" s="30"/>
      <c r="BC237" s="30"/>
      <c r="BD237" s="44" t="s">
        <v>269</v>
      </c>
      <c r="BE237" s="30"/>
      <c r="BF237" s="44" t="s">
        <v>465</v>
      </c>
      <c r="BG237" s="30"/>
      <c r="BH237" s="30"/>
      <c r="BI237" s="30"/>
      <c r="BJ237" s="30"/>
      <c r="BK237" s="30"/>
      <c r="BL237" s="44" t="s">
        <v>466</v>
      </c>
      <c r="BM237" s="44"/>
      <c r="BN237" s="44" t="s">
        <v>467</v>
      </c>
      <c r="BO237" s="44"/>
      <c r="BP237" s="44" t="s">
        <v>272</v>
      </c>
      <c r="BQ237" s="44"/>
      <c r="BR237" s="30"/>
      <c r="BS237" s="44"/>
      <c r="BT237" s="44" t="s">
        <v>331</v>
      </c>
    </row>
    <row r="238" spans="1:72" ht="9.6" customHeight="1" x14ac:dyDescent="0.25">
      <c r="A238" s="276" t="s">
        <v>74</v>
      </c>
      <c r="B238" s="30"/>
      <c r="C238" s="276" t="s">
        <v>76</v>
      </c>
      <c r="D238" s="30"/>
      <c r="E238" s="276" t="s">
        <v>77</v>
      </c>
      <c r="F238" s="30"/>
      <c r="G238" s="276" t="s">
        <v>438</v>
      </c>
      <c r="H238" s="30"/>
      <c r="I238" s="276" t="s">
        <v>83</v>
      </c>
      <c r="J238" s="30"/>
      <c r="K238" s="276" t="s">
        <v>440</v>
      </c>
      <c r="L238" s="30"/>
      <c r="M238" s="276" t="s">
        <v>77</v>
      </c>
      <c r="N238" s="30"/>
      <c r="O238" s="276" t="s">
        <v>438</v>
      </c>
      <c r="P238" s="30"/>
      <c r="Q238" s="276" t="s">
        <v>83</v>
      </c>
      <c r="R238" s="30"/>
      <c r="S238" s="276" t="s">
        <v>77</v>
      </c>
      <c r="T238" s="30"/>
      <c r="U238" s="276" t="s">
        <v>438</v>
      </c>
      <c r="V238" s="30"/>
      <c r="W238" s="276" t="s">
        <v>83</v>
      </c>
      <c r="X238" s="30"/>
      <c r="Y238" s="276" t="s">
        <v>440</v>
      </c>
      <c r="Z238" s="30"/>
      <c r="AA238" s="276" t="s">
        <v>468</v>
      </c>
      <c r="AB238" s="30"/>
      <c r="AC238" s="276" t="s">
        <v>469</v>
      </c>
      <c r="AD238" s="30"/>
      <c r="AE238" s="30"/>
      <c r="AF238" s="276" t="s">
        <v>77</v>
      </c>
      <c r="AG238" s="30"/>
      <c r="AH238" s="276" t="s">
        <v>438</v>
      </c>
      <c r="AI238" s="30"/>
      <c r="AJ238" s="276" t="s">
        <v>83</v>
      </c>
      <c r="AK238" s="30"/>
      <c r="AL238" s="276" t="s">
        <v>77</v>
      </c>
      <c r="AM238" s="30"/>
      <c r="AN238" s="276" t="s">
        <v>438</v>
      </c>
      <c r="AO238" s="30"/>
      <c r="AP238" s="276" t="s">
        <v>83</v>
      </c>
      <c r="AQ238" s="30"/>
      <c r="AR238" s="276" t="s">
        <v>68</v>
      </c>
      <c r="AS238" s="30"/>
      <c r="AT238" s="276" t="s">
        <v>77</v>
      </c>
      <c r="AU238" s="30"/>
      <c r="AV238" s="276" t="s">
        <v>376</v>
      </c>
      <c r="AW238" s="30"/>
      <c r="AX238" s="276" t="s">
        <v>77</v>
      </c>
      <c r="AY238" s="30"/>
      <c r="AZ238" s="276" t="s">
        <v>376</v>
      </c>
      <c r="BA238" s="30"/>
      <c r="BB238" s="276" t="s">
        <v>77</v>
      </c>
      <c r="BC238" s="30"/>
      <c r="BD238" s="276" t="s">
        <v>376</v>
      </c>
      <c r="BE238" s="30"/>
      <c r="BF238" s="276" t="s">
        <v>421</v>
      </c>
      <c r="BG238" s="30"/>
      <c r="BH238" s="276" t="s">
        <v>74</v>
      </c>
      <c r="BI238" s="30"/>
      <c r="BJ238" s="30"/>
      <c r="BK238" s="30"/>
      <c r="BL238" s="295" t="s">
        <v>470</v>
      </c>
      <c r="BM238" s="314"/>
      <c r="BN238" s="295" t="s">
        <v>471</v>
      </c>
      <c r="BO238" s="314"/>
      <c r="BP238" s="295" t="s">
        <v>472</v>
      </c>
      <c r="BQ238" s="314"/>
      <c r="BR238" s="295" t="s">
        <v>455</v>
      </c>
      <c r="BS238" s="314"/>
      <c r="BT238" s="295" t="s">
        <v>473</v>
      </c>
    </row>
    <row r="239" spans="1:72" ht="8.85" customHeight="1"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row>
    <row r="240" spans="1:72" ht="8.85" customHeight="1" x14ac:dyDescent="0.25">
      <c r="A240" s="30"/>
      <c r="B240" s="30" t="s">
        <v>224</v>
      </c>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row>
    <row r="241" spans="1:72" ht="8.85" customHeight="1" x14ac:dyDescent="0.25">
      <c r="A241" s="11">
        <v>1</v>
      </c>
      <c r="B241" s="25"/>
      <c r="C241" s="11" t="s">
        <v>225</v>
      </c>
      <c r="D241" s="31"/>
      <c r="E241" s="296">
        <v>2095747</v>
      </c>
      <c r="F241" s="31"/>
      <c r="G241" s="97">
        <f>(E241/$BJ241)</f>
        <v>255.85972408741301</v>
      </c>
      <c r="H241" s="31"/>
      <c r="I241" s="297">
        <f>IF(G$287,G241/G$287*100,0)</f>
        <v>88.599125903357958</v>
      </c>
      <c r="J241" s="31"/>
      <c r="K241" s="296">
        <v>0</v>
      </c>
      <c r="L241" s="31"/>
      <c r="M241" s="296">
        <v>470822</v>
      </c>
      <c r="N241" s="31"/>
      <c r="O241" s="97">
        <f>(M241/$BJ241)</f>
        <v>57.480405322915395</v>
      </c>
      <c r="P241" s="31"/>
      <c r="Q241" s="297">
        <f>IF(O$287,O241/O$287*100,0)</f>
        <v>135.3608571726277</v>
      </c>
      <c r="R241" s="31"/>
      <c r="S241" s="296">
        <v>0</v>
      </c>
      <c r="T241" s="31"/>
      <c r="U241" s="97">
        <f>(S241/$BJ241)</f>
        <v>0</v>
      </c>
      <c r="V241" s="31"/>
      <c r="W241" s="297">
        <f>IF(U$287,U241/U$287*100,0)</f>
        <v>0</v>
      </c>
      <c r="X241" s="31"/>
      <c r="Y241" s="296">
        <v>0</v>
      </c>
      <c r="Z241" s="31"/>
      <c r="AA241" s="296">
        <v>0</v>
      </c>
      <c r="AB241" s="31"/>
      <c r="AC241" s="296">
        <v>0</v>
      </c>
      <c r="AD241" s="31"/>
      <c r="AE241" s="31"/>
      <c r="AF241" s="296">
        <v>253382</v>
      </c>
      <c r="AG241" s="31"/>
      <c r="AH241" s="97">
        <f>(AF241/$BJ241)</f>
        <v>30.93419606885606</v>
      </c>
      <c r="AI241" s="31"/>
      <c r="AJ241" s="297">
        <f>IF(AH$287,AH241/AH$287*100,0)</f>
        <v>147.90492701146331</v>
      </c>
      <c r="AK241" s="31"/>
      <c r="AL241" s="296">
        <v>0</v>
      </c>
      <c r="AM241" s="31"/>
      <c r="AN241" s="97">
        <f>(AL241/$BJ241)</f>
        <v>0</v>
      </c>
      <c r="AO241" s="31"/>
      <c r="AP241" s="297">
        <f>IF(AN$287,AN241/AN$287*100,0)</f>
        <v>0</v>
      </c>
      <c r="AQ241" s="31"/>
      <c r="AR241" s="296">
        <f>(E241+M241+S241+AF241+AL241)</f>
        <v>2819951</v>
      </c>
      <c r="AS241" s="31"/>
      <c r="AT241" s="296">
        <v>277958</v>
      </c>
      <c r="AU241" s="31"/>
      <c r="AV241" s="297">
        <f>IF($AR241,AT241/$AR241*100,0)</f>
        <v>9.8568379379641708</v>
      </c>
      <c r="AW241" s="31"/>
      <c r="AX241" s="296">
        <v>0</v>
      </c>
      <c r="AY241" s="31"/>
      <c r="AZ241" s="297">
        <f>IF($AR241,AX241/$AR241*100,0)</f>
        <v>0</v>
      </c>
      <c r="BA241" s="31"/>
      <c r="BB241" s="296">
        <v>0</v>
      </c>
      <c r="BC241" s="31"/>
      <c r="BD241" s="297">
        <f>IF($AR241,BB241/$AR241*100,0)</f>
        <v>0</v>
      </c>
      <c r="BE241" s="31"/>
      <c r="BF241" s="296">
        <v>29167</v>
      </c>
      <c r="BG241" s="31"/>
      <c r="BH241" s="30">
        <v>1</v>
      </c>
      <c r="BI241" s="31"/>
      <c r="BJ241" s="298">
        <v>8191</v>
      </c>
      <c r="BK241" s="31"/>
      <c r="BL241" s="298">
        <f>IF(E241,$BJ241,0)</f>
        <v>8191</v>
      </c>
      <c r="BM241" s="31"/>
      <c r="BN241" s="298">
        <f>IF(M241,$BJ241,0)</f>
        <v>8191</v>
      </c>
      <c r="BO241" s="31"/>
      <c r="BP241" s="298">
        <f>IF(S241,$BJ241,0)</f>
        <v>0</v>
      </c>
      <c r="BQ241" s="31"/>
      <c r="BR241" s="298">
        <f>IF(AF241,$BJ241,0)</f>
        <v>8191</v>
      </c>
      <c r="BS241" s="31"/>
      <c r="BT241" s="298">
        <f>IF(AL241,$BJ241,0)</f>
        <v>0</v>
      </c>
    </row>
    <row r="242" spans="1:72" ht="8.85" customHeight="1" x14ac:dyDescent="0.25">
      <c r="A242" s="11">
        <v>2</v>
      </c>
      <c r="B242" s="25"/>
      <c r="C242" s="11" t="s">
        <v>226</v>
      </c>
      <c r="D242" s="31"/>
      <c r="E242" s="114">
        <v>2741545</v>
      </c>
      <c r="F242" s="31"/>
      <c r="G242" s="297">
        <f>(E242/$BJ242)</f>
        <v>379.45259515570933</v>
      </c>
      <c r="H242" s="31"/>
      <c r="I242" s="297">
        <f>IF(G$287,G242/G$287*100,0)</f>
        <v>131.39687527010233</v>
      </c>
      <c r="J242" s="31"/>
      <c r="K242" s="114">
        <v>0</v>
      </c>
      <c r="L242" s="31"/>
      <c r="M242" s="114">
        <v>33446</v>
      </c>
      <c r="N242" s="31"/>
      <c r="O242" s="297">
        <f>(M242/$BJ242)</f>
        <v>4.6292041522491347</v>
      </c>
      <c r="P242" s="31"/>
      <c r="Q242" s="297">
        <f>IF(O$287,O242/O$287*100,0)</f>
        <v>10.901333046545551</v>
      </c>
      <c r="R242" s="31"/>
      <c r="S242" s="114">
        <v>0</v>
      </c>
      <c r="T242" s="31"/>
      <c r="U242" s="297">
        <f>(S242/$BJ242)</f>
        <v>0</v>
      </c>
      <c r="V242" s="31"/>
      <c r="W242" s="297">
        <f>IF(U$287,U242/U$287*100,0)</f>
        <v>0</v>
      </c>
      <c r="X242" s="31"/>
      <c r="Y242" s="114">
        <v>0</v>
      </c>
      <c r="Z242" s="31"/>
      <c r="AA242" s="114">
        <v>0</v>
      </c>
      <c r="AB242" s="31"/>
      <c r="AC242" s="114">
        <v>0</v>
      </c>
      <c r="AD242" s="31"/>
      <c r="AE242" s="31"/>
      <c r="AF242" s="114">
        <v>0</v>
      </c>
      <c r="AG242" s="31"/>
      <c r="AH242" s="297">
        <f>(AF242/$BJ242)</f>
        <v>0</v>
      </c>
      <c r="AI242" s="31"/>
      <c r="AJ242" s="297">
        <f>IF(AH$287,AH242/AH$287*100,0)</f>
        <v>0</v>
      </c>
      <c r="AK242" s="31"/>
      <c r="AL242" s="114">
        <v>0</v>
      </c>
      <c r="AM242" s="31"/>
      <c r="AN242" s="297">
        <f>(AL242/$BJ242)</f>
        <v>0</v>
      </c>
      <c r="AO242" s="31"/>
      <c r="AP242" s="297">
        <f>IF(AN$287,AN242/AN$287*100,0)</f>
        <v>0</v>
      </c>
      <c r="AQ242" s="31"/>
      <c r="AR242" s="114">
        <f>(E242+M242+S242+AF242+AL242)</f>
        <v>2774991</v>
      </c>
      <c r="AS242" s="31"/>
      <c r="AT242" s="114">
        <v>197336</v>
      </c>
      <c r="AU242" s="31"/>
      <c r="AV242" s="297">
        <f>IF($AR242,AT242/$AR242*100,0)</f>
        <v>7.1112302706567334</v>
      </c>
      <c r="AW242" s="31"/>
      <c r="AX242" s="114">
        <v>20710</v>
      </c>
      <c r="AY242" s="31"/>
      <c r="AZ242" s="297">
        <f>IF($AR242,AX242/$AR242*100,0)</f>
        <v>0.74630872676704174</v>
      </c>
      <c r="BA242" s="31"/>
      <c r="BB242" s="114">
        <v>0</v>
      </c>
      <c r="BC242" s="31"/>
      <c r="BD242" s="297">
        <f>IF($AR242,BB242/$AR242*100,0)</f>
        <v>0</v>
      </c>
      <c r="BE242" s="31"/>
      <c r="BF242" s="114">
        <v>0</v>
      </c>
      <c r="BG242" s="31"/>
      <c r="BH242" s="30">
        <v>2</v>
      </c>
      <c r="BI242" s="31"/>
      <c r="BJ242" s="298">
        <v>7225</v>
      </c>
      <c r="BK242" s="31"/>
      <c r="BL242" s="298">
        <f>IF(E242,$BJ242,0)</f>
        <v>7225</v>
      </c>
      <c r="BM242" s="31"/>
      <c r="BN242" s="298">
        <f>IF(M242,$BJ242,0)</f>
        <v>7225</v>
      </c>
      <c r="BO242" s="31"/>
      <c r="BP242" s="298">
        <f>IF(S242,$BJ242,0)</f>
        <v>0</v>
      </c>
      <c r="BQ242" s="31"/>
      <c r="BR242" s="298">
        <f>IF(AF242,$BJ242,0)</f>
        <v>0</v>
      </c>
      <c r="BS242" s="31"/>
      <c r="BT242" s="298">
        <f>IF(AL242,$BJ242,0)</f>
        <v>0</v>
      </c>
    </row>
    <row r="243" spans="1:72" ht="8.85" customHeight="1" x14ac:dyDescent="0.25">
      <c r="A243" s="11">
        <v>3</v>
      </c>
      <c r="B243" s="25"/>
      <c r="C243" s="20" t="s">
        <v>140</v>
      </c>
      <c r="D243" s="31"/>
      <c r="E243" s="114">
        <v>1977266</v>
      </c>
      <c r="F243" s="31"/>
      <c r="G243" s="297">
        <f>(E243/$BJ243)</f>
        <v>320.36066104990277</v>
      </c>
      <c r="H243" s="31"/>
      <c r="I243" s="297">
        <f>IF(G$287,G243/G$287*100,0)</f>
        <v>110.93451555957357</v>
      </c>
      <c r="J243" s="31"/>
      <c r="K243" s="114">
        <v>0</v>
      </c>
      <c r="L243" s="31"/>
      <c r="M243" s="114">
        <v>235845</v>
      </c>
      <c r="N243" s="31"/>
      <c r="O243" s="297">
        <f>(M243/$BJ243)</f>
        <v>38.212086843810759</v>
      </c>
      <c r="P243" s="31"/>
      <c r="Q243" s="297">
        <f>IF(O$287,O243/O$287*100,0)</f>
        <v>89.98580995515448</v>
      </c>
      <c r="R243" s="31"/>
      <c r="S243" s="114">
        <v>0</v>
      </c>
      <c r="T243" s="31"/>
      <c r="U243" s="297">
        <f>(S243/$BJ243)</f>
        <v>0</v>
      </c>
      <c r="V243" s="31"/>
      <c r="W243" s="297">
        <f>IF(U$287,U243/U$287*100,0)</f>
        <v>0</v>
      </c>
      <c r="X243" s="31"/>
      <c r="Y243" s="114">
        <v>0</v>
      </c>
      <c r="Z243" s="31"/>
      <c r="AA243" s="114">
        <v>0</v>
      </c>
      <c r="AB243" s="31"/>
      <c r="AC243" s="114">
        <v>0</v>
      </c>
      <c r="AD243" s="31"/>
      <c r="AE243" s="31"/>
      <c r="AF243" s="114">
        <v>271123</v>
      </c>
      <c r="AG243" s="31"/>
      <c r="AH243" s="297">
        <f>(AF243/$BJ243)</f>
        <v>43.927900194426442</v>
      </c>
      <c r="AI243" s="31"/>
      <c r="AJ243" s="297">
        <f>IF(AH$287,AH243/AH$287*100,0)</f>
        <v>210.03141176067911</v>
      </c>
      <c r="AK243" s="31"/>
      <c r="AL243" s="114">
        <v>2869</v>
      </c>
      <c r="AM243" s="31"/>
      <c r="AN243" s="297">
        <f>(AL243/$BJ243)</f>
        <v>0.46484121840570319</v>
      </c>
      <c r="AO243" s="31"/>
      <c r="AP243" s="297">
        <f>IF(AN$287,AN243/AN$287*100,0)</f>
        <v>2.1823149926839425</v>
      </c>
      <c r="AQ243" s="31"/>
      <c r="AR243" s="114">
        <f>(E243+M243+S243+AF243+AL243)</f>
        <v>2487103</v>
      </c>
      <c r="AS243" s="31"/>
      <c r="AT243" s="114">
        <v>428820</v>
      </c>
      <c r="AU243" s="31"/>
      <c r="AV243" s="297">
        <f>IF($AR243,AT243/$AR243*100,0)</f>
        <v>17.241746722994584</v>
      </c>
      <c r="AW243" s="31"/>
      <c r="AX243" s="114">
        <v>0</v>
      </c>
      <c r="AY243" s="31"/>
      <c r="AZ243" s="297">
        <f>IF($AR243,AX243/$AR243*100,0)</f>
        <v>0</v>
      </c>
      <c r="BA243" s="31"/>
      <c r="BB243" s="114">
        <v>0</v>
      </c>
      <c r="BC243" s="31"/>
      <c r="BD243" s="297">
        <f>IF($AR243,BB243/$AR243*100,0)</f>
        <v>0</v>
      </c>
      <c r="BE243" s="31"/>
      <c r="BF243" s="114">
        <v>7385</v>
      </c>
      <c r="BG243" s="31"/>
      <c r="BH243" s="30">
        <v>3</v>
      </c>
      <c r="BI243" s="31"/>
      <c r="BJ243" s="298">
        <v>6172</v>
      </c>
      <c r="BK243" s="31"/>
      <c r="BL243" s="298">
        <f>IF(E243,$BJ243,0)</f>
        <v>6172</v>
      </c>
      <c r="BM243" s="31"/>
      <c r="BN243" s="298">
        <f>IF(M243,$BJ243,0)</f>
        <v>6172</v>
      </c>
      <c r="BO243" s="31"/>
      <c r="BP243" s="298">
        <f>IF(S243,$BJ243,0)</f>
        <v>0</v>
      </c>
      <c r="BQ243" s="31"/>
      <c r="BR243" s="298">
        <f>IF(AF243,$BJ243,0)</f>
        <v>6172</v>
      </c>
      <c r="BS243" s="31"/>
      <c r="BT243" s="298">
        <f>IF(AL243,$BJ243,0)</f>
        <v>6172</v>
      </c>
    </row>
    <row r="244" spans="1:72" ht="8.85" customHeight="1" x14ac:dyDescent="0.25">
      <c r="A244" s="11">
        <v>4</v>
      </c>
      <c r="B244" s="25"/>
      <c r="C244" s="20" t="s">
        <v>227</v>
      </c>
      <c r="D244" s="31"/>
      <c r="E244" s="114">
        <v>716540</v>
      </c>
      <c r="F244" s="31"/>
      <c r="G244" s="297">
        <f>(E244/$BJ244)</f>
        <v>171.21624850657108</v>
      </c>
      <c r="H244" s="31"/>
      <c r="I244" s="297">
        <f>IF(G$287,G244/G$287*100,0)</f>
        <v>59.288776348995455</v>
      </c>
      <c r="J244" s="31"/>
      <c r="K244" s="114">
        <v>0</v>
      </c>
      <c r="L244" s="31"/>
      <c r="M244" s="114">
        <v>88581</v>
      </c>
      <c r="N244" s="31"/>
      <c r="O244" s="297">
        <f>(M244/$BJ244)</f>
        <v>21.166308243727599</v>
      </c>
      <c r="P244" s="31"/>
      <c r="Q244" s="297">
        <f>IF(O$287,O244/O$287*100,0)</f>
        <v>49.844631591503664</v>
      </c>
      <c r="R244" s="31"/>
      <c r="S244" s="114">
        <v>480</v>
      </c>
      <c r="T244" s="31"/>
      <c r="U244" s="297">
        <f>(S244/$BJ244)</f>
        <v>0.11469534050179211</v>
      </c>
      <c r="V244" s="31"/>
      <c r="W244" s="297">
        <f>IF(U$287,U244/U$287*100,0)</f>
        <v>8578.2317801672634</v>
      </c>
      <c r="X244" s="31"/>
      <c r="Y244" s="114">
        <v>0</v>
      </c>
      <c r="Z244" s="31"/>
      <c r="AA244" s="114">
        <v>0</v>
      </c>
      <c r="AB244" s="31"/>
      <c r="AC244" s="114">
        <v>0</v>
      </c>
      <c r="AD244" s="31"/>
      <c r="AE244" s="31"/>
      <c r="AF244" s="114">
        <v>0</v>
      </c>
      <c r="AG244" s="31"/>
      <c r="AH244" s="297">
        <f>(AF244/$BJ244)</f>
        <v>0</v>
      </c>
      <c r="AI244" s="31"/>
      <c r="AJ244" s="297">
        <f>IF(AH$287,AH244/AH$287*100,0)</f>
        <v>0</v>
      </c>
      <c r="AK244" s="31"/>
      <c r="AL244" s="114">
        <v>0</v>
      </c>
      <c r="AM244" s="31"/>
      <c r="AN244" s="297">
        <f>(AL244/$BJ244)</f>
        <v>0</v>
      </c>
      <c r="AO244" s="31"/>
      <c r="AP244" s="297">
        <f>IF(AN$287,AN244/AN$287*100,0)</f>
        <v>0</v>
      </c>
      <c r="AQ244" s="31"/>
      <c r="AR244" s="114">
        <f>(E244+M244+S244+AF244+AL244)</f>
        <v>805601</v>
      </c>
      <c r="AS244" s="31"/>
      <c r="AT244" s="114">
        <v>102057</v>
      </c>
      <c r="AU244" s="31"/>
      <c r="AV244" s="297">
        <f>IF($AR244,AT244/$AR244*100,0)</f>
        <v>12.668430153388588</v>
      </c>
      <c r="AW244" s="31"/>
      <c r="AX244" s="114">
        <v>9467</v>
      </c>
      <c r="AY244" s="31"/>
      <c r="AZ244" s="297">
        <f>IF($AR244,AX244/$AR244*100,0)</f>
        <v>1.1751474985755976</v>
      </c>
      <c r="BA244" s="31"/>
      <c r="BB244" s="114">
        <v>0</v>
      </c>
      <c r="BC244" s="31"/>
      <c r="BD244" s="297">
        <f>IF($AR244,BB244/$AR244*100,0)</f>
        <v>0</v>
      </c>
      <c r="BE244" s="31"/>
      <c r="BF244" s="114">
        <v>0</v>
      </c>
      <c r="BG244" s="31"/>
      <c r="BH244" s="30">
        <v>4</v>
      </c>
      <c r="BI244" s="31"/>
      <c r="BJ244" s="298">
        <v>4185</v>
      </c>
      <c r="BK244" s="31"/>
      <c r="BL244" s="298">
        <f>IF(E244,$BJ244,0)</f>
        <v>4185</v>
      </c>
      <c r="BM244" s="31"/>
      <c r="BN244" s="298">
        <f>IF(M244,$BJ244,0)</f>
        <v>4185</v>
      </c>
      <c r="BO244" s="31"/>
      <c r="BP244" s="298">
        <f>IF(S244,$BJ244,0)</f>
        <v>4185</v>
      </c>
      <c r="BQ244" s="31"/>
      <c r="BR244" s="298">
        <f>IF(AF244,$BJ244,0)</f>
        <v>0</v>
      </c>
      <c r="BS244" s="31"/>
      <c r="BT244" s="298">
        <f>IF(AL244,$BJ244,0)</f>
        <v>0</v>
      </c>
    </row>
    <row r="245" spans="1:72" ht="8.85" customHeight="1" x14ac:dyDescent="0.25">
      <c r="A245" s="11">
        <v>5</v>
      </c>
      <c r="B245" s="25"/>
      <c r="C245" s="11" t="s">
        <v>228</v>
      </c>
      <c r="D245" s="31"/>
      <c r="E245" s="114">
        <v>1288026</v>
      </c>
      <c r="F245" s="31"/>
      <c r="G245" s="302">
        <f>(E245/$BJ245)</f>
        <v>229.43106519415747</v>
      </c>
      <c r="H245" s="31"/>
      <c r="I245" s="302">
        <f>IF(G$287,G245/G$287*100,0)</f>
        <v>79.447407769164741</v>
      </c>
      <c r="J245" s="31"/>
      <c r="K245" s="114">
        <v>0</v>
      </c>
      <c r="L245" s="31"/>
      <c r="M245" s="114">
        <v>862501</v>
      </c>
      <c r="N245" s="31"/>
      <c r="O245" s="302">
        <f>(M245/$BJ245)</f>
        <v>153.63395083719274</v>
      </c>
      <c r="P245" s="31"/>
      <c r="Q245" s="302">
        <f>IF(O$287,O245/O$287*100,0)</f>
        <v>361.79326083925719</v>
      </c>
      <c r="R245" s="31"/>
      <c r="S245" s="114">
        <v>0</v>
      </c>
      <c r="T245" s="31"/>
      <c r="U245" s="302">
        <f>(S245/$BJ245)</f>
        <v>0</v>
      </c>
      <c r="V245" s="31"/>
      <c r="W245" s="302">
        <f>IF(U$287,U245/U$287*100,0)</f>
        <v>0</v>
      </c>
      <c r="X245" s="31"/>
      <c r="Y245" s="114">
        <v>0</v>
      </c>
      <c r="Z245" s="31"/>
      <c r="AA245" s="114">
        <v>0</v>
      </c>
      <c r="AB245" s="31"/>
      <c r="AC245" s="114">
        <v>0</v>
      </c>
      <c r="AD245" s="31"/>
      <c r="AE245" s="31"/>
      <c r="AF245" s="114">
        <v>62708</v>
      </c>
      <c r="AG245" s="31"/>
      <c r="AH245" s="302">
        <f>(AF245/$BJ245)</f>
        <v>11.16993231207695</v>
      </c>
      <c r="AI245" s="31"/>
      <c r="AJ245" s="302">
        <f>IF(AH$287,AH245/AH$287*100,0)</f>
        <v>53.406528479465379</v>
      </c>
      <c r="AK245" s="31"/>
      <c r="AL245" s="114">
        <v>0</v>
      </c>
      <c r="AM245" s="31"/>
      <c r="AN245" s="302">
        <f>(AL245/$BJ245)</f>
        <v>0</v>
      </c>
      <c r="AO245" s="31"/>
      <c r="AP245" s="302">
        <f>IF(AN$287,AN245/AN$287*100,0)</f>
        <v>0</v>
      </c>
      <c r="AQ245" s="31"/>
      <c r="AR245" s="114">
        <f>(E245+M245+S245+AF245+AL245)</f>
        <v>2213235</v>
      </c>
      <c r="AS245" s="31"/>
      <c r="AT245" s="114">
        <v>18218</v>
      </c>
      <c r="AU245" s="31"/>
      <c r="AV245" s="302">
        <f>IF($AR245,AT245/$AR245*100,0)</f>
        <v>0.82313897981913342</v>
      </c>
      <c r="AW245" s="31"/>
      <c r="AX245" s="114">
        <v>10638</v>
      </c>
      <c r="AY245" s="31"/>
      <c r="AZ245" s="302">
        <f>IF($AR245,AX245/$AR245*100,0)</f>
        <v>0.48065388447227697</v>
      </c>
      <c r="BA245" s="31"/>
      <c r="BB245" s="114">
        <v>107812</v>
      </c>
      <c r="BC245" s="31"/>
      <c r="BD245" s="302">
        <f>IF($AR245,BB245/$AR245*100,0)</f>
        <v>4.8712405144505668</v>
      </c>
      <c r="BE245" s="31"/>
      <c r="BF245" s="114">
        <v>82255</v>
      </c>
      <c r="BG245" s="31"/>
      <c r="BH245" s="30">
        <v>5</v>
      </c>
      <c r="BI245" s="31"/>
      <c r="BJ245" s="298">
        <v>5614</v>
      </c>
      <c r="BK245" s="31"/>
      <c r="BL245" s="298">
        <f>IF(E245,$BJ245,0)</f>
        <v>5614</v>
      </c>
      <c r="BM245" s="31"/>
      <c r="BN245" s="298">
        <f>IF(M245,$BJ245,0)</f>
        <v>5614</v>
      </c>
      <c r="BO245" s="31"/>
      <c r="BP245" s="298">
        <f>IF(S245,$BJ245,0)</f>
        <v>0</v>
      </c>
      <c r="BQ245" s="31"/>
      <c r="BR245" s="298">
        <f>IF(AF245,$BJ245,0)</f>
        <v>5614</v>
      </c>
      <c r="BS245" s="31"/>
      <c r="BT245" s="298">
        <f>IF(AL245,$BJ245,0)</f>
        <v>0</v>
      </c>
    </row>
    <row r="246" spans="1:72" ht="8.85" customHeight="1" x14ac:dyDescent="0.25">
      <c r="A246" s="57"/>
      <c r="B246" s="11"/>
      <c r="C246" s="11"/>
      <c r="D246" s="31"/>
      <c r="E246" s="31"/>
      <c r="F246" s="31"/>
      <c r="G246" s="38"/>
      <c r="H246" s="31"/>
      <c r="I246" s="38"/>
      <c r="J246" s="31"/>
      <c r="K246" s="31"/>
      <c r="L246" s="31"/>
      <c r="M246" s="31"/>
      <c r="N246" s="31"/>
      <c r="O246" s="38"/>
      <c r="P246" s="31"/>
      <c r="Q246" s="38"/>
      <c r="R246" s="31"/>
      <c r="S246" s="31"/>
      <c r="T246" s="31"/>
      <c r="U246" s="38"/>
      <c r="V246" s="31"/>
      <c r="W246" s="38"/>
      <c r="X246" s="31"/>
      <c r="Y246" s="31"/>
      <c r="Z246" s="31"/>
      <c r="AA246" s="31"/>
      <c r="AB246" s="31"/>
      <c r="AC246" s="31"/>
      <c r="AD246" s="31"/>
      <c r="AE246" s="31"/>
      <c r="AF246" s="31"/>
      <c r="AG246" s="31"/>
      <c r="AH246" s="38"/>
      <c r="AI246" s="31"/>
      <c r="AJ246" s="38"/>
      <c r="AK246" s="31"/>
      <c r="AL246" s="31"/>
      <c r="AM246" s="31"/>
      <c r="AN246" s="38"/>
      <c r="AO246" s="31"/>
      <c r="AP246" s="38"/>
      <c r="AQ246" s="31"/>
      <c r="AR246" s="31"/>
      <c r="AS246" s="31"/>
      <c r="AT246" s="31"/>
      <c r="AU246" s="31"/>
      <c r="AV246" s="38"/>
      <c r="AW246" s="31"/>
      <c r="AX246" s="31"/>
      <c r="AY246" s="31"/>
      <c r="AZ246" s="38"/>
      <c r="BA246" s="31"/>
      <c r="BB246" s="31"/>
      <c r="BC246" s="31"/>
      <c r="BD246" s="38"/>
      <c r="BE246" s="31"/>
      <c r="BF246" s="31"/>
      <c r="BG246" s="31"/>
      <c r="BH246" s="37"/>
      <c r="BI246" s="31"/>
      <c r="BJ246" s="277"/>
      <c r="BK246" s="31"/>
      <c r="BL246" s="31"/>
      <c r="BM246" s="31"/>
      <c r="BN246" s="31"/>
      <c r="BO246" s="31"/>
      <c r="BP246" s="31"/>
      <c r="BQ246" s="31"/>
      <c r="BR246" s="31"/>
      <c r="BS246" s="31"/>
      <c r="BT246" s="31"/>
    </row>
    <row r="247" spans="1:72" ht="8.85" customHeight="1" x14ac:dyDescent="0.25">
      <c r="A247" s="11">
        <v>6</v>
      </c>
      <c r="B247" s="25"/>
      <c r="C247" s="11" t="s">
        <v>229</v>
      </c>
      <c r="D247" s="31"/>
      <c r="E247" s="114">
        <v>7524331</v>
      </c>
      <c r="F247" s="31"/>
      <c r="G247" s="302">
        <f>(E247/$BJ247)</f>
        <v>176.54460347254809</v>
      </c>
      <c r="H247" s="31"/>
      <c r="I247" s="302">
        <f>IF(G$287,G247/G$287*100,0)</f>
        <v>61.13387953658075</v>
      </c>
      <c r="J247" s="31"/>
      <c r="K247" s="114">
        <v>0</v>
      </c>
      <c r="L247" s="31"/>
      <c r="M247" s="114">
        <v>1852700</v>
      </c>
      <c r="N247" s="31"/>
      <c r="O247" s="302">
        <f>(M247/$BJ247)</f>
        <v>43.470201783200373</v>
      </c>
      <c r="P247" s="31"/>
      <c r="Q247" s="302">
        <f>IF(O$287,O247/O$287*100,0)</f>
        <v>102.36816775707887</v>
      </c>
      <c r="R247" s="31"/>
      <c r="S247" s="114">
        <v>0</v>
      </c>
      <c r="T247" s="31"/>
      <c r="U247" s="302">
        <f>(S247/$BJ247)</f>
        <v>0</v>
      </c>
      <c r="V247" s="31"/>
      <c r="W247" s="302">
        <f>IF(U$287,U247/U$287*100,0)</f>
        <v>0</v>
      </c>
      <c r="X247" s="31"/>
      <c r="Y247" s="114">
        <v>0</v>
      </c>
      <c r="Z247" s="31"/>
      <c r="AA247" s="114">
        <v>0</v>
      </c>
      <c r="AB247" s="31"/>
      <c r="AC247" s="114">
        <v>0</v>
      </c>
      <c r="AD247" s="31"/>
      <c r="AE247" s="31"/>
      <c r="AF247" s="114">
        <v>0</v>
      </c>
      <c r="AG247" s="31"/>
      <c r="AH247" s="302">
        <f>(AF247/$BJ247)</f>
        <v>0</v>
      </c>
      <c r="AI247" s="31"/>
      <c r="AJ247" s="302">
        <f>IF(AH$287,AH247/AH$287*100,0)</f>
        <v>0</v>
      </c>
      <c r="AK247" s="31"/>
      <c r="AL247" s="114">
        <v>826956</v>
      </c>
      <c r="AM247" s="31"/>
      <c r="AN247" s="302">
        <f>(AL247/$BJ247)</f>
        <v>19.403003284842796</v>
      </c>
      <c r="AO247" s="31"/>
      <c r="AP247" s="302">
        <f>IF(AN$287,AN247/AN$287*100,0)</f>
        <v>91.092319904066201</v>
      </c>
      <c r="AQ247" s="31"/>
      <c r="AR247" s="114">
        <f>(E247+M247+S247+AF247+AL247)</f>
        <v>10203987</v>
      </c>
      <c r="AS247" s="31"/>
      <c r="AT247" s="114">
        <v>175177</v>
      </c>
      <c r="AU247" s="31"/>
      <c r="AV247" s="302">
        <f>IF($AR247,AT247/$AR247*100,0)</f>
        <v>1.716750521144333</v>
      </c>
      <c r="AW247" s="31"/>
      <c r="AX247" s="114">
        <v>0</v>
      </c>
      <c r="AY247" s="31"/>
      <c r="AZ247" s="302">
        <f>IF($AR247,AX247/$AR247*100,0)</f>
        <v>0</v>
      </c>
      <c r="BA247" s="31"/>
      <c r="BB247" s="114">
        <v>89565</v>
      </c>
      <c r="BC247" s="31"/>
      <c r="BD247" s="302">
        <f>IF($AR247,BB247/$AR247*100,0)</f>
        <v>0.87774514020843042</v>
      </c>
      <c r="BE247" s="31"/>
      <c r="BF247" s="114">
        <v>329339</v>
      </c>
      <c r="BG247" s="31"/>
      <c r="BH247" s="30">
        <v>6</v>
      </c>
      <c r="BI247" s="31"/>
      <c r="BJ247" s="298">
        <v>42620</v>
      </c>
      <c r="BK247" s="31"/>
      <c r="BL247" s="298">
        <f>IF(E247,$BJ247,0)</f>
        <v>42620</v>
      </c>
      <c r="BM247" s="31"/>
      <c r="BN247" s="298">
        <f>IF(M247,$BJ247,0)</f>
        <v>42620</v>
      </c>
      <c r="BO247" s="31"/>
      <c r="BP247" s="298">
        <f>IF(S247,$BJ247,0)</f>
        <v>0</v>
      </c>
      <c r="BQ247" s="31"/>
      <c r="BR247" s="298">
        <f>IF(AF247,$BJ247,0)</f>
        <v>0</v>
      </c>
      <c r="BS247" s="31"/>
      <c r="BT247" s="298">
        <f>IF(AL247,$BJ247,0)</f>
        <v>42620</v>
      </c>
    </row>
    <row r="248" spans="1:72" ht="8.85" customHeight="1" x14ac:dyDescent="0.25">
      <c r="A248" s="11">
        <v>7</v>
      </c>
      <c r="B248" s="25"/>
      <c r="C248" s="11" t="s">
        <v>230</v>
      </c>
      <c r="D248" s="31"/>
      <c r="E248" s="114">
        <v>990398</v>
      </c>
      <c r="F248" s="31"/>
      <c r="G248" s="302">
        <f>(E248/$BJ248)</f>
        <v>273.51505109085889</v>
      </c>
      <c r="H248" s="31"/>
      <c r="I248" s="302">
        <f>IF(G$287,G248/G$287*100,0)</f>
        <v>94.712813962791813</v>
      </c>
      <c r="J248" s="31"/>
      <c r="K248" s="114">
        <v>0</v>
      </c>
      <c r="L248" s="31"/>
      <c r="M248" s="114">
        <v>157803</v>
      </c>
      <c r="N248" s="31"/>
      <c r="O248" s="302">
        <f>(M248/$BJ248)</f>
        <v>43.579950289975145</v>
      </c>
      <c r="P248" s="31"/>
      <c r="Q248" s="302">
        <f>IF(O$287,O248/O$287*100,0)</f>
        <v>102.62661499430681</v>
      </c>
      <c r="R248" s="31"/>
      <c r="S248" s="114">
        <v>0</v>
      </c>
      <c r="T248" s="31"/>
      <c r="U248" s="302">
        <f>(S248/$BJ248)</f>
        <v>0</v>
      </c>
      <c r="V248" s="31"/>
      <c r="W248" s="302">
        <f>IF(U$287,U248/U$287*100,0)</f>
        <v>0</v>
      </c>
      <c r="X248" s="31"/>
      <c r="Y248" s="114">
        <v>0</v>
      </c>
      <c r="Z248" s="31"/>
      <c r="AA248" s="114">
        <v>0</v>
      </c>
      <c r="AB248" s="31"/>
      <c r="AC248" s="114">
        <v>0</v>
      </c>
      <c r="AD248" s="31"/>
      <c r="AE248" s="31"/>
      <c r="AF248" s="114">
        <v>0</v>
      </c>
      <c r="AG248" s="31"/>
      <c r="AH248" s="302">
        <f>(AF248/$BJ248)</f>
        <v>0</v>
      </c>
      <c r="AI248" s="31"/>
      <c r="AJ248" s="302">
        <f>IF(AH$287,AH248/AH$287*100,0)</f>
        <v>0</v>
      </c>
      <c r="AK248" s="31"/>
      <c r="AL248" s="114">
        <v>0</v>
      </c>
      <c r="AM248" s="31"/>
      <c r="AN248" s="302">
        <f>(AL248/$BJ248)</f>
        <v>0</v>
      </c>
      <c r="AO248" s="31"/>
      <c r="AP248" s="302">
        <f>IF(AN$287,AN248/AN$287*100,0)</f>
        <v>0</v>
      </c>
      <c r="AQ248" s="31"/>
      <c r="AR248" s="114">
        <f>(E248+M248+S248+AF248+AL248)</f>
        <v>1148201</v>
      </c>
      <c r="AS248" s="31"/>
      <c r="AT248" s="114">
        <v>112732</v>
      </c>
      <c r="AU248" s="31"/>
      <c r="AV248" s="302">
        <f>IF($AR248,AT248/$AR248*100,0)</f>
        <v>9.8181415971593822</v>
      </c>
      <c r="AW248" s="31"/>
      <c r="AX248" s="114">
        <v>6288</v>
      </c>
      <c r="AY248" s="31"/>
      <c r="AZ248" s="302">
        <f>IF($AR248,AX248/$AR248*100,0)</f>
        <v>0.54763930705512365</v>
      </c>
      <c r="BA248" s="31"/>
      <c r="BB248" s="114">
        <v>0</v>
      </c>
      <c r="BC248" s="31"/>
      <c r="BD248" s="302">
        <f>IF($AR248,BB248/$AR248*100,0)</f>
        <v>0</v>
      </c>
      <c r="BE248" s="31"/>
      <c r="BF248" s="114">
        <v>16394</v>
      </c>
      <c r="BG248" s="31"/>
      <c r="BH248" s="30">
        <v>7</v>
      </c>
      <c r="BI248" s="31"/>
      <c r="BJ248" s="298">
        <v>3621</v>
      </c>
      <c r="BK248" s="31"/>
      <c r="BL248" s="298">
        <f>IF(E248,$BJ248,0)</f>
        <v>3621</v>
      </c>
      <c r="BM248" s="31"/>
      <c r="BN248" s="298">
        <f>IF(M248,$BJ248,0)</f>
        <v>3621</v>
      </c>
      <c r="BO248" s="31"/>
      <c r="BP248" s="298">
        <f>IF(S248,$BJ248,0)</f>
        <v>0</v>
      </c>
      <c r="BQ248" s="31"/>
      <c r="BR248" s="298">
        <f>IF(AF248,$BJ248,0)</f>
        <v>0</v>
      </c>
      <c r="BS248" s="31"/>
      <c r="BT248" s="298">
        <f>IF(AL248,$BJ248,0)</f>
        <v>0</v>
      </c>
    </row>
    <row r="249" spans="1:72" ht="8.85" customHeight="1" x14ac:dyDescent="0.25">
      <c r="A249" s="11">
        <v>8</v>
      </c>
      <c r="B249" s="25"/>
      <c r="C249" s="11" t="s">
        <v>231</v>
      </c>
      <c r="D249" s="31"/>
      <c r="E249" s="114">
        <v>1817669</v>
      </c>
      <c r="F249" s="31"/>
      <c r="G249" s="302">
        <f>(E249/$BJ249)</f>
        <v>333.88482733284349</v>
      </c>
      <c r="H249" s="31"/>
      <c r="I249" s="302">
        <f>IF(G$287,G249/G$287*100,0)</f>
        <v>115.61766495135062</v>
      </c>
      <c r="J249" s="31"/>
      <c r="K249" s="114">
        <v>0</v>
      </c>
      <c r="L249" s="31"/>
      <c r="M249" s="114">
        <v>166598</v>
      </c>
      <c r="N249" s="31"/>
      <c r="O249" s="302">
        <f>(M249/$BJ249)</f>
        <v>30.602130786186628</v>
      </c>
      <c r="P249" s="31"/>
      <c r="Q249" s="302">
        <f>IF(O$287,O249/O$287*100,0)</f>
        <v>72.065091247289487</v>
      </c>
      <c r="R249" s="31"/>
      <c r="S249" s="114">
        <v>0</v>
      </c>
      <c r="T249" s="31"/>
      <c r="U249" s="302">
        <f>(S249/$BJ249)</f>
        <v>0</v>
      </c>
      <c r="V249" s="31"/>
      <c r="W249" s="302">
        <f>IF(U$287,U249/U$287*100,0)</f>
        <v>0</v>
      </c>
      <c r="X249" s="31"/>
      <c r="Y249" s="114">
        <v>0</v>
      </c>
      <c r="Z249" s="31"/>
      <c r="AA249" s="114">
        <v>0</v>
      </c>
      <c r="AB249" s="31"/>
      <c r="AC249" s="114">
        <v>0</v>
      </c>
      <c r="AD249" s="31"/>
      <c r="AE249" s="31"/>
      <c r="AF249" s="114">
        <v>98494</v>
      </c>
      <c r="AG249" s="31"/>
      <c r="AH249" s="302">
        <f>(AF249/$BJ249)</f>
        <v>18.092211609110947</v>
      </c>
      <c r="AI249" s="31"/>
      <c r="AJ249" s="302">
        <f>IF(AH$287,AH249/AH$287*100,0)</f>
        <v>86.503855848239581</v>
      </c>
      <c r="AK249" s="31"/>
      <c r="AL249" s="114">
        <v>0</v>
      </c>
      <c r="AM249" s="31"/>
      <c r="AN249" s="302">
        <f>(AL249/$BJ249)</f>
        <v>0</v>
      </c>
      <c r="AO249" s="31"/>
      <c r="AP249" s="302">
        <f>IF(AN$287,AN249/AN$287*100,0)</f>
        <v>0</v>
      </c>
      <c r="AQ249" s="31"/>
      <c r="AR249" s="114">
        <f>(E249+M249+S249+AF249+AL249)</f>
        <v>2082761</v>
      </c>
      <c r="AS249" s="31"/>
      <c r="AT249" s="114">
        <v>155949</v>
      </c>
      <c r="AU249" s="31"/>
      <c r="AV249" s="302">
        <f>IF($AR249,AT249/$AR249*100,0)</f>
        <v>7.4876089959433649</v>
      </c>
      <c r="AW249" s="31"/>
      <c r="AX249" s="114">
        <v>97689</v>
      </c>
      <c r="AY249" s="31"/>
      <c r="AZ249" s="302">
        <f>IF($AR249,AX249/$AR249*100,0)</f>
        <v>4.6903605358464082</v>
      </c>
      <c r="BA249" s="31"/>
      <c r="BB249" s="114">
        <v>0</v>
      </c>
      <c r="BC249" s="31"/>
      <c r="BD249" s="302">
        <f>IF($AR249,BB249/$AR249*100,0)</f>
        <v>0</v>
      </c>
      <c r="BE249" s="31"/>
      <c r="BF249" s="114">
        <v>42000</v>
      </c>
      <c r="BG249" s="31"/>
      <c r="BH249" s="30">
        <v>8</v>
      </c>
      <c r="BI249" s="31"/>
      <c r="BJ249" s="298">
        <v>5444</v>
      </c>
      <c r="BK249" s="31"/>
      <c r="BL249" s="298">
        <f>IF(E249,$BJ249,0)</f>
        <v>5444</v>
      </c>
      <c r="BM249" s="31"/>
      <c r="BN249" s="298">
        <f>IF(M249,$BJ249,0)</f>
        <v>5444</v>
      </c>
      <c r="BO249" s="31"/>
      <c r="BP249" s="298">
        <f>IF(S249,$BJ249,0)</f>
        <v>0</v>
      </c>
      <c r="BQ249" s="31"/>
      <c r="BR249" s="298">
        <f>IF(AF249,$BJ249,0)</f>
        <v>5444</v>
      </c>
      <c r="BS249" s="31"/>
      <c r="BT249" s="298">
        <f>IF(AL249,$BJ249,0)</f>
        <v>0</v>
      </c>
    </row>
    <row r="250" spans="1:72" ht="8.85" customHeight="1" x14ac:dyDescent="0.25">
      <c r="A250" s="11">
        <v>9</v>
      </c>
      <c r="B250" s="25"/>
      <c r="C250" s="11" t="s">
        <v>232</v>
      </c>
      <c r="D250" s="31"/>
      <c r="E250" s="114">
        <v>705706</v>
      </c>
      <c r="F250" s="31"/>
      <c r="G250" s="302">
        <f>(E250/$BJ250)</f>
        <v>125.03649893692416</v>
      </c>
      <c r="H250" s="31"/>
      <c r="I250" s="302">
        <f>IF(G$287,G250/G$287*100,0)</f>
        <v>43.297648941585074</v>
      </c>
      <c r="J250" s="31"/>
      <c r="K250" s="114">
        <v>0</v>
      </c>
      <c r="L250" s="31"/>
      <c r="M250" s="114">
        <v>30602</v>
      </c>
      <c r="N250" s="31"/>
      <c r="O250" s="302">
        <f>(M250/$BJ250)</f>
        <v>5.4220411055988658</v>
      </c>
      <c r="P250" s="31"/>
      <c r="Q250" s="302">
        <f>IF(O$287,O250/O$287*100,0)</f>
        <v>12.768388245628671</v>
      </c>
      <c r="R250" s="31"/>
      <c r="S250" s="114">
        <v>0</v>
      </c>
      <c r="T250" s="31"/>
      <c r="U250" s="302">
        <f>(S250/$BJ250)</f>
        <v>0</v>
      </c>
      <c r="V250" s="31"/>
      <c r="W250" s="302">
        <f>IF(U$287,U250/U$287*100,0)</f>
        <v>0</v>
      </c>
      <c r="X250" s="31"/>
      <c r="Y250" s="114">
        <v>0</v>
      </c>
      <c r="Z250" s="31"/>
      <c r="AA250" s="114">
        <v>0</v>
      </c>
      <c r="AB250" s="31"/>
      <c r="AC250" s="114">
        <v>0</v>
      </c>
      <c r="AD250" s="31"/>
      <c r="AE250" s="31"/>
      <c r="AF250" s="114">
        <v>0</v>
      </c>
      <c r="AG250" s="31"/>
      <c r="AH250" s="302">
        <f>(AF250/$BJ250)</f>
        <v>0</v>
      </c>
      <c r="AI250" s="31"/>
      <c r="AJ250" s="302">
        <f>IF(AH$287,AH250/AH$287*100,0)</f>
        <v>0</v>
      </c>
      <c r="AK250" s="31"/>
      <c r="AL250" s="114">
        <v>0</v>
      </c>
      <c r="AM250" s="31"/>
      <c r="AN250" s="302">
        <f>(AL250/$BJ250)</f>
        <v>0</v>
      </c>
      <c r="AO250" s="31"/>
      <c r="AP250" s="302">
        <f>IF(AN$287,AN250/AN$287*100,0)</f>
        <v>0</v>
      </c>
      <c r="AQ250" s="31"/>
      <c r="AR250" s="114">
        <f>(E250+M250+S250+AF250+AL250)</f>
        <v>736308</v>
      </c>
      <c r="AS250" s="31"/>
      <c r="AT250" s="114">
        <v>131179</v>
      </c>
      <c r="AU250" s="31"/>
      <c r="AV250" s="302">
        <f>IF($AR250,AT250/$AR250*100,0)</f>
        <v>17.815778179783457</v>
      </c>
      <c r="AW250" s="31"/>
      <c r="AX250" s="114">
        <v>0</v>
      </c>
      <c r="AY250" s="31"/>
      <c r="AZ250" s="302">
        <f>IF($AR250,AX250/$AR250*100,0)</f>
        <v>0</v>
      </c>
      <c r="BA250" s="31"/>
      <c r="BB250" s="114">
        <v>0</v>
      </c>
      <c r="BC250" s="31"/>
      <c r="BD250" s="302">
        <f>IF($AR250,BB250/$AR250*100,0)</f>
        <v>0</v>
      </c>
      <c r="BE250" s="31"/>
      <c r="BF250" s="114">
        <v>0</v>
      </c>
      <c r="BG250" s="31"/>
      <c r="BH250" s="30">
        <v>9</v>
      </c>
      <c r="BI250" s="31"/>
      <c r="BJ250" s="298">
        <v>5644</v>
      </c>
      <c r="BK250" s="31"/>
      <c r="BL250" s="298">
        <f>IF(E250,$BJ250,0)</f>
        <v>5644</v>
      </c>
      <c r="BM250" s="31"/>
      <c r="BN250" s="298">
        <f>IF(M250,$BJ250,0)</f>
        <v>5644</v>
      </c>
      <c r="BO250" s="31"/>
      <c r="BP250" s="298">
        <f>IF(S250,$BJ250,0)</f>
        <v>0</v>
      </c>
      <c r="BQ250" s="31"/>
      <c r="BR250" s="298">
        <f>IF(AF250,$BJ250,0)</f>
        <v>0</v>
      </c>
      <c r="BS250" s="31"/>
      <c r="BT250" s="298">
        <f>IF(AL250,$BJ250,0)</f>
        <v>0</v>
      </c>
    </row>
    <row r="251" spans="1:72" ht="8.85" customHeight="1" x14ac:dyDescent="0.25">
      <c r="A251" s="11">
        <v>10</v>
      </c>
      <c r="B251" s="25"/>
      <c r="C251" s="11" t="s">
        <v>233</v>
      </c>
      <c r="D251" s="31"/>
      <c r="E251" s="114">
        <v>428409</v>
      </c>
      <c r="F251" s="31"/>
      <c r="G251" s="302">
        <f>(E251/$BJ251)</f>
        <v>116.06854510972636</v>
      </c>
      <c r="H251" s="31"/>
      <c r="I251" s="302">
        <f>IF(G$287,G251/G$287*100,0)</f>
        <v>40.19222516664211</v>
      </c>
      <c r="J251" s="31"/>
      <c r="K251" s="114">
        <v>0</v>
      </c>
      <c r="L251" s="31"/>
      <c r="M251" s="114">
        <v>53676</v>
      </c>
      <c r="N251" s="31"/>
      <c r="O251" s="302">
        <f>(M251/$BJ251)</f>
        <v>14.54240043348686</v>
      </c>
      <c r="P251" s="31"/>
      <c r="Q251" s="302">
        <f>IF(O$287,O251/O$287*100,0)</f>
        <v>34.245962201655082</v>
      </c>
      <c r="R251" s="31"/>
      <c r="S251" s="114">
        <v>0</v>
      </c>
      <c r="T251" s="31"/>
      <c r="U251" s="302">
        <f>(S251/$BJ251)</f>
        <v>0</v>
      </c>
      <c r="V251" s="31"/>
      <c r="W251" s="302">
        <f>IF(U$287,U251/U$287*100,0)</f>
        <v>0</v>
      </c>
      <c r="X251" s="31"/>
      <c r="Y251" s="114">
        <v>0</v>
      </c>
      <c r="Z251" s="31"/>
      <c r="AA251" s="114">
        <v>0</v>
      </c>
      <c r="AB251" s="31"/>
      <c r="AC251" s="114">
        <v>0</v>
      </c>
      <c r="AD251" s="31"/>
      <c r="AE251" s="31"/>
      <c r="AF251" s="114">
        <v>0</v>
      </c>
      <c r="AG251" s="31"/>
      <c r="AH251" s="302">
        <f>(AF251/$BJ251)</f>
        <v>0</v>
      </c>
      <c r="AI251" s="31"/>
      <c r="AJ251" s="302">
        <f>IF(AH$287,AH251/AH$287*100,0)</f>
        <v>0</v>
      </c>
      <c r="AK251" s="31"/>
      <c r="AL251" s="114">
        <v>0</v>
      </c>
      <c r="AM251" s="31"/>
      <c r="AN251" s="302">
        <f>(AL251/$BJ251)</f>
        <v>0</v>
      </c>
      <c r="AO251" s="31"/>
      <c r="AP251" s="302">
        <f>IF(AN$287,AN251/AN$287*100,0)</f>
        <v>0</v>
      </c>
      <c r="AQ251" s="31"/>
      <c r="AR251" s="114">
        <f>(E251+M251+S251+AF251+AL251)</f>
        <v>482085</v>
      </c>
      <c r="AS251" s="31"/>
      <c r="AT251" s="114">
        <v>84360</v>
      </c>
      <c r="AU251" s="31"/>
      <c r="AV251" s="302">
        <f>IF($AR251,AT251/$AR251*100,0)</f>
        <v>17.498988767540993</v>
      </c>
      <c r="AW251" s="31"/>
      <c r="AX251" s="114">
        <v>4644</v>
      </c>
      <c r="AY251" s="31"/>
      <c r="AZ251" s="302">
        <f>IF($AR251,AX251/$AR251*100,0)</f>
        <v>0.9633155978717447</v>
      </c>
      <c r="BA251" s="31"/>
      <c r="BB251" s="114">
        <v>0</v>
      </c>
      <c r="BC251" s="31"/>
      <c r="BD251" s="302">
        <f>IF($AR251,BB251/$AR251*100,0)</f>
        <v>0</v>
      </c>
      <c r="BE251" s="31"/>
      <c r="BF251" s="114">
        <v>63</v>
      </c>
      <c r="BG251" s="31"/>
      <c r="BH251" s="30">
        <v>10</v>
      </c>
      <c r="BI251" s="31"/>
      <c r="BJ251" s="298">
        <v>3691</v>
      </c>
      <c r="BK251" s="31"/>
      <c r="BL251" s="298">
        <f>IF(E251,$BJ251,0)</f>
        <v>3691</v>
      </c>
      <c r="BM251" s="31"/>
      <c r="BN251" s="298">
        <f>IF(M251,$BJ251,0)</f>
        <v>3691</v>
      </c>
      <c r="BO251" s="31"/>
      <c r="BP251" s="298">
        <f>IF(S251,$BJ251,0)</f>
        <v>0</v>
      </c>
      <c r="BQ251" s="31"/>
      <c r="BR251" s="298">
        <f>IF(AF251,$BJ251,0)</f>
        <v>0</v>
      </c>
      <c r="BS251" s="31"/>
      <c r="BT251" s="298">
        <f>IF(AL251,$BJ251,0)</f>
        <v>0</v>
      </c>
    </row>
    <row r="252" spans="1:72" ht="8.85" customHeight="1" x14ac:dyDescent="0.25">
      <c r="A252" s="57"/>
      <c r="B252" s="11"/>
      <c r="C252" s="11"/>
      <c r="D252" s="31"/>
      <c r="E252" s="31"/>
      <c r="F252" s="31"/>
      <c r="G252" s="38"/>
      <c r="H252" s="31"/>
      <c r="I252" s="38"/>
      <c r="J252" s="31"/>
      <c r="K252" s="31"/>
      <c r="L252" s="31"/>
      <c r="M252" s="31"/>
      <c r="N252" s="31"/>
      <c r="O252" s="38"/>
      <c r="P252" s="31"/>
      <c r="Q252" s="38"/>
      <c r="R252" s="31"/>
      <c r="S252" s="31"/>
      <c r="T252" s="31"/>
      <c r="U252" s="38"/>
      <c r="V252" s="31"/>
      <c r="W252" s="38"/>
      <c r="X252" s="31"/>
      <c r="Y252" s="31"/>
      <c r="Z252" s="31"/>
      <c r="AA252" s="31"/>
      <c r="AB252" s="31"/>
      <c r="AC252" s="31"/>
      <c r="AD252" s="31"/>
      <c r="AE252" s="31"/>
      <c r="AF252" s="31"/>
      <c r="AG252" s="31"/>
      <c r="AH252" s="38"/>
      <c r="AI252" s="31"/>
      <c r="AJ252" s="38"/>
      <c r="AK252" s="31"/>
      <c r="AL252" s="31"/>
      <c r="AM252" s="31"/>
      <c r="AN252" s="38"/>
      <c r="AO252" s="31"/>
      <c r="AP252" s="38"/>
      <c r="AQ252" s="31"/>
      <c r="AR252" s="31"/>
      <c r="AS252" s="31"/>
      <c r="AT252" s="31"/>
      <c r="AU252" s="31"/>
      <c r="AV252" s="38"/>
      <c r="AW252" s="31"/>
      <c r="AX252" s="31"/>
      <c r="AY252" s="31"/>
      <c r="AZ252" s="38"/>
      <c r="BA252" s="31"/>
      <c r="BB252" s="31"/>
      <c r="BC252" s="31"/>
      <c r="BD252" s="38"/>
      <c r="BE252" s="31"/>
      <c r="BF252" s="31"/>
      <c r="BG252" s="31"/>
      <c r="BH252" s="37"/>
      <c r="BI252" s="31"/>
      <c r="BJ252" s="277"/>
      <c r="BK252" s="31"/>
      <c r="BL252" s="31"/>
      <c r="BM252" s="31"/>
      <c r="BN252" s="31"/>
      <c r="BO252" s="31"/>
      <c r="BP252" s="31"/>
      <c r="BQ252" s="31"/>
      <c r="BR252" s="31"/>
      <c r="BS252" s="31"/>
      <c r="BT252" s="31"/>
    </row>
    <row r="253" spans="1:72" ht="8.85" customHeight="1" x14ac:dyDescent="0.25">
      <c r="A253" s="11">
        <v>11</v>
      </c>
      <c r="B253" s="25"/>
      <c r="C253" s="11" t="s">
        <v>234</v>
      </c>
      <c r="D253" s="31"/>
      <c r="E253" s="114">
        <v>6235613</v>
      </c>
      <c r="F253" s="31"/>
      <c r="G253" s="302">
        <f>(E253/$BJ253)</f>
        <v>296.35535383299271</v>
      </c>
      <c r="H253" s="31"/>
      <c r="I253" s="302">
        <f>IF(G$287,G253/G$287*100,0)</f>
        <v>102.62195583941545</v>
      </c>
      <c r="J253" s="31"/>
      <c r="K253" s="114">
        <v>0</v>
      </c>
      <c r="L253" s="31"/>
      <c r="M253" s="114">
        <v>2678486</v>
      </c>
      <c r="N253" s="31"/>
      <c r="O253" s="302">
        <f>(M253/$BJ253)</f>
        <v>127.29841737560002</v>
      </c>
      <c r="P253" s="31"/>
      <c r="Q253" s="302">
        <f>IF(O$287,O253/O$287*100,0)</f>
        <v>299.77559823870394</v>
      </c>
      <c r="R253" s="31"/>
      <c r="S253" s="114">
        <v>0</v>
      </c>
      <c r="T253" s="31"/>
      <c r="U253" s="302">
        <f>(S253/$BJ253)</f>
        <v>0</v>
      </c>
      <c r="V253" s="31"/>
      <c r="W253" s="302">
        <f>IF(U$287,U253/U$287*100,0)</f>
        <v>0</v>
      </c>
      <c r="X253" s="31"/>
      <c r="Y253" s="114">
        <v>0</v>
      </c>
      <c r="Z253" s="31"/>
      <c r="AA253" s="114">
        <v>0</v>
      </c>
      <c r="AB253" s="31"/>
      <c r="AC253" s="114">
        <v>0</v>
      </c>
      <c r="AD253" s="31"/>
      <c r="AE253" s="31"/>
      <c r="AF253" s="114">
        <v>315395</v>
      </c>
      <c r="AG253" s="31"/>
      <c r="AH253" s="302">
        <f>(AF253/$BJ253)</f>
        <v>14.989544223183309</v>
      </c>
      <c r="AI253" s="31"/>
      <c r="AJ253" s="302">
        <f>IF(AH$287,AH253/AH$287*100,0)</f>
        <v>71.669146963773471</v>
      </c>
      <c r="AK253" s="31"/>
      <c r="AL253" s="114">
        <v>43391</v>
      </c>
      <c r="AM253" s="31"/>
      <c r="AN253" s="302">
        <f>(AL253/$BJ253)</f>
        <v>2.0622118720593128</v>
      </c>
      <c r="AO253" s="31"/>
      <c r="AP253" s="302">
        <f>IF(AN$287,AN253/AN$287*100,0)</f>
        <v>9.6815766508855763</v>
      </c>
      <c r="AQ253" s="31"/>
      <c r="AR253" s="114">
        <f>(E253+M253+S253+AF253+AL253)</f>
        <v>9272885</v>
      </c>
      <c r="AS253" s="31"/>
      <c r="AT253" s="114">
        <v>647844</v>
      </c>
      <c r="AU253" s="31"/>
      <c r="AV253" s="302">
        <f>IF($AR253,AT253/$AR253*100,0)</f>
        <v>6.9864341033022619</v>
      </c>
      <c r="AW253" s="31"/>
      <c r="AX253" s="114">
        <v>33530</v>
      </c>
      <c r="AY253" s="31"/>
      <c r="AZ253" s="302">
        <f>IF($AR253,AX253/$AR253*100,0)</f>
        <v>0.36159188860856145</v>
      </c>
      <c r="BA253" s="31"/>
      <c r="BB253" s="114">
        <v>186368</v>
      </c>
      <c r="BC253" s="31"/>
      <c r="BD253" s="302">
        <f>IF($AR253,BB253/$AR253*100,0)</f>
        <v>2.0098167938025759</v>
      </c>
      <c r="BE253" s="31"/>
      <c r="BF253" s="114">
        <v>760901</v>
      </c>
      <c r="BG253" s="31"/>
      <c r="BH253" s="30">
        <v>11</v>
      </c>
      <c r="BI253" s="31"/>
      <c r="BJ253" s="298">
        <v>21041</v>
      </c>
      <c r="BK253" s="31"/>
      <c r="BL253" s="298">
        <f>IF(E253,$BJ253,0)</f>
        <v>21041</v>
      </c>
      <c r="BM253" s="31"/>
      <c r="BN253" s="298">
        <f>IF(M253,$BJ253,0)</f>
        <v>21041</v>
      </c>
      <c r="BO253" s="31"/>
      <c r="BP253" s="298">
        <f>IF(S253,$BJ253,0)</f>
        <v>0</v>
      </c>
      <c r="BQ253" s="31"/>
      <c r="BR253" s="298">
        <f>IF(AF253,$BJ253,0)</f>
        <v>21041</v>
      </c>
      <c r="BS253" s="31"/>
      <c r="BT253" s="298">
        <f>IF(AL253,$BJ253,0)</f>
        <v>21041</v>
      </c>
    </row>
    <row r="254" spans="1:72" ht="8.85" customHeight="1" x14ac:dyDescent="0.25">
      <c r="A254" s="11">
        <v>12</v>
      </c>
      <c r="B254" s="25"/>
      <c r="C254" s="20" t="s">
        <v>235</v>
      </c>
      <c r="D254" s="31"/>
      <c r="E254" s="114">
        <v>812639</v>
      </c>
      <c r="F254" s="31"/>
      <c r="G254" s="302">
        <f>(E254/$BJ254)</f>
        <v>209.22734294541709</v>
      </c>
      <c r="H254" s="31"/>
      <c r="I254" s="302">
        <f>IF(G$287,G254/G$287*100,0)</f>
        <v>72.451261198549872</v>
      </c>
      <c r="J254" s="31"/>
      <c r="K254" s="114">
        <v>0</v>
      </c>
      <c r="L254" s="31"/>
      <c r="M254" s="114">
        <v>198823</v>
      </c>
      <c r="N254" s="31"/>
      <c r="O254" s="302">
        <f>(M254/$BJ254)</f>
        <v>51.190267765190526</v>
      </c>
      <c r="P254" s="31"/>
      <c r="Q254" s="302">
        <f>IF(O$287,O254/O$287*100,0)</f>
        <v>120.54818480603362</v>
      </c>
      <c r="R254" s="31"/>
      <c r="S254" s="114">
        <v>0</v>
      </c>
      <c r="T254" s="31"/>
      <c r="U254" s="302">
        <f>(S254/$BJ254)</f>
        <v>0</v>
      </c>
      <c r="V254" s="31"/>
      <c r="W254" s="302">
        <f>IF(U$287,U254/U$287*100,0)</f>
        <v>0</v>
      </c>
      <c r="X254" s="31"/>
      <c r="Y254" s="114">
        <v>0</v>
      </c>
      <c r="Z254" s="31"/>
      <c r="AA254" s="114">
        <v>0</v>
      </c>
      <c r="AB254" s="31"/>
      <c r="AC254" s="114">
        <v>0</v>
      </c>
      <c r="AD254" s="31"/>
      <c r="AE254" s="31"/>
      <c r="AF254" s="114">
        <v>0</v>
      </c>
      <c r="AG254" s="31"/>
      <c r="AH254" s="302">
        <f>(AF254/$BJ254)</f>
        <v>0</v>
      </c>
      <c r="AI254" s="31"/>
      <c r="AJ254" s="302">
        <f>IF(AH$287,AH254/AH$287*100,0)</f>
        <v>0</v>
      </c>
      <c r="AK254" s="31"/>
      <c r="AL254" s="114">
        <v>0</v>
      </c>
      <c r="AM254" s="31"/>
      <c r="AN254" s="302">
        <f>(AL254/$BJ254)</f>
        <v>0</v>
      </c>
      <c r="AO254" s="31"/>
      <c r="AP254" s="302">
        <f>IF(AN$287,AN254/AN$287*100,0)</f>
        <v>0</v>
      </c>
      <c r="AQ254" s="31"/>
      <c r="AR254" s="114">
        <f>(E254+M254+S254+AF254+AL254)</f>
        <v>1011462</v>
      </c>
      <c r="AS254" s="31"/>
      <c r="AT254" s="114">
        <v>207048</v>
      </c>
      <c r="AU254" s="31"/>
      <c r="AV254" s="302">
        <f>IF($AR254,AT254/$AR254*100,0)</f>
        <v>20.470170901131233</v>
      </c>
      <c r="AW254" s="31"/>
      <c r="AX254" s="114">
        <v>5039</v>
      </c>
      <c r="AY254" s="31"/>
      <c r="AZ254" s="302">
        <f>IF($AR254,AX254/$AR254*100,0)</f>
        <v>0.49818974909586322</v>
      </c>
      <c r="BA254" s="31"/>
      <c r="BB254" s="114">
        <v>0</v>
      </c>
      <c r="BC254" s="31"/>
      <c r="BD254" s="302">
        <f>IF($AR254,BB254/$AR254*100,0)</f>
        <v>0</v>
      </c>
      <c r="BE254" s="31"/>
      <c r="BF254" s="114">
        <v>65318</v>
      </c>
      <c r="BG254" s="31"/>
      <c r="BH254" s="30">
        <v>12</v>
      </c>
      <c r="BI254" s="31"/>
      <c r="BJ254" s="298">
        <v>3884</v>
      </c>
      <c r="BK254" s="31"/>
      <c r="BL254" s="298">
        <f>IF(E254,$BJ254,0)</f>
        <v>3884</v>
      </c>
      <c r="BM254" s="31"/>
      <c r="BN254" s="298">
        <f>IF(M254,$BJ254,0)</f>
        <v>3884</v>
      </c>
      <c r="BO254" s="31"/>
      <c r="BP254" s="298">
        <f>IF(S254,$BJ254,0)</f>
        <v>0</v>
      </c>
      <c r="BQ254" s="31"/>
      <c r="BR254" s="298">
        <f>IF(AF254,$BJ254,0)</f>
        <v>0</v>
      </c>
      <c r="BS254" s="31"/>
      <c r="BT254" s="298">
        <f>IF(AL254,$BJ254,0)</f>
        <v>0</v>
      </c>
    </row>
    <row r="255" spans="1:72" ht="8.85" customHeight="1" x14ac:dyDescent="0.25">
      <c r="A255" s="11">
        <v>13</v>
      </c>
      <c r="B255" s="25"/>
      <c r="C255" s="11" t="s">
        <v>236</v>
      </c>
      <c r="D255" s="31"/>
      <c r="E255" s="114">
        <v>938676</v>
      </c>
      <c r="F255" s="31"/>
      <c r="G255" s="302">
        <f>(E255/$BJ255)</f>
        <v>265.01298701298703</v>
      </c>
      <c r="H255" s="31"/>
      <c r="I255" s="302">
        <f>IF(G$287,G255/G$287*100,0)</f>
        <v>91.768718527839994</v>
      </c>
      <c r="J255" s="31"/>
      <c r="K255" s="114">
        <v>0</v>
      </c>
      <c r="L255" s="31"/>
      <c r="M255" s="114">
        <v>132706</v>
      </c>
      <c r="N255" s="31"/>
      <c r="O255" s="302">
        <f>(M255/$BJ255)</f>
        <v>37.466403162055336</v>
      </c>
      <c r="P255" s="31"/>
      <c r="Q255" s="302">
        <f>IF(O$287,O255/O$287*100,0)</f>
        <v>88.229796200988844</v>
      </c>
      <c r="R255" s="31"/>
      <c r="S255" s="114">
        <v>0</v>
      </c>
      <c r="T255" s="31"/>
      <c r="U255" s="302">
        <f>(S255/$BJ255)</f>
        <v>0</v>
      </c>
      <c r="V255" s="31"/>
      <c r="W255" s="302">
        <f>IF(U$287,U255/U$287*100,0)</f>
        <v>0</v>
      </c>
      <c r="X255" s="31"/>
      <c r="Y255" s="114">
        <v>0</v>
      </c>
      <c r="Z255" s="31"/>
      <c r="AA255" s="114">
        <v>0</v>
      </c>
      <c r="AB255" s="31"/>
      <c r="AC255" s="114">
        <v>0</v>
      </c>
      <c r="AD255" s="31"/>
      <c r="AE255" s="31"/>
      <c r="AF255" s="114">
        <v>0</v>
      </c>
      <c r="AG255" s="31"/>
      <c r="AH255" s="302">
        <f>(AF255/$BJ255)</f>
        <v>0</v>
      </c>
      <c r="AI255" s="31"/>
      <c r="AJ255" s="302">
        <f>IF(AH$287,AH255/AH$287*100,0)</f>
        <v>0</v>
      </c>
      <c r="AK255" s="31"/>
      <c r="AL255" s="114">
        <v>266736</v>
      </c>
      <c r="AM255" s="31"/>
      <c r="AN255" s="302">
        <f>(AL255/$BJ255)</f>
        <v>75.306606437041225</v>
      </c>
      <c r="AO255" s="31"/>
      <c r="AP255" s="302">
        <f>IF(AN$287,AN255/AN$287*100,0)</f>
        <v>353.54596315568</v>
      </c>
      <c r="AQ255" s="31"/>
      <c r="AR255" s="114">
        <f>(E255+M255+S255+AF255+AL255)</f>
        <v>1338118</v>
      </c>
      <c r="AS255" s="31"/>
      <c r="AT255" s="114">
        <v>109852</v>
      </c>
      <c r="AU255" s="31"/>
      <c r="AV255" s="302">
        <f>IF($AR255,AT255/$AR255*100,0)</f>
        <v>8.2094404230419133</v>
      </c>
      <c r="AW255" s="31"/>
      <c r="AX255" s="114">
        <v>0</v>
      </c>
      <c r="AY255" s="31"/>
      <c r="AZ255" s="302">
        <f>IF($AR255,AX255/$AR255*100,0)</f>
        <v>0</v>
      </c>
      <c r="BA255" s="31"/>
      <c r="BB255" s="114">
        <v>0</v>
      </c>
      <c r="BC255" s="31"/>
      <c r="BD255" s="302">
        <f>IF($AR255,BB255/$AR255*100,0)</f>
        <v>0</v>
      </c>
      <c r="BE255" s="31"/>
      <c r="BF255" s="114">
        <v>101704</v>
      </c>
      <c r="BG255" s="31"/>
      <c r="BH255" s="30">
        <v>13</v>
      </c>
      <c r="BI255" s="31"/>
      <c r="BJ255" s="298">
        <v>3542</v>
      </c>
      <c r="BK255" s="31"/>
      <c r="BL255" s="298">
        <f>IF(E255,$BJ255,0)</f>
        <v>3542</v>
      </c>
      <c r="BM255" s="31"/>
      <c r="BN255" s="298">
        <f>IF(M255,$BJ255,0)</f>
        <v>3542</v>
      </c>
      <c r="BO255" s="31"/>
      <c r="BP255" s="298">
        <f>IF(S255,$BJ255,0)</f>
        <v>0</v>
      </c>
      <c r="BQ255" s="31"/>
      <c r="BR255" s="298">
        <f>IF(AF255,$BJ255,0)</f>
        <v>0</v>
      </c>
      <c r="BS255" s="31"/>
      <c r="BT255" s="298">
        <f>IF(AL255,$BJ255,0)</f>
        <v>3542</v>
      </c>
    </row>
    <row r="256" spans="1:72" ht="8.85" customHeight="1" x14ac:dyDescent="0.25">
      <c r="A256" s="11">
        <v>14</v>
      </c>
      <c r="B256" s="25"/>
      <c r="C256" s="11" t="s">
        <v>154</v>
      </c>
      <c r="D256" s="31"/>
      <c r="E256" s="114">
        <v>4207070</v>
      </c>
      <c r="F256" s="31"/>
      <c r="G256" s="302">
        <f>(E256/$BJ256)</f>
        <v>256.85756151169181</v>
      </c>
      <c r="H256" s="31"/>
      <c r="I256" s="302">
        <f>IF(G$287,G256/G$287*100,0)</f>
        <v>88.944657127156816</v>
      </c>
      <c r="J256" s="31"/>
      <c r="K256" s="114">
        <v>0</v>
      </c>
      <c r="L256" s="31"/>
      <c r="M256" s="114">
        <v>0</v>
      </c>
      <c r="N256" s="31"/>
      <c r="O256" s="302">
        <f>(M256/$BJ256)</f>
        <v>0</v>
      </c>
      <c r="P256" s="31"/>
      <c r="Q256" s="302">
        <f>IF(O$287,O256/O$287*100,0)</f>
        <v>0</v>
      </c>
      <c r="R256" s="31"/>
      <c r="S256" s="114">
        <v>0</v>
      </c>
      <c r="T256" s="31"/>
      <c r="U256" s="302">
        <f>(S256/$BJ256)</f>
        <v>0</v>
      </c>
      <c r="V256" s="31"/>
      <c r="W256" s="302">
        <f>IF(U$287,U256/U$287*100,0)</f>
        <v>0</v>
      </c>
      <c r="X256" s="31"/>
      <c r="Y256" s="114">
        <v>0</v>
      </c>
      <c r="Z256" s="31"/>
      <c r="AA256" s="114">
        <v>0</v>
      </c>
      <c r="AB256" s="31"/>
      <c r="AC256" s="114">
        <v>0</v>
      </c>
      <c r="AD256" s="31"/>
      <c r="AE256" s="31"/>
      <c r="AF256" s="114">
        <v>0</v>
      </c>
      <c r="AG256" s="31"/>
      <c r="AH256" s="302">
        <f>(AF256/$BJ256)</f>
        <v>0</v>
      </c>
      <c r="AI256" s="31"/>
      <c r="AJ256" s="302">
        <f>IF(AH$287,AH256/AH$287*100,0)</f>
        <v>0</v>
      </c>
      <c r="AK256" s="31"/>
      <c r="AL256" s="114">
        <v>413401</v>
      </c>
      <c r="AM256" s="31"/>
      <c r="AN256" s="302">
        <f>(AL256/$BJ256)</f>
        <v>25.239697173209599</v>
      </c>
      <c r="AO256" s="31"/>
      <c r="AP256" s="302">
        <f>IF(AN$287,AN256/AN$287*100,0)</f>
        <v>118.49415966340655</v>
      </c>
      <c r="AQ256" s="31"/>
      <c r="AR256" s="114">
        <f>(E256+M256+S256+AF256+AL256)</f>
        <v>4620471</v>
      </c>
      <c r="AS256" s="31"/>
      <c r="AT256" s="114">
        <v>53152</v>
      </c>
      <c r="AU256" s="31"/>
      <c r="AV256" s="302">
        <f>IF($AR256,AT256/$AR256*100,0)</f>
        <v>1.1503589136259051</v>
      </c>
      <c r="AW256" s="31"/>
      <c r="AX256" s="114">
        <v>110586</v>
      </c>
      <c r="AY256" s="31"/>
      <c r="AZ256" s="302">
        <f>IF($AR256,AX256/$AR256*100,0)</f>
        <v>2.3933923619475159</v>
      </c>
      <c r="BA256" s="31"/>
      <c r="BB256" s="114">
        <v>0</v>
      </c>
      <c r="BC256" s="31"/>
      <c r="BD256" s="302">
        <f>IF($AR256,BB256/$AR256*100,0)</f>
        <v>0</v>
      </c>
      <c r="BE256" s="31"/>
      <c r="BF256" s="114">
        <v>0</v>
      </c>
      <c r="BG256" s="31"/>
      <c r="BH256" s="30">
        <v>14</v>
      </c>
      <c r="BI256" s="31"/>
      <c r="BJ256" s="298">
        <v>16379</v>
      </c>
      <c r="BK256" s="31"/>
      <c r="BL256" s="298">
        <f>IF(E256,$BJ256,0)</f>
        <v>16379</v>
      </c>
      <c r="BM256" s="31"/>
      <c r="BN256" s="298">
        <f>IF(M256,$BJ256,0)</f>
        <v>0</v>
      </c>
      <c r="BO256" s="31"/>
      <c r="BP256" s="298">
        <f>IF(S256,$BJ256,0)</f>
        <v>0</v>
      </c>
      <c r="BQ256" s="31"/>
      <c r="BR256" s="298">
        <f>IF(AF256,$BJ256,0)</f>
        <v>0</v>
      </c>
      <c r="BS256" s="31"/>
      <c r="BT256" s="298">
        <f>IF(AL256,$BJ256,0)</f>
        <v>16379</v>
      </c>
    </row>
    <row r="257" spans="1:72" ht="8.85" customHeight="1" x14ac:dyDescent="0.25">
      <c r="A257" s="11">
        <v>15</v>
      </c>
      <c r="B257" s="25"/>
      <c r="C257" s="11" t="s">
        <v>237</v>
      </c>
      <c r="D257" s="31"/>
      <c r="E257" s="114">
        <v>774815</v>
      </c>
      <c r="F257" s="31"/>
      <c r="G257" s="302">
        <f>(E257/$BJ257)</f>
        <v>156.18121346502721</v>
      </c>
      <c r="H257" s="31"/>
      <c r="I257" s="302">
        <f>IF(G$287,G257/G$287*100,0)</f>
        <v>54.082443201571117</v>
      </c>
      <c r="J257" s="31"/>
      <c r="K257" s="114">
        <v>0</v>
      </c>
      <c r="L257" s="31"/>
      <c r="M257" s="114">
        <v>0</v>
      </c>
      <c r="N257" s="31"/>
      <c r="O257" s="302">
        <f>(M257/$BJ257)</f>
        <v>0</v>
      </c>
      <c r="P257" s="31"/>
      <c r="Q257" s="302">
        <f>IF(O$287,O257/O$287*100,0)</f>
        <v>0</v>
      </c>
      <c r="R257" s="31"/>
      <c r="S257" s="114">
        <v>0</v>
      </c>
      <c r="T257" s="31"/>
      <c r="U257" s="302">
        <f>(S257/$BJ257)</f>
        <v>0</v>
      </c>
      <c r="V257" s="31"/>
      <c r="W257" s="302">
        <f>IF(U$287,U257/U$287*100,0)</f>
        <v>0</v>
      </c>
      <c r="X257" s="31"/>
      <c r="Y257" s="114">
        <v>0</v>
      </c>
      <c r="Z257" s="31"/>
      <c r="AA257" s="114">
        <v>0</v>
      </c>
      <c r="AB257" s="31"/>
      <c r="AC257" s="114">
        <v>0</v>
      </c>
      <c r="AD257" s="31"/>
      <c r="AE257" s="31"/>
      <c r="AF257" s="114">
        <v>0</v>
      </c>
      <c r="AG257" s="31"/>
      <c r="AH257" s="302">
        <f>(AF257/$BJ257)</f>
        <v>0</v>
      </c>
      <c r="AI257" s="31"/>
      <c r="AJ257" s="302">
        <f>IF(AH$287,AH257/AH$287*100,0)</f>
        <v>0</v>
      </c>
      <c r="AK257" s="31"/>
      <c r="AL257" s="114">
        <v>225696</v>
      </c>
      <c r="AM257" s="31"/>
      <c r="AN257" s="302">
        <f>(AL257/$BJ257)</f>
        <v>45.494053618222132</v>
      </c>
      <c r="AO257" s="31"/>
      <c r="AP257" s="302">
        <f>IF(AN$287,AN257/AN$287*100,0)</f>
        <v>213.58337289780067</v>
      </c>
      <c r="AQ257" s="31"/>
      <c r="AR257" s="114">
        <f>(E257+M257+S257+AF257+AL257)</f>
        <v>1000511</v>
      </c>
      <c r="AS257" s="31"/>
      <c r="AT257" s="114">
        <v>159872</v>
      </c>
      <c r="AU257" s="31"/>
      <c r="AV257" s="302">
        <f>IF($AR257,AT257/$AR257*100,0)</f>
        <v>15.979034713261523</v>
      </c>
      <c r="AW257" s="31"/>
      <c r="AX257" s="114">
        <v>0</v>
      </c>
      <c r="AY257" s="31"/>
      <c r="AZ257" s="302">
        <f>IF($AR257,AX257/$AR257*100,0)</f>
        <v>0</v>
      </c>
      <c r="BA257" s="31"/>
      <c r="BB257" s="114">
        <v>0</v>
      </c>
      <c r="BC257" s="31"/>
      <c r="BD257" s="302">
        <f>IF($AR257,BB257/$AR257*100,0)</f>
        <v>0</v>
      </c>
      <c r="BE257" s="31"/>
      <c r="BF257" s="114">
        <v>0</v>
      </c>
      <c r="BG257" s="31"/>
      <c r="BH257" s="30">
        <v>15</v>
      </c>
      <c r="BI257" s="31"/>
      <c r="BJ257" s="298">
        <v>4961</v>
      </c>
      <c r="BK257" s="31"/>
      <c r="BL257" s="298">
        <f>IF(E257,$BJ257,0)</f>
        <v>4961</v>
      </c>
      <c r="BM257" s="31"/>
      <c r="BN257" s="298">
        <f>IF(M257,$BJ257,0)</f>
        <v>0</v>
      </c>
      <c r="BO257" s="31"/>
      <c r="BP257" s="298">
        <f>IF(S257,$BJ257,0)</f>
        <v>0</v>
      </c>
      <c r="BQ257" s="31"/>
      <c r="BR257" s="298">
        <f>IF(AF257,$BJ257,0)</f>
        <v>0</v>
      </c>
      <c r="BS257" s="31"/>
      <c r="BT257" s="298">
        <f>IF(AL257,$BJ257,0)</f>
        <v>4961</v>
      </c>
    </row>
    <row r="258" spans="1:72" ht="8.85" customHeight="1" x14ac:dyDescent="0.25">
      <c r="A258" s="57"/>
      <c r="B258" s="11"/>
      <c r="C258" s="11"/>
      <c r="D258" s="31"/>
      <c r="E258" s="31"/>
      <c r="F258" s="31"/>
      <c r="G258" s="38"/>
      <c r="H258" s="31"/>
      <c r="I258" s="38"/>
      <c r="J258" s="31"/>
      <c r="K258" s="31"/>
      <c r="L258" s="31"/>
      <c r="M258" s="31"/>
      <c r="N258" s="31"/>
      <c r="O258" s="38"/>
      <c r="P258" s="31"/>
      <c r="Q258" s="38"/>
      <c r="R258" s="31"/>
      <c r="S258" s="31"/>
      <c r="T258" s="31"/>
      <c r="U258" s="38"/>
      <c r="V258" s="31"/>
      <c r="W258" s="38"/>
      <c r="X258" s="31"/>
      <c r="Y258" s="31"/>
      <c r="Z258" s="31"/>
      <c r="AA258" s="31"/>
      <c r="AB258" s="31"/>
      <c r="AC258" s="31"/>
      <c r="AD258" s="31"/>
      <c r="AE258" s="31"/>
      <c r="AF258" s="31"/>
      <c r="AG258" s="31"/>
      <c r="AH258" s="38"/>
      <c r="AI258" s="31"/>
      <c r="AJ258" s="38"/>
      <c r="AK258" s="31"/>
      <c r="AL258" s="31"/>
      <c r="AM258" s="31"/>
      <c r="AN258" s="38"/>
      <c r="AO258" s="31"/>
      <c r="AP258" s="38"/>
      <c r="AQ258" s="31"/>
      <c r="AR258" s="31"/>
      <c r="AS258" s="31"/>
      <c r="AT258" s="31"/>
      <c r="AU258" s="31"/>
      <c r="AV258" s="38"/>
      <c r="AW258" s="31"/>
      <c r="AX258" s="31"/>
      <c r="AY258" s="31"/>
      <c r="AZ258" s="38"/>
      <c r="BA258" s="31"/>
      <c r="BB258" s="31"/>
      <c r="BC258" s="31"/>
      <c r="BD258" s="38"/>
      <c r="BE258" s="31"/>
      <c r="BF258" s="31"/>
      <c r="BG258" s="31"/>
      <c r="BH258" s="37"/>
      <c r="BI258" s="31"/>
      <c r="BJ258" s="277"/>
      <c r="BK258" s="31"/>
      <c r="BL258" s="31"/>
      <c r="BM258" s="31"/>
      <c r="BN258" s="31"/>
      <c r="BO258" s="31"/>
      <c r="BP258" s="31"/>
      <c r="BQ258" s="31"/>
      <c r="BR258" s="31"/>
      <c r="BS258" s="31"/>
      <c r="BT258" s="31"/>
    </row>
    <row r="259" spans="1:72" ht="8.85" customHeight="1" x14ac:dyDescent="0.25">
      <c r="A259" s="11">
        <v>16</v>
      </c>
      <c r="B259" s="25"/>
      <c r="C259" s="11" t="s">
        <v>238</v>
      </c>
      <c r="D259" s="31"/>
      <c r="E259" s="114">
        <v>2388224</v>
      </c>
      <c r="F259" s="31"/>
      <c r="G259" s="302">
        <f>(E259/$BJ259)</f>
        <v>290.6796494644596</v>
      </c>
      <c r="H259" s="31"/>
      <c r="I259" s="302">
        <f>IF(G$287,G259/G$287*100,0)</f>
        <v>100.65657247268398</v>
      </c>
      <c r="J259" s="31"/>
      <c r="K259" s="114">
        <v>0</v>
      </c>
      <c r="L259" s="31"/>
      <c r="M259" s="114">
        <v>181344</v>
      </c>
      <c r="N259" s="31"/>
      <c r="O259" s="302">
        <f>(M259/$BJ259)</f>
        <v>22.07205452775073</v>
      </c>
      <c r="P259" s="31"/>
      <c r="Q259" s="302">
        <f>IF(O$287,O259/O$287*100,0)</f>
        <v>51.977577465798255</v>
      </c>
      <c r="R259" s="31"/>
      <c r="S259" s="114">
        <v>0</v>
      </c>
      <c r="T259" s="31"/>
      <c r="U259" s="302">
        <f>(S259/$BJ259)</f>
        <v>0</v>
      </c>
      <c r="V259" s="31"/>
      <c r="W259" s="302">
        <f>IF(U$287,U259/U$287*100,0)</f>
        <v>0</v>
      </c>
      <c r="X259" s="31"/>
      <c r="Y259" s="114">
        <v>0</v>
      </c>
      <c r="Z259" s="31"/>
      <c r="AA259" s="114">
        <v>0</v>
      </c>
      <c r="AB259" s="31"/>
      <c r="AC259" s="114">
        <v>0</v>
      </c>
      <c r="AD259" s="31"/>
      <c r="AE259" s="31"/>
      <c r="AF259" s="114">
        <v>139491</v>
      </c>
      <c r="AG259" s="31"/>
      <c r="AH259" s="302">
        <f>(AF259/$BJ259)</f>
        <v>16.977969814995131</v>
      </c>
      <c r="AI259" s="31"/>
      <c r="AJ259" s="302">
        <f>IF(AH$287,AH259/AH$287*100,0)</f>
        <v>81.176358380227427</v>
      </c>
      <c r="AK259" s="31"/>
      <c r="AL259" s="114">
        <v>886136</v>
      </c>
      <c r="AM259" s="31"/>
      <c r="AN259" s="302">
        <f>(AL259/$BJ259)</f>
        <v>107.85491723466407</v>
      </c>
      <c r="AO259" s="31"/>
      <c r="AP259" s="302">
        <f>IF(AN$287,AN259/AN$287*100,0)</f>
        <v>506.35226308710088</v>
      </c>
      <c r="AQ259" s="31"/>
      <c r="AR259" s="114">
        <f>(E259+M259+S259+AF259+AL259)</f>
        <v>3595195</v>
      </c>
      <c r="AS259" s="31"/>
      <c r="AT259" s="114">
        <v>175831</v>
      </c>
      <c r="AU259" s="31"/>
      <c r="AV259" s="302">
        <f>IF($AR259,AT259/$AR259*100,0)</f>
        <v>4.8907222000475636</v>
      </c>
      <c r="AW259" s="31"/>
      <c r="AX259" s="114">
        <v>113421</v>
      </c>
      <c r="AY259" s="31"/>
      <c r="AZ259" s="302">
        <f>IF($AR259,AX259/$AR259*100,0)</f>
        <v>3.1547941071346619</v>
      </c>
      <c r="BA259" s="31"/>
      <c r="BB259" s="114">
        <v>0</v>
      </c>
      <c r="BC259" s="31"/>
      <c r="BD259" s="302">
        <f>IF($AR259,BB259/$AR259*100,0)</f>
        <v>0</v>
      </c>
      <c r="BE259" s="31"/>
      <c r="BF259" s="114">
        <v>0</v>
      </c>
      <c r="BG259" s="31"/>
      <c r="BH259" s="30">
        <v>16</v>
      </c>
      <c r="BI259" s="31"/>
      <c r="BJ259" s="298">
        <v>8216</v>
      </c>
      <c r="BK259" s="31"/>
      <c r="BL259" s="298">
        <f>IF(E259,$BJ259,0)</f>
        <v>8216</v>
      </c>
      <c r="BM259" s="31"/>
      <c r="BN259" s="298">
        <f>IF(M259,$BJ259,0)</f>
        <v>8216</v>
      </c>
      <c r="BO259" s="31"/>
      <c r="BP259" s="298">
        <f>IF(S259,$BJ259,0)</f>
        <v>0</v>
      </c>
      <c r="BQ259" s="31"/>
      <c r="BR259" s="298">
        <f>IF(AF259,$BJ259,0)</f>
        <v>8216</v>
      </c>
      <c r="BS259" s="31"/>
      <c r="BT259" s="298">
        <f>IF(AL259,$BJ259,0)</f>
        <v>8216</v>
      </c>
    </row>
    <row r="260" spans="1:72" ht="8.85" customHeight="1" x14ac:dyDescent="0.25">
      <c r="A260" s="11">
        <v>17</v>
      </c>
      <c r="B260" s="25"/>
      <c r="C260" s="11" t="s">
        <v>239</v>
      </c>
      <c r="D260" s="31"/>
      <c r="E260" s="114">
        <v>4760773</v>
      </c>
      <c r="F260" s="31"/>
      <c r="G260" s="302">
        <f>(E260/$BJ260)</f>
        <v>329.69342105263161</v>
      </c>
      <c r="H260" s="31"/>
      <c r="I260" s="302">
        <f>IF(G$287,G260/G$287*100,0)</f>
        <v>114.16626444641713</v>
      </c>
      <c r="J260" s="31"/>
      <c r="K260" s="114">
        <v>0</v>
      </c>
      <c r="L260" s="31"/>
      <c r="M260" s="114">
        <v>0</v>
      </c>
      <c r="N260" s="31"/>
      <c r="O260" s="302">
        <f>(M260/$BJ260)</f>
        <v>0</v>
      </c>
      <c r="P260" s="31"/>
      <c r="Q260" s="302">
        <f>IF(O$287,O260/O$287*100,0)</f>
        <v>0</v>
      </c>
      <c r="R260" s="31"/>
      <c r="S260" s="114">
        <v>0</v>
      </c>
      <c r="T260" s="31"/>
      <c r="U260" s="302">
        <f>(S260/$BJ260)</f>
        <v>0</v>
      </c>
      <c r="V260" s="31"/>
      <c r="W260" s="302">
        <f>IF(U$287,U260/U$287*100,0)</f>
        <v>0</v>
      </c>
      <c r="X260" s="31"/>
      <c r="Y260" s="114">
        <v>0</v>
      </c>
      <c r="Z260" s="31"/>
      <c r="AA260" s="114">
        <v>0</v>
      </c>
      <c r="AB260" s="31"/>
      <c r="AC260" s="114">
        <v>0</v>
      </c>
      <c r="AD260" s="31"/>
      <c r="AE260" s="31"/>
      <c r="AF260" s="114">
        <v>0</v>
      </c>
      <c r="AG260" s="31"/>
      <c r="AH260" s="302">
        <f>(AF260/$BJ260)</f>
        <v>0</v>
      </c>
      <c r="AI260" s="31"/>
      <c r="AJ260" s="302">
        <f>IF(AH$287,AH260/AH$287*100,0)</f>
        <v>0</v>
      </c>
      <c r="AK260" s="31"/>
      <c r="AL260" s="114">
        <v>0</v>
      </c>
      <c r="AM260" s="31"/>
      <c r="AN260" s="302">
        <f>(AL260/$BJ260)</f>
        <v>0</v>
      </c>
      <c r="AO260" s="31"/>
      <c r="AP260" s="302">
        <f>IF(AN$287,AN260/AN$287*100,0)</f>
        <v>0</v>
      </c>
      <c r="AQ260" s="31"/>
      <c r="AR260" s="114">
        <f>(E260+M260+S260+AF260+AL260)</f>
        <v>4760773</v>
      </c>
      <c r="AS260" s="31"/>
      <c r="AT260" s="114">
        <v>0</v>
      </c>
      <c r="AU260" s="31"/>
      <c r="AV260" s="302">
        <f>IF($AR260,AT260/$AR260*100,0)</f>
        <v>0</v>
      </c>
      <c r="AW260" s="31"/>
      <c r="AX260" s="114">
        <v>0</v>
      </c>
      <c r="AY260" s="31"/>
      <c r="AZ260" s="302">
        <f>IF($AR260,AX260/$AR260*100,0)</f>
        <v>0</v>
      </c>
      <c r="BA260" s="31"/>
      <c r="BB260" s="114">
        <v>0</v>
      </c>
      <c r="BC260" s="31"/>
      <c r="BD260" s="302">
        <f>IF($AR260,BB260/$AR260*100,0)</f>
        <v>0</v>
      </c>
      <c r="BE260" s="31"/>
      <c r="BF260" s="114">
        <v>0</v>
      </c>
      <c r="BG260" s="31"/>
      <c r="BH260" s="30">
        <v>17</v>
      </c>
      <c r="BI260" s="31"/>
      <c r="BJ260" s="298">
        <v>14440</v>
      </c>
      <c r="BK260" s="31"/>
      <c r="BL260" s="298">
        <f>IF(E260,$BJ260,0)</f>
        <v>14440</v>
      </c>
      <c r="BM260" s="31"/>
      <c r="BN260" s="298">
        <f>IF(M260,$BJ260,0)</f>
        <v>0</v>
      </c>
      <c r="BO260" s="31"/>
      <c r="BP260" s="298">
        <f>IF(S260,$BJ260,0)</f>
        <v>0</v>
      </c>
      <c r="BQ260" s="31"/>
      <c r="BR260" s="298">
        <f>IF(AF260,$BJ260,0)</f>
        <v>0</v>
      </c>
      <c r="BS260" s="31"/>
      <c r="BT260" s="298">
        <f>IF(AL260,$BJ260,0)</f>
        <v>0</v>
      </c>
    </row>
    <row r="261" spans="1:72" ht="8.85" customHeight="1" x14ac:dyDescent="0.25">
      <c r="A261" s="11">
        <v>18</v>
      </c>
      <c r="B261" s="25"/>
      <c r="C261" s="11" t="s">
        <v>240</v>
      </c>
      <c r="D261" s="31"/>
      <c r="E261" s="114">
        <v>10191368</v>
      </c>
      <c r="F261" s="31"/>
      <c r="G261" s="302">
        <f>(E261/$BJ261)</f>
        <v>437.54799931306889</v>
      </c>
      <c r="H261" s="31"/>
      <c r="I261" s="302">
        <f>IF(G$287,G261/G$287*100,0)</f>
        <v>151.51415650966879</v>
      </c>
      <c r="J261" s="31"/>
      <c r="K261" s="114">
        <v>0</v>
      </c>
      <c r="L261" s="31"/>
      <c r="M261" s="114">
        <v>75586</v>
      </c>
      <c r="N261" s="31"/>
      <c r="O261" s="302">
        <f>(M261/$BJ261)</f>
        <v>3.2451485488579768</v>
      </c>
      <c r="P261" s="31"/>
      <c r="Q261" s="302">
        <f>IF(O$287,O261/O$287*100,0)</f>
        <v>7.6420144701172612</v>
      </c>
      <c r="R261" s="31"/>
      <c r="S261" s="114">
        <v>0</v>
      </c>
      <c r="T261" s="31"/>
      <c r="U261" s="302">
        <f>(S261/$BJ261)</f>
        <v>0</v>
      </c>
      <c r="V261" s="31"/>
      <c r="W261" s="302">
        <f>IF(U$287,U261/U$287*100,0)</f>
        <v>0</v>
      </c>
      <c r="X261" s="31"/>
      <c r="Y261" s="114">
        <v>0</v>
      </c>
      <c r="Z261" s="31"/>
      <c r="AA261" s="114">
        <v>0</v>
      </c>
      <c r="AB261" s="31"/>
      <c r="AC261" s="114">
        <v>0</v>
      </c>
      <c r="AD261" s="31"/>
      <c r="AE261" s="31"/>
      <c r="AF261" s="114">
        <v>510501</v>
      </c>
      <c r="AG261" s="31"/>
      <c r="AH261" s="302">
        <f>(AF261/$BJ261)</f>
        <v>21.917439464193716</v>
      </c>
      <c r="AI261" s="31"/>
      <c r="AJ261" s="302">
        <f>IF(AH$287,AH261/AH$287*100,0)</f>
        <v>104.79332571029425</v>
      </c>
      <c r="AK261" s="31"/>
      <c r="AL261" s="114">
        <v>0</v>
      </c>
      <c r="AM261" s="31"/>
      <c r="AN261" s="302">
        <f>(AL261/$BJ261)</f>
        <v>0</v>
      </c>
      <c r="AO261" s="31"/>
      <c r="AP261" s="302">
        <f>IF(AN$287,AN261/AN$287*100,0)</f>
        <v>0</v>
      </c>
      <c r="AQ261" s="31"/>
      <c r="AR261" s="114">
        <f>(E261+M261+S261+AF261+AL261)</f>
        <v>10777455</v>
      </c>
      <c r="AS261" s="31"/>
      <c r="AT261" s="114">
        <v>119620</v>
      </c>
      <c r="AU261" s="31"/>
      <c r="AV261" s="302">
        <f>IF($AR261,AT261/$AR261*100,0)</f>
        <v>1.1099095287338245</v>
      </c>
      <c r="AW261" s="31"/>
      <c r="AX261" s="114">
        <v>60831</v>
      </c>
      <c r="AY261" s="31"/>
      <c r="AZ261" s="302">
        <f>IF($AR261,AX261/$AR261*100,0)</f>
        <v>0.56442824395926505</v>
      </c>
      <c r="BA261" s="31"/>
      <c r="BB261" s="114">
        <v>49747</v>
      </c>
      <c r="BC261" s="31"/>
      <c r="BD261" s="302">
        <f>IF($AR261,BB261/$AR261*100,0)</f>
        <v>0.46158392681760213</v>
      </c>
      <c r="BE261" s="31"/>
      <c r="BF261" s="114">
        <v>0</v>
      </c>
      <c r="BG261" s="31"/>
      <c r="BH261" s="30">
        <v>18</v>
      </c>
      <c r="BI261" s="31"/>
      <c r="BJ261" s="298">
        <v>23292</v>
      </c>
      <c r="BK261" s="31"/>
      <c r="BL261" s="298">
        <f>IF(E261,$BJ261,0)</f>
        <v>23292</v>
      </c>
      <c r="BM261" s="31"/>
      <c r="BN261" s="298">
        <f>IF(M261,$BJ261,0)</f>
        <v>23292</v>
      </c>
      <c r="BO261" s="31"/>
      <c r="BP261" s="298">
        <f>IF(S261,$BJ261,0)</f>
        <v>0</v>
      </c>
      <c r="BQ261" s="31"/>
      <c r="BR261" s="298">
        <f>IF(AF261,$BJ261,0)</f>
        <v>23292</v>
      </c>
      <c r="BS261" s="31"/>
      <c r="BT261" s="298">
        <f>IF(AL261,$BJ261,0)</f>
        <v>0</v>
      </c>
    </row>
    <row r="262" spans="1:72" ht="8.85" customHeight="1" x14ac:dyDescent="0.25">
      <c r="A262" s="11">
        <v>19</v>
      </c>
      <c r="B262" s="25"/>
      <c r="C262" s="11" t="s">
        <v>241</v>
      </c>
      <c r="D262" s="31"/>
      <c r="E262" s="114">
        <v>12111216</v>
      </c>
      <c r="F262" s="31"/>
      <c r="G262" s="302">
        <f>(E262/$BJ262)</f>
        <v>284.19410550028158</v>
      </c>
      <c r="H262" s="31"/>
      <c r="I262" s="302">
        <f>IF(G$287,G262/G$287*100,0)</f>
        <v>98.410757785423314</v>
      </c>
      <c r="J262" s="31"/>
      <c r="K262" s="114">
        <v>0</v>
      </c>
      <c r="L262" s="31"/>
      <c r="M262" s="114">
        <v>644905</v>
      </c>
      <c r="N262" s="31"/>
      <c r="O262" s="302">
        <f>(M262/$BJ262)</f>
        <v>15.132931293410925</v>
      </c>
      <c r="P262" s="31"/>
      <c r="Q262" s="302">
        <f>IF(O$287,O262/O$287*100,0)</f>
        <v>35.63660589905335</v>
      </c>
      <c r="R262" s="31"/>
      <c r="S262" s="114">
        <v>0</v>
      </c>
      <c r="T262" s="31"/>
      <c r="U262" s="302">
        <f>(S262/$BJ262)</f>
        <v>0</v>
      </c>
      <c r="V262" s="31"/>
      <c r="W262" s="302">
        <f>IF(U$287,U262/U$287*100,0)</f>
        <v>0</v>
      </c>
      <c r="X262" s="31"/>
      <c r="Y262" s="114">
        <v>0</v>
      </c>
      <c r="Z262" s="31"/>
      <c r="AA262" s="114">
        <v>0</v>
      </c>
      <c r="AB262" s="31"/>
      <c r="AC262" s="114">
        <v>0</v>
      </c>
      <c r="AD262" s="31"/>
      <c r="AE262" s="31"/>
      <c r="AF262" s="114">
        <v>0</v>
      </c>
      <c r="AG262" s="31"/>
      <c r="AH262" s="302">
        <f>(AF262/$BJ262)</f>
        <v>0</v>
      </c>
      <c r="AI262" s="31"/>
      <c r="AJ262" s="302">
        <f>IF(AH$287,AH262/AH$287*100,0)</f>
        <v>0</v>
      </c>
      <c r="AK262" s="31"/>
      <c r="AL262" s="114">
        <v>0</v>
      </c>
      <c r="AM262" s="31"/>
      <c r="AN262" s="302">
        <f>(AL262/$BJ262)</f>
        <v>0</v>
      </c>
      <c r="AO262" s="31"/>
      <c r="AP262" s="302">
        <f>IF(AN$287,AN262/AN$287*100,0)</f>
        <v>0</v>
      </c>
      <c r="AQ262" s="31"/>
      <c r="AR262" s="114">
        <f>(E262+M262+S262+AF262+AL262)</f>
        <v>12756121</v>
      </c>
      <c r="AS262" s="31"/>
      <c r="AT262" s="114">
        <v>1003902</v>
      </c>
      <c r="AU262" s="31"/>
      <c r="AV262" s="302">
        <f>IF($AR262,AT262/$AR262*100,0)</f>
        <v>7.8699629769896351</v>
      </c>
      <c r="AW262" s="31"/>
      <c r="AX262" s="114">
        <v>210533</v>
      </c>
      <c r="AY262" s="31"/>
      <c r="AZ262" s="302">
        <f>IF($AR262,AX262/$AR262*100,0)</f>
        <v>1.6504468717410254</v>
      </c>
      <c r="BA262" s="31"/>
      <c r="BB262" s="114">
        <v>12149</v>
      </c>
      <c r="BC262" s="31"/>
      <c r="BD262" s="302">
        <f>IF($AR262,BB262/$AR262*100,0)</f>
        <v>9.5240551575200644E-2</v>
      </c>
      <c r="BE262" s="31"/>
      <c r="BF262" s="114">
        <v>135486</v>
      </c>
      <c r="BG262" s="31"/>
      <c r="BH262" s="30">
        <v>19</v>
      </c>
      <c r="BI262" s="31"/>
      <c r="BJ262" s="298">
        <v>42616</v>
      </c>
      <c r="BK262" s="31"/>
      <c r="BL262" s="298">
        <f>IF(E262,$BJ262,0)</f>
        <v>42616</v>
      </c>
      <c r="BM262" s="31"/>
      <c r="BN262" s="298">
        <f>IF(M262,$BJ262,0)</f>
        <v>42616</v>
      </c>
      <c r="BO262" s="31"/>
      <c r="BP262" s="298">
        <f>IF(S262,$BJ262,0)</f>
        <v>0</v>
      </c>
      <c r="BQ262" s="31"/>
      <c r="BR262" s="298">
        <f>IF(AF262,$BJ262,0)</f>
        <v>0</v>
      </c>
      <c r="BS262" s="31"/>
      <c r="BT262" s="298">
        <f>IF(AL262,$BJ262,0)</f>
        <v>0</v>
      </c>
    </row>
    <row r="263" spans="1:72" ht="8.85" customHeight="1" x14ac:dyDescent="0.25">
      <c r="A263" s="11">
        <v>20</v>
      </c>
      <c r="B263" s="25"/>
      <c r="C263" s="11" t="s">
        <v>242</v>
      </c>
      <c r="D263" s="31"/>
      <c r="E263" s="114">
        <v>1239198</v>
      </c>
      <c r="F263" s="31"/>
      <c r="G263" s="302">
        <f>(E263/$BJ263)</f>
        <v>253.15587334014299</v>
      </c>
      <c r="H263" s="31"/>
      <c r="I263" s="302">
        <f>IF(G$287,G263/G$287*100,0)</f>
        <v>87.66283624840851</v>
      </c>
      <c r="J263" s="31"/>
      <c r="K263" s="114">
        <v>0</v>
      </c>
      <c r="L263" s="31"/>
      <c r="M263" s="114">
        <v>15886</v>
      </c>
      <c r="N263" s="31"/>
      <c r="O263" s="302">
        <f>(M263/$BJ263)</f>
        <v>3.2453524004085801</v>
      </c>
      <c r="P263" s="31"/>
      <c r="Q263" s="302">
        <f>IF(O$287,O263/O$287*100,0)</f>
        <v>7.6424945210227939</v>
      </c>
      <c r="R263" s="31"/>
      <c r="S263" s="114">
        <v>0</v>
      </c>
      <c r="T263" s="31"/>
      <c r="U263" s="302">
        <f>(S263/$BJ263)</f>
        <v>0</v>
      </c>
      <c r="V263" s="31"/>
      <c r="W263" s="302">
        <f>IF(U$287,U263/U$287*100,0)</f>
        <v>0</v>
      </c>
      <c r="X263" s="31"/>
      <c r="Y263" s="114">
        <v>0</v>
      </c>
      <c r="Z263" s="31"/>
      <c r="AA263" s="114">
        <v>0</v>
      </c>
      <c r="AB263" s="31"/>
      <c r="AC263" s="114">
        <v>0</v>
      </c>
      <c r="AD263" s="31"/>
      <c r="AE263" s="31"/>
      <c r="AF263" s="114">
        <v>0</v>
      </c>
      <c r="AG263" s="31"/>
      <c r="AH263" s="302">
        <f>(AF263/$BJ263)</f>
        <v>0</v>
      </c>
      <c r="AI263" s="31"/>
      <c r="AJ263" s="302">
        <f>IF(AH$287,AH263/AH$287*100,0)</f>
        <v>0</v>
      </c>
      <c r="AK263" s="31"/>
      <c r="AL263" s="114">
        <v>12213</v>
      </c>
      <c r="AM263" s="31"/>
      <c r="AN263" s="302">
        <f>(AL263/$BJ263)</f>
        <v>2.4949948927477017</v>
      </c>
      <c r="AO263" s="31"/>
      <c r="AP263" s="302">
        <f>IF(AN$287,AN263/AN$287*100,0)</f>
        <v>11.713386303795925</v>
      </c>
      <c r="AQ263" s="31"/>
      <c r="AR263" s="114">
        <f>(E263+M263+S263+AF263+AL263)</f>
        <v>1267297</v>
      </c>
      <c r="AS263" s="31"/>
      <c r="AT263" s="114">
        <v>135774</v>
      </c>
      <c r="AU263" s="31"/>
      <c r="AV263" s="302">
        <f>IF($AR263,AT263/$AR263*100,0)</f>
        <v>10.713668540208017</v>
      </c>
      <c r="AW263" s="31"/>
      <c r="AX263" s="114">
        <v>9240</v>
      </c>
      <c r="AY263" s="31"/>
      <c r="AZ263" s="302">
        <f>IF($AR263,AX263/$AR263*100,0)</f>
        <v>0.7291108556242144</v>
      </c>
      <c r="BA263" s="31"/>
      <c r="BB263" s="114">
        <v>0</v>
      </c>
      <c r="BC263" s="31"/>
      <c r="BD263" s="302">
        <f>IF($AR263,BB263/$AR263*100,0)</f>
        <v>0</v>
      </c>
      <c r="BE263" s="31"/>
      <c r="BF263" s="114">
        <v>0</v>
      </c>
      <c r="BG263" s="31"/>
      <c r="BH263" s="30">
        <v>20</v>
      </c>
      <c r="BI263" s="31"/>
      <c r="BJ263" s="298">
        <v>4895</v>
      </c>
      <c r="BK263" s="31"/>
      <c r="BL263" s="298">
        <f>IF(E263,$BJ263,0)</f>
        <v>4895</v>
      </c>
      <c r="BM263" s="31"/>
      <c r="BN263" s="298">
        <f>IF(M263,$BJ263,0)</f>
        <v>4895</v>
      </c>
      <c r="BO263" s="31"/>
      <c r="BP263" s="298">
        <f>IF(S263,$BJ263,0)</f>
        <v>0</v>
      </c>
      <c r="BQ263" s="31"/>
      <c r="BR263" s="298">
        <f>IF(AF263,$BJ263,0)</f>
        <v>0</v>
      </c>
      <c r="BS263" s="31"/>
      <c r="BT263" s="298">
        <f>IF(AL263,$BJ263,0)</f>
        <v>4895</v>
      </c>
    </row>
    <row r="264" spans="1:72" ht="8.85" customHeight="1" x14ac:dyDescent="0.25">
      <c r="A264" s="57"/>
      <c r="B264" s="11"/>
      <c r="C264" s="11"/>
      <c r="D264" s="31"/>
      <c r="E264" s="277"/>
      <c r="F264" s="31"/>
      <c r="G264" s="38"/>
      <c r="H264" s="31"/>
      <c r="I264" s="38"/>
      <c r="J264" s="31"/>
      <c r="K264" s="277"/>
      <c r="L264" s="31"/>
      <c r="M264" s="277"/>
      <c r="N264" s="31"/>
      <c r="O264" s="38"/>
      <c r="P264" s="31"/>
      <c r="Q264" s="38"/>
      <c r="R264" s="31"/>
      <c r="S264" s="277"/>
      <c r="T264" s="31"/>
      <c r="U264" s="38"/>
      <c r="V264" s="31"/>
      <c r="W264" s="38"/>
      <c r="X264" s="31"/>
      <c r="Y264" s="277"/>
      <c r="Z264" s="31"/>
      <c r="AA264" s="277"/>
      <c r="AB264" s="31"/>
      <c r="AC264" s="277"/>
      <c r="AD264" s="31"/>
      <c r="AE264" s="31"/>
      <c r="AF264" s="277"/>
      <c r="AG264" s="31"/>
      <c r="AH264" s="38"/>
      <c r="AI264" s="31"/>
      <c r="AJ264" s="38"/>
      <c r="AK264" s="31"/>
      <c r="AL264" s="277"/>
      <c r="AM264" s="31"/>
      <c r="AN264" s="38"/>
      <c r="AO264" s="31"/>
      <c r="AP264" s="38"/>
      <c r="AQ264" s="31"/>
      <c r="AR264" s="277"/>
      <c r="AS264" s="31"/>
      <c r="AT264" s="277"/>
      <c r="AU264" s="31"/>
      <c r="AV264" s="38"/>
      <c r="AW264" s="31"/>
      <c r="AX264" s="277"/>
      <c r="AY264" s="31"/>
      <c r="AZ264" s="38"/>
      <c r="BA264" s="31"/>
      <c r="BB264" s="277"/>
      <c r="BC264" s="31"/>
      <c r="BD264" s="38"/>
      <c r="BE264" s="31"/>
      <c r="BF264" s="277"/>
      <c r="BG264" s="31"/>
      <c r="BH264" s="37"/>
      <c r="BI264" s="31"/>
      <c r="BJ264" s="277"/>
      <c r="BK264" s="31"/>
      <c r="BL264" s="31"/>
      <c r="BM264" s="31"/>
      <c r="BN264" s="31"/>
      <c r="BO264" s="31"/>
      <c r="BP264" s="31"/>
      <c r="BQ264" s="31"/>
      <c r="BR264" s="31"/>
      <c r="BS264" s="31"/>
      <c r="BT264" s="31"/>
    </row>
    <row r="265" spans="1:72" ht="8.85" customHeight="1" x14ac:dyDescent="0.25">
      <c r="A265" s="11">
        <v>21</v>
      </c>
      <c r="B265" s="25"/>
      <c r="C265" s="11" t="s">
        <v>243</v>
      </c>
      <c r="D265" s="31"/>
      <c r="E265" s="114">
        <v>1654329</v>
      </c>
      <c r="F265" s="31"/>
      <c r="G265" s="302">
        <f>(E265/$BJ265)</f>
        <v>277.19989946380696</v>
      </c>
      <c r="H265" s="31"/>
      <c r="I265" s="302">
        <f>IF(G$287,G265/G$287*100,0)</f>
        <v>95.98880355472177</v>
      </c>
      <c r="J265" s="31"/>
      <c r="K265" s="114">
        <v>0</v>
      </c>
      <c r="L265" s="31"/>
      <c r="M265" s="114">
        <v>411744</v>
      </c>
      <c r="N265" s="31"/>
      <c r="O265" s="302">
        <f>(M265/$BJ265)</f>
        <v>68.991957104557642</v>
      </c>
      <c r="P265" s="31"/>
      <c r="Q265" s="302">
        <f>IF(O$287,O265/O$287*100,0)</f>
        <v>162.46946066622522</v>
      </c>
      <c r="R265" s="31"/>
      <c r="S265" s="114">
        <v>0</v>
      </c>
      <c r="T265" s="31"/>
      <c r="U265" s="302">
        <f>(S265/$BJ265)</f>
        <v>0</v>
      </c>
      <c r="V265" s="31"/>
      <c r="W265" s="302">
        <f>IF(U$287,U265/U$287*100,0)</f>
        <v>0</v>
      </c>
      <c r="X265" s="31"/>
      <c r="Y265" s="114">
        <v>0</v>
      </c>
      <c r="Z265" s="31"/>
      <c r="AA265" s="114">
        <v>0</v>
      </c>
      <c r="AB265" s="31"/>
      <c r="AC265" s="114">
        <v>0</v>
      </c>
      <c r="AD265" s="31"/>
      <c r="AE265" s="31"/>
      <c r="AF265" s="114">
        <v>0</v>
      </c>
      <c r="AG265" s="31"/>
      <c r="AH265" s="302">
        <f>(AF265/$BJ265)</f>
        <v>0</v>
      </c>
      <c r="AI265" s="31"/>
      <c r="AJ265" s="302">
        <f>IF(AH$287,AH265/AH$287*100,0)</f>
        <v>0</v>
      </c>
      <c r="AK265" s="31"/>
      <c r="AL265" s="114">
        <v>0</v>
      </c>
      <c r="AM265" s="31"/>
      <c r="AN265" s="302">
        <f>(AL265/$BJ265)</f>
        <v>0</v>
      </c>
      <c r="AO265" s="31"/>
      <c r="AP265" s="302">
        <f>IF(AN$287,AN265/AN$287*100,0)</f>
        <v>0</v>
      </c>
      <c r="AQ265" s="31"/>
      <c r="AR265" s="114">
        <f>(E265+M265+S265+AF265+AL265)</f>
        <v>2066073</v>
      </c>
      <c r="AS265" s="31"/>
      <c r="AT265" s="114">
        <v>320763</v>
      </c>
      <c r="AU265" s="31"/>
      <c r="AV265" s="302">
        <f>IF($AR265,AT265/$AR265*100,0)</f>
        <v>15.525250075868568</v>
      </c>
      <c r="AW265" s="31"/>
      <c r="AX265" s="114">
        <v>152507</v>
      </c>
      <c r="AY265" s="31"/>
      <c r="AZ265" s="302">
        <f>IF($AR265,AX265/$AR265*100,0)</f>
        <v>7.3814913606634418</v>
      </c>
      <c r="BA265" s="31"/>
      <c r="BB265" s="114">
        <v>0</v>
      </c>
      <c r="BC265" s="31"/>
      <c r="BD265" s="302">
        <f>IF($AR265,BB265/$AR265*100,0)</f>
        <v>0</v>
      </c>
      <c r="BE265" s="31"/>
      <c r="BF265" s="114">
        <v>336883</v>
      </c>
      <c r="BG265" s="31"/>
      <c r="BH265" s="30">
        <v>21</v>
      </c>
      <c r="BI265" s="31"/>
      <c r="BJ265" s="298">
        <v>5968</v>
      </c>
      <c r="BK265" s="31"/>
      <c r="BL265" s="298">
        <f>IF(E265,$BJ265,0)</f>
        <v>5968</v>
      </c>
      <c r="BM265" s="31"/>
      <c r="BN265" s="298">
        <f>IF(M265,$BJ265,0)</f>
        <v>5968</v>
      </c>
      <c r="BO265" s="31"/>
      <c r="BP265" s="298">
        <f>IF(S265,$BJ265,0)</f>
        <v>0</v>
      </c>
      <c r="BQ265" s="31"/>
      <c r="BR265" s="298">
        <f>IF(AF265,$BJ265,0)</f>
        <v>0</v>
      </c>
      <c r="BS265" s="31"/>
      <c r="BT265" s="298">
        <f>IF(AL265,$BJ265,0)</f>
        <v>0</v>
      </c>
    </row>
    <row r="266" spans="1:72" ht="8.85" customHeight="1" x14ac:dyDescent="0.25">
      <c r="A266" s="11">
        <v>22</v>
      </c>
      <c r="B266" s="25"/>
      <c r="C266" s="20" t="s">
        <v>195</v>
      </c>
      <c r="D266" s="31"/>
      <c r="E266" s="114">
        <v>1398661</v>
      </c>
      <c r="F266" s="31"/>
      <c r="G266" s="302">
        <f>(E266/$BJ266)</f>
        <v>296.26371531455197</v>
      </c>
      <c r="H266" s="31"/>
      <c r="I266" s="302">
        <f>IF(G$287,G266/G$287*100,0)</f>
        <v>102.5902232458551</v>
      </c>
      <c r="J266" s="31"/>
      <c r="K266" s="114">
        <v>0</v>
      </c>
      <c r="L266" s="31"/>
      <c r="M266" s="114">
        <v>55320</v>
      </c>
      <c r="N266" s="31"/>
      <c r="O266" s="302">
        <f>(M266/$BJ266)</f>
        <v>11.717856386358822</v>
      </c>
      <c r="P266" s="31"/>
      <c r="Q266" s="302">
        <f>IF(O$287,O266/O$287*100,0)</f>
        <v>27.594431106959206</v>
      </c>
      <c r="R266" s="31"/>
      <c r="S266" s="114">
        <v>0</v>
      </c>
      <c r="T266" s="31"/>
      <c r="U266" s="302">
        <f>(S266/$BJ266)</f>
        <v>0</v>
      </c>
      <c r="V266" s="31"/>
      <c r="W266" s="302">
        <f>IF(U$287,U266/U$287*100,0)</f>
        <v>0</v>
      </c>
      <c r="X266" s="31"/>
      <c r="Y266" s="114">
        <v>0</v>
      </c>
      <c r="Z266" s="31"/>
      <c r="AA266" s="114">
        <v>0</v>
      </c>
      <c r="AB266" s="31"/>
      <c r="AC266" s="114">
        <v>0</v>
      </c>
      <c r="AD266" s="31"/>
      <c r="AE266" s="31"/>
      <c r="AF266" s="114">
        <v>0</v>
      </c>
      <c r="AG266" s="31"/>
      <c r="AH266" s="302">
        <f>(AF266/$BJ266)</f>
        <v>0</v>
      </c>
      <c r="AI266" s="31"/>
      <c r="AJ266" s="302">
        <f>IF(AH$287,AH266/AH$287*100,0)</f>
        <v>0</v>
      </c>
      <c r="AK266" s="31"/>
      <c r="AL266" s="114">
        <v>0</v>
      </c>
      <c r="AM266" s="31"/>
      <c r="AN266" s="302">
        <f>(AL266/$BJ266)</f>
        <v>0</v>
      </c>
      <c r="AO266" s="31"/>
      <c r="AP266" s="302">
        <f>IF(AN$287,AN266/AN$287*100,0)</f>
        <v>0</v>
      </c>
      <c r="AQ266" s="31"/>
      <c r="AR266" s="114">
        <f>(E266+M266+S266+AF266+AL266)</f>
        <v>1453981</v>
      </c>
      <c r="AS266" s="31"/>
      <c r="AT266" s="114">
        <v>121668</v>
      </c>
      <c r="AU266" s="31"/>
      <c r="AV266" s="302">
        <f>IF($AR266,AT266/$AR266*100,0)</f>
        <v>8.3679222768385557</v>
      </c>
      <c r="AW266" s="31"/>
      <c r="AX266" s="114">
        <v>0</v>
      </c>
      <c r="AY266" s="31"/>
      <c r="AZ266" s="302">
        <f>IF($AR266,AX266/$AR266*100,0)</f>
        <v>0</v>
      </c>
      <c r="BA266" s="31"/>
      <c r="BB266" s="114">
        <v>0</v>
      </c>
      <c r="BC266" s="31"/>
      <c r="BD266" s="302">
        <f>IF($AR266,BB266/$AR266*100,0)</f>
        <v>0</v>
      </c>
      <c r="BE266" s="31"/>
      <c r="BF266" s="114">
        <v>0</v>
      </c>
      <c r="BG266" s="31"/>
      <c r="BH266" s="30">
        <v>22</v>
      </c>
      <c r="BI266" s="31"/>
      <c r="BJ266" s="298">
        <v>4721</v>
      </c>
      <c r="BK266" s="31"/>
      <c r="BL266" s="298">
        <f>IF(E266,$BJ266,0)</f>
        <v>4721</v>
      </c>
      <c r="BM266" s="31"/>
      <c r="BN266" s="298">
        <f>IF(M266,$BJ266,0)</f>
        <v>4721</v>
      </c>
      <c r="BO266" s="31"/>
      <c r="BP266" s="298">
        <f>IF(S266,$BJ266,0)</f>
        <v>0</v>
      </c>
      <c r="BQ266" s="31"/>
      <c r="BR266" s="298">
        <f>IF(AF266,$BJ266,0)</f>
        <v>0</v>
      </c>
      <c r="BS266" s="31"/>
      <c r="BT266" s="298">
        <f>IF(AL266,$BJ266,0)</f>
        <v>0</v>
      </c>
    </row>
    <row r="267" spans="1:72" ht="8.85" customHeight="1" x14ac:dyDescent="0.25">
      <c r="A267" s="11">
        <v>23</v>
      </c>
      <c r="B267" s="25"/>
      <c r="C267" s="11" t="s">
        <v>203</v>
      </c>
      <c r="D267" s="31"/>
      <c r="E267" s="114">
        <v>2271966</v>
      </c>
      <c r="F267" s="31"/>
      <c r="G267" s="302">
        <f>(E267/$BJ267)</f>
        <v>250.05128769535548</v>
      </c>
      <c r="H267" s="31"/>
      <c r="I267" s="302">
        <f>IF(G$287,G267/G$287*100,0)</f>
        <v>86.587780080809765</v>
      </c>
      <c r="J267" s="31"/>
      <c r="K267" s="114">
        <v>0</v>
      </c>
      <c r="L267" s="31"/>
      <c r="M267" s="114">
        <v>788157</v>
      </c>
      <c r="N267" s="31"/>
      <c r="O267" s="302">
        <f>(M267/$BJ267)</f>
        <v>86.744111820383011</v>
      </c>
      <c r="P267" s="31"/>
      <c r="Q267" s="302">
        <f>IF(O$287,O267/O$287*100,0)</f>
        <v>204.27408722541301</v>
      </c>
      <c r="R267" s="31"/>
      <c r="S267" s="114">
        <v>0</v>
      </c>
      <c r="T267" s="31"/>
      <c r="U267" s="302">
        <f>(S267/$BJ267)</f>
        <v>0</v>
      </c>
      <c r="V267" s="31"/>
      <c r="W267" s="302">
        <f>IF(U$287,U267/U$287*100,0)</f>
        <v>0</v>
      </c>
      <c r="X267" s="31"/>
      <c r="Y267" s="114">
        <v>0</v>
      </c>
      <c r="Z267" s="31"/>
      <c r="AA267" s="114">
        <v>0</v>
      </c>
      <c r="AB267" s="31"/>
      <c r="AC267" s="114">
        <v>0</v>
      </c>
      <c r="AD267" s="31"/>
      <c r="AE267" s="31"/>
      <c r="AF267" s="114">
        <v>109850</v>
      </c>
      <c r="AG267" s="31"/>
      <c r="AH267" s="302">
        <f>(AF267/$BJ267)</f>
        <v>12.090028615452344</v>
      </c>
      <c r="AI267" s="31"/>
      <c r="AJ267" s="302">
        <f>IF(AH$287,AH267/AH$287*100,0)</f>
        <v>57.805762786099393</v>
      </c>
      <c r="AK267" s="31"/>
      <c r="AL267" s="114">
        <v>0</v>
      </c>
      <c r="AM267" s="31"/>
      <c r="AN267" s="302">
        <f>(AL267/$BJ267)</f>
        <v>0</v>
      </c>
      <c r="AO267" s="31"/>
      <c r="AP267" s="302">
        <f>IF(AN$287,AN267/AN$287*100,0)</f>
        <v>0</v>
      </c>
      <c r="AQ267" s="31"/>
      <c r="AR267" s="114">
        <f>(E267+M267+S267+AF267+AL267)</f>
        <v>3169973</v>
      </c>
      <c r="AS267" s="31"/>
      <c r="AT267" s="114">
        <v>266086</v>
      </c>
      <c r="AU267" s="31"/>
      <c r="AV267" s="302">
        <f>IF($AR267,AT267/$AR267*100,0)</f>
        <v>8.3939516204081226</v>
      </c>
      <c r="AW267" s="31"/>
      <c r="AX267" s="114">
        <v>7019</v>
      </c>
      <c r="AY267" s="31"/>
      <c r="AZ267" s="302">
        <f>IF($AR267,AX267/$AR267*100,0)</f>
        <v>0.22142144428359484</v>
      </c>
      <c r="BA267" s="31"/>
      <c r="BB267" s="114">
        <v>0</v>
      </c>
      <c r="BC267" s="31"/>
      <c r="BD267" s="302">
        <f>IF($AR267,BB267/$AR267*100,0)</f>
        <v>0</v>
      </c>
      <c r="BE267" s="31"/>
      <c r="BF267" s="114">
        <v>10336</v>
      </c>
      <c r="BG267" s="31"/>
      <c r="BH267" s="30">
        <v>23</v>
      </c>
      <c r="BI267" s="31"/>
      <c r="BJ267" s="298">
        <v>9086</v>
      </c>
      <c r="BK267" s="31"/>
      <c r="BL267" s="298">
        <f>IF(E267,$BJ267,0)</f>
        <v>9086</v>
      </c>
      <c r="BM267" s="31"/>
      <c r="BN267" s="298">
        <f>IF(M267,$BJ267,0)</f>
        <v>9086</v>
      </c>
      <c r="BO267" s="31"/>
      <c r="BP267" s="298">
        <f>IF(S267,$BJ267,0)</f>
        <v>0</v>
      </c>
      <c r="BQ267" s="31"/>
      <c r="BR267" s="298">
        <f>IF(AF267,$BJ267,0)</f>
        <v>9086</v>
      </c>
      <c r="BS267" s="31"/>
      <c r="BT267" s="298">
        <f>IF(AL267,$BJ267,0)</f>
        <v>0</v>
      </c>
    </row>
    <row r="268" spans="1:72" ht="8.85" customHeight="1" x14ac:dyDescent="0.25">
      <c r="A268" s="11">
        <v>24</v>
      </c>
      <c r="B268" s="25"/>
      <c r="C268" s="58" t="s">
        <v>244</v>
      </c>
      <c r="D268" s="31"/>
      <c r="E268" s="114">
        <v>1988829</v>
      </c>
      <c r="F268" s="31"/>
      <c r="G268" s="302">
        <f>(E268/$BJ268)</f>
        <v>257.38695483370003</v>
      </c>
      <c r="H268" s="31"/>
      <c r="I268" s="302">
        <f>IF(G$287,G268/G$287*100,0)</f>
        <v>89.127975489420734</v>
      </c>
      <c r="J268" s="31"/>
      <c r="K268" s="114">
        <v>0</v>
      </c>
      <c r="L268" s="31"/>
      <c r="M268" s="114">
        <v>115076</v>
      </c>
      <c r="N268" s="31"/>
      <c r="O268" s="302">
        <f>(M268/$BJ268)</f>
        <v>14.892713860489193</v>
      </c>
      <c r="P268" s="31"/>
      <c r="Q268" s="302">
        <f>IF(O$287,O268/O$287*100,0)</f>
        <v>35.070916818654148</v>
      </c>
      <c r="R268" s="31"/>
      <c r="S268" s="114">
        <v>0</v>
      </c>
      <c r="T268" s="31"/>
      <c r="U268" s="302">
        <f>(S268/$BJ268)</f>
        <v>0</v>
      </c>
      <c r="V268" s="31"/>
      <c r="W268" s="302">
        <f>IF(U$287,U268/U$287*100,0)</f>
        <v>0</v>
      </c>
      <c r="X268" s="31"/>
      <c r="Y268" s="114">
        <v>0</v>
      </c>
      <c r="Z268" s="31"/>
      <c r="AA268" s="114">
        <v>0</v>
      </c>
      <c r="AB268" s="31"/>
      <c r="AC268" s="114">
        <v>0</v>
      </c>
      <c r="AD268" s="31"/>
      <c r="AE268" s="31"/>
      <c r="AF268" s="114">
        <v>0</v>
      </c>
      <c r="AG268" s="31"/>
      <c r="AH268" s="302">
        <f>(AF268/$BJ268)</f>
        <v>0</v>
      </c>
      <c r="AI268" s="31"/>
      <c r="AJ268" s="302">
        <f>IF(AH$287,AH268/AH$287*100,0)</f>
        <v>0</v>
      </c>
      <c r="AK268" s="31"/>
      <c r="AL268" s="114">
        <v>0</v>
      </c>
      <c r="AM268" s="31"/>
      <c r="AN268" s="302">
        <f>(AL268/$BJ268)</f>
        <v>0</v>
      </c>
      <c r="AO268" s="31"/>
      <c r="AP268" s="302">
        <f>IF(AN$287,AN268/AN$287*100,0)</f>
        <v>0</v>
      </c>
      <c r="AQ268" s="31"/>
      <c r="AR268" s="114">
        <f>(E268+M268+S268+AF268+AL268)</f>
        <v>2103905</v>
      </c>
      <c r="AS268" s="31"/>
      <c r="AT268" s="114">
        <v>135160</v>
      </c>
      <c r="AU268" s="31"/>
      <c r="AV268" s="302">
        <f>IF($AR268,AT268/$AR268*100,0)</f>
        <v>6.4242444406948023</v>
      </c>
      <c r="AW268" s="31"/>
      <c r="AX268" s="114">
        <v>131345</v>
      </c>
      <c r="AY268" s="31"/>
      <c r="AZ268" s="302">
        <f>IF($AR268,AX268/$AR268*100,0)</f>
        <v>6.242914960513902</v>
      </c>
      <c r="BA268" s="31"/>
      <c r="BB268" s="114">
        <v>0</v>
      </c>
      <c r="BC268" s="31"/>
      <c r="BD268" s="302">
        <f>IF($AR268,BB268/$AR268*100,0)</f>
        <v>0</v>
      </c>
      <c r="BE268" s="31"/>
      <c r="BF268" s="114">
        <v>0</v>
      </c>
      <c r="BG268" s="31"/>
      <c r="BH268" s="30">
        <v>24</v>
      </c>
      <c r="BI268" s="31"/>
      <c r="BJ268" s="298">
        <v>7727</v>
      </c>
      <c r="BK268" s="31"/>
      <c r="BL268" s="298">
        <f>IF(E268,$BJ268,0)</f>
        <v>7727</v>
      </c>
      <c r="BM268" s="31"/>
      <c r="BN268" s="298">
        <f>IF(M268,$BJ268,0)</f>
        <v>7727</v>
      </c>
      <c r="BO268" s="31"/>
      <c r="BP268" s="298">
        <f>IF(S268,$BJ268,0)</f>
        <v>0</v>
      </c>
      <c r="BQ268" s="31"/>
      <c r="BR268" s="298">
        <f>IF(AF268,$BJ268,0)</f>
        <v>0</v>
      </c>
      <c r="BS268" s="31"/>
      <c r="BT268" s="298">
        <f>IF(AL268,$BJ268,0)</f>
        <v>0</v>
      </c>
    </row>
    <row r="269" spans="1:72" ht="8.85" customHeight="1" x14ac:dyDescent="0.25">
      <c r="A269" s="11">
        <v>25</v>
      </c>
      <c r="B269" s="25"/>
      <c r="C269" s="11" t="s">
        <v>245</v>
      </c>
      <c r="D269" s="31"/>
      <c r="E269" s="114">
        <v>1800854</v>
      </c>
      <c r="F269" s="31"/>
      <c r="G269" s="302">
        <f>(E269/$BJ269)</f>
        <v>309.26567061652071</v>
      </c>
      <c r="H269" s="31"/>
      <c r="I269" s="302">
        <f>IF(G$287,G269/G$287*100,0)</f>
        <v>107.09254137700184</v>
      </c>
      <c r="J269" s="31"/>
      <c r="K269" s="114">
        <v>0</v>
      </c>
      <c r="L269" s="31"/>
      <c r="M269" s="114">
        <v>755357</v>
      </c>
      <c r="N269" s="31"/>
      <c r="O269" s="302">
        <f>(M269/$BJ269)</f>
        <v>129.71956036407352</v>
      </c>
      <c r="P269" s="31"/>
      <c r="Q269" s="302">
        <f>IF(O$287,O269/O$287*100,0)</f>
        <v>305.47715842110262</v>
      </c>
      <c r="R269" s="31"/>
      <c r="S269" s="114">
        <v>0</v>
      </c>
      <c r="T269" s="31"/>
      <c r="U269" s="302">
        <f>(S269/$BJ269)</f>
        <v>0</v>
      </c>
      <c r="V269" s="31"/>
      <c r="W269" s="302">
        <f>IF(U$287,U269/U$287*100,0)</f>
        <v>0</v>
      </c>
      <c r="X269" s="31"/>
      <c r="Y269" s="114">
        <v>0</v>
      </c>
      <c r="Z269" s="31"/>
      <c r="AA269" s="114">
        <v>0</v>
      </c>
      <c r="AB269" s="31"/>
      <c r="AC269" s="114">
        <v>0</v>
      </c>
      <c r="AD269" s="31"/>
      <c r="AE269" s="31"/>
      <c r="AF269" s="114">
        <v>0</v>
      </c>
      <c r="AG269" s="31"/>
      <c r="AH269" s="302">
        <f>(AF269/$BJ269)</f>
        <v>0</v>
      </c>
      <c r="AI269" s="31"/>
      <c r="AJ269" s="302">
        <f>IF(AH$287,AH269/AH$287*100,0)</f>
        <v>0</v>
      </c>
      <c r="AK269" s="31"/>
      <c r="AL269" s="114">
        <v>0</v>
      </c>
      <c r="AM269" s="31"/>
      <c r="AN269" s="302">
        <f>(AL269/$BJ269)</f>
        <v>0</v>
      </c>
      <c r="AO269" s="31"/>
      <c r="AP269" s="302">
        <f>IF(AN$287,AN269/AN$287*100,0)</f>
        <v>0</v>
      </c>
      <c r="AQ269" s="31"/>
      <c r="AR269" s="114">
        <f>(E269+M269+S269+AF269+AL269)</f>
        <v>2556211</v>
      </c>
      <c r="AS269" s="31"/>
      <c r="AT269" s="114">
        <v>245613</v>
      </c>
      <c r="AU269" s="31"/>
      <c r="AV269" s="302">
        <f>IF($AR269,AT269/$AR269*100,0)</f>
        <v>9.608479112248558</v>
      </c>
      <c r="AW269" s="31"/>
      <c r="AX269" s="114">
        <v>51342</v>
      </c>
      <c r="AY269" s="31"/>
      <c r="AZ269" s="302">
        <f>IF($AR269,AX269/$AR269*100,0)</f>
        <v>2.0085196409842538</v>
      </c>
      <c r="BA269" s="31"/>
      <c r="BB269" s="114">
        <v>0</v>
      </c>
      <c r="BC269" s="31"/>
      <c r="BD269" s="302">
        <f>IF($AR269,BB269/$AR269*100,0)</f>
        <v>0</v>
      </c>
      <c r="BE269" s="31"/>
      <c r="BF269" s="114">
        <v>496878</v>
      </c>
      <c r="BG269" s="31"/>
      <c r="BH269" s="30">
        <v>25</v>
      </c>
      <c r="BI269" s="31"/>
      <c r="BJ269" s="298">
        <v>5823</v>
      </c>
      <c r="BK269" s="31"/>
      <c r="BL269" s="298">
        <f>IF(E269,$BJ269,0)</f>
        <v>5823</v>
      </c>
      <c r="BM269" s="31"/>
      <c r="BN269" s="298">
        <f>IF(M269,$BJ269,0)</f>
        <v>5823</v>
      </c>
      <c r="BO269" s="31"/>
      <c r="BP269" s="298">
        <f>IF(S269,$BJ269,0)</f>
        <v>0</v>
      </c>
      <c r="BQ269" s="31"/>
      <c r="BR269" s="298">
        <f>IF(AF269,$BJ269,0)</f>
        <v>0</v>
      </c>
      <c r="BS269" s="31"/>
      <c r="BT269" s="298">
        <f>IF(AL269,$BJ269,0)</f>
        <v>0</v>
      </c>
    </row>
    <row r="270" spans="1:72" ht="8.85" customHeight="1" x14ac:dyDescent="0.25">
      <c r="A270" s="57"/>
      <c r="B270" s="11"/>
      <c r="C270" s="11"/>
      <c r="D270" s="31"/>
      <c r="E270" s="31"/>
      <c r="F270" s="31"/>
      <c r="G270" s="38"/>
      <c r="H270" s="31"/>
      <c r="I270" s="38"/>
      <c r="J270" s="31"/>
      <c r="K270" s="31"/>
      <c r="L270" s="31"/>
      <c r="M270" s="31"/>
      <c r="N270" s="31"/>
      <c r="O270" s="38"/>
      <c r="P270" s="31"/>
      <c r="Q270" s="38"/>
      <c r="R270" s="31"/>
      <c r="S270" s="31"/>
      <c r="T270" s="31"/>
      <c r="U270" s="38"/>
      <c r="V270" s="31"/>
      <c r="W270" s="38"/>
      <c r="X270" s="31"/>
      <c r="Y270" s="31"/>
      <c r="Z270" s="31"/>
      <c r="AA270" s="31"/>
      <c r="AB270" s="31"/>
      <c r="AC270" s="31"/>
      <c r="AD270" s="31"/>
      <c r="AE270" s="31"/>
      <c r="AF270" s="31"/>
      <c r="AG270" s="31"/>
      <c r="AH270" s="38"/>
      <c r="AI270" s="31"/>
      <c r="AJ270" s="38"/>
      <c r="AK270" s="31"/>
      <c r="AL270" s="31"/>
      <c r="AM270" s="31"/>
      <c r="AN270" s="38"/>
      <c r="AO270" s="31"/>
      <c r="AP270" s="38"/>
      <c r="AQ270" s="31"/>
      <c r="AR270" s="277"/>
      <c r="AS270" s="31"/>
      <c r="AT270" s="31"/>
      <c r="AU270" s="31"/>
      <c r="AV270" s="38"/>
      <c r="AW270" s="31"/>
      <c r="AX270" s="31"/>
      <c r="AY270" s="31"/>
      <c r="AZ270" s="38"/>
      <c r="BA270" s="31"/>
      <c r="BB270" s="31"/>
      <c r="BC270" s="31"/>
      <c r="BD270" s="38"/>
      <c r="BE270" s="31"/>
      <c r="BF270" s="31"/>
      <c r="BG270" s="31"/>
      <c r="BH270" s="37"/>
      <c r="BI270" s="31"/>
      <c r="BJ270" s="277"/>
      <c r="BK270" s="31"/>
      <c r="BL270" s="31"/>
      <c r="BM270" s="31"/>
      <c r="BN270" s="31"/>
      <c r="BO270" s="31"/>
      <c r="BP270" s="31"/>
      <c r="BQ270" s="31"/>
      <c r="BR270" s="31"/>
      <c r="BS270" s="31"/>
      <c r="BT270" s="31"/>
    </row>
    <row r="271" spans="1:72" ht="8.85" customHeight="1" x14ac:dyDescent="0.25">
      <c r="A271" s="11">
        <v>26</v>
      </c>
      <c r="B271" s="25"/>
      <c r="C271" s="11" t="s">
        <v>246</v>
      </c>
      <c r="D271" s="31"/>
      <c r="E271" s="114">
        <v>2028841</v>
      </c>
      <c r="F271" s="31"/>
      <c r="G271" s="302">
        <f>(E271/$BJ271)</f>
        <v>422.76328401750362</v>
      </c>
      <c r="H271" s="31"/>
      <c r="I271" s="302">
        <f>IF(G$287,G271/G$287*100,0)</f>
        <v>146.39450410408125</v>
      </c>
      <c r="J271" s="31"/>
      <c r="K271" s="114">
        <v>0</v>
      </c>
      <c r="L271" s="31"/>
      <c r="M271" s="114">
        <v>129643</v>
      </c>
      <c r="N271" s="31"/>
      <c r="O271" s="302">
        <f>(M271/$BJ271)</f>
        <v>27.014586372160867</v>
      </c>
      <c r="P271" s="31"/>
      <c r="Q271" s="302">
        <f>IF(O$287,O271/O$287*100,0)</f>
        <v>63.616767261066599</v>
      </c>
      <c r="R271" s="31"/>
      <c r="S271" s="114">
        <v>0</v>
      </c>
      <c r="T271" s="31"/>
      <c r="U271" s="302">
        <f>(S271/$BJ271)</f>
        <v>0</v>
      </c>
      <c r="V271" s="31"/>
      <c r="W271" s="302">
        <f>IF(U$287,U271/U$287*100,0)</f>
        <v>0</v>
      </c>
      <c r="X271" s="31"/>
      <c r="Y271" s="114">
        <v>0</v>
      </c>
      <c r="Z271" s="31"/>
      <c r="AA271" s="114">
        <v>0</v>
      </c>
      <c r="AB271" s="31"/>
      <c r="AC271" s="114">
        <v>0</v>
      </c>
      <c r="AD271" s="31"/>
      <c r="AE271" s="31"/>
      <c r="AF271" s="114">
        <v>0</v>
      </c>
      <c r="AG271" s="31"/>
      <c r="AH271" s="302">
        <f>(AF271/$BJ271)</f>
        <v>0</v>
      </c>
      <c r="AI271" s="31"/>
      <c r="AJ271" s="302">
        <f>IF(AH$287,AH271/AH$287*100,0)</f>
        <v>0</v>
      </c>
      <c r="AK271" s="31"/>
      <c r="AL271" s="114">
        <v>0</v>
      </c>
      <c r="AM271" s="31"/>
      <c r="AN271" s="302">
        <f>(AL271/$BJ271)</f>
        <v>0</v>
      </c>
      <c r="AO271" s="31"/>
      <c r="AP271" s="302">
        <f>IF(AN$287,AN271/AN$287*100,0)</f>
        <v>0</v>
      </c>
      <c r="AQ271" s="31"/>
      <c r="AR271" s="114">
        <f>(E271+M271+S271+AF271+AL271)</f>
        <v>2158484</v>
      </c>
      <c r="AS271" s="31"/>
      <c r="AT271" s="114">
        <v>128225</v>
      </c>
      <c r="AU271" s="31"/>
      <c r="AV271" s="302">
        <f>IF($AR271,AT271/$AR271*100,0)</f>
        <v>5.940511951906986</v>
      </c>
      <c r="AW271" s="31"/>
      <c r="AX271" s="114">
        <v>8779</v>
      </c>
      <c r="AY271" s="31"/>
      <c r="AZ271" s="302">
        <f>IF($AR271,AX271/$AR271*100,0)</f>
        <v>0.40672064282153586</v>
      </c>
      <c r="BA271" s="31"/>
      <c r="BB271" s="114">
        <v>0</v>
      </c>
      <c r="BC271" s="31"/>
      <c r="BD271" s="302">
        <f>IF($AR271,BB271/$AR271*100,0)</f>
        <v>0</v>
      </c>
      <c r="BE271" s="31"/>
      <c r="BF271" s="114">
        <v>5060</v>
      </c>
      <c r="BG271" s="31"/>
      <c r="BH271" s="30">
        <v>26</v>
      </c>
      <c r="BI271" s="31"/>
      <c r="BJ271" s="298">
        <v>4799</v>
      </c>
      <c r="BK271" s="31"/>
      <c r="BL271" s="298">
        <f>IF(E271,$BJ271,0)</f>
        <v>4799</v>
      </c>
      <c r="BM271" s="31"/>
      <c r="BN271" s="298">
        <f>IF(M271,$BJ271,0)</f>
        <v>4799</v>
      </c>
      <c r="BO271" s="31"/>
      <c r="BP271" s="298">
        <f>IF(S271,$BJ271,0)</f>
        <v>0</v>
      </c>
      <c r="BQ271" s="31"/>
      <c r="BR271" s="298">
        <f>IF(AF271,$BJ271,0)</f>
        <v>0</v>
      </c>
      <c r="BS271" s="31"/>
      <c r="BT271" s="298">
        <f>IF(AL271,$BJ271,0)</f>
        <v>0</v>
      </c>
    </row>
    <row r="272" spans="1:72" ht="8.85" customHeight="1" x14ac:dyDescent="0.25">
      <c r="A272" s="11">
        <v>27</v>
      </c>
      <c r="B272" s="25"/>
      <c r="C272" s="11" t="s">
        <v>247</v>
      </c>
      <c r="D272" s="31"/>
      <c r="E272" s="114">
        <v>2270451</v>
      </c>
      <c r="F272" s="31"/>
      <c r="G272" s="302">
        <f>(E272/$BJ272)</f>
        <v>280.68376808010879</v>
      </c>
      <c r="H272" s="31"/>
      <c r="I272" s="302">
        <f>IF(G$287,G272/G$287*100,0)</f>
        <v>97.195197860302386</v>
      </c>
      <c r="J272" s="31"/>
      <c r="K272" s="114">
        <v>0</v>
      </c>
      <c r="L272" s="31"/>
      <c r="M272" s="114">
        <v>242878</v>
      </c>
      <c r="N272" s="31"/>
      <c r="O272" s="302">
        <f>(M272/$BJ272)</f>
        <v>30.025713932500928</v>
      </c>
      <c r="P272" s="31"/>
      <c r="Q272" s="302">
        <f>IF(O$287,O272/O$287*100,0)</f>
        <v>70.707684684734488</v>
      </c>
      <c r="R272" s="31"/>
      <c r="S272" s="114">
        <v>0</v>
      </c>
      <c r="T272" s="31"/>
      <c r="U272" s="302">
        <f>(S272/$BJ272)</f>
        <v>0</v>
      </c>
      <c r="V272" s="31"/>
      <c r="W272" s="302">
        <f>IF(U$287,U272/U$287*100,0)</f>
        <v>0</v>
      </c>
      <c r="X272" s="31"/>
      <c r="Y272" s="114">
        <v>0</v>
      </c>
      <c r="Z272" s="31"/>
      <c r="AA272" s="114">
        <v>0</v>
      </c>
      <c r="AB272" s="31"/>
      <c r="AC272" s="114">
        <v>0</v>
      </c>
      <c r="AD272" s="31"/>
      <c r="AE272" s="31"/>
      <c r="AF272" s="114">
        <v>0</v>
      </c>
      <c r="AG272" s="31"/>
      <c r="AH272" s="302">
        <f>(AF272/$BJ272)</f>
        <v>0</v>
      </c>
      <c r="AI272" s="31"/>
      <c r="AJ272" s="302">
        <f>IF(AH$287,AH272/AH$287*100,0)</f>
        <v>0</v>
      </c>
      <c r="AK272" s="31"/>
      <c r="AL272" s="114">
        <v>215098</v>
      </c>
      <c r="AM272" s="31"/>
      <c r="AN272" s="302">
        <f>(AL272/$BJ272)</f>
        <v>26.591420447521326</v>
      </c>
      <c r="AO272" s="31"/>
      <c r="AP272" s="302">
        <f>IF(AN$287,AN272/AN$287*100,0)</f>
        <v>124.84016739827939</v>
      </c>
      <c r="AQ272" s="31"/>
      <c r="AR272" s="114">
        <f>(E272+M272+S272+AF272+AL272)</f>
        <v>2728427</v>
      </c>
      <c r="AS272" s="31"/>
      <c r="AT272" s="114">
        <v>257689</v>
      </c>
      <c r="AU272" s="31"/>
      <c r="AV272" s="302">
        <f>IF($AR272,AT272/$AR272*100,0)</f>
        <v>9.4445993973817153</v>
      </c>
      <c r="AW272" s="31"/>
      <c r="AX272" s="114">
        <v>393</v>
      </c>
      <c r="AY272" s="31"/>
      <c r="AZ272" s="302">
        <f>IF($AR272,AX272/$AR272*100,0)</f>
        <v>1.4403903787786883E-2</v>
      </c>
      <c r="BA272" s="31"/>
      <c r="BB272" s="114">
        <v>0</v>
      </c>
      <c r="BC272" s="31"/>
      <c r="BD272" s="302">
        <f>IF($AR272,BB272/$AR272*100,0)</f>
        <v>0</v>
      </c>
      <c r="BE272" s="31"/>
      <c r="BF272" s="114">
        <v>0</v>
      </c>
      <c r="BG272" s="31"/>
      <c r="BH272" s="30">
        <v>27</v>
      </c>
      <c r="BI272" s="31"/>
      <c r="BJ272" s="298">
        <v>8089</v>
      </c>
      <c r="BK272" s="31"/>
      <c r="BL272" s="298">
        <f>IF(E272,$BJ272,0)</f>
        <v>8089</v>
      </c>
      <c r="BM272" s="31"/>
      <c r="BN272" s="298">
        <f>IF(M272,$BJ272,0)</f>
        <v>8089</v>
      </c>
      <c r="BO272" s="31"/>
      <c r="BP272" s="298">
        <f>IF(S272,$BJ272,0)</f>
        <v>0</v>
      </c>
      <c r="BQ272" s="31"/>
      <c r="BR272" s="298">
        <f>IF(AF272,$BJ272,0)</f>
        <v>0</v>
      </c>
      <c r="BS272" s="31"/>
      <c r="BT272" s="298">
        <f>IF(AL272,$BJ272,0)</f>
        <v>8089</v>
      </c>
    </row>
    <row r="273" spans="1:72" ht="8.85" customHeight="1" x14ac:dyDescent="0.25">
      <c r="A273" s="11">
        <v>28</v>
      </c>
      <c r="B273" s="25"/>
      <c r="C273" s="11" t="s">
        <v>248</v>
      </c>
      <c r="D273" s="31"/>
      <c r="E273" s="114">
        <v>2336197</v>
      </c>
      <c r="F273" s="31"/>
      <c r="G273" s="302">
        <f>(E273/$BJ273)</f>
        <v>286.9315892901007</v>
      </c>
      <c r="H273" s="31"/>
      <c r="I273" s="302">
        <f>IF(G$287,G273/G$287*100,0)</f>
        <v>99.358693893060661</v>
      </c>
      <c r="J273" s="31"/>
      <c r="K273" s="114">
        <v>0</v>
      </c>
      <c r="L273" s="31"/>
      <c r="M273" s="114">
        <v>1184980</v>
      </c>
      <c r="N273" s="31"/>
      <c r="O273" s="302">
        <f>(M273/$BJ273)</f>
        <v>145.53917956276101</v>
      </c>
      <c r="P273" s="31"/>
      <c r="Q273" s="302">
        <f>IF(O$287,O273/O$287*100,0)</f>
        <v>342.73084866300513</v>
      </c>
      <c r="R273" s="31"/>
      <c r="S273" s="114">
        <v>0</v>
      </c>
      <c r="T273" s="31"/>
      <c r="U273" s="302">
        <f>(S273/$BJ273)</f>
        <v>0</v>
      </c>
      <c r="V273" s="31"/>
      <c r="W273" s="302">
        <f>IF(U$287,U273/U$287*100,0)</f>
        <v>0</v>
      </c>
      <c r="X273" s="31"/>
      <c r="Y273" s="114">
        <v>0</v>
      </c>
      <c r="Z273" s="31"/>
      <c r="AA273" s="114">
        <v>0</v>
      </c>
      <c r="AB273" s="31"/>
      <c r="AC273" s="114">
        <v>0</v>
      </c>
      <c r="AD273" s="31"/>
      <c r="AE273" s="31"/>
      <c r="AF273" s="114">
        <v>0</v>
      </c>
      <c r="AG273" s="31"/>
      <c r="AH273" s="302">
        <f>(AF273/$BJ273)</f>
        <v>0</v>
      </c>
      <c r="AI273" s="31"/>
      <c r="AJ273" s="302">
        <f>IF(AH$287,AH273/AH$287*100,0)</f>
        <v>0</v>
      </c>
      <c r="AK273" s="31"/>
      <c r="AL273" s="114">
        <v>137117</v>
      </c>
      <c r="AM273" s="31"/>
      <c r="AN273" s="302">
        <f>(AL273/$BJ273)</f>
        <v>16.840702530090887</v>
      </c>
      <c r="AO273" s="31"/>
      <c r="AP273" s="302">
        <f>IF(AN$287,AN273/AN$287*100,0)</f>
        <v>79.062949161000716</v>
      </c>
      <c r="AQ273" s="31"/>
      <c r="AR273" s="114">
        <f>(E273+M273+S273+AF273+AL273)</f>
        <v>3658294</v>
      </c>
      <c r="AS273" s="31"/>
      <c r="AT273" s="114">
        <v>511769</v>
      </c>
      <c r="AU273" s="31"/>
      <c r="AV273" s="302">
        <f>IF($AR273,AT273/$AR273*100,0)</f>
        <v>13.989280249209058</v>
      </c>
      <c r="AW273" s="31"/>
      <c r="AX273" s="114">
        <v>20863</v>
      </c>
      <c r="AY273" s="31"/>
      <c r="AZ273" s="302">
        <f>IF($AR273,AX273/$AR273*100,0)</f>
        <v>0.5702931475709716</v>
      </c>
      <c r="BA273" s="31"/>
      <c r="BB273" s="114">
        <v>0</v>
      </c>
      <c r="BC273" s="31"/>
      <c r="BD273" s="302">
        <f>IF($AR273,BB273/$AR273*100,0)</f>
        <v>0</v>
      </c>
      <c r="BE273" s="31"/>
      <c r="BF273" s="114">
        <v>0</v>
      </c>
      <c r="BG273" s="31"/>
      <c r="BH273" s="30">
        <v>28</v>
      </c>
      <c r="BI273" s="31"/>
      <c r="BJ273" s="298">
        <v>8142</v>
      </c>
      <c r="BK273" s="31"/>
      <c r="BL273" s="298">
        <f>IF(E273,$BJ273,0)</f>
        <v>8142</v>
      </c>
      <c r="BM273" s="31"/>
      <c r="BN273" s="298">
        <f>IF(M273,$BJ273,0)</f>
        <v>8142</v>
      </c>
      <c r="BO273" s="31"/>
      <c r="BP273" s="298">
        <f>IF(S273,$BJ273,0)</f>
        <v>0</v>
      </c>
      <c r="BQ273" s="31"/>
      <c r="BR273" s="298">
        <f>IF(AF273,$BJ273,0)</f>
        <v>0</v>
      </c>
      <c r="BS273" s="31"/>
      <c r="BT273" s="298">
        <f>IF(AL273,$BJ273,0)</f>
        <v>8142</v>
      </c>
    </row>
    <row r="274" spans="1:72" ht="8.85" customHeight="1" x14ac:dyDescent="0.25">
      <c r="A274" s="11">
        <v>29</v>
      </c>
      <c r="B274" s="25"/>
      <c r="C274" s="11" t="s">
        <v>249</v>
      </c>
      <c r="D274" s="31"/>
      <c r="E274" s="114">
        <v>2093001</v>
      </c>
      <c r="F274" s="31"/>
      <c r="G274" s="302">
        <f>(E274/$BJ274)</f>
        <v>450.10774193548389</v>
      </c>
      <c r="H274" s="31"/>
      <c r="I274" s="302">
        <f>IF(G$287,G274/G$287*100,0)</f>
        <v>155.86334519845573</v>
      </c>
      <c r="J274" s="31"/>
      <c r="K274" s="114">
        <v>0</v>
      </c>
      <c r="L274" s="31"/>
      <c r="M274" s="114">
        <v>378603</v>
      </c>
      <c r="N274" s="31"/>
      <c r="O274" s="302">
        <f>(M274/$BJ274)</f>
        <v>81.42</v>
      </c>
      <c r="P274" s="31"/>
      <c r="Q274" s="302">
        <f>IF(O$287,O274/O$287*100,0)</f>
        <v>191.73631308061837</v>
      </c>
      <c r="R274" s="31"/>
      <c r="S274" s="114">
        <v>0</v>
      </c>
      <c r="T274" s="31"/>
      <c r="U274" s="302">
        <f>(S274/$BJ274)</f>
        <v>0</v>
      </c>
      <c r="V274" s="31"/>
      <c r="W274" s="302">
        <f>IF(U$287,U274/U$287*100,0)</f>
        <v>0</v>
      </c>
      <c r="X274" s="31"/>
      <c r="Y274" s="114">
        <v>0</v>
      </c>
      <c r="Z274" s="31"/>
      <c r="AA274" s="114">
        <v>0</v>
      </c>
      <c r="AB274" s="31"/>
      <c r="AC274" s="114">
        <v>0</v>
      </c>
      <c r="AD274" s="31"/>
      <c r="AE274" s="31"/>
      <c r="AF274" s="114">
        <v>127774</v>
      </c>
      <c r="AG274" s="31"/>
      <c r="AH274" s="302">
        <f>(AF274/$BJ274)</f>
        <v>27.478279569892472</v>
      </c>
      <c r="AI274" s="31"/>
      <c r="AJ274" s="302">
        <f>IF(AH$287,AH274/AH$287*100,0)</f>
        <v>131.38123664630351</v>
      </c>
      <c r="AK274" s="31"/>
      <c r="AL274" s="114">
        <v>0</v>
      </c>
      <c r="AM274" s="31"/>
      <c r="AN274" s="302">
        <f>(AL274/$BJ274)</f>
        <v>0</v>
      </c>
      <c r="AO274" s="31"/>
      <c r="AP274" s="302">
        <f>IF(AN$287,AN274/AN$287*100,0)</f>
        <v>0</v>
      </c>
      <c r="AQ274" s="31"/>
      <c r="AR274" s="114">
        <f>(E274+M274+S274+AF274+AL274)</f>
        <v>2599378</v>
      </c>
      <c r="AS274" s="31"/>
      <c r="AT274" s="114">
        <v>127706</v>
      </c>
      <c r="AU274" s="31"/>
      <c r="AV274" s="302">
        <f>IF($AR274,AT274/$AR274*100,0)</f>
        <v>4.912944558275095</v>
      </c>
      <c r="AW274" s="31"/>
      <c r="AX274" s="114">
        <v>8964</v>
      </c>
      <c r="AY274" s="31"/>
      <c r="AZ274" s="302">
        <f>IF($AR274,AX274/$AR274*100,0)</f>
        <v>0.3448517299138486</v>
      </c>
      <c r="BA274" s="31"/>
      <c r="BB274" s="114">
        <v>0</v>
      </c>
      <c r="BC274" s="31"/>
      <c r="BD274" s="302">
        <f>IF($AR274,BB274/$AR274*100,0)</f>
        <v>0</v>
      </c>
      <c r="BE274" s="31"/>
      <c r="BF274" s="114">
        <v>0</v>
      </c>
      <c r="BG274" s="31"/>
      <c r="BH274" s="30">
        <v>29</v>
      </c>
      <c r="BI274" s="31"/>
      <c r="BJ274" s="298">
        <v>4650</v>
      </c>
      <c r="BK274" s="31"/>
      <c r="BL274" s="298">
        <f>IF(E274,$BJ274,0)</f>
        <v>4650</v>
      </c>
      <c r="BM274" s="31"/>
      <c r="BN274" s="298">
        <f>IF(M274,$BJ274,0)</f>
        <v>4650</v>
      </c>
      <c r="BO274" s="31"/>
      <c r="BP274" s="298">
        <f>IF(S274,$BJ274,0)</f>
        <v>0</v>
      </c>
      <c r="BQ274" s="31"/>
      <c r="BR274" s="298">
        <f>IF(AF274,$BJ274,0)</f>
        <v>4650</v>
      </c>
      <c r="BS274" s="31"/>
      <c r="BT274" s="298">
        <f>IF(AL274,$BJ274,0)</f>
        <v>0</v>
      </c>
    </row>
    <row r="275" spans="1:72" ht="8.85" customHeight="1" x14ac:dyDescent="0.25">
      <c r="A275" s="11">
        <v>30</v>
      </c>
      <c r="B275" s="25"/>
      <c r="C275" s="11" t="s">
        <v>250</v>
      </c>
      <c r="D275" s="31"/>
      <c r="E275" s="114">
        <v>1687597</v>
      </c>
      <c r="F275" s="31"/>
      <c r="G275" s="302">
        <f>(E275/$BJ275)</f>
        <v>263.7694592060019</v>
      </c>
      <c r="H275" s="31"/>
      <c r="I275" s="302">
        <f>IF(G$287,G275/G$287*100,0)</f>
        <v>91.338109618491828</v>
      </c>
      <c r="J275" s="31"/>
      <c r="K275" s="114">
        <v>0</v>
      </c>
      <c r="L275" s="31"/>
      <c r="M275" s="114">
        <v>90762</v>
      </c>
      <c r="N275" s="31"/>
      <c r="O275" s="302">
        <f>(M275/$BJ275)</f>
        <v>14.185995623632385</v>
      </c>
      <c r="P275" s="31"/>
      <c r="Q275" s="302">
        <f>IF(O$287,O275/O$287*100,0)</f>
        <v>33.406662960612394</v>
      </c>
      <c r="R275" s="31"/>
      <c r="S275" s="114">
        <v>0</v>
      </c>
      <c r="T275" s="31"/>
      <c r="U275" s="302">
        <f>(S275/$BJ275)</f>
        <v>0</v>
      </c>
      <c r="V275" s="31"/>
      <c r="W275" s="302">
        <f>IF(U$287,U275/U$287*100,0)</f>
        <v>0</v>
      </c>
      <c r="X275" s="31"/>
      <c r="Y275" s="114">
        <v>0</v>
      </c>
      <c r="Z275" s="31"/>
      <c r="AA275" s="114">
        <v>0</v>
      </c>
      <c r="AB275" s="31"/>
      <c r="AC275" s="114">
        <v>0</v>
      </c>
      <c r="AD275" s="31"/>
      <c r="AE275" s="31"/>
      <c r="AF275" s="114">
        <v>0</v>
      </c>
      <c r="AG275" s="31"/>
      <c r="AH275" s="302">
        <f>(AF275/$BJ275)</f>
        <v>0</v>
      </c>
      <c r="AI275" s="31"/>
      <c r="AJ275" s="302">
        <f>IF(AH$287,AH275/AH$287*100,0)</f>
        <v>0</v>
      </c>
      <c r="AK275" s="31"/>
      <c r="AL275" s="114">
        <v>0</v>
      </c>
      <c r="AM275" s="31"/>
      <c r="AN275" s="302">
        <f>(AL275/$BJ275)</f>
        <v>0</v>
      </c>
      <c r="AO275" s="31"/>
      <c r="AP275" s="302">
        <f>IF(AN$287,AN275/AN$287*100,0)</f>
        <v>0</v>
      </c>
      <c r="AQ275" s="31"/>
      <c r="AR275" s="114">
        <f>(E275+M275+S275+AF275+AL275)</f>
        <v>1778359</v>
      </c>
      <c r="AS275" s="31"/>
      <c r="AT275" s="114">
        <v>130180</v>
      </c>
      <c r="AU275" s="31"/>
      <c r="AV275" s="302">
        <f>IF($AR275,AT275/$AR275*100,0)</f>
        <v>7.3202317417349363</v>
      </c>
      <c r="AW275" s="31"/>
      <c r="AX275" s="114">
        <v>6904</v>
      </c>
      <c r="AY275" s="31"/>
      <c r="AZ275" s="302">
        <f>IF($AR275,AX275/$AR275*100,0)</f>
        <v>0.38822307531831313</v>
      </c>
      <c r="BA275" s="31"/>
      <c r="BB275" s="114">
        <v>0</v>
      </c>
      <c r="BC275" s="31"/>
      <c r="BD275" s="302">
        <f>IF($AR275,BB275/$AR275*100,0)</f>
        <v>0</v>
      </c>
      <c r="BE275" s="31"/>
      <c r="BF275" s="114">
        <v>0</v>
      </c>
      <c r="BG275" s="31"/>
      <c r="BH275" s="30">
        <v>30</v>
      </c>
      <c r="BI275" s="31"/>
      <c r="BJ275" s="298">
        <v>6398</v>
      </c>
      <c r="BK275" s="31"/>
      <c r="BL275" s="298">
        <f>IF(E275,$BJ275,0)</f>
        <v>6398</v>
      </c>
      <c r="BM275" s="31"/>
      <c r="BN275" s="298">
        <f>IF(M275,$BJ275,0)</f>
        <v>6398</v>
      </c>
      <c r="BO275" s="31"/>
      <c r="BP275" s="298">
        <f>IF(S275,$BJ275,0)</f>
        <v>0</v>
      </c>
      <c r="BQ275" s="31"/>
      <c r="BR275" s="298">
        <f>IF(AF275,$BJ275,0)</f>
        <v>0</v>
      </c>
      <c r="BS275" s="31"/>
      <c r="BT275" s="298">
        <f>IF(AL275,$BJ275,0)</f>
        <v>0</v>
      </c>
    </row>
    <row r="276" spans="1:72" ht="8.85" customHeight="1" x14ac:dyDescent="0.25">
      <c r="A276" s="57"/>
      <c r="B276" s="11"/>
      <c r="C276" s="11"/>
      <c r="D276" s="31"/>
      <c r="E276" s="277"/>
      <c r="F276" s="31"/>
      <c r="G276" s="38"/>
      <c r="H276" s="31"/>
      <c r="I276" s="38"/>
      <c r="J276" s="31"/>
      <c r="K276" s="277"/>
      <c r="L276" s="31"/>
      <c r="M276" s="277"/>
      <c r="N276" s="31"/>
      <c r="O276" s="38"/>
      <c r="P276" s="31"/>
      <c r="Q276" s="38"/>
      <c r="R276" s="31"/>
      <c r="S276" s="277"/>
      <c r="T276" s="31"/>
      <c r="U276" s="38"/>
      <c r="V276" s="31"/>
      <c r="W276" s="38"/>
      <c r="X276" s="31"/>
      <c r="Y276" s="277"/>
      <c r="Z276" s="31"/>
      <c r="AA276" s="277"/>
      <c r="AB276" s="31"/>
      <c r="AC276" s="277"/>
      <c r="AD276" s="31"/>
      <c r="AE276" s="31"/>
      <c r="AF276" s="277"/>
      <c r="AG276" s="31"/>
      <c r="AH276" s="38"/>
      <c r="AI276" s="31"/>
      <c r="AJ276" s="38"/>
      <c r="AK276" s="31"/>
      <c r="AL276" s="277"/>
      <c r="AM276" s="31"/>
      <c r="AN276" s="38"/>
      <c r="AO276" s="31"/>
      <c r="AP276" s="38"/>
      <c r="AQ276" s="31"/>
      <c r="AR276" s="31"/>
      <c r="AS276" s="31"/>
      <c r="AT276" s="277"/>
      <c r="AU276" s="31"/>
      <c r="AV276" s="38"/>
      <c r="AW276" s="31"/>
      <c r="AX276" s="277"/>
      <c r="AY276" s="31"/>
      <c r="AZ276" s="38"/>
      <c r="BA276" s="31"/>
      <c r="BB276" s="277"/>
      <c r="BC276" s="31"/>
      <c r="BD276" s="38"/>
      <c r="BE276" s="31"/>
      <c r="BF276" s="277"/>
      <c r="BG276" s="31"/>
      <c r="BH276" s="37"/>
      <c r="BI276" s="31"/>
      <c r="BJ276" s="277"/>
      <c r="BK276" s="31"/>
      <c r="BL276" s="31"/>
      <c r="BM276" s="31"/>
      <c r="BN276" s="31"/>
      <c r="BO276" s="31"/>
      <c r="BP276" s="31"/>
      <c r="BQ276" s="31"/>
      <c r="BR276" s="31"/>
      <c r="BS276" s="31"/>
      <c r="BT276" s="31"/>
    </row>
    <row r="277" spans="1:72" ht="8.85" customHeight="1" x14ac:dyDescent="0.25">
      <c r="A277" s="11">
        <v>31</v>
      </c>
      <c r="B277" s="25"/>
      <c r="C277" s="11" t="s">
        <v>216</v>
      </c>
      <c r="D277" s="31"/>
      <c r="E277" s="114">
        <v>1471847</v>
      </c>
      <c r="F277" s="31"/>
      <c r="G277" s="302">
        <f t="shared" ref="G277:G285" si="25">(E277/$BJ277)</f>
        <v>318.09963259131189</v>
      </c>
      <c r="H277" s="31"/>
      <c r="I277" s="302">
        <f t="shared" ref="I277:I285" si="26">IF(G$287,G277/G$287*100,0)</f>
        <v>110.15156644248107</v>
      </c>
      <c r="J277" s="31"/>
      <c r="K277" s="114">
        <v>0</v>
      </c>
      <c r="L277" s="31"/>
      <c r="M277" s="114">
        <v>609275</v>
      </c>
      <c r="N277" s="31"/>
      <c r="O277" s="302">
        <f t="shared" ref="O277:O285" si="27">(M277/$BJ277)</f>
        <v>131.6781932137454</v>
      </c>
      <c r="P277" s="31"/>
      <c r="Q277" s="302">
        <f t="shared" ref="Q277:Q285" si="28">IF(O$287,O277/O$287*100,0)</f>
        <v>310.08955146058514</v>
      </c>
      <c r="R277" s="31"/>
      <c r="S277" s="114">
        <v>0</v>
      </c>
      <c r="T277" s="31"/>
      <c r="U277" s="302">
        <f t="shared" ref="U277:U285" si="29">(S277/$BJ277)</f>
        <v>0</v>
      </c>
      <c r="V277" s="31"/>
      <c r="W277" s="302">
        <f t="shared" ref="W277:W285" si="30">IF(U$287,U277/U$287*100,0)</f>
        <v>0</v>
      </c>
      <c r="X277" s="31"/>
      <c r="Y277" s="114">
        <v>0</v>
      </c>
      <c r="Z277" s="31"/>
      <c r="AA277" s="114">
        <v>0</v>
      </c>
      <c r="AB277" s="31"/>
      <c r="AC277" s="114">
        <v>0</v>
      </c>
      <c r="AD277" s="31"/>
      <c r="AE277" s="31"/>
      <c r="AF277" s="114">
        <v>0</v>
      </c>
      <c r="AG277" s="31"/>
      <c r="AH277" s="302">
        <f t="shared" ref="AH277:AH285" si="31">(AF277/$BJ277)</f>
        <v>0</v>
      </c>
      <c r="AI277" s="31"/>
      <c r="AJ277" s="302">
        <f t="shared" ref="AJ277:AJ285" si="32">IF(AH$287,AH277/AH$287*100,0)</f>
        <v>0</v>
      </c>
      <c r="AK277" s="31"/>
      <c r="AL277" s="114">
        <v>0</v>
      </c>
      <c r="AM277" s="31"/>
      <c r="AN277" s="302">
        <f t="shared" ref="AN277:AN285" si="33">(AL277/$BJ277)</f>
        <v>0</v>
      </c>
      <c r="AO277" s="31"/>
      <c r="AP277" s="302">
        <f t="shared" ref="AP277:AP285" si="34">IF(AN$287,AN277/AN$287*100,0)</f>
        <v>0</v>
      </c>
      <c r="AQ277" s="31"/>
      <c r="AR277" s="114">
        <f t="shared" ref="AR277:AR285" si="35">(E277+M277+S277+AF277+AL277)</f>
        <v>2081122</v>
      </c>
      <c r="AS277" s="31"/>
      <c r="AT277" s="114">
        <v>0</v>
      </c>
      <c r="AU277" s="31"/>
      <c r="AV277" s="302">
        <f t="shared" ref="AV277:AV285" si="36">IF($AR277,AT277/$AR277*100,0)</f>
        <v>0</v>
      </c>
      <c r="AW277" s="31"/>
      <c r="AX277" s="114">
        <v>0</v>
      </c>
      <c r="AY277" s="31"/>
      <c r="AZ277" s="302">
        <f t="shared" ref="AZ277:AZ285" si="37">IF($AR277,AX277/$AR277*100,0)</f>
        <v>0</v>
      </c>
      <c r="BA277" s="31"/>
      <c r="BB277" s="114">
        <v>0</v>
      </c>
      <c r="BC277" s="31"/>
      <c r="BD277" s="302">
        <f t="shared" ref="BD277:BD285" si="38">IF($AR277,BB277/$AR277*100,0)</f>
        <v>0</v>
      </c>
      <c r="BE277" s="31"/>
      <c r="BF277" s="114">
        <v>322930</v>
      </c>
      <c r="BG277" s="31"/>
      <c r="BH277" s="30">
        <v>31</v>
      </c>
      <c r="BI277" s="31"/>
      <c r="BJ277" s="298">
        <v>4627</v>
      </c>
      <c r="BK277" s="31"/>
      <c r="BL277" s="298">
        <f t="shared" ref="BL277:BL285" si="39">IF(E277,$BJ277,0)</f>
        <v>4627</v>
      </c>
      <c r="BM277" s="31"/>
      <c r="BN277" s="298">
        <f t="shared" ref="BN277:BN285" si="40">IF(M277,$BJ277,0)</f>
        <v>4627</v>
      </c>
      <c r="BO277" s="31"/>
      <c r="BP277" s="298">
        <f t="shared" ref="BP277:BP285" si="41">IF(S277,$BJ277,0)</f>
        <v>0</v>
      </c>
      <c r="BQ277" s="31"/>
      <c r="BR277" s="298">
        <f t="shared" ref="BR277:BR285" si="42">IF(AF277,$BJ277,0)</f>
        <v>0</v>
      </c>
      <c r="BS277" s="31"/>
      <c r="BT277" s="298">
        <f t="shared" ref="BT277:BT285" si="43">IF(AL277,$BJ277,0)</f>
        <v>0</v>
      </c>
    </row>
    <row r="278" spans="1:72" ht="8.85" customHeight="1" x14ac:dyDescent="0.25">
      <c r="A278" s="11">
        <v>32</v>
      </c>
      <c r="B278" s="25"/>
      <c r="C278" s="11" t="s">
        <v>251</v>
      </c>
      <c r="D278" s="31"/>
      <c r="E278" s="114">
        <v>6839916</v>
      </c>
      <c r="F278" s="31"/>
      <c r="G278" s="302">
        <f t="shared" si="25"/>
        <v>436.02447886785234</v>
      </c>
      <c r="H278" s="31"/>
      <c r="I278" s="302">
        <f t="shared" si="26"/>
        <v>150.98659172696011</v>
      </c>
      <c r="J278" s="31"/>
      <c r="K278" s="114">
        <v>0</v>
      </c>
      <c r="L278" s="31"/>
      <c r="M278" s="114">
        <v>60906</v>
      </c>
      <c r="N278" s="31"/>
      <c r="O278" s="302">
        <f t="shared" si="27"/>
        <v>3.8825779307707018</v>
      </c>
      <c r="P278" s="31"/>
      <c r="Q278" s="302">
        <f t="shared" si="28"/>
        <v>9.1430997014756912</v>
      </c>
      <c r="R278" s="31"/>
      <c r="S278" s="114">
        <v>0</v>
      </c>
      <c r="T278" s="31"/>
      <c r="U278" s="302">
        <f t="shared" si="29"/>
        <v>0</v>
      </c>
      <c r="V278" s="31"/>
      <c r="W278" s="302">
        <f t="shared" si="30"/>
        <v>0</v>
      </c>
      <c r="X278" s="31"/>
      <c r="Y278" s="114">
        <v>0</v>
      </c>
      <c r="Z278" s="31"/>
      <c r="AA278" s="114">
        <v>0</v>
      </c>
      <c r="AB278" s="31"/>
      <c r="AC278" s="114">
        <v>0</v>
      </c>
      <c r="AD278" s="31"/>
      <c r="AE278" s="31"/>
      <c r="AF278" s="114">
        <v>0</v>
      </c>
      <c r="AG278" s="31"/>
      <c r="AH278" s="302">
        <f t="shared" si="31"/>
        <v>0</v>
      </c>
      <c r="AI278" s="31"/>
      <c r="AJ278" s="302">
        <f t="shared" si="32"/>
        <v>0</v>
      </c>
      <c r="AK278" s="31"/>
      <c r="AL278" s="114">
        <v>93265</v>
      </c>
      <c r="AM278" s="31"/>
      <c r="AN278" s="302">
        <f t="shared" si="33"/>
        <v>5.9453687766940782</v>
      </c>
      <c r="AO278" s="31"/>
      <c r="AP278" s="302">
        <f t="shared" si="34"/>
        <v>27.912041584682516</v>
      </c>
      <c r="AQ278" s="31"/>
      <c r="AR278" s="114">
        <f t="shared" si="35"/>
        <v>6994087</v>
      </c>
      <c r="AS278" s="31"/>
      <c r="AT278" s="114">
        <v>446598</v>
      </c>
      <c r="AU278" s="31"/>
      <c r="AV278" s="302">
        <f t="shared" si="36"/>
        <v>6.3853652378073082</v>
      </c>
      <c r="AW278" s="31"/>
      <c r="AX278" s="114">
        <v>33171</v>
      </c>
      <c r="AY278" s="31"/>
      <c r="AZ278" s="302">
        <f t="shared" si="37"/>
        <v>0.47427205294987035</v>
      </c>
      <c r="BA278" s="31"/>
      <c r="BB278" s="114">
        <v>81922</v>
      </c>
      <c r="BC278" s="31"/>
      <c r="BD278" s="302">
        <f t="shared" si="38"/>
        <v>1.1713037026848536</v>
      </c>
      <c r="BE278" s="31"/>
      <c r="BF278" s="114">
        <v>33379</v>
      </c>
      <c r="BG278" s="31"/>
      <c r="BH278" s="30">
        <v>32</v>
      </c>
      <c r="BI278" s="31"/>
      <c r="BJ278" s="298">
        <v>15687</v>
      </c>
      <c r="BK278" s="31"/>
      <c r="BL278" s="298">
        <f t="shared" si="39"/>
        <v>15687</v>
      </c>
      <c r="BM278" s="31"/>
      <c r="BN278" s="298">
        <f t="shared" si="40"/>
        <v>15687</v>
      </c>
      <c r="BO278" s="31"/>
      <c r="BP278" s="298">
        <f t="shared" si="41"/>
        <v>0</v>
      </c>
      <c r="BQ278" s="31"/>
      <c r="BR278" s="298">
        <f t="shared" si="42"/>
        <v>0</v>
      </c>
      <c r="BS278" s="31"/>
      <c r="BT278" s="298">
        <f t="shared" si="43"/>
        <v>15687</v>
      </c>
    </row>
    <row r="279" spans="1:72" ht="8.85" customHeight="1" x14ac:dyDescent="0.25">
      <c r="A279" s="11">
        <v>33</v>
      </c>
      <c r="B279" s="25"/>
      <c r="C279" s="11" t="s">
        <v>252</v>
      </c>
      <c r="D279" s="31"/>
      <c r="E279" s="114">
        <v>2661548</v>
      </c>
      <c r="F279" s="31"/>
      <c r="G279" s="302">
        <f t="shared" si="25"/>
        <v>328.66732526549765</v>
      </c>
      <c r="H279" s="31"/>
      <c r="I279" s="302">
        <f t="shared" si="26"/>
        <v>113.81094791444851</v>
      </c>
      <c r="J279" s="31"/>
      <c r="K279" s="114">
        <v>0</v>
      </c>
      <c r="L279" s="31"/>
      <c r="M279" s="114">
        <v>1247147</v>
      </c>
      <c r="N279" s="31"/>
      <c r="O279" s="302">
        <f t="shared" si="27"/>
        <v>154.00679180044455</v>
      </c>
      <c r="P279" s="31"/>
      <c r="Q279" s="302">
        <f t="shared" si="28"/>
        <v>362.6712656496149</v>
      </c>
      <c r="R279" s="31"/>
      <c r="S279" s="114">
        <v>0</v>
      </c>
      <c r="T279" s="31"/>
      <c r="U279" s="302">
        <f t="shared" si="29"/>
        <v>0</v>
      </c>
      <c r="V279" s="31"/>
      <c r="W279" s="302">
        <f t="shared" si="30"/>
        <v>0</v>
      </c>
      <c r="X279" s="31"/>
      <c r="Y279" s="114">
        <v>0</v>
      </c>
      <c r="Z279" s="31"/>
      <c r="AA279" s="114">
        <v>0</v>
      </c>
      <c r="AB279" s="31"/>
      <c r="AC279" s="114">
        <v>0</v>
      </c>
      <c r="AD279" s="31"/>
      <c r="AE279" s="31"/>
      <c r="AF279" s="114">
        <v>0</v>
      </c>
      <c r="AG279" s="31"/>
      <c r="AH279" s="302">
        <f t="shared" si="31"/>
        <v>0</v>
      </c>
      <c r="AI279" s="31"/>
      <c r="AJ279" s="302">
        <f t="shared" si="32"/>
        <v>0</v>
      </c>
      <c r="AK279" s="31"/>
      <c r="AL279" s="114">
        <v>109390</v>
      </c>
      <c r="AM279" s="31"/>
      <c r="AN279" s="302">
        <f t="shared" si="33"/>
        <v>13.508273647814276</v>
      </c>
      <c r="AO279" s="31"/>
      <c r="AP279" s="302">
        <f t="shared" si="34"/>
        <v>63.418016603625738</v>
      </c>
      <c r="AQ279" s="31"/>
      <c r="AR279" s="114">
        <f t="shared" si="35"/>
        <v>4018085</v>
      </c>
      <c r="AS279" s="31"/>
      <c r="AT279" s="114">
        <v>482101</v>
      </c>
      <c r="AU279" s="31"/>
      <c r="AV279" s="302">
        <f t="shared" si="36"/>
        <v>11.998277786557527</v>
      </c>
      <c r="AW279" s="31"/>
      <c r="AX279" s="114">
        <v>6103</v>
      </c>
      <c r="AY279" s="31"/>
      <c r="AZ279" s="302">
        <f t="shared" si="37"/>
        <v>0.15188827513604117</v>
      </c>
      <c r="BA279" s="31"/>
      <c r="BB279" s="114">
        <v>0</v>
      </c>
      <c r="BC279" s="31"/>
      <c r="BD279" s="302">
        <f t="shared" si="38"/>
        <v>0</v>
      </c>
      <c r="BE279" s="31"/>
      <c r="BF279" s="114">
        <v>228621</v>
      </c>
      <c r="BG279" s="31"/>
      <c r="BH279" s="30">
        <v>33</v>
      </c>
      <c r="BI279" s="31"/>
      <c r="BJ279" s="298">
        <v>8098</v>
      </c>
      <c r="BK279" s="31"/>
      <c r="BL279" s="298">
        <f t="shared" si="39"/>
        <v>8098</v>
      </c>
      <c r="BM279" s="31"/>
      <c r="BN279" s="298">
        <f t="shared" si="40"/>
        <v>8098</v>
      </c>
      <c r="BO279" s="31"/>
      <c r="BP279" s="298">
        <f t="shared" si="41"/>
        <v>0</v>
      </c>
      <c r="BQ279" s="31"/>
      <c r="BR279" s="298">
        <f t="shared" si="42"/>
        <v>0</v>
      </c>
      <c r="BS279" s="31"/>
      <c r="BT279" s="298">
        <f t="shared" si="43"/>
        <v>8098</v>
      </c>
    </row>
    <row r="280" spans="1:72" ht="8.85" customHeight="1" x14ac:dyDescent="0.25">
      <c r="A280" s="11">
        <v>34</v>
      </c>
      <c r="B280" s="25"/>
      <c r="C280" s="11" t="s">
        <v>253</v>
      </c>
      <c r="D280" s="31"/>
      <c r="E280" s="114">
        <v>3173038</v>
      </c>
      <c r="F280" s="31"/>
      <c r="G280" s="302">
        <f t="shared" si="25"/>
        <v>330.14649880345439</v>
      </c>
      <c r="H280" s="31"/>
      <c r="I280" s="302">
        <f t="shared" si="26"/>
        <v>114.32315624653273</v>
      </c>
      <c r="J280" s="31"/>
      <c r="K280" s="114">
        <v>0</v>
      </c>
      <c r="L280" s="31"/>
      <c r="M280" s="114">
        <v>450213</v>
      </c>
      <c r="N280" s="31"/>
      <c r="O280" s="302">
        <f t="shared" si="27"/>
        <v>46.843512641764647</v>
      </c>
      <c r="P280" s="31"/>
      <c r="Q280" s="302">
        <f t="shared" si="28"/>
        <v>110.31199220925191</v>
      </c>
      <c r="R280" s="31"/>
      <c r="S280" s="114">
        <v>0</v>
      </c>
      <c r="T280" s="31"/>
      <c r="U280" s="302">
        <f t="shared" si="29"/>
        <v>0</v>
      </c>
      <c r="V280" s="31"/>
      <c r="W280" s="302">
        <f t="shared" si="30"/>
        <v>0</v>
      </c>
      <c r="X280" s="31"/>
      <c r="Y280" s="114">
        <v>0</v>
      </c>
      <c r="Z280" s="31"/>
      <c r="AA280" s="114">
        <v>0</v>
      </c>
      <c r="AB280" s="31"/>
      <c r="AC280" s="114">
        <v>0</v>
      </c>
      <c r="AD280" s="31"/>
      <c r="AE280" s="31"/>
      <c r="AF280" s="114">
        <v>306281</v>
      </c>
      <c r="AG280" s="31"/>
      <c r="AH280" s="302">
        <f t="shared" si="31"/>
        <v>31.867755696597648</v>
      </c>
      <c r="AI280" s="31"/>
      <c r="AJ280" s="302">
        <f t="shared" si="32"/>
        <v>152.36853318679829</v>
      </c>
      <c r="AK280" s="31"/>
      <c r="AL280" s="114">
        <v>0</v>
      </c>
      <c r="AM280" s="31"/>
      <c r="AN280" s="302">
        <f t="shared" si="33"/>
        <v>0</v>
      </c>
      <c r="AO280" s="31"/>
      <c r="AP280" s="302">
        <f t="shared" si="34"/>
        <v>0</v>
      </c>
      <c r="AQ280" s="31"/>
      <c r="AR280" s="114">
        <f t="shared" si="35"/>
        <v>3929532</v>
      </c>
      <c r="AS280" s="31"/>
      <c r="AT280" s="114">
        <v>235061</v>
      </c>
      <c r="AU280" s="31"/>
      <c r="AV280" s="302">
        <f t="shared" si="36"/>
        <v>5.9819082781359203</v>
      </c>
      <c r="AW280" s="31"/>
      <c r="AX280" s="114">
        <v>77582</v>
      </c>
      <c r="AY280" s="31"/>
      <c r="AZ280" s="302">
        <f t="shared" si="37"/>
        <v>1.9743318033801482</v>
      </c>
      <c r="BA280" s="31"/>
      <c r="BB280" s="114">
        <v>0</v>
      </c>
      <c r="BC280" s="31"/>
      <c r="BD280" s="302">
        <f t="shared" si="38"/>
        <v>0</v>
      </c>
      <c r="BE280" s="31"/>
      <c r="BF280" s="114">
        <v>0</v>
      </c>
      <c r="BG280" s="31"/>
      <c r="BH280" s="30">
        <v>34</v>
      </c>
      <c r="BI280" s="31"/>
      <c r="BJ280" s="298">
        <v>9611</v>
      </c>
      <c r="BK280" s="31"/>
      <c r="BL280" s="298">
        <f t="shared" si="39"/>
        <v>9611</v>
      </c>
      <c r="BM280" s="31"/>
      <c r="BN280" s="298">
        <f t="shared" si="40"/>
        <v>9611</v>
      </c>
      <c r="BO280" s="31"/>
      <c r="BP280" s="298">
        <f t="shared" si="41"/>
        <v>0</v>
      </c>
      <c r="BQ280" s="31"/>
      <c r="BR280" s="298">
        <f t="shared" si="42"/>
        <v>9611</v>
      </c>
      <c r="BS280" s="31"/>
      <c r="BT280" s="298">
        <f t="shared" si="43"/>
        <v>0</v>
      </c>
    </row>
    <row r="281" spans="1:72" ht="8.85" customHeight="1" x14ac:dyDescent="0.25">
      <c r="A281" s="11">
        <v>35</v>
      </c>
      <c r="B281" s="25"/>
      <c r="C281" s="11" t="s">
        <v>254</v>
      </c>
      <c r="D281" s="31"/>
      <c r="E281" s="114">
        <v>725582</v>
      </c>
      <c r="F281" s="31"/>
      <c r="G281" s="302">
        <f t="shared" si="25"/>
        <v>219.47428917120388</v>
      </c>
      <c r="H281" s="31"/>
      <c r="I281" s="302">
        <f t="shared" si="26"/>
        <v>75.999574564483368</v>
      </c>
      <c r="J281" s="31"/>
      <c r="K281" s="114">
        <v>0</v>
      </c>
      <c r="L281" s="31"/>
      <c r="M281" s="114">
        <v>125000</v>
      </c>
      <c r="N281" s="31"/>
      <c r="O281" s="302">
        <f t="shared" si="27"/>
        <v>37.810042347247432</v>
      </c>
      <c r="P281" s="31"/>
      <c r="Q281" s="302">
        <f t="shared" si="28"/>
        <v>89.039033616841962</v>
      </c>
      <c r="R281" s="31"/>
      <c r="S281" s="114">
        <v>0</v>
      </c>
      <c r="T281" s="31"/>
      <c r="U281" s="302">
        <f t="shared" si="29"/>
        <v>0</v>
      </c>
      <c r="V281" s="31"/>
      <c r="W281" s="302">
        <f t="shared" si="30"/>
        <v>0</v>
      </c>
      <c r="X281" s="31"/>
      <c r="Y281" s="114">
        <v>0</v>
      </c>
      <c r="Z281" s="31"/>
      <c r="AA281" s="114">
        <v>0</v>
      </c>
      <c r="AB281" s="31"/>
      <c r="AC281" s="114">
        <v>0</v>
      </c>
      <c r="AD281" s="31"/>
      <c r="AE281" s="31"/>
      <c r="AF281" s="114">
        <v>79201</v>
      </c>
      <c r="AG281" s="31"/>
      <c r="AH281" s="302">
        <f t="shared" si="31"/>
        <v>23.956745311554748</v>
      </c>
      <c r="AI281" s="31"/>
      <c r="AJ281" s="302">
        <f t="shared" si="32"/>
        <v>114.54380966780857</v>
      </c>
      <c r="AK281" s="31"/>
      <c r="AL281" s="114">
        <v>0</v>
      </c>
      <c r="AM281" s="31"/>
      <c r="AN281" s="302">
        <f t="shared" si="33"/>
        <v>0</v>
      </c>
      <c r="AO281" s="31"/>
      <c r="AP281" s="302">
        <f t="shared" si="34"/>
        <v>0</v>
      </c>
      <c r="AQ281" s="31"/>
      <c r="AR281" s="114">
        <f t="shared" si="35"/>
        <v>929783</v>
      </c>
      <c r="AS281" s="31"/>
      <c r="AT281" s="114">
        <v>136740</v>
      </c>
      <c r="AU281" s="31"/>
      <c r="AV281" s="302">
        <f t="shared" si="36"/>
        <v>14.706657359835573</v>
      </c>
      <c r="AW281" s="31"/>
      <c r="AX281" s="114">
        <v>1874</v>
      </c>
      <c r="AY281" s="31"/>
      <c r="AZ281" s="302">
        <f t="shared" si="37"/>
        <v>0.20155240523864171</v>
      </c>
      <c r="BA281" s="31"/>
      <c r="BB281" s="114">
        <v>0</v>
      </c>
      <c r="BC281" s="31"/>
      <c r="BD281" s="302">
        <f t="shared" si="38"/>
        <v>0</v>
      </c>
      <c r="BE281" s="31"/>
      <c r="BF281" s="114">
        <v>0</v>
      </c>
      <c r="BG281" s="31"/>
      <c r="BH281" s="30">
        <v>35</v>
      </c>
      <c r="BI281" s="31"/>
      <c r="BJ281" s="298">
        <v>3306</v>
      </c>
      <c r="BK281" s="31"/>
      <c r="BL281" s="298">
        <f t="shared" si="39"/>
        <v>3306</v>
      </c>
      <c r="BM281" s="31"/>
      <c r="BN281" s="298">
        <f t="shared" si="40"/>
        <v>3306</v>
      </c>
      <c r="BO281" s="31"/>
      <c r="BP281" s="298">
        <f t="shared" si="41"/>
        <v>0</v>
      </c>
      <c r="BQ281" s="31"/>
      <c r="BR281" s="298">
        <f t="shared" si="42"/>
        <v>3306</v>
      </c>
      <c r="BS281" s="31"/>
      <c r="BT281" s="298">
        <f t="shared" si="43"/>
        <v>0</v>
      </c>
    </row>
    <row r="282" spans="1:72" ht="8.85" customHeight="1" x14ac:dyDescent="0.25">
      <c r="A282" s="11"/>
      <c r="B282" s="25"/>
      <c r="C282" s="11"/>
      <c r="D282" s="31"/>
      <c r="E282" s="114"/>
      <c r="F282" s="31"/>
      <c r="G282" s="302"/>
      <c r="H282" s="31"/>
      <c r="I282" s="302"/>
      <c r="J282" s="31"/>
      <c r="K282" s="114"/>
      <c r="L282" s="31"/>
      <c r="M282" s="114"/>
      <c r="N282" s="31"/>
      <c r="O282" s="302"/>
      <c r="P282" s="31"/>
      <c r="Q282" s="302"/>
      <c r="R282" s="31"/>
      <c r="S282" s="114"/>
      <c r="T282" s="31"/>
      <c r="U282" s="302"/>
      <c r="V282" s="31"/>
      <c r="W282" s="302"/>
      <c r="X282" s="31"/>
      <c r="Y282" s="114"/>
      <c r="Z282" s="31"/>
      <c r="AA282" s="114"/>
      <c r="AB282" s="31"/>
      <c r="AC282" s="114"/>
      <c r="AD282" s="31"/>
      <c r="AE282" s="31"/>
      <c r="AF282" s="114"/>
      <c r="AG282" s="31"/>
      <c r="AH282" s="302"/>
      <c r="AI282" s="31"/>
      <c r="AJ282" s="302"/>
      <c r="AK282" s="31"/>
      <c r="AL282" s="114"/>
      <c r="AM282" s="31"/>
      <c r="AN282" s="302"/>
      <c r="AO282" s="31"/>
      <c r="AP282" s="302"/>
      <c r="AQ282" s="31"/>
      <c r="AR282" s="114"/>
      <c r="AS282" s="31"/>
      <c r="AT282" s="114"/>
      <c r="AU282" s="31"/>
      <c r="AV282" s="302"/>
      <c r="AW282" s="31"/>
      <c r="AX282" s="114"/>
      <c r="AY282" s="31"/>
      <c r="AZ282" s="302"/>
      <c r="BA282" s="31"/>
      <c r="BB282" s="114"/>
      <c r="BC282" s="31"/>
      <c r="BD282" s="302"/>
      <c r="BE282" s="31"/>
      <c r="BF282" s="114"/>
      <c r="BG282" s="31"/>
      <c r="BH282" s="30"/>
      <c r="BI282" s="31"/>
      <c r="BJ282" s="298"/>
      <c r="BK282" s="31"/>
      <c r="BL282" s="298"/>
      <c r="BM282" s="31"/>
      <c r="BN282" s="298"/>
      <c r="BO282" s="31"/>
      <c r="BP282" s="298"/>
      <c r="BQ282" s="31"/>
      <c r="BR282" s="298"/>
      <c r="BS282" s="31"/>
      <c r="BT282" s="298"/>
    </row>
    <row r="283" spans="1:72" ht="8.85" customHeight="1" x14ac:dyDescent="0.25">
      <c r="A283" s="11">
        <v>36</v>
      </c>
      <c r="B283" s="25"/>
      <c r="C283" s="11" t="s">
        <v>220</v>
      </c>
      <c r="D283" s="31"/>
      <c r="E283" s="114">
        <v>1029666</v>
      </c>
      <c r="F283" s="31"/>
      <c r="G283" s="302">
        <f>(E283/$BJ283)</f>
        <v>313.34936092513692</v>
      </c>
      <c r="H283" s="31"/>
      <c r="I283" s="302">
        <f>IF(G$287,G283/G$287*100,0)</f>
        <v>108.50664198659913</v>
      </c>
      <c r="J283" s="31"/>
      <c r="K283" s="114">
        <v>0</v>
      </c>
      <c r="L283" s="31"/>
      <c r="M283" s="114">
        <v>69991</v>
      </c>
      <c r="N283" s="31"/>
      <c r="O283" s="302">
        <f>(M283/$BJ283)</f>
        <v>21.299756542909311</v>
      </c>
      <c r="P283" s="31"/>
      <c r="Q283" s="302">
        <f>IF(O$287,O283/O$287*100,0)</f>
        <v>50.158889573227817</v>
      </c>
      <c r="R283" s="31"/>
      <c r="S283" s="114">
        <v>0</v>
      </c>
      <c r="T283" s="31"/>
      <c r="U283" s="302">
        <f>(S283/$BJ283)</f>
        <v>0</v>
      </c>
      <c r="V283" s="31"/>
      <c r="W283" s="302">
        <f>IF(U$287,U283/U$287*100,0)</f>
        <v>0</v>
      </c>
      <c r="X283" s="31"/>
      <c r="Y283" s="114">
        <v>0</v>
      </c>
      <c r="Z283" s="31"/>
      <c r="AA283" s="114">
        <v>0</v>
      </c>
      <c r="AB283" s="31"/>
      <c r="AC283" s="114">
        <v>0</v>
      </c>
      <c r="AD283" s="31"/>
      <c r="AE283" s="31"/>
      <c r="AF283" s="114">
        <v>0</v>
      </c>
      <c r="AG283" s="31"/>
      <c r="AH283" s="302">
        <f>(AF283/$BJ283)</f>
        <v>0</v>
      </c>
      <c r="AI283" s="31"/>
      <c r="AJ283" s="302">
        <f>IF(AH$287,AH283/AH$287*100,0)</f>
        <v>0</v>
      </c>
      <c r="AK283" s="31"/>
      <c r="AL283" s="114">
        <v>0</v>
      </c>
      <c r="AM283" s="31"/>
      <c r="AN283" s="302">
        <f>(AL283/$BJ283)</f>
        <v>0</v>
      </c>
      <c r="AO283" s="31"/>
      <c r="AP283" s="302">
        <f>IF(AN$287,AN283/AN$287*100,0)</f>
        <v>0</v>
      </c>
      <c r="AQ283" s="31"/>
      <c r="AR283" s="114">
        <f>(E283+M283+S283+AF283+AL283)</f>
        <v>1099657</v>
      </c>
      <c r="AS283" s="31"/>
      <c r="AT283" s="114">
        <v>10663</v>
      </c>
      <c r="AU283" s="31"/>
      <c r="AV283" s="302">
        <f>IF($AR283,AT283/$AR283*100,0)</f>
        <v>0.96966599585143376</v>
      </c>
      <c r="AW283" s="31"/>
      <c r="AX283" s="114">
        <v>24424</v>
      </c>
      <c r="AY283" s="31"/>
      <c r="AZ283" s="302">
        <f>IF($AR283,AX283/$AR283*100,0)</f>
        <v>2.2210562020702818</v>
      </c>
      <c r="BA283" s="31"/>
      <c r="BB283" s="114">
        <v>0</v>
      </c>
      <c r="BC283" s="31"/>
      <c r="BD283" s="302">
        <f>IF($AR283,BB283/$AR283*100,0)</f>
        <v>0</v>
      </c>
      <c r="BE283" s="31"/>
      <c r="BF283" s="114">
        <v>0</v>
      </c>
      <c r="BG283" s="31"/>
      <c r="BH283" s="30">
        <v>36</v>
      </c>
      <c r="BI283" s="31"/>
      <c r="BJ283" s="298">
        <v>3286</v>
      </c>
      <c r="BK283" s="31"/>
      <c r="BL283" s="298">
        <f>IF(E283,$BJ283,0)</f>
        <v>3286</v>
      </c>
      <c r="BM283" s="31"/>
      <c r="BN283" s="298">
        <f>IF(M283,$BJ283,0)</f>
        <v>3286</v>
      </c>
      <c r="BO283" s="31"/>
      <c r="BP283" s="298">
        <f>IF(S283,$BJ283,0)</f>
        <v>0</v>
      </c>
      <c r="BQ283" s="31"/>
      <c r="BR283" s="298">
        <f>IF(AF283,$BJ283,0)</f>
        <v>0</v>
      </c>
      <c r="BS283" s="31"/>
      <c r="BT283" s="298">
        <f>IF(AL283,$BJ283,0)</f>
        <v>0</v>
      </c>
    </row>
    <row r="284" spans="1:72" ht="8.85" customHeight="1" x14ac:dyDescent="0.25">
      <c r="A284" s="11">
        <v>37</v>
      </c>
      <c r="B284" s="25"/>
      <c r="C284" s="11" t="s">
        <v>255</v>
      </c>
      <c r="D284" s="31"/>
      <c r="E284" s="114">
        <v>1714754</v>
      </c>
      <c r="F284" s="31"/>
      <c r="G284" s="302">
        <f>(E284/$BJ284)</f>
        <v>336.42417108102808</v>
      </c>
      <c r="H284" s="31"/>
      <c r="I284" s="302">
        <f>IF(G$287,G284/G$287*100,0)</f>
        <v>116.49698910938201</v>
      </c>
      <c r="J284" s="31"/>
      <c r="K284" s="114">
        <v>0</v>
      </c>
      <c r="L284" s="31"/>
      <c r="M284" s="114">
        <v>45540</v>
      </c>
      <c r="N284" s="31"/>
      <c r="O284" s="302">
        <f>(M284/$BJ284)</f>
        <v>8.9346674514420243</v>
      </c>
      <c r="P284" s="31"/>
      <c r="Q284" s="302">
        <f>IF(O$287,O284/O$287*100,0)</f>
        <v>21.040287346363286</v>
      </c>
      <c r="R284" s="31"/>
      <c r="S284" s="114">
        <v>0</v>
      </c>
      <c r="T284" s="31"/>
      <c r="U284" s="302">
        <f>(S284/$BJ284)</f>
        <v>0</v>
      </c>
      <c r="V284" s="31"/>
      <c r="W284" s="302">
        <f>IF(U$287,U284/U$287*100,0)</f>
        <v>0</v>
      </c>
      <c r="X284" s="31"/>
      <c r="Y284" s="114">
        <v>0</v>
      </c>
      <c r="Z284" s="31"/>
      <c r="AA284" s="114">
        <v>0</v>
      </c>
      <c r="AB284" s="31"/>
      <c r="AC284" s="114">
        <v>0</v>
      </c>
      <c r="AD284" s="31"/>
      <c r="AE284" s="31"/>
      <c r="AF284" s="114">
        <v>0</v>
      </c>
      <c r="AG284" s="31"/>
      <c r="AH284" s="302">
        <f>(AF284/$BJ284)</f>
        <v>0</v>
      </c>
      <c r="AI284" s="31"/>
      <c r="AJ284" s="302">
        <f>IF(AH$287,AH284/AH$287*100,0)</f>
        <v>0</v>
      </c>
      <c r="AK284" s="31"/>
      <c r="AL284" s="114">
        <v>0</v>
      </c>
      <c r="AM284" s="31"/>
      <c r="AN284" s="302">
        <f>(AL284/$BJ284)</f>
        <v>0</v>
      </c>
      <c r="AO284" s="31"/>
      <c r="AP284" s="302">
        <f>IF(AN$287,AN284/AN$287*100,0)</f>
        <v>0</v>
      </c>
      <c r="AQ284" s="31"/>
      <c r="AR284" s="114">
        <f>(E284+M284+S284+AF284+AL284)</f>
        <v>1760294</v>
      </c>
      <c r="AS284" s="31"/>
      <c r="AT284" s="114">
        <v>127180</v>
      </c>
      <c r="AU284" s="31"/>
      <c r="AV284" s="302">
        <f>IF($AR284,AT284/$AR284*100,0)</f>
        <v>7.2249294720086539</v>
      </c>
      <c r="AW284" s="31"/>
      <c r="AX284" s="114">
        <v>11976</v>
      </c>
      <c r="AY284" s="31"/>
      <c r="AZ284" s="302">
        <f>IF($AR284,AX284/$AR284*100,0)</f>
        <v>0.68034089760006</v>
      </c>
      <c r="BA284" s="31"/>
      <c r="BB284" s="114">
        <v>0</v>
      </c>
      <c r="BC284" s="31"/>
      <c r="BD284" s="302">
        <f>IF($AR284,BB284/$AR284*100,0)</f>
        <v>0</v>
      </c>
      <c r="BE284" s="31"/>
      <c r="BF284" s="114">
        <v>0</v>
      </c>
      <c r="BG284" s="31"/>
      <c r="BH284" s="30">
        <v>37</v>
      </c>
      <c r="BI284" s="31"/>
      <c r="BJ284" s="298">
        <v>5097</v>
      </c>
      <c r="BK284" s="31"/>
      <c r="BL284" s="298">
        <f>IF(E284,$BJ284,0)</f>
        <v>5097</v>
      </c>
      <c r="BM284" s="31"/>
      <c r="BN284" s="298">
        <f>IF(M284,$BJ284,0)</f>
        <v>5097</v>
      </c>
      <c r="BO284" s="31"/>
      <c r="BP284" s="298">
        <f>IF(S284,$BJ284,0)</f>
        <v>0</v>
      </c>
      <c r="BQ284" s="31"/>
      <c r="BR284" s="298">
        <f>IF(AF284,$BJ284,0)</f>
        <v>0</v>
      </c>
      <c r="BS284" s="31"/>
      <c r="BT284" s="298">
        <f>IF(AL284,$BJ284,0)</f>
        <v>0</v>
      </c>
    </row>
    <row r="285" spans="1:72" ht="8.85" customHeight="1" x14ac:dyDescent="0.25">
      <c r="A285" s="59">
        <v>38</v>
      </c>
      <c r="B285" s="25"/>
      <c r="C285" s="20" t="s">
        <v>256</v>
      </c>
      <c r="D285" s="31"/>
      <c r="E285" s="115">
        <v>2580709</v>
      </c>
      <c r="F285" s="31"/>
      <c r="G285" s="302">
        <f t="shared" si="25"/>
        <v>314.29898916088172</v>
      </c>
      <c r="H285" s="38"/>
      <c r="I285" s="302">
        <f t="shared" si="26"/>
        <v>108.83547932870223</v>
      </c>
      <c r="J285" s="31"/>
      <c r="K285" s="115">
        <v>0</v>
      </c>
      <c r="L285" s="31"/>
      <c r="M285" s="115">
        <v>603836</v>
      </c>
      <c r="N285" s="31"/>
      <c r="O285" s="302">
        <f t="shared" si="27"/>
        <v>73.539885519425155</v>
      </c>
      <c r="P285" s="38"/>
      <c r="Q285" s="302">
        <f t="shared" si="28"/>
        <v>173.1793971243593</v>
      </c>
      <c r="R285" s="31"/>
      <c r="S285" s="115">
        <v>0</v>
      </c>
      <c r="T285" s="31"/>
      <c r="U285" s="302">
        <f t="shared" si="29"/>
        <v>0</v>
      </c>
      <c r="V285" s="38"/>
      <c r="W285" s="302">
        <f t="shared" si="30"/>
        <v>0</v>
      </c>
      <c r="X285" s="31"/>
      <c r="Y285" s="115">
        <v>0</v>
      </c>
      <c r="Z285" s="31"/>
      <c r="AA285" s="115">
        <v>0</v>
      </c>
      <c r="AB285" s="31"/>
      <c r="AC285" s="115">
        <v>0</v>
      </c>
      <c r="AD285" s="31"/>
      <c r="AE285" s="31"/>
      <c r="AF285" s="115">
        <v>85714</v>
      </c>
      <c r="AG285" s="31"/>
      <c r="AH285" s="302">
        <f t="shared" si="31"/>
        <v>10.438923395445135</v>
      </c>
      <c r="AI285" s="38"/>
      <c r="AJ285" s="302">
        <f t="shared" si="32"/>
        <v>49.911373143328795</v>
      </c>
      <c r="AK285" s="31"/>
      <c r="AL285" s="115">
        <v>91719</v>
      </c>
      <c r="AM285" s="31"/>
      <c r="AN285" s="302">
        <f t="shared" si="33"/>
        <v>11.17025940811107</v>
      </c>
      <c r="AO285" s="38"/>
      <c r="AP285" s="302">
        <f t="shared" si="34"/>
        <v>52.441615788929283</v>
      </c>
      <c r="AQ285" s="31"/>
      <c r="AR285" s="115">
        <f t="shared" si="35"/>
        <v>3361978</v>
      </c>
      <c r="AS285" s="31"/>
      <c r="AT285" s="115">
        <v>271328</v>
      </c>
      <c r="AU285" s="31"/>
      <c r="AV285" s="302">
        <f t="shared" si="36"/>
        <v>8.0704870763580256</v>
      </c>
      <c r="AW285" s="31"/>
      <c r="AX285" s="115">
        <v>28301</v>
      </c>
      <c r="AY285" s="31"/>
      <c r="AZ285" s="302">
        <f t="shared" si="37"/>
        <v>0.84179610931421922</v>
      </c>
      <c r="BA285" s="31"/>
      <c r="BB285" s="115">
        <v>0</v>
      </c>
      <c r="BC285" s="31"/>
      <c r="BD285" s="302">
        <f t="shared" si="38"/>
        <v>0</v>
      </c>
      <c r="BE285" s="31"/>
      <c r="BF285" s="115">
        <v>44219</v>
      </c>
      <c r="BG285" s="31"/>
      <c r="BH285" s="41">
        <v>38</v>
      </c>
      <c r="BI285" s="31"/>
      <c r="BJ285" s="299">
        <v>8211</v>
      </c>
      <c r="BK285" s="31"/>
      <c r="BL285" s="299">
        <f t="shared" si="39"/>
        <v>8211</v>
      </c>
      <c r="BM285" s="31"/>
      <c r="BN285" s="299">
        <f t="shared" si="40"/>
        <v>8211</v>
      </c>
      <c r="BO285" s="31"/>
      <c r="BP285" s="299">
        <f t="shared" si="41"/>
        <v>0</v>
      </c>
      <c r="BQ285" s="31"/>
      <c r="BR285" s="299">
        <f t="shared" si="42"/>
        <v>8211</v>
      </c>
      <c r="BS285" s="31"/>
      <c r="BT285" s="299">
        <f t="shared" si="43"/>
        <v>8211</v>
      </c>
    </row>
    <row r="286" spans="1:72" ht="8.85" customHeight="1" x14ac:dyDescent="0.25">
      <c r="A286" s="31"/>
      <c r="B286" s="31"/>
      <c r="C286" s="30"/>
      <c r="D286" s="31"/>
      <c r="E286" s="31"/>
      <c r="F286" s="31"/>
      <c r="G286" s="38"/>
      <c r="H286" s="38"/>
      <c r="I286" s="38"/>
      <c r="J286" s="31"/>
      <c r="K286" s="31"/>
      <c r="L286" s="31"/>
      <c r="M286" s="31"/>
      <c r="N286" s="31"/>
      <c r="O286" s="38"/>
      <c r="P286" s="38"/>
      <c r="Q286" s="38"/>
      <c r="R286" s="31"/>
      <c r="S286" s="31"/>
      <c r="T286" s="31"/>
      <c r="U286" s="38"/>
      <c r="V286" s="38"/>
      <c r="W286" s="38"/>
      <c r="X286" s="31"/>
      <c r="Y286" s="31"/>
      <c r="Z286" s="31"/>
      <c r="AA286" s="31"/>
      <c r="AB286" s="31"/>
      <c r="AC286" s="31"/>
      <c r="AD286" s="31"/>
      <c r="AE286" s="31"/>
      <c r="AF286" s="31"/>
      <c r="AG286" s="31"/>
      <c r="AH286" s="38"/>
      <c r="AI286" s="38"/>
      <c r="AJ286" s="38"/>
      <c r="AK286" s="31"/>
      <c r="AL286" s="31"/>
      <c r="AM286" s="31"/>
      <c r="AN286" s="38"/>
      <c r="AO286" s="38"/>
      <c r="AP286" s="38"/>
      <c r="AQ286" s="31"/>
      <c r="AR286" s="31"/>
      <c r="AS286" s="31"/>
      <c r="AT286" s="31"/>
      <c r="AU286" s="31"/>
      <c r="AV286" s="38"/>
      <c r="AW286" s="31"/>
      <c r="AX286" s="31"/>
      <c r="AY286" s="31"/>
      <c r="AZ286" s="38"/>
      <c r="BA286" s="31"/>
      <c r="BB286" s="31"/>
      <c r="BC286" s="31"/>
      <c r="BD286" s="38"/>
      <c r="BE286" s="31"/>
      <c r="BF286" s="31"/>
      <c r="BG286" s="31"/>
      <c r="BH286" s="31"/>
      <c r="BI286" s="31"/>
      <c r="BJ286" s="31"/>
      <c r="BK286" s="31"/>
      <c r="BL286" s="31"/>
      <c r="BM286" s="31"/>
      <c r="BN286" s="31"/>
      <c r="BO286" s="31"/>
      <c r="BP286" s="31"/>
      <c r="BQ286" s="31"/>
      <c r="BR286" s="31"/>
      <c r="BS286" s="31"/>
      <c r="BT286" s="31"/>
    </row>
    <row r="287" spans="1:72" ht="8.85" customHeight="1" x14ac:dyDescent="0.25">
      <c r="A287" s="41">
        <f>A285</f>
        <v>38</v>
      </c>
      <c r="B287" s="31"/>
      <c r="C287" s="44" t="s">
        <v>68</v>
      </c>
      <c r="D287" s="31"/>
      <c r="E287" s="300">
        <f>SUM(E241:E285)</f>
        <v>103673015</v>
      </c>
      <c r="F287" s="31"/>
      <c r="G287" s="110">
        <f>IF(BL287=0,0,IF(ISNONTEXT(H287),E287/$BJ287,E287/BL287))</f>
        <v>288.78357599881895</v>
      </c>
      <c r="H287" s="281"/>
      <c r="I287" s="302">
        <f>IF(G$287,G287/G$287*100,0)</f>
        <v>100</v>
      </c>
      <c r="J287" s="31"/>
      <c r="K287" s="300">
        <f>SUM(K241:K285)</f>
        <v>0</v>
      </c>
      <c r="L287" s="31"/>
      <c r="M287" s="300">
        <f>SUM(M241:M285)</f>
        <v>15244738</v>
      </c>
      <c r="N287" s="31"/>
      <c r="O287" s="110">
        <f>IF(BN287=0,0,IF(ISNONTEXT(P287),M287/$BJ287,M287/BN287))</f>
        <v>42.464569539190919</v>
      </c>
      <c r="P287" s="281"/>
      <c r="Q287" s="302">
        <f>IF(O$287,O287/O$287*100,0)</f>
        <v>100</v>
      </c>
      <c r="R287" s="31"/>
      <c r="S287" s="300">
        <f>SUM(S241:S285)</f>
        <v>480</v>
      </c>
      <c r="T287" s="31"/>
      <c r="U287" s="110">
        <f>IF(BP287=0,0,IF(ISNONTEXT(V287),S287/$BJ287,S287/BP287))</f>
        <v>1.3370510781367079E-3</v>
      </c>
      <c r="V287" s="281"/>
      <c r="W287" s="302">
        <f>IF(U$287,U287/U$287*100,0)</f>
        <v>100</v>
      </c>
      <c r="X287" s="31"/>
      <c r="Y287" s="300">
        <f>SUM(Y241:Y285)</f>
        <v>0</v>
      </c>
      <c r="Z287" s="31"/>
      <c r="AA287" s="300">
        <f>SUM(AA241:AA285)</f>
        <v>0</v>
      </c>
      <c r="AB287" s="31"/>
      <c r="AC287" s="300">
        <f>SUM(AC241:AC285)</f>
        <v>0</v>
      </c>
      <c r="AD287" s="31"/>
      <c r="AE287" s="31"/>
      <c r="AF287" s="300">
        <f>SUM(AF241:AF285)</f>
        <v>2359914</v>
      </c>
      <c r="AG287" s="31"/>
      <c r="AH287" s="110">
        <f>IF(BR287=0,0,IF(ISNONTEXT(AI287),AF287/$BJ287,AF287/BR287))</f>
        <v>20.914919261924599</v>
      </c>
      <c r="AI287" s="281" t="s">
        <v>384</v>
      </c>
      <c r="AJ287" s="302">
        <f>IF(AH$287,AH287/AH$287*100,0)</f>
        <v>100</v>
      </c>
      <c r="AK287" s="31"/>
      <c r="AL287" s="300">
        <f>SUM(AL241:AL285)</f>
        <v>3323987</v>
      </c>
      <c r="AM287" s="31"/>
      <c r="AN287" s="110">
        <f>IF(BT287=0,0,IF(ISNONTEXT(AO287),AL287/$BJ287,AL287/BT287))</f>
        <v>21.300372309407702</v>
      </c>
      <c r="AO287" s="281" t="s">
        <v>384</v>
      </c>
      <c r="AP287" s="302">
        <f>IF(AN$287,AN287/AN$287*100,0)</f>
        <v>100</v>
      </c>
      <c r="AQ287" s="31"/>
      <c r="AR287" s="300">
        <f>SUM(AR241:AR285)</f>
        <v>124602134</v>
      </c>
      <c r="AS287" s="31"/>
      <c r="AT287" s="300">
        <f>SUM(AT241:AT285)</f>
        <v>8251211</v>
      </c>
      <c r="AU287" s="31"/>
      <c r="AV287" s="302">
        <f>IF($AR287,AT287/$AR287*100,0)</f>
        <v>6.6220462965746645</v>
      </c>
      <c r="AW287" s="31"/>
      <c r="AX287" s="300">
        <f>SUM(AX241:AX285)</f>
        <v>1264163</v>
      </c>
      <c r="AY287" s="31"/>
      <c r="AZ287" s="302">
        <f>IF($AR287,AX287/$AR287*100,0)</f>
        <v>1.0145596703825315</v>
      </c>
      <c r="BA287" s="31"/>
      <c r="BB287" s="300">
        <f>SUM(BB241:BB285)</f>
        <v>527563</v>
      </c>
      <c r="BC287" s="31"/>
      <c r="BD287" s="302">
        <f>IF($AR287,BB287/$AR287*100,0)</f>
        <v>0.42339804549414856</v>
      </c>
      <c r="BE287" s="31"/>
      <c r="BF287" s="300">
        <f>SUM(BF241:BF285)</f>
        <v>3048318</v>
      </c>
      <c r="BG287" s="31"/>
      <c r="BH287" s="41">
        <f>BH285</f>
        <v>38</v>
      </c>
      <c r="BI287" s="31"/>
      <c r="BJ287" s="299">
        <f>SUM(BJ241:BJ285)</f>
        <v>358999</v>
      </c>
      <c r="BK287" s="31"/>
      <c r="BL287" s="299">
        <f>SUM(BL241:BL285)</f>
        <v>358999</v>
      </c>
      <c r="BM287" s="277"/>
      <c r="BN287" s="299">
        <f>SUM(BN241:BN285)</f>
        <v>323219</v>
      </c>
      <c r="BO287" s="277"/>
      <c r="BP287" s="299">
        <f>SUM(BP241:BP285)</f>
        <v>4185</v>
      </c>
      <c r="BQ287" s="277"/>
      <c r="BR287" s="299">
        <f>SUM(BR241:BR285)</f>
        <v>112834</v>
      </c>
      <c r="BS287" s="277"/>
      <c r="BT287" s="299">
        <f>SUM(BT241:BT285)</f>
        <v>156053</v>
      </c>
    </row>
    <row r="288" spans="1:72" ht="8.85" customHeight="1" x14ac:dyDescent="0.25">
      <c r="A288" s="31"/>
      <c r="B288" s="31"/>
      <c r="C288" s="30"/>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row>
    <row r="289" spans="1:72" ht="12" thickBot="1" x14ac:dyDescent="0.3">
      <c r="A289" s="61">
        <f>(A60+A219+A287)</f>
        <v>171</v>
      </c>
      <c r="B289" s="31"/>
      <c r="C289" s="44" t="s">
        <v>257</v>
      </c>
      <c r="D289" s="31"/>
      <c r="E289" s="309">
        <f>(E60+E219+E287)</f>
        <v>1859259836</v>
      </c>
      <c r="F289" s="31"/>
      <c r="G289" s="110">
        <f>(E289/$BJ289)</f>
        <v>211.98275552067216</v>
      </c>
      <c r="H289" s="38"/>
      <c r="I289" s="302"/>
      <c r="J289" s="31"/>
      <c r="K289" s="309">
        <f>(K60+K219+K287)</f>
        <v>388486876</v>
      </c>
      <c r="L289" s="31"/>
      <c r="M289" s="309">
        <f>(M60+M219+M287)</f>
        <v>1547079912</v>
      </c>
      <c r="N289" s="31"/>
      <c r="O289" s="110">
        <f>(M289/$BJ289)</f>
        <v>176.38968820086907</v>
      </c>
      <c r="P289" s="38"/>
      <c r="Q289" s="302"/>
      <c r="R289" s="38"/>
      <c r="S289" s="309">
        <f>(S60+S219+S287)</f>
        <v>1048831014</v>
      </c>
      <c r="T289" s="31"/>
      <c r="U289" s="110">
        <f>(S289/$BJ289)</f>
        <v>119.58204233658317</v>
      </c>
      <c r="V289" s="38"/>
      <c r="W289" s="302"/>
      <c r="X289" s="31"/>
      <c r="Y289" s="309">
        <f>(Y60+Y219+Y287)</f>
        <v>429981816</v>
      </c>
      <c r="Z289" s="31"/>
      <c r="AA289" s="309">
        <f>(AA60+AA219+AA287)</f>
        <v>506517626</v>
      </c>
      <c r="AB289" s="31"/>
      <c r="AC289" s="309">
        <f>(AC60+AC219+AC287)</f>
        <v>35541683</v>
      </c>
      <c r="AD289" s="31"/>
      <c r="AE289" s="31"/>
      <c r="AF289" s="309">
        <f>(AF60+AF219+AF287)</f>
        <v>134626569</v>
      </c>
      <c r="AG289" s="31"/>
      <c r="AH289" s="110">
        <f>(AF289/$BJ289)</f>
        <v>15.349393619082029</v>
      </c>
      <c r="AI289" s="38"/>
      <c r="AJ289" s="302"/>
      <c r="AK289" s="31"/>
      <c r="AL289" s="309">
        <f>(AL60+AL219+AL287)</f>
        <v>291771707</v>
      </c>
      <c r="AM289" s="31"/>
      <c r="AN289" s="110">
        <f>(AL289/$BJ289)</f>
        <v>33.266232742323481</v>
      </c>
      <c r="AO289" s="38"/>
      <c r="AP289" s="302"/>
      <c r="AQ289" s="31"/>
      <c r="AR289" s="309">
        <f>(AR60+AR219+AR287)</f>
        <v>4881569038</v>
      </c>
      <c r="AS289" s="31"/>
      <c r="AT289" s="309">
        <f>(AT60+AT219+AT287)</f>
        <v>643849807</v>
      </c>
      <c r="AU289" s="31"/>
      <c r="AV289" s="302">
        <f>IF($AR289,AT289/$AR289*100,0)</f>
        <v>13.189402874117459</v>
      </c>
      <c r="AW289" s="31"/>
      <c r="AX289" s="309">
        <f>(AX60+AX219+AX287)</f>
        <v>48011897</v>
      </c>
      <c r="AY289" s="31"/>
      <c r="AZ289" s="302">
        <f>IF($AR289,AX289/$AR289*100,0)</f>
        <v>0.98353411835942572</v>
      </c>
      <c r="BA289" s="31"/>
      <c r="BB289" s="309">
        <f>(BB60+BB219+BB287)</f>
        <v>24333770</v>
      </c>
      <c r="BC289" s="31"/>
      <c r="BD289" s="302">
        <f>IF($AR289,BB289/$AR289*100,0)</f>
        <v>0.49848255367437461</v>
      </c>
      <c r="BE289" s="31"/>
      <c r="BF289" s="309">
        <f>(BF60+BF219+BF287)</f>
        <v>227973439</v>
      </c>
      <c r="BG289" s="31"/>
      <c r="BH289" s="61">
        <f>(BH60+BH219+BH287)</f>
        <v>171</v>
      </c>
      <c r="BI289" s="31"/>
      <c r="BJ289" s="310">
        <f>BJ60+BJ219+BJ287</f>
        <v>8770807</v>
      </c>
      <c r="BK289" s="31"/>
      <c r="BL289" s="310">
        <f>BL60+BL219+BL287</f>
        <v>8770807</v>
      </c>
      <c r="BM289" s="277"/>
      <c r="BN289" s="310">
        <f>BN60+BN219+BN287</f>
        <v>8735027</v>
      </c>
      <c r="BO289" s="277"/>
      <c r="BP289" s="310">
        <f>BP60+BP219+BP287</f>
        <v>8415993</v>
      </c>
      <c r="BQ289" s="277"/>
      <c r="BR289" s="310">
        <f>BR60+BR219+BR287</f>
        <v>8517341</v>
      </c>
      <c r="BS289" s="277"/>
      <c r="BT289" s="310">
        <f>BT60+BT219+BT287</f>
        <v>8544604</v>
      </c>
    </row>
    <row r="290" spans="1:72" ht="8.85" customHeight="1" thickTop="1" x14ac:dyDescent="0.25">
      <c r="A290" s="31"/>
      <c r="B290" s="31"/>
      <c r="C290" s="30"/>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row>
    <row r="291" spans="1:72" ht="8.85" customHeight="1" x14ac:dyDescent="0.25">
      <c r="A291" s="31"/>
      <c r="B291" s="31"/>
      <c r="C291" s="30"/>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row>
    <row r="292" spans="1:72" ht="10.5" customHeight="1" x14ac:dyDescent="0.25">
      <c r="A292" s="31"/>
      <c r="B292" s="31"/>
      <c r="C292" s="65" t="s">
        <v>258</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row>
    <row r="293" spans="1:72" ht="6.2" customHeight="1" x14ac:dyDescent="0.25">
      <c r="A293" s="31"/>
      <c r="B293" s="31"/>
      <c r="C293" s="30"/>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row>
    <row r="294" spans="1:72" ht="8.85" customHeight="1" x14ac:dyDescent="0.25">
      <c r="A294" s="31"/>
      <c r="B294" s="31"/>
      <c r="C294" s="30"/>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row>
    <row r="295" spans="1:72" ht="8.85" customHeight="1" x14ac:dyDescent="0.25">
      <c r="A295" s="31"/>
      <c r="B295" s="31"/>
      <c r="C295" s="30"/>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row>
    <row r="296" spans="1:72" ht="8.85" customHeight="1" x14ac:dyDescent="0.25">
      <c r="A296" s="31"/>
      <c r="B296" s="31"/>
      <c r="C296" s="30"/>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row>
    <row r="297" spans="1:72" ht="8.85" customHeight="1" x14ac:dyDescent="0.25">
      <c r="A297" s="31"/>
      <c r="B297" s="31"/>
      <c r="C297" s="30"/>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row>
    <row r="298" spans="1:72" ht="8.85" customHeight="1" x14ac:dyDescent="0.25">
      <c r="A298" s="31"/>
      <c r="B298" s="31"/>
      <c r="C298" s="30"/>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row>
    <row r="299" spans="1:72" ht="8.85" customHeight="1" x14ac:dyDescent="0.25">
      <c r="A299" s="31"/>
      <c r="B299" s="31"/>
      <c r="C299" s="30"/>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row>
    <row r="300" spans="1:72" ht="7.7" customHeight="1" x14ac:dyDescent="0.25">
      <c r="A300" s="31"/>
      <c r="B300" s="31"/>
      <c r="C300" s="30"/>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row>
    <row r="301" spans="1:72" ht="8.85" hidden="1" customHeight="1" x14ac:dyDescent="0.25">
      <c r="A301" s="31"/>
      <c r="B301" s="31"/>
      <c r="C301" s="30"/>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row>
    <row r="302" spans="1:72" ht="8.85" hidden="1" customHeight="1" x14ac:dyDescent="0.25">
      <c r="A302" s="31"/>
      <c r="B302" s="31"/>
      <c r="C302" s="30"/>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row>
    <row r="303" spans="1:72" ht="8.85" hidden="1" customHeight="1" x14ac:dyDescent="0.25">
      <c r="A303" s="31"/>
      <c r="B303" s="31"/>
      <c r="C303" s="30"/>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row>
    <row r="304" spans="1:72" ht="8.85" customHeight="1" x14ac:dyDescent="0.25">
      <c r="A304" s="31"/>
      <c r="B304" s="31"/>
      <c r="C304" s="30"/>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row>
    <row r="305" spans="1:72" s="15" customFormat="1" ht="12.2" customHeight="1" x14ac:dyDescent="0.25">
      <c r="A305" s="49" t="s">
        <v>480</v>
      </c>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50" t="s">
        <v>481</v>
      </c>
      <c r="BJ305" s="12"/>
      <c r="BK305" s="12"/>
      <c r="BL305" s="12"/>
      <c r="BM305" s="12"/>
      <c r="BN305" s="12"/>
      <c r="BO305" s="12"/>
      <c r="BP305" s="12"/>
      <c r="BQ305" s="12"/>
      <c r="BR305" s="12"/>
      <c r="BS305" s="12"/>
      <c r="BT305" s="12"/>
    </row>
  </sheetData>
  <printOptions gridLinesSet="0"/>
  <pageMargins left="3.5" right="0.5" top="0.5" bottom="0.3" header="0.5" footer="0.5"/>
  <pageSetup paperSize="17" pageOrder="overThenDown" orientation="landscape" r:id="rId1"/>
  <headerFooter alignWithMargins="0"/>
  <rowBreaks count="3" manualBreakCount="3">
    <brk id="75" max="60" man="1"/>
    <brk id="151" max="60" man="1"/>
    <brk id="227" max="60" man="1"/>
  </rowBreaks>
  <colBreaks count="1" manualBreakCount="1">
    <brk id="3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R305"/>
  <sheetViews>
    <sheetView showGridLines="0" zoomScaleNormal="100" workbookViewId="0"/>
  </sheetViews>
  <sheetFormatPr defaultColWidth="12.7109375" defaultRowHeight="9.75" customHeight="1" x14ac:dyDescent="0.25"/>
  <cols>
    <col min="1" max="1" width="5" style="20" customWidth="1"/>
    <col min="2" max="2" width="1.5703125" style="20" customWidth="1"/>
    <col min="3" max="3" width="19.5703125" style="20" customWidth="1"/>
    <col min="4" max="4" width="3.28515625" style="20" customWidth="1"/>
    <col min="5" max="5" width="14.42578125" style="20" customWidth="1"/>
    <col min="6" max="6" width="2.42578125" style="20" customWidth="1"/>
    <col min="7" max="7" width="11" style="20" customWidth="1"/>
    <col min="8" max="8" width="2.42578125" style="20" customWidth="1"/>
    <col min="9" max="9" width="11" style="20" customWidth="1"/>
    <col min="10" max="10" width="3.28515625" style="20" customWidth="1"/>
    <col min="11" max="11" width="14.42578125" style="20" customWidth="1"/>
    <col min="12" max="12" width="2.42578125" style="20" customWidth="1"/>
    <col min="13" max="13" width="11" style="20" customWidth="1"/>
    <col min="14" max="14" width="2.42578125" style="20" customWidth="1"/>
    <col min="15" max="15" width="11" style="20" customWidth="1"/>
    <col min="16" max="16" width="3.28515625" style="20" customWidth="1"/>
    <col min="17" max="17" width="14.42578125" style="20" customWidth="1"/>
    <col min="18" max="18" width="2.42578125" style="20" customWidth="1"/>
    <col min="19" max="19" width="11" style="20" customWidth="1"/>
    <col min="20" max="20" width="1.5703125" style="20" customWidth="1"/>
    <col min="21" max="21" width="11" style="20" customWidth="1"/>
    <col min="22" max="22" width="3.28515625" style="20" customWidth="1"/>
    <col min="23" max="23" width="15.28515625" style="20" customWidth="1"/>
    <col min="24" max="25" width="1.5703125" style="20" customWidth="1"/>
    <col min="26" max="26" width="14.42578125" style="20" customWidth="1"/>
    <col min="27" max="27" width="2.42578125" style="20" customWidth="1"/>
    <col min="28" max="28" width="12.7109375" style="20" customWidth="1"/>
    <col min="29" max="29" width="3.28515625" style="20" customWidth="1"/>
    <col min="30" max="30" width="14.42578125" style="20" customWidth="1"/>
    <col min="31" max="31" width="2.42578125" style="20" customWidth="1"/>
    <col min="32" max="32" width="12.7109375" style="20" customWidth="1"/>
    <col min="33" max="33" width="3.28515625" style="20" customWidth="1"/>
    <col min="34" max="34" width="14.42578125" style="20" customWidth="1"/>
    <col min="35" max="35" width="2.42578125" style="20" customWidth="1"/>
    <col min="36" max="36" width="12.7109375" style="20" customWidth="1"/>
    <col min="37" max="37" width="3.28515625" style="20" customWidth="1"/>
    <col min="38" max="38" width="14.42578125" style="20" customWidth="1"/>
    <col min="39" max="39" width="3.28515625" style="20" customWidth="1"/>
    <col min="40" max="40" width="17.85546875" style="20" customWidth="1"/>
    <col min="41" max="41" width="2.42578125" style="20" customWidth="1"/>
    <col min="42" max="42" width="5.85546875" style="20" customWidth="1"/>
    <col min="43" max="43" width="22.5703125" style="20" customWidth="1"/>
    <col min="44" max="44" width="9.28515625" style="20" hidden="1" customWidth="1"/>
    <col min="45" max="256" width="12.7109375" style="20"/>
    <col min="257" max="257" width="5" style="20" customWidth="1"/>
    <col min="258" max="258" width="1.5703125" style="20" customWidth="1"/>
    <col min="259" max="259" width="19.5703125" style="20" customWidth="1"/>
    <col min="260" max="260" width="3.28515625" style="20" customWidth="1"/>
    <col min="261" max="261" width="14.42578125" style="20" customWidth="1"/>
    <col min="262" max="262" width="2.42578125" style="20" customWidth="1"/>
    <col min="263" max="263" width="11" style="20" customWidth="1"/>
    <col min="264" max="264" width="2.42578125" style="20" customWidth="1"/>
    <col min="265" max="265" width="11" style="20" customWidth="1"/>
    <col min="266" max="266" width="3.28515625" style="20" customWidth="1"/>
    <col min="267" max="267" width="14.42578125" style="20" customWidth="1"/>
    <col min="268" max="268" width="2.42578125" style="20" customWidth="1"/>
    <col min="269" max="269" width="11" style="20" customWidth="1"/>
    <col min="270" max="270" width="2.42578125" style="20" customWidth="1"/>
    <col min="271" max="271" width="11" style="20" customWidth="1"/>
    <col min="272" max="272" width="3.28515625" style="20" customWidth="1"/>
    <col min="273" max="273" width="14.42578125" style="20" customWidth="1"/>
    <col min="274" max="274" width="2.42578125" style="20" customWidth="1"/>
    <col min="275" max="275" width="11" style="20" customWidth="1"/>
    <col min="276" max="276" width="1.5703125" style="20" customWidth="1"/>
    <col min="277" max="277" width="11" style="20" customWidth="1"/>
    <col min="278" max="278" width="3.28515625" style="20" customWidth="1"/>
    <col min="279" max="279" width="15.28515625" style="20" customWidth="1"/>
    <col min="280" max="281" width="1.5703125" style="20" customWidth="1"/>
    <col min="282" max="282" width="14.42578125" style="20" customWidth="1"/>
    <col min="283" max="283" width="2.42578125" style="20" customWidth="1"/>
    <col min="284" max="284" width="12.7109375" style="20" customWidth="1"/>
    <col min="285" max="285" width="3.28515625" style="20" customWidth="1"/>
    <col min="286" max="286" width="14.42578125" style="20" customWidth="1"/>
    <col min="287" max="287" width="2.42578125" style="20" customWidth="1"/>
    <col min="288" max="288" width="12.7109375" style="20" customWidth="1"/>
    <col min="289" max="289" width="3.28515625" style="20" customWidth="1"/>
    <col min="290" max="290" width="14.42578125" style="20" customWidth="1"/>
    <col min="291" max="291" width="2.42578125" style="20" customWidth="1"/>
    <col min="292" max="292" width="12.7109375" style="20" customWidth="1"/>
    <col min="293" max="293" width="3.28515625" style="20" customWidth="1"/>
    <col min="294" max="294" width="14.42578125" style="20" customWidth="1"/>
    <col min="295" max="295" width="3.28515625" style="20" customWidth="1"/>
    <col min="296" max="296" width="17.85546875" style="20" customWidth="1"/>
    <col min="297" max="297" width="2.42578125" style="20" customWidth="1"/>
    <col min="298" max="298" width="5.85546875" style="20" customWidth="1"/>
    <col min="299" max="299" width="30.7109375" style="20" customWidth="1"/>
    <col min="300" max="300" width="9.28515625" style="20" customWidth="1"/>
    <col min="301" max="512" width="12.7109375" style="20"/>
    <col min="513" max="513" width="5" style="20" customWidth="1"/>
    <col min="514" max="514" width="1.5703125" style="20" customWidth="1"/>
    <col min="515" max="515" width="19.5703125" style="20" customWidth="1"/>
    <col min="516" max="516" width="3.28515625" style="20" customWidth="1"/>
    <col min="517" max="517" width="14.42578125" style="20" customWidth="1"/>
    <col min="518" max="518" width="2.42578125" style="20" customWidth="1"/>
    <col min="519" max="519" width="11" style="20" customWidth="1"/>
    <col min="520" max="520" width="2.42578125" style="20" customWidth="1"/>
    <col min="521" max="521" width="11" style="20" customWidth="1"/>
    <col min="522" max="522" width="3.28515625" style="20" customWidth="1"/>
    <col min="523" max="523" width="14.42578125" style="20" customWidth="1"/>
    <col min="524" max="524" width="2.42578125" style="20" customWidth="1"/>
    <col min="525" max="525" width="11" style="20" customWidth="1"/>
    <col min="526" max="526" width="2.42578125" style="20" customWidth="1"/>
    <col min="527" max="527" width="11" style="20" customWidth="1"/>
    <col min="528" max="528" width="3.28515625" style="20" customWidth="1"/>
    <col min="529" max="529" width="14.42578125" style="20" customWidth="1"/>
    <col min="530" max="530" width="2.42578125" style="20" customWidth="1"/>
    <col min="531" max="531" width="11" style="20" customWidth="1"/>
    <col min="532" max="532" width="1.5703125" style="20" customWidth="1"/>
    <col min="533" max="533" width="11" style="20" customWidth="1"/>
    <col min="534" max="534" width="3.28515625" style="20" customWidth="1"/>
    <col min="535" max="535" width="15.28515625" style="20" customWidth="1"/>
    <col min="536" max="537" width="1.5703125" style="20" customWidth="1"/>
    <col min="538" max="538" width="14.42578125" style="20" customWidth="1"/>
    <col min="539" max="539" width="2.42578125" style="20" customWidth="1"/>
    <col min="540" max="540" width="12.7109375" style="20" customWidth="1"/>
    <col min="541" max="541" width="3.28515625" style="20" customWidth="1"/>
    <col min="542" max="542" width="14.42578125" style="20" customWidth="1"/>
    <col min="543" max="543" width="2.42578125" style="20" customWidth="1"/>
    <col min="544" max="544" width="12.7109375" style="20" customWidth="1"/>
    <col min="545" max="545" width="3.28515625" style="20" customWidth="1"/>
    <col min="546" max="546" width="14.42578125" style="20" customWidth="1"/>
    <col min="547" max="547" width="2.42578125" style="20" customWidth="1"/>
    <col min="548" max="548" width="12.7109375" style="20" customWidth="1"/>
    <col min="549" max="549" width="3.28515625" style="20" customWidth="1"/>
    <col min="550" max="550" width="14.42578125" style="20" customWidth="1"/>
    <col min="551" max="551" width="3.28515625" style="20" customWidth="1"/>
    <col min="552" max="552" width="17.85546875" style="20" customWidth="1"/>
    <col min="553" max="553" width="2.42578125" style="20" customWidth="1"/>
    <col min="554" max="554" width="5.85546875" style="20" customWidth="1"/>
    <col min="555" max="555" width="30.7109375" style="20" customWidth="1"/>
    <col min="556" max="556" width="9.28515625" style="20" customWidth="1"/>
    <col min="557" max="768" width="12.7109375" style="20"/>
    <col min="769" max="769" width="5" style="20" customWidth="1"/>
    <col min="770" max="770" width="1.5703125" style="20" customWidth="1"/>
    <col min="771" max="771" width="19.5703125" style="20" customWidth="1"/>
    <col min="772" max="772" width="3.28515625" style="20" customWidth="1"/>
    <col min="773" max="773" width="14.42578125" style="20" customWidth="1"/>
    <col min="774" max="774" width="2.42578125" style="20" customWidth="1"/>
    <col min="775" max="775" width="11" style="20" customWidth="1"/>
    <col min="776" max="776" width="2.42578125" style="20" customWidth="1"/>
    <col min="777" max="777" width="11" style="20" customWidth="1"/>
    <col min="778" max="778" width="3.28515625" style="20" customWidth="1"/>
    <col min="779" max="779" width="14.42578125" style="20" customWidth="1"/>
    <col min="780" max="780" width="2.42578125" style="20" customWidth="1"/>
    <col min="781" max="781" width="11" style="20" customWidth="1"/>
    <col min="782" max="782" width="2.42578125" style="20" customWidth="1"/>
    <col min="783" max="783" width="11" style="20" customWidth="1"/>
    <col min="784" max="784" width="3.28515625" style="20" customWidth="1"/>
    <col min="785" max="785" width="14.42578125" style="20" customWidth="1"/>
    <col min="786" max="786" width="2.42578125" style="20" customWidth="1"/>
    <col min="787" max="787" width="11" style="20" customWidth="1"/>
    <col min="788" max="788" width="1.5703125" style="20" customWidth="1"/>
    <col min="789" max="789" width="11" style="20" customWidth="1"/>
    <col min="790" max="790" width="3.28515625" style="20" customWidth="1"/>
    <col min="791" max="791" width="15.28515625" style="20" customWidth="1"/>
    <col min="792" max="793" width="1.5703125" style="20" customWidth="1"/>
    <col min="794" max="794" width="14.42578125" style="20" customWidth="1"/>
    <col min="795" max="795" width="2.42578125" style="20" customWidth="1"/>
    <col min="796" max="796" width="12.7109375" style="20" customWidth="1"/>
    <col min="797" max="797" width="3.28515625" style="20" customWidth="1"/>
    <col min="798" max="798" width="14.42578125" style="20" customWidth="1"/>
    <col min="799" max="799" width="2.42578125" style="20" customWidth="1"/>
    <col min="800" max="800" width="12.7109375" style="20" customWidth="1"/>
    <col min="801" max="801" width="3.28515625" style="20" customWidth="1"/>
    <col min="802" max="802" width="14.42578125" style="20" customWidth="1"/>
    <col min="803" max="803" width="2.42578125" style="20" customWidth="1"/>
    <col min="804" max="804" width="12.7109375" style="20" customWidth="1"/>
    <col min="805" max="805" width="3.28515625" style="20" customWidth="1"/>
    <col min="806" max="806" width="14.42578125" style="20" customWidth="1"/>
    <col min="807" max="807" width="3.28515625" style="20" customWidth="1"/>
    <col min="808" max="808" width="17.85546875" style="20" customWidth="1"/>
    <col min="809" max="809" width="2.42578125" style="20" customWidth="1"/>
    <col min="810" max="810" width="5.85546875" style="20" customWidth="1"/>
    <col min="811" max="811" width="30.7109375" style="20" customWidth="1"/>
    <col min="812" max="812" width="9.28515625" style="20" customWidth="1"/>
    <col min="813" max="1024" width="12.7109375" style="20"/>
    <col min="1025" max="1025" width="5" style="20" customWidth="1"/>
    <col min="1026" max="1026" width="1.5703125" style="20" customWidth="1"/>
    <col min="1027" max="1027" width="19.5703125" style="20" customWidth="1"/>
    <col min="1028" max="1028" width="3.28515625" style="20" customWidth="1"/>
    <col min="1029" max="1029" width="14.42578125" style="20" customWidth="1"/>
    <col min="1030" max="1030" width="2.42578125" style="20" customWidth="1"/>
    <col min="1031" max="1031" width="11" style="20" customWidth="1"/>
    <col min="1032" max="1032" width="2.42578125" style="20" customWidth="1"/>
    <col min="1033" max="1033" width="11" style="20" customWidth="1"/>
    <col min="1034" max="1034" width="3.28515625" style="20" customWidth="1"/>
    <col min="1035" max="1035" width="14.42578125" style="20" customWidth="1"/>
    <col min="1036" max="1036" width="2.42578125" style="20" customWidth="1"/>
    <col min="1037" max="1037" width="11" style="20" customWidth="1"/>
    <col min="1038" max="1038" width="2.42578125" style="20" customWidth="1"/>
    <col min="1039" max="1039" width="11" style="20" customWidth="1"/>
    <col min="1040" max="1040" width="3.28515625" style="20" customWidth="1"/>
    <col min="1041" max="1041" width="14.42578125" style="20" customWidth="1"/>
    <col min="1042" max="1042" width="2.42578125" style="20" customWidth="1"/>
    <col min="1043" max="1043" width="11" style="20" customWidth="1"/>
    <col min="1044" max="1044" width="1.5703125" style="20" customWidth="1"/>
    <col min="1045" max="1045" width="11" style="20" customWidth="1"/>
    <col min="1046" max="1046" width="3.28515625" style="20" customWidth="1"/>
    <col min="1047" max="1047" width="15.28515625" style="20" customWidth="1"/>
    <col min="1048" max="1049" width="1.5703125" style="20" customWidth="1"/>
    <col min="1050" max="1050" width="14.42578125" style="20" customWidth="1"/>
    <col min="1051" max="1051" width="2.42578125" style="20" customWidth="1"/>
    <col min="1052" max="1052" width="12.7109375" style="20" customWidth="1"/>
    <col min="1053" max="1053" width="3.28515625" style="20" customWidth="1"/>
    <col min="1054" max="1054" width="14.42578125" style="20" customWidth="1"/>
    <col min="1055" max="1055" width="2.42578125" style="20" customWidth="1"/>
    <col min="1056" max="1056" width="12.7109375" style="20" customWidth="1"/>
    <col min="1057" max="1057" width="3.28515625" style="20" customWidth="1"/>
    <col min="1058" max="1058" width="14.42578125" style="20" customWidth="1"/>
    <col min="1059" max="1059" width="2.42578125" style="20" customWidth="1"/>
    <col min="1060" max="1060" width="12.7109375" style="20" customWidth="1"/>
    <col min="1061" max="1061" width="3.28515625" style="20" customWidth="1"/>
    <col min="1062" max="1062" width="14.42578125" style="20" customWidth="1"/>
    <col min="1063" max="1063" width="3.28515625" style="20" customWidth="1"/>
    <col min="1064" max="1064" width="17.85546875" style="20" customWidth="1"/>
    <col min="1065" max="1065" width="2.42578125" style="20" customWidth="1"/>
    <col min="1066" max="1066" width="5.85546875" style="20" customWidth="1"/>
    <col min="1067" max="1067" width="30.7109375" style="20" customWidth="1"/>
    <col min="1068" max="1068" width="9.28515625" style="20" customWidth="1"/>
    <col min="1069" max="1280" width="12.7109375" style="20"/>
    <col min="1281" max="1281" width="5" style="20" customWidth="1"/>
    <col min="1282" max="1282" width="1.5703125" style="20" customWidth="1"/>
    <col min="1283" max="1283" width="19.5703125" style="20" customWidth="1"/>
    <col min="1284" max="1284" width="3.28515625" style="20" customWidth="1"/>
    <col min="1285" max="1285" width="14.42578125" style="20" customWidth="1"/>
    <col min="1286" max="1286" width="2.42578125" style="20" customWidth="1"/>
    <col min="1287" max="1287" width="11" style="20" customWidth="1"/>
    <col min="1288" max="1288" width="2.42578125" style="20" customWidth="1"/>
    <col min="1289" max="1289" width="11" style="20" customWidth="1"/>
    <col min="1290" max="1290" width="3.28515625" style="20" customWidth="1"/>
    <col min="1291" max="1291" width="14.42578125" style="20" customWidth="1"/>
    <col min="1292" max="1292" width="2.42578125" style="20" customWidth="1"/>
    <col min="1293" max="1293" width="11" style="20" customWidth="1"/>
    <col min="1294" max="1294" width="2.42578125" style="20" customWidth="1"/>
    <col min="1295" max="1295" width="11" style="20" customWidth="1"/>
    <col min="1296" max="1296" width="3.28515625" style="20" customWidth="1"/>
    <col min="1297" max="1297" width="14.42578125" style="20" customWidth="1"/>
    <col min="1298" max="1298" width="2.42578125" style="20" customWidth="1"/>
    <col min="1299" max="1299" width="11" style="20" customWidth="1"/>
    <col min="1300" max="1300" width="1.5703125" style="20" customWidth="1"/>
    <col min="1301" max="1301" width="11" style="20" customWidth="1"/>
    <col min="1302" max="1302" width="3.28515625" style="20" customWidth="1"/>
    <col min="1303" max="1303" width="15.28515625" style="20" customWidth="1"/>
    <col min="1304" max="1305" width="1.5703125" style="20" customWidth="1"/>
    <col min="1306" max="1306" width="14.42578125" style="20" customWidth="1"/>
    <col min="1307" max="1307" width="2.42578125" style="20" customWidth="1"/>
    <col min="1308" max="1308" width="12.7109375" style="20" customWidth="1"/>
    <col min="1309" max="1309" width="3.28515625" style="20" customWidth="1"/>
    <col min="1310" max="1310" width="14.42578125" style="20" customWidth="1"/>
    <col min="1311" max="1311" width="2.42578125" style="20" customWidth="1"/>
    <col min="1312" max="1312" width="12.7109375" style="20" customWidth="1"/>
    <col min="1313" max="1313" width="3.28515625" style="20" customWidth="1"/>
    <col min="1314" max="1314" width="14.42578125" style="20" customWidth="1"/>
    <col min="1315" max="1315" width="2.42578125" style="20" customWidth="1"/>
    <col min="1316" max="1316" width="12.7109375" style="20" customWidth="1"/>
    <col min="1317" max="1317" width="3.28515625" style="20" customWidth="1"/>
    <col min="1318" max="1318" width="14.42578125" style="20" customWidth="1"/>
    <col min="1319" max="1319" width="3.28515625" style="20" customWidth="1"/>
    <col min="1320" max="1320" width="17.85546875" style="20" customWidth="1"/>
    <col min="1321" max="1321" width="2.42578125" style="20" customWidth="1"/>
    <col min="1322" max="1322" width="5.85546875" style="20" customWidth="1"/>
    <col min="1323" max="1323" width="30.7109375" style="20" customWidth="1"/>
    <col min="1324" max="1324" width="9.28515625" style="20" customWidth="1"/>
    <col min="1325" max="1536" width="12.7109375" style="20"/>
    <col min="1537" max="1537" width="5" style="20" customWidth="1"/>
    <col min="1538" max="1538" width="1.5703125" style="20" customWidth="1"/>
    <col min="1539" max="1539" width="19.5703125" style="20" customWidth="1"/>
    <col min="1540" max="1540" width="3.28515625" style="20" customWidth="1"/>
    <col min="1541" max="1541" width="14.42578125" style="20" customWidth="1"/>
    <col min="1542" max="1542" width="2.42578125" style="20" customWidth="1"/>
    <col min="1543" max="1543" width="11" style="20" customWidth="1"/>
    <col min="1544" max="1544" width="2.42578125" style="20" customWidth="1"/>
    <col min="1545" max="1545" width="11" style="20" customWidth="1"/>
    <col min="1546" max="1546" width="3.28515625" style="20" customWidth="1"/>
    <col min="1547" max="1547" width="14.42578125" style="20" customWidth="1"/>
    <col min="1548" max="1548" width="2.42578125" style="20" customWidth="1"/>
    <col min="1549" max="1549" width="11" style="20" customWidth="1"/>
    <col min="1550" max="1550" width="2.42578125" style="20" customWidth="1"/>
    <col min="1551" max="1551" width="11" style="20" customWidth="1"/>
    <col min="1552" max="1552" width="3.28515625" style="20" customWidth="1"/>
    <col min="1553" max="1553" width="14.42578125" style="20" customWidth="1"/>
    <col min="1554" max="1554" width="2.42578125" style="20" customWidth="1"/>
    <col min="1555" max="1555" width="11" style="20" customWidth="1"/>
    <col min="1556" max="1556" width="1.5703125" style="20" customWidth="1"/>
    <col min="1557" max="1557" width="11" style="20" customWidth="1"/>
    <col min="1558" max="1558" width="3.28515625" style="20" customWidth="1"/>
    <col min="1559" max="1559" width="15.28515625" style="20" customWidth="1"/>
    <col min="1560" max="1561" width="1.5703125" style="20" customWidth="1"/>
    <col min="1562" max="1562" width="14.42578125" style="20" customWidth="1"/>
    <col min="1563" max="1563" width="2.42578125" style="20" customWidth="1"/>
    <col min="1564" max="1564" width="12.7109375" style="20" customWidth="1"/>
    <col min="1565" max="1565" width="3.28515625" style="20" customWidth="1"/>
    <col min="1566" max="1566" width="14.42578125" style="20" customWidth="1"/>
    <col min="1567" max="1567" width="2.42578125" style="20" customWidth="1"/>
    <col min="1568" max="1568" width="12.7109375" style="20" customWidth="1"/>
    <col min="1569" max="1569" width="3.28515625" style="20" customWidth="1"/>
    <col min="1570" max="1570" width="14.42578125" style="20" customWidth="1"/>
    <col min="1571" max="1571" width="2.42578125" style="20" customWidth="1"/>
    <col min="1572" max="1572" width="12.7109375" style="20" customWidth="1"/>
    <col min="1573" max="1573" width="3.28515625" style="20" customWidth="1"/>
    <col min="1574" max="1574" width="14.42578125" style="20" customWidth="1"/>
    <col min="1575" max="1575" width="3.28515625" style="20" customWidth="1"/>
    <col min="1576" max="1576" width="17.85546875" style="20" customWidth="1"/>
    <col min="1577" max="1577" width="2.42578125" style="20" customWidth="1"/>
    <col min="1578" max="1578" width="5.85546875" style="20" customWidth="1"/>
    <col min="1579" max="1579" width="30.7109375" style="20" customWidth="1"/>
    <col min="1580" max="1580" width="9.28515625" style="20" customWidth="1"/>
    <col min="1581" max="1792" width="12.7109375" style="20"/>
    <col min="1793" max="1793" width="5" style="20" customWidth="1"/>
    <col min="1794" max="1794" width="1.5703125" style="20" customWidth="1"/>
    <col min="1795" max="1795" width="19.5703125" style="20" customWidth="1"/>
    <col min="1796" max="1796" width="3.28515625" style="20" customWidth="1"/>
    <col min="1797" max="1797" width="14.42578125" style="20" customWidth="1"/>
    <col min="1798" max="1798" width="2.42578125" style="20" customWidth="1"/>
    <col min="1799" max="1799" width="11" style="20" customWidth="1"/>
    <col min="1800" max="1800" width="2.42578125" style="20" customWidth="1"/>
    <col min="1801" max="1801" width="11" style="20" customWidth="1"/>
    <col min="1802" max="1802" width="3.28515625" style="20" customWidth="1"/>
    <col min="1803" max="1803" width="14.42578125" style="20" customWidth="1"/>
    <col min="1804" max="1804" width="2.42578125" style="20" customWidth="1"/>
    <col min="1805" max="1805" width="11" style="20" customWidth="1"/>
    <col min="1806" max="1806" width="2.42578125" style="20" customWidth="1"/>
    <col min="1807" max="1807" width="11" style="20" customWidth="1"/>
    <col min="1808" max="1808" width="3.28515625" style="20" customWidth="1"/>
    <col min="1809" max="1809" width="14.42578125" style="20" customWidth="1"/>
    <col min="1810" max="1810" width="2.42578125" style="20" customWidth="1"/>
    <col min="1811" max="1811" width="11" style="20" customWidth="1"/>
    <col min="1812" max="1812" width="1.5703125" style="20" customWidth="1"/>
    <col min="1813" max="1813" width="11" style="20" customWidth="1"/>
    <col min="1814" max="1814" width="3.28515625" style="20" customWidth="1"/>
    <col min="1815" max="1815" width="15.28515625" style="20" customWidth="1"/>
    <col min="1816" max="1817" width="1.5703125" style="20" customWidth="1"/>
    <col min="1818" max="1818" width="14.42578125" style="20" customWidth="1"/>
    <col min="1819" max="1819" width="2.42578125" style="20" customWidth="1"/>
    <col min="1820" max="1820" width="12.7109375" style="20" customWidth="1"/>
    <col min="1821" max="1821" width="3.28515625" style="20" customWidth="1"/>
    <col min="1822" max="1822" width="14.42578125" style="20" customWidth="1"/>
    <col min="1823" max="1823" width="2.42578125" style="20" customWidth="1"/>
    <col min="1824" max="1824" width="12.7109375" style="20" customWidth="1"/>
    <col min="1825" max="1825" width="3.28515625" style="20" customWidth="1"/>
    <col min="1826" max="1826" width="14.42578125" style="20" customWidth="1"/>
    <col min="1827" max="1827" width="2.42578125" style="20" customWidth="1"/>
    <col min="1828" max="1828" width="12.7109375" style="20" customWidth="1"/>
    <col min="1829" max="1829" width="3.28515625" style="20" customWidth="1"/>
    <col min="1830" max="1830" width="14.42578125" style="20" customWidth="1"/>
    <col min="1831" max="1831" width="3.28515625" style="20" customWidth="1"/>
    <col min="1832" max="1832" width="17.85546875" style="20" customWidth="1"/>
    <col min="1833" max="1833" width="2.42578125" style="20" customWidth="1"/>
    <col min="1834" max="1834" width="5.85546875" style="20" customWidth="1"/>
    <col min="1835" max="1835" width="30.7109375" style="20" customWidth="1"/>
    <col min="1836" max="1836" width="9.28515625" style="20" customWidth="1"/>
    <col min="1837" max="2048" width="12.7109375" style="20"/>
    <col min="2049" max="2049" width="5" style="20" customWidth="1"/>
    <col min="2050" max="2050" width="1.5703125" style="20" customWidth="1"/>
    <col min="2051" max="2051" width="19.5703125" style="20" customWidth="1"/>
    <col min="2052" max="2052" width="3.28515625" style="20" customWidth="1"/>
    <col min="2053" max="2053" width="14.42578125" style="20" customWidth="1"/>
    <col min="2054" max="2054" width="2.42578125" style="20" customWidth="1"/>
    <col min="2055" max="2055" width="11" style="20" customWidth="1"/>
    <col min="2056" max="2056" width="2.42578125" style="20" customWidth="1"/>
    <col min="2057" max="2057" width="11" style="20" customWidth="1"/>
    <col min="2058" max="2058" width="3.28515625" style="20" customWidth="1"/>
    <col min="2059" max="2059" width="14.42578125" style="20" customWidth="1"/>
    <col min="2060" max="2060" width="2.42578125" style="20" customWidth="1"/>
    <col min="2061" max="2061" width="11" style="20" customWidth="1"/>
    <col min="2062" max="2062" width="2.42578125" style="20" customWidth="1"/>
    <col min="2063" max="2063" width="11" style="20" customWidth="1"/>
    <col min="2064" max="2064" width="3.28515625" style="20" customWidth="1"/>
    <col min="2065" max="2065" width="14.42578125" style="20" customWidth="1"/>
    <col min="2066" max="2066" width="2.42578125" style="20" customWidth="1"/>
    <col min="2067" max="2067" width="11" style="20" customWidth="1"/>
    <col min="2068" max="2068" width="1.5703125" style="20" customWidth="1"/>
    <col min="2069" max="2069" width="11" style="20" customWidth="1"/>
    <col min="2070" max="2070" width="3.28515625" style="20" customWidth="1"/>
    <col min="2071" max="2071" width="15.28515625" style="20" customWidth="1"/>
    <col min="2072" max="2073" width="1.5703125" style="20" customWidth="1"/>
    <col min="2074" max="2074" width="14.42578125" style="20" customWidth="1"/>
    <col min="2075" max="2075" width="2.42578125" style="20" customWidth="1"/>
    <col min="2076" max="2076" width="12.7109375" style="20" customWidth="1"/>
    <col min="2077" max="2077" width="3.28515625" style="20" customWidth="1"/>
    <col min="2078" max="2078" width="14.42578125" style="20" customWidth="1"/>
    <col min="2079" max="2079" width="2.42578125" style="20" customWidth="1"/>
    <col min="2080" max="2080" width="12.7109375" style="20" customWidth="1"/>
    <col min="2081" max="2081" width="3.28515625" style="20" customWidth="1"/>
    <col min="2082" max="2082" width="14.42578125" style="20" customWidth="1"/>
    <col min="2083" max="2083" width="2.42578125" style="20" customWidth="1"/>
    <col min="2084" max="2084" width="12.7109375" style="20" customWidth="1"/>
    <col min="2085" max="2085" width="3.28515625" style="20" customWidth="1"/>
    <col min="2086" max="2086" width="14.42578125" style="20" customWidth="1"/>
    <col min="2087" max="2087" width="3.28515625" style="20" customWidth="1"/>
    <col min="2088" max="2088" width="17.85546875" style="20" customWidth="1"/>
    <col min="2089" max="2089" width="2.42578125" style="20" customWidth="1"/>
    <col min="2090" max="2090" width="5.85546875" style="20" customWidth="1"/>
    <col min="2091" max="2091" width="30.7109375" style="20" customWidth="1"/>
    <col min="2092" max="2092" width="9.28515625" style="20" customWidth="1"/>
    <col min="2093" max="2304" width="12.7109375" style="20"/>
    <col min="2305" max="2305" width="5" style="20" customWidth="1"/>
    <col min="2306" max="2306" width="1.5703125" style="20" customWidth="1"/>
    <col min="2307" max="2307" width="19.5703125" style="20" customWidth="1"/>
    <col min="2308" max="2308" width="3.28515625" style="20" customWidth="1"/>
    <col min="2309" max="2309" width="14.42578125" style="20" customWidth="1"/>
    <col min="2310" max="2310" width="2.42578125" style="20" customWidth="1"/>
    <col min="2311" max="2311" width="11" style="20" customWidth="1"/>
    <col min="2312" max="2312" width="2.42578125" style="20" customWidth="1"/>
    <col min="2313" max="2313" width="11" style="20" customWidth="1"/>
    <col min="2314" max="2314" width="3.28515625" style="20" customWidth="1"/>
    <col min="2315" max="2315" width="14.42578125" style="20" customWidth="1"/>
    <col min="2316" max="2316" width="2.42578125" style="20" customWidth="1"/>
    <col min="2317" max="2317" width="11" style="20" customWidth="1"/>
    <col min="2318" max="2318" width="2.42578125" style="20" customWidth="1"/>
    <col min="2319" max="2319" width="11" style="20" customWidth="1"/>
    <col min="2320" max="2320" width="3.28515625" style="20" customWidth="1"/>
    <col min="2321" max="2321" width="14.42578125" style="20" customWidth="1"/>
    <col min="2322" max="2322" width="2.42578125" style="20" customWidth="1"/>
    <col min="2323" max="2323" width="11" style="20" customWidth="1"/>
    <col min="2324" max="2324" width="1.5703125" style="20" customWidth="1"/>
    <col min="2325" max="2325" width="11" style="20" customWidth="1"/>
    <col min="2326" max="2326" width="3.28515625" style="20" customWidth="1"/>
    <col min="2327" max="2327" width="15.28515625" style="20" customWidth="1"/>
    <col min="2328" max="2329" width="1.5703125" style="20" customWidth="1"/>
    <col min="2330" max="2330" width="14.42578125" style="20" customWidth="1"/>
    <col min="2331" max="2331" width="2.42578125" style="20" customWidth="1"/>
    <col min="2332" max="2332" width="12.7109375" style="20" customWidth="1"/>
    <col min="2333" max="2333" width="3.28515625" style="20" customWidth="1"/>
    <col min="2334" max="2334" width="14.42578125" style="20" customWidth="1"/>
    <col min="2335" max="2335" width="2.42578125" style="20" customWidth="1"/>
    <col min="2336" max="2336" width="12.7109375" style="20" customWidth="1"/>
    <col min="2337" max="2337" width="3.28515625" style="20" customWidth="1"/>
    <col min="2338" max="2338" width="14.42578125" style="20" customWidth="1"/>
    <col min="2339" max="2339" width="2.42578125" style="20" customWidth="1"/>
    <col min="2340" max="2340" width="12.7109375" style="20" customWidth="1"/>
    <col min="2341" max="2341" width="3.28515625" style="20" customWidth="1"/>
    <col min="2342" max="2342" width="14.42578125" style="20" customWidth="1"/>
    <col min="2343" max="2343" width="3.28515625" style="20" customWidth="1"/>
    <col min="2344" max="2344" width="17.85546875" style="20" customWidth="1"/>
    <col min="2345" max="2345" width="2.42578125" style="20" customWidth="1"/>
    <col min="2346" max="2346" width="5.85546875" style="20" customWidth="1"/>
    <col min="2347" max="2347" width="30.7109375" style="20" customWidth="1"/>
    <col min="2348" max="2348" width="9.28515625" style="20" customWidth="1"/>
    <col min="2349" max="2560" width="12.7109375" style="20"/>
    <col min="2561" max="2561" width="5" style="20" customWidth="1"/>
    <col min="2562" max="2562" width="1.5703125" style="20" customWidth="1"/>
    <col min="2563" max="2563" width="19.5703125" style="20" customWidth="1"/>
    <col min="2564" max="2564" width="3.28515625" style="20" customWidth="1"/>
    <col min="2565" max="2565" width="14.42578125" style="20" customWidth="1"/>
    <col min="2566" max="2566" width="2.42578125" style="20" customWidth="1"/>
    <col min="2567" max="2567" width="11" style="20" customWidth="1"/>
    <col min="2568" max="2568" width="2.42578125" style="20" customWidth="1"/>
    <col min="2569" max="2569" width="11" style="20" customWidth="1"/>
    <col min="2570" max="2570" width="3.28515625" style="20" customWidth="1"/>
    <col min="2571" max="2571" width="14.42578125" style="20" customWidth="1"/>
    <col min="2572" max="2572" width="2.42578125" style="20" customWidth="1"/>
    <col min="2573" max="2573" width="11" style="20" customWidth="1"/>
    <col min="2574" max="2574" width="2.42578125" style="20" customWidth="1"/>
    <col min="2575" max="2575" width="11" style="20" customWidth="1"/>
    <col min="2576" max="2576" width="3.28515625" style="20" customWidth="1"/>
    <col min="2577" max="2577" width="14.42578125" style="20" customWidth="1"/>
    <col min="2578" max="2578" width="2.42578125" style="20" customWidth="1"/>
    <col min="2579" max="2579" width="11" style="20" customWidth="1"/>
    <col min="2580" max="2580" width="1.5703125" style="20" customWidth="1"/>
    <col min="2581" max="2581" width="11" style="20" customWidth="1"/>
    <col min="2582" max="2582" width="3.28515625" style="20" customWidth="1"/>
    <col min="2583" max="2583" width="15.28515625" style="20" customWidth="1"/>
    <col min="2584" max="2585" width="1.5703125" style="20" customWidth="1"/>
    <col min="2586" max="2586" width="14.42578125" style="20" customWidth="1"/>
    <col min="2587" max="2587" width="2.42578125" style="20" customWidth="1"/>
    <col min="2588" max="2588" width="12.7109375" style="20" customWidth="1"/>
    <col min="2589" max="2589" width="3.28515625" style="20" customWidth="1"/>
    <col min="2590" max="2590" width="14.42578125" style="20" customWidth="1"/>
    <col min="2591" max="2591" width="2.42578125" style="20" customWidth="1"/>
    <col min="2592" max="2592" width="12.7109375" style="20" customWidth="1"/>
    <col min="2593" max="2593" width="3.28515625" style="20" customWidth="1"/>
    <col min="2594" max="2594" width="14.42578125" style="20" customWidth="1"/>
    <col min="2595" max="2595" width="2.42578125" style="20" customWidth="1"/>
    <col min="2596" max="2596" width="12.7109375" style="20" customWidth="1"/>
    <col min="2597" max="2597" width="3.28515625" style="20" customWidth="1"/>
    <col min="2598" max="2598" width="14.42578125" style="20" customWidth="1"/>
    <col min="2599" max="2599" width="3.28515625" style="20" customWidth="1"/>
    <col min="2600" max="2600" width="17.85546875" style="20" customWidth="1"/>
    <col min="2601" max="2601" width="2.42578125" style="20" customWidth="1"/>
    <col min="2602" max="2602" width="5.85546875" style="20" customWidth="1"/>
    <col min="2603" max="2603" width="30.7109375" style="20" customWidth="1"/>
    <col min="2604" max="2604" width="9.28515625" style="20" customWidth="1"/>
    <col min="2605" max="2816" width="12.7109375" style="20"/>
    <col min="2817" max="2817" width="5" style="20" customWidth="1"/>
    <col min="2818" max="2818" width="1.5703125" style="20" customWidth="1"/>
    <col min="2819" max="2819" width="19.5703125" style="20" customWidth="1"/>
    <col min="2820" max="2820" width="3.28515625" style="20" customWidth="1"/>
    <col min="2821" max="2821" width="14.42578125" style="20" customWidth="1"/>
    <col min="2822" max="2822" width="2.42578125" style="20" customWidth="1"/>
    <col min="2823" max="2823" width="11" style="20" customWidth="1"/>
    <col min="2824" max="2824" width="2.42578125" style="20" customWidth="1"/>
    <col min="2825" max="2825" width="11" style="20" customWidth="1"/>
    <col min="2826" max="2826" width="3.28515625" style="20" customWidth="1"/>
    <col min="2827" max="2827" width="14.42578125" style="20" customWidth="1"/>
    <col min="2828" max="2828" width="2.42578125" style="20" customWidth="1"/>
    <col min="2829" max="2829" width="11" style="20" customWidth="1"/>
    <col min="2830" max="2830" width="2.42578125" style="20" customWidth="1"/>
    <col min="2831" max="2831" width="11" style="20" customWidth="1"/>
    <col min="2832" max="2832" width="3.28515625" style="20" customWidth="1"/>
    <col min="2833" max="2833" width="14.42578125" style="20" customWidth="1"/>
    <col min="2834" max="2834" width="2.42578125" style="20" customWidth="1"/>
    <col min="2835" max="2835" width="11" style="20" customWidth="1"/>
    <col min="2836" max="2836" width="1.5703125" style="20" customWidth="1"/>
    <col min="2837" max="2837" width="11" style="20" customWidth="1"/>
    <col min="2838" max="2838" width="3.28515625" style="20" customWidth="1"/>
    <col min="2839" max="2839" width="15.28515625" style="20" customWidth="1"/>
    <col min="2840" max="2841" width="1.5703125" style="20" customWidth="1"/>
    <col min="2842" max="2842" width="14.42578125" style="20" customWidth="1"/>
    <col min="2843" max="2843" width="2.42578125" style="20" customWidth="1"/>
    <col min="2844" max="2844" width="12.7109375" style="20" customWidth="1"/>
    <col min="2845" max="2845" width="3.28515625" style="20" customWidth="1"/>
    <col min="2846" max="2846" width="14.42578125" style="20" customWidth="1"/>
    <col min="2847" max="2847" width="2.42578125" style="20" customWidth="1"/>
    <col min="2848" max="2848" width="12.7109375" style="20" customWidth="1"/>
    <col min="2849" max="2849" width="3.28515625" style="20" customWidth="1"/>
    <col min="2850" max="2850" width="14.42578125" style="20" customWidth="1"/>
    <col min="2851" max="2851" width="2.42578125" style="20" customWidth="1"/>
    <col min="2852" max="2852" width="12.7109375" style="20" customWidth="1"/>
    <col min="2853" max="2853" width="3.28515625" style="20" customWidth="1"/>
    <col min="2854" max="2854" width="14.42578125" style="20" customWidth="1"/>
    <col min="2855" max="2855" width="3.28515625" style="20" customWidth="1"/>
    <col min="2856" max="2856" width="17.85546875" style="20" customWidth="1"/>
    <col min="2857" max="2857" width="2.42578125" style="20" customWidth="1"/>
    <col min="2858" max="2858" width="5.85546875" style="20" customWidth="1"/>
    <col min="2859" max="2859" width="30.7109375" style="20" customWidth="1"/>
    <col min="2860" max="2860" width="9.28515625" style="20" customWidth="1"/>
    <col min="2861" max="3072" width="12.7109375" style="20"/>
    <col min="3073" max="3073" width="5" style="20" customWidth="1"/>
    <col min="3074" max="3074" width="1.5703125" style="20" customWidth="1"/>
    <col min="3075" max="3075" width="19.5703125" style="20" customWidth="1"/>
    <col min="3076" max="3076" width="3.28515625" style="20" customWidth="1"/>
    <col min="3077" max="3077" width="14.42578125" style="20" customWidth="1"/>
    <col min="3078" max="3078" width="2.42578125" style="20" customWidth="1"/>
    <col min="3079" max="3079" width="11" style="20" customWidth="1"/>
    <col min="3080" max="3080" width="2.42578125" style="20" customWidth="1"/>
    <col min="3081" max="3081" width="11" style="20" customWidth="1"/>
    <col min="3082" max="3082" width="3.28515625" style="20" customWidth="1"/>
    <col min="3083" max="3083" width="14.42578125" style="20" customWidth="1"/>
    <col min="3084" max="3084" width="2.42578125" style="20" customWidth="1"/>
    <col min="3085" max="3085" width="11" style="20" customWidth="1"/>
    <col min="3086" max="3086" width="2.42578125" style="20" customWidth="1"/>
    <col min="3087" max="3087" width="11" style="20" customWidth="1"/>
    <col min="3088" max="3088" width="3.28515625" style="20" customWidth="1"/>
    <col min="3089" max="3089" width="14.42578125" style="20" customWidth="1"/>
    <col min="3090" max="3090" width="2.42578125" style="20" customWidth="1"/>
    <col min="3091" max="3091" width="11" style="20" customWidth="1"/>
    <col min="3092" max="3092" width="1.5703125" style="20" customWidth="1"/>
    <col min="3093" max="3093" width="11" style="20" customWidth="1"/>
    <col min="3094" max="3094" width="3.28515625" style="20" customWidth="1"/>
    <col min="3095" max="3095" width="15.28515625" style="20" customWidth="1"/>
    <col min="3096" max="3097" width="1.5703125" style="20" customWidth="1"/>
    <col min="3098" max="3098" width="14.42578125" style="20" customWidth="1"/>
    <col min="3099" max="3099" width="2.42578125" style="20" customWidth="1"/>
    <col min="3100" max="3100" width="12.7109375" style="20" customWidth="1"/>
    <col min="3101" max="3101" width="3.28515625" style="20" customWidth="1"/>
    <col min="3102" max="3102" width="14.42578125" style="20" customWidth="1"/>
    <col min="3103" max="3103" width="2.42578125" style="20" customWidth="1"/>
    <col min="3104" max="3104" width="12.7109375" style="20" customWidth="1"/>
    <col min="3105" max="3105" width="3.28515625" style="20" customWidth="1"/>
    <col min="3106" max="3106" width="14.42578125" style="20" customWidth="1"/>
    <col min="3107" max="3107" width="2.42578125" style="20" customWidth="1"/>
    <col min="3108" max="3108" width="12.7109375" style="20" customWidth="1"/>
    <col min="3109" max="3109" width="3.28515625" style="20" customWidth="1"/>
    <col min="3110" max="3110" width="14.42578125" style="20" customWidth="1"/>
    <col min="3111" max="3111" width="3.28515625" style="20" customWidth="1"/>
    <col min="3112" max="3112" width="17.85546875" style="20" customWidth="1"/>
    <col min="3113" max="3113" width="2.42578125" style="20" customWidth="1"/>
    <col min="3114" max="3114" width="5.85546875" style="20" customWidth="1"/>
    <col min="3115" max="3115" width="30.7109375" style="20" customWidth="1"/>
    <col min="3116" max="3116" width="9.28515625" style="20" customWidth="1"/>
    <col min="3117" max="3328" width="12.7109375" style="20"/>
    <col min="3329" max="3329" width="5" style="20" customWidth="1"/>
    <col min="3330" max="3330" width="1.5703125" style="20" customWidth="1"/>
    <col min="3331" max="3331" width="19.5703125" style="20" customWidth="1"/>
    <col min="3332" max="3332" width="3.28515625" style="20" customWidth="1"/>
    <col min="3333" max="3333" width="14.42578125" style="20" customWidth="1"/>
    <col min="3334" max="3334" width="2.42578125" style="20" customWidth="1"/>
    <col min="3335" max="3335" width="11" style="20" customWidth="1"/>
    <col min="3336" max="3336" width="2.42578125" style="20" customWidth="1"/>
    <col min="3337" max="3337" width="11" style="20" customWidth="1"/>
    <col min="3338" max="3338" width="3.28515625" style="20" customWidth="1"/>
    <col min="3339" max="3339" width="14.42578125" style="20" customWidth="1"/>
    <col min="3340" max="3340" width="2.42578125" style="20" customWidth="1"/>
    <col min="3341" max="3341" width="11" style="20" customWidth="1"/>
    <col min="3342" max="3342" width="2.42578125" style="20" customWidth="1"/>
    <col min="3343" max="3343" width="11" style="20" customWidth="1"/>
    <col min="3344" max="3344" width="3.28515625" style="20" customWidth="1"/>
    <col min="3345" max="3345" width="14.42578125" style="20" customWidth="1"/>
    <col min="3346" max="3346" width="2.42578125" style="20" customWidth="1"/>
    <col min="3347" max="3347" width="11" style="20" customWidth="1"/>
    <col min="3348" max="3348" width="1.5703125" style="20" customWidth="1"/>
    <col min="3349" max="3349" width="11" style="20" customWidth="1"/>
    <col min="3350" max="3350" width="3.28515625" style="20" customWidth="1"/>
    <col min="3351" max="3351" width="15.28515625" style="20" customWidth="1"/>
    <col min="3352" max="3353" width="1.5703125" style="20" customWidth="1"/>
    <col min="3354" max="3354" width="14.42578125" style="20" customWidth="1"/>
    <col min="3355" max="3355" width="2.42578125" style="20" customWidth="1"/>
    <col min="3356" max="3356" width="12.7109375" style="20" customWidth="1"/>
    <col min="3357" max="3357" width="3.28515625" style="20" customWidth="1"/>
    <col min="3358" max="3358" width="14.42578125" style="20" customWidth="1"/>
    <col min="3359" max="3359" width="2.42578125" style="20" customWidth="1"/>
    <col min="3360" max="3360" width="12.7109375" style="20" customWidth="1"/>
    <col min="3361" max="3361" width="3.28515625" style="20" customWidth="1"/>
    <col min="3362" max="3362" width="14.42578125" style="20" customWidth="1"/>
    <col min="3363" max="3363" width="2.42578125" style="20" customWidth="1"/>
    <col min="3364" max="3364" width="12.7109375" style="20" customWidth="1"/>
    <col min="3365" max="3365" width="3.28515625" style="20" customWidth="1"/>
    <col min="3366" max="3366" width="14.42578125" style="20" customWidth="1"/>
    <col min="3367" max="3367" width="3.28515625" style="20" customWidth="1"/>
    <col min="3368" max="3368" width="17.85546875" style="20" customWidth="1"/>
    <col min="3369" max="3369" width="2.42578125" style="20" customWidth="1"/>
    <col min="3370" max="3370" width="5.85546875" style="20" customWidth="1"/>
    <col min="3371" max="3371" width="30.7109375" style="20" customWidth="1"/>
    <col min="3372" max="3372" width="9.28515625" style="20" customWidth="1"/>
    <col min="3373" max="3584" width="12.7109375" style="20"/>
    <col min="3585" max="3585" width="5" style="20" customWidth="1"/>
    <col min="3586" max="3586" width="1.5703125" style="20" customWidth="1"/>
    <col min="3587" max="3587" width="19.5703125" style="20" customWidth="1"/>
    <col min="3588" max="3588" width="3.28515625" style="20" customWidth="1"/>
    <col min="3589" max="3589" width="14.42578125" style="20" customWidth="1"/>
    <col min="3590" max="3590" width="2.42578125" style="20" customWidth="1"/>
    <col min="3591" max="3591" width="11" style="20" customWidth="1"/>
    <col min="3592" max="3592" width="2.42578125" style="20" customWidth="1"/>
    <col min="3593" max="3593" width="11" style="20" customWidth="1"/>
    <col min="3594" max="3594" width="3.28515625" style="20" customWidth="1"/>
    <col min="3595" max="3595" width="14.42578125" style="20" customWidth="1"/>
    <col min="3596" max="3596" width="2.42578125" style="20" customWidth="1"/>
    <col min="3597" max="3597" width="11" style="20" customWidth="1"/>
    <col min="3598" max="3598" width="2.42578125" style="20" customWidth="1"/>
    <col min="3599" max="3599" width="11" style="20" customWidth="1"/>
    <col min="3600" max="3600" width="3.28515625" style="20" customWidth="1"/>
    <col min="3601" max="3601" width="14.42578125" style="20" customWidth="1"/>
    <col min="3602" max="3602" width="2.42578125" style="20" customWidth="1"/>
    <col min="3603" max="3603" width="11" style="20" customWidth="1"/>
    <col min="3604" max="3604" width="1.5703125" style="20" customWidth="1"/>
    <col min="3605" max="3605" width="11" style="20" customWidth="1"/>
    <col min="3606" max="3606" width="3.28515625" style="20" customWidth="1"/>
    <col min="3607" max="3607" width="15.28515625" style="20" customWidth="1"/>
    <col min="3608" max="3609" width="1.5703125" style="20" customWidth="1"/>
    <col min="3610" max="3610" width="14.42578125" style="20" customWidth="1"/>
    <col min="3611" max="3611" width="2.42578125" style="20" customWidth="1"/>
    <col min="3612" max="3612" width="12.7109375" style="20" customWidth="1"/>
    <col min="3613" max="3613" width="3.28515625" style="20" customWidth="1"/>
    <col min="3614" max="3614" width="14.42578125" style="20" customWidth="1"/>
    <col min="3615" max="3615" width="2.42578125" style="20" customWidth="1"/>
    <col min="3616" max="3616" width="12.7109375" style="20" customWidth="1"/>
    <col min="3617" max="3617" width="3.28515625" style="20" customWidth="1"/>
    <col min="3618" max="3618" width="14.42578125" style="20" customWidth="1"/>
    <col min="3619" max="3619" width="2.42578125" style="20" customWidth="1"/>
    <col min="3620" max="3620" width="12.7109375" style="20" customWidth="1"/>
    <col min="3621" max="3621" width="3.28515625" style="20" customWidth="1"/>
    <col min="3622" max="3622" width="14.42578125" style="20" customWidth="1"/>
    <col min="3623" max="3623" width="3.28515625" style="20" customWidth="1"/>
    <col min="3624" max="3624" width="17.85546875" style="20" customWidth="1"/>
    <col min="3625" max="3625" width="2.42578125" style="20" customWidth="1"/>
    <col min="3626" max="3626" width="5.85546875" style="20" customWidth="1"/>
    <col min="3627" max="3627" width="30.7109375" style="20" customWidth="1"/>
    <col min="3628" max="3628" width="9.28515625" style="20" customWidth="1"/>
    <col min="3629" max="3840" width="12.7109375" style="20"/>
    <col min="3841" max="3841" width="5" style="20" customWidth="1"/>
    <col min="3842" max="3842" width="1.5703125" style="20" customWidth="1"/>
    <col min="3843" max="3843" width="19.5703125" style="20" customWidth="1"/>
    <col min="3844" max="3844" width="3.28515625" style="20" customWidth="1"/>
    <col min="3845" max="3845" width="14.42578125" style="20" customWidth="1"/>
    <col min="3846" max="3846" width="2.42578125" style="20" customWidth="1"/>
    <col min="3847" max="3847" width="11" style="20" customWidth="1"/>
    <col min="3848" max="3848" width="2.42578125" style="20" customWidth="1"/>
    <col min="3849" max="3849" width="11" style="20" customWidth="1"/>
    <col min="3850" max="3850" width="3.28515625" style="20" customWidth="1"/>
    <col min="3851" max="3851" width="14.42578125" style="20" customWidth="1"/>
    <col min="3852" max="3852" width="2.42578125" style="20" customWidth="1"/>
    <col min="3853" max="3853" width="11" style="20" customWidth="1"/>
    <col min="3854" max="3854" width="2.42578125" style="20" customWidth="1"/>
    <col min="3855" max="3855" width="11" style="20" customWidth="1"/>
    <col min="3856" max="3856" width="3.28515625" style="20" customWidth="1"/>
    <col min="3857" max="3857" width="14.42578125" style="20" customWidth="1"/>
    <col min="3858" max="3858" width="2.42578125" style="20" customWidth="1"/>
    <col min="3859" max="3859" width="11" style="20" customWidth="1"/>
    <col min="3860" max="3860" width="1.5703125" style="20" customWidth="1"/>
    <col min="3861" max="3861" width="11" style="20" customWidth="1"/>
    <col min="3862" max="3862" width="3.28515625" style="20" customWidth="1"/>
    <col min="3863" max="3863" width="15.28515625" style="20" customWidth="1"/>
    <col min="3864" max="3865" width="1.5703125" style="20" customWidth="1"/>
    <col min="3866" max="3866" width="14.42578125" style="20" customWidth="1"/>
    <col min="3867" max="3867" width="2.42578125" style="20" customWidth="1"/>
    <col min="3868" max="3868" width="12.7109375" style="20" customWidth="1"/>
    <col min="3869" max="3869" width="3.28515625" style="20" customWidth="1"/>
    <col min="3870" max="3870" width="14.42578125" style="20" customWidth="1"/>
    <col min="3871" max="3871" width="2.42578125" style="20" customWidth="1"/>
    <col min="3872" max="3872" width="12.7109375" style="20" customWidth="1"/>
    <col min="3873" max="3873" width="3.28515625" style="20" customWidth="1"/>
    <col min="3874" max="3874" width="14.42578125" style="20" customWidth="1"/>
    <col min="3875" max="3875" width="2.42578125" style="20" customWidth="1"/>
    <col min="3876" max="3876" width="12.7109375" style="20" customWidth="1"/>
    <col min="3877" max="3877" width="3.28515625" style="20" customWidth="1"/>
    <col min="3878" max="3878" width="14.42578125" style="20" customWidth="1"/>
    <col min="3879" max="3879" width="3.28515625" style="20" customWidth="1"/>
    <col min="3880" max="3880" width="17.85546875" style="20" customWidth="1"/>
    <col min="3881" max="3881" width="2.42578125" style="20" customWidth="1"/>
    <col min="3882" max="3882" width="5.85546875" style="20" customWidth="1"/>
    <col min="3883" max="3883" width="30.7109375" style="20" customWidth="1"/>
    <col min="3884" max="3884" width="9.28515625" style="20" customWidth="1"/>
    <col min="3885" max="4096" width="12.7109375" style="20"/>
    <col min="4097" max="4097" width="5" style="20" customWidth="1"/>
    <col min="4098" max="4098" width="1.5703125" style="20" customWidth="1"/>
    <col min="4099" max="4099" width="19.5703125" style="20" customWidth="1"/>
    <col min="4100" max="4100" width="3.28515625" style="20" customWidth="1"/>
    <col min="4101" max="4101" width="14.42578125" style="20" customWidth="1"/>
    <col min="4102" max="4102" width="2.42578125" style="20" customWidth="1"/>
    <col min="4103" max="4103" width="11" style="20" customWidth="1"/>
    <col min="4104" max="4104" width="2.42578125" style="20" customWidth="1"/>
    <col min="4105" max="4105" width="11" style="20" customWidth="1"/>
    <col min="4106" max="4106" width="3.28515625" style="20" customWidth="1"/>
    <col min="4107" max="4107" width="14.42578125" style="20" customWidth="1"/>
    <col min="4108" max="4108" width="2.42578125" style="20" customWidth="1"/>
    <col min="4109" max="4109" width="11" style="20" customWidth="1"/>
    <col min="4110" max="4110" width="2.42578125" style="20" customWidth="1"/>
    <col min="4111" max="4111" width="11" style="20" customWidth="1"/>
    <col min="4112" max="4112" width="3.28515625" style="20" customWidth="1"/>
    <col min="4113" max="4113" width="14.42578125" style="20" customWidth="1"/>
    <col min="4114" max="4114" width="2.42578125" style="20" customWidth="1"/>
    <col min="4115" max="4115" width="11" style="20" customWidth="1"/>
    <col min="4116" max="4116" width="1.5703125" style="20" customWidth="1"/>
    <col min="4117" max="4117" width="11" style="20" customWidth="1"/>
    <col min="4118" max="4118" width="3.28515625" style="20" customWidth="1"/>
    <col min="4119" max="4119" width="15.28515625" style="20" customWidth="1"/>
    <col min="4120" max="4121" width="1.5703125" style="20" customWidth="1"/>
    <col min="4122" max="4122" width="14.42578125" style="20" customWidth="1"/>
    <col min="4123" max="4123" width="2.42578125" style="20" customWidth="1"/>
    <col min="4124" max="4124" width="12.7109375" style="20" customWidth="1"/>
    <col min="4125" max="4125" width="3.28515625" style="20" customWidth="1"/>
    <col min="4126" max="4126" width="14.42578125" style="20" customWidth="1"/>
    <col min="4127" max="4127" width="2.42578125" style="20" customWidth="1"/>
    <col min="4128" max="4128" width="12.7109375" style="20" customWidth="1"/>
    <col min="4129" max="4129" width="3.28515625" style="20" customWidth="1"/>
    <col min="4130" max="4130" width="14.42578125" style="20" customWidth="1"/>
    <col min="4131" max="4131" width="2.42578125" style="20" customWidth="1"/>
    <col min="4132" max="4132" width="12.7109375" style="20" customWidth="1"/>
    <col min="4133" max="4133" width="3.28515625" style="20" customWidth="1"/>
    <col min="4134" max="4134" width="14.42578125" style="20" customWidth="1"/>
    <col min="4135" max="4135" width="3.28515625" style="20" customWidth="1"/>
    <col min="4136" max="4136" width="17.85546875" style="20" customWidth="1"/>
    <col min="4137" max="4137" width="2.42578125" style="20" customWidth="1"/>
    <col min="4138" max="4138" width="5.85546875" style="20" customWidth="1"/>
    <col min="4139" max="4139" width="30.7109375" style="20" customWidth="1"/>
    <col min="4140" max="4140" width="9.28515625" style="20" customWidth="1"/>
    <col min="4141" max="4352" width="12.7109375" style="20"/>
    <col min="4353" max="4353" width="5" style="20" customWidth="1"/>
    <col min="4354" max="4354" width="1.5703125" style="20" customWidth="1"/>
    <col min="4355" max="4355" width="19.5703125" style="20" customWidth="1"/>
    <col min="4356" max="4356" width="3.28515625" style="20" customWidth="1"/>
    <col min="4357" max="4357" width="14.42578125" style="20" customWidth="1"/>
    <col min="4358" max="4358" width="2.42578125" style="20" customWidth="1"/>
    <col min="4359" max="4359" width="11" style="20" customWidth="1"/>
    <col min="4360" max="4360" width="2.42578125" style="20" customWidth="1"/>
    <col min="4361" max="4361" width="11" style="20" customWidth="1"/>
    <col min="4362" max="4362" width="3.28515625" style="20" customWidth="1"/>
    <col min="4363" max="4363" width="14.42578125" style="20" customWidth="1"/>
    <col min="4364" max="4364" width="2.42578125" style="20" customWidth="1"/>
    <col min="4365" max="4365" width="11" style="20" customWidth="1"/>
    <col min="4366" max="4366" width="2.42578125" style="20" customWidth="1"/>
    <col min="4367" max="4367" width="11" style="20" customWidth="1"/>
    <col min="4368" max="4368" width="3.28515625" style="20" customWidth="1"/>
    <col min="4369" max="4369" width="14.42578125" style="20" customWidth="1"/>
    <col min="4370" max="4370" width="2.42578125" style="20" customWidth="1"/>
    <col min="4371" max="4371" width="11" style="20" customWidth="1"/>
    <col min="4372" max="4372" width="1.5703125" style="20" customWidth="1"/>
    <col min="4373" max="4373" width="11" style="20" customWidth="1"/>
    <col min="4374" max="4374" width="3.28515625" style="20" customWidth="1"/>
    <col min="4375" max="4375" width="15.28515625" style="20" customWidth="1"/>
    <col min="4376" max="4377" width="1.5703125" style="20" customWidth="1"/>
    <col min="4378" max="4378" width="14.42578125" style="20" customWidth="1"/>
    <col min="4379" max="4379" width="2.42578125" style="20" customWidth="1"/>
    <col min="4380" max="4380" width="12.7109375" style="20" customWidth="1"/>
    <col min="4381" max="4381" width="3.28515625" style="20" customWidth="1"/>
    <col min="4382" max="4382" width="14.42578125" style="20" customWidth="1"/>
    <col min="4383" max="4383" width="2.42578125" style="20" customWidth="1"/>
    <col min="4384" max="4384" width="12.7109375" style="20" customWidth="1"/>
    <col min="4385" max="4385" width="3.28515625" style="20" customWidth="1"/>
    <col min="4386" max="4386" width="14.42578125" style="20" customWidth="1"/>
    <col min="4387" max="4387" width="2.42578125" style="20" customWidth="1"/>
    <col min="4388" max="4388" width="12.7109375" style="20" customWidth="1"/>
    <col min="4389" max="4389" width="3.28515625" style="20" customWidth="1"/>
    <col min="4390" max="4390" width="14.42578125" style="20" customWidth="1"/>
    <col min="4391" max="4391" width="3.28515625" style="20" customWidth="1"/>
    <col min="4392" max="4392" width="17.85546875" style="20" customWidth="1"/>
    <col min="4393" max="4393" width="2.42578125" style="20" customWidth="1"/>
    <col min="4394" max="4394" width="5.85546875" style="20" customWidth="1"/>
    <col min="4395" max="4395" width="30.7109375" style="20" customWidth="1"/>
    <col min="4396" max="4396" width="9.28515625" style="20" customWidth="1"/>
    <col min="4397" max="4608" width="12.7109375" style="20"/>
    <col min="4609" max="4609" width="5" style="20" customWidth="1"/>
    <col min="4610" max="4610" width="1.5703125" style="20" customWidth="1"/>
    <col min="4611" max="4611" width="19.5703125" style="20" customWidth="1"/>
    <col min="4612" max="4612" width="3.28515625" style="20" customWidth="1"/>
    <col min="4613" max="4613" width="14.42578125" style="20" customWidth="1"/>
    <col min="4614" max="4614" width="2.42578125" style="20" customWidth="1"/>
    <col min="4615" max="4615" width="11" style="20" customWidth="1"/>
    <col min="4616" max="4616" width="2.42578125" style="20" customWidth="1"/>
    <col min="4617" max="4617" width="11" style="20" customWidth="1"/>
    <col min="4618" max="4618" width="3.28515625" style="20" customWidth="1"/>
    <col min="4619" max="4619" width="14.42578125" style="20" customWidth="1"/>
    <col min="4620" max="4620" width="2.42578125" style="20" customWidth="1"/>
    <col min="4621" max="4621" width="11" style="20" customWidth="1"/>
    <col min="4622" max="4622" width="2.42578125" style="20" customWidth="1"/>
    <col min="4623" max="4623" width="11" style="20" customWidth="1"/>
    <col min="4624" max="4624" width="3.28515625" style="20" customWidth="1"/>
    <col min="4625" max="4625" width="14.42578125" style="20" customWidth="1"/>
    <col min="4626" max="4626" width="2.42578125" style="20" customWidth="1"/>
    <col min="4627" max="4627" width="11" style="20" customWidth="1"/>
    <col min="4628" max="4628" width="1.5703125" style="20" customWidth="1"/>
    <col min="4629" max="4629" width="11" style="20" customWidth="1"/>
    <col min="4630" max="4630" width="3.28515625" style="20" customWidth="1"/>
    <col min="4631" max="4631" width="15.28515625" style="20" customWidth="1"/>
    <col min="4632" max="4633" width="1.5703125" style="20" customWidth="1"/>
    <col min="4634" max="4634" width="14.42578125" style="20" customWidth="1"/>
    <col min="4635" max="4635" width="2.42578125" style="20" customWidth="1"/>
    <col min="4636" max="4636" width="12.7109375" style="20" customWidth="1"/>
    <col min="4637" max="4637" width="3.28515625" style="20" customWidth="1"/>
    <col min="4638" max="4638" width="14.42578125" style="20" customWidth="1"/>
    <col min="4639" max="4639" width="2.42578125" style="20" customWidth="1"/>
    <col min="4640" max="4640" width="12.7109375" style="20" customWidth="1"/>
    <col min="4641" max="4641" width="3.28515625" style="20" customWidth="1"/>
    <col min="4642" max="4642" width="14.42578125" style="20" customWidth="1"/>
    <col min="4643" max="4643" width="2.42578125" style="20" customWidth="1"/>
    <col min="4644" max="4644" width="12.7109375" style="20" customWidth="1"/>
    <col min="4645" max="4645" width="3.28515625" style="20" customWidth="1"/>
    <col min="4646" max="4646" width="14.42578125" style="20" customWidth="1"/>
    <col min="4647" max="4647" width="3.28515625" style="20" customWidth="1"/>
    <col min="4648" max="4648" width="17.85546875" style="20" customWidth="1"/>
    <col min="4649" max="4649" width="2.42578125" style="20" customWidth="1"/>
    <col min="4650" max="4650" width="5.85546875" style="20" customWidth="1"/>
    <col min="4651" max="4651" width="30.7109375" style="20" customWidth="1"/>
    <col min="4652" max="4652" width="9.28515625" style="20" customWidth="1"/>
    <col min="4653" max="4864" width="12.7109375" style="20"/>
    <col min="4865" max="4865" width="5" style="20" customWidth="1"/>
    <col min="4866" max="4866" width="1.5703125" style="20" customWidth="1"/>
    <col min="4867" max="4867" width="19.5703125" style="20" customWidth="1"/>
    <col min="4868" max="4868" width="3.28515625" style="20" customWidth="1"/>
    <col min="4869" max="4869" width="14.42578125" style="20" customWidth="1"/>
    <col min="4870" max="4870" width="2.42578125" style="20" customWidth="1"/>
    <col min="4871" max="4871" width="11" style="20" customWidth="1"/>
    <col min="4872" max="4872" width="2.42578125" style="20" customWidth="1"/>
    <col min="4873" max="4873" width="11" style="20" customWidth="1"/>
    <col min="4874" max="4874" width="3.28515625" style="20" customWidth="1"/>
    <col min="4875" max="4875" width="14.42578125" style="20" customWidth="1"/>
    <col min="4876" max="4876" width="2.42578125" style="20" customWidth="1"/>
    <col min="4877" max="4877" width="11" style="20" customWidth="1"/>
    <col min="4878" max="4878" width="2.42578125" style="20" customWidth="1"/>
    <col min="4879" max="4879" width="11" style="20" customWidth="1"/>
    <col min="4880" max="4880" width="3.28515625" style="20" customWidth="1"/>
    <col min="4881" max="4881" width="14.42578125" style="20" customWidth="1"/>
    <col min="4882" max="4882" width="2.42578125" style="20" customWidth="1"/>
    <col min="4883" max="4883" width="11" style="20" customWidth="1"/>
    <col min="4884" max="4884" width="1.5703125" style="20" customWidth="1"/>
    <col min="4885" max="4885" width="11" style="20" customWidth="1"/>
    <col min="4886" max="4886" width="3.28515625" style="20" customWidth="1"/>
    <col min="4887" max="4887" width="15.28515625" style="20" customWidth="1"/>
    <col min="4888" max="4889" width="1.5703125" style="20" customWidth="1"/>
    <col min="4890" max="4890" width="14.42578125" style="20" customWidth="1"/>
    <col min="4891" max="4891" width="2.42578125" style="20" customWidth="1"/>
    <col min="4892" max="4892" width="12.7109375" style="20" customWidth="1"/>
    <col min="4893" max="4893" width="3.28515625" style="20" customWidth="1"/>
    <col min="4894" max="4894" width="14.42578125" style="20" customWidth="1"/>
    <col min="4895" max="4895" width="2.42578125" style="20" customWidth="1"/>
    <col min="4896" max="4896" width="12.7109375" style="20" customWidth="1"/>
    <col min="4897" max="4897" width="3.28515625" style="20" customWidth="1"/>
    <col min="4898" max="4898" width="14.42578125" style="20" customWidth="1"/>
    <col min="4899" max="4899" width="2.42578125" style="20" customWidth="1"/>
    <col min="4900" max="4900" width="12.7109375" style="20" customWidth="1"/>
    <col min="4901" max="4901" width="3.28515625" style="20" customWidth="1"/>
    <col min="4902" max="4902" width="14.42578125" style="20" customWidth="1"/>
    <col min="4903" max="4903" width="3.28515625" style="20" customWidth="1"/>
    <col min="4904" max="4904" width="17.85546875" style="20" customWidth="1"/>
    <col min="4905" max="4905" width="2.42578125" style="20" customWidth="1"/>
    <col min="4906" max="4906" width="5.85546875" style="20" customWidth="1"/>
    <col min="4907" max="4907" width="30.7109375" style="20" customWidth="1"/>
    <col min="4908" max="4908" width="9.28515625" style="20" customWidth="1"/>
    <col min="4909" max="5120" width="12.7109375" style="20"/>
    <col min="5121" max="5121" width="5" style="20" customWidth="1"/>
    <col min="5122" max="5122" width="1.5703125" style="20" customWidth="1"/>
    <col min="5123" max="5123" width="19.5703125" style="20" customWidth="1"/>
    <col min="5124" max="5124" width="3.28515625" style="20" customWidth="1"/>
    <col min="5125" max="5125" width="14.42578125" style="20" customWidth="1"/>
    <col min="5126" max="5126" width="2.42578125" style="20" customWidth="1"/>
    <col min="5127" max="5127" width="11" style="20" customWidth="1"/>
    <col min="5128" max="5128" width="2.42578125" style="20" customWidth="1"/>
    <col min="5129" max="5129" width="11" style="20" customWidth="1"/>
    <col min="5130" max="5130" width="3.28515625" style="20" customWidth="1"/>
    <col min="5131" max="5131" width="14.42578125" style="20" customWidth="1"/>
    <col min="5132" max="5132" width="2.42578125" style="20" customWidth="1"/>
    <col min="5133" max="5133" width="11" style="20" customWidth="1"/>
    <col min="5134" max="5134" width="2.42578125" style="20" customWidth="1"/>
    <col min="5135" max="5135" width="11" style="20" customWidth="1"/>
    <col min="5136" max="5136" width="3.28515625" style="20" customWidth="1"/>
    <col min="5137" max="5137" width="14.42578125" style="20" customWidth="1"/>
    <col min="5138" max="5138" width="2.42578125" style="20" customWidth="1"/>
    <col min="5139" max="5139" width="11" style="20" customWidth="1"/>
    <col min="5140" max="5140" width="1.5703125" style="20" customWidth="1"/>
    <col min="5141" max="5141" width="11" style="20" customWidth="1"/>
    <col min="5142" max="5142" width="3.28515625" style="20" customWidth="1"/>
    <col min="5143" max="5143" width="15.28515625" style="20" customWidth="1"/>
    <col min="5144" max="5145" width="1.5703125" style="20" customWidth="1"/>
    <col min="5146" max="5146" width="14.42578125" style="20" customWidth="1"/>
    <col min="5147" max="5147" width="2.42578125" style="20" customWidth="1"/>
    <col min="5148" max="5148" width="12.7109375" style="20" customWidth="1"/>
    <col min="5149" max="5149" width="3.28515625" style="20" customWidth="1"/>
    <col min="5150" max="5150" width="14.42578125" style="20" customWidth="1"/>
    <col min="5151" max="5151" width="2.42578125" style="20" customWidth="1"/>
    <col min="5152" max="5152" width="12.7109375" style="20" customWidth="1"/>
    <col min="5153" max="5153" width="3.28515625" style="20" customWidth="1"/>
    <col min="5154" max="5154" width="14.42578125" style="20" customWidth="1"/>
    <col min="5155" max="5155" width="2.42578125" style="20" customWidth="1"/>
    <col min="5156" max="5156" width="12.7109375" style="20" customWidth="1"/>
    <col min="5157" max="5157" width="3.28515625" style="20" customWidth="1"/>
    <col min="5158" max="5158" width="14.42578125" style="20" customWidth="1"/>
    <col min="5159" max="5159" width="3.28515625" style="20" customWidth="1"/>
    <col min="5160" max="5160" width="17.85546875" style="20" customWidth="1"/>
    <col min="5161" max="5161" width="2.42578125" style="20" customWidth="1"/>
    <col min="5162" max="5162" width="5.85546875" style="20" customWidth="1"/>
    <col min="5163" max="5163" width="30.7109375" style="20" customWidth="1"/>
    <col min="5164" max="5164" width="9.28515625" style="20" customWidth="1"/>
    <col min="5165" max="5376" width="12.7109375" style="20"/>
    <col min="5377" max="5377" width="5" style="20" customWidth="1"/>
    <col min="5378" max="5378" width="1.5703125" style="20" customWidth="1"/>
    <col min="5379" max="5379" width="19.5703125" style="20" customWidth="1"/>
    <col min="5380" max="5380" width="3.28515625" style="20" customWidth="1"/>
    <col min="5381" max="5381" width="14.42578125" style="20" customWidth="1"/>
    <col min="5382" max="5382" width="2.42578125" style="20" customWidth="1"/>
    <col min="5383" max="5383" width="11" style="20" customWidth="1"/>
    <col min="5384" max="5384" width="2.42578125" style="20" customWidth="1"/>
    <col min="5385" max="5385" width="11" style="20" customWidth="1"/>
    <col min="5386" max="5386" width="3.28515625" style="20" customWidth="1"/>
    <col min="5387" max="5387" width="14.42578125" style="20" customWidth="1"/>
    <col min="5388" max="5388" width="2.42578125" style="20" customWidth="1"/>
    <col min="5389" max="5389" width="11" style="20" customWidth="1"/>
    <col min="5390" max="5390" width="2.42578125" style="20" customWidth="1"/>
    <col min="5391" max="5391" width="11" style="20" customWidth="1"/>
    <col min="5392" max="5392" width="3.28515625" style="20" customWidth="1"/>
    <col min="5393" max="5393" width="14.42578125" style="20" customWidth="1"/>
    <col min="5394" max="5394" width="2.42578125" style="20" customWidth="1"/>
    <col min="5395" max="5395" width="11" style="20" customWidth="1"/>
    <col min="5396" max="5396" width="1.5703125" style="20" customWidth="1"/>
    <col min="5397" max="5397" width="11" style="20" customWidth="1"/>
    <col min="5398" max="5398" width="3.28515625" style="20" customWidth="1"/>
    <col min="5399" max="5399" width="15.28515625" style="20" customWidth="1"/>
    <col min="5400" max="5401" width="1.5703125" style="20" customWidth="1"/>
    <col min="5402" max="5402" width="14.42578125" style="20" customWidth="1"/>
    <col min="5403" max="5403" width="2.42578125" style="20" customWidth="1"/>
    <col min="5404" max="5404" width="12.7109375" style="20" customWidth="1"/>
    <col min="5405" max="5405" width="3.28515625" style="20" customWidth="1"/>
    <col min="5406" max="5406" width="14.42578125" style="20" customWidth="1"/>
    <col min="5407" max="5407" width="2.42578125" style="20" customWidth="1"/>
    <col min="5408" max="5408" width="12.7109375" style="20" customWidth="1"/>
    <col min="5409" max="5409" width="3.28515625" style="20" customWidth="1"/>
    <col min="5410" max="5410" width="14.42578125" style="20" customWidth="1"/>
    <col min="5411" max="5411" width="2.42578125" style="20" customWidth="1"/>
    <col min="5412" max="5412" width="12.7109375" style="20" customWidth="1"/>
    <col min="5413" max="5413" width="3.28515625" style="20" customWidth="1"/>
    <col min="5414" max="5414" width="14.42578125" style="20" customWidth="1"/>
    <col min="5415" max="5415" width="3.28515625" style="20" customWidth="1"/>
    <col min="5416" max="5416" width="17.85546875" style="20" customWidth="1"/>
    <col min="5417" max="5417" width="2.42578125" style="20" customWidth="1"/>
    <col min="5418" max="5418" width="5.85546875" style="20" customWidth="1"/>
    <col min="5419" max="5419" width="30.7109375" style="20" customWidth="1"/>
    <col min="5420" max="5420" width="9.28515625" style="20" customWidth="1"/>
    <col min="5421" max="5632" width="12.7109375" style="20"/>
    <col min="5633" max="5633" width="5" style="20" customWidth="1"/>
    <col min="5634" max="5634" width="1.5703125" style="20" customWidth="1"/>
    <col min="5635" max="5635" width="19.5703125" style="20" customWidth="1"/>
    <col min="5636" max="5636" width="3.28515625" style="20" customWidth="1"/>
    <col min="5637" max="5637" width="14.42578125" style="20" customWidth="1"/>
    <col min="5638" max="5638" width="2.42578125" style="20" customWidth="1"/>
    <col min="5639" max="5639" width="11" style="20" customWidth="1"/>
    <col min="5640" max="5640" width="2.42578125" style="20" customWidth="1"/>
    <col min="5641" max="5641" width="11" style="20" customWidth="1"/>
    <col min="5642" max="5642" width="3.28515625" style="20" customWidth="1"/>
    <col min="5643" max="5643" width="14.42578125" style="20" customWidth="1"/>
    <col min="5644" max="5644" width="2.42578125" style="20" customWidth="1"/>
    <col min="5645" max="5645" width="11" style="20" customWidth="1"/>
    <col min="5646" max="5646" width="2.42578125" style="20" customWidth="1"/>
    <col min="5647" max="5647" width="11" style="20" customWidth="1"/>
    <col min="5648" max="5648" width="3.28515625" style="20" customWidth="1"/>
    <col min="5649" max="5649" width="14.42578125" style="20" customWidth="1"/>
    <col min="5650" max="5650" width="2.42578125" style="20" customWidth="1"/>
    <col min="5651" max="5651" width="11" style="20" customWidth="1"/>
    <col min="5652" max="5652" width="1.5703125" style="20" customWidth="1"/>
    <col min="5653" max="5653" width="11" style="20" customWidth="1"/>
    <col min="5654" max="5654" width="3.28515625" style="20" customWidth="1"/>
    <col min="5655" max="5655" width="15.28515625" style="20" customWidth="1"/>
    <col min="5656" max="5657" width="1.5703125" style="20" customWidth="1"/>
    <col min="5658" max="5658" width="14.42578125" style="20" customWidth="1"/>
    <col min="5659" max="5659" width="2.42578125" style="20" customWidth="1"/>
    <col min="5660" max="5660" width="12.7109375" style="20" customWidth="1"/>
    <col min="5661" max="5661" width="3.28515625" style="20" customWidth="1"/>
    <col min="5662" max="5662" width="14.42578125" style="20" customWidth="1"/>
    <col min="5663" max="5663" width="2.42578125" style="20" customWidth="1"/>
    <col min="5664" max="5664" width="12.7109375" style="20" customWidth="1"/>
    <col min="5665" max="5665" width="3.28515625" style="20" customWidth="1"/>
    <col min="5666" max="5666" width="14.42578125" style="20" customWidth="1"/>
    <col min="5667" max="5667" width="2.42578125" style="20" customWidth="1"/>
    <col min="5668" max="5668" width="12.7109375" style="20" customWidth="1"/>
    <col min="5669" max="5669" width="3.28515625" style="20" customWidth="1"/>
    <col min="5670" max="5670" width="14.42578125" style="20" customWidth="1"/>
    <col min="5671" max="5671" width="3.28515625" style="20" customWidth="1"/>
    <col min="5672" max="5672" width="17.85546875" style="20" customWidth="1"/>
    <col min="5673" max="5673" width="2.42578125" style="20" customWidth="1"/>
    <col min="5674" max="5674" width="5.85546875" style="20" customWidth="1"/>
    <col min="5675" max="5675" width="30.7109375" style="20" customWidth="1"/>
    <col min="5676" max="5676" width="9.28515625" style="20" customWidth="1"/>
    <col min="5677" max="5888" width="12.7109375" style="20"/>
    <col min="5889" max="5889" width="5" style="20" customWidth="1"/>
    <col min="5890" max="5890" width="1.5703125" style="20" customWidth="1"/>
    <col min="5891" max="5891" width="19.5703125" style="20" customWidth="1"/>
    <col min="5892" max="5892" width="3.28515625" style="20" customWidth="1"/>
    <col min="5893" max="5893" width="14.42578125" style="20" customWidth="1"/>
    <col min="5894" max="5894" width="2.42578125" style="20" customWidth="1"/>
    <col min="5895" max="5895" width="11" style="20" customWidth="1"/>
    <col min="5896" max="5896" width="2.42578125" style="20" customWidth="1"/>
    <col min="5897" max="5897" width="11" style="20" customWidth="1"/>
    <col min="5898" max="5898" width="3.28515625" style="20" customWidth="1"/>
    <col min="5899" max="5899" width="14.42578125" style="20" customWidth="1"/>
    <col min="5900" max="5900" width="2.42578125" style="20" customWidth="1"/>
    <col min="5901" max="5901" width="11" style="20" customWidth="1"/>
    <col min="5902" max="5902" width="2.42578125" style="20" customWidth="1"/>
    <col min="5903" max="5903" width="11" style="20" customWidth="1"/>
    <col min="5904" max="5904" width="3.28515625" style="20" customWidth="1"/>
    <col min="5905" max="5905" width="14.42578125" style="20" customWidth="1"/>
    <col min="5906" max="5906" width="2.42578125" style="20" customWidth="1"/>
    <col min="5907" max="5907" width="11" style="20" customWidth="1"/>
    <col min="5908" max="5908" width="1.5703125" style="20" customWidth="1"/>
    <col min="5909" max="5909" width="11" style="20" customWidth="1"/>
    <col min="5910" max="5910" width="3.28515625" style="20" customWidth="1"/>
    <col min="5911" max="5911" width="15.28515625" style="20" customWidth="1"/>
    <col min="5912" max="5913" width="1.5703125" style="20" customWidth="1"/>
    <col min="5914" max="5914" width="14.42578125" style="20" customWidth="1"/>
    <col min="5915" max="5915" width="2.42578125" style="20" customWidth="1"/>
    <col min="5916" max="5916" width="12.7109375" style="20" customWidth="1"/>
    <col min="5917" max="5917" width="3.28515625" style="20" customWidth="1"/>
    <col min="5918" max="5918" width="14.42578125" style="20" customWidth="1"/>
    <col min="5919" max="5919" width="2.42578125" style="20" customWidth="1"/>
    <col min="5920" max="5920" width="12.7109375" style="20" customWidth="1"/>
    <col min="5921" max="5921" width="3.28515625" style="20" customWidth="1"/>
    <col min="5922" max="5922" width="14.42578125" style="20" customWidth="1"/>
    <col min="5923" max="5923" width="2.42578125" style="20" customWidth="1"/>
    <col min="5924" max="5924" width="12.7109375" style="20" customWidth="1"/>
    <col min="5925" max="5925" width="3.28515625" style="20" customWidth="1"/>
    <col min="5926" max="5926" width="14.42578125" style="20" customWidth="1"/>
    <col min="5927" max="5927" width="3.28515625" style="20" customWidth="1"/>
    <col min="5928" max="5928" width="17.85546875" style="20" customWidth="1"/>
    <col min="5929" max="5929" width="2.42578125" style="20" customWidth="1"/>
    <col min="5930" max="5930" width="5.85546875" style="20" customWidth="1"/>
    <col min="5931" max="5931" width="30.7109375" style="20" customWidth="1"/>
    <col min="5932" max="5932" width="9.28515625" style="20" customWidth="1"/>
    <col min="5933" max="6144" width="12.7109375" style="20"/>
    <col min="6145" max="6145" width="5" style="20" customWidth="1"/>
    <col min="6146" max="6146" width="1.5703125" style="20" customWidth="1"/>
    <col min="6147" max="6147" width="19.5703125" style="20" customWidth="1"/>
    <col min="6148" max="6148" width="3.28515625" style="20" customWidth="1"/>
    <col min="6149" max="6149" width="14.42578125" style="20" customWidth="1"/>
    <col min="6150" max="6150" width="2.42578125" style="20" customWidth="1"/>
    <col min="6151" max="6151" width="11" style="20" customWidth="1"/>
    <col min="6152" max="6152" width="2.42578125" style="20" customWidth="1"/>
    <col min="6153" max="6153" width="11" style="20" customWidth="1"/>
    <col min="6154" max="6154" width="3.28515625" style="20" customWidth="1"/>
    <col min="6155" max="6155" width="14.42578125" style="20" customWidth="1"/>
    <col min="6156" max="6156" width="2.42578125" style="20" customWidth="1"/>
    <col min="6157" max="6157" width="11" style="20" customWidth="1"/>
    <col min="6158" max="6158" width="2.42578125" style="20" customWidth="1"/>
    <col min="6159" max="6159" width="11" style="20" customWidth="1"/>
    <col min="6160" max="6160" width="3.28515625" style="20" customWidth="1"/>
    <col min="6161" max="6161" width="14.42578125" style="20" customWidth="1"/>
    <col min="6162" max="6162" width="2.42578125" style="20" customWidth="1"/>
    <col min="6163" max="6163" width="11" style="20" customWidth="1"/>
    <col min="6164" max="6164" width="1.5703125" style="20" customWidth="1"/>
    <col min="6165" max="6165" width="11" style="20" customWidth="1"/>
    <col min="6166" max="6166" width="3.28515625" style="20" customWidth="1"/>
    <col min="6167" max="6167" width="15.28515625" style="20" customWidth="1"/>
    <col min="6168" max="6169" width="1.5703125" style="20" customWidth="1"/>
    <col min="6170" max="6170" width="14.42578125" style="20" customWidth="1"/>
    <col min="6171" max="6171" width="2.42578125" style="20" customWidth="1"/>
    <col min="6172" max="6172" width="12.7109375" style="20" customWidth="1"/>
    <col min="6173" max="6173" width="3.28515625" style="20" customWidth="1"/>
    <col min="6174" max="6174" width="14.42578125" style="20" customWidth="1"/>
    <col min="6175" max="6175" width="2.42578125" style="20" customWidth="1"/>
    <col min="6176" max="6176" width="12.7109375" style="20" customWidth="1"/>
    <col min="6177" max="6177" width="3.28515625" style="20" customWidth="1"/>
    <col min="6178" max="6178" width="14.42578125" style="20" customWidth="1"/>
    <col min="6179" max="6179" width="2.42578125" style="20" customWidth="1"/>
    <col min="6180" max="6180" width="12.7109375" style="20" customWidth="1"/>
    <col min="6181" max="6181" width="3.28515625" style="20" customWidth="1"/>
    <col min="6182" max="6182" width="14.42578125" style="20" customWidth="1"/>
    <col min="6183" max="6183" width="3.28515625" style="20" customWidth="1"/>
    <col min="6184" max="6184" width="17.85546875" style="20" customWidth="1"/>
    <col min="6185" max="6185" width="2.42578125" style="20" customWidth="1"/>
    <col min="6186" max="6186" width="5.85546875" style="20" customWidth="1"/>
    <col min="6187" max="6187" width="30.7109375" style="20" customWidth="1"/>
    <col min="6188" max="6188" width="9.28515625" style="20" customWidth="1"/>
    <col min="6189" max="6400" width="12.7109375" style="20"/>
    <col min="6401" max="6401" width="5" style="20" customWidth="1"/>
    <col min="6402" max="6402" width="1.5703125" style="20" customWidth="1"/>
    <col min="6403" max="6403" width="19.5703125" style="20" customWidth="1"/>
    <col min="6404" max="6404" width="3.28515625" style="20" customWidth="1"/>
    <col min="6405" max="6405" width="14.42578125" style="20" customWidth="1"/>
    <col min="6406" max="6406" width="2.42578125" style="20" customWidth="1"/>
    <col min="6407" max="6407" width="11" style="20" customWidth="1"/>
    <col min="6408" max="6408" width="2.42578125" style="20" customWidth="1"/>
    <col min="6409" max="6409" width="11" style="20" customWidth="1"/>
    <col min="6410" max="6410" width="3.28515625" style="20" customWidth="1"/>
    <col min="6411" max="6411" width="14.42578125" style="20" customWidth="1"/>
    <col min="6412" max="6412" width="2.42578125" style="20" customWidth="1"/>
    <col min="6413" max="6413" width="11" style="20" customWidth="1"/>
    <col min="6414" max="6414" width="2.42578125" style="20" customWidth="1"/>
    <col min="6415" max="6415" width="11" style="20" customWidth="1"/>
    <col min="6416" max="6416" width="3.28515625" style="20" customWidth="1"/>
    <col min="6417" max="6417" width="14.42578125" style="20" customWidth="1"/>
    <col min="6418" max="6418" width="2.42578125" style="20" customWidth="1"/>
    <col min="6419" max="6419" width="11" style="20" customWidth="1"/>
    <col min="6420" max="6420" width="1.5703125" style="20" customWidth="1"/>
    <col min="6421" max="6421" width="11" style="20" customWidth="1"/>
    <col min="6422" max="6422" width="3.28515625" style="20" customWidth="1"/>
    <col min="6423" max="6423" width="15.28515625" style="20" customWidth="1"/>
    <col min="6424" max="6425" width="1.5703125" style="20" customWidth="1"/>
    <col min="6426" max="6426" width="14.42578125" style="20" customWidth="1"/>
    <col min="6427" max="6427" width="2.42578125" style="20" customWidth="1"/>
    <col min="6428" max="6428" width="12.7109375" style="20" customWidth="1"/>
    <col min="6429" max="6429" width="3.28515625" style="20" customWidth="1"/>
    <col min="6430" max="6430" width="14.42578125" style="20" customWidth="1"/>
    <col min="6431" max="6431" width="2.42578125" style="20" customWidth="1"/>
    <col min="6432" max="6432" width="12.7109375" style="20" customWidth="1"/>
    <col min="6433" max="6433" width="3.28515625" style="20" customWidth="1"/>
    <col min="6434" max="6434" width="14.42578125" style="20" customWidth="1"/>
    <col min="6435" max="6435" width="2.42578125" style="20" customWidth="1"/>
    <col min="6436" max="6436" width="12.7109375" style="20" customWidth="1"/>
    <col min="6437" max="6437" width="3.28515625" style="20" customWidth="1"/>
    <col min="6438" max="6438" width="14.42578125" style="20" customWidth="1"/>
    <col min="6439" max="6439" width="3.28515625" style="20" customWidth="1"/>
    <col min="6440" max="6440" width="17.85546875" style="20" customWidth="1"/>
    <col min="6441" max="6441" width="2.42578125" style="20" customWidth="1"/>
    <col min="6442" max="6442" width="5.85546875" style="20" customWidth="1"/>
    <col min="6443" max="6443" width="30.7109375" style="20" customWidth="1"/>
    <col min="6444" max="6444" width="9.28515625" style="20" customWidth="1"/>
    <col min="6445" max="6656" width="12.7109375" style="20"/>
    <col min="6657" max="6657" width="5" style="20" customWidth="1"/>
    <col min="6658" max="6658" width="1.5703125" style="20" customWidth="1"/>
    <col min="6659" max="6659" width="19.5703125" style="20" customWidth="1"/>
    <col min="6660" max="6660" width="3.28515625" style="20" customWidth="1"/>
    <col min="6661" max="6661" width="14.42578125" style="20" customWidth="1"/>
    <col min="6662" max="6662" width="2.42578125" style="20" customWidth="1"/>
    <col min="6663" max="6663" width="11" style="20" customWidth="1"/>
    <col min="6664" max="6664" width="2.42578125" style="20" customWidth="1"/>
    <col min="6665" max="6665" width="11" style="20" customWidth="1"/>
    <col min="6666" max="6666" width="3.28515625" style="20" customWidth="1"/>
    <col min="6667" max="6667" width="14.42578125" style="20" customWidth="1"/>
    <col min="6668" max="6668" width="2.42578125" style="20" customWidth="1"/>
    <col min="6669" max="6669" width="11" style="20" customWidth="1"/>
    <col min="6670" max="6670" width="2.42578125" style="20" customWidth="1"/>
    <col min="6671" max="6671" width="11" style="20" customWidth="1"/>
    <col min="6672" max="6672" width="3.28515625" style="20" customWidth="1"/>
    <col min="6673" max="6673" width="14.42578125" style="20" customWidth="1"/>
    <col min="6674" max="6674" width="2.42578125" style="20" customWidth="1"/>
    <col min="6675" max="6675" width="11" style="20" customWidth="1"/>
    <col min="6676" max="6676" width="1.5703125" style="20" customWidth="1"/>
    <col min="6677" max="6677" width="11" style="20" customWidth="1"/>
    <col min="6678" max="6678" width="3.28515625" style="20" customWidth="1"/>
    <col min="6679" max="6679" width="15.28515625" style="20" customWidth="1"/>
    <col min="6680" max="6681" width="1.5703125" style="20" customWidth="1"/>
    <col min="6682" max="6682" width="14.42578125" style="20" customWidth="1"/>
    <col min="6683" max="6683" width="2.42578125" style="20" customWidth="1"/>
    <col min="6684" max="6684" width="12.7109375" style="20" customWidth="1"/>
    <col min="6685" max="6685" width="3.28515625" style="20" customWidth="1"/>
    <col min="6686" max="6686" width="14.42578125" style="20" customWidth="1"/>
    <col min="6687" max="6687" width="2.42578125" style="20" customWidth="1"/>
    <col min="6688" max="6688" width="12.7109375" style="20" customWidth="1"/>
    <col min="6689" max="6689" width="3.28515625" style="20" customWidth="1"/>
    <col min="6690" max="6690" width="14.42578125" style="20" customWidth="1"/>
    <col min="6691" max="6691" width="2.42578125" style="20" customWidth="1"/>
    <col min="6692" max="6692" width="12.7109375" style="20" customWidth="1"/>
    <col min="6693" max="6693" width="3.28515625" style="20" customWidth="1"/>
    <col min="6694" max="6694" width="14.42578125" style="20" customWidth="1"/>
    <col min="6695" max="6695" width="3.28515625" style="20" customWidth="1"/>
    <col min="6696" max="6696" width="17.85546875" style="20" customWidth="1"/>
    <col min="6697" max="6697" width="2.42578125" style="20" customWidth="1"/>
    <col min="6698" max="6698" width="5.85546875" style="20" customWidth="1"/>
    <col min="6699" max="6699" width="30.7109375" style="20" customWidth="1"/>
    <col min="6700" max="6700" width="9.28515625" style="20" customWidth="1"/>
    <col min="6701" max="6912" width="12.7109375" style="20"/>
    <col min="6913" max="6913" width="5" style="20" customWidth="1"/>
    <col min="6914" max="6914" width="1.5703125" style="20" customWidth="1"/>
    <col min="6915" max="6915" width="19.5703125" style="20" customWidth="1"/>
    <col min="6916" max="6916" width="3.28515625" style="20" customWidth="1"/>
    <col min="6917" max="6917" width="14.42578125" style="20" customWidth="1"/>
    <col min="6918" max="6918" width="2.42578125" style="20" customWidth="1"/>
    <col min="6919" max="6919" width="11" style="20" customWidth="1"/>
    <col min="6920" max="6920" width="2.42578125" style="20" customWidth="1"/>
    <col min="6921" max="6921" width="11" style="20" customWidth="1"/>
    <col min="6922" max="6922" width="3.28515625" style="20" customWidth="1"/>
    <col min="6923" max="6923" width="14.42578125" style="20" customWidth="1"/>
    <col min="6924" max="6924" width="2.42578125" style="20" customWidth="1"/>
    <col min="6925" max="6925" width="11" style="20" customWidth="1"/>
    <col min="6926" max="6926" width="2.42578125" style="20" customWidth="1"/>
    <col min="6927" max="6927" width="11" style="20" customWidth="1"/>
    <col min="6928" max="6928" width="3.28515625" style="20" customWidth="1"/>
    <col min="6929" max="6929" width="14.42578125" style="20" customWidth="1"/>
    <col min="6930" max="6930" width="2.42578125" style="20" customWidth="1"/>
    <col min="6931" max="6931" width="11" style="20" customWidth="1"/>
    <col min="6932" max="6932" width="1.5703125" style="20" customWidth="1"/>
    <col min="6933" max="6933" width="11" style="20" customWidth="1"/>
    <col min="6934" max="6934" width="3.28515625" style="20" customWidth="1"/>
    <col min="6935" max="6935" width="15.28515625" style="20" customWidth="1"/>
    <col min="6936" max="6937" width="1.5703125" style="20" customWidth="1"/>
    <col min="6938" max="6938" width="14.42578125" style="20" customWidth="1"/>
    <col min="6939" max="6939" width="2.42578125" style="20" customWidth="1"/>
    <col min="6940" max="6940" width="12.7109375" style="20" customWidth="1"/>
    <col min="6941" max="6941" width="3.28515625" style="20" customWidth="1"/>
    <col min="6942" max="6942" width="14.42578125" style="20" customWidth="1"/>
    <col min="6943" max="6943" width="2.42578125" style="20" customWidth="1"/>
    <col min="6944" max="6944" width="12.7109375" style="20" customWidth="1"/>
    <col min="6945" max="6945" width="3.28515625" style="20" customWidth="1"/>
    <col min="6946" max="6946" width="14.42578125" style="20" customWidth="1"/>
    <col min="6947" max="6947" width="2.42578125" style="20" customWidth="1"/>
    <col min="6948" max="6948" width="12.7109375" style="20" customWidth="1"/>
    <col min="6949" max="6949" width="3.28515625" style="20" customWidth="1"/>
    <col min="6950" max="6950" width="14.42578125" style="20" customWidth="1"/>
    <col min="6951" max="6951" width="3.28515625" style="20" customWidth="1"/>
    <col min="6952" max="6952" width="17.85546875" style="20" customWidth="1"/>
    <col min="6953" max="6953" width="2.42578125" style="20" customWidth="1"/>
    <col min="6954" max="6954" width="5.85546875" style="20" customWidth="1"/>
    <col min="6955" max="6955" width="30.7109375" style="20" customWidth="1"/>
    <col min="6956" max="6956" width="9.28515625" style="20" customWidth="1"/>
    <col min="6957" max="7168" width="12.7109375" style="20"/>
    <col min="7169" max="7169" width="5" style="20" customWidth="1"/>
    <col min="7170" max="7170" width="1.5703125" style="20" customWidth="1"/>
    <col min="7171" max="7171" width="19.5703125" style="20" customWidth="1"/>
    <col min="7172" max="7172" width="3.28515625" style="20" customWidth="1"/>
    <col min="7173" max="7173" width="14.42578125" style="20" customWidth="1"/>
    <col min="7174" max="7174" width="2.42578125" style="20" customWidth="1"/>
    <col min="7175" max="7175" width="11" style="20" customWidth="1"/>
    <col min="7176" max="7176" width="2.42578125" style="20" customWidth="1"/>
    <col min="7177" max="7177" width="11" style="20" customWidth="1"/>
    <col min="7178" max="7178" width="3.28515625" style="20" customWidth="1"/>
    <col min="7179" max="7179" width="14.42578125" style="20" customWidth="1"/>
    <col min="7180" max="7180" width="2.42578125" style="20" customWidth="1"/>
    <col min="7181" max="7181" width="11" style="20" customWidth="1"/>
    <col min="7182" max="7182" width="2.42578125" style="20" customWidth="1"/>
    <col min="7183" max="7183" width="11" style="20" customWidth="1"/>
    <col min="7184" max="7184" width="3.28515625" style="20" customWidth="1"/>
    <col min="7185" max="7185" width="14.42578125" style="20" customWidth="1"/>
    <col min="7186" max="7186" width="2.42578125" style="20" customWidth="1"/>
    <col min="7187" max="7187" width="11" style="20" customWidth="1"/>
    <col min="7188" max="7188" width="1.5703125" style="20" customWidth="1"/>
    <col min="7189" max="7189" width="11" style="20" customWidth="1"/>
    <col min="7190" max="7190" width="3.28515625" style="20" customWidth="1"/>
    <col min="7191" max="7191" width="15.28515625" style="20" customWidth="1"/>
    <col min="7192" max="7193" width="1.5703125" style="20" customWidth="1"/>
    <col min="7194" max="7194" width="14.42578125" style="20" customWidth="1"/>
    <col min="7195" max="7195" width="2.42578125" style="20" customWidth="1"/>
    <col min="7196" max="7196" width="12.7109375" style="20" customWidth="1"/>
    <col min="7197" max="7197" width="3.28515625" style="20" customWidth="1"/>
    <col min="7198" max="7198" width="14.42578125" style="20" customWidth="1"/>
    <col min="7199" max="7199" width="2.42578125" style="20" customWidth="1"/>
    <col min="7200" max="7200" width="12.7109375" style="20" customWidth="1"/>
    <col min="7201" max="7201" width="3.28515625" style="20" customWidth="1"/>
    <col min="7202" max="7202" width="14.42578125" style="20" customWidth="1"/>
    <col min="7203" max="7203" width="2.42578125" style="20" customWidth="1"/>
    <col min="7204" max="7204" width="12.7109375" style="20" customWidth="1"/>
    <col min="7205" max="7205" width="3.28515625" style="20" customWidth="1"/>
    <col min="7206" max="7206" width="14.42578125" style="20" customWidth="1"/>
    <col min="7207" max="7207" width="3.28515625" style="20" customWidth="1"/>
    <col min="7208" max="7208" width="17.85546875" style="20" customWidth="1"/>
    <col min="7209" max="7209" width="2.42578125" style="20" customWidth="1"/>
    <col min="7210" max="7210" width="5.85546875" style="20" customWidth="1"/>
    <col min="7211" max="7211" width="30.7109375" style="20" customWidth="1"/>
    <col min="7212" max="7212" width="9.28515625" style="20" customWidth="1"/>
    <col min="7213" max="7424" width="12.7109375" style="20"/>
    <col min="7425" max="7425" width="5" style="20" customWidth="1"/>
    <col min="7426" max="7426" width="1.5703125" style="20" customWidth="1"/>
    <col min="7427" max="7427" width="19.5703125" style="20" customWidth="1"/>
    <col min="7428" max="7428" width="3.28515625" style="20" customWidth="1"/>
    <col min="7429" max="7429" width="14.42578125" style="20" customWidth="1"/>
    <col min="7430" max="7430" width="2.42578125" style="20" customWidth="1"/>
    <col min="7431" max="7431" width="11" style="20" customWidth="1"/>
    <col min="7432" max="7432" width="2.42578125" style="20" customWidth="1"/>
    <col min="7433" max="7433" width="11" style="20" customWidth="1"/>
    <col min="7434" max="7434" width="3.28515625" style="20" customWidth="1"/>
    <col min="7435" max="7435" width="14.42578125" style="20" customWidth="1"/>
    <col min="7436" max="7436" width="2.42578125" style="20" customWidth="1"/>
    <col min="7437" max="7437" width="11" style="20" customWidth="1"/>
    <col min="7438" max="7438" width="2.42578125" style="20" customWidth="1"/>
    <col min="7439" max="7439" width="11" style="20" customWidth="1"/>
    <col min="7440" max="7440" width="3.28515625" style="20" customWidth="1"/>
    <col min="7441" max="7441" width="14.42578125" style="20" customWidth="1"/>
    <col min="7442" max="7442" width="2.42578125" style="20" customWidth="1"/>
    <col min="7443" max="7443" width="11" style="20" customWidth="1"/>
    <col min="7444" max="7444" width="1.5703125" style="20" customWidth="1"/>
    <col min="7445" max="7445" width="11" style="20" customWidth="1"/>
    <col min="7446" max="7446" width="3.28515625" style="20" customWidth="1"/>
    <col min="7447" max="7447" width="15.28515625" style="20" customWidth="1"/>
    <col min="7448" max="7449" width="1.5703125" style="20" customWidth="1"/>
    <col min="7450" max="7450" width="14.42578125" style="20" customWidth="1"/>
    <col min="7451" max="7451" width="2.42578125" style="20" customWidth="1"/>
    <col min="7452" max="7452" width="12.7109375" style="20" customWidth="1"/>
    <col min="7453" max="7453" width="3.28515625" style="20" customWidth="1"/>
    <col min="7454" max="7454" width="14.42578125" style="20" customWidth="1"/>
    <col min="7455" max="7455" width="2.42578125" style="20" customWidth="1"/>
    <col min="7456" max="7456" width="12.7109375" style="20" customWidth="1"/>
    <col min="7457" max="7457" width="3.28515625" style="20" customWidth="1"/>
    <col min="7458" max="7458" width="14.42578125" style="20" customWidth="1"/>
    <col min="7459" max="7459" width="2.42578125" style="20" customWidth="1"/>
    <col min="7460" max="7460" width="12.7109375" style="20" customWidth="1"/>
    <col min="7461" max="7461" width="3.28515625" style="20" customWidth="1"/>
    <col min="7462" max="7462" width="14.42578125" style="20" customWidth="1"/>
    <col min="7463" max="7463" width="3.28515625" style="20" customWidth="1"/>
    <col min="7464" max="7464" width="17.85546875" style="20" customWidth="1"/>
    <col min="7465" max="7465" width="2.42578125" style="20" customWidth="1"/>
    <col min="7466" max="7466" width="5.85546875" style="20" customWidth="1"/>
    <col min="7467" max="7467" width="30.7109375" style="20" customWidth="1"/>
    <col min="7468" max="7468" width="9.28515625" style="20" customWidth="1"/>
    <col min="7469" max="7680" width="12.7109375" style="20"/>
    <col min="7681" max="7681" width="5" style="20" customWidth="1"/>
    <col min="7682" max="7682" width="1.5703125" style="20" customWidth="1"/>
    <col min="7683" max="7683" width="19.5703125" style="20" customWidth="1"/>
    <col min="7684" max="7684" width="3.28515625" style="20" customWidth="1"/>
    <col min="7685" max="7685" width="14.42578125" style="20" customWidth="1"/>
    <col min="7686" max="7686" width="2.42578125" style="20" customWidth="1"/>
    <col min="7687" max="7687" width="11" style="20" customWidth="1"/>
    <col min="7688" max="7688" width="2.42578125" style="20" customWidth="1"/>
    <col min="7689" max="7689" width="11" style="20" customWidth="1"/>
    <col min="7690" max="7690" width="3.28515625" style="20" customWidth="1"/>
    <col min="7691" max="7691" width="14.42578125" style="20" customWidth="1"/>
    <col min="7692" max="7692" width="2.42578125" style="20" customWidth="1"/>
    <col min="7693" max="7693" width="11" style="20" customWidth="1"/>
    <col min="7694" max="7694" width="2.42578125" style="20" customWidth="1"/>
    <col min="7695" max="7695" width="11" style="20" customWidth="1"/>
    <col min="7696" max="7696" width="3.28515625" style="20" customWidth="1"/>
    <col min="7697" max="7697" width="14.42578125" style="20" customWidth="1"/>
    <col min="7698" max="7698" width="2.42578125" style="20" customWidth="1"/>
    <col min="7699" max="7699" width="11" style="20" customWidth="1"/>
    <col min="7700" max="7700" width="1.5703125" style="20" customWidth="1"/>
    <col min="7701" max="7701" width="11" style="20" customWidth="1"/>
    <col min="7702" max="7702" width="3.28515625" style="20" customWidth="1"/>
    <col min="7703" max="7703" width="15.28515625" style="20" customWidth="1"/>
    <col min="7704" max="7705" width="1.5703125" style="20" customWidth="1"/>
    <col min="7706" max="7706" width="14.42578125" style="20" customWidth="1"/>
    <col min="7707" max="7707" width="2.42578125" style="20" customWidth="1"/>
    <col min="7708" max="7708" width="12.7109375" style="20" customWidth="1"/>
    <col min="7709" max="7709" width="3.28515625" style="20" customWidth="1"/>
    <col min="7710" max="7710" width="14.42578125" style="20" customWidth="1"/>
    <col min="7711" max="7711" width="2.42578125" style="20" customWidth="1"/>
    <col min="7712" max="7712" width="12.7109375" style="20" customWidth="1"/>
    <col min="7713" max="7713" width="3.28515625" style="20" customWidth="1"/>
    <col min="7714" max="7714" width="14.42578125" style="20" customWidth="1"/>
    <col min="7715" max="7715" width="2.42578125" style="20" customWidth="1"/>
    <col min="7716" max="7716" width="12.7109375" style="20" customWidth="1"/>
    <col min="7717" max="7717" width="3.28515625" style="20" customWidth="1"/>
    <col min="7718" max="7718" width="14.42578125" style="20" customWidth="1"/>
    <col min="7719" max="7719" width="3.28515625" style="20" customWidth="1"/>
    <col min="7720" max="7720" width="17.85546875" style="20" customWidth="1"/>
    <col min="7721" max="7721" width="2.42578125" style="20" customWidth="1"/>
    <col min="7722" max="7722" width="5.85546875" style="20" customWidth="1"/>
    <col min="7723" max="7723" width="30.7109375" style="20" customWidth="1"/>
    <col min="7724" max="7724" width="9.28515625" style="20" customWidth="1"/>
    <col min="7725" max="7936" width="12.7109375" style="20"/>
    <col min="7937" max="7937" width="5" style="20" customWidth="1"/>
    <col min="7938" max="7938" width="1.5703125" style="20" customWidth="1"/>
    <col min="7939" max="7939" width="19.5703125" style="20" customWidth="1"/>
    <col min="7940" max="7940" width="3.28515625" style="20" customWidth="1"/>
    <col min="7941" max="7941" width="14.42578125" style="20" customWidth="1"/>
    <col min="7942" max="7942" width="2.42578125" style="20" customWidth="1"/>
    <col min="7943" max="7943" width="11" style="20" customWidth="1"/>
    <col min="7944" max="7944" width="2.42578125" style="20" customWidth="1"/>
    <col min="7945" max="7945" width="11" style="20" customWidth="1"/>
    <col min="7946" max="7946" width="3.28515625" style="20" customWidth="1"/>
    <col min="7947" max="7947" width="14.42578125" style="20" customWidth="1"/>
    <col min="7948" max="7948" width="2.42578125" style="20" customWidth="1"/>
    <col min="7949" max="7949" width="11" style="20" customWidth="1"/>
    <col min="7950" max="7950" width="2.42578125" style="20" customWidth="1"/>
    <col min="7951" max="7951" width="11" style="20" customWidth="1"/>
    <col min="7952" max="7952" width="3.28515625" style="20" customWidth="1"/>
    <col min="7953" max="7953" width="14.42578125" style="20" customWidth="1"/>
    <col min="7954" max="7954" width="2.42578125" style="20" customWidth="1"/>
    <col min="7955" max="7955" width="11" style="20" customWidth="1"/>
    <col min="7956" max="7956" width="1.5703125" style="20" customWidth="1"/>
    <col min="7957" max="7957" width="11" style="20" customWidth="1"/>
    <col min="7958" max="7958" width="3.28515625" style="20" customWidth="1"/>
    <col min="7959" max="7959" width="15.28515625" style="20" customWidth="1"/>
    <col min="7960" max="7961" width="1.5703125" style="20" customWidth="1"/>
    <col min="7962" max="7962" width="14.42578125" style="20" customWidth="1"/>
    <col min="7963" max="7963" width="2.42578125" style="20" customWidth="1"/>
    <col min="7964" max="7964" width="12.7109375" style="20" customWidth="1"/>
    <col min="7965" max="7965" width="3.28515625" style="20" customWidth="1"/>
    <col min="7966" max="7966" width="14.42578125" style="20" customWidth="1"/>
    <col min="7967" max="7967" width="2.42578125" style="20" customWidth="1"/>
    <col min="7968" max="7968" width="12.7109375" style="20" customWidth="1"/>
    <col min="7969" max="7969" width="3.28515625" style="20" customWidth="1"/>
    <col min="7970" max="7970" width="14.42578125" style="20" customWidth="1"/>
    <col min="7971" max="7971" width="2.42578125" style="20" customWidth="1"/>
    <col min="7972" max="7972" width="12.7109375" style="20" customWidth="1"/>
    <col min="7973" max="7973" width="3.28515625" style="20" customWidth="1"/>
    <col min="7974" max="7974" width="14.42578125" style="20" customWidth="1"/>
    <col min="7975" max="7975" width="3.28515625" style="20" customWidth="1"/>
    <col min="7976" max="7976" width="17.85546875" style="20" customWidth="1"/>
    <col min="7977" max="7977" width="2.42578125" style="20" customWidth="1"/>
    <col min="7978" max="7978" width="5.85546875" style="20" customWidth="1"/>
    <col min="7979" max="7979" width="30.7109375" style="20" customWidth="1"/>
    <col min="7980" max="7980" width="9.28515625" style="20" customWidth="1"/>
    <col min="7981" max="8192" width="12.7109375" style="20"/>
    <col min="8193" max="8193" width="5" style="20" customWidth="1"/>
    <col min="8194" max="8194" width="1.5703125" style="20" customWidth="1"/>
    <col min="8195" max="8195" width="19.5703125" style="20" customWidth="1"/>
    <col min="8196" max="8196" width="3.28515625" style="20" customWidth="1"/>
    <col min="8197" max="8197" width="14.42578125" style="20" customWidth="1"/>
    <col min="8198" max="8198" width="2.42578125" style="20" customWidth="1"/>
    <col min="8199" max="8199" width="11" style="20" customWidth="1"/>
    <col min="8200" max="8200" width="2.42578125" style="20" customWidth="1"/>
    <col min="8201" max="8201" width="11" style="20" customWidth="1"/>
    <col min="8202" max="8202" width="3.28515625" style="20" customWidth="1"/>
    <col min="8203" max="8203" width="14.42578125" style="20" customWidth="1"/>
    <col min="8204" max="8204" width="2.42578125" style="20" customWidth="1"/>
    <col min="8205" max="8205" width="11" style="20" customWidth="1"/>
    <col min="8206" max="8206" width="2.42578125" style="20" customWidth="1"/>
    <col min="8207" max="8207" width="11" style="20" customWidth="1"/>
    <col min="8208" max="8208" width="3.28515625" style="20" customWidth="1"/>
    <col min="8209" max="8209" width="14.42578125" style="20" customWidth="1"/>
    <col min="8210" max="8210" width="2.42578125" style="20" customWidth="1"/>
    <col min="8211" max="8211" width="11" style="20" customWidth="1"/>
    <col min="8212" max="8212" width="1.5703125" style="20" customWidth="1"/>
    <col min="8213" max="8213" width="11" style="20" customWidth="1"/>
    <col min="8214" max="8214" width="3.28515625" style="20" customWidth="1"/>
    <col min="8215" max="8215" width="15.28515625" style="20" customWidth="1"/>
    <col min="8216" max="8217" width="1.5703125" style="20" customWidth="1"/>
    <col min="8218" max="8218" width="14.42578125" style="20" customWidth="1"/>
    <col min="8219" max="8219" width="2.42578125" style="20" customWidth="1"/>
    <col min="8220" max="8220" width="12.7109375" style="20" customWidth="1"/>
    <col min="8221" max="8221" width="3.28515625" style="20" customWidth="1"/>
    <col min="8222" max="8222" width="14.42578125" style="20" customWidth="1"/>
    <col min="8223" max="8223" width="2.42578125" style="20" customWidth="1"/>
    <col min="8224" max="8224" width="12.7109375" style="20" customWidth="1"/>
    <col min="8225" max="8225" width="3.28515625" style="20" customWidth="1"/>
    <col min="8226" max="8226" width="14.42578125" style="20" customWidth="1"/>
    <col min="8227" max="8227" width="2.42578125" style="20" customWidth="1"/>
    <col min="8228" max="8228" width="12.7109375" style="20" customWidth="1"/>
    <col min="8229" max="8229" width="3.28515625" style="20" customWidth="1"/>
    <col min="8230" max="8230" width="14.42578125" style="20" customWidth="1"/>
    <col min="8231" max="8231" width="3.28515625" style="20" customWidth="1"/>
    <col min="8232" max="8232" width="17.85546875" style="20" customWidth="1"/>
    <col min="8233" max="8233" width="2.42578125" style="20" customWidth="1"/>
    <col min="8234" max="8234" width="5.85546875" style="20" customWidth="1"/>
    <col min="8235" max="8235" width="30.7109375" style="20" customWidth="1"/>
    <col min="8236" max="8236" width="9.28515625" style="20" customWidth="1"/>
    <col min="8237" max="8448" width="12.7109375" style="20"/>
    <col min="8449" max="8449" width="5" style="20" customWidth="1"/>
    <col min="8450" max="8450" width="1.5703125" style="20" customWidth="1"/>
    <col min="8451" max="8451" width="19.5703125" style="20" customWidth="1"/>
    <col min="8452" max="8452" width="3.28515625" style="20" customWidth="1"/>
    <col min="8453" max="8453" width="14.42578125" style="20" customWidth="1"/>
    <col min="8454" max="8454" width="2.42578125" style="20" customWidth="1"/>
    <col min="8455" max="8455" width="11" style="20" customWidth="1"/>
    <col min="8456" max="8456" width="2.42578125" style="20" customWidth="1"/>
    <col min="8457" max="8457" width="11" style="20" customWidth="1"/>
    <col min="8458" max="8458" width="3.28515625" style="20" customWidth="1"/>
    <col min="8459" max="8459" width="14.42578125" style="20" customWidth="1"/>
    <col min="8460" max="8460" width="2.42578125" style="20" customWidth="1"/>
    <col min="8461" max="8461" width="11" style="20" customWidth="1"/>
    <col min="8462" max="8462" width="2.42578125" style="20" customWidth="1"/>
    <col min="8463" max="8463" width="11" style="20" customWidth="1"/>
    <col min="8464" max="8464" width="3.28515625" style="20" customWidth="1"/>
    <col min="8465" max="8465" width="14.42578125" style="20" customWidth="1"/>
    <col min="8466" max="8466" width="2.42578125" style="20" customWidth="1"/>
    <col min="8467" max="8467" width="11" style="20" customWidth="1"/>
    <col min="8468" max="8468" width="1.5703125" style="20" customWidth="1"/>
    <col min="8469" max="8469" width="11" style="20" customWidth="1"/>
    <col min="8470" max="8470" width="3.28515625" style="20" customWidth="1"/>
    <col min="8471" max="8471" width="15.28515625" style="20" customWidth="1"/>
    <col min="8472" max="8473" width="1.5703125" style="20" customWidth="1"/>
    <col min="8474" max="8474" width="14.42578125" style="20" customWidth="1"/>
    <col min="8475" max="8475" width="2.42578125" style="20" customWidth="1"/>
    <col min="8476" max="8476" width="12.7109375" style="20" customWidth="1"/>
    <col min="8477" max="8477" width="3.28515625" style="20" customWidth="1"/>
    <col min="8478" max="8478" width="14.42578125" style="20" customWidth="1"/>
    <col min="8479" max="8479" width="2.42578125" style="20" customWidth="1"/>
    <col min="8480" max="8480" width="12.7109375" style="20" customWidth="1"/>
    <col min="8481" max="8481" width="3.28515625" style="20" customWidth="1"/>
    <col min="8482" max="8482" width="14.42578125" style="20" customWidth="1"/>
    <col min="8483" max="8483" width="2.42578125" style="20" customWidth="1"/>
    <col min="8484" max="8484" width="12.7109375" style="20" customWidth="1"/>
    <col min="8485" max="8485" width="3.28515625" style="20" customWidth="1"/>
    <col min="8486" max="8486" width="14.42578125" style="20" customWidth="1"/>
    <col min="8487" max="8487" width="3.28515625" style="20" customWidth="1"/>
    <col min="8488" max="8488" width="17.85546875" style="20" customWidth="1"/>
    <col min="8489" max="8489" width="2.42578125" style="20" customWidth="1"/>
    <col min="8490" max="8490" width="5.85546875" style="20" customWidth="1"/>
    <col min="8491" max="8491" width="30.7109375" style="20" customWidth="1"/>
    <col min="8492" max="8492" width="9.28515625" style="20" customWidth="1"/>
    <col min="8493" max="8704" width="12.7109375" style="20"/>
    <col min="8705" max="8705" width="5" style="20" customWidth="1"/>
    <col min="8706" max="8706" width="1.5703125" style="20" customWidth="1"/>
    <col min="8707" max="8707" width="19.5703125" style="20" customWidth="1"/>
    <col min="8708" max="8708" width="3.28515625" style="20" customWidth="1"/>
    <col min="8709" max="8709" width="14.42578125" style="20" customWidth="1"/>
    <col min="8710" max="8710" width="2.42578125" style="20" customWidth="1"/>
    <col min="8711" max="8711" width="11" style="20" customWidth="1"/>
    <col min="8712" max="8712" width="2.42578125" style="20" customWidth="1"/>
    <col min="8713" max="8713" width="11" style="20" customWidth="1"/>
    <col min="8714" max="8714" width="3.28515625" style="20" customWidth="1"/>
    <col min="8715" max="8715" width="14.42578125" style="20" customWidth="1"/>
    <col min="8716" max="8716" width="2.42578125" style="20" customWidth="1"/>
    <col min="8717" max="8717" width="11" style="20" customWidth="1"/>
    <col min="8718" max="8718" width="2.42578125" style="20" customWidth="1"/>
    <col min="8719" max="8719" width="11" style="20" customWidth="1"/>
    <col min="8720" max="8720" width="3.28515625" style="20" customWidth="1"/>
    <col min="8721" max="8721" width="14.42578125" style="20" customWidth="1"/>
    <col min="8722" max="8722" width="2.42578125" style="20" customWidth="1"/>
    <col min="8723" max="8723" width="11" style="20" customWidth="1"/>
    <col min="8724" max="8724" width="1.5703125" style="20" customWidth="1"/>
    <col min="8725" max="8725" width="11" style="20" customWidth="1"/>
    <col min="8726" max="8726" width="3.28515625" style="20" customWidth="1"/>
    <col min="8727" max="8727" width="15.28515625" style="20" customWidth="1"/>
    <col min="8728" max="8729" width="1.5703125" style="20" customWidth="1"/>
    <col min="8730" max="8730" width="14.42578125" style="20" customWidth="1"/>
    <col min="8731" max="8731" width="2.42578125" style="20" customWidth="1"/>
    <col min="8732" max="8732" width="12.7109375" style="20" customWidth="1"/>
    <col min="8733" max="8733" width="3.28515625" style="20" customWidth="1"/>
    <col min="8734" max="8734" width="14.42578125" style="20" customWidth="1"/>
    <col min="8735" max="8735" width="2.42578125" style="20" customWidth="1"/>
    <col min="8736" max="8736" width="12.7109375" style="20" customWidth="1"/>
    <col min="8737" max="8737" width="3.28515625" style="20" customWidth="1"/>
    <col min="8738" max="8738" width="14.42578125" style="20" customWidth="1"/>
    <col min="8739" max="8739" width="2.42578125" style="20" customWidth="1"/>
    <col min="8740" max="8740" width="12.7109375" style="20" customWidth="1"/>
    <col min="8741" max="8741" width="3.28515625" style="20" customWidth="1"/>
    <col min="8742" max="8742" width="14.42578125" style="20" customWidth="1"/>
    <col min="8743" max="8743" width="3.28515625" style="20" customWidth="1"/>
    <col min="8744" max="8744" width="17.85546875" style="20" customWidth="1"/>
    <col min="8745" max="8745" width="2.42578125" style="20" customWidth="1"/>
    <col min="8746" max="8746" width="5.85546875" style="20" customWidth="1"/>
    <col min="8747" max="8747" width="30.7109375" style="20" customWidth="1"/>
    <col min="8748" max="8748" width="9.28515625" style="20" customWidth="1"/>
    <col min="8749" max="8960" width="12.7109375" style="20"/>
    <col min="8961" max="8961" width="5" style="20" customWidth="1"/>
    <col min="8962" max="8962" width="1.5703125" style="20" customWidth="1"/>
    <col min="8963" max="8963" width="19.5703125" style="20" customWidth="1"/>
    <col min="8964" max="8964" width="3.28515625" style="20" customWidth="1"/>
    <col min="8965" max="8965" width="14.42578125" style="20" customWidth="1"/>
    <col min="8966" max="8966" width="2.42578125" style="20" customWidth="1"/>
    <col min="8967" max="8967" width="11" style="20" customWidth="1"/>
    <col min="8968" max="8968" width="2.42578125" style="20" customWidth="1"/>
    <col min="8969" max="8969" width="11" style="20" customWidth="1"/>
    <col min="8970" max="8970" width="3.28515625" style="20" customWidth="1"/>
    <col min="8971" max="8971" width="14.42578125" style="20" customWidth="1"/>
    <col min="8972" max="8972" width="2.42578125" style="20" customWidth="1"/>
    <col min="8973" max="8973" width="11" style="20" customWidth="1"/>
    <col min="8974" max="8974" width="2.42578125" style="20" customWidth="1"/>
    <col min="8975" max="8975" width="11" style="20" customWidth="1"/>
    <col min="8976" max="8976" width="3.28515625" style="20" customWidth="1"/>
    <col min="8977" max="8977" width="14.42578125" style="20" customWidth="1"/>
    <col min="8978" max="8978" width="2.42578125" style="20" customWidth="1"/>
    <col min="8979" max="8979" width="11" style="20" customWidth="1"/>
    <col min="8980" max="8980" width="1.5703125" style="20" customWidth="1"/>
    <col min="8981" max="8981" width="11" style="20" customWidth="1"/>
    <col min="8982" max="8982" width="3.28515625" style="20" customWidth="1"/>
    <col min="8983" max="8983" width="15.28515625" style="20" customWidth="1"/>
    <col min="8984" max="8985" width="1.5703125" style="20" customWidth="1"/>
    <col min="8986" max="8986" width="14.42578125" style="20" customWidth="1"/>
    <col min="8987" max="8987" width="2.42578125" style="20" customWidth="1"/>
    <col min="8988" max="8988" width="12.7109375" style="20" customWidth="1"/>
    <col min="8989" max="8989" width="3.28515625" style="20" customWidth="1"/>
    <col min="8990" max="8990" width="14.42578125" style="20" customWidth="1"/>
    <col min="8991" max="8991" width="2.42578125" style="20" customWidth="1"/>
    <col min="8992" max="8992" width="12.7109375" style="20" customWidth="1"/>
    <col min="8993" max="8993" width="3.28515625" style="20" customWidth="1"/>
    <col min="8994" max="8994" width="14.42578125" style="20" customWidth="1"/>
    <col min="8995" max="8995" width="2.42578125" style="20" customWidth="1"/>
    <col min="8996" max="8996" width="12.7109375" style="20" customWidth="1"/>
    <col min="8997" max="8997" width="3.28515625" style="20" customWidth="1"/>
    <col min="8998" max="8998" width="14.42578125" style="20" customWidth="1"/>
    <col min="8999" max="8999" width="3.28515625" style="20" customWidth="1"/>
    <col min="9000" max="9000" width="17.85546875" style="20" customWidth="1"/>
    <col min="9001" max="9001" width="2.42578125" style="20" customWidth="1"/>
    <col min="9002" max="9002" width="5.85546875" style="20" customWidth="1"/>
    <col min="9003" max="9003" width="30.7109375" style="20" customWidth="1"/>
    <col min="9004" max="9004" width="9.28515625" style="20" customWidth="1"/>
    <col min="9005" max="9216" width="12.7109375" style="20"/>
    <col min="9217" max="9217" width="5" style="20" customWidth="1"/>
    <col min="9218" max="9218" width="1.5703125" style="20" customWidth="1"/>
    <col min="9219" max="9219" width="19.5703125" style="20" customWidth="1"/>
    <col min="9220" max="9220" width="3.28515625" style="20" customWidth="1"/>
    <col min="9221" max="9221" width="14.42578125" style="20" customWidth="1"/>
    <col min="9222" max="9222" width="2.42578125" style="20" customWidth="1"/>
    <col min="9223" max="9223" width="11" style="20" customWidth="1"/>
    <col min="9224" max="9224" width="2.42578125" style="20" customWidth="1"/>
    <col min="9225" max="9225" width="11" style="20" customWidth="1"/>
    <col min="9226" max="9226" width="3.28515625" style="20" customWidth="1"/>
    <col min="9227" max="9227" width="14.42578125" style="20" customWidth="1"/>
    <col min="9228" max="9228" width="2.42578125" style="20" customWidth="1"/>
    <col min="9229" max="9229" width="11" style="20" customWidth="1"/>
    <col min="9230" max="9230" width="2.42578125" style="20" customWidth="1"/>
    <col min="9231" max="9231" width="11" style="20" customWidth="1"/>
    <col min="9232" max="9232" width="3.28515625" style="20" customWidth="1"/>
    <col min="9233" max="9233" width="14.42578125" style="20" customWidth="1"/>
    <col min="9234" max="9234" width="2.42578125" style="20" customWidth="1"/>
    <col min="9235" max="9235" width="11" style="20" customWidth="1"/>
    <col min="9236" max="9236" width="1.5703125" style="20" customWidth="1"/>
    <col min="9237" max="9237" width="11" style="20" customWidth="1"/>
    <col min="9238" max="9238" width="3.28515625" style="20" customWidth="1"/>
    <col min="9239" max="9239" width="15.28515625" style="20" customWidth="1"/>
    <col min="9240" max="9241" width="1.5703125" style="20" customWidth="1"/>
    <col min="9242" max="9242" width="14.42578125" style="20" customWidth="1"/>
    <col min="9243" max="9243" width="2.42578125" style="20" customWidth="1"/>
    <col min="9244" max="9244" width="12.7109375" style="20" customWidth="1"/>
    <col min="9245" max="9245" width="3.28515625" style="20" customWidth="1"/>
    <col min="9246" max="9246" width="14.42578125" style="20" customWidth="1"/>
    <col min="9247" max="9247" width="2.42578125" style="20" customWidth="1"/>
    <col min="9248" max="9248" width="12.7109375" style="20" customWidth="1"/>
    <col min="9249" max="9249" width="3.28515625" style="20" customWidth="1"/>
    <col min="9250" max="9250" width="14.42578125" style="20" customWidth="1"/>
    <col min="9251" max="9251" width="2.42578125" style="20" customWidth="1"/>
    <col min="9252" max="9252" width="12.7109375" style="20" customWidth="1"/>
    <col min="9253" max="9253" width="3.28515625" style="20" customWidth="1"/>
    <col min="9254" max="9254" width="14.42578125" style="20" customWidth="1"/>
    <col min="9255" max="9255" width="3.28515625" style="20" customWidth="1"/>
    <col min="9256" max="9256" width="17.85546875" style="20" customWidth="1"/>
    <col min="9257" max="9257" width="2.42578125" style="20" customWidth="1"/>
    <col min="9258" max="9258" width="5.85546875" style="20" customWidth="1"/>
    <col min="9259" max="9259" width="30.7109375" style="20" customWidth="1"/>
    <col min="9260" max="9260" width="9.28515625" style="20" customWidth="1"/>
    <col min="9261" max="9472" width="12.7109375" style="20"/>
    <col min="9473" max="9473" width="5" style="20" customWidth="1"/>
    <col min="9474" max="9474" width="1.5703125" style="20" customWidth="1"/>
    <col min="9475" max="9475" width="19.5703125" style="20" customWidth="1"/>
    <col min="9476" max="9476" width="3.28515625" style="20" customWidth="1"/>
    <col min="9477" max="9477" width="14.42578125" style="20" customWidth="1"/>
    <col min="9478" max="9478" width="2.42578125" style="20" customWidth="1"/>
    <col min="9479" max="9479" width="11" style="20" customWidth="1"/>
    <col min="9480" max="9480" width="2.42578125" style="20" customWidth="1"/>
    <col min="9481" max="9481" width="11" style="20" customWidth="1"/>
    <col min="9482" max="9482" width="3.28515625" style="20" customWidth="1"/>
    <col min="9483" max="9483" width="14.42578125" style="20" customWidth="1"/>
    <col min="9484" max="9484" width="2.42578125" style="20" customWidth="1"/>
    <col min="9485" max="9485" width="11" style="20" customWidth="1"/>
    <col min="9486" max="9486" width="2.42578125" style="20" customWidth="1"/>
    <col min="9487" max="9487" width="11" style="20" customWidth="1"/>
    <col min="9488" max="9488" width="3.28515625" style="20" customWidth="1"/>
    <col min="9489" max="9489" width="14.42578125" style="20" customWidth="1"/>
    <col min="9490" max="9490" width="2.42578125" style="20" customWidth="1"/>
    <col min="9491" max="9491" width="11" style="20" customWidth="1"/>
    <col min="9492" max="9492" width="1.5703125" style="20" customWidth="1"/>
    <col min="9493" max="9493" width="11" style="20" customWidth="1"/>
    <col min="9494" max="9494" width="3.28515625" style="20" customWidth="1"/>
    <col min="9495" max="9495" width="15.28515625" style="20" customWidth="1"/>
    <col min="9496" max="9497" width="1.5703125" style="20" customWidth="1"/>
    <col min="9498" max="9498" width="14.42578125" style="20" customWidth="1"/>
    <col min="9499" max="9499" width="2.42578125" style="20" customWidth="1"/>
    <col min="9500" max="9500" width="12.7109375" style="20" customWidth="1"/>
    <col min="9501" max="9501" width="3.28515625" style="20" customWidth="1"/>
    <col min="9502" max="9502" width="14.42578125" style="20" customWidth="1"/>
    <col min="9503" max="9503" width="2.42578125" style="20" customWidth="1"/>
    <col min="9504" max="9504" width="12.7109375" style="20" customWidth="1"/>
    <col min="9505" max="9505" width="3.28515625" style="20" customWidth="1"/>
    <col min="9506" max="9506" width="14.42578125" style="20" customWidth="1"/>
    <col min="9507" max="9507" width="2.42578125" style="20" customWidth="1"/>
    <col min="9508" max="9508" width="12.7109375" style="20" customWidth="1"/>
    <col min="9509" max="9509" width="3.28515625" style="20" customWidth="1"/>
    <col min="9510" max="9510" width="14.42578125" style="20" customWidth="1"/>
    <col min="9511" max="9511" width="3.28515625" style="20" customWidth="1"/>
    <col min="9512" max="9512" width="17.85546875" style="20" customWidth="1"/>
    <col min="9513" max="9513" width="2.42578125" style="20" customWidth="1"/>
    <col min="9514" max="9514" width="5.85546875" style="20" customWidth="1"/>
    <col min="9515" max="9515" width="30.7109375" style="20" customWidth="1"/>
    <col min="9516" max="9516" width="9.28515625" style="20" customWidth="1"/>
    <col min="9517" max="9728" width="12.7109375" style="20"/>
    <col min="9729" max="9729" width="5" style="20" customWidth="1"/>
    <col min="9730" max="9730" width="1.5703125" style="20" customWidth="1"/>
    <col min="9731" max="9731" width="19.5703125" style="20" customWidth="1"/>
    <col min="9732" max="9732" width="3.28515625" style="20" customWidth="1"/>
    <col min="9733" max="9733" width="14.42578125" style="20" customWidth="1"/>
    <col min="9734" max="9734" width="2.42578125" style="20" customWidth="1"/>
    <col min="9735" max="9735" width="11" style="20" customWidth="1"/>
    <col min="9736" max="9736" width="2.42578125" style="20" customWidth="1"/>
    <col min="9737" max="9737" width="11" style="20" customWidth="1"/>
    <col min="9738" max="9738" width="3.28515625" style="20" customWidth="1"/>
    <col min="9739" max="9739" width="14.42578125" style="20" customWidth="1"/>
    <col min="9740" max="9740" width="2.42578125" style="20" customWidth="1"/>
    <col min="9741" max="9741" width="11" style="20" customWidth="1"/>
    <col min="9742" max="9742" width="2.42578125" style="20" customWidth="1"/>
    <col min="9743" max="9743" width="11" style="20" customWidth="1"/>
    <col min="9744" max="9744" width="3.28515625" style="20" customWidth="1"/>
    <col min="9745" max="9745" width="14.42578125" style="20" customWidth="1"/>
    <col min="9746" max="9746" width="2.42578125" style="20" customWidth="1"/>
    <col min="9747" max="9747" width="11" style="20" customWidth="1"/>
    <col min="9748" max="9748" width="1.5703125" style="20" customWidth="1"/>
    <col min="9749" max="9749" width="11" style="20" customWidth="1"/>
    <col min="9750" max="9750" width="3.28515625" style="20" customWidth="1"/>
    <col min="9751" max="9751" width="15.28515625" style="20" customWidth="1"/>
    <col min="9752" max="9753" width="1.5703125" style="20" customWidth="1"/>
    <col min="9754" max="9754" width="14.42578125" style="20" customWidth="1"/>
    <col min="9755" max="9755" width="2.42578125" style="20" customWidth="1"/>
    <col min="9756" max="9756" width="12.7109375" style="20" customWidth="1"/>
    <col min="9757" max="9757" width="3.28515625" style="20" customWidth="1"/>
    <col min="9758" max="9758" width="14.42578125" style="20" customWidth="1"/>
    <col min="9759" max="9759" width="2.42578125" style="20" customWidth="1"/>
    <col min="9760" max="9760" width="12.7109375" style="20" customWidth="1"/>
    <col min="9761" max="9761" width="3.28515625" style="20" customWidth="1"/>
    <col min="9762" max="9762" width="14.42578125" style="20" customWidth="1"/>
    <col min="9763" max="9763" width="2.42578125" style="20" customWidth="1"/>
    <col min="9764" max="9764" width="12.7109375" style="20" customWidth="1"/>
    <col min="9765" max="9765" width="3.28515625" style="20" customWidth="1"/>
    <col min="9766" max="9766" width="14.42578125" style="20" customWidth="1"/>
    <col min="9767" max="9767" width="3.28515625" style="20" customWidth="1"/>
    <col min="9768" max="9768" width="17.85546875" style="20" customWidth="1"/>
    <col min="9769" max="9769" width="2.42578125" style="20" customWidth="1"/>
    <col min="9770" max="9770" width="5.85546875" style="20" customWidth="1"/>
    <col min="9771" max="9771" width="30.7109375" style="20" customWidth="1"/>
    <col min="9772" max="9772" width="9.28515625" style="20" customWidth="1"/>
    <col min="9773" max="9984" width="12.7109375" style="20"/>
    <col min="9985" max="9985" width="5" style="20" customWidth="1"/>
    <col min="9986" max="9986" width="1.5703125" style="20" customWidth="1"/>
    <col min="9987" max="9987" width="19.5703125" style="20" customWidth="1"/>
    <col min="9988" max="9988" width="3.28515625" style="20" customWidth="1"/>
    <col min="9989" max="9989" width="14.42578125" style="20" customWidth="1"/>
    <col min="9990" max="9990" width="2.42578125" style="20" customWidth="1"/>
    <col min="9991" max="9991" width="11" style="20" customWidth="1"/>
    <col min="9992" max="9992" width="2.42578125" style="20" customWidth="1"/>
    <col min="9993" max="9993" width="11" style="20" customWidth="1"/>
    <col min="9994" max="9994" width="3.28515625" style="20" customWidth="1"/>
    <col min="9995" max="9995" width="14.42578125" style="20" customWidth="1"/>
    <col min="9996" max="9996" width="2.42578125" style="20" customWidth="1"/>
    <col min="9997" max="9997" width="11" style="20" customWidth="1"/>
    <col min="9998" max="9998" width="2.42578125" style="20" customWidth="1"/>
    <col min="9999" max="9999" width="11" style="20" customWidth="1"/>
    <col min="10000" max="10000" width="3.28515625" style="20" customWidth="1"/>
    <col min="10001" max="10001" width="14.42578125" style="20" customWidth="1"/>
    <col min="10002" max="10002" width="2.42578125" style="20" customWidth="1"/>
    <col min="10003" max="10003" width="11" style="20" customWidth="1"/>
    <col min="10004" max="10004" width="1.5703125" style="20" customWidth="1"/>
    <col min="10005" max="10005" width="11" style="20" customWidth="1"/>
    <col min="10006" max="10006" width="3.28515625" style="20" customWidth="1"/>
    <col min="10007" max="10007" width="15.28515625" style="20" customWidth="1"/>
    <col min="10008" max="10009" width="1.5703125" style="20" customWidth="1"/>
    <col min="10010" max="10010" width="14.42578125" style="20" customWidth="1"/>
    <col min="10011" max="10011" width="2.42578125" style="20" customWidth="1"/>
    <col min="10012" max="10012" width="12.7109375" style="20" customWidth="1"/>
    <col min="10013" max="10013" width="3.28515625" style="20" customWidth="1"/>
    <col min="10014" max="10014" width="14.42578125" style="20" customWidth="1"/>
    <col min="10015" max="10015" width="2.42578125" style="20" customWidth="1"/>
    <col min="10016" max="10016" width="12.7109375" style="20" customWidth="1"/>
    <col min="10017" max="10017" width="3.28515625" style="20" customWidth="1"/>
    <col min="10018" max="10018" width="14.42578125" style="20" customWidth="1"/>
    <col min="10019" max="10019" width="2.42578125" style="20" customWidth="1"/>
    <col min="10020" max="10020" width="12.7109375" style="20" customWidth="1"/>
    <col min="10021" max="10021" width="3.28515625" style="20" customWidth="1"/>
    <col min="10022" max="10022" width="14.42578125" style="20" customWidth="1"/>
    <col min="10023" max="10023" width="3.28515625" style="20" customWidth="1"/>
    <col min="10024" max="10024" width="17.85546875" style="20" customWidth="1"/>
    <col min="10025" max="10025" width="2.42578125" style="20" customWidth="1"/>
    <col min="10026" max="10026" width="5.85546875" style="20" customWidth="1"/>
    <col min="10027" max="10027" width="30.7109375" style="20" customWidth="1"/>
    <col min="10028" max="10028" width="9.28515625" style="20" customWidth="1"/>
    <col min="10029" max="10240" width="12.7109375" style="20"/>
    <col min="10241" max="10241" width="5" style="20" customWidth="1"/>
    <col min="10242" max="10242" width="1.5703125" style="20" customWidth="1"/>
    <col min="10243" max="10243" width="19.5703125" style="20" customWidth="1"/>
    <col min="10244" max="10244" width="3.28515625" style="20" customWidth="1"/>
    <col min="10245" max="10245" width="14.42578125" style="20" customWidth="1"/>
    <col min="10246" max="10246" width="2.42578125" style="20" customWidth="1"/>
    <col min="10247" max="10247" width="11" style="20" customWidth="1"/>
    <col min="10248" max="10248" width="2.42578125" style="20" customWidth="1"/>
    <col min="10249" max="10249" width="11" style="20" customWidth="1"/>
    <col min="10250" max="10250" width="3.28515625" style="20" customWidth="1"/>
    <col min="10251" max="10251" width="14.42578125" style="20" customWidth="1"/>
    <col min="10252" max="10252" width="2.42578125" style="20" customWidth="1"/>
    <col min="10253" max="10253" width="11" style="20" customWidth="1"/>
    <col min="10254" max="10254" width="2.42578125" style="20" customWidth="1"/>
    <col min="10255" max="10255" width="11" style="20" customWidth="1"/>
    <col min="10256" max="10256" width="3.28515625" style="20" customWidth="1"/>
    <col min="10257" max="10257" width="14.42578125" style="20" customWidth="1"/>
    <col min="10258" max="10258" width="2.42578125" style="20" customWidth="1"/>
    <col min="10259" max="10259" width="11" style="20" customWidth="1"/>
    <col min="10260" max="10260" width="1.5703125" style="20" customWidth="1"/>
    <col min="10261" max="10261" width="11" style="20" customWidth="1"/>
    <col min="10262" max="10262" width="3.28515625" style="20" customWidth="1"/>
    <col min="10263" max="10263" width="15.28515625" style="20" customWidth="1"/>
    <col min="10264" max="10265" width="1.5703125" style="20" customWidth="1"/>
    <col min="10266" max="10266" width="14.42578125" style="20" customWidth="1"/>
    <col min="10267" max="10267" width="2.42578125" style="20" customWidth="1"/>
    <col min="10268" max="10268" width="12.7109375" style="20" customWidth="1"/>
    <col min="10269" max="10269" width="3.28515625" style="20" customWidth="1"/>
    <col min="10270" max="10270" width="14.42578125" style="20" customWidth="1"/>
    <col min="10271" max="10271" width="2.42578125" style="20" customWidth="1"/>
    <col min="10272" max="10272" width="12.7109375" style="20" customWidth="1"/>
    <col min="10273" max="10273" width="3.28515625" style="20" customWidth="1"/>
    <col min="10274" max="10274" width="14.42578125" style="20" customWidth="1"/>
    <col min="10275" max="10275" width="2.42578125" style="20" customWidth="1"/>
    <col min="10276" max="10276" width="12.7109375" style="20" customWidth="1"/>
    <col min="10277" max="10277" width="3.28515625" style="20" customWidth="1"/>
    <col min="10278" max="10278" width="14.42578125" style="20" customWidth="1"/>
    <col min="10279" max="10279" width="3.28515625" style="20" customWidth="1"/>
    <col min="10280" max="10280" width="17.85546875" style="20" customWidth="1"/>
    <col min="10281" max="10281" width="2.42578125" style="20" customWidth="1"/>
    <col min="10282" max="10282" width="5.85546875" style="20" customWidth="1"/>
    <col min="10283" max="10283" width="30.7109375" style="20" customWidth="1"/>
    <col min="10284" max="10284" width="9.28515625" style="20" customWidth="1"/>
    <col min="10285" max="10496" width="12.7109375" style="20"/>
    <col min="10497" max="10497" width="5" style="20" customWidth="1"/>
    <col min="10498" max="10498" width="1.5703125" style="20" customWidth="1"/>
    <col min="10499" max="10499" width="19.5703125" style="20" customWidth="1"/>
    <col min="10500" max="10500" width="3.28515625" style="20" customWidth="1"/>
    <col min="10501" max="10501" width="14.42578125" style="20" customWidth="1"/>
    <col min="10502" max="10502" width="2.42578125" style="20" customWidth="1"/>
    <col min="10503" max="10503" width="11" style="20" customWidth="1"/>
    <col min="10504" max="10504" width="2.42578125" style="20" customWidth="1"/>
    <col min="10505" max="10505" width="11" style="20" customWidth="1"/>
    <col min="10506" max="10506" width="3.28515625" style="20" customWidth="1"/>
    <col min="10507" max="10507" width="14.42578125" style="20" customWidth="1"/>
    <col min="10508" max="10508" width="2.42578125" style="20" customWidth="1"/>
    <col min="10509" max="10509" width="11" style="20" customWidth="1"/>
    <col min="10510" max="10510" width="2.42578125" style="20" customWidth="1"/>
    <col min="10511" max="10511" width="11" style="20" customWidth="1"/>
    <col min="10512" max="10512" width="3.28515625" style="20" customWidth="1"/>
    <col min="10513" max="10513" width="14.42578125" style="20" customWidth="1"/>
    <col min="10514" max="10514" width="2.42578125" style="20" customWidth="1"/>
    <col min="10515" max="10515" width="11" style="20" customWidth="1"/>
    <col min="10516" max="10516" width="1.5703125" style="20" customWidth="1"/>
    <col min="10517" max="10517" width="11" style="20" customWidth="1"/>
    <col min="10518" max="10518" width="3.28515625" style="20" customWidth="1"/>
    <col min="10519" max="10519" width="15.28515625" style="20" customWidth="1"/>
    <col min="10520" max="10521" width="1.5703125" style="20" customWidth="1"/>
    <col min="10522" max="10522" width="14.42578125" style="20" customWidth="1"/>
    <col min="10523" max="10523" width="2.42578125" style="20" customWidth="1"/>
    <col min="10524" max="10524" width="12.7109375" style="20" customWidth="1"/>
    <col min="10525" max="10525" width="3.28515625" style="20" customWidth="1"/>
    <col min="10526" max="10526" width="14.42578125" style="20" customWidth="1"/>
    <col min="10527" max="10527" width="2.42578125" style="20" customWidth="1"/>
    <col min="10528" max="10528" width="12.7109375" style="20" customWidth="1"/>
    <col min="10529" max="10529" width="3.28515625" style="20" customWidth="1"/>
    <col min="10530" max="10530" width="14.42578125" style="20" customWidth="1"/>
    <col min="10531" max="10531" width="2.42578125" style="20" customWidth="1"/>
    <col min="10532" max="10532" width="12.7109375" style="20" customWidth="1"/>
    <col min="10533" max="10533" width="3.28515625" style="20" customWidth="1"/>
    <col min="10534" max="10534" width="14.42578125" style="20" customWidth="1"/>
    <col min="10535" max="10535" width="3.28515625" style="20" customWidth="1"/>
    <col min="10536" max="10536" width="17.85546875" style="20" customWidth="1"/>
    <col min="10537" max="10537" width="2.42578125" style="20" customWidth="1"/>
    <col min="10538" max="10538" width="5.85546875" style="20" customWidth="1"/>
    <col min="10539" max="10539" width="30.7109375" style="20" customWidth="1"/>
    <col min="10540" max="10540" width="9.28515625" style="20" customWidth="1"/>
    <col min="10541" max="10752" width="12.7109375" style="20"/>
    <col min="10753" max="10753" width="5" style="20" customWidth="1"/>
    <col min="10754" max="10754" width="1.5703125" style="20" customWidth="1"/>
    <col min="10755" max="10755" width="19.5703125" style="20" customWidth="1"/>
    <col min="10756" max="10756" width="3.28515625" style="20" customWidth="1"/>
    <col min="10757" max="10757" width="14.42578125" style="20" customWidth="1"/>
    <col min="10758" max="10758" width="2.42578125" style="20" customWidth="1"/>
    <col min="10759" max="10759" width="11" style="20" customWidth="1"/>
    <col min="10760" max="10760" width="2.42578125" style="20" customWidth="1"/>
    <col min="10761" max="10761" width="11" style="20" customWidth="1"/>
    <col min="10762" max="10762" width="3.28515625" style="20" customWidth="1"/>
    <col min="10763" max="10763" width="14.42578125" style="20" customWidth="1"/>
    <col min="10764" max="10764" width="2.42578125" style="20" customWidth="1"/>
    <col min="10765" max="10765" width="11" style="20" customWidth="1"/>
    <col min="10766" max="10766" width="2.42578125" style="20" customWidth="1"/>
    <col min="10767" max="10767" width="11" style="20" customWidth="1"/>
    <col min="10768" max="10768" width="3.28515625" style="20" customWidth="1"/>
    <col min="10769" max="10769" width="14.42578125" style="20" customWidth="1"/>
    <col min="10770" max="10770" width="2.42578125" style="20" customWidth="1"/>
    <col min="10771" max="10771" width="11" style="20" customWidth="1"/>
    <col min="10772" max="10772" width="1.5703125" style="20" customWidth="1"/>
    <col min="10773" max="10773" width="11" style="20" customWidth="1"/>
    <col min="10774" max="10774" width="3.28515625" style="20" customWidth="1"/>
    <col min="10775" max="10775" width="15.28515625" style="20" customWidth="1"/>
    <col min="10776" max="10777" width="1.5703125" style="20" customWidth="1"/>
    <col min="10778" max="10778" width="14.42578125" style="20" customWidth="1"/>
    <col min="10779" max="10779" width="2.42578125" style="20" customWidth="1"/>
    <col min="10780" max="10780" width="12.7109375" style="20" customWidth="1"/>
    <col min="10781" max="10781" width="3.28515625" style="20" customWidth="1"/>
    <col min="10782" max="10782" width="14.42578125" style="20" customWidth="1"/>
    <col min="10783" max="10783" width="2.42578125" style="20" customWidth="1"/>
    <col min="10784" max="10784" width="12.7109375" style="20" customWidth="1"/>
    <col min="10785" max="10785" width="3.28515625" style="20" customWidth="1"/>
    <col min="10786" max="10786" width="14.42578125" style="20" customWidth="1"/>
    <col min="10787" max="10787" width="2.42578125" style="20" customWidth="1"/>
    <col min="10788" max="10788" width="12.7109375" style="20" customWidth="1"/>
    <col min="10789" max="10789" width="3.28515625" style="20" customWidth="1"/>
    <col min="10790" max="10790" width="14.42578125" style="20" customWidth="1"/>
    <col min="10791" max="10791" width="3.28515625" style="20" customWidth="1"/>
    <col min="10792" max="10792" width="17.85546875" style="20" customWidth="1"/>
    <col min="10793" max="10793" width="2.42578125" style="20" customWidth="1"/>
    <col min="10794" max="10794" width="5.85546875" style="20" customWidth="1"/>
    <col min="10795" max="10795" width="30.7109375" style="20" customWidth="1"/>
    <col min="10796" max="10796" width="9.28515625" style="20" customWidth="1"/>
    <col min="10797" max="11008" width="12.7109375" style="20"/>
    <col min="11009" max="11009" width="5" style="20" customWidth="1"/>
    <col min="11010" max="11010" width="1.5703125" style="20" customWidth="1"/>
    <col min="11011" max="11011" width="19.5703125" style="20" customWidth="1"/>
    <col min="11012" max="11012" width="3.28515625" style="20" customWidth="1"/>
    <col min="11013" max="11013" width="14.42578125" style="20" customWidth="1"/>
    <col min="11014" max="11014" width="2.42578125" style="20" customWidth="1"/>
    <col min="11015" max="11015" width="11" style="20" customWidth="1"/>
    <col min="11016" max="11016" width="2.42578125" style="20" customWidth="1"/>
    <col min="11017" max="11017" width="11" style="20" customWidth="1"/>
    <col min="11018" max="11018" width="3.28515625" style="20" customWidth="1"/>
    <col min="11019" max="11019" width="14.42578125" style="20" customWidth="1"/>
    <col min="11020" max="11020" width="2.42578125" style="20" customWidth="1"/>
    <col min="11021" max="11021" width="11" style="20" customWidth="1"/>
    <col min="11022" max="11022" width="2.42578125" style="20" customWidth="1"/>
    <col min="11023" max="11023" width="11" style="20" customWidth="1"/>
    <col min="11024" max="11024" width="3.28515625" style="20" customWidth="1"/>
    <col min="11025" max="11025" width="14.42578125" style="20" customWidth="1"/>
    <col min="11026" max="11026" width="2.42578125" style="20" customWidth="1"/>
    <col min="11027" max="11027" width="11" style="20" customWidth="1"/>
    <col min="11028" max="11028" width="1.5703125" style="20" customWidth="1"/>
    <col min="11029" max="11029" width="11" style="20" customWidth="1"/>
    <col min="11030" max="11030" width="3.28515625" style="20" customWidth="1"/>
    <col min="11031" max="11031" width="15.28515625" style="20" customWidth="1"/>
    <col min="11032" max="11033" width="1.5703125" style="20" customWidth="1"/>
    <col min="11034" max="11034" width="14.42578125" style="20" customWidth="1"/>
    <col min="11035" max="11035" width="2.42578125" style="20" customWidth="1"/>
    <col min="11036" max="11036" width="12.7109375" style="20" customWidth="1"/>
    <col min="11037" max="11037" width="3.28515625" style="20" customWidth="1"/>
    <col min="11038" max="11038" width="14.42578125" style="20" customWidth="1"/>
    <col min="11039" max="11039" width="2.42578125" style="20" customWidth="1"/>
    <col min="11040" max="11040" width="12.7109375" style="20" customWidth="1"/>
    <col min="11041" max="11041" width="3.28515625" style="20" customWidth="1"/>
    <col min="11042" max="11042" width="14.42578125" style="20" customWidth="1"/>
    <col min="11043" max="11043" width="2.42578125" style="20" customWidth="1"/>
    <col min="11044" max="11044" width="12.7109375" style="20" customWidth="1"/>
    <col min="11045" max="11045" width="3.28515625" style="20" customWidth="1"/>
    <col min="11046" max="11046" width="14.42578125" style="20" customWidth="1"/>
    <col min="11047" max="11047" width="3.28515625" style="20" customWidth="1"/>
    <col min="11048" max="11048" width="17.85546875" style="20" customWidth="1"/>
    <col min="11049" max="11049" width="2.42578125" style="20" customWidth="1"/>
    <col min="11050" max="11050" width="5.85546875" style="20" customWidth="1"/>
    <col min="11051" max="11051" width="30.7109375" style="20" customWidth="1"/>
    <col min="11052" max="11052" width="9.28515625" style="20" customWidth="1"/>
    <col min="11053" max="11264" width="12.7109375" style="20"/>
    <col min="11265" max="11265" width="5" style="20" customWidth="1"/>
    <col min="11266" max="11266" width="1.5703125" style="20" customWidth="1"/>
    <col min="11267" max="11267" width="19.5703125" style="20" customWidth="1"/>
    <col min="11268" max="11268" width="3.28515625" style="20" customWidth="1"/>
    <col min="11269" max="11269" width="14.42578125" style="20" customWidth="1"/>
    <col min="11270" max="11270" width="2.42578125" style="20" customWidth="1"/>
    <col min="11271" max="11271" width="11" style="20" customWidth="1"/>
    <col min="11272" max="11272" width="2.42578125" style="20" customWidth="1"/>
    <col min="11273" max="11273" width="11" style="20" customWidth="1"/>
    <col min="11274" max="11274" width="3.28515625" style="20" customWidth="1"/>
    <col min="11275" max="11275" width="14.42578125" style="20" customWidth="1"/>
    <col min="11276" max="11276" width="2.42578125" style="20" customWidth="1"/>
    <col min="11277" max="11277" width="11" style="20" customWidth="1"/>
    <col min="11278" max="11278" width="2.42578125" style="20" customWidth="1"/>
    <col min="11279" max="11279" width="11" style="20" customWidth="1"/>
    <col min="11280" max="11280" width="3.28515625" style="20" customWidth="1"/>
    <col min="11281" max="11281" width="14.42578125" style="20" customWidth="1"/>
    <col min="11282" max="11282" width="2.42578125" style="20" customWidth="1"/>
    <col min="11283" max="11283" width="11" style="20" customWidth="1"/>
    <col min="11284" max="11284" width="1.5703125" style="20" customWidth="1"/>
    <col min="11285" max="11285" width="11" style="20" customWidth="1"/>
    <col min="11286" max="11286" width="3.28515625" style="20" customWidth="1"/>
    <col min="11287" max="11287" width="15.28515625" style="20" customWidth="1"/>
    <col min="11288" max="11289" width="1.5703125" style="20" customWidth="1"/>
    <col min="11290" max="11290" width="14.42578125" style="20" customWidth="1"/>
    <col min="11291" max="11291" width="2.42578125" style="20" customWidth="1"/>
    <col min="11292" max="11292" width="12.7109375" style="20" customWidth="1"/>
    <col min="11293" max="11293" width="3.28515625" style="20" customWidth="1"/>
    <col min="11294" max="11294" width="14.42578125" style="20" customWidth="1"/>
    <col min="11295" max="11295" width="2.42578125" style="20" customWidth="1"/>
    <col min="11296" max="11296" width="12.7109375" style="20" customWidth="1"/>
    <col min="11297" max="11297" width="3.28515625" style="20" customWidth="1"/>
    <col min="11298" max="11298" width="14.42578125" style="20" customWidth="1"/>
    <col min="11299" max="11299" width="2.42578125" style="20" customWidth="1"/>
    <col min="11300" max="11300" width="12.7109375" style="20" customWidth="1"/>
    <col min="11301" max="11301" width="3.28515625" style="20" customWidth="1"/>
    <col min="11302" max="11302" width="14.42578125" style="20" customWidth="1"/>
    <col min="11303" max="11303" width="3.28515625" style="20" customWidth="1"/>
    <col min="11304" max="11304" width="17.85546875" style="20" customWidth="1"/>
    <col min="11305" max="11305" width="2.42578125" style="20" customWidth="1"/>
    <col min="11306" max="11306" width="5.85546875" style="20" customWidth="1"/>
    <col min="11307" max="11307" width="30.7109375" style="20" customWidth="1"/>
    <col min="11308" max="11308" width="9.28515625" style="20" customWidth="1"/>
    <col min="11309" max="11520" width="12.7109375" style="20"/>
    <col min="11521" max="11521" width="5" style="20" customWidth="1"/>
    <col min="11522" max="11522" width="1.5703125" style="20" customWidth="1"/>
    <col min="11523" max="11523" width="19.5703125" style="20" customWidth="1"/>
    <col min="11524" max="11524" width="3.28515625" style="20" customWidth="1"/>
    <col min="11525" max="11525" width="14.42578125" style="20" customWidth="1"/>
    <col min="11526" max="11526" width="2.42578125" style="20" customWidth="1"/>
    <col min="11527" max="11527" width="11" style="20" customWidth="1"/>
    <col min="11528" max="11528" width="2.42578125" style="20" customWidth="1"/>
    <col min="11529" max="11529" width="11" style="20" customWidth="1"/>
    <col min="11530" max="11530" width="3.28515625" style="20" customWidth="1"/>
    <col min="11531" max="11531" width="14.42578125" style="20" customWidth="1"/>
    <col min="11532" max="11532" width="2.42578125" style="20" customWidth="1"/>
    <col min="11533" max="11533" width="11" style="20" customWidth="1"/>
    <col min="11534" max="11534" width="2.42578125" style="20" customWidth="1"/>
    <col min="11535" max="11535" width="11" style="20" customWidth="1"/>
    <col min="11536" max="11536" width="3.28515625" style="20" customWidth="1"/>
    <col min="11537" max="11537" width="14.42578125" style="20" customWidth="1"/>
    <col min="11538" max="11538" width="2.42578125" style="20" customWidth="1"/>
    <col min="11539" max="11539" width="11" style="20" customWidth="1"/>
    <col min="11540" max="11540" width="1.5703125" style="20" customWidth="1"/>
    <col min="11541" max="11541" width="11" style="20" customWidth="1"/>
    <col min="11542" max="11542" width="3.28515625" style="20" customWidth="1"/>
    <col min="11543" max="11543" width="15.28515625" style="20" customWidth="1"/>
    <col min="11544" max="11545" width="1.5703125" style="20" customWidth="1"/>
    <col min="11546" max="11546" width="14.42578125" style="20" customWidth="1"/>
    <col min="11547" max="11547" width="2.42578125" style="20" customWidth="1"/>
    <col min="11548" max="11548" width="12.7109375" style="20" customWidth="1"/>
    <col min="11549" max="11549" width="3.28515625" style="20" customWidth="1"/>
    <col min="11550" max="11550" width="14.42578125" style="20" customWidth="1"/>
    <col min="11551" max="11551" width="2.42578125" style="20" customWidth="1"/>
    <col min="11552" max="11552" width="12.7109375" style="20" customWidth="1"/>
    <col min="11553" max="11553" width="3.28515625" style="20" customWidth="1"/>
    <col min="11554" max="11554" width="14.42578125" style="20" customWidth="1"/>
    <col min="11555" max="11555" width="2.42578125" style="20" customWidth="1"/>
    <col min="11556" max="11556" width="12.7109375" style="20" customWidth="1"/>
    <col min="11557" max="11557" width="3.28515625" style="20" customWidth="1"/>
    <col min="11558" max="11558" width="14.42578125" style="20" customWidth="1"/>
    <col min="11559" max="11559" width="3.28515625" style="20" customWidth="1"/>
    <col min="11560" max="11560" width="17.85546875" style="20" customWidth="1"/>
    <col min="11561" max="11561" width="2.42578125" style="20" customWidth="1"/>
    <col min="11562" max="11562" width="5.85546875" style="20" customWidth="1"/>
    <col min="11563" max="11563" width="30.7109375" style="20" customWidth="1"/>
    <col min="11564" max="11564" width="9.28515625" style="20" customWidth="1"/>
    <col min="11565" max="11776" width="12.7109375" style="20"/>
    <col min="11777" max="11777" width="5" style="20" customWidth="1"/>
    <col min="11778" max="11778" width="1.5703125" style="20" customWidth="1"/>
    <col min="11779" max="11779" width="19.5703125" style="20" customWidth="1"/>
    <col min="11780" max="11780" width="3.28515625" style="20" customWidth="1"/>
    <col min="11781" max="11781" width="14.42578125" style="20" customWidth="1"/>
    <col min="11782" max="11782" width="2.42578125" style="20" customWidth="1"/>
    <col min="11783" max="11783" width="11" style="20" customWidth="1"/>
    <col min="11784" max="11784" width="2.42578125" style="20" customWidth="1"/>
    <col min="11785" max="11785" width="11" style="20" customWidth="1"/>
    <col min="11786" max="11786" width="3.28515625" style="20" customWidth="1"/>
    <col min="11787" max="11787" width="14.42578125" style="20" customWidth="1"/>
    <col min="11788" max="11788" width="2.42578125" style="20" customWidth="1"/>
    <col min="11789" max="11789" width="11" style="20" customWidth="1"/>
    <col min="11790" max="11790" width="2.42578125" style="20" customWidth="1"/>
    <col min="11791" max="11791" width="11" style="20" customWidth="1"/>
    <col min="11792" max="11792" width="3.28515625" style="20" customWidth="1"/>
    <col min="11793" max="11793" width="14.42578125" style="20" customWidth="1"/>
    <col min="11794" max="11794" width="2.42578125" style="20" customWidth="1"/>
    <col min="11795" max="11795" width="11" style="20" customWidth="1"/>
    <col min="11796" max="11796" width="1.5703125" style="20" customWidth="1"/>
    <col min="11797" max="11797" width="11" style="20" customWidth="1"/>
    <col min="11798" max="11798" width="3.28515625" style="20" customWidth="1"/>
    <col min="11799" max="11799" width="15.28515625" style="20" customWidth="1"/>
    <col min="11800" max="11801" width="1.5703125" style="20" customWidth="1"/>
    <col min="11802" max="11802" width="14.42578125" style="20" customWidth="1"/>
    <col min="11803" max="11803" width="2.42578125" style="20" customWidth="1"/>
    <col min="11804" max="11804" width="12.7109375" style="20" customWidth="1"/>
    <col min="11805" max="11805" width="3.28515625" style="20" customWidth="1"/>
    <col min="11806" max="11806" width="14.42578125" style="20" customWidth="1"/>
    <col min="11807" max="11807" width="2.42578125" style="20" customWidth="1"/>
    <col min="11808" max="11808" width="12.7109375" style="20" customWidth="1"/>
    <col min="11809" max="11809" width="3.28515625" style="20" customWidth="1"/>
    <col min="11810" max="11810" width="14.42578125" style="20" customWidth="1"/>
    <col min="11811" max="11811" width="2.42578125" style="20" customWidth="1"/>
    <col min="11812" max="11812" width="12.7109375" style="20" customWidth="1"/>
    <col min="11813" max="11813" width="3.28515625" style="20" customWidth="1"/>
    <col min="11814" max="11814" width="14.42578125" style="20" customWidth="1"/>
    <col min="11815" max="11815" width="3.28515625" style="20" customWidth="1"/>
    <col min="11816" max="11816" width="17.85546875" style="20" customWidth="1"/>
    <col min="11817" max="11817" width="2.42578125" style="20" customWidth="1"/>
    <col min="11818" max="11818" width="5.85546875" style="20" customWidth="1"/>
    <col min="11819" max="11819" width="30.7109375" style="20" customWidth="1"/>
    <col min="11820" max="11820" width="9.28515625" style="20" customWidth="1"/>
    <col min="11821" max="12032" width="12.7109375" style="20"/>
    <col min="12033" max="12033" width="5" style="20" customWidth="1"/>
    <col min="12034" max="12034" width="1.5703125" style="20" customWidth="1"/>
    <col min="12035" max="12035" width="19.5703125" style="20" customWidth="1"/>
    <col min="12036" max="12036" width="3.28515625" style="20" customWidth="1"/>
    <col min="12037" max="12037" width="14.42578125" style="20" customWidth="1"/>
    <col min="12038" max="12038" width="2.42578125" style="20" customWidth="1"/>
    <col min="12039" max="12039" width="11" style="20" customWidth="1"/>
    <col min="12040" max="12040" width="2.42578125" style="20" customWidth="1"/>
    <col min="12041" max="12041" width="11" style="20" customWidth="1"/>
    <col min="12042" max="12042" width="3.28515625" style="20" customWidth="1"/>
    <col min="12043" max="12043" width="14.42578125" style="20" customWidth="1"/>
    <col min="12044" max="12044" width="2.42578125" style="20" customWidth="1"/>
    <col min="12045" max="12045" width="11" style="20" customWidth="1"/>
    <col min="12046" max="12046" width="2.42578125" style="20" customWidth="1"/>
    <col min="12047" max="12047" width="11" style="20" customWidth="1"/>
    <col min="12048" max="12048" width="3.28515625" style="20" customWidth="1"/>
    <col min="12049" max="12049" width="14.42578125" style="20" customWidth="1"/>
    <col min="12050" max="12050" width="2.42578125" style="20" customWidth="1"/>
    <col min="12051" max="12051" width="11" style="20" customWidth="1"/>
    <col min="12052" max="12052" width="1.5703125" style="20" customWidth="1"/>
    <col min="12053" max="12053" width="11" style="20" customWidth="1"/>
    <col min="12054" max="12054" width="3.28515625" style="20" customWidth="1"/>
    <col min="12055" max="12055" width="15.28515625" style="20" customWidth="1"/>
    <col min="12056" max="12057" width="1.5703125" style="20" customWidth="1"/>
    <col min="12058" max="12058" width="14.42578125" style="20" customWidth="1"/>
    <col min="12059" max="12059" width="2.42578125" style="20" customWidth="1"/>
    <col min="12060" max="12060" width="12.7109375" style="20" customWidth="1"/>
    <col min="12061" max="12061" width="3.28515625" style="20" customWidth="1"/>
    <col min="12062" max="12062" width="14.42578125" style="20" customWidth="1"/>
    <col min="12063" max="12063" width="2.42578125" style="20" customWidth="1"/>
    <col min="12064" max="12064" width="12.7109375" style="20" customWidth="1"/>
    <col min="12065" max="12065" width="3.28515625" style="20" customWidth="1"/>
    <col min="12066" max="12066" width="14.42578125" style="20" customWidth="1"/>
    <col min="12067" max="12067" width="2.42578125" style="20" customWidth="1"/>
    <col min="12068" max="12068" width="12.7109375" style="20" customWidth="1"/>
    <col min="12069" max="12069" width="3.28515625" style="20" customWidth="1"/>
    <col min="12070" max="12070" width="14.42578125" style="20" customWidth="1"/>
    <col min="12071" max="12071" width="3.28515625" style="20" customWidth="1"/>
    <col min="12072" max="12072" width="17.85546875" style="20" customWidth="1"/>
    <col min="12073" max="12073" width="2.42578125" style="20" customWidth="1"/>
    <col min="12074" max="12074" width="5.85546875" style="20" customWidth="1"/>
    <col min="12075" max="12075" width="30.7109375" style="20" customWidth="1"/>
    <col min="12076" max="12076" width="9.28515625" style="20" customWidth="1"/>
    <col min="12077" max="12288" width="12.7109375" style="20"/>
    <col min="12289" max="12289" width="5" style="20" customWidth="1"/>
    <col min="12290" max="12290" width="1.5703125" style="20" customWidth="1"/>
    <col min="12291" max="12291" width="19.5703125" style="20" customWidth="1"/>
    <col min="12292" max="12292" width="3.28515625" style="20" customWidth="1"/>
    <col min="12293" max="12293" width="14.42578125" style="20" customWidth="1"/>
    <col min="12294" max="12294" width="2.42578125" style="20" customWidth="1"/>
    <col min="12295" max="12295" width="11" style="20" customWidth="1"/>
    <col min="12296" max="12296" width="2.42578125" style="20" customWidth="1"/>
    <col min="12297" max="12297" width="11" style="20" customWidth="1"/>
    <col min="12298" max="12298" width="3.28515625" style="20" customWidth="1"/>
    <col min="12299" max="12299" width="14.42578125" style="20" customWidth="1"/>
    <col min="12300" max="12300" width="2.42578125" style="20" customWidth="1"/>
    <col min="12301" max="12301" width="11" style="20" customWidth="1"/>
    <col min="12302" max="12302" width="2.42578125" style="20" customWidth="1"/>
    <col min="12303" max="12303" width="11" style="20" customWidth="1"/>
    <col min="12304" max="12304" width="3.28515625" style="20" customWidth="1"/>
    <col min="12305" max="12305" width="14.42578125" style="20" customWidth="1"/>
    <col min="12306" max="12306" width="2.42578125" style="20" customWidth="1"/>
    <col min="12307" max="12307" width="11" style="20" customWidth="1"/>
    <col min="12308" max="12308" width="1.5703125" style="20" customWidth="1"/>
    <col min="12309" max="12309" width="11" style="20" customWidth="1"/>
    <col min="12310" max="12310" width="3.28515625" style="20" customWidth="1"/>
    <col min="12311" max="12311" width="15.28515625" style="20" customWidth="1"/>
    <col min="12312" max="12313" width="1.5703125" style="20" customWidth="1"/>
    <col min="12314" max="12314" width="14.42578125" style="20" customWidth="1"/>
    <col min="12315" max="12315" width="2.42578125" style="20" customWidth="1"/>
    <col min="12316" max="12316" width="12.7109375" style="20" customWidth="1"/>
    <col min="12317" max="12317" width="3.28515625" style="20" customWidth="1"/>
    <col min="12318" max="12318" width="14.42578125" style="20" customWidth="1"/>
    <col min="12319" max="12319" width="2.42578125" style="20" customWidth="1"/>
    <col min="12320" max="12320" width="12.7109375" style="20" customWidth="1"/>
    <col min="12321" max="12321" width="3.28515625" style="20" customWidth="1"/>
    <col min="12322" max="12322" width="14.42578125" style="20" customWidth="1"/>
    <col min="12323" max="12323" width="2.42578125" style="20" customWidth="1"/>
    <col min="12324" max="12324" width="12.7109375" style="20" customWidth="1"/>
    <col min="12325" max="12325" width="3.28515625" style="20" customWidth="1"/>
    <col min="12326" max="12326" width="14.42578125" style="20" customWidth="1"/>
    <col min="12327" max="12327" width="3.28515625" style="20" customWidth="1"/>
    <col min="12328" max="12328" width="17.85546875" style="20" customWidth="1"/>
    <col min="12329" max="12329" width="2.42578125" style="20" customWidth="1"/>
    <col min="12330" max="12330" width="5.85546875" style="20" customWidth="1"/>
    <col min="12331" max="12331" width="30.7109375" style="20" customWidth="1"/>
    <col min="12332" max="12332" width="9.28515625" style="20" customWidth="1"/>
    <col min="12333" max="12544" width="12.7109375" style="20"/>
    <col min="12545" max="12545" width="5" style="20" customWidth="1"/>
    <col min="12546" max="12546" width="1.5703125" style="20" customWidth="1"/>
    <col min="12547" max="12547" width="19.5703125" style="20" customWidth="1"/>
    <col min="12548" max="12548" width="3.28515625" style="20" customWidth="1"/>
    <col min="12549" max="12549" width="14.42578125" style="20" customWidth="1"/>
    <col min="12550" max="12550" width="2.42578125" style="20" customWidth="1"/>
    <col min="12551" max="12551" width="11" style="20" customWidth="1"/>
    <col min="12552" max="12552" width="2.42578125" style="20" customWidth="1"/>
    <col min="12553" max="12553" width="11" style="20" customWidth="1"/>
    <col min="12554" max="12554" width="3.28515625" style="20" customWidth="1"/>
    <col min="12555" max="12555" width="14.42578125" style="20" customWidth="1"/>
    <col min="12556" max="12556" width="2.42578125" style="20" customWidth="1"/>
    <col min="12557" max="12557" width="11" style="20" customWidth="1"/>
    <col min="12558" max="12558" width="2.42578125" style="20" customWidth="1"/>
    <col min="12559" max="12559" width="11" style="20" customWidth="1"/>
    <col min="12560" max="12560" width="3.28515625" style="20" customWidth="1"/>
    <col min="12561" max="12561" width="14.42578125" style="20" customWidth="1"/>
    <col min="12562" max="12562" width="2.42578125" style="20" customWidth="1"/>
    <col min="12563" max="12563" width="11" style="20" customWidth="1"/>
    <col min="12564" max="12564" width="1.5703125" style="20" customWidth="1"/>
    <col min="12565" max="12565" width="11" style="20" customWidth="1"/>
    <col min="12566" max="12566" width="3.28515625" style="20" customWidth="1"/>
    <col min="12567" max="12567" width="15.28515625" style="20" customWidth="1"/>
    <col min="12568" max="12569" width="1.5703125" style="20" customWidth="1"/>
    <col min="12570" max="12570" width="14.42578125" style="20" customWidth="1"/>
    <col min="12571" max="12571" width="2.42578125" style="20" customWidth="1"/>
    <col min="12572" max="12572" width="12.7109375" style="20" customWidth="1"/>
    <col min="12573" max="12573" width="3.28515625" style="20" customWidth="1"/>
    <col min="12574" max="12574" width="14.42578125" style="20" customWidth="1"/>
    <col min="12575" max="12575" width="2.42578125" style="20" customWidth="1"/>
    <col min="12576" max="12576" width="12.7109375" style="20" customWidth="1"/>
    <col min="12577" max="12577" width="3.28515625" style="20" customWidth="1"/>
    <col min="12578" max="12578" width="14.42578125" style="20" customWidth="1"/>
    <col min="12579" max="12579" width="2.42578125" style="20" customWidth="1"/>
    <col min="12580" max="12580" width="12.7109375" style="20" customWidth="1"/>
    <col min="12581" max="12581" width="3.28515625" style="20" customWidth="1"/>
    <col min="12582" max="12582" width="14.42578125" style="20" customWidth="1"/>
    <col min="12583" max="12583" width="3.28515625" style="20" customWidth="1"/>
    <col min="12584" max="12584" width="17.85546875" style="20" customWidth="1"/>
    <col min="12585" max="12585" width="2.42578125" style="20" customWidth="1"/>
    <col min="12586" max="12586" width="5.85546875" style="20" customWidth="1"/>
    <col min="12587" max="12587" width="30.7109375" style="20" customWidth="1"/>
    <col min="12588" max="12588" width="9.28515625" style="20" customWidth="1"/>
    <col min="12589" max="12800" width="12.7109375" style="20"/>
    <col min="12801" max="12801" width="5" style="20" customWidth="1"/>
    <col min="12802" max="12802" width="1.5703125" style="20" customWidth="1"/>
    <col min="12803" max="12803" width="19.5703125" style="20" customWidth="1"/>
    <col min="12804" max="12804" width="3.28515625" style="20" customWidth="1"/>
    <col min="12805" max="12805" width="14.42578125" style="20" customWidth="1"/>
    <col min="12806" max="12806" width="2.42578125" style="20" customWidth="1"/>
    <col min="12807" max="12807" width="11" style="20" customWidth="1"/>
    <col min="12808" max="12808" width="2.42578125" style="20" customWidth="1"/>
    <col min="12809" max="12809" width="11" style="20" customWidth="1"/>
    <col min="12810" max="12810" width="3.28515625" style="20" customWidth="1"/>
    <col min="12811" max="12811" width="14.42578125" style="20" customWidth="1"/>
    <col min="12812" max="12812" width="2.42578125" style="20" customWidth="1"/>
    <col min="12813" max="12813" width="11" style="20" customWidth="1"/>
    <col min="12814" max="12814" width="2.42578125" style="20" customWidth="1"/>
    <col min="12815" max="12815" width="11" style="20" customWidth="1"/>
    <col min="12816" max="12816" width="3.28515625" style="20" customWidth="1"/>
    <col min="12817" max="12817" width="14.42578125" style="20" customWidth="1"/>
    <col min="12818" max="12818" width="2.42578125" style="20" customWidth="1"/>
    <col min="12819" max="12819" width="11" style="20" customWidth="1"/>
    <col min="12820" max="12820" width="1.5703125" style="20" customWidth="1"/>
    <col min="12821" max="12821" width="11" style="20" customWidth="1"/>
    <col min="12822" max="12822" width="3.28515625" style="20" customWidth="1"/>
    <col min="12823" max="12823" width="15.28515625" style="20" customWidth="1"/>
    <col min="12824" max="12825" width="1.5703125" style="20" customWidth="1"/>
    <col min="12826" max="12826" width="14.42578125" style="20" customWidth="1"/>
    <col min="12827" max="12827" width="2.42578125" style="20" customWidth="1"/>
    <col min="12828" max="12828" width="12.7109375" style="20" customWidth="1"/>
    <col min="12829" max="12829" width="3.28515625" style="20" customWidth="1"/>
    <col min="12830" max="12830" width="14.42578125" style="20" customWidth="1"/>
    <col min="12831" max="12831" width="2.42578125" style="20" customWidth="1"/>
    <col min="12832" max="12832" width="12.7109375" style="20" customWidth="1"/>
    <col min="12833" max="12833" width="3.28515625" style="20" customWidth="1"/>
    <col min="12834" max="12834" width="14.42578125" style="20" customWidth="1"/>
    <col min="12835" max="12835" width="2.42578125" style="20" customWidth="1"/>
    <col min="12836" max="12836" width="12.7109375" style="20" customWidth="1"/>
    <col min="12837" max="12837" width="3.28515625" style="20" customWidth="1"/>
    <col min="12838" max="12838" width="14.42578125" style="20" customWidth="1"/>
    <col min="12839" max="12839" width="3.28515625" style="20" customWidth="1"/>
    <col min="12840" max="12840" width="17.85546875" style="20" customWidth="1"/>
    <col min="12841" max="12841" width="2.42578125" style="20" customWidth="1"/>
    <col min="12842" max="12842" width="5.85546875" style="20" customWidth="1"/>
    <col min="12843" max="12843" width="30.7109375" style="20" customWidth="1"/>
    <col min="12844" max="12844" width="9.28515625" style="20" customWidth="1"/>
    <col min="12845" max="13056" width="12.7109375" style="20"/>
    <col min="13057" max="13057" width="5" style="20" customWidth="1"/>
    <col min="13058" max="13058" width="1.5703125" style="20" customWidth="1"/>
    <col min="13059" max="13059" width="19.5703125" style="20" customWidth="1"/>
    <col min="13060" max="13060" width="3.28515625" style="20" customWidth="1"/>
    <col min="13061" max="13061" width="14.42578125" style="20" customWidth="1"/>
    <col min="13062" max="13062" width="2.42578125" style="20" customWidth="1"/>
    <col min="13063" max="13063" width="11" style="20" customWidth="1"/>
    <col min="13064" max="13064" width="2.42578125" style="20" customWidth="1"/>
    <col min="13065" max="13065" width="11" style="20" customWidth="1"/>
    <col min="13066" max="13066" width="3.28515625" style="20" customWidth="1"/>
    <col min="13067" max="13067" width="14.42578125" style="20" customWidth="1"/>
    <col min="13068" max="13068" width="2.42578125" style="20" customWidth="1"/>
    <col min="13069" max="13069" width="11" style="20" customWidth="1"/>
    <col min="13070" max="13070" width="2.42578125" style="20" customWidth="1"/>
    <col min="13071" max="13071" width="11" style="20" customWidth="1"/>
    <col min="13072" max="13072" width="3.28515625" style="20" customWidth="1"/>
    <col min="13073" max="13073" width="14.42578125" style="20" customWidth="1"/>
    <col min="13074" max="13074" width="2.42578125" style="20" customWidth="1"/>
    <col min="13075" max="13075" width="11" style="20" customWidth="1"/>
    <col min="13076" max="13076" width="1.5703125" style="20" customWidth="1"/>
    <col min="13077" max="13077" width="11" style="20" customWidth="1"/>
    <col min="13078" max="13078" width="3.28515625" style="20" customWidth="1"/>
    <col min="13079" max="13079" width="15.28515625" style="20" customWidth="1"/>
    <col min="13080" max="13081" width="1.5703125" style="20" customWidth="1"/>
    <col min="13082" max="13082" width="14.42578125" style="20" customWidth="1"/>
    <col min="13083" max="13083" width="2.42578125" style="20" customWidth="1"/>
    <col min="13084" max="13084" width="12.7109375" style="20" customWidth="1"/>
    <col min="13085" max="13085" width="3.28515625" style="20" customWidth="1"/>
    <col min="13086" max="13086" width="14.42578125" style="20" customWidth="1"/>
    <col min="13087" max="13087" width="2.42578125" style="20" customWidth="1"/>
    <col min="13088" max="13088" width="12.7109375" style="20" customWidth="1"/>
    <col min="13089" max="13089" width="3.28515625" style="20" customWidth="1"/>
    <col min="13090" max="13090" width="14.42578125" style="20" customWidth="1"/>
    <col min="13091" max="13091" width="2.42578125" style="20" customWidth="1"/>
    <col min="13092" max="13092" width="12.7109375" style="20" customWidth="1"/>
    <col min="13093" max="13093" width="3.28515625" style="20" customWidth="1"/>
    <col min="13094" max="13094" width="14.42578125" style="20" customWidth="1"/>
    <col min="13095" max="13095" width="3.28515625" style="20" customWidth="1"/>
    <col min="13096" max="13096" width="17.85546875" style="20" customWidth="1"/>
    <col min="13097" max="13097" width="2.42578125" style="20" customWidth="1"/>
    <col min="13098" max="13098" width="5.85546875" style="20" customWidth="1"/>
    <col min="13099" max="13099" width="30.7109375" style="20" customWidth="1"/>
    <col min="13100" max="13100" width="9.28515625" style="20" customWidth="1"/>
    <col min="13101" max="13312" width="12.7109375" style="20"/>
    <col min="13313" max="13313" width="5" style="20" customWidth="1"/>
    <col min="13314" max="13314" width="1.5703125" style="20" customWidth="1"/>
    <col min="13315" max="13315" width="19.5703125" style="20" customWidth="1"/>
    <col min="13316" max="13316" width="3.28515625" style="20" customWidth="1"/>
    <col min="13317" max="13317" width="14.42578125" style="20" customWidth="1"/>
    <col min="13318" max="13318" width="2.42578125" style="20" customWidth="1"/>
    <col min="13319" max="13319" width="11" style="20" customWidth="1"/>
    <col min="13320" max="13320" width="2.42578125" style="20" customWidth="1"/>
    <col min="13321" max="13321" width="11" style="20" customWidth="1"/>
    <col min="13322" max="13322" width="3.28515625" style="20" customWidth="1"/>
    <col min="13323" max="13323" width="14.42578125" style="20" customWidth="1"/>
    <col min="13324" max="13324" width="2.42578125" style="20" customWidth="1"/>
    <col min="13325" max="13325" width="11" style="20" customWidth="1"/>
    <col min="13326" max="13326" width="2.42578125" style="20" customWidth="1"/>
    <col min="13327" max="13327" width="11" style="20" customWidth="1"/>
    <col min="13328" max="13328" width="3.28515625" style="20" customWidth="1"/>
    <col min="13329" max="13329" width="14.42578125" style="20" customWidth="1"/>
    <col min="13330" max="13330" width="2.42578125" style="20" customWidth="1"/>
    <col min="13331" max="13331" width="11" style="20" customWidth="1"/>
    <col min="13332" max="13332" width="1.5703125" style="20" customWidth="1"/>
    <col min="13333" max="13333" width="11" style="20" customWidth="1"/>
    <col min="13334" max="13334" width="3.28515625" style="20" customWidth="1"/>
    <col min="13335" max="13335" width="15.28515625" style="20" customWidth="1"/>
    <col min="13336" max="13337" width="1.5703125" style="20" customWidth="1"/>
    <col min="13338" max="13338" width="14.42578125" style="20" customWidth="1"/>
    <col min="13339" max="13339" width="2.42578125" style="20" customWidth="1"/>
    <col min="13340" max="13340" width="12.7109375" style="20" customWidth="1"/>
    <col min="13341" max="13341" width="3.28515625" style="20" customWidth="1"/>
    <col min="13342" max="13342" width="14.42578125" style="20" customWidth="1"/>
    <col min="13343" max="13343" width="2.42578125" style="20" customWidth="1"/>
    <col min="13344" max="13344" width="12.7109375" style="20" customWidth="1"/>
    <col min="13345" max="13345" width="3.28515625" style="20" customWidth="1"/>
    <col min="13346" max="13346" width="14.42578125" style="20" customWidth="1"/>
    <col min="13347" max="13347" width="2.42578125" style="20" customWidth="1"/>
    <col min="13348" max="13348" width="12.7109375" style="20" customWidth="1"/>
    <col min="13349" max="13349" width="3.28515625" style="20" customWidth="1"/>
    <col min="13350" max="13350" width="14.42578125" style="20" customWidth="1"/>
    <col min="13351" max="13351" width="3.28515625" style="20" customWidth="1"/>
    <col min="13352" max="13352" width="17.85546875" style="20" customWidth="1"/>
    <col min="13353" max="13353" width="2.42578125" style="20" customWidth="1"/>
    <col min="13354" max="13354" width="5.85546875" style="20" customWidth="1"/>
    <col min="13355" max="13355" width="30.7109375" style="20" customWidth="1"/>
    <col min="13356" max="13356" width="9.28515625" style="20" customWidth="1"/>
    <col min="13357" max="13568" width="12.7109375" style="20"/>
    <col min="13569" max="13569" width="5" style="20" customWidth="1"/>
    <col min="13570" max="13570" width="1.5703125" style="20" customWidth="1"/>
    <col min="13571" max="13571" width="19.5703125" style="20" customWidth="1"/>
    <col min="13572" max="13572" width="3.28515625" style="20" customWidth="1"/>
    <col min="13573" max="13573" width="14.42578125" style="20" customWidth="1"/>
    <col min="13574" max="13574" width="2.42578125" style="20" customWidth="1"/>
    <col min="13575" max="13575" width="11" style="20" customWidth="1"/>
    <col min="13576" max="13576" width="2.42578125" style="20" customWidth="1"/>
    <col min="13577" max="13577" width="11" style="20" customWidth="1"/>
    <col min="13578" max="13578" width="3.28515625" style="20" customWidth="1"/>
    <col min="13579" max="13579" width="14.42578125" style="20" customWidth="1"/>
    <col min="13580" max="13580" width="2.42578125" style="20" customWidth="1"/>
    <col min="13581" max="13581" width="11" style="20" customWidth="1"/>
    <col min="13582" max="13582" width="2.42578125" style="20" customWidth="1"/>
    <col min="13583" max="13583" width="11" style="20" customWidth="1"/>
    <col min="13584" max="13584" width="3.28515625" style="20" customWidth="1"/>
    <col min="13585" max="13585" width="14.42578125" style="20" customWidth="1"/>
    <col min="13586" max="13586" width="2.42578125" style="20" customWidth="1"/>
    <col min="13587" max="13587" width="11" style="20" customWidth="1"/>
    <col min="13588" max="13588" width="1.5703125" style="20" customWidth="1"/>
    <col min="13589" max="13589" width="11" style="20" customWidth="1"/>
    <col min="13590" max="13590" width="3.28515625" style="20" customWidth="1"/>
    <col min="13591" max="13591" width="15.28515625" style="20" customWidth="1"/>
    <col min="13592" max="13593" width="1.5703125" style="20" customWidth="1"/>
    <col min="13594" max="13594" width="14.42578125" style="20" customWidth="1"/>
    <col min="13595" max="13595" width="2.42578125" style="20" customWidth="1"/>
    <col min="13596" max="13596" width="12.7109375" style="20" customWidth="1"/>
    <col min="13597" max="13597" width="3.28515625" style="20" customWidth="1"/>
    <col min="13598" max="13598" width="14.42578125" style="20" customWidth="1"/>
    <col min="13599" max="13599" width="2.42578125" style="20" customWidth="1"/>
    <col min="13600" max="13600" width="12.7109375" style="20" customWidth="1"/>
    <col min="13601" max="13601" width="3.28515625" style="20" customWidth="1"/>
    <col min="13602" max="13602" width="14.42578125" style="20" customWidth="1"/>
    <col min="13603" max="13603" width="2.42578125" style="20" customWidth="1"/>
    <col min="13604" max="13604" width="12.7109375" style="20" customWidth="1"/>
    <col min="13605" max="13605" width="3.28515625" style="20" customWidth="1"/>
    <col min="13606" max="13606" width="14.42578125" style="20" customWidth="1"/>
    <col min="13607" max="13607" width="3.28515625" style="20" customWidth="1"/>
    <col min="13608" max="13608" width="17.85546875" style="20" customWidth="1"/>
    <col min="13609" max="13609" width="2.42578125" style="20" customWidth="1"/>
    <col min="13610" max="13610" width="5.85546875" style="20" customWidth="1"/>
    <col min="13611" max="13611" width="30.7109375" style="20" customWidth="1"/>
    <col min="13612" max="13612" width="9.28515625" style="20" customWidth="1"/>
    <col min="13613" max="13824" width="12.7109375" style="20"/>
    <col min="13825" max="13825" width="5" style="20" customWidth="1"/>
    <col min="13826" max="13826" width="1.5703125" style="20" customWidth="1"/>
    <col min="13827" max="13827" width="19.5703125" style="20" customWidth="1"/>
    <col min="13828" max="13828" width="3.28515625" style="20" customWidth="1"/>
    <col min="13829" max="13829" width="14.42578125" style="20" customWidth="1"/>
    <col min="13830" max="13830" width="2.42578125" style="20" customWidth="1"/>
    <col min="13831" max="13831" width="11" style="20" customWidth="1"/>
    <col min="13832" max="13832" width="2.42578125" style="20" customWidth="1"/>
    <col min="13833" max="13833" width="11" style="20" customWidth="1"/>
    <col min="13834" max="13834" width="3.28515625" style="20" customWidth="1"/>
    <col min="13835" max="13835" width="14.42578125" style="20" customWidth="1"/>
    <col min="13836" max="13836" width="2.42578125" style="20" customWidth="1"/>
    <col min="13837" max="13837" width="11" style="20" customWidth="1"/>
    <col min="13838" max="13838" width="2.42578125" style="20" customWidth="1"/>
    <col min="13839" max="13839" width="11" style="20" customWidth="1"/>
    <col min="13840" max="13840" width="3.28515625" style="20" customWidth="1"/>
    <col min="13841" max="13841" width="14.42578125" style="20" customWidth="1"/>
    <col min="13842" max="13842" width="2.42578125" style="20" customWidth="1"/>
    <col min="13843" max="13843" width="11" style="20" customWidth="1"/>
    <col min="13844" max="13844" width="1.5703125" style="20" customWidth="1"/>
    <col min="13845" max="13845" width="11" style="20" customWidth="1"/>
    <col min="13846" max="13846" width="3.28515625" style="20" customWidth="1"/>
    <col min="13847" max="13847" width="15.28515625" style="20" customWidth="1"/>
    <col min="13848" max="13849" width="1.5703125" style="20" customWidth="1"/>
    <col min="13850" max="13850" width="14.42578125" style="20" customWidth="1"/>
    <col min="13851" max="13851" width="2.42578125" style="20" customWidth="1"/>
    <col min="13852" max="13852" width="12.7109375" style="20" customWidth="1"/>
    <col min="13853" max="13853" width="3.28515625" style="20" customWidth="1"/>
    <col min="13854" max="13854" width="14.42578125" style="20" customWidth="1"/>
    <col min="13855" max="13855" width="2.42578125" style="20" customWidth="1"/>
    <col min="13856" max="13856" width="12.7109375" style="20" customWidth="1"/>
    <col min="13857" max="13857" width="3.28515625" style="20" customWidth="1"/>
    <col min="13858" max="13858" width="14.42578125" style="20" customWidth="1"/>
    <col min="13859" max="13859" width="2.42578125" style="20" customWidth="1"/>
    <col min="13860" max="13860" width="12.7109375" style="20" customWidth="1"/>
    <col min="13861" max="13861" width="3.28515625" style="20" customWidth="1"/>
    <col min="13862" max="13862" width="14.42578125" style="20" customWidth="1"/>
    <col min="13863" max="13863" width="3.28515625" style="20" customWidth="1"/>
    <col min="13864" max="13864" width="17.85546875" style="20" customWidth="1"/>
    <col min="13865" max="13865" width="2.42578125" style="20" customWidth="1"/>
    <col min="13866" max="13866" width="5.85546875" style="20" customWidth="1"/>
    <col min="13867" max="13867" width="30.7109375" style="20" customWidth="1"/>
    <col min="13868" max="13868" width="9.28515625" style="20" customWidth="1"/>
    <col min="13869" max="14080" width="12.7109375" style="20"/>
    <col min="14081" max="14081" width="5" style="20" customWidth="1"/>
    <col min="14082" max="14082" width="1.5703125" style="20" customWidth="1"/>
    <col min="14083" max="14083" width="19.5703125" style="20" customWidth="1"/>
    <col min="14084" max="14084" width="3.28515625" style="20" customWidth="1"/>
    <col min="14085" max="14085" width="14.42578125" style="20" customWidth="1"/>
    <col min="14086" max="14086" width="2.42578125" style="20" customWidth="1"/>
    <col min="14087" max="14087" width="11" style="20" customWidth="1"/>
    <col min="14088" max="14088" width="2.42578125" style="20" customWidth="1"/>
    <col min="14089" max="14089" width="11" style="20" customWidth="1"/>
    <col min="14090" max="14090" width="3.28515625" style="20" customWidth="1"/>
    <col min="14091" max="14091" width="14.42578125" style="20" customWidth="1"/>
    <col min="14092" max="14092" width="2.42578125" style="20" customWidth="1"/>
    <col min="14093" max="14093" width="11" style="20" customWidth="1"/>
    <col min="14094" max="14094" width="2.42578125" style="20" customWidth="1"/>
    <col min="14095" max="14095" width="11" style="20" customWidth="1"/>
    <col min="14096" max="14096" width="3.28515625" style="20" customWidth="1"/>
    <col min="14097" max="14097" width="14.42578125" style="20" customWidth="1"/>
    <col min="14098" max="14098" width="2.42578125" style="20" customWidth="1"/>
    <col min="14099" max="14099" width="11" style="20" customWidth="1"/>
    <col min="14100" max="14100" width="1.5703125" style="20" customWidth="1"/>
    <col min="14101" max="14101" width="11" style="20" customWidth="1"/>
    <col min="14102" max="14102" width="3.28515625" style="20" customWidth="1"/>
    <col min="14103" max="14103" width="15.28515625" style="20" customWidth="1"/>
    <col min="14104" max="14105" width="1.5703125" style="20" customWidth="1"/>
    <col min="14106" max="14106" width="14.42578125" style="20" customWidth="1"/>
    <col min="14107" max="14107" width="2.42578125" style="20" customWidth="1"/>
    <col min="14108" max="14108" width="12.7109375" style="20" customWidth="1"/>
    <col min="14109" max="14109" width="3.28515625" style="20" customWidth="1"/>
    <col min="14110" max="14110" width="14.42578125" style="20" customWidth="1"/>
    <col min="14111" max="14111" width="2.42578125" style="20" customWidth="1"/>
    <col min="14112" max="14112" width="12.7109375" style="20" customWidth="1"/>
    <col min="14113" max="14113" width="3.28515625" style="20" customWidth="1"/>
    <col min="14114" max="14114" width="14.42578125" style="20" customWidth="1"/>
    <col min="14115" max="14115" width="2.42578125" style="20" customWidth="1"/>
    <col min="14116" max="14116" width="12.7109375" style="20" customWidth="1"/>
    <col min="14117" max="14117" width="3.28515625" style="20" customWidth="1"/>
    <col min="14118" max="14118" width="14.42578125" style="20" customWidth="1"/>
    <col min="14119" max="14119" width="3.28515625" style="20" customWidth="1"/>
    <col min="14120" max="14120" width="17.85546875" style="20" customWidth="1"/>
    <col min="14121" max="14121" width="2.42578125" style="20" customWidth="1"/>
    <col min="14122" max="14122" width="5.85546875" style="20" customWidth="1"/>
    <col min="14123" max="14123" width="30.7109375" style="20" customWidth="1"/>
    <col min="14124" max="14124" width="9.28515625" style="20" customWidth="1"/>
    <col min="14125" max="14336" width="12.7109375" style="20"/>
    <col min="14337" max="14337" width="5" style="20" customWidth="1"/>
    <col min="14338" max="14338" width="1.5703125" style="20" customWidth="1"/>
    <col min="14339" max="14339" width="19.5703125" style="20" customWidth="1"/>
    <col min="14340" max="14340" width="3.28515625" style="20" customWidth="1"/>
    <col min="14341" max="14341" width="14.42578125" style="20" customWidth="1"/>
    <col min="14342" max="14342" width="2.42578125" style="20" customWidth="1"/>
    <col min="14343" max="14343" width="11" style="20" customWidth="1"/>
    <col min="14344" max="14344" width="2.42578125" style="20" customWidth="1"/>
    <col min="14345" max="14345" width="11" style="20" customWidth="1"/>
    <col min="14346" max="14346" width="3.28515625" style="20" customWidth="1"/>
    <col min="14347" max="14347" width="14.42578125" style="20" customWidth="1"/>
    <col min="14348" max="14348" width="2.42578125" style="20" customWidth="1"/>
    <col min="14349" max="14349" width="11" style="20" customWidth="1"/>
    <col min="14350" max="14350" width="2.42578125" style="20" customWidth="1"/>
    <col min="14351" max="14351" width="11" style="20" customWidth="1"/>
    <col min="14352" max="14352" width="3.28515625" style="20" customWidth="1"/>
    <col min="14353" max="14353" width="14.42578125" style="20" customWidth="1"/>
    <col min="14354" max="14354" width="2.42578125" style="20" customWidth="1"/>
    <col min="14355" max="14355" width="11" style="20" customWidth="1"/>
    <col min="14356" max="14356" width="1.5703125" style="20" customWidth="1"/>
    <col min="14357" max="14357" width="11" style="20" customWidth="1"/>
    <col min="14358" max="14358" width="3.28515625" style="20" customWidth="1"/>
    <col min="14359" max="14359" width="15.28515625" style="20" customWidth="1"/>
    <col min="14360" max="14361" width="1.5703125" style="20" customWidth="1"/>
    <col min="14362" max="14362" width="14.42578125" style="20" customWidth="1"/>
    <col min="14363" max="14363" width="2.42578125" style="20" customWidth="1"/>
    <col min="14364" max="14364" width="12.7109375" style="20" customWidth="1"/>
    <col min="14365" max="14365" width="3.28515625" style="20" customWidth="1"/>
    <col min="14366" max="14366" width="14.42578125" style="20" customWidth="1"/>
    <col min="14367" max="14367" width="2.42578125" style="20" customWidth="1"/>
    <col min="14368" max="14368" width="12.7109375" style="20" customWidth="1"/>
    <col min="14369" max="14369" width="3.28515625" style="20" customWidth="1"/>
    <col min="14370" max="14370" width="14.42578125" style="20" customWidth="1"/>
    <col min="14371" max="14371" width="2.42578125" style="20" customWidth="1"/>
    <col min="14372" max="14372" width="12.7109375" style="20" customWidth="1"/>
    <col min="14373" max="14373" width="3.28515625" style="20" customWidth="1"/>
    <col min="14374" max="14374" width="14.42578125" style="20" customWidth="1"/>
    <col min="14375" max="14375" width="3.28515625" style="20" customWidth="1"/>
    <col min="14376" max="14376" width="17.85546875" style="20" customWidth="1"/>
    <col min="14377" max="14377" width="2.42578125" style="20" customWidth="1"/>
    <col min="14378" max="14378" width="5.85546875" style="20" customWidth="1"/>
    <col min="14379" max="14379" width="30.7109375" style="20" customWidth="1"/>
    <col min="14380" max="14380" width="9.28515625" style="20" customWidth="1"/>
    <col min="14381" max="14592" width="12.7109375" style="20"/>
    <col min="14593" max="14593" width="5" style="20" customWidth="1"/>
    <col min="14594" max="14594" width="1.5703125" style="20" customWidth="1"/>
    <col min="14595" max="14595" width="19.5703125" style="20" customWidth="1"/>
    <col min="14596" max="14596" width="3.28515625" style="20" customWidth="1"/>
    <col min="14597" max="14597" width="14.42578125" style="20" customWidth="1"/>
    <col min="14598" max="14598" width="2.42578125" style="20" customWidth="1"/>
    <col min="14599" max="14599" width="11" style="20" customWidth="1"/>
    <col min="14600" max="14600" width="2.42578125" style="20" customWidth="1"/>
    <col min="14601" max="14601" width="11" style="20" customWidth="1"/>
    <col min="14602" max="14602" width="3.28515625" style="20" customWidth="1"/>
    <col min="14603" max="14603" width="14.42578125" style="20" customWidth="1"/>
    <col min="14604" max="14604" width="2.42578125" style="20" customWidth="1"/>
    <col min="14605" max="14605" width="11" style="20" customWidth="1"/>
    <col min="14606" max="14606" width="2.42578125" style="20" customWidth="1"/>
    <col min="14607" max="14607" width="11" style="20" customWidth="1"/>
    <col min="14608" max="14608" width="3.28515625" style="20" customWidth="1"/>
    <col min="14609" max="14609" width="14.42578125" style="20" customWidth="1"/>
    <col min="14610" max="14610" width="2.42578125" style="20" customWidth="1"/>
    <col min="14611" max="14611" width="11" style="20" customWidth="1"/>
    <col min="14612" max="14612" width="1.5703125" style="20" customWidth="1"/>
    <col min="14613" max="14613" width="11" style="20" customWidth="1"/>
    <col min="14614" max="14614" width="3.28515625" style="20" customWidth="1"/>
    <col min="14615" max="14615" width="15.28515625" style="20" customWidth="1"/>
    <col min="14616" max="14617" width="1.5703125" style="20" customWidth="1"/>
    <col min="14618" max="14618" width="14.42578125" style="20" customWidth="1"/>
    <col min="14619" max="14619" width="2.42578125" style="20" customWidth="1"/>
    <col min="14620" max="14620" width="12.7109375" style="20" customWidth="1"/>
    <col min="14621" max="14621" width="3.28515625" style="20" customWidth="1"/>
    <col min="14622" max="14622" width="14.42578125" style="20" customWidth="1"/>
    <col min="14623" max="14623" width="2.42578125" style="20" customWidth="1"/>
    <col min="14624" max="14624" width="12.7109375" style="20" customWidth="1"/>
    <col min="14625" max="14625" width="3.28515625" style="20" customWidth="1"/>
    <col min="14626" max="14626" width="14.42578125" style="20" customWidth="1"/>
    <col min="14627" max="14627" width="2.42578125" style="20" customWidth="1"/>
    <col min="14628" max="14628" width="12.7109375" style="20" customWidth="1"/>
    <col min="14629" max="14629" width="3.28515625" style="20" customWidth="1"/>
    <col min="14630" max="14630" width="14.42578125" style="20" customWidth="1"/>
    <col min="14631" max="14631" width="3.28515625" style="20" customWidth="1"/>
    <col min="14632" max="14632" width="17.85546875" style="20" customWidth="1"/>
    <col min="14633" max="14633" width="2.42578125" style="20" customWidth="1"/>
    <col min="14634" max="14634" width="5.85546875" style="20" customWidth="1"/>
    <col min="14635" max="14635" width="30.7109375" style="20" customWidth="1"/>
    <col min="14636" max="14636" width="9.28515625" style="20" customWidth="1"/>
    <col min="14637" max="14848" width="12.7109375" style="20"/>
    <col min="14849" max="14849" width="5" style="20" customWidth="1"/>
    <col min="14850" max="14850" width="1.5703125" style="20" customWidth="1"/>
    <col min="14851" max="14851" width="19.5703125" style="20" customWidth="1"/>
    <col min="14852" max="14852" width="3.28515625" style="20" customWidth="1"/>
    <col min="14853" max="14853" width="14.42578125" style="20" customWidth="1"/>
    <col min="14854" max="14854" width="2.42578125" style="20" customWidth="1"/>
    <col min="14855" max="14855" width="11" style="20" customWidth="1"/>
    <col min="14856" max="14856" width="2.42578125" style="20" customWidth="1"/>
    <col min="14857" max="14857" width="11" style="20" customWidth="1"/>
    <col min="14858" max="14858" width="3.28515625" style="20" customWidth="1"/>
    <col min="14859" max="14859" width="14.42578125" style="20" customWidth="1"/>
    <col min="14860" max="14860" width="2.42578125" style="20" customWidth="1"/>
    <col min="14861" max="14861" width="11" style="20" customWidth="1"/>
    <col min="14862" max="14862" width="2.42578125" style="20" customWidth="1"/>
    <col min="14863" max="14863" width="11" style="20" customWidth="1"/>
    <col min="14864" max="14864" width="3.28515625" style="20" customWidth="1"/>
    <col min="14865" max="14865" width="14.42578125" style="20" customWidth="1"/>
    <col min="14866" max="14866" width="2.42578125" style="20" customWidth="1"/>
    <col min="14867" max="14867" width="11" style="20" customWidth="1"/>
    <col min="14868" max="14868" width="1.5703125" style="20" customWidth="1"/>
    <col min="14869" max="14869" width="11" style="20" customWidth="1"/>
    <col min="14870" max="14870" width="3.28515625" style="20" customWidth="1"/>
    <col min="14871" max="14871" width="15.28515625" style="20" customWidth="1"/>
    <col min="14872" max="14873" width="1.5703125" style="20" customWidth="1"/>
    <col min="14874" max="14874" width="14.42578125" style="20" customWidth="1"/>
    <col min="14875" max="14875" width="2.42578125" style="20" customWidth="1"/>
    <col min="14876" max="14876" width="12.7109375" style="20" customWidth="1"/>
    <col min="14877" max="14877" width="3.28515625" style="20" customWidth="1"/>
    <col min="14878" max="14878" width="14.42578125" style="20" customWidth="1"/>
    <col min="14879" max="14879" width="2.42578125" style="20" customWidth="1"/>
    <col min="14880" max="14880" width="12.7109375" style="20" customWidth="1"/>
    <col min="14881" max="14881" width="3.28515625" style="20" customWidth="1"/>
    <col min="14882" max="14882" width="14.42578125" style="20" customWidth="1"/>
    <col min="14883" max="14883" width="2.42578125" style="20" customWidth="1"/>
    <col min="14884" max="14884" width="12.7109375" style="20" customWidth="1"/>
    <col min="14885" max="14885" width="3.28515625" style="20" customWidth="1"/>
    <col min="14886" max="14886" width="14.42578125" style="20" customWidth="1"/>
    <col min="14887" max="14887" width="3.28515625" style="20" customWidth="1"/>
    <col min="14888" max="14888" width="17.85546875" style="20" customWidth="1"/>
    <col min="14889" max="14889" width="2.42578125" style="20" customWidth="1"/>
    <col min="14890" max="14890" width="5.85546875" style="20" customWidth="1"/>
    <col min="14891" max="14891" width="30.7109375" style="20" customWidth="1"/>
    <col min="14892" max="14892" width="9.28515625" style="20" customWidth="1"/>
    <col min="14893" max="15104" width="12.7109375" style="20"/>
    <col min="15105" max="15105" width="5" style="20" customWidth="1"/>
    <col min="15106" max="15106" width="1.5703125" style="20" customWidth="1"/>
    <col min="15107" max="15107" width="19.5703125" style="20" customWidth="1"/>
    <col min="15108" max="15108" width="3.28515625" style="20" customWidth="1"/>
    <col min="15109" max="15109" width="14.42578125" style="20" customWidth="1"/>
    <col min="15110" max="15110" width="2.42578125" style="20" customWidth="1"/>
    <col min="15111" max="15111" width="11" style="20" customWidth="1"/>
    <col min="15112" max="15112" width="2.42578125" style="20" customWidth="1"/>
    <col min="15113" max="15113" width="11" style="20" customWidth="1"/>
    <col min="15114" max="15114" width="3.28515625" style="20" customWidth="1"/>
    <col min="15115" max="15115" width="14.42578125" style="20" customWidth="1"/>
    <col min="15116" max="15116" width="2.42578125" style="20" customWidth="1"/>
    <col min="15117" max="15117" width="11" style="20" customWidth="1"/>
    <col min="15118" max="15118" width="2.42578125" style="20" customWidth="1"/>
    <col min="15119" max="15119" width="11" style="20" customWidth="1"/>
    <col min="15120" max="15120" width="3.28515625" style="20" customWidth="1"/>
    <col min="15121" max="15121" width="14.42578125" style="20" customWidth="1"/>
    <col min="15122" max="15122" width="2.42578125" style="20" customWidth="1"/>
    <col min="15123" max="15123" width="11" style="20" customWidth="1"/>
    <col min="15124" max="15124" width="1.5703125" style="20" customWidth="1"/>
    <col min="15125" max="15125" width="11" style="20" customWidth="1"/>
    <col min="15126" max="15126" width="3.28515625" style="20" customWidth="1"/>
    <col min="15127" max="15127" width="15.28515625" style="20" customWidth="1"/>
    <col min="15128" max="15129" width="1.5703125" style="20" customWidth="1"/>
    <col min="15130" max="15130" width="14.42578125" style="20" customWidth="1"/>
    <col min="15131" max="15131" width="2.42578125" style="20" customWidth="1"/>
    <col min="15132" max="15132" width="12.7109375" style="20" customWidth="1"/>
    <col min="15133" max="15133" width="3.28515625" style="20" customWidth="1"/>
    <col min="15134" max="15134" width="14.42578125" style="20" customWidth="1"/>
    <col min="15135" max="15135" width="2.42578125" style="20" customWidth="1"/>
    <col min="15136" max="15136" width="12.7109375" style="20" customWidth="1"/>
    <col min="15137" max="15137" width="3.28515625" style="20" customWidth="1"/>
    <col min="15138" max="15138" width="14.42578125" style="20" customWidth="1"/>
    <col min="15139" max="15139" width="2.42578125" style="20" customWidth="1"/>
    <col min="15140" max="15140" width="12.7109375" style="20" customWidth="1"/>
    <col min="15141" max="15141" width="3.28515625" style="20" customWidth="1"/>
    <col min="15142" max="15142" width="14.42578125" style="20" customWidth="1"/>
    <col min="15143" max="15143" width="3.28515625" style="20" customWidth="1"/>
    <col min="15144" max="15144" width="17.85546875" style="20" customWidth="1"/>
    <col min="15145" max="15145" width="2.42578125" style="20" customWidth="1"/>
    <col min="15146" max="15146" width="5.85546875" style="20" customWidth="1"/>
    <col min="15147" max="15147" width="30.7109375" style="20" customWidth="1"/>
    <col min="15148" max="15148" width="9.28515625" style="20" customWidth="1"/>
    <col min="15149" max="15360" width="12.7109375" style="20"/>
    <col min="15361" max="15361" width="5" style="20" customWidth="1"/>
    <col min="15362" max="15362" width="1.5703125" style="20" customWidth="1"/>
    <col min="15363" max="15363" width="19.5703125" style="20" customWidth="1"/>
    <col min="15364" max="15364" width="3.28515625" style="20" customWidth="1"/>
    <col min="15365" max="15365" width="14.42578125" style="20" customWidth="1"/>
    <col min="15366" max="15366" width="2.42578125" style="20" customWidth="1"/>
    <col min="15367" max="15367" width="11" style="20" customWidth="1"/>
    <col min="15368" max="15368" width="2.42578125" style="20" customWidth="1"/>
    <col min="15369" max="15369" width="11" style="20" customWidth="1"/>
    <col min="15370" max="15370" width="3.28515625" style="20" customWidth="1"/>
    <col min="15371" max="15371" width="14.42578125" style="20" customWidth="1"/>
    <col min="15372" max="15372" width="2.42578125" style="20" customWidth="1"/>
    <col min="15373" max="15373" width="11" style="20" customWidth="1"/>
    <col min="15374" max="15374" width="2.42578125" style="20" customWidth="1"/>
    <col min="15375" max="15375" width="11" style="20" customWidth="1"/>
    <col min="15376" max="15376" width="3.28515625" style="20" customWidth="1"/>
    <col min="15377" max="15377" width="14.42578125" style="20" customWidth="1"/>
    <col min="15378" max="15378" width="2.42578125" style="20" customWidth="1"/>
    <col min="15379" max="15379" width="11" style="20" customWidth="1"/>
    <col min="15380" max="15380" width="1.5703125" style="20" customWidth="1"/>
    <col min="15381" max="15381" width="11" style="20" customWidth="1"/>
    <col min="15382" max="15382" width="3.28515625" style="20" customWidth="1"/>
    <col min="15383" max="15383" width="15.28515625" style="20" customWidth="1"/>
    <col min="15384" max="15385" width="1.5703125" style="20" customWidth="1"/>
    <col min="15386" max="15386" width="14.42578125" style="20" customWidth="1"/>
    <col min="15387" max="15387" width="2.42578125" style="20" customWidth="1"/>
    <col min="15388" max="15388" width="12.7109375" style="20" customWidth="1"/>
    <col min="15389" max="15389" width="3.28515625" style="20" customWidth="1"/>
    <col min="15390" max="15390" width="14.42578125" style="20" customWidth="1"/>
    <col min="15391" max="15391" width="2.42578125" style="20" customWidth="1"/>
    <col min="15392" max="15392" width="12.7109375" style="20" customWidth="1"/>
    <col min="15393" max="15393" width="3.28515625" style="20" customWidth="1"/>
    <col min="15394" max="15394" width="14.42578125" style="20" customWidth="1"/>
    <col min="15395" max="15395" width="2.42578125" style="20" customWidth="1"/>
    <col min="15396" max="15396" width="12.7109375" style="20" customWidth="1"/>
    <col min="15397" max="15397" width="3.28515625" style="20" customWidth="1"/>
    <col min="15398" max="15398" width="14.42578125" style="20" customWidth="1"/>
    <col min="15399" max="15399" width="3.28515625" style="20" customWidth="1"/>
    <col min="15400" max="15400" width="17.85546875" style="20" customWidth="1"/>
    <col min="15401" max="15401" width="2.42578125" style="20" customWidth="1"/>
    <col min="15402" max="15402" width="5.85546875" style="20" customWidth="1"/>
    <col min="15403" max="15403" width="30.7109375" style="20" customWidth="1"/>
    <col min="15404" max="15404" width="9.28515625" style="20" customWidth="1"/>
    <col min="15405" max="15616" width="12.7109375" style="20"/>
    <col min="15617" max="15617" width="5" style="20" customWidth="1"/>
    <col min="15618" max="15618" width="1.5703125" style="20" customWidth="1"/>
    <col min="15619" max="15619" width="19.5703125" style="20" customWidth="1"/>
    <col min="15620" max="15620" width="3.28515625" style="20" customWidth="1"/>
    <col min="15621" max="15621" width="14.42578125" style="20" customWidth="1"/>
    <col min="15622" max="15622" width="2.42578125" style="20" customWidth="1"/>
    <col min="15623" max="15623" width="11" style="20" customWidth="1"/>
    <col min="15624" max="15624" width="2.42578125" style="20" customWidth="1"/>
    <col min="15625" max="15625" width="11" style="20" customWidth="1"/>
    <col min="15626" max="15626" width="3.28515625" style="20" customWidth="1"/>
    <col min="15627" max="15627" width="14.42578125" style="20" customWidth="1"/>
    <col min="15628" max="15628" width="2.42578125" style="20" customWidth="1"/>
    <col min="15629" max="15629" width="11" style="20" customWidth="1"/>
    <col min="15630" max="15630" width="2.42578125" style="20" customWidth="1"/>
    <col min="15631" max="15631" width="11" style="20" customWidth="1"/>
    <col min="15632" max="15632" width="3.28515625" style="20" customWidth="1"/>
    <col min="15633" max="15633" width="14.42578125" style="20" customWidth="1"/>
    <col min="15634" max="15634" width="2.42578125" style="20" customWidth="1"/>
    <col min="15635" max="15635" width="11" style="20" customWidth="1"/>
    <col min="15636" max="15636" width="1.5703125" style="20" customWidth="1"/>
    <col min="15637" max="15637" width="11" style="20" customWidth="1"/>
    <col min="15638" max="15638" width="3.28515625" style="20" customWidth="1"/>
    <col min="15639" max="15639" width="15.28515625" style="20" customWidth="1"/>
    <col min="15640" max="15641" width="1.5703125" style="20" customWidth="1"/>
    <col min="15642" max="15642" width="14.42578125" style="20" customWidth="1"/>
    <col min="15643" max="15643" width="2.42578125" style="20" customWidth="1"/>
    <col min="15644" max="15644" width="12.7109375" style="20" customWidth="1"/>
    <col min="15645" max="15645" width="3.28515625" style="20" customWidth="1"/>
    <col min="15646" max="15646" width="14.42578125" style="20" customWidth="1"/>
    <col min="15647" max="15647" width="2.42578125" style="20" customWidth="1"/>
    <col min="15648" max="15648" width="12.7109375" style="20" customWidth="1"/>
    <col min="15649" max="15649" width="3.28515625" style="20" customWidth="1"/>
    <col min="15650" max="15650" width="14.42578125" style="20" customWidth="1"/>
    <col min="15651" max="15651" width="2.42578125" style="20" customWidth="1"/>
    <col min="15652" max="15652" width="12.7109375" style="20" customWidth="1"/>
    <col min="15653" max="15653" width="3.28515625" style="20" customWidth="1"/>
    <col min="15654" max="15654" width="14.42578125" style="20" customWidth="1"/>
    <col min="15655" max="15655" width="3.28515625" style="20" customWidth="1"/>
    <col min="15656" max="15656" width="17.85546875" style="20" customWidth="1"/>
    <col min="15657" max="15657" width="2.42578125" style="20" customWidth="1"/>
    <col min="15658" max="15658" width="5.85546875" style="20" customWidth="1"/>
    <col min="15659" max="15659" width="30.7109375" style="20" customWidth="1"/>
    <col min="15660" max="15660" width="9.28515625" style="20" customWidth="1"/>
    <col min="15661" max="15872" width="12.7109375" style="20"/>
    <col min="15873" max="15873" width="5" style="20" customWidth="1"/>
    <col min="15874" max="15874" width="1.5703125" style="20" customWidth="1"/>
    <col min="15875" max="15875" width="19.5703125" style="20" customWidth="1"/>
    <col min="15876" max="15876" width="3.28515625" style="20" customWidth="1"/>
    <col min="15877" max="15877" width="14.42578125" style="20" customWidth="1"/>
    <col min="15878" max="15878" width="2.42578125" style="20" customWidth="1"/>
    <col min="15879" max="15879" width="11" style="20" customWidth="1"/>
    <col min="15880" max="15880" width="2.42578125" style="20" customWidth="1"/>
    <col min="15881" max="15881" width="11" style="20" customWidth="1"/>
    <col min="15882" max="15882" width="3.28515625" style="20" customWidth="1"/>
    <col min="15883" max="15883" width="14.42578125" style="20" customWidth="1"/>
    <col min="15884" max="15884" width="2.42578125" style="20" customWidth="1"/>
    <col min="15885" max="15885" width="11" style="20" customWidth="1"/>
    <col min="15886" max="15886" width="2.42578125" style="20" customWidth="1"/>
    <col min="15887" max="15887" width="11" style="20" customWidth="1"/>
    <col min="15888" max="15888" width="3.28515625" style="20" customWidth="1"/>
    <col min="15889" max="15889" width="14.42578125" style="20" customWidth="1"/>
    <col min="15890" max="15890" width="2.42578125" style="20" customWidth="1"/>
    <col min="15891" max="15891" width="11" style="20" customWidth="1"/>
    <col min="15892" max="15892" width="1.5703125" style="20" customWidth="1"/>
    <col min="15893" max="15893" width="11" style="20" customWidth="1"/>
    <col min="15894" max="15894" width="3.28515625" style="20" customWidth="1"/>
    <col min="15895" max="15895" width="15.28515625" style="20" customWidth="1"/>
    <col min="15896" max="15897" width="1.5703125" style="20" customWidth="1"/>
    <col min="15898" max="15898" width="14.42578125" style="20" customWidth="1"/>
    <col min="15899" max="15899" width="2.42578125" style="20" customWidth="1"/>
    <col min="15900" max="15900" width="12.7109375" style="20" customWidth="1"/>
    <col min="15901" max="15901" width="3.28515625" style="20" customWidth="1"/>
    <col min="15902" max="15902" width="14.42578125" style="20" customWidth="1"/>
    <col min="15903" max="15903" width="2.42578125" style="20" customWidth="1"/>
    <col min="15904" max="15904" width="12.7109375" style="20" customWidth="1"/>
    <col min="15905" max="15905" width="3.28515625" style="20" customWidth="1"/>
    <col min="15906" max="15906" width="14.42578125" style="20" customWidth="1"/>
    <col min="15907" max="15907" width="2.42578125" style="20" customWidth="1"/>
    <col min="15908" max="15908" width="12.7109375" style="20" customWidth="1"/>
    <col min="15909" max="15909" width="3.28515625" style="20" customWidth="1"/>
    <col min="15910" max="15910" width="14.42578125" style="20" customWidth="1"/>
    <col min="15911" max="15911" width="3.28515625" style="20" customWidth="1"/>
    <col min="15912" max="15912" width="17.85546875" style="20" customWidth="1"/>
    <col min="15913" max="15913" width="2.42578125" style="20" customWidth="1"/>
    <col min="15914" max="15914" width="5.85546875" style="20" customWidth="1"/>
    <col min="15915" max="15915" width="30.7109375" style="20" customWidth="1"/>
    <col min="15916" max="15916" width="9.28515625" style="20" customWidth="1"/>
    <col min="15917" max="16128" width="12.7109375" style="20"/>
    <col min="16129" max="16129" width="5" style="20" customWidth="1"/>
    <col min="16130" max="16130" width="1.5703125" style="20" customWidth="1"/>
    <col min="16131" max="16131" width="19.5703125" style="20" customWidth="1"/>
    <col min="16132" max="16132" width="3.28515625" style="20" customWidth="1"/>
    <col min="16133" max="16133" width="14.42578125" style="20" customWidth="1"/>
    <col min="16134" max="16134" width="2.42578125" style="20" customWidth="1"/>
    <col min="16135" max="16135" width="11" style="20" customWidth="1"/>
    <col min="16136" max="16136" width="2.42578125" style="20" customWidth="1"/>
    <col min="16137" max="16137" width="11" style="20" customWidth="1"/>
    <col min="16138" max="16138" width="3.28515625" style="20" customWidth="1"/>
    <col min="16139" max="16139" width="14.42578125" style="20" customWidth="1"/>
    <col min="16140" max="16140" width="2.42578125" style="20" customWidth="1"/>
    <col min="16141" max="16141" width="11" style="20" customWidth="1"/>
    <col min="16142" max="16142" width="2.42578125" style="20" customWidth="1"/>
    <col min="16143" max="16143" width="11" style="20" customWidth="1"/>
    <col min="16144" max="16144" width="3.28515625" style="20" customWidth="1"/>
    <col min="16145" max="16145" width="14.42578125" style="20" customWidth="1"/>
    <col min="16146" max="16146" width="2.42578125" style="20" customWidth="1"/>
    <col min="16147" max="16147" width="11" style="20" customWidth="1"/>
    <col min="16148" max="16148" width="1.5703125" style="20" customWidth="1"/>
    <col min="16149" max="16149" width="11" style="20" customWidth="1"/>
    <col min="16150" max="16150" width="3.28515625" style="20" customWidth="1"/>
    <col min="16151" max="16151" width="15.28515625" style="20" customWidth="1"/>
    <col min="16152" max="16153" width="1.5703125" style="20" customWidth="1"/>
    <col min="16154" max="16154" width="14.42578125" style="20" customWidth="1"/>
    <col min="16155" max="16155" width="2.42578125" style="20" customWidth="1"/>
    <col min="16156" max="16156" width="12.7109375" style="20" customWidth="1"/>
    <col min="16157" max="16157" width="3.28515625" style="20" customWidth="1"/>
    <col min="16158" max="16158" width="14.42578125" style="20" customWidth="1"/>
    <col min="16159" max="16159" width="2.42578125" style="20" customWidth="1"/>
    <col min="16160" max="16160" width="12.7109375" style="20" customWidth="1"/>
    <col min="16161" max="16161" width="3.28515625" style="20" customWidth="1"/>
    <col min="16162" max="16162" width="14.42578125" style="20" customWidth="1"/>
    <col min="16163" max="16163" width="2.42578125" style="20" customWidth="1"/>
    <col min="16164" max="16164" width="12.7109375" style="20" customWidth="1"/>
    <col min="16165" max="16165" width="3.28515625" style="20" customWidth="1"/>
    <col min="16166" max="16166" width="14.42578125" style="20" customWidth="1"/>
    <col min="16167" max="16167" width="3.28515625" style="20" customWidth="1"/>
    <col min="16168" max="16168" width="17.85546875" style="20" customWidth="1"/>
    <col min="16169" max="16169" width="2.42578125" style="20" customWidth="1"/>
    <col min="16170" max="16170" width="5.85546875" style="20" customWidth="1"/>
    <col min="16171" max="16171" width="30.7109375" style="20" customWidth="1"/>
    <col min="16172" max="16172" width="9.28515625" style="20" customWidth="1"/>
    <col min="16173" max="16384" width="12.7109375" style="20"/>
  </cols>
  <sheetData>
    <row r="1" spans="1:44" s="15" customFormat="1" ht="10.5" customHeight="1" x14ac:dyDescent="0.25">
      <c r="A1" s="12"/>
      <c r="B1" s="12"/>
      <c r="C1" s="30"/>
      <c r="D1" s="12"/>
      <c r="E1" s="12"/>
      <c r="F1" s="12"/>
      <c r="G1" s="12"/>
      <c r="H1" s="12"/>
      <c r="I1" s="12"/>
      <c r="J1" s="12"/>
      <c r="K1" s="12"/>
      <c r="L1" s="12"/>
      <c r="M1" s="12"/>
      <c r="N1" s="12"/>
      <c r="O1" s="12"/>
      <c r="P1" s="12"/>
      <c r="Q1" s="12"/>
      <c r="R1" s="12"/>
      <c r="S1" s="12"/>
      <c r="T1" s="12"/>
      <c r="U1" s="12"/>
      <c r="V1" s="12"/>
      <c r="W1" s="289" t="s">
        <v>45</v>
      </c>
      <c r="X1" s="12"/>
      <c r="Y1" s="12"/>
      <c r="Z1" s="278" t="s">
        <v>482</v>
      </c>
      <c r="AA1" s="12"/>
      <c r="AB1" s="12"/>
      <c r="AC1" s="12"/>
      <c r="AD1" s="12"/>
      <c r="AE1" s="12"/>
      <c r="AF1" s="12"/>
      <c r="AG1" s="12"/>
      <c r="AH1" s="12"/>
      <c r="AI1" s="12"/>
      <c r="AJ1" s="12"/>
      <c r="AK1" s="12"/>
      <c r="AL1" s="12"/>
      <c r="AM1" s="12"/>
      <c r="AN1" s="12"/>
      <c r="AO1" s="12"/>
      <c r="AP1" s="289" t="s">
        <v>483</v>
      </c>
      <c r="AQ1" s="12"/>
      <c r="AR1" s="12"/>
    </row>
    <row r="2" spans="1:44" s="15" customFormat="1" ht="10.5" customHeight="1" x14ac:dyDescent="0.25">
      <c r="A2" s="12"/>
      <c r="B2" s="12"/>
      <c r="C2" s="30"/>
      <c r="D2" s="12"/>
      <c r="E2" s="12"/>
      <c r="F2" s="12"/>
      <c r="G2" s="12"/>
      <c r="H2" s="12"/>
      <c r="I2" s="12"/>
      <c r="J2" s="12"/>
      <c r="K2" s="12"/>
      <c r="L2" s="12"/>
      <c r="M2" s="12"/>
      <c r="N2" s="12"/>
      <c r="O2" s="12"/>
      <c r="P2" s="12"/>
      <c r="Q2" s="12"/>
      <c r="R2" s="12"/>
      <c r="S2" s="12"/>
      <c r="T2" s="12"/>
      <c r="U2" s="12"/>
      <c r="V2" s="12"/>
      <c r="W2" s="289" t="s">
        <v>484</v>
      </c>
      <c r="X2" s="12"/>
      <c r="Y2" s="12"/>
      <c r="Z2" s="278" t="s">
        <v>485</v>
      </c>
      <c r="AA2" s="12"/>
      <c r="AB2" s="12"/>
      <c r="AC2" s="12"/>
      <c r="AD2" s="12"/>
      <c r="AE2" s="12"/>
      <c r="AF2" s="12"/>
      <c r="AG2" s="12"/>
      <c r="AH2" s="12"/>
      <c r="AI2" s="12"/>
      <c r="AJ2" s="12"/>
      <c r="AK2" s="12"/>
      <c r="AL2" s="12"/>
      <c r="AM2" s="12"/>
      <c r="AN2" s="12"/>
      <c r="AO2" s="12"/>
      <c r="AP2" s="289" t="s">
        <v>50</v>
      </c>
      <c r="AQ2" s="12"/>
      <c r="AR2" s="12"/>
    </row>
    <row r="3" spans="1:44" s="15" customFormat="1" ht="10.5" customHeight="1" x14ac:dyDescent="0.25">
      <c r="A3" s="12"/>
      <c r="B3" s="12"/>
      <c r="C3" s="30"/>
      <c r="D3" s="12"/>
      <c r="E3" s="12"/>
      <c r="F3" s="12"/>
      <c r="G3" s="12"/>
      <c r="H3" s="12"/>
      <c r="I3" s="12"/>
      <c r="J3" s="12"/>
      <c r="K3" s="12"/>
      <c r="L3" s="12"/>
      <c r="M3" s="12"/>
      <c r="N3" s="12"/>
      <c r="O3" s="12"/>
      <c r="P3" s="12"/>
      <c r="Q3" s="12"/>
      <c r="R3" s="12"/>
      <c r="S3" s="12"/>
      <c r="T3" s="12"/>
      <c r="U3" s="12"/>
      <c r="V3" s="12"/>
      <c r="W3" s="289" t="s">
        <v>51</v>
      </c>
      <c r="X3" s="12"/>
      <c r="Y3" s="12"/>
      <c r="Z3" s="290" t="s">
        <v>52</v>
      </c>
      <c r="AA3" s="12"/>
      <c r="AB3" s="12"/>
      <c r="AC3" s="12"/>
      <c r="AD3" s="12"/>
      <c r="AE3" s="12"/>
      <c r="AF3" s="12"/>
      <c r="AG3" s="12"/>
      <c r="AH3" s="12"/>
      <c r="AI3" s="12"/>
      <c r="AJ3" s="12"/>
      <c r="AK3" s="12"/>
      <c r="AL3" s="12"/>
      <c r="AM3" s="12"/>
      <c r="AN3" s="12"/>
      <c r="AO3" s="12"/>
      <c r="AP3" s="12"/>
      <c r="AQ3" s="12"/>
      <c r="AR3" s="12"/>
    </row>
    <row r="4" spans="1:44" ht="9.6" customHeight="1" x14ac:dyDescent="0.2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row>
    <row r="5" spans="1:44" ht="9.6" customHeight="1" x14ac:dyDescent="0.25">
      <c r="A5" s="30"/>
      <c r="B5" s="30"/>
      <c r="C5" s="30"/>
      <c r="D5" s="30"/>
      <c r="E5" s="30"/>
      <c r="F5" s="30"/>
      <c r="G5" s="30"/>
      <c r="H5" s="30"/>
      <c r="I5" s="30"/>
      <c r="J5" s="30"/>
      <c r="K5" s="30"/>
      <c r="L5" s="30"/>
      <c r="M5" s="30"/>
      <c r="N5" s="30"/>
      <c r="O5" s="30"/>
      <c r="P5" s="30"/>
      <c r="Q5" s="30"/>
      <c r="R5" s="30"/>
      <c r="S5" s="30"/>
      <c r="T5" s="30"/>
      <c r="U5" s="30"/>
      <c r="V5" s="30"/>
      <c r="W5" s="30"/>
      <c r="X5" s="30"/>
      <c r="Y5" s="30"/>
      <c r="Z5" s="291" t="s">
        <v>486</v>
      </c>
      <c r="AA5" s="291"/>
      <c r="AB5" s="291"/>
      <c r="AC5" s="291"/>
      <c r="AD5" s="291"/>
      <c r="AE5" s="291"/>
      <c r="AF5" s="291"/>
      <c r="AG5" s="291"/>
      <c r="AH5" s="291"/>
      <c r="AI5" s="291"/>
      <c r="AJ5" s="291"/>
      <c r="AK5" s="291"/>
      <c r="AL5" s="291"/>
      <c r="AM5" s="30"/>
      <c r="AN5" s="276" t="s">
        <v>300</v>
      </c>
      <c r="AO5" s="30"/>
      <c r="AP5" s="30"/>
      <c r="AQ5" s="30"/>
      <c r="AR5" s="30"/>
    </row>
    <row r="6" spans="1:44" ht="9.6" customHeight="1"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row>
    <row r="7" spans="1:44" ht="9.6" customHeight="1" x14ac:dyDescent="0.25">
      <c r="A7" s="30"/>
      <c r="B7" s="30"/>
      <c r="C7" s="30"/>
      <c r="D7" s="30"/>
      <c r="E7" s="293" t="s">
        <v>487</v>
      </c>
      <c r="F7" s="293"/>
      <c r="G7" s="293"/>
      <c r="H7" s="293"/>
      <c r="I7" s="293"/>
      <c r="J7" s="30"/>
      <c r="K7" s="30"/>
      <c r="L7" s="30"/>
      <c r="M7" s="30"/>
      <c r="N7" s="30"/>
      <c r="O7" s="30"/>
      <c r="P7" s="30"/>
      <c r="Q7" s="293" t="s">
        <v>488</v>
      </c>
      <c r="R7" s="293"/>
      <c r="S7" s="293"/>
      <c r="T7" s="293"/>
      <c r="U7" s="293"/>
      <c r="V7" s="30"/>
      <c r="W7" s="30"/>
      <c r="X7" s="30"/>
      <c r="Y7" s="30"/>
      <c r="Z7" s="30"/>
      <c r="AA7" s="30"/>
      <c r="AB7" s="30"/>
      <c r="AC7" s="30"/>
      <c r="AD7" s="291" t="s">
        <v>400</v>
      </c>
      <c r="AE7" s="291"/>
      <c r="AF7" s="291"/>
      <c r="AG7" s="291"/>
      <c r="AH7" s="291"/>
      <c r="AI7" s="291"/>
      <c r="AJ7" s="291"/>
      <c r="AK7" s="30"/>
      <c r="AL7" s="30"/>
      <c r="AM7" s="30"/>
      <c r="AN7" s="44" t="s">
        <v>489</v>
      </c>
      <c r="AO7" s="30"/>
      <c r="AP7" s="30"/>
      <c r="AQ7" s="30"/>
      <c r="AR7" s="30"/>
    </row>
    <row r="8" spans="1:44" ht="9.6" customHeight="1" x14ac:dyDescent="0.25">
      <c r="A8" s="30"/>
      <c r="B8" s="30"/>
      <c r="C8" s="30"/>
      <c r="D8" s="30"/>
      <c r="E8" s="291" t="s">
        <v>490</v>
      </c>
      <c r="F8" s="291"/>
      <c r="G8" s="291"/>
      <c r="H8" s="291"/>
      <c r="I8" s="291"/>
      <c r="J8" s="30"/>
      <c r="K8" s="291" t="s">
        <v>491</v>
      </c>
      <c r="L8" s="291"/>
      <c r="M8" s="291"/>
      <c r="N8" s="291"/>
      <c r="O8" s="291"/>
      <c r="P8" s="30"/>
      <c r="Q8" s="291" t="s">
        <v>492</v>
      </c>
      <c r="R8" s="291"/>
      <c r="S8" s="291"/>
      <c r="T8" s="291"/>
      <c r="U8" s="291"/>
      <c r="V8" s="30"/>
      <c r="W8" s="30"/>
      <c r="X8" s="30"/>
      <c r="Y8" s="30"/>
      <c r="Z8" s="30"/>
      <c r="AA8" s="30"/>
      <c r="AB8" s="30"/>
      <c r="AC8" s="30"/>
      <c r="AD8" s="30"/>
      <c r="AE8" s="30"/>
      <c r="AF8" s="30"/>
      <c r="AG8" s="30"/>
      <c r="AH8" s="30"/>
      <c r="AI8" s="30"/>
      <c r="AJ8" s="30"/>
      <c r="AK8" s="30"/>
      <c r="AL8" s="30"/>
      <c r="AM8" s="30"/>
      <c r="AN8" s="44" t="s">
        <v>493</v>
      </c>
      <c r="AO8" s="30"/>
      <c r="AP8" s="30"/>
      <c r="AQ8" s="30"/>
      <c r="AR8" s="30"/>
    </row>
    <row r="9" spans="1:44" ht="9.6" customHeight="1" x14ac:dyDescent="0.25">
      <c r="A9" s="30"/>
      <c r="B9" s="30"/>
      <c r="C9" s="30"/>
      <c r="D9" s="30"/>
      <c r="Z9" s="291" t="s">
        <v>435</v>
      </c>
      <c r="AA9" s="291"/>
      <c r="AB9" s="291"/>
      <c r="AC9" s="30"/>
      <c r="AD9" s="291" t="s">
        <v>62</v>
      </c>
      <c r="AE9" s="291"/>
      <c r="AF9" s="291"/>
      <c r="AG9" s="30"/>
      <c r="AH9" s="291" t="s">
        <v>63</v>
      </c>
      <c r="AI9" s="291"/>
      <c r="AJ9" s="291"/>
      <c r="AK9" s="30"/>
      <c r="AL9" s="30"/>
      <c r="AM9" s="30"/>
      <c r="AN9" s="276" t="s">
        <v>494</v>
      </c>
      <c r="AO9" s="30"/>
      <c r="AP9" s="30"/>
      <c r="AQ9" s="30"/>
      <c r="AR9" s="30"/>
    </row>
    <row r="10" spans="1:44" ht="9.6" customHeight="1" x14ac:dyDescent="0.25">
      <c r="A10" s="30"/>
      <c r="B10" s="30"/>
      <c r="C10" s="30"/>
      <c r="D10" s="30"/>
      <c r="E10" s="30"/>
      <c r="F10" s="30"/>
      <c r="G10" s="30"/>
      <c r="H10" s="30"/>
      <c r="I10" s="44" t="s">
        <v>67</v>
      </c>
      <c r="J10" s="30"/>
      <c r="K10" s="30"/>
      <c r="L10" s="30"/>
      <c r="M10" s="30"/>
      <c r="N10" s="30"/>
      <c r="O10" s="44" t="s">
        <v>67</v>
      </c>
      <c r="P10" s="30"/>
      <c r="Q10" s="30"/>
      <c r="R10" s="30"/>
      <c r="S10" s="30"/>
      <c r="T10" s="30"/>
      <c r="U10" s="44" t="s">
        <v>67</v>
      </c>
      <c r="V10" s="30"/>
      <c r="W10" s="30"/>
      <c r="X10" s="30"/>
      <c r="Y10" s="30"/>
      <c r="Z10" s="30"/>
      <c r="AA10" s="30"/>
      <c r="AB10" s="44" t="s">
        <v>269</v>
      </c>
      <c r="AC10" s="30"/>
      <c r="AD10" s="30"/>
      <c r="AE10" s="30"/>
      <c r="AF10" s="44" t="s">
        <v>269</v>
      </c>
      <c r="AG10" s="30"/>
      <c r="AH10" s="30"/>
      <c r="AI10" s="30"/>
      <c r="AJ10" s="44" t="s">
        <v>269</v>
      </c>
      <c r="AK10" s="30"/>
      <c r="AL10" s="44" t="s">
        <v>412</v>
      </c>
      <c r="AM10" s="30"/>
      <c r="AN10" s="30"/>
      <c r="AO10" s="30"/>
      <c r="AP10" s="30"/>
      <c r="AQ10" s="30"/>
      <c r="AR10" s="30"/>
    </row>
    <row r="11" spans="1:44" ht="9.6" customHeight="1" x14ac:dyDescent="0.25">
      <c r="A11" s="276" t="s">
        <v>74</v>
      </c>
      <c r="B11" s="30"/>
      <c r="C11" s="276" t="s">
        <v>76</v>
      </c>
      <c r="D11" s="30"/>
      <c r="E11" s="276" t="s">
        <v>77</v>
      </c>
      <c r="F11" s="30"/>
      <c r="G11" s="276" t="s">
        <v>438</v>
      </c>
      <c r="H11" s="30"/>
      <c r="I11" s="276" t="s">
        <v>83</v>
      </c>
      <c r="J11" s="30"/>
      <c r="K11" s="276" t="s">
        <v>77</v>
      </c>
      <c r="L11" s="30"/>
      <c r="M11" s="276" t="s">
        <v>438</v>
      </c>
      <c r="N11" s="30"/>
      <c r="O11" s="276" t="s">
        <v>83</v>
      </c>
      <c r="P11" s="30"/>
      <c r="Q11" s="276" t="s">
        <v>77</v>
      </c>
      <c r="R11" s="30"/>
      <c r="S11" s="276" t="s">
        <v>438</v>
      </c>
      <c r="T11" s="30"/>
      <c r="U11" s="276" t="s">
        <v>83</v>
      </c>
      <c r="V11" s="30"/>
      <c r="W11" s="276" t="s">
        <v>68</v>
      </c>
      <c r="X11" s="30"/>
      <c r="Y11" s="30"/>
      <c r="Z11" s="276" t="s">
        <v>77</v>
      </c>
      <c r="AA11" s="30"/>
      <c r="AB11" s="276" t="s">
        <v>376</v>
      </c>
      <c r="AC11" s="30"/>
      <c r="AD11" s="276" t="s">
        <v>77</v>
      </c>
      <c r="AE11" s="30"/>
      <c r="AF11" s="276" t="s">
        <v>376</v>
      </c>
      <c r="AG11" s="30"/>
      <c r="AH11" s="276" t="s">
        <v>77</v>
      </c>
      <c r="AI11" s="30"/>
      <c r="AJ11" s="276" t="s">
        <v>376</v>
      </c>
      <c r="AK11" s="30"/>
      <c r="AL11" s="276" t="s">
        <v>421</v>
      </c>
      <c r="AM11" s="30"/>
      <c r="AN11" s="276" t="s">
        <v>313</v>
      </c>
      <c r="AO11" s="30"/>
      <c r="AP11" s="276" t="s">
        <v>74</v>
      </c>
      <c r="AQ11" s="30"/>
      <c r="AR11" s="30"/>
    </row>
    <row r="12" spans="1:44" ht="8.8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3" spans="1:44" ht="8.85" customHeight="1" x14ac:dyDescent="0.25">
      <c r="A13" s="30"/>
      <c r="B13" s="30" t="s">
        <v>87</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row r="14" spans="1:44" ht="8.85" customHeight="1" x14ac:dyDescent="0.25">
      <c r="A14" s="30">
        <v>1</v>
      </c>
      <c r="B14" s="31"/>
      <c r="C14" s="11" t="s">
        <v>88</v>
      </c>
      <c r="D14" s="31"/>
      <c r="E14" s="296">
        <v>25824766</v>
      </c>
      <c r="F14" s="31"/>
      <c r="G14" s="97">
        <f t="shared" ref="G14:G57" si="0">(E14/$AR14)</f>
        <v>161.9473109918226</v>
      </c>
      <c r="H14" s="31"/>
      <c r="I14" s="297">
        <f>IF(G$60,G14/G$60*100,0)</f>
        <v>96.47765778170745</v>
      </c>
      <c r="J14" s="296"/>
      <c r="K14" s="296">
        <v>7080005</v>
      </c>
      <c r="L14" s="31"/>
      <c r="M14" s="97">
        <f t="shared" ref="M14:M57" si="1">(K14/$AR14)</f>
        <v>44.398767119851506</v>
      </c>
      <c r="N14" s="31"/>
      <c r="O14" s="297">
        <f>IF(M$60,M14/M$60*100,0)</f>
        <v>46.647435418319034</v>
      </c>
      <c r="P14" s="31"/>
      <c r="Q14" s="296">
        <v>10433195</v>
      </c>
      <c r="R14" s="31"/>
      <c r="S14" s="97">
        <f t="shared" ref="S14:S57" si="2">(Q14/$AR14)</f>
        <v>65.426648020869919</v>
      </c>
      <c r="T14" s="31"/>
      <c r="U14" s="297">
        <f>IF(S$60,S14/S$60*100,0)</f>
        <v>116.26394086949507</v>
      </c>
      <c r="V14" s="31"/>
      <c r="W14" s="296">
        <f t="shared" ref="W14:W57" si="3">(E14+K14+Q14)</f>
        <v>43337966</v>
      </c>
      <c r="X14" s="31"/>
      <c r="Y14" s="31"/>
      <c r="Z14" s="296">
        <v>7840902</v>
      </c>
      <c r="AA14" s="31"/>
      <c r="AB14" s="297">
        <f t="shared" ref="AB14:AB57" si="4">IF($W14,Z14/$W14*100,0)</f>
        <v>18.092455008156129</v>
      </c>
      <c r="AC14" s="31"/>
      <c r="AD14" s="296">
        <v>648579</v>
      </c>
      <c r="AE14" s="31"/>
      <c r="AF14" s="297">
        <f t="shared" ref="AF14:AF57" si="5">IF($W14,AD14/$W14*100,0)</f>
        <v>1.4965607753718759</v>
      </c>
      <c r="AG14" s="31"/>
      <c r="AH14" s="296">
        <v>0</v>
      </c>
      <c r="AI14" s="31"/>
      <c r="AJ14" s="297">
        <f t="shared" ref="AJ14:AJ57" si="6">IF($W14,AH14/$W14*100,0)</f>
        <v>0</v>
      </c>
      <c r="AK14" s="31"/>
      <c r="AL14" s="296">
        <v>11791257</v>
      </c>
      <c r="AM14" s="31"/>
      <c r="AN14" s="296">
        <v>121459.84999999999</v>
      </c>
      <c r="AO14" s="31"/>
      <c r="AP14" s="30">
        <v>1</v>
      </c>
      <c r="AQ14" s="31"/>
      <c r="AR14" s="114">
        <v>159464</v>
      </c>
    </row>
    <row r="15" spans="1:44" ht="8.85" customHeight="1" x14ac:dyDescent="0.25">
      <c r="A15" s="30">
        <v>2</v>
      </c>
      <c r="B15" s="31"/>
      <c r="C15" s="11" t="s">
        <v>90</v>
      </c>
      <c r="D15" s="31"/>
      <c r="E15" s="114">
        <v>3944328</v>
      </c>
      <c r="F15" s="31"/>
      <c r="G15" s="297">
        <f t="shared" si="0"/>
        <v>223.23436527251118</v>
      </c>
      <c r="H15" s="31"/>
      <c r="I15" s="297">
        <f>IF(G$60,G15/G$60*100,0)</f>
        <v>132.98849215820269</v>
      </c>
      <c r="J15" s="296"/>
      <c r="K15" s="114">
        <v>4674210</v>
      </c>
      <c r="L15" s="31"/>
      <c r="M15" s="297">
        <f t="shared" si="1"/>
        <v>264.54298488878828</v>
      </c>
      <c r="N15" s="31"/>
      <c r="O15" s="297">
        <f>IF(M$60,M15/M$60*100,0)</f>
        <v>277.94131692119765</v>
      </c>
      <c r="P15" s="31"/>
      <c r="Q15" s="114">
        <v>291209</v>
      </c>
      <c r="R15" s="31"/>
      <c r="S15" s="297">
        <f t="shared" si="2"/>
        <v>16.481351519610616</v>
      </c>
      <c r="T15" s="31"/>
      <c r="U15" s="297">
        <f>IF(S$60,S15/S$60*100,0)</f>
        <v>29.287559984948984</v>
      </c>
      <c r="V15" s="31"/>
      <c r="W15" s="114">
        <f t="shared" si="3"/>
        <v>8909747</v>
      </c>
      <c r="X15" s="31"/>
      <c r="Y15" s="31"/>
      <c r="Z15" s="114">
        <v>5677899</v>
      </c>
      <c r="AA15" s="31"/>
      <c r="AB15" s="297">
        <f t="shared" si="4"/>
        <v>63.726826362185143</v>
      </c>
      <c r="AC15" s="31"/>
      <c r="AD15" s="114">
        <v>0</v>
      </c>
      <c r="AE15" s="31"/>
      <c r="AF15" s="297">
        <f t="shared" si="5"/>
        <v>0</v>
      </c>
      <c r="AG15" s="31"/>
      <c r="AH15" s="114">
        <v>0</v>
      </c>
      <c r="AI15" s="31"/>
      <c r="AJ15" s="297">
        <f t="shared" si="6"/>
        <v>0</v>
      </c>
      <c r="AK15" s="31"/>
      <c r="AL15" s="114">
        <v>4899723</v>
      </c>
      <c r="AM15" s="31"/>
      <c r="AN15" s="114">
        <v>33771.19</v>
      </c>
      <c r="AO15" s="31"/>
      <c r="AP15" s="30">
        <v>2</v>
      </c>
      <c r="AQ15" s="31"/>
      <c r="AR15" s="114">
        <v>17669</v>
      </c>
    </row>
    <row r="16" spans="1:44" ht="8.85" customHeight="1" x14ac:dyDescent="0.25">
      <c r="A16" s="30">
        <v>3</v>
      </c>
      <c r="B16" s="31"/>
      <c r="C16" s="11" t="s">
        <v>91</v>
      </c>
      <c r="D16" s="31"/>
      <c r="E16" s="114">
        <v>1681597</v>
      </c>
      <c r="F16" s="31"/>
      <c r="G16" s="297">
        <f t="shared" si="0"/>
        <v>258.62765302983695</v>
      </c>
      <c r="H16" s="31"/>
      <c r="I16" s="297">
        <f>IF(G$60,G16/G$60*100,0)</f>
        <v>154.07350729743641</v>
      </c>
      <c r="J16" s="296"/>
      <c r="K16" s="114">
        <v>716341</v>
      </c>
      <c r="L16" s="31"/>
      <c r="M16" s="297">
        <f t="shared" si="1"/>
        <v>110.17240848969548</v>
      </c>
      <c r="N16" s="31"/>
      <c r="O16" s="297">
        <f>IF(M$60,M16/M$60*100,0)</f>
        <v>115.75232023967341</v>
      </c>
      <c r="P16" s="31"/>
      <c r="Q16" s="114">
        <v>445409</v>
      </c>
      <c r="R16" s="31"/>
      <c r="S16" s="297">
        <f t="shared" si="2"/>
        <v>68.50338357428484</v>
      </c>
      <c r="T16" s="31"/>
      <c r="U16" s="297">
        <f>IF(S$60,S16/S$60*100,0)</f>
        <v>121.7313369729788</v>
      </c>
      <c r="V16" s="31"/>
      <c r="W16" s="114">
        <f t="shared" si="3"/>
        <v>2843347</v>
      </c>
      <c r="X16" s="31"/>
      <c r="Y16" s="31"/>
      <c r="Z16" s="114">
        <v>1959310</v>
      </c>
      <c r="AA16" s="31"/>
      <c r="AB16" s="297">
        <f t="shared" si="4"/>
        <v>68.908578516797277</v>
      </c>
      <c r="AC16" s="31"/>
      <c r="AD16" s="114">
        <v>0</v>
      </c>
      <c r="AE16" s="31"/>
      <c r="AF16" s="297">
        <f t="shared" si="5"/>
        <v>0</v>
      </c>
      <c r="AG16" s="31"/>
      <c r="AH16" s="114">
        <v>0</v>
      </c>
      <c r="AI16" s="31"/>
      <c r="AJ16" s="297">
        <f t="shared" si="6"/>
        <v>0</v>
      </c>
      <c r="AK16" s="31"/>
      <c r="AL16" s="114">
        <v>722616</v>
      </c>
      <c r="AM16" s="31"/>
      <c r="AN16" s="114">
        <v>0</v>
      </c>
      <c r="AO16" s="31"/>
      <c r="AP16" s="30">
        <v>3</v>
      </c>
      <c r="AQ16" s="31"/>
      <c r="AR16" s="114">
        <v>6502</v>
      </c>
    </row>
    <row r="17" spans="1:44" ht="8.85" customHeight="1" x14ac:dyDescent="0.25">
      <c r="A17" s="30">
        <v>4</v>
      </c>
      <c r="B17" s="31"/>
      <c r="C17" s="11" t="s">
        <v>92</v>
      </c>
      <c r="D17" s="31"/>
      <c r="E17" s="114">
        <v>7782656</v>
      </c>
      <c r="F17" s="31"/>
      <c r="G17" s="297">
        <f t="shared" si="0"/>
        <v>158.59990625827882</v>
      </c>
      <c r="H17" s="31"/>
      <c r="I17" s="297">
        <f>IF(G$60,G17/G$60*100,0)</f>
        <v>94.483492109169603</v>
      </c>
      <c r="J17" s="296"/>
      <c r="K17" s="114">
        <v>2039613</v>
      </c>
      <c r="L17" s="31"/>
      <c r="M17" s="297">
        <f t="shared" si="1"/>
        <v>41.564528947851073</v>
      </c>
      <c r="N17" s="31"/>
      <c r="O17" s="297">
        <f>IF(M$60,M17/M$60*100,0)</f>
        <v>43.669651334098113</v>
      </c>
      <c r="P17" s="31"/>
      <c r="Q17" s="114">
        <v>2283638</v>
      </c>
      <c r="R17" s="31"/>
      <c r="S17" s="297">
        <f t="shared" si="2"/>
        <v>46.53742536324917</v>
      </c>
      <c r="T17" s="31"/>
      <c r="U17" s="297">
        <f>IF(S$60,S17/S$60*100,0)</f>
        <v>82.697564896270563</v>
      </c>
      <c r="V17" s="31"/>
      <c r="W17" s="114">
        <f t="shared" si="3"/>
        <v>12105907</v>
      </c>
      <c r="X17" s="31"/>
      <c r="Y17" s="31"/>
      <c r="Z17" s="114">
        <v>4064280</v>
      </c>
      <c r="AA17" s="31"/>
      <c r="AB17" s="297">
        <f t="shared" si="4"/>
        <v>33.572701326715958</v>
      </c>
      <c r="AC17" s="31"/>
      <c r="AD17" s="114">
        <v>0</v>
      </c>
      <c r="AE17" s="31"/>
      <c r="AF17" s="297">
        <f t="shared" si="5"/>
        <v>0</v>
      </c>
      <c r="AG17" s="31"/>
      <c r="AH17" s="114">
        <v>0</v>
      </c>
      <c r="AI17" s="31"/>
      <c r="AJ17" s="297">
        <f t="shared" si="6"/>
        <v>0</v>
      </c>
      <c r="AK17" s="31"/>
      <c r="AL17" s="114">
        <v>1268575</v>
      </c>
      <c r="AM17" s="31"/>
      <c r="AN17" s="114">
        <v>91689.499999999985</v>
      </c>
      <c r="AO17" s="31"/>
      <c r="AP17" s="30">
        <v>4</v>
      </c>
      <c r="AQ17" s="31"/>
      <c r="AR17" s="114">
        <v>49071</v>
      </c>
    </row>
    <row r="18" spans="1:44" ht="8.85" customHeight="1" x14ac:dyDescent="0.25">
      <c r="A18" s="30">
        <v>5</v>
      </c>
      <c r="B18" s="31"/>
      <c r="C18" s="11" t="s">
        <v>93</v>
      </c>
      <c r="D18" s="31"/>
      <c r="E18" s="114">
        <v>36803072</v>
      </c>
      <c r="F18" s="31"/>
      <c r="G18" s="297">
        <f t="shared" si="0"/>
        <v>153.03687132253572</v>
      </c>
      <c r="H18" s="31"/>
      <c r="I18" s="297">
        <f>IF(G$60,G18/G$60*100,0)</f>
        <v>91.169398300070128</v>
      </c>
      <c r="J18" s="296"/>
      <c r="K18" s="114">
        <v>35603361</v>
      </c>
      <c r="L18" s="31"/>
      <c r="M18" s="297">
        <f t="shared" si="1"/>
        <v>148.04815684969955</v>
      </c>
      <c r="N18" s="31"/>
      <c r="O18" s="297">
        <f>IF(M$60,M18/M$60*100,0)</f>
        <v>155.54636498813267</v>
      </c>
      <c r="P18" s="31"/>
      <c r="Q18" s="114">
        <v>3164495</v>
      </c>
      <c r="R18" s="31"/>
      <c r="S18" s="297">
        <f t="shared" si="2"/>
        <v>13.158804083414767</v>
      </c>
      <c r="T18" s="31"/>
      <c r="U18" s="297">
        <f>IF(S$60,S18/S$60*100,0)</f>
        <v>23.383353207692927</v>
      </c>
      <c r="V18" s="31"/>
      <c r="W18" s="114">
        <f t="shared" si="3"/>
        <v>75570928</v>
      </c>
      <c r="X18" s="31"/>
      <c r="Y18" s="31"/>
      <c r="Z18" s="114">
        <v>33982859</v>
      </c>
      <c r="AA18" s="31"/>
      <c r="AB18" s="297">
        <f t="shared" si="4"/>
        <v>44.968164212565974</v>
      </c>
      <c r="AC18" s="31"/>
      <c r="AD18" s="114">
        <v>0</v>
      </c>
      <c r="AE18" s="31"/>
      <c r="AF18" s="297">
        <f t="shared" si="5"/>
        <v>0</v>
      </c>
      <c r="AG18" s="31"/>
      <c r="AH18" s="114">
        <v>0</v>
      </c>
      <c r="AI18" s="31"/>
      <c r="AJ18" s="297">
        <f t="shared" si="6"/>
        <v>0</v>
      </c>
      <c r="AK18" s="31"/>
      <c r="AL18" s="114">
        <v>16023673</v>
      </c>
      <c r="AM18" s="31"/>
      <c r="AN18" s="114">
        <v>4327091.2600000007</v>
      </c>
      <c r="AO18" s="31"/>
      <c r="AP18" s="30">
        <v>5</v>
      </c>
      <c r="AQ18" s="31"/>
      <c r="AR18" s="114">
        <v>240485</v>
      </c>
    </row>
    <row r="19" spans="1:44" ht="8.85" customHeight="1" x14ac:dyDescent="0.25">
      <c r="A19" s="37"/>
      <c r="B19" s="31"/>
      <c r="C19" s="11"/>
      <c r="D19" s="31"/>
      <c r="E19" s="31"/>
      <c r="F19" s="31"/>
      <c r="G19" s="38"/>
      <c r="H19" s="31"/>
      <c r="I19" s="38"/>
      <c r="J19" s="31"/>
      <c r="K19" s="31"/>
      <c r="L19" s="31"/>
      <c r="M19" s="38"/>
      <c r="N19" s="31"/>
      <c r="O19" s="38"/>
      <c r="P19" s="31"/>
      <c r="Q19" s="31"/>
      <c r="R19" s="31"/>
      <c r="S19" s="38"/>
      <c r="T19" s="31"/>
      <c r="U19" s="38"/>
      <c r="V19" s="31"/>
      <c r="W19" s="31"/>
      <c r="X19" s="31"/>
      <c r="Y19" s="31"/>
      <c r="Z19" s="31"/>
      <c r="AA19" s="31"/>
      <c r="AB19" s="38"/>
      <c r="AC19" s="31"/>
      <c r="AD19" s="31"/>
      <c r="AE19" s="31"/>
      <c r="AF19" s="38"/>
      <c r="AG19" s="31"/>
      <c r="AH19" s="31"/>
      <c r="AI19" s="31"/>
      <c r="AJ19" s="38"/>
      <c r="AK19" s="31"/>
      <c r="AL19" s="31"/>
      <c r="AM19" s="31"/>
      <c r="AN19" s="31"/>
      <c r="AO19" s="31"/>
      <c r="AP19" s="37"/>
      <c r="AQ19" s="31"/>
      <c r="AR19" s="31"/>
    </row>
    <row r="20" spans="1:44" ht="8.85" customHeight="1" x14ac:dyDescent="0.25">
      <c r="A20" s="30">
        <v>6</v>
      </c>
      <c r="B20" s="31"/>
      <c r="C20" s="11" t="s">
        <v>94</v>
      </c>
      <c r="D20" s="31"/>
      <c r="E20" s="114">
        <v>3048280</v>
      </c>
      <c r="F20" s="31"/>
      <c r="G20" s="297">
        <f t="shared" si="0"/>
        <v>176.07902033271719</v>
      </c>
      <c r="H20" s="31"/>
      <c r="I20" s="297">
        <f>IF(G$60,G20/G$60*100,0)</f>
        <v>104.89640959247527</v>
      </c>
      <c r="J20" s="296"/>
      <c r="K20" s="114">
        <v>1128964</v>
      </c>
      <c r="L20" s="31"/>
      <c r="M20" s="297">
        <f t="shared" si="1"/>
        <v>65.212800369685766</v>
      </c>
      <c r="N20" s="31"/>
      <c r="O20" s="297">
        <f>IF(M$60,M20/M$60*100,0)</f>
        <v>68.515638857289559</v>
      </c>
      <c r="P20" s="31"/>
      <c r="Q20" s="114">
        <v>698550</v>
      </c>
      <c r="R20" s="31"/>
      <c r="S20" s="297">
        <f t="shared" si="2"/>
        <v>40.350623844731977</v>
      </c>
      <c r="T20" s="31"/>
      <c r="U20" s="297">
        <f>IF(S$60,S20/S$60*100,0)</f>
        <v>71.703544146640525</v>
      </c>
      <c r="V20" s="31"/>
      <c r="W20" s="114">
        <f t="shared" si="3"/>
        <v>4875794</v>
      </c>
      <c r="X20" s="31"/>
      <c r="Y20" s="31"/>
      <c r="Z20" s="114">
        <v>2611356</v>
      </c>
      <c r="AA20" s="31"/>
      <c r="AB20" s="297">
        <f t="shared" si="4"/>
        <v>53.557553908142964</v>
      </c>
      <c r="AC20" s="31"/>
      <c r="AD20" s="114">
        <v>0</v>
      </c>
      <c r="AE20" s="31"/>
      <c r="AF20" s="297">
        <f t="shared" si="5"/>
        <v>0</v>
      </c>
      <c r="AG20" s="31"/>
      <c r="AH20" s="114">
        <v>0</v>
      </c>
      <c r="AI20" s="31"/>
      <c r="AJ20" s="297">
        <f t="shared" si="6"/>
        <v>0</v>
      </c>
      <c r="AK20" s="31"/>
      <c r="AL20" s="114">
        <v>1471117</v>
      </c>
      <c r="AM20" s="31"/>
      <c r="AN20" s="114">
        <v>1693387.17</v>
      </c>
      <c r="AO20" s="31"/>
      <c r="AP20" s="30">
        <v>6</v>
      </c>
      <c r="AQ20" s="31"/>
      <c r="AR20" s="114">
        <v>17312</v>
      </c>
    </row>
    <row r="21" spans="1:44" ht="8.85" customHeight="1" x14ac:dyDescent="0.25">
      <c r="A21" s="30">
        <v>7</v>
      </c>
      <c r="B21" s="31"/>
      <c r="C21" s="11" t="s">
        <v>95</v>
      </c>
      <c r="D21" s="31"/>
      <c r="E21" s="114">
        <v>1400940</v>
      </c>
      <c r="F21" s="31"/>
      <c r="G21" s="297">
        <f t="shared" si="0"/>
        <v>234.86001676445935</v>
      </c>
      <c r="H21" s="31"/>
      <c r="I21" s="297">
        <f>IF(G$60,G21/G$60*100,0)</f>
        <v>139.91429796047504</v>
      </c>
      <c r="J21" s="296"/>
      <c r="K21" s="114">
        <v>938565</v>
      </c>
      <c r="L21" s="31"/>
      <c r="M21" s="297">
        <f t="shared" si="1"/>
        <v>157.34534786253144</v>
      </c>
      <c r="N21" s="31"/>
      <c r="O21" s="297">
        <f>IF(M$60,M21/M$60*100,0)</f>
        <v>165.31443165926646</v>
      </c>
      <c r="P21" s="31"/>
      <c r="Q21" s="114">
        <v>599715</v>
      </c>
      <c r="R21" s="31"/>
      <c r="S21" s="297">
        <f t="shared" si="2"/>
        <v>100.53897736797988</v>
      </c>
      <c r="T21" s="31"/>
      <c r="U21" s="297">
        <f>IF(S$60,S21/S$60*100,0)</f>
        <v>178.65897265685564</v>
      </c>
      <c r="V21" s="31"/>
      <c r="W21" s="114">
        <f t="shared" si="3"/>
        <v>2939220</v>
      </c>
      <c r="X21" s="31"/>
      <c r="Y21" s="31"/>
      <c r="Z21" s="114">
        <v>1140740</v>
      </c>
      <c r="AA21" s="31"/>
      <c r="AB21" s="297">
        <f t="shared" si="4"/>
        <v>38.810977061941607</v>
      </c>
      <c r="AC21" s="31"/>
      <c r="AD21" s="114">
        <v>0</v>
      </c>
      <c r="AE21" s="31"/>
      <c r="AF21" s="297">
        <f t="shared" si="5"/>
        <v>0</v>
      </c>
      <c r="AG21" s="31"/>
      <c r="AH21" s="114">
        <v>0</v>
      </c>
      <c r="AI21" s="31"/>
      <c r="AJ21" s="297">
        <f t="shared" si="6"/>
        <v>0</v>
      </c>
      <c r="AK21" s="31"/>
      <c r="AL21" s="114">
        <v>1086888</v>
      </c>
      <c r="AM21" s="31"/>
      <c r="AN21" s="114">
        <v>155.93</v>
      </c>
      <c r="AO21" s="31"/>
      <c r="AP21" s="30">
        <v>7</v>
      </c>
      <c r="AQ21" s="31"/>
      <c r="AR21" s="114">
        <v>5965</v>
      </c>
    </row>
    <row r="22" spans="1:44" ht="8.85" customHeight="1" x14ac:dyDescent="0.25">
      <c r="A22" s="30">
        <v>8</v>
      </c>
      <c r="B22" s="31"/>
      <c r="C22" s="11" t="s">
        <v>96</v>
      </c>
      <c r="D22" s="31"/>
      <c r="E22" s="114">
        <v>11153142</v>
      </c>
      <c r="F22" s="31"/>
      <c r="G22" s="297">
        <f t="shared" si="0"/>
        <v>265.75981128029167</v>
      </c>
      <c r="H22" s="31"/>
      <c r="I22" s="297">
        <f>IF(G$60,G22/G$60*100,0)</f>
        <v>158.32238255642167</v>
      </c>
      <c r="J22" s="296"/>
      <c r="K22" s="114">
        <v>3440528</v>
      </c>
      <c r="L22" s="31"/>
      <c r="M22" s="297">
        <f t="shared" si="1"/>
        <v>81.981747563561839</v>
      </c>
      <c r="N22" s="31"/>
      <c r="O22" s="297">
        <f>IF(M$60,M22/M$60*100,0)</f>
        <v>86.133884407846466</v>
      </c>
      <c r="P22" s="31"/>
      <c r="Q22" s="114">
        <v>2936777</v>
      </c>
      <c r="R22" s="31"/>
      <c r="S22" s="297">
        <f t="shared" si="2"/>
        <v>69.978244811399435</v>
      </c>
      <c r="T22" s="31"/>
      <c r="U22" s="297">
        <f>IF(S$60,S22/S$60*100,0)</f>
        <v>124.35218313963409</v>
      </c>
      <c r="V22" s="31"/>
      <c r="W22" s="114">
        <f t="shared" si="3"/>
        <v>17530447</v>
      </c>
      <c r="X22" s="31"/>
      <c r="Y22" s="31"/>
      <c r="Z22" s="114">
        <v>10706756</v>
      </c>
      <c r="AA22" s="31"/>
      <c r="AB22" s="297">
        <f t="shared" si="4"/>
        <v>61.07520247487129</v>
      </c>
      <c r="AC22" s="31"/>
      <c r="AD22" s="114">
        <v>0</v>
      </c>
      <c r="AE22" s="31"/>
      <c r="AF22" s="297">
        <f t="shared" si="5"/>
        <v>0</v>
      </c>
      <c r="AG22" s="31"/>
      <c r="AH22" s="114">
        <v>0</v>
      </c>
      <c r="AI22" s="31"/>
      <c r="AJ22" s="297">
        <f t="shared" si="6"/>
        <v>0</v>
      </c>
      <c r="AK22" s="31"/>
      <c r="AL22" s="114">
        <v>3718190</v>
      </c>
      <c r="AM22" s="31"/>
      <c r="AN22" s="114">
        <v>7221.6399999999994</v>
      </c>
      <c r="AO22" s="31"/>
      <c r="AP22" s="30">
        <v>8</v>
      </c>
      <c r="AQ22" s="31"/>
      <c r="AR22" s="114">
        <v>41967</v>
      </c>
    </row>
    <row r="23" spans="1:44" ht="8.85" customHeight="1" x14ac:dyDescent="0.25">
      <c r="A23" s="30">
        <v>9</v>
      </c>
      <c r="B23" s="31"/>
      <c r="C23" s="11" t="s">
        <v>97</v>
      </c>
      <c r="D23" s="31"/>
      <c r="E23" s="114">
        <v>1145370</v>
      </c>
      <c r="F23" s="31"/>
      <c r="G23" s="297">
        <f t="shared" si="0"/>
        <v>191.43740598362027</v>
      </c>
      <c r="H23" s="31"/>
      <c r="I23" s="297">
        <f>IF(G$60,G23/G$60*100,0)</f>
        <v>114.04593523654189</v>
      </c>
      <c r="J23" s="296"/>
      <c r="K23" s="114">
        <v>759383</v>
      </c>
      <c r="L23" s="31"/>
      <c r="M23" s="297">
        <f t="shared" si="1"/>
        <v>126.92344977436069</v>
      </c>
      <c r="N23" s="31"/>
      <c r="O23" s="297">
        <f>IF(M$60,M23/M$60*100,0)</f>
        <v>133.35175299884659</v>
      </c>
      <c r="P23" s="31"/>
      <c r="Q23" s="114">
        <v>776475</v>
      </c>
      <c r="R23" s="31"/>
      <c r="S23" s="297">
        <f t="shared" si="2"/>
        <v>129.78021059669064</v>
      </c>
      <c r="T23" s="31"/>
      <c r="U23" s="297">
        <f>IF(S$60,S23/S$60*100,0)</f>
        <v>230.62099598975664</v>
      </c>
      <c r="V23" s="31"/>
      <c r="W23" s="114">
        <f t="shared" si="3"/>
        <v>2681228</v>
      </c>
      <c r="X23" s="31"/>
      <c r="Y23" s="31"/>
      <c r="Z23" s="114">
        <v>1131569</v>
      </c>
      <c r="AA23" s="31"/>
      <c r="AB23" s="297">
        <f t="shared" si="4"/>
        <v>42.20338591123172</v>
      </c>
      <c r="AC23" s="31"/>
      <c r="AD23" s="114">
        <v>0</v>
      </c>
      <c r="AE23" s="31"/>
      <c r="AF23" s="297">
        <f t="shared" si="5"/>
        <v>0</v>
      </c>
      <c r="AG23" s="31"/>
      <c r="AH23" s="114">
        <v>0</v>
      </c>
      <c r="AI23" s="31"/>
      <c r="AJ23" s="297">
        <f t="shared" si="6"/>
        <v>0</v>
      </c>
      <c r="AK23" s="31"/>
      <c r="AL23" s="114">
        <v>794248</v>
      </c>
      <c r="AM23" s="31"/>
      <c r="AN23" s="114">
        <v>15676.2</v>
      </c>
      <c r="AO23" s="31"/>
      <c r="AP23" s="30">
        <v>9</v>
      </c>
      <c r="AQ23" s="31"/>
      <c r="AR23" s="114">
        <v>5983</v>
      </c>
    </row>
    <row r="24" spans="1:44" ht="8.85" customHeight="1" x14ac:dyDescent="0.25">
      <c r="A24" s="30">
        <v>10</v>
      </c>
      <c r="B24" s="31"/>
      <c r="C24" s="11" t="s">
        <v>98</v>
      </c>
      <c r="D24" s="31"/>
      <c r="E24" s="114">
        <v>6594535</v>
      </c>
      <c r="F24" s="31"/>
      <c r="G24" s="297">
        <f t="shared" si="0"/>
        <v>283.55054392225998</v>
      </c>
      <c r="H24" s="31"/>
      <c r="I24" s="297">
        <f>IF(G$60,G24/G$60*100,0)</f>
        <v>168.9209420817746</v>
      </c>
      <c r="J24" s="296"/>
      <c r="K24" s="114">
        <v>2840074</v>
      </c>
      <c r="L24" s="31"/>
      <c r="M24" s="297">
        <f t="shared" si="1"/>
        <v>122.11695403534419</v>
      </c>
      <c r="N24" s="31"/>
      <c r="O24" s="297">
        <f>IF(M$60,M24/M$60*100,0)</f>
        <v>128.30182224358583</v>
      </c>
      <c r="P24" s="31"/>
      <c r="Q24" s="114">
        <v>2492959</v>
      </c>
      <c r="R24" s="31"/>
      <c r="S24" s="297">
        <f t="shared" si="2"/>
        <v>107.19177021971879</v>
      </c>
      <c r="T24" s="31"/>
      <c r="U24" s="297">
        <f>IF(S$60,S24/S$60*100,0)</f>
        <v>190.48106561330428</v>
      </c>
      <c r="V24" s="31"/>
      <c r="W24" s="114">
        <f t="shared" si="3"/>
        <v>11927568</v>
      </c>
      <c r="X24" s="31"/>
      <c r="Y24" s="31"/>
      <c r="Z24" s="114">
        <v>2644527</v>
      </c>
      <c r="AA24" s="31"/>
      <c r="AB24" s="297">
        <f t="shared" si="4"/>
        <v>22.171552490834678</v>
      </c>
      <c r="AC24" s="31"/>
      <c r="AD24" s="114">
        <v>0</v>
      </c>
      <c r="AE24" s="31"/>
      <c r="AF24" s="297">
        <f t="shared" si="5"/>
        <v>0</v>
      </c>
      <c r="AG24" s="31"/>
      <c r="AH24" s="114">
        <v>0</v>
      </c>
      <c r="AI24" s="31"/>
      <c r="AJ24" s="297">
        <f t="shared" si="6"/>
        <v>0</v>
      </c>
      <c r="AK24" s="31"/>
      <c r="AL24" s="114">
        <v>134406</v>
      </c>
      <c r="AM24" s="31"/>
      <c r="AN24" s="114">
        <v>1187112.8900000001</v>
      </c>
      <c r="AO24" s="31"/>
      <c r="AP24" s="30">
        <v>10</v>
      </c>
      <c r="AQ24" s="31"/>
      <c r="AR24" s="114">
        <v>23257</v>
      </c>
    </row>
    <row r="25" spans="1:44" ht="8.85" customHeight="1" x14ac:dyDescent="0.25">
      <c r="A25" s="37"/>
      <c r="B25" s="31"/>
      <c r="C25" s="11"/>
      <c r="D25" s="31"/>
      <c r="E25" s="31"/>
      <c r="F25" s="31"/>
      <c r="G25" s="38"/>
      <c r="H25" s="31"/>
      <c r="I25" s="38"/>
      <c r="J25" s="31"/>
      <c r="K25" s="31"/>
      <c r="L25" s="31"/>
      <c r="M25" s="38"/>
      <c r="N25" s="31"/>
      <c r="O25" s="38"/>
      <c r="P25" s="31"/>
      <c r="Q25" s="31"/>
      <c r="R25" s="31"/>
      <c r="S25" s="38"/>
      <c r="T25" s="31"/>
      <c r="U25" s="38"/>
      <c r="V25" s="31"/>
      <c r="W25" s="31"/>
      <c r="X25" s="31"/>
      <c r="Y25" s="31"/>
      <c r="Z25" s="31"/>
      <c r="AA25" s="31"/>
      <c r="AB25" s="38"/>
      <c r="AC25" s="31"/>
      <c r="AD25" s="31"/>
      <c r="AE25" s="31"/>
      <c r="AF25" s="38"/>
      <c r="AG25" s="31"/>
      <c r="AH25" s="31"/>
      <c r="AI25" s="31"/>
      <c r="AJ25" s="38"/>
      <c r="AK25" s="31"/>
      <c r="AL25" s="31"/>
      <c r="AM25" s="31"/>
      <c r="AN25" s="31"/>
      <c r="AO25" s="31"/>
      <c r="AP25" s="37"/>
      <c r="AQ25" s="31"/>
      <c r="AR25" s="31"/>
    </row>
    <row r="26" spans="1:44" ht="8.85" customHeight="1" x14ac:dyDescent="0.25">
      <c r="A26" s="30">
        <v>11</v>
      </c>
      <c r="B26" s="31"/>
      <c r="C26" s="11" t="s">
        <v>99</v>
      </c>
      <c r="D26" s="31"/>
      <c r="E26" s="114">
        <v>4541095</v>
      </c>
      <c r="F26" s="31"/>
      <c r="G26" s="297">
        <f t="shared" si="0"/>
        <v>321.53897897047369</v>
      </c>
      <c r="H26" s="31"/>
      <c r="I26" s="297">
        <f>IF(G$60,G26/G$60*100,0)</f>
        <v>191.55197691525353</v>
      </c>
      <c r="J26" s="296"/>
      <c r="K26" s="114">
        <v>1102186</v>
      </c>
      <c r="L26" s="31"/>
      <c r="M26" s="297">
        <f t="shared" si="1"/>
        <v>78.041917439637473</v>
      </c>
      <c r="N26" s="31"/>
      <c r="O26" s="297">
        <f>IF(M$60,M26/M$60*100,0)</f>
        <v>81.994513357997278</v>
      </c>
      <c r="P26" s="31"/>
      <c r="Q26" s="114">
        <v>1463666</v>
      </c>
      <c r="R26" s="31"/>
      <c r="S26" s="297">
        <f t="shared" si="2"/>
        <v>103.63704595340933</v>
      </c>
      <c r="T26" s="31"/>
      <c r="U26" s="297">
        <f>IF(S$60,S26/S$60*100,0)</f>
        <v>184.16427781494832</v>
      </c>
      <c r="V26" s="31"/>
      <c r="W26" s="114">
        <f t="shared" si="3"/>
        <v>7106947</v>
      </c>
      <c r="X26" s="31"/>
      <c r="Y26" s="31"/>
      <c r="Z26" s="114">
        <v>1469580</v>
      </c>
      <c r="AA26" s="31"/>
      <c r="AB26" s="297">
        <f t="shared" si="4"/>
        <v>20.678077379780657</v>
      </c>
      <c r="AC26" s="31"/>
      <c r="AD26" s="114">
        <v>289946</v>
      </c>
      <c r="AE26" s="31"/>
      <c r="AF26" s="297">
        <f t="shared" si="5"/>
        <v>4.0797546400725935</v>
      </c>
      <c r="AG26" s="31"/>
      <c r="AH26" s="114">
        <v>0</v>
      </c>
      <c r="AI26" s="31"/>
      <c r="AJ26" s="297">
        <f t="shared" si="6"/>
        <v>0</v>
      </c>
      <c r="AK26" s="31"/>
      <c r="AL26" s="114">
        <v>1928504</v>
      </c>
      <c r="AM26" s="31"/>
      <c r="AN26" s="114">
        <v>93.84</v>
      </c>
      <c r="AO26" s="31"/>
      <c r="AP26" s="30">
        <v>11</v>
      </c>
      <c r="AQ26" s="31"/>
      <c r="AR26" s="114">
        <v>14123</v>
      </c>
    </row>
    <row r="27" spans="1:44" ht="8.85" customHeight="1" x14ac:dyDescent="0.25">
      <c r="A27" s="30">
        <v>12</v>
      </c>
      <c r="B27" s="31"/>
      <c r="C27" s="11" t="s">
        <v>100</v>
      </c>
      <c r="D27" s="31"/>
      <c r="E27" s="114">
        <v>2439264</v>
      </c>
      <c r="F27" s="31"/>
      <c r="G27" s="297">
        <f t="shared" si="0"/>
        <v>283.73432592764919</v>
      </c>
      <c r="H27" s="31"/>
      <c r="I27" s="297">
        <f>IF(G$60,G27/G$60*100,0)</f>
        <v>169.03042742805042</v>
      </c>
      <c r="J27" s="296"/>
      <c r="K27" s="114">
        <v>1209202</v>
      </c>
      <c r="L27" s="31"/>
      <c r="M27" s="297">
        <f t="shared" si="1"/>
        <v>140.65394905199489</v>
      </c>
      <c r="N27" s="31"/>
      <c r="O27" s="297">
        <f>IF(M$60,M27/M$60*100,0)</f>
        <v>147.77766209190204</v>
      </c>
      <c r="P27" s="31"/>
      <c r="Q27" s="114">
        <v>1037864</v>
      </c>
      <c r="R27" s="31"/>
      <c r="S27" s="297">
        <f t="shared" si="2"/>
        <v>120.72397347912063</v>
      </c>
      <c r="T27" s="31"/>
      <c r="U27" s="297">
        <f>IF(S$60,S27/S$60*100,0)</f>
        <v>214.52795365016701</v>
      </c>
      <c r="V27" s="31"/>
      <c r="W27" s="114">
        <f t="shared" si="3"/>
        <v>4686330</v>
      </c>
      <c r="X27" s="31"/>
      <c r="Y27" s="31"/>
      <c r="Z27" s="114">
        <v>1955363</v>
      </c>
      <c r="AA27" s="31"/>
      <c r="AB27" s="297">
        <f t="shared" si="4"/>
        <v>41.724825183032351</v>
      </c>
      <c r="AC27" s="31"/>
      <c r="AD27" s="114">
        <v>0</v>
      </c>
      <c r="AE27" s="31"/>
      <c r="AF27" s="297">
        <f t="shared" si="5"/>
        <v>0</v>
      </c>
      <c r="AG27" s="31"/>
      <c r="AH27" s="114">
        <v>0</v>
      </c>
      <c r="AI27" s="31"/>
      <c r="AJ27" s="297">
        <f t="shared" si="6"/>
        <v>0</v>
      </c>
      <c r="AK27" s="31"/>
      <c r="AL27" s="114">
        <v>1390310</v>
      </c>
      <c r="AM27" s="31"/>
      <c r="AN27" s="114">
        <v>4914.3900000000003</v>
      </c>
      <c r="AO27" s="31"/>
      <c r="AP27" s="30">
        <v>12</v>
      </c>
      <c r="AQ27" s="31"/>
      <c r="AR27" s="114">
        <v>8597</v>
      </c>
    </row>
    <row r="28" spans="1:44" ht="8.85" customHeight="1" x14ac:dyDescent="0.25">
      <c r="A28" s="30">
        <v>13</v>
      </c>
      <c r="B28" s="31"/>
      <c r="C28" s="11" t="s">
        <v>101</v>
      </c>
      <c r="D28" s="31"/>
      <c r="E28" s="114">
        <v>4709617</v>
      </c>
      <c r="F28" s="31"/>
      <c r="G28" s="297">
        <f t="shared" si="0"/>
        <v>174.26889916743755</v>
      </c>
      <c r="H28" s="31"/>
      <c r="I28" s="297">
        <f>IF(G$60,G28/G$60*100,0)</f>
        <v>103.81805732309988</v>
      </c>
      <c r="J28" s="296"/>
      <c r="K28" s="114">
        <v>6580794</v>
      </c>
      <c r="L28" s="31"/>
      <c r="M28" s="297">
        <f t="shared" si="1"/>
        <v>243.50764107308049</v>
      </c>
      <c r="N28" s="31"/>
      <c r="O28" s="297">
        <f>IF(M$60,M28/M$60*100,0)</f>
        <v>255.84059418048372</v>
      </c>
      <c r="P28" s="31"/>
      <c r="Q28" s="114">
        <v>2471835</v>
      </c>
      <c r="R28" s="31"/>
      <c r="S28" s="297">
        <f t="shared" si="2"/>
        <v>91.464754856614249</v>
      </c>
      <c r="T28" s="31"/>
      <c r="U28" s="297">
        <f>IF(S$60,S28/S$60*100,0)</f>
        <v>162.53397005605714</v>
      </c>
      <c r="V28" s="31"/>
      <c r="W28" s="114">
        <f t="shared" si="3"/>
        <v>13762246</v>
      </c>
      <c r="X28" s="31"/>
      <c r="Y28" s="31"/>
      <c r="Z28" s="114">
        <v>2811008</v>
      </c>
      <c r="AA28" s="31"/>
      <c r="AB28" s="297">
        <f t="shared" si="4"/>
        <v>20.425503220913214</v>
      </c>
      <c r="AC28" s="31"/>
      <c r="AD28" s="114">
        <v>0</v>
      </c>
      <c r="AE28" s="31"/>
      <c r="AF28" s="297">
        <f t="shared" si="5"/>
        <v>0</v>
      </c>
      <c r="AG28" s="31"/>
      <c r="AH28" s="114">
        <v>0</v>
      </c>
      <c r="AI28" s="31"/>
      <c r="AJ28" s="297">
        <f t="shared" si="6"/>
        <v>0</v>
      </c>
      <c r="AK28" s="31"/>
      <c r="AL28" s="114">
        <v>4071780</v>
      </c>
      <c r="AM28" s="31"/>
      <c r="AN28" s="114">
        <v>584638.87999999989</v>
      </c>
      <c r="AO28" s="31"/>
      <c r="AP28" s="30">
        <v>13</v>
      </c>
      <c r="AQ28" s="31"/>
      <c r="AR28" s="114">
        <v>27025</v>
      </c>
    </row>
    <row r="29" spans="1:44" ht="8.85" customHeight="1" x14ac:dyDescent="0.25">
      <c r="A29" s="30">
        <v>14</v>
      </c>
      <c r="B29" s="31"/>
      <c r="C29" s="11" t="s">
        <v>102</v>
      </c>
      <c r="D29" s="31"/>
      <c r="E29" s="114">
        <v>1557068</v>
      </c>
      <c r="F29" s="31"/>
      <c r="G29" s="297">
        <f t="shared" si="0"/>
        <v>228.00820032215552</v>
      </c>
      <c r="H29" s="31"/>
      <c r="I29" s="297">
        <f>IF(G$60,G29/G$60*100,0)</f>
        <v>135.83243208783301</v>
      </c>
      <c r="J29" s="296"/>
      <c r="K29" s="114">
        <v>1025529</v>
      </c>
      <c r="L29" s="31"/>
      <c r="M29" s="297">
        <f t="shared" si="1"/>
        <v>150.17264606823841</v>
      </c>
      <c r="N29" s="31"/>
      <c r="O29" s="297">
        <f>IF(M$60,M29/M$60*100,0)</f>
        <v>157.77845340065969</v>
      </c>
      <c r="P29" s="31"/>
      <c r="Q29" s="114">
        <v>362790</v>
      </c>
      <c r="R29" s="31"/>
      <c r="S29" s="297">
        <f t="shared" si="2"/>
        <v>53.124908478547368</v>
      </c>
      <c r="T29" s="31"/>
      <c r="U29" s="297">
        <f>IF(S$60,S29/S$60*100,0)</f>
        <v>94.403601665134573</v>
      </c>
      <c r="V29" s="31"/>
      <c r="W29" s="114">
        <f t="shared" si="3"/>
        <v>2945387</v>
      </c>
      <c r="X29" s="31"/>
      <c r="Y29" s="31"/>
      <c r="Z29" s="114">
        <v>2065669</v>
      </c>
      <c r="AA29" s="31"/>
      <c r="AB29" s="297">
        <f t="shared" si="4"/>
        <v>70.132345936204644</v>
      </c>
      <c r="AC29" s="31"/>
      <c r="AD29" s="114">
        <v>0</v>
      </c>
      <c r="AE29" s="31"/>
      <c r="AF29" s="297">
        <f t="shared" si="5"/>
        <v>0</v>
      </c>
      <c r="AG29" s="31"/>
      <c r="AH29" s="114">
        <v>0</v>
      </c>
      <c r="AI29" s="31"/>
      <c r="AJ29" s="297">
        <f t="shared" si="6"/>
        <v>0</v>
      </c>
      <c r="AK29" s="31"/>
      <c r="AL29" s="114">
        <v>1140563</v>
      </c>
      <c r="AM29" s="31"/>
      <c r="AN29" s="114">
        <v>0</v>
      </c>
      <c r="AO29" s="31"/>
      <c r="AP29" s="30">
        <v>14</v>
      </c>
      <c r="AQ29" s="31"/>
      <c r="AR29" s="114">
        <v>6829</v>
      </c>
    </row>
    <row r="30" spans="1:44" ht="8.85" customHeight="1" x14ac:dyDescent="0.25">
      <c r="A30" s="30">
        <v>15</v>
      </c>
      <c r="B30" s="31"/>
      <c r="C30" s="11" t="s">
        <v>103</v>
      </c>
      <c r="D30" s="31"/>
      <c r="E30" s="114">
        <v>26397600</v>
      </c>
      <c r="F30" s="31"/>
      <c r="G30" s="297">
        <f t="shared" si="0"/>
        <v>191.99371599802171</v>
      </c>
      <c r="H30" s="31"/>
      <c r="I30" s="297">
        <f>IF(G$60,G30/G$60*100,0)</f>
        <v>114.37734850213583</v>
      </c>
      <c r="J30" s="296"/>
      <c r="K30" s="114">
        <v>11186972</v>
      </c>
      <c r="L30" s="31"/>
      <c r="M30" s="297">
        <f t="shared" si="1"/>
        <v>81.364530299944718</v>
      </c>
      <c r="N30" s="31"/>
      <c r="O30" s="297">
        <f>IF(M$60,M30/M$60*100,0)</f>
        <v>85.485406886704268</v>
      </c>
      <c r="P30" s="31"/>
      <c r="Q30" s="114">
        <v>7581124</v>
      </c>
      <c r="R30" s="31"/>
      <c r="S30" s="297">
        <f t="shared" si="2"/>
        <v>55.13865533994705</v>
      </c>
      <c r="T30" s="31"/>
      <c r="U30" s="297">
        <f>IF(S$60,S30/S$60*100,0)</f>
        <v>97.982054071029211</v>
      </c>
      <c r="V30" s="31"/>
      <c r="W30" s="114">
        <f t="shared" si="3"/>
        <v>45165696</v>
      </c>
      <c r="X30" s="31"/>
      <c r="Y30" s="31"/>
      <c r="Z30" s="114">
        <v>16171221</v>
      </c>
      <c r="AA30" s="31"/>
      <c r="AB30" s="297">
        <f t="shared" si="4"/>
        <v>35.804210788648092</v>
      </c>
      <c r="AC30" s="31"/>
      <c r="AD30" s="114">
        <v>0</v>
      </c>
      <c r="AE30" s="31"/>
      <c r="AF30" s="297">
        <f t="shared" si="5"/>
        <v>0</v>
      </c>
      <c r="AG30" s="31"/>
      <c r="AH30" s="114">
        <v>0</v>
      </c>
      <c r="AI30" s="31"/>
      <c r="AJ30" s="297">
        <f t="shared" si="6"/>
        <v>0</v>
      </c>
      <c r="AK30" s="31"/>
      <c r="AL30" s="114">
        <v>22359109</v>
      </c>
      <c r="AM30" s="31"/>
      <c r="AN30" s="114">
        <v>15541223.15</v>
      </c>
      <c r="AO30" s="31"/>
      <c r="AP30" s="30">
        <v>15</v>
      </c>
      <c r="AQ30" s="31"/>
      <c r="AR30" s="114">
        <v>137492</v>
      </c>
    </row>
    <row r="31" spans="1:44" ht="8.85" customHeight="1" x14ac:dyDescent="0.25">
      <c r="A31" s="37"/>
      <c r="B31" s="31"/>
      <c r="C31" s="11"/>
      <c r="D31" s="31"/>
      <c r="E31" s="31"/>
      <c r="F31" s="31"/>
      <c r="G31" s="38"/>
      <c r="H31" s="31"/>
      <c r="I31" s="38"/>
      <c r="J31" s="31"/>
      <c r="K31" s="31"/>
      <c r="L31" s="31"/>
      <c r="M31" s="38"/>
      <c r="N31" s="31"/>
      <c r="O31" s="38"/>
      <c r="P31" s="31"/>
      <c r="Q31" s="31"/>
      <c r="R31" s="31"/>
      <c r="S31" s="38"/>
      <c r="T31" s="31"/>
      <c r="U31" s="38"/>
      <c r="V31" s="31"/>
      <c r="W31" s="31"/>
      <c r="X31" s="31"/>
      <c r="Y31" s="31"/>
      <c r="Z31" s="31"/>
      <c r="AA31" s="31"/>
      <c r="AB31" s="38"/>
      <c r="AC31" s="31"/>
      <c r="AD31" s="31"/>
      <c r="AE31" s="31"/>
      <c r="AF31" s="38"/>
      <c r="AG31" s="31"/>
      <c r="AH31" s="31"/>
      <c r="AI31" s="31"/>
      <c r="AJ31" s="38"/>
      <c r="AK31" s="31"/>
      <c r="AL31" s="31"/>
      <c r="AM31" s="31"/>
      <c r="AN31" s="31"/>
      <c r="AO31" s="31"/>
      <c r="AP31" s="37"/>
      <c r="AQ31" s="31"/>
      <c r="AR31" s="31"/>
    </row>
    <row r="32" spans="1:44" ht="8.85" customHeight="1" x14ac:dyDescent="0.25">
      <c r="A32" s="30">
        <v>16</v>
      </c>
      <c r="B32" s="31"/>
      <c r="C32" s="11" t="s">
        <v>104</v>
      </c>
      <c r="D32" s="31"/>
      <c r="E32" s="114">
        <v>16430403</v>
      </c>
      <c r="F32" s="31"/>
      <c r="G32" s="297">
        <f t="shared" si="0"/>
        <v>303.0097927117144</v>
      </c>
      <c r="H32" s="31"/>
      <c r="I32" s="297">
        <f>IF(G$60,G32/G$60*100,0)</f>
        <v>180.5134948318038</v>
      </c>
      <c r="J32" s="296"/>
      <c r="K32" s="114">
        <v>3766083</v>
      </c>
      <c r="L32" s="31"/>
      <c r="M32" s="297">
        <f t="shared" si="1"/>
        <v>69.454171584538216</v>
      </c>
      <c r="N32" s="31"/>
      <c r="O32" s="297">
        <f>IF(M$60,M32/M$60*100,0)</f>
        <v>72.97182317645921</v>
      </c>
      <c r="P32" s="31"/>
      <c r="Q32" s="114">
        <v>306300</v>
      </c>
      <c r="R32" s="31"/>
      <c r="S32" s="297">
        <f t="shared" si="2"/>
        <v>5.6487902035998818</v>
      </c>
      <c r="T32" s="31"/>
      <c r="U32" s="297">
        <f>IF(S$60,S32/S$60*100,0)</f>
        <v>10.037968168658558</v>
      </c>
      <c r="V32" s="31"/>
      <c r="W32" s="114">
        <f t="shared" si="3"/>
        <v>20502786</v>
      </c>
      <c r="X32" s="31"/>
      <c r="Y32" s="31"/>
      <c r="Z32" s="114">
        <v>8850661</v>
      </c>
      <c r="AA32" s="31"/>
      <c r="AB32" s="297">
        <f t="shared" si="4"/>
        <v>43.168089448916845</v>
      </c>
      <c r="AC32" s="31"/>
      <c r="AD32" s="114">
        <v>20</v>
      </c>
      <c r="AE32" s="31"/>
      <c r="AF32" s="297">
        <f t="shared" si="5"/>
        <v>9.754771863687209E-5</v>
      </c>
      <c r="AG32" s="31"/>
      <c r="AH32" s="114">
        <v>0</v>
      </c>
      <c r="AI32" s="31"/>
      <c r="AJ32" s="297">
        <f t="shared" si="6"/>
        <v>0</v>
      </c>
      <c r="AK32" s="31"/>
      <c r="AL32" s="114">
        <v>5554211</v>
      </c>
      <c r="AM32" s="31"/>
      <c r="AN32" s="114">
        <v>1571.01</v>
      </c>
      <c r="AO32" s="31"/>
      <c r="AP32" s="30">
        <v>16</v>
      </c>
      <c r="AQ32" s="31"/>
      <c r="AR32" s="114">
        <v>54224</v>
      </c>
    </row>
    <row r="33" spans="1:44" ht="8.85" customHeight="1" x14ac:dyDescent="0.25">
      <c r="A33" s="30">
        <v>17</v>
      </c>
      <c r="B33" s="31"/>
      <c r="C33" s="11" t="s">
        <v>105</v>
      </c>
      <c r="D33" s="31"/>
      <c r="E33" s="114">
        <v>3325579</v>
      </c>
      <c r="F33" s="31"/>
      <c r="G33" s="297">
        <f t="shared" si="0"/>
        <v>145.2154491070259</v>
      </c>
      <c r="H33" s="31"/>
      <c r="I33" s="297">
        <f>IF(G$60,G33/G$60*100,0)</f>
        <v>86.509904473017301</v>
      </c>
      <c r="J33" s="296"/>
      <c r="K33" s="114">
        <v>3834574</v>
      </c>
      <c r="L33" s="31"/>
      <c r="M33" s="297">
        <f t="shared" si="1"/>
        <v>167.44133443954414</v>
      </c>
      <c r="N33" s="31"/>
      <c r="O33" s="297">
        <f>IF(M$60,M33/M$60*100,0)</f>
        <v>175.92175056440885</v>
      </c>
      <c r="P33" s="31"/>
      <c r="Q33" s="114">
        <v>33677</v>
      </c>
      <c r="R33" s="31"/>
      <c r="S33" s="297">
        <f t="shared" si="2"/>
        <v>1.4705471376795773</v>
      </c>
      <c r="T33" s="31"/>
      <c r="U33" s="297">
        <f>IF(S$60,S33/S$60*100,0)</f>
        <v>2.6131799600439072</v>
      </c>
      <c r="V33" s="31"/>
      <c r="W33" s="114">
        <f t="shared" si="3"/>
        <v>7193830</v>
      </c>
      <c r="X33" s="31"/>
      <c r="Y33" s="31"/>
      <c r="Z33" s="114">
        <v>3998361</v>
      </c>
      <c r="AA33" s="31"/>
      <c r="AB33" s="297">
        <f t="shared" si="4"/>
        <v>55.580420999662209</v>
      </c>
      <c r="AC33" s="31"/>
      <c r="AD33" s="114">
        <v>0</v>
      </c>
      <c r="AE33" s="31"/>
      <c r="AF33" s="297">
        <f t="shared" si="5"/>
        <v>0</v>
      </c>
      <c r="AG33" s="31"/>
      <c r="AH33" s="114">
        <v>0</v>
      </c>
      <c r="AI33" s="31"/>
      <c r="AJ33" s="297">
        <f t="shared" si="6"/>
        <v>0</v>
      </c>
      <c r="AK33" s="31"/>
      <c r="AL33" s="114">
        <v>2977601</v>
      </c>
      <c r="AM33" s="31"/>
      <c r="AN33" s="114">
        <v>1022.5</v>
      </c>
      <c r="AO33" s="31"/>
      <c r="AP33" s="30">
        <v>17</v>
      </c>
      <c r="AQ33" s="31"/>
      <c r="AR33" s="114">
        <v>22901</v>
      </c>
    </row>
    <row r="34" spans="1:44" ht="8.85" customHeight="1" x14ac:dyDescent="0.25">
      <c r="A34" s="30">
        <v>18</v>
      </c>
      <c r="B34" s="31"/>
      <c r="C34" s="11" t="s">
        <v>106</v>
      </c>
      <c r="D34" s="31"/>
      <c r="E34" s="114">
        <v>2345677</v>
      </c>
      <c r="F34" s="31"/>
      <c r="G34" s="297">
        <f t="shared" si="0"/>
        <v>321.28160525955349</v>
      </c>
      <c r="H34" s="31"/>
      <c r="I34" s="297">
        <f>IF(G$60,G34/G$60*100,0)</f>
        <v>191.39865042497658</v>
      </c>
      <c r="J34" s="296"/>
      <c r="K34" s="114">
        <v>830660</v>
      </c>
      <c r="L34" s="31"/>
      <c r="M34" s="297">
        <f t="shared" si="1"/>
        <v>113.77345569100123</v>
      </c>
      <c r="N34" s="31"/>
      <c r="O34" s="297">
        <f>IF(M$60,M34/M$60*100,0)</f>
        <v>119.53574999815697</v>
      </c>
      <c r="P34" s="31"/>
      <c r="Q34" s="114">
        <v>531865</v>
      </c>
      <c r="R34" s="31"/>
      <c r="S34" s="297">
        <f t="shared" si="2"/>
        <v>72.848239967127796</v>
      </c>
      <c r="T34" s="31"/>
      <c r="U34" s="297">
        <f>IF(S$60,S34/S$60*100,0)</f>
        <v>129.45219906853973</v>
      </c>
      <c r="V34" s="31"/>
      <c r="W34" s="114">
        <f t="shared" si="3"/>
        <v>3708202</v>
      </c>
      <c r="X34" s="31"/>
      <c r="Y34" s="31"/>
      <c r="Z34" s="114">
        <v>704852</v>
      </c>
      <c r="AA34" s="31"/>
      <c r="AB34" s="297">
        <f t="shared" si="4"/>
        <v>19.007918123122742</v>
      </c>
      <c r="AC34" s="31"/>
      <c r="AD34" s="114">
        <v>0</v>
      </c>
      <c r="AE34" s="31"/>
      <c r="AF34" s="297">
        <f t="shared" si="5"/>
        <v>0</v>
      </c>
      <c r="AG34" s="31"/>
      <c r="AH34" s="114">
        <v>0</v>
      </c>
      <c r="AI34" s="31"/>
      <c r="AJ34" s="297">
        <f t="shared" si="6"/>
        <v>0</v>
      </c>
      <c r="AK34" s="31"/>
      <c r="AL34" s="114">
        <v>514153</v>
      </c>
      <c r="AM34" s="31"/>
      <c r="AN34" s="114">
        <v>295.62</v>
      </c>
      <c r="AO34" s="31"/>
      <c r="AP34" s="30">
        <v>18</v>
      </c>
      <c r="AQ34" s="31"/>
      <c r="AR34" s="114">
        <v>7301</v>
      </c>
    </row>
    <row r="35" spans="1:44" ht="8.85" customHeight="1" x14ac:dyDescent="0.25">
      <c r="A35" s="30">
        <v>19</v>
      </c>
      <c r="B35" s="31"/>
      <c r="C35" s="11" t="s">
        <v>107</v>
      </c>
      <c r="D35" s="31"/>
      <c r="E35" s="114">
        <v>13690109</v>
      </c>
      <c r="F35" s="31"/>
      <c r="G35" s="297">
        <f t="shared" si="0"/>
        <v>172.1355069092555</v>
      </c>
      <c r="H35" s="31"/>
      <c r="I35" s="297">
        <f>IF(G$60,G35/G$60*100,0)</f>
        <v>102.54712119616767</v>
      </c>
      <c r="J35" s="296"/>
      <c r="K35" s="114">
        <v>6728724</v>
      </c>
      <c r="L35" s="31"/>
      <c r="M35" s="297">
        <f t="shared" si="1"/>
        <v>84.60504708855666</v>
      </c>
      <c r="N35" s="31"/>
      <c r="O35" s="297">
        <f>IF(M$60,M35/M$60*100,0)</f>
        <v>88.890046416687227</v>
      </c>
      <c r="P35" s="31"/>
      <c r="Q35" s="114">
        <v>5368416</v>
      </c>
      <c r="R35" s="31"/>
      <c r="S35" s="297">
        <f t="shared" si="2"/>
        <v>67.500924167934514</v>
      </c>
      <c r="T35" s="31"/>
      <c r="U35" s="297">
        <f>IF(S$60,S35/S$60*100,0)</f>
        <v>119.94995454441842</v>
      </c>
      <c r="V35" s="31"/>
      <c r="W35" s="114">
        <f t="shared" si="3"/>
        <v>25787249</v>
      </c>
      <c r="X35" s="31"/>
      <c r="Y35" s="31"/>
      <c r="Z35" s="114">
        <v>11464090</v>
      </c>
      <c r="AA35" s="31"/>
      <c r="AB35" s="297">
        <f t="shared" si="4"/>
        <v>44.456428834266113</v>
      </c>
      <c r="AC35" s="31"/>
      <c r="AD35" s="114">
        <v>317484</v>
      </c>
      <c r="AE35" s="31"/>
      <c r="AF35" s="297">
        <f t="shared" si="5"/>
        <v>1.2311666126154053</v>
      </c>
      <c r="AG35" s="31"/>
      <c r="AH35" s="114">
        <v>0</v>
      </c>
      <c r="AI35" s="31"/>
      <c r="AJ35" s="297">
        <f t="shared" si="6"/>
        <v>0</v>
      </c>
      <c r="AK35" s="31"/>
      <c r="AL35" s="114">
        <v>7526731</v>
      </c>
      <c r="AM35" s="31"/>
      <c r="AN35" s="114">
        <v>513579.36000000004</v>
      </c>
      <c r="AO35" s="31"/>
      <c r="AP35" s="30">
        <v>19</v>
      </c>
      <c r="AQ35" s="31"/>
      <c r="AR35" s="114">
        <v>79531</v>
      </c>
    </row>
    <row r="36" spans="1:44" ht="8.85" customHeight="1" x14ac:dyDescent="0.25">
      <c r="A36" s="30">
        <v>20</v>
      </c>
      <c r="B36" s="31"/>
      <c r="C36" s="11" t="s">
        <v>108</v>
      </c>
      <c r="D36" s="31"/>
      <c r="E36" s="114">
        <v>6268798</v>
      </c>
      <c r="F36" s="31"/>
      <c r="G36" s="297">
        <f t="shared" si="0"/>
        <v>150.63432333717802</v>
      </c>
      <c r="H36" s="31"/>
      <c r="I36" s="297">
        <f>IF(G$60,G36/G$60*100,0)</f>
        <v>89.738116725119028</v>
      </c>
      <c r="J36" s="296"/>
      <c r="K36" s="114">
        <v>3903391</v>
      </c>
      <c r="L36" s="31"/>
      <c r="M36" s="297">
        <f t="shared" si="1"/>
        <v>93.795439254133029</v>
      </c>
      <c r="N36" s="31"/>
      <c r="O36" s="297">
        <f>IF(M$60,M36/M$60*100,0)</f>
        <v>98.545905189870723</v>
      </c>
      <c r="P36" s="31"/>
      <c r="Q36" s="114">
        <v>741809</v>
      </c>
      <c r="R36" s="31"/>
      <c r="S36" s="297">
        <f t="shared" si="2"/>
        <v>17.825091311034218</v>
      </c>
      <c r="T36" s="31"/>
      <c r="U36" s="297">
        <f>IF(S$60,S36/S$60*100,0)</f>
        <v>31.675401764711676</v>
      </c>
      <c r="V36" s="31"/>
      <c r="W36" s="114">
        <f t="shared" si="3"/>
        <v>10913998</v>
      </c>
      <c r="X36" s="31"/>
      <c r="Y36" s="31"/>
      <c r="Z36" s="114">
        <v>4222654</v>
      </c>
      <c r="AA36" s="31"/>
      <c r="AB36" s="297">
        <f t="shared" si="4"/>
        <v>38.690258143715987</v>
      </c>
      <c r="AC36" s="31"/>
      <c r="AD36" s="114">
        <v>10200</v>
      </c>
      <c r="AE36" s="31"/>
      <c r="AF36" s="297">
        <f t="shared" si="5"/>
        <v>9.3457961051486349E-2</v>
      </c>
      <c r="AG36" s="31"/>
      <c r="AH36" s="114">
        <v>0</v>
      </c>
      <c r="AI36" s="31"/>
      <c r="AJ36" s="297">
        <f t="shared" si="6"/>
        <v>0</v>
      </c>
      <c r="AK36" s="31"/>
      <c r="AL36" s="114">
        <v>4647255</v>
      </c>
      <c r="AM36" s="31"/>
      <c r="AN36" s="114">
        <v>1409.51</v>
      </c>
      <c r="AO36" s="31"/>
      <c r="AP36" s="30">
        <v>20</v>
      </c>
      <c r="AQ36" s="31"/>
      <c r="AR36" s="114">
        <v>41616</v>
      </c>
    </row>
    <row r="37" spans="1:44" ht="8.85" customHeight="1" x14ac:dyDescent="0.25">
      <c r="A37" s="37"/>
      <c r="B37" s="31"/>
      <c r="C37" s="11"/>
      <c r="D37" s="31"/>
      <c r="E37" s="31"/>
      <c r="F37" s="31"/>
      <c r="G37" s="38"/>
      <c r="H37" s="31"/>
      <c r="I37" s="38"/>
      <c r="J37" s="31"/>
      <c r="K37" s="31"/>
      <c r="L37" s="31"/>
      <c r="M37" s="38"/>
      <c r="N37" s="31"/>
      <c r="O37" s="38"/>
      <c r="P37" s="31"/>
      <c r="Q37" s="31"/>
      <c r="R37" s="31"/>
      <c r="S37" s="38"/>
      <c r="T37" s="31"/>
      <c r="U37" s="38"/>
      <c r="V37" s="31"/>
      <c r="W37" s="31"/>
      <c r="X37" s="31"/>
      <c r="Y37" s="31"/>
      <c r="Z37" s="31"/>
      <c r="AA37" s="31"/>
      <c r="AB37" s="38"/>
      <c r="AC37" s="31"/>
      <c r="AD37" s="31"/>
      <c r="AE37" s="31"/>
      <c r="AF37" s="38"/>
      <c r="AG37" s="31"/>
      <c r="AH37" s="31"/>
      <c r="AI37" s="31"/>
      <c r="AJ37" s="38"/>
      <c r="AK37" s="31"/>
      <c r="AL37" s="31"/>
      <c r="AM37" s="31"/>
      <c r="AN37" s="31"/>
      <c r="AO37" s="31"/>
      <c r="AP37" s="37"/>
      <c r="AQ37" s="31"/>
      <c r="AR37" s="277"/>
    </row>
    <row r="38" spans="1:44" ht="8.85" customHeight="1" x14ac:dyDescent="0.25">
      <c r="A38" s="30">
        <v>21</v>
      </c>
      <c r="B38" s="31"/>
      <c r="C38" s="11" t="s">
        <v>109</v>
      </c>
      <c r="D38" s="31"/>
      <c r="E38" s="114">
        <v>771472</v>
      </c>
      <c r="F38" s="31"/>
      <c r="G38" s="297">
        <f>(E38/$AR38)</f>
        <v>48.821161878243259</v>
      </c>
      <c r="H38" s="31"/>
      <c r="I38" s="297">
        <f>IF(G$60,G38/G$60*100,0)</f>
        <v>29.084467777500361</v>
      </c>
      <c r="J38" s="296"/>
      <c r="K38" s="114">
        <v>807545</v>
      </c>
      <c r="L38" s="31"/>
      <c r="M38" s="297">
        <f>(K38/$AR38)</f>
        <v>51.103974180483483</v>
      </c>
      <c r="N38" s="31"/>
      <c r="O38" s="297">
        <f>IF(M$60,M38/M$60*100,0)</f>
        <v>53.692241696001389</v>
      </c>
      <c r="P38" s="31"/>
      <c r="Q38" s="114">
        <v>864975</v>
      </c>
      <c r="R38" s="31"/>
      <c r="S38" s="297">
        <f>(Q38/$AR38)</f>
        <v>54.738324262751547</v>
      </c>
      <c r="T38" s="31"/>
      <c r="U38" s="297">
        <f>IF(S$60,S38/S$60*100,0)</f>
        <v>97.270660929316804</v>
      </c>
      <c r="V38" s="31"/>
      <c r="W38" s="114">
        <f t="shared" si="3"/>
        <v>2443992</v>
      </c>
      <c r="X38" s="31"/>
      <c r="Y38" s="31"/>
      <c r="Z38" s="114">
        <v>751357</v>
      </c>
      <c r="AA38" s="31"/>
      <c r="AB38" s="297">
        <f t="shared" si="4"/>
        <v>30.743022072085342</v>
      </c>
      <c r="AC38" s="31"/>
      <c r="AD38" s="114">
        <v>0</v>
      </c>
      <c r="AE38" s="31"/>
      <c r="AF38" s="297">
        <f t="shared" si="5"/>
        <v>0</v>
      </c>
      <c r="AG38" s="31"/>
      <c r="AH38" s="114">
        <v>0</v>
      </c>
      <c r="AI38" s="31"/>
      <c r="AJ38" s="297">
        <f t="shared" si="6"/>
        <v>0</v>
      </c>
      <c r="AK38" s="31"/>
      <c r="AL38" s="114">
        <v>1040266</v>
      </c>
      <c r="AM38" s="31"/>
      <c r="AN38" s="114">
        <v>0</v>
      </c>
      <c r="AO38" s="31"/>
      <c r="AP38" s="30">
        <v>21</v>
      </c>
      <c r="AQ38" s="31"/>
      <c r="AR38" s="114">
        <v>15802</v>
      </c>
    </row>
    <row r="39" spans="1:44" ht="8.85" customHeight="1" x14ac:dyDescent="0.25">
      <c r="A39" s="30">
        <v>22</v>
      </c>
      <c r="B39" s="31"/>
      <c r="C39" s="11" t="s">
        <v>110</v>
      </c>
      <c r="D39" s="31"/>
      <c r="E39" s="114">
        <v>3355380</v>
      </c>
      <c r="F39" s="31"/>
      <c r="G39" s="297">
        <f t="shared" si="0"/>
        <v>247.73922031896043</v>
      </c>
      <c r="H39" s="31"/>
      <c r="I39" s="297">
        <f>IF(G$60,G39/G$60*100,0)</f>
        <v>147.58688841858302</v>
      </c>
      <c r="J39" s="296"/>
      <c r="K39" s="114">
        <v>1765041</v>
      </c>
      <c r="L39" s="31"/>
      <c r="M39" s="297">
        <f t="shared" si="1"/>
        <v>130.31903425871235</v>
      </c>
      <c r="N39" s="31"/>
      <c r="O39" s="297">
        <f>IF(M$60,M39/M$60*100,0)</f>
        <v>136.91931395191682</v>
      </c>
      <c r="P39" s="31"/>
      <c r="Q39" s="114">
        <v>1077743</v>
      </c>
      <c r="R39" s="31"/>
      <c r="S39" s="297">
        <f t="shared" si="2"/>
        <v>79.57346426461902</v>
      </c>
      <c r="T39" s="31"/>
      <c r="U39" s="297">
        <f>IF(S$60,S39/S$60*100,0)</f>
        <v>141.40300357572156</v>
      </c>
      <c r="V39" s="31"/>
      <c r="W39" s="114">
        <f t="shared" si="3"/>
        <v>6198164</v>
      </c>
      <c r="X39" s="31"/>
      <c r="Y39" s="31"/>
      <c r="Z39" s="114">
        <v>3267296</v>
      </c>
      <c r="AA39" s="31"/>
      <c r="AB39" s="297">
        <f t="shared" si="4"/>
        <v>52.713932706524055</v>
      </c>
      <c r="AC39" s="31"/>
      <c r="AD39" s="114">
        <v>0</v>
      </c>
      <c r="AE39" s="31"/>
      <c r="AF39" s="297">
        <f t="shared" si="5"/>
        <v>0</v>
      </c>
      <c r="AG39" s="31"/>
      <c r="AH39" s="114">
        <v>189252</v>
      </c>
      <c r="AI39" s="31"/>
      <c r="AJ39" s="297">
        <f t="shared" si="6"/>
        <v>3.0533558002014791</v>
      </c>
      <c r="AK39" s="31"/>
      <c r="AL39" s="114">
        <v>1685518</v>
      </c>
      <c r="AM39" s="31"/>
      <c r="AN39" s="114">
        <v>290.95999999999998</v>
      </c>
      <c r="AO39" s="31"/>
      <c r="AP39" s="30">
        <v>22</v>
      </c>
      <c r="AQ39" s="31"/>
      <c r="AR39" s="114">
        <v>13544</v>
      </c>
    </row>
    <row r="40" spans="1:44" ht="8.85" customHeight="1" x14ac:dyDescent="0.25">
      <c r="A40" s="30">
        <v>23</v>
      </c>
      <c r="B40" s="31"/>
      <c r="C40" s="11" t="s">
        <v>111</v>
      </c>
      <c r="D40" s="31"/>
      <c r="E40" s="114">
        <v>22114443</v>
      </c>
      <c r="F40" s="31"/>
      <c r="G40" s="297">
        <f t="shared" si="0"/>
        <v>120.70016592256219</v>
      </c>
      <c r="H40" s="31"/>
      <c r="I40" s="297">
        <f>IF(G$60,G40/G$60*100,0)</f>
        <v>71.905295807352189</v>
      </c>
      <c r="J40" s="296"/>
      <c r="K40" s="114">
        <v>13113279</v>
      </c>
      <c r="L40" s="31"/>
      <c r="M40" s="297">
        <f t="shared" si="1"/>
        <v>71.57200165922562</v>
      </c>
      <c r="N40" s="31"/>
      <c r="O40" s="297">
        <f>IF(M$60,M40/M$60*100,0)</f>
        <v>75.196915178885178</v>
      </c>
      <c r="P40" s="31"/>
      <c r="Q40" s="114">
        <v>10695628</v>
      </c>
      <c r="R40" s="31"/>
      <c r="S40" s="297">
        <f t="shared" si="2"/>
        <v>58.376513224683166</v>
      </c>
      <c r="T40" s="31"/>
      <c r="U40" s="297">
        <f>IF(S$60,S40/S$60*100,0)</f>
        <v>103.73576649619744</v>
      </c>
      <c r="V40" s="31"/>
      <c r="W40" s="114">
        <f t="shared" si="3"/>
        <v>45923350</v>
      </c>
      <c r="X40" s="31"/>
      <c r="Y40" s="31"/>
      <c r="Z40" s="114">
        <v>16913286</v>
      </c>
      <c r="AA40" s="31"/>
      <c r="AB40" s="297">
        <f t="shared" si="4"/>
        <v>36.829382002837335</v>
      </c>
      <c r="AC40" s="31"/>
      <c r="AD40" s="114">
        <v>29013</v>
      </c>
      <c r="AE40" s="31"/>
      <c r="AF40" s="297">
        <f t="shared" si="5"/>
        <v>6.3177011258978275E-2</v>
      </c>
      <c r="AG40" s="31"/>
      <c r="AH40" s="114">
        <v>0</v>
      </c>
      <c r="AI40" s="31"/>
      <c r="AJ40" s="297">
        <f t="shared" si="6"/>
        <v>0</v>
      </c>
      <c r="AK40" s="31"/>
      <c r="AL40" s="114">
        <v>18976412</v>
      </c>
      <c r="AM40" s="31"/>
      <c r="AN40" s="114">
        <v>10228467.4</v>
      </c>
      <c r="AO40" s="31"/>
      <c r="AP40" s="30">
        <v>23</v>
      </c>
      <c r="AQ40" s="31"/>
      <c r="AR40" s="114">
        <v>183218</v>
      </c>
    </row>
    <row r="41" spans="1:44" ht="8.85" customHeight="1" x14ac:dyDescent="0.25">
      <c r="A41" s="30">
        <v>24</v>
      </c>
      <c r="B41" s="31"/>
      <c r="C41" s="11" t="s">
        <v>112</v>
      </c>
      <c r="D41" s="31"/>
      <c r="E41" s="114">
        <v>46380279</v>
      </c>
      <c r="F41" s="31"/>
      <c r="G41" s="297">
        <f t="shared" si="0"/>
        <v>187.70829303039011</v>
      </c>
      <c r="H41" s="31"/>
      <c r="I41" s="297">
        <f>IF(G$60,G41/G$60*100,0)</f>
        <v>111.82437267321387</v>
      </c>
      <c r="J41" s="296"/>
      <c r="K41" s="114">
        <v>19906383</v>
      </c>
      <c r="L41" s="31"/>
      <c r="M41" s="297">
        <f t="shared" si="1"/>
        <v>80.564266837186906</v>
      </c>
      <c r="N41" s="31"/>
      <c r="O41" s="297">
        <f>IF(M$60,M41/M$60*100,0)</f>
        <v>84.644612409329142</v>
      </c>
      <c r="P41" s="31"/>
      <c r="Q41" s="114">
        <v>19604190</v>
      </c>
      <c r="R41" s="31"/>
      <c r="S41" s="297">
        <f t="shared" si="2"/>
        <v>79.341244177152177</v>
      </c>
      <c r="T41" s="31"/>
      <c r="U41" s="297">
        <f>IF(S$60,S41/S$60*100,0)</f>
        <v>140.9903456857844</v>
      </c>
      <c r="V41" s="31"/>
      <c r="W41" s="114">
        <f t="shared" si="3"/>
        <v>85890852</v>
      </c>
      <c r="X41" s="31"/>
      <c r="Y41" s="31"/>
      <c r="Z41" s="114">
        <v>26500110</v>
      </c>
      <c r="AA41" s="31"/>
      <c r="AB41" s="297">
        <f t="shared" si="4"/>
        <v>30.853239178486668</v>
      </c>
      <c r="AC41" s="31"/>
      <c r="AD41" s="114">
        <v>4077014</v>
      </c>
      <c r="AE41" s="31"/>
      <c r="AF41" s="297">
        <f t="shared" si="5"/>
        <v>4.7467383371630776</v>
      </c>
      <c r="AG41" s="31"/>
      <c r="AH41" s="114">
        <v>92904</v>
      </c>
      <c r="AI41" s="31"/>
      <c r="AJ41" s="297">
        <f t="shared" si="6"/>
        <v>0.10816518620632613</v>
      </c>
      <c r="AK41" s="31"/>
      <c r="AL41" s="114">
        <v>38983808</v>
      </c>
      <c r="AM41" s="31"/>
      <c r="AN41" s="114">
        <v>5966772.1200000001</v>
      </c>
      <c r="AO41" s="31"/>
      <c r="AP41" s="30">
        <v>24</v>
      </c>
      <c r="AQ41" s="31"/>
      <c r="AR41" s="114">
        <v>247087</v>
      </c>
    </row>
    <row r="42" spans="1:44" ht="8.85" customHeight="1" x14ac:dyDescent="0.25">
      <c r="A42" s="30">
        <v>25</v>
      </c>
      <c r="B42" s="31"/>
      <c r="C42" s="11" t="s">
        <v>113</v>
      </c>
      <c r="D42" s="31"/>
      <c r="E42" s="114">
        <v>1598435</v>
      </c>
      <c r="F42" s="31"/>
      <c r="G42" s="297">
        <f t="shared" si="0"/>
        <v>414.42442312678247</v>
      </c>
      <c r="H42" s="31"/>
      <c r="I42" s="297">
        <f>IF(G$60,G42/G$60*100,0)</f>
        <v>246.88707349284815</v>
      </c>
      <c r="J42" s="296"/>
      <c r="K42" s="114">
        <v>466649</v>
      </c>
      <c r="L42" s="31"/>
      <c r="M42" s="297">
        <f t="shared" si="1"/>
        <v>120.98755509463314</v>
      </c>
      <c r="N42" s="31"/>
      <c r="O42" s="297">
        <f>IF(M$60,M42/M$60*100,0)</f>
        <v>127.11522253449661</v>
      </c>
      <c r="P42" s="31"/>
      <c r="Q42" s="114">
        <v>217321</v>
      </c>
      <c r="R42" s="31"/>
      <c r="S42" s="297">
        <f t="shared" si="2"/>
        <v>56.344568317345086</v>
      </c>
      <c r="T42" s="31"/>
      <c r="U42" s="297">
        <f>IF(S$60,S42/S$60*100,0)</f>
        <v>100.12497594367717</v>
      </c>
      <c r="V42" s="31"/>
      <c r="W42" s="114">
        <f t="shared" si="3"/>
        <v>2282405</v>
      </c>
      <c r="X42" s="31"/>
      <c r="Y42" s="31"/>
      <c r="Z42" s="114">
        <v>866679</v>
      </c>
      <c r="AA42" s="31"/>
      <c r="AB42" s="297">
        <f t="shared" si="4"/>
        <v>37.972182850983941</v>
      </c>
      <c r="AC42" s="31"/>
      <c r="AD42" s="114">
        <v>0</v>
      </c>
      <c r="AE42" s="31"/>
      <c r="AF42" s="297">
        <f t="shared" si="5"/>
        <v>0</v>
      </c>
      <c r="AG42" s="31"/>
      <c r="AH42" s="114">
        <v>0</v>
      </c>
      <c r="AI42" s="31"/>
      <c r="AJ42" s="297">
        <f t="shared" si="6"/>
        <v>0</v>
      </c>
      <c r="AK42" s="31"/>
      <c r="AL42" s="114">
        <v>415282</v>
      </c>
      <c r="AM42" s="31"/>
      <c r="AN42" s="114">
        <v>0</v>
      </c>
      <c r="AO42" s="31"/>
      <c r="AP42" s="30">
        <v>25</v>
      </c>
      <c r="AQ42" s="31"/>
      <c r="AR42" s="114">
        <v>3857</v>
      </c>
    </row>
    <row r="43" spans="1:44" ht="8.85" customHeight="1" x14ac:dyDescent="0.25">
      <c r="A43" s="37"/>
      <c r="B43" s="31"/>
      <c r="C43" s="11"/>
      <c r="D43" s="31"/>
      <c r="E43" s="31"/>
      <c r="F43" s="31"/>
      <c r="G43" s="38"/>
      <c r="H43" s="31"/>
      <c r="I43" s="38"/>
      <c r="J43" s="31"/>
      <c r="K43" s="31"/>
      <c r="L43" s="31"/>
      <c r="M43" s="38"/>
      <c r="N43" s="31"/>
      <c r="O43" s="38"/>
      <c r="P43" s="31"/>
      <c r="Q43" s="31"/>
      <c r="R43" s="31"/>
      <c r="S43" s="38"/>
      <c r="T43" s="31"/>
      <c r="U43" s="38"/>
      <c r="V43" s="31"/>
      <c r="W43" s="31"/>
      <c r="X43" s="31"/>
      <c r="Y43" s="31"/>
      <c r="Z43" s="31"/>
      <c r="AA43" s="31"/>
      <c r="AB43" s="38"/>
      <c r="AC43" s="31"/>
      <c r="AD43" s="31"/>
      <c r="AE43" s="31"/>
      <c r="AF43" s="38"/>
      <c r="AG43" s="31"/>
      <c r="AH43" s="31"/>
      <c r="AI43" s="31"/>
      <c r="AJ43" s="38"/>
      <c r="AK43" s="31"/>
      <c r="AL43" s="31"/>
      <c r="AM43" s="31"/>
      <c r="AN43" s="31"/>
      <c r="AO43" s="31"/>
      <c r="AP43" s="37"/>
      <c r="AQ43" s="31"/>
      <c r="AR43" s="277"/>
    </row>
    <row r="44" spans="1:44" ht="8.85" customHeight="1" x14ac:dyDescent="0.25">
      <c r="A44" s="30">
        <v>26</v>
      </c>
      <c r="B44" s="31"/>
      <c r="C44" s="11" t="s">
        <v>114</v>
      </c>
      <c r="D44" s="31"/>
      <c r="E44" s="114">
        <v>1982123</v>
      </c>
      <c r="F44" s="31"/>
      <c r="G44" s="297">
        <f t="shared" si="0"/>
        <v>61.906521331750888</v>
      </c>
      <c r="H44" s="31"/>
      <c r="I44" s="297">
        <f>IF(G$60,G44/G$60*100,0)</f>
        <v>36.879872490147214</v>
      </c>
      <c r="J44" s="296"/>
      <c r="K44" s="114">
        <v>1865461</v>
      </c>
      <c r="L44" s="31"/>
      <c r="M44" s="297">
        <f t="shared" si="1"/>
        <v>58.262883378099822</v>
      </c>
      <c r="N44" s="31"/>
      <c r="O44" s="297">
        <f>IF(M$60,M44/M$60*100,0)</f>
        <v>61.213728803063546</v>
      </c>
      <c r="P44" s="31"/>
      <c r="Q44" s="114">
        <v>2531575</v>
      </c>
      <c r="R44" s="31"/>
      <c r="S44" s="297">
        <f t="shared" si="2"/>
        <v>79.06724342557311</v>
      </c>
      <c r="T44" s="31"/>
      <c r="U44" s="297">
        <f>IF(S$60,S44/S$60*100,0)</f>
        <v>140.50344305293632</v>
      </c>
      <c r="V44" s="31"/>
      <c r="W44" s="114">
        <f t="shared" si="3"/>
        <v>6379159</v>
      </c>
      <c r="X44" s="31"/>
      <c r="Y44" s="31"/>
      <c r="Z44" s="114">
        <v>3207493</v>
      </c>
      <c r="AA44" s="31"/>
      <c r="AB44" s="297">
        <f t="shared" si="4"/>
        <v>50.28081287831202</v>
      </c>
      <c r="AC44" s="31"/>
      <c r="AD44" s="114">
        <v>0</v>
      </c>
      <c r="AE44" s="31"/>
      <c r="AF44" s="297">
        <f t="shared" si="5"/>
        <v>0</v>
      </c>
      <c r="AG44" s="31"/>
      <c r="AH44" s="114">
        <v>0</v>
      </c>
      <c r="AI44" s="31"/>
      <c r="AJ44" s="297">
        <f t="shared" si="6"/>
        <v>0</v>
      </c>
      <c r="AK44" s="31"/>
      <c r="AL44" s="114">
        <v>4322999</v>
      </c>
      <c r="AM44" s="31"/>
      <c r="AN44" s="114">
        <v>249521.52</v>
      </c>
      <c r="AO44" s="31"/>
      <c r="AP44" s="30">
        <v>26</v>
      </c>
      <c r="AQ44" s="31"/>
      <c r="AR44" s="114">
        <v>32018</v>
      </c>
    </row>
    <row r="45" spans="1:44" ht="8.85" customHeight="1" x14ac:dyDescent="0.25">
      <c r="A45" s="30">
        <v>27</v>
      </c>
      <c r="B45" s="31"/>
      <c r="C45" s="11" t="s">
        <v>115</v>
      </c>
      <c r="D45" s="31"/>
      <c r="E45" s="114">
        <v>1717940</v>
      </c>
      <c r="F45" s="31"/>
      <c r="G45" s="297">
        <f t="shared" si="0"/>
        <v>139.81769349719215</v>
      </c>
      <c r="H45" s="31"/>
      <c r="I45" s="297">
        <f>IF(G$60,G45/G$60*100,0)</f>
        <v>83.294273319122269</v>
      </c>
      <c r="J45" s="296"/>
      <c r="K45" s="114">
        <v>800648</v>
      </c>
      <c r="L45" s="31"/>
      <c r="M45" s="297">
        <f t="shared" si="1"/>
        <v>65.162203955400017</v>
      </c>
      <c r="N45" s="31"/>
      <c r="O45" s="297">
        <f>IF(M$60,M45/M$60*100,0)</f>
        <v>68.462479881919336</v>
      </c>
      <c r="P45" s="31"/>
      <c r="Q45" s="114">
        <v>187022</v>
      </c>
      <c r="R45" s="31"/>
      <c r="S45" s="297">
        <f t="shared" si="2"/>
        <v>15.221128021486123</v>
      </c>
      <c r="T45" s="31"/>
      <c r="U45" s="297">
        <f>IF(S$60,S45/S$60*100,0)</f>
        <v>27.048127663403832</v>
      </c>
      <c r="V45" s="31"/>
      <c r="W45" s="114">
        <f t="shared" si="3"/>
        <v>2705610</v>
      </c>
      <c r="X45" s="31"/>
      <c r="Y45" s="31"/>
      <c r="Z45" s="114">
        <v>880394</v>
      </c>
      <c r="AA45" s="31"/>
      <c r="AB45" s="297">
        <f t="shared" si="4"/>
        <v>32.539575178979973</v>
      </c>
      <c r="AC45" s="31"/>
      <c r="AD45" s="114">
        <v>0</v>
      </c>
      <c r="AE45" s="31"/>
      <c r="AF45" s="297">
        <f t="shared" si="5"/>
        <v>0</v>
      </c>
      <c r="AG45" s="31"/>
      <c r="AH45" s="114">
        <v>0</v>
      </c>
      <c r="AI45" s="31"/>
      <c r="AJ45" s="297">
        <f t="shared" si="6"/>
        <v>0</v>
      </c>
      <c r="AK45" s="31"/>
      <c r="AL45" s="114">
        <v>952771</v>
      </c>
      <c r="AM45" s="31"/>
      <c r="AN45" s="114">
        <v>252.42</v>
      </c>
      <c r="AO45" s="31"/>
      <c r="AP45" s="30">
        <v>27</v>
      </c>
      <c r="AQ45" s="31"/>
      <c r="AR45" s="114">
        <v>12287</v>
      </c>
    </row>
    <row r="46" spans="1:44" ht="8.85" customHeight="1" x14ac:dyDescent="0.25">
      <c r="A46" s="30">
        <v>28</v>
      </c>
      <c r="B46" s="31"/>
      <c r="C46" s="11" t="s">
        <v>116</v>
      </c>
      <c r="D46" s="31"/>
      <c r="E46" s="114">
        <v>7431869</v>
      </c>
      <c r="F46" s="31"/>
      <c r="G46" s="297">
        <f t="shared" si="0"/>
        <v>77.271223447946014</v>
      </c>
      <c r="H46" s="31"/>
      <c r="I46" s="297">
        <f>IF(G$60,G46/G$60*100,0)</f>
        <v>46.033161072746772</v>
      </c>
      <c r="J46" s="296"/>
      <c r="K46" s="114">
        <v>11733535</v>
      </c>
      <c r="L46" s="31"/>
      <c r="M46" s="297">
        <f t="shared" si="1"/>
        <v>121.99684962413832</v>
      </c>
      <c r="N46" s="31"/>
      <c r="O46" s="297">
        <f>IF(M$60,M46/M$60*100,0)</f>
        <v>128.17563489360703</v>
      </c>
      <c r="P46" s="31"/>
      <c r="Q46" s="114">
        <v>13027947</v>
      </c>
      <c r="R46" s="31"/>
      <c r="S46" s="297">
        <f t="shared" si="2"/>
        <v>135.45521371609186</v>
      </c>
      <c r="T46" s="31"/>
      <c r="U46" s="297">
        <f>IF(S$60,S46/S$60*100,0)</f>
        <v>240.70554482523724</v>
      </c>
      <c r="V46" s="31"/>
      <c r="W46" s="114">
        <f t="shared" si="3"/>
        <v>32193351</v>
      </c>
      <c r="X46" s="31"/>
      <c r="Y46" s="31"/>
      <c r="Z46" s="114">
        <v>11680541</v>
      </c>
      <c r="AA46" s="31"/>
      <c r="AB46" s="297">
        <f t="shared" si="4"/>
        <v>36.282464040478416</v>
      </c>
      <c r="AC46" s="31"/>
      <c r="AD46" s="114">
        <v>737646</v>
      </c>
      <c r="AE46" s="31"/>
      <c r="AF46" s="297">
        <f t="shared" si="5"/>
        <v>2.2912992188977159</v>
      </c>
      <c r="AG46" s="31"/>
      <c r="AH46" s="114">
        <v>0</v>
      </c>
      <c r="AI46" s="31"/>
      <c r="AJ46" s="297">
        <f t="shared" si="6"/>
        <v>0</v>
      </c>
      <c r="AK46" s="31"/>
      <c r="AL46" s="114">
        <v>20118552</v>
      </c>
      <c r="AM46" s="31"/>
      <c r="AN46" s="114">
        <v>92053.19</v>
      </c>
      <c r="AO46" s="31"/>
      <c r="AP46" s="30">
        <v>28</v>
      </c>
      <c r="AQ46" s="31"/>
      <c r="AR46" s="114">
        <v>96179</v>
      </c>
    </row>
    <row r="47" spans="1:44" ht="8.85" customHeight="1" x14ac:dyDescent="0.25">
      <c r="A47" s="30">
        <v>29</v>
      </c>
      <c r="B47" s="31"/>
      <c r="C47" s="11" t="s">
        <v>117</v>
      </c>
      <c r="D47" s="31"/>
      <c r="E47" s="114">
        <v>1967293</v>
      </c>
      <c r="F47" s="31"/>
      <c r="G47" s="297">
        <f t="shared" si="0"/>
        <v>114.19160668678894</v>
      </c>
      <c r="H47" s="31"/>
      <c r="I47" s="297">
        <f>IF(G$60,G47/G$60*100,0)</f>
        <v>68.027920216765139</v>
      </c>
      <c r="J47" s="296"/>
      <c r="K47" s="114">
        <v>1274655</v>
      </c>
      <c r="L47" s="31"/>
      <c r="M47" s="297">
        <f t="shared" si="1"/>
        <v>73.987404225679128</v>
      </c>
      <c r="N47" s="31"/>
      <c r="O47" s="297">
        <f>IF(M$60,M47/M$60*100,0)</f>
        <v>77.734650853475657</v>
      </c>
      <c r="P47" s="31"/>
      <c r="Q47" s="114">
        <v>958771</v>
      </c>
      <c r="R47" s="31"/>
      <c r="S47" s="297">
        <f t="shared" si="2"/>
        <v>55.65190387740887</v>
      </c>
      <c r="T47" s="31"/>
      <c r="U47" s="297">
        <f>IF(S$60,S47/S$60*100,0)</f>
        <v>98.89410289847001</v>
      </c>
      <c r="V47" s="31"/>
      <c r="W47" s="114">
        <f t="shared" si="3"/>
        <v>4200719</v>
      </c>
      <c r="X47" s="31"/>
      <c r="Y47" s="31"/>
      <c r="Z47" s="114">
        <v>2306246</v>
      </c>
      <c r="AA47" s="31"/>
      <c r="AB47" s="297">
        <f t="shared" si="4"/>
        <v>54.90122048154138</v>
      </c>
      <c r="AC47" s="31"/>
      <c r="AD47" s="114">
        <v>0</v>
      </c>
      <c r="AE47" s="31"/>
      <c r="AF47" s="297">
        <f t="shared" si="5"/>
        <v>0</v>
      </c>
      <c r="AG47" s="31"/>
      <c r="AH47" s="114">
        <v>0</v>
      </c>
      <c r="AI47" s="31"/>
      <c r="AJ47" s="297">
        <f t="shared" si="6"/>
        <v>0</v>
      </c>
      <c r="AK47" s="31"/>
      <c r="AL47" s="114">
        <v>1311249</v>
      </c>
      <c r="AM47" s="31"/>
      <c r="AN47" s="114">
        <v>1791.49</v>
      </c>
      <c r="AO47" s="31"/>
      <c r="AP47" s="30">
        <v>29</v>
      </c>
      <c r="AQ47" s="31"/>
      <c r="AR47" s="114">
        <v>17228</v>
      </c>
    </row>
    <row r="48" spans="1:44" ht="8.85" customHeight="1" x14ac:dyDescent="0.25">
      <c r="A48" s="30">
        <v>30</v>
      </c>
      <c r="B48" s="31"/>
      <c r="C48" s="11" t="s">
        <v>118</v>
      </c>
      <c r="D48" s="31"/>
      <c r="E48" s="114">
        <v>21400038</v>
      </c>
      <c r="F48" s="31"/>
      <c r="G48" s="297">
        <f t="shared" si="0"/>
        <v>96.536153627542532</v>
      </c>
      <c r="H48" s="31"/>
      <c r="I48" s="297">
        <f>IF(G$60,G48/G$60*100,0)</f>
        <v>57.509951453968043</v>
      </c>
      <c r="J48" s="296"/>
      <c r="K48" s="114">
        <v>22881021</v>
      </c>
      <c r="L48" s="31"/>
      <c r="M48" s="297">
        <f t="shared" si="1"/>
        <v>103.21690823217355</v>
      </c>
      <c r="N48" s="31"/>
      <c r="O48" s="297">
        <f>IF(M$60,M48/M$60*100,0)</f>
        <v>108.44454414334605</v>
      </c>
      <c r="P48" s="31"/>
      <c r="Q48" s="114">
        <v>22051561</v>
      </c>
      <c r="R48" s="31"/>
      <c r="S48" s="297">
        <f t="shared" si="2"/>
        <v>99.475191605880582</v>
      </c>
      <c r="T48" s="31"/>
      <c r="U48" s="297">
        <f>IF(S$60,S48/S$60*100,0)</f>
        <v>176.76861255613531</v>
      </c>
      <c r="V48" s="31"/>
      <c r="W48" s="114">
        <f t="shared" si="3"/>
        <v>66332620</v>
      </c>
      <c r="X48" s="31"/>
      <c r="Y48" s="31"/>
      <c r="Z48" s="114">
        <v>26671954</v>
      </c>
      <c r="AA48" s="31"/>
      <c r="AB48" s="297">
        <f t="shared" si="4"/>
        <v>40.209408282079011</v>
      </c>
      <c r="AC48" s="31"/>
      <c r="AD48" s="114">
        <v>8786368</v>
      </c>
      <c r="AE48" s="31"/>
      <c r="AF48" s="297">
        <f t="shared" si="5"/>
        <v>13.245923348120428</v>
      </c>
      <c r="AG48" s="31"/>
      <c r="AH48" s="114">
        <v>0</v>
      </c>
      <c r="AI48" s="31"/>
      <c r="AJ48" s="297">
        <f t="shared" si="6"/>
        <v>0</v>
      </c>
      <c r="AK48" s="31"/>
      <c r="AL48" s="114">
        <v>30775785</v>
      </c>
      <c r="AM48" s="31"/>
      <c r="AN48" s="114">
        <v>4612835.6900000004</v>
      </c>
      <c r="AO48" s="31"/>
      <c r="AP48" s="30">
        <v>30</v>
      </c>
      <c r="AQ48" s="31"/>
      <c r="AR48" s="114">
        <v>221679</v>
      </c>
    </row>
    <row r="49" spans="1:44" ht="8.85" customHeight="1" x14ac:dyDescent="0.25">
      <c r="A49" s="37"/>
      <c r="B49" s="31"/>
      <c r="C49" s="11"/>
      <c r="D49" s="31"/>
      <c r="E49" s="31"/>
      <c r="F49" s="31"/>
      <c r="G49" s="38"/>
      <c r="H49" s="31"/>
      <c r="I49" s="38"/>
      <c r="J49" s="31"/>
      <c r="K49" s="31"/>
      <c r="L49" s="31"/>
      <c r="M49" s="38"/>
      <c r="N49" s="31"/>
      <c r="O49" s="38"/>
      <c r="P49" s="31"/>
      <c r="Q49" s="31"/>
      <c r="R49" s="31"/>
      <c r="S49" s="38"/>
      <c r="T49" s="31"/>
      <c r="U49" s="38"/>
      <c r="V49" s="31"/>
      <c r="W49" s="31"/>
      <c r="X49" s="31"/>
      <c r="Y49" s="31"/>
      <c r="Z49" s="31"/>
      <c r="AA49" s="31"/>
      <c r="AB49" s="38"/>
      <c r="AC49" s="31"/>
      <c r="AD49" s="31"/>
      <c r="AE49" s="31"/>
      <c r="AF49" s="38"/>
      <c r="AG49" s="31"/>
      <c r="AH49" s="31"/>
      <c r="AI49" s="31"/>
      <c r="AJ49" s="38"/>
      <c r="AK49" s="31"/>
      <c r="AL49" s="31"/>
      <c r="AM49" s="31"/>
      <c r="AN49" s="31"/>
      <c r="AO49" s="31"/>
      <c r="AP49" s="37"/>
      <c r="AQ49" s="31"/>
      <c r="AR49" s="31"/>
    </row>
    <row r="50" spans="1:44" ht="8.85" customHeight="1" x14ac:dyDescent="0.25">
      <c r="A50" s="30">
        <v>31</v>
      </c>
      <c r="B50" s="31"/>
      <c r="C50" s="11" t="s">
        <v>119</v>
      </c>
      <c r="D50" s="31"/>
      <c r="E50" s="114">
        <v>12863690</v>
      </c>
      <c r="F50" s="31"/>
      <c r="G50" s="297">
        <f t="shared" si="0"/>
        <v>129.09648348119305</v>
      </c>
      <c r="H50" s="31"/>
      <c r="I50" s="297">
        <f>IF(G$60,G50/G$60*100,0)</f>
        <v>76.907274828103141</v>
      </c>
      <c r="J50" s="296"/>
      <c r="K50" s="114">
        <v>14908651</v>
      </c>
      <c r="L50" s="31"/>
      <c r="M50" s="297">
        <f t="shared" si="1"/>
        <v>149.61915418891252</v>
      </c>
      <c r="N50" s="31"/>
      <c r="O50" s="297">
        <f>IF(M$60,M50/M$60*100,0)</f>
        <v>157.1969287690022</v>
      </c>
      <c r="P50" s="31"/>
      <c r="Q50" s="114">
        <v>4198519</v>
      </c>
      <c r="R50" s="31"/>
      <c r="S50" s="297">
        <f t="shared" si="2"/>
        <v>42.135191280960221</v>
      </c>
      <c r="T50" s="31"/>
      <c r="U50" s="297">
        <f>IF(S$60,S50/S$60*100,0)</f>
        <v>74.874741956087888</v>
      </c>
      <c r="V50" s="31"/>
      <c r="W50" s="114">
        <f t="shared" si="3"/>
        <v>31970860</v>
      </c>
      <c r="X50" s="31"/>
      <c r="Y50" s="31"/>
      <c r="Z50" s="114">
        <v>16809156</v>
      </c>
      <c r="AA50" s="31"/>
      <c r="AB50" s="297">
        <f t="shared" si="4"/>
        <v>52.576489966175444</v>
      </c>
      <c r="AC50" s="31"/>
      <c r="AD50" s="114">
        <v>18745</v>
      </c>
      <c r="AE50" s="31"/>
      <c r="AF50" s="297">
        <f t="shared" si="5"/>
        <v>5.8631516324553053E-2</v>
      </c>
      <c r="AG50" s="31"/>
      <c r="AH50" s="114">
        <v>0</v>
      </c>
      <c r="AI50" s="31"/>
      <c r="AJ50" s="297">
        <f t="shared" si="6"/>
        <v>0</v>
      </c>
      <c r="AK50" s="31"/>
      <c r="AL50" s="114">
        <v>9398193</v>
      </c>
      <c r="AM50" s="31"/>
      <c r="AN50" s="114">
        <v>900262.97</v>
      </c>
      <c r="AO50" s="31"/>
      <c r="AP50" s="30">
        <v>31</v>
      </c>
      <c r="AQ50" s="31"/>
      <c r="AR50" s="114">
        <v>99644</v>
      </c>
    </row>
    <row r="51" spans="1:44" ht="8.85" customHeight="1" x14ac:dyDescent="0.25">
      <c r="A51" s="30">
        <v>32</v>
      </c>
      <c r="B51" s="31"/>
      <c r="C51" s="11" t="s">
        <v>120</v>
      </c>
      <c r="D51" s="31"/>
      <c r="E51" s="114">
        <v>4077731</v>
      </c>
      <c r="F51" s="31"/>
      <c r="G51" s="297">
        <f t="shared" si="0"/>
        <v>160.06166588161406</v>
      </c>
      <c r="H51" s="31"/>
      <c r="I51" s="297">
        <f>IF(G$60,G51/G$60*100,0)</f>
        <v>95.354313265973957</v>
      </c>
      <c r="J51" s="296"/>
      <c r="K51" s="114">
        <v>4914630</v>
      </c>
      <c r="L51" s="31"/>
      <c r="M51" s="297">
        <f t="shared" si="1"/>
        <v>192.91215261422516</v>
      </c>
      <c r="N51" s="31"/>
      <c r="O51" s="297">
        <f>IF(M$60,M51/M$60*100,0)</f>
        <v>202.68259152757912</v>
      </c>
      <c r="P51" s="31"/>
      <c r="Q51" s="114">
        <v>1109574</v>
      </c>
      <c r="R51" s="31"/>
      <c r="S51" s="297">
        <f t="shared" si="2"/>
        <v>43.553697597739045</v>
      </c>
      <c r="T51" s="31"/>
      <c r="U51" s="297">
        <f>IF(S$60,S51/S$60*100,0)</f>
        <v>77.395444751138186</v>
      </c>
      <c r="V51" s="31"/>
      <c r="W51" s="114">
        <f t="shared" si="3"/>
        <v>10101935</v>
      </c>
      <c r="X51" s="31"/>
      <c r="Y51" s="31"/>
      <c r="Z51" s="114">
        <v>4091963</v>
      </c>
      <c r="AA51" s="31"/>
      <c r="AB51" s="297">
        <f t="shared" si="4"/>
        <v>40.506724701752681</v>
      </c>
      <c r="AC51" s="31"/>
      <c r="AD51" s="114">
        <v>0</v>
      </c>
      <c r="AE51" s="31"/>
      <c r="AF51" s="297">
        <f t="shared" si="5"/>
        <v>0</v>
      </c>
      <c r="AG51" s="31"/>
      <c r="AH51" s="114">
        <v>0</v>
      </c>
      <c r="AI51" s="31"/>
      <c r="AJ51" s="297">
        <f t="shared" si="6"/>
        <v>0</v>
      </c>
      <c r="AK51" s="31"/>
      <c r="AL51" s="114">
        <v>3471906</v>
      </c>
      <c r="AM51" s="31"/>
      <c r="AN51" s="114">
        <v>714938.59</v>
      </c>
      <c r="AO51" s="31"/>
      <c r="AP51" s="30">
        <v>32</v>
      </c>
      <c r="AQ51" s="31"/>
      <c r="AR51" s="114">
        <v>25476</v>
      </c>
    </row>
    <row r="52" spans="1:44" ht="8.85" customHeight="1" x14ac:dyDescent="0.25">
      <c r="A52" s="30">
        <v>33</v>
      </c>
      <c r="B52" s="31"/>
      <c r="C52" s="11" t="s">
        <v>121</v>
      </c>
      <c r="D52" s="31"/>
      <c r="E52" s="114">
        <v>5659623</v>
      </c>
      <c r="F52" s="31"/>
      <c r="G52" s="297">
        <f t="shared" si="0"/>
        <v>231.44902465955099</v>
      </c>
      <c r="H52" s="31"/>
      <c r="I52" s="297">
        <f>IF(G$60,G52/G$60*100,0)</f>
        <v>137.88225107449696</v>
      </c>
      <c r="J52" s="296"/>
      <c r="K52" s="114">
        <v>2355743</v>
      </c>
      <c r="L52" s="31"/>
      <c r="M52" s="297">
        <f t="shared" si="1"/>
        <v>96.337586390217965</v>
      </c>
      <c r="N52" s="31"/>
      <c r="O52" s="297">
        <f>IF(M$60,M52/M$60*100,0)</f>
        <v>101.21680467755864</v>
      </c>
      <c r="P52" s="31"/>
      <c r="Q52" s="114">
        <v>1611628</v>
      </c>
      <c r="R52" s="31"/>
      <c r="S52" s="297">
        <f t="shared" si="2"/>
        <v>65.907168854537275</v>
      </c>
      <c r="T52" s="31"/>
      <c r="U52" s="297">
        <f>IF(S$60,S52/S$60*100,0)</f>
        <v>117.11783217345186</v>
      </c>
      <c r="V52" s="31"/>
      <c r="W52" s="114">
        <f t="shared" si="3"/>
        <v>9626994</v>
      </c>
      <c r="X52" s="31"/>
      <c r="Y52" s="31"/>
      <c r="Z52" s="114">
        <v>4030194</v>
      </c>
      <c r="AA52" s="31"/>
      <c r="AB52" s="297">
        <f t="shared" si="4"/>
        <v>41.863472647848333</v>
      </c>
      <c r="AC52" s="31"/>
      <c r="AD52" s="114">
        <v>38156</v>
      </c>
      <c r="AE52" s="31"/>
      <c r="AF52" s="297">
        <f t="shared" si="5"/>
        <v>0.39634386393094256</v>
      </c>
      <c r="AG52" s="31"/>
      <c r="AH52" s="114">
        <v>0</v>
      </c>
      <c r="AI52" s="31"/>
      <c r="AJ52" s="297">
        <f t="shared" si="6"/>
        <v>0</v>
      </c>
      <c r="AK52" s="31"/>
      <c r="AL52" s="114">
        <v>3287299</v>
      </c>
      <c r="AM52" s="31"/>
      <c r="AN52" s="114">
        <v>152459.71</v>
      </c>
      <c r="AO52" s="31"/>
      <c r="AP52" s="30">
        <v>33</v>
      </c>
      <c r="AQ52" s="31"/>
      <c r="AR52" s="114">
        <v>24453</v>
      </c>
    </row>
    <row r="53" spans="1:44" ht="8.85" customHeight="1" x14ac:dyDescent="0.25">
      <c r="A53" s="30">
        <v>34</v>
      </c>
      <c r="B53" s="31"/>
      <c r="C53" s="11" t="s">
        <v>122</v>
      </c>
      <c r="D53" s="31"/>
      <c r="E53" s="114">
        <v>25475127</v>
      </c>
      <c r="F53" s="31"/>
      <c r="G53" s="297">
        <f t="shared" si="0"/>
        <v>277.74282069732453</v>
      </c>
      <c r="H53" s="31"/>
      <c r="I53" s="297">
        <f>IF(G$60,G53/G$60*100,0)</f>
        <v>165.46107893026794</v>
      </c>
      <c r="J53" s="296"/>
      <c r="K53" s="114">
        <v>5342062</v>
      </c>
      <c r="L53" s="31"/>
      <c r="M53" s="297">
        <f t="shared" si="1"/>
        <v>58.241883081485355</v>
      </c>
      <c r="N53" s="31"/>
      <c r="O53" s="297">
        <f>IF(M$60,M53/M$60*100,0)</f>
        <v>61.191664902562778</v>
      </c>
      <c r="P53" s="31"/>
      <c r="Q53" s="114">
        <v>3672572</v>
      </c>
      <c r="R53" s="31"/>
      <c r="S53" s="297">
        <f t="shared" si="2"/>
        <v>40.040252066025602</v>
      </c>
      <c r="T53" s="31"/>
      <c r="U53" s="297">
        <f>IF(S$60,S53/S$60*100,0)</f>
        <v>71.152009760902658</v>
      </c>
      <c r="V53" s="31"/>
      <c r="W53" s="114">
        <f t="shared" si="3"/>
        <v>34489761</v>
      </c>
      <c r="X53" s="31"/>
      <c r="Y53" s="31"/>
      <c r="Z53" s="114">
        <v>23166850</v>
      </c>
      <c r="AA53" s="31"/>
      <c r="AB53" s="297">
        <f t="shared" si="4"/>
        <v>67.170224809618134</v>
      </c>
      <c r="AC53" s="31"/>
      <c r="AD53" s="114">
        <v>753542</v>
      </c>
      <c r="AE53" s="31"/>
      <c r="AF53" s="297">
        <f t="shared" si="5"/>
        <v>2.184828129136644</v>
      </c>
      <c r="AG53" s="31"/>
      <c r="AH53" s="114">
        <v>0</v>
      </c>
      <c r="AI53" s="31"/>
      <c r="AJ53" s="297">
        <f t="shared" si="6"/>
        <v>0</v>
      </c>
      <c r="AK53" s="31"/>
      <c r="AL53" s="114">
        <v>7060681</v>
      </c>
      <c r="AM53" s="31"/>
      <c r="AN53" s="114">
        <v>3097859.06</v>
      </c>
      <c r="AO53" s="31"/>
      <c r="AP53" s="30">
        <v>34</v>
      </c>
      <c r="AQ53" s="31"/>
      <c r="AR53" s="114">
        <v>91722</v>
      </c>
    </row>
    <row r="54" spans="1:44" ht="8.85" customHeight="1" x14ac:dyDescent="0.25">
      <c r="A54" s="30">
        <v>35</v>
      </c>
      <c r="B54" s="31"/>
      <c r="C54" s="11" t="s">
        <v>123</v>
      </c>
      <c r="D54" s="31"/>
      <c r="E54" s="114">
        <v>79852121</v>
      </c>
      <c r="F54" s="31"/>
      <c r="G54" s="297">
        <f t="shared" si="0"/>
        <v>176.02996508152054</v>
      </c>
      <c r="H54" s="31"/>
      <c r="I54" s="297">
        <f>IF(G$60,G54/G$60*100,0)</f>
        <v>104.86718566953168</v>
      </c>
      <c r="J54" s="296"/>
      <c r="K54" s="114">
        <v>38474484</v>
      </c>
      <c r="L54" s="31"/>
      <c r="M54" s="297">
        <f t="shared" si="1"/>
        <v>84.815055508037418</v>
      </c>
      <c r="N54" s="31"/>
      <c r="O54" s="297">
        <f>IF(M$60,M54/M$60*100,0)</f>
        <v>89.110691151226547</v>
      </c>
      <c r="P54" s="31"/>
      <c r="Q54" s="114">
        <v>12821160</v>
      </c>
      <c r="R54" s="31"/>
      <c r="S54" s="297">
        <f t="shared" si="2"/>
        <v>28.263599248723622</v>
      </c>
      <c r="T54" s="31"/>
      <c r="U54" s="297">
        <f>IF(S$60,S54/S$60*100,0)</f>
        <v>50.224755985734163</v>
      </c>
      <c r="V54" s="31"/>
      <c r="W54" s="114">
        <f t="shared" si="3"/>
        <v>131147765</v>
      </c>
      <c r="X54" s="31"/>
      <c r="Y54" s="31"/>
      <c r="Z54" s="114">
        <v>49117780</v>
      </c>
      <c r="AA54" s="31"/>
      <c r="AB54" s="297">
        <f t="shared" si="4"/>
        <v>37.452243276886954</v>
      </c>
      <c r="AC54" s="31"/>
      <c r="AD54" s="114">
        <v>75352</v>
      </c>
      <c r="AE54" s="31"/>
      <c r="AF54" s="297">
        <f t="shared" si="5"/>
        <v>5.7455801858308446E-2</v>
      </c>
      <c r="AG54" s="31"/>
      <c r="AH54" s="114">
        <v>0</v>
      </c>
      <c r="AI54" s="31"/>
      <c r="AJ54" s="297">
        <f t="shared" si="6"/>
        <v>0</v>
      </c>
      <c r="AK54" s="31"/>
      <c r="AL54" s="114">
        <v>74347954</v>
      </c>
      <c r="AM54" s="31"/>
      <c r="AN54" s="114">
        <v>2035705.1400000001</v>
      </c>
      <c r="AO54" s="31"/>
      <c r="AP54" s="30">
        <v>35</v>
      </c>
      <c r="AQ54" s="31"/>
      <c r="AR54" s="114">
        <v>453628</v>
      </c>
    </row>
    <row r="55" spans="1:44" ht="8.85" customHeight="1" x14ac:dyDescent="0.25">
      <c r="A55" s="37"/>
      <c r="B55" s="31"/>
      <c r="C55" s="11"/>
      <c r="D55" s="31"/>
      <c r="E55" s="31"/>
      <c r="F55" s="31"/>
      <c r="G55" s="38"/>
      <c r="H55" s="31"/>
      <c r="I55" s="38"/>
      <c r="J55" s="31"/>
      <c r="K55" s="31"/>
      <c r="L55" s="31"/>
      <c r="M55" s="38"/>
      <c r="N55" s="31"/>
      <c r="O55" s="38"/>
      <c r="P55" s="31"/>
      <c r="Q55" s="31"/>
      <c r="R55" s="31"/>
      <c r="S55" s="38"/>
      <c r="T55" s="31"/>
      <c r="U55" s="38"/>
      <c r="V55" s="31"/>
      <c r="W55" s="31"/>
      <c r="X55" s="31"/>
      <c r="Y55" s="31"/>
      <c r="Z55" s="31"/>
      <c r="AA55" s="31"/>
      <c r="AB55" s="38"/>
      <c r="AC55" s="31"/>
      <c r="AD55" s="31"/>
      <c r="AE55" s="31"/>
      <c r="AF55" s="38"/>
      <c r="AG55" s="31"/>
      <c r="AH55" s="31"/>
      <c r="AI55" s="31"/>
      <c r="AJ55" s="38"/>
      <c r="AK55" s="31"/>
      <c r="AL55" s="31"/>
      <c r="AM55" s="31"/>
      <c r="AN55" s="31"/>
      <c r="AO55" s="31"/>
      <c r="AP55" s="37"/>
      <c r="AQ55" s="31"/>
      <c r="AR55" s="298"/>
    </row>
    <row r="56" spans="1:44" ht="8.85" customHeight="1" x14ac:dyDescent="0.25">
      <c r="A56" s="30">
        <v>36</v>
      </c>
      <c r="B56" s="31"/>
      <c r="C56" s="11" t="s">
        <v>124</v>
      </c>
      <c r="D56" s="31"/>
      <c r="E56" s="114">
        <v>6032141</v>
      </c>
      <c r="F56" s="31"/>
      <c r="G56" s="297">
        <f t="shared" si="0"/>
        <v>276.23487658561157</v>
      </c>
      <c r="H56" s="31"/>
      <c r="I56" s="297">
        <f>IF(G$60,G56/G$60*100,0)</f>
        <v>164.56274406399078</v>
      </c>
      <c r="J56" s="296"/>
      <c r="K56" s="114">
        <v>2447817</v>
      </c>
      <c r="L56" s="31"/>
      <c r="M56" s="297">
        <f t="shared" si="1"/>
        <v>112.09493062233824</v>
      </c>
      <c r="N56" s="31"/>
      <c r="O56" s="297">
        <f>IF(M$60,M56/M$60*100,0)</f>
        <v>117.77221252138146</v>
      </c>
      <c r="P56" s="31"/>
      <c r="Q56" s="114">
        <v>3246279</v>
      </c>
      <c r="R56" s="31"/>
      <c r="S56" s="297">
        <f t="shared" si="2"/>
        <v>148.65956862206346</v>
      </c>
      <c r="T56" s="31"/>
      <c r="U56" s="297">
        <f>IF(S$60,S56/S$60*100,0)</f>
        <v>264.16984239276672</v>
      </c>
      <c r="V56" s="31"/>
      <c r="W56" s="114">
        <f t="shared" si="3"/>
        <v>11726237</v>
      </c>
      <c r="X56" s="31"/>
      <c r="Y56" s="31"/>
      <c r="Z56" s="114">
        <v>3721190</v>
      </c>
      <c r="AA56" s="31"/>
      <c r="AB56" s="297">
        <f t="shared" si="4"/>
        <v>31.733880186798203</v>
      </c>
      <c r="AC56" s="31"/>
      <c r="AD56" s="114">
        <v>0</v>
      </c>
      <c r="AE56" s="31"/>
      <c r="AF56" s="297">
        <f t="shared" si="5"/>
        <v>0</v>
      </c>
      <c r="AG56" s="31"/>
      <c r="AH56" s="114">
        <v>0</v>
      </c>
      <c r="AI56" s="31"/>
      <c r="AJ56" s="297">
        <f t="shared" si="6"/>
        <v>0</v>
      </c>
      <c r="AK56" s="31"/>
      <c r="AL56" s="114">
        <v>3140326</v>
      </c>
      <c r="AM56" s="31"/>
      <c r="AN56" s="114">
        <v>0</v>
      </c>
      <c r="AO56" s="31"/>
      <c r="AP56" s="30">
        <v>36</v>
      </c>
      <c r="AQ56" s="31"/>
      <c r="AR56" s="114">
        <v>21837</v>
      </c>
    </row>
    <row r="57" spans="1:44" ht="8.85" customHeight="1" x14ac:dyDescent="0.25">
      <c r="A57" s="30">
        <v>37</v>
      </c>
      <c r="B57" s="31"/>
      <c r="C57" s="11" t="s">
        <v>125</v>
      </c>
      <c r="D57" s="31"/>
      <c r="E57" s="114">
        <v>1361355</v>
      </c>
      <c r="F57" s="31"/>
      <c r="G57" s="297">
        <f t="shared" si="0"/>
        <v>88.233521291075249</v>
      </c>
      <c r="H57" s="31"/>
      <c r="I57" s="297">
        <f>IF(G$60,G57/G$60*100,0)</f>
        <v>52.563783985429623</v>
      </c>
      <c r="J57" s="296"/>
      <c r="K57" s="114">
        <v>463162</v>
      </c>
      <c r="L57" s="31"/>
      <c r="M57" s="297">
        <f t="shared" si="1"/>
        <v>30.018925400220365</v>
      </c>
      <c r="N57" s="31"/>
      <c r="O57" s="297">
        <f>IF(M$60,M57/M$60*100,0)</f>
        <v>31.539296578981212</v>
      </c>
      <c r="P57" s="31"/>
      <c r="Q57" s="114">
        <v>1065607</v>
      </c>
      <c r="R57" s="31"/>
      <c r="S57" s="297">
        <f t="shared" si="2"/>
        <v>69.065201892540017</v>
      </c>
      <c r="T57" s="31"/>
      <c r="U57" s="297">
        <f>IF(S$60,S57/S$60*100,0)</f>
        <v>122.72969488537228</v>
      </c>
      <c r="V57" s="31"/>
      <c r="W57" s="114">
        <f t="shared" si="3"/>
        <v>2890124</v>
      </c>
      <c r="X57" s="31"/>
      <c r="Y57" s="31"/>
      <c r="Z57" s="114">
        <v>2574780</v>
      </c>
      <c r="AA57" s="31"/>
      <c r="AB57" s="297">
        <f t="shared" si="4"/>
        <v>89.088911064023549</v>
      </c>
      <c r="AC57" s="31"/>
      <c r="AD57" s="114">
        <v>0</v>
      </c>
      <c r="AE57" s="31"/>
      <c r="AF57" s="297">
        <f t="shared" si="5"/>
        <v>0</v>
      </c>
      <c r="AG57" s="31"/>
      <c r="AH57" s="114">
        <v>0</v>
      </c>
      <c r="AI57" s="31"/>
      <c r="AJ57" s="297">
        <f t="shared" si="6"/>
        <v>0</v>
      </c>
      <c r="AK57" s="31"/>
      <c r="AL57" s="114">
        <v>0</v>
      </c>
      <c r="AM57" s="31"/>
      <c r="AN57" s="114">
        <v>272096.27</v>
      </c>
      <c r="AO57" s="31"/>
      <c r="AP57" s="30">
        <v>37</v>
      </c>
      <c r="AQ57" s="31"/>
      <c r="AR57" s="114">
        <v>15429</v>
      </c>
    </row>
    <row r="58" spans="1:44" ht="8.85" customHeight="1" x14ac:dyDescent="0.25">
      <c r="A58" s="41">
        <v>38</v>
      </c>
      <c r="B58" s="31"/>
      <c r="C58" s="11" t="s">
        <v>126</v>
      </c>
      <c r="D58" s="31"/>
      <c r="E58" s="115">
        <v>6263770</v>
      </c>
      <c r="F58" s="31"/>
      <c r="G58" s="297">
        <f>(E58/$AR58)</f>
        <v>227.51698085794195</v>
      </c>
      <c r="H58" s="31"/>
      <c r="I58" s="297">
        <f>IF(G$60,G58/G$60*100,0)</f>
        <v>135.53979553169714</v>
      </c>
      <c r="J58" s="296"/>
      <c r="K58" s="115">
        <v>1694855</v>
      </c>
      <c r="L58" s="31"/>
      <c r="M58" s="297">
        <f>(K58/$AR58)</f>
        <v>61.561694090298211</v>
      </c>
      <c r="N58" s="31"/>
      <c r="O58" s="297">
        <f>IF(M$60,M58/M$60*100,0)</f>
        <v>64.679614674154109</v>
      </c>
      <c r="P58" s="31"/>
      <c r="Q58" s="115">
        <v>1657184</v>
      </c>
      <c r="R58" s="31"/>
      <c r="S58" s="297">
        <f>(Q58/$AR58)</f>
        <v>60.193382005738982</v>
      </c>
      <c r="T58" s="31"/>
      <c r="U58" s="297">
        <f>IF(S$60,S58/S$60*100,0)</f>
        <v>106.96436418411392</v>
      </c>
      <c r="V58" s="31"/>
      <c r="W58" s="115">
        <f>(E58+K58+Q58)</f>
        <v>9615809</v>
      </c>
      <c r="X58" s="31"/>
      <c r="Y58" s="31"/>
      <c r="Z58" s="115">
        <v>3898486</v>
      </c>
      <c r="AA58" s="31"/>
      <c r="AB58" s="297">
        <f>IF($W58,Z58/$W58*100,0)</f>
        <v>40.542465017763973</v>
      </c>
      <c r="AC58" s="31"/>
      <c r="AD58" s="115">
        <v>3375</v>
      </c>
      <c r="AE58" s="31"/>
      <c r="AF58" s="297">
        <f>IF($W58,AD58/$W58*100,0)</f>
        <v>3.5098450894771309E-2</v>
      </c>
      <c r="AG58" s="31"/>
      <c r="AH58" s="115">
        <v>883816</v>
      </c>
      <c r="AI58" s="31"/>
      <c r="AJ58" s="297">
        <f>IF($W58,AH58/$W58*100,0)</f>
        <v>9.1912807336335405</v>
      </c>
      <c r="AK58" s="31"/>
      <c r="AL58" s="115">
        <v>762503</v>
      </c>
      <c r="AM58" s="31"/>
      <c r="AN58" s="115">
        <v>0</v>
      </c>
      <c r="AO58" s="31"/>
      <c r="AP58" s="41">
        <v>38</v>
      </c>
      <c r="AQ58" s="31"/>
      <c r="AR58" s="115">
        <v>27531</v>
      </c>
    </row>
    <row r="59" spans="1:44" ht="8.85" customHeight="1" x14ac:dyDescent="0.25">
      <c r="A59" s="31"/>
      <c r="B59" s="31"/>
      <c r="C59" s="30"/>
      <c r="D59" s="31"/>
      <c r="E59" s="31"/>
      <c r="F59" s="31"/>
      <c r="G59" s="38"/>
      <c r="H59" s="38"/>
      <c r="I59" s="38"/>
      <c r="J59" s="31"/>
      <c r="K59" s="31"/>
      <c r="L59" s="31"/>
      <c r="M59" s="38"/>
      <c r="N59" s="38"/>
      <c r="O59" s="38"/>
      <c r="P59" s="31"/>
      <c r="Q59" s="31"/>
      <c r="R59" s="31"/>
      <c r="S59" s="38"/>
      <c r="T59" s="38"/>
      <c r="U59" s="38"/>
      <c r="V59" s="31"/>
      <c r="W59" s="31"/>
      <c r="X59" s="31"/>
      <c r="Y59" s="31"/>
      <c r="Z59" s="31"/>
      <c r="AA59" s="31"/>
      <c r="AB59" s="38"/>
      <c r="AC59" s="31"/>
      <c r="AD59" s="31"/>
      <c r="AE59" s="31"/>
      <c r="AF59" s="38"/>
      <c r="AG59" s="31"/>
      <c r="AH59" s="31"/>
      <c r="AI59" s="31"/>
      <c r="AJ59" s="38"/>
      <c r="AK59" s="31"/>
      <c r="AL59" s="31"/>
      <c r="AM59" s="31"/>
      <c r="AN59" s="31"/>
      <c r="AO59" s="31"/>
      <c r="AP59" s="31"/>
      <c r="AQ59" s="31"/>
      <c r="AR59" s="31"/>
    </row>
    <row r="60" spans="1:44" ht="8.85" customHeight="1" x14ac:dyDescent="0.25">
      <c r="A60" s="41">
        <f>A58</f>
        <v>38</v>
      </c>
      <c r="B60" s="31"/>
      <c r="C60" s="44" t="s">
        <v>68</v>
      </c>
      <c r="D60" s="31"/>
      <c r="E60" s="300">
        <f>SUM(E14:E58)</f>
        <v>431388726</v>
      </c>
      <c r="F60" s="31"/>
      <c r="G60" s="110">
        <f>(E60/$AR60)</f>
        <v>167.85991152298524</v>
      </c>
      <c r="H60" s="38"/>
      <c r="I60" s="302">
        <f>IF(G$60,G60/G$60*100,0)</f>
        <v>100</v>
      </c>
      <c r="J60" s="311"/>
      <c r="K60" s="300">
        <f>SUM(K14:K58)</f>
        <v>244604780</v>
      </c>
      <c r="L60" s="31"/>
      <c r="M60" s="110">
        <f>(K60/$AR60)</f>
        <v>95.179438530109536</v>
      </c>
      <c r="N60" s="38"/>
      <c r="O60" s="302">
        <f>IF(M$60,M60/M$60*100,0)</f>
        <v>100</v>
      </c>
      <c r="P60" s="31"/>
      <c r="Q60" s="300">
        <f>SUM(Q14:Q58)</f>
        <v>144621024</v>
      </c>
      <c r="R60" s="31"/>
      <c r="S60" s="110">
        <f>(Q60/$AR60)</f>
        <v>56.274239056037651</v>
      </c>
      <c r="T60" s="38"/>
      <c r="U60" s="302">
        <f>IF(S$60,S60/S$60*100,0)</f>
        <v>100</v>
      </c>
      <c r="V60" s="31"/>
      <c r="W60" s="300">
        <f>(E60+K60+Q60)</f>
        <v>820614530</v>
      </c>
      <c r="X60" s="31"/>
      <c r="Y60" s="31"/>
      <c r="Z60" s="300">
        <f>SUM(Z14:Z58)</f>
        <v>325929412</v>
      </c>
      <c r="AA60" s="31"/>
      <c r="AB60" s="302">
        <f>IF($W60,Z60/$W60*100,0)</f>
        <v>39.717723740524072</v>
      </c>
      <c r="AC60" s="31"/>
      <c r="AD60" s="300">
        <f>SUM(AD14:AD58)</f>
        <v>15785440</v>
      </c>
      <c r="AE60" s="31"/>
      <c r="AF60" s="302">
        <f>IF($W60,AD60/$W60*100,0)</f>
        <v>1.9236120520556712</v>
      </c>
      <c r="AG60" s="31"/>
      <c r="AH60" s="300">
        <f>SUM(AH14:AH58)</f>
        <v>1165972</v>
      </c>
      <c r="AI60" s="31"/>
      <c r="AJ60" s="302">
        <f>IF($W60,AH60/$W60*100,0)</f>
        <v>0.1420852248375373</v>
      </c>
      <c r="AK60" s="31"/>
      <c r="AL60" s="300">
        <f>SUM(AL14:AL58)</f>
        <v>314072414</v>
      </c>
      <c r="AM60" s="31"/>
      <c r="AN60" s="300">
        <f>SUM(AN14:AN58)</f>
        <v>52451620.420000017</v>
      </c>
      <c r="AO60" s="31"/>
      <c r="AP60" s="41">
        <f>AP58</f>
        <v>38</v>
      </c>
      <c r="AQ60" s="31"/>
      <c r="AR60" s="115">
        <f>SUM(AR14:AR58)</f>
        <v>2569933</v>
      </c>
    </row>
    <row r="61" spans="1:44" ht="8.85" customHeight="1" x14ac:dyDescent="0.25">
      <c r="A61" s="31"/>
      <c r="B61" s="31"/>
      <c r="C61" s="30"/>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row>
    <row r="62" spans="1:44" ht="8.85" customHeight="1" x14ac:dyDescent="0.25">
      <c r="A62" s="31"/>
      <c r="B62" s="31"/>
      <c r="C62" s="30"/>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row>
    <row r="63" spans="1:44" ht="8.85" customHeight="1" x14ac:dyDescent="0.25">
      <c r="A63" s="31"/>
      <c r="B63" s="31"/>
      <c r="C63" s="30"/>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row>
    <row r="64" spans="1:44" ht="8.85" customHeight="1" x14ac:dyDescent="0.25">
      <c r="A64" s="31"/>
      <c r="B64" s="31"/>
      <c r="C64" s="30"/>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row>
    <row r="65" spans="1:44" ht="8.85" customHeight="1" x14ac:dyDescent="0.25">
      <c r="A65" s="31"/>
      <c r="B65" s="31"/>
      <c r="C65" s="30"/>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row>
    <row r="66" spans="1:44" ht="8.85" customHeight="1" x14ac:dyDescent="0.25">
      <c r="A66" s="31"/>
      <c r="B66" s="31"/>
      <c r="C66" s="30"/>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row>
    <row r="67" spans="1:44" ht="8.85" customHeight="1" x14ac:dyDescent="0.25">
      <c r="A67" s="31"/>
      <c r="B67" s="31"/>
      <c r="C67" s="30"/>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row>
    <row r="68" spans="1:44" ht="8.85" customHeight="1" x14ac:dyDescent="0.25">
      <c r="A68" s="31"/>
      <c r="B68" s="31"/>
      <c r="C68" s="30"/>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row>
    <row r="69" spans="1:44" ht="8.85" customHeight="1" x14ac:dyDescent="0.25">
      <c r="A69" s="31"/>
      <c r="B69" s="31"/>
      <c r="C69" s="30"/>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row>
    <row r="70" spans="1:44" ht="8.85" customHeight="1" x14ac:dyDescent="0.25">
      <c r="A70" s="31"/>
      <c r="B70" s="31"/>
      <c r="C70" s="30"/>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row>
    <row r="71" spans="1:44" ht="8.85" customHeight="1" x14ac:dyDescent="0.25">
      <c r="A71" s="31"/>
      <c r="B71" s="31"/>
      <c r="C71" s="30"/>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row>
    <row r="72" spans="1:44" ht="8.85" customHeight="1" x14ac:dyDescent="0.25">
      <c r="A72" s="31"/>
      <c r="B72" s="31"/>
      <c r="C72" s="30"/>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row>
    <row r="73" spans="1:44" ht="8.85" customHeight="1" x14ac:dyDescent="0.25">
      <c r="A73" s="31"/>
      <c r="B73" s="31"/>
      <c r="C73" s="30"/>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row>
    <row r="74" spans="1:44" ht="8.85" customHeight="1" x14ac:dyDescent="0.25">
      <c r="A74" s="31"/>
      <c r="B74" s="31"/>
      <c r="C74" s="30"/>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row>
    <row r="75" spans="1:44" s="15" customFormat="1" ht="10.5" customHeight="1" x14ac:dyDescent="0.25">
      <c r="A75" s="312" t="s">
        <v>495</v>
      </c>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50" t="s">
        <v>496</v>
      </c>
      <c r="AR75" s="12"/>
    </row>
    <row r="76" spans="1:44" s="15" customFormat="1" ht="10.5" customHeight="1" x14ac:dyDescent="0.25">
      <c r="A76" s="278"/>
      <c r="B76" s="12"/>
      <c r="C76" s="12"/>
      <c r="D76" s="12"/>
      <c r="E76" s="12"/>
      <c r="F76" s="12"/>
      <c r="G76" s="12"/>
      <c r="H76" s="12"/>
      <c r="I76" s="12"/>
      <c r="J76" s="12"/>
      <c r="K76" s="12"/>
      <c r="L76" s="12"/>
      <c r="M76" s="12"/>
      <c r="N76" s="12"/>
      <c r="O76" s="12"/>
      <c r="P76" s="12"/>
      <c r="Q76" s="12"/>
      <c r="R76" s="12"/>
      <c r="S76" s="12"/>
      <c r="T76" s="12"/>
      <c r="U76" s="12"/>
      <c r="V76" s="12"/>
      <c r="W76" s="289" t="s">
        <v>45</v>
      </c>
      <c r="X76" s="12"/>
      <c r="Y76" s="12"/>
      <c r="Z76" s="278" t="s">
        <v>482</v>
      </c>
      <c r="AA76" s="12"/>
      <c r="AB76" s="12"/>
      <c r="AC76" s="12"/>
      <c r="AD76" s="12"/>
      <c r="AE76" s="12"/>
      <c r="AF76" s="12"/>
      <c r="AG76" s="12"/>
      <c r="AH76" s="12"/>
      <c r="AI76" s="12"/>
      <c r="AJ76" s="12"/>
      <c r="AK76" s="12"/>
      <c r="AL76" s="12"/>
      <c r="AM76" s="12"/>
      <c r="AN76" s="12"/>
      <c r="AO76" s="12"/>
      <c r="AP76" s="289" t="s">
        <v>483</v>
      </c>
      <c r="AQ76" s="12"/>
      <c r="AR76" s="12"/>
    </row>
    <row r="77" spans="1:44" s="15" customFormat="1" ht="10.5" customHeight="1" x14ac:dyDescent="0.25">
      <c r="A77" s="279"/>
      <c r="B77" s="12"/>
      <c r="C77" s="12"/>
      <c r="D77" s="12"/>
      <c r="E77" s="12"/>
      <c r="F77" s="12"/>
      <c r="G77" s="12"/>
      <c r="H77" s="12"/>
      <c r="I77" s="12"/>
      <c r="J77" s="12"/>
      <c r="K77" s="12"/>
      <c r="L77" s="12"/>
      <c r="M77" s="12"/>
      <c r="N77" s="12"/>
      <c r="O77" s="12"/>
      <c r="P77" s="12"/>
      <c r="Q77" s="12"/>
      <c r="R77" s="12"/>
      <c r="S77" s="12"/>
      <c r="T77" s="12"/>
      <c r="U77" s="12"/>
      <c r="V77" s="12"/>
      <c r="W77" s="289" t="s">
        <v>484</v>
      </c>
      <c r="X77" s="12"/>
      <c r="Y77" s="12"/>
      <c r="Z77" s="278" t="s">
        <v>485</v>
      </c>
      <c r="AA77" s="12"/>
      <c r="AB77" s="12"/>
      <c r="AC77" s="12"/>
      <c r="AD77" s="12"/>
      <c r="AE77" s="12"/>
      <c r="AF77" s="12"/>
      <c r="AG77" s="12"/>
      <c r="AH77" s="12"/>
      <c r="AI77" s="12"/>
      <c r="AJ77" s="12"/>
      <c r="AK77" s="12"/>
      <c r="AL77" s="12"/>
      <c r="AM77" s="12"/>
      <c r="AN77" s="12"/>
      <c r="AO77" s="12"/>
      <c r="AP77" s="289" t="s">
        <v>129</v>
      </c>
      <c r="AQ77" s="12"/>
      <c r="AR77" s="12"/>
    </row>
    <row r="78" spans="1:44" s="15" customFormat="1" ht="10.5" customHeight="1" x14ac:dyDescent="0.25">
      <c r="A78" s="280"/>
      <c r="B78" s="12"/>
      <c r="C78" s="12"/>
      <c r="D78" s="12"/>
      <c r="E78" s="12"/>
      <c r="F78" s="12"/>
      <c r="G78" s="12"/>
      <c r="H78" s="12"/>
      <c r="I78" s="12"/>
      <c r="J78" s="12"/>
      <c r="K78" s="12"/>
      <c r="L78" s="12"/>
      <c r="M78" s="12"/>
      <c r="N78" s="12"/>
      <c r="O78" s="12"/>
      <c r="P78" s="12"/>
      <c r="Q78" s="12"/>
      <c r="R78" s="12"/>
      <c r="S78" s="12"/>
      <c r="T78" s="12"/>
      <c r="U78" s="12"/>
      <c r="V78" s="12"/>
      <c r="W78" s="289" t="s">
        <v>51</v>
      </c>
      <c r="X78" s="12"/>
      <c r="Y78" s="12"/>
      <c r="Z78" s="290" t="s">
        <v>52</v>
      </c>
      <c r="AA78" s="12"/>
      <c r="AB78" s="12"/>
      <c r="AC78" s="12"/>
      <c r="AD78" s="12"/>
      <c r="AE78" s="12"/>
      <c r="AF78" s="12"/>
      <c r="AG78" s="12"/>
      <c r="AH78" s="12"/>
      <c r="AI78" s="12"/>
      <c r="AJ78" s="12"/>
      <c r="AK78" s="12"/>
      <c r="AL78" s="12"/>
      <c r="AM78" s="12"/>
      <c r="AN78" s="12"/>
      <c r="AO78" s="12"/>
      <c r="AP78" s="12"/>
      <c r="AQ78" s="12"/>
      <c r="AR78" s="12"/>
    </row>
    <row r="79" spans="1:44" ht="8.4499999999999993"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row>
    <row r="80" spans="1:44" ht="9.6"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291" t="s">
        <v>486</v>
      </c>
      <c r="AA80" s="291"/>
      <c r="AB80" s="291"/>
      <c r="AC80" s="291"/>
      <c r="AD80" s="291"/>
      <c r="AE80" s="291"/>
      <c r="AF80" s="291"/>
      <c r="AG80" s="291"/>
      <c r="AH80" s="291"/>
      <c r="AI80" s="291"/>
      <c r="AJ80" s="291"/>
      <c r="AK80" s="291"/>
      <c r="AL80" s="291"/>
      <c r="AM80" s="30"/>
      <c r="AN80" s="276" t="s">
        <v>300</v>
      </c>
      <c r="AO80" s="30"/>
      <c r="AP80" s="30"/>
      <c r="AQ80" s="30"/>
      <c r="AR80" s="30"/>
    </row>
    <row r="81" spans="1:44" ht="8.85" customHeight="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row>
    <row r="82" spans="1:44" ht="9.6" customHeight="1" x14ac:dyDescent="0.25">
      <c r="A82" s="30"/>
      <c r="B82" s="30"/>
      <c r="C82" s="30"/>
      <c r="D82" s="30"/>
      <c r="E82" s="293" t="s">
        <v>487</v>
      </c>
      <c r="F82" s="293"/>
      <c r="G82" s="293"/>
      <c r="H82" s="293"/>
      <c r="I82" s="293"/>
      <c r="J82" s="30"/>
      <c r="K82" s="30"/>
      <c r="L82" s="30"/>
      <c r="M82" s="30"/>
      <c r="N82" s="30"/>
      <c r="O82" s="30"/>
      <c r="P82" s="30"/>
      <c r="Q82" s="293" t="s">
        <v>488</v>
      </c>
      <c r="R82" s="293"/>
      <c r="S82" s="293"/>
      <c r="T82" s="293"/>
      <c r="U82" s="293"/>
      <c r="V82" s="30"/>
      <c r="W82" s="30"/>
      <c r="X82" s="30"/>
      <c r="Y82" s="30"/>
      <c r="Z82" s="30"/>
      <c r="AA82" s="30"/>
      <c r="AB82" s="30"/>
      <c r="AC82" s="30"/>
      <c r="AD82" s="291" t="s">
        <v>400</v>
      </c>
      <c r="AE82" s="291"/>
      <c r="AF82" s="291"/>
      <c r="AG82" s="291"/>
      <c r="AH82" s="291"/>
      <c r="AI82" s="291"/>
      <c r="AJ82" s="291"/>
      <c r="AK82" s="30"/>
      <c r="AL82" s="30"/>
      <c r="AM82" s="30"/>
      <c r="AN82" s="44" t="s">
        <v>489</v>
      </c>
      <c r="AO82" s="30"/>
      <c r="AP82" s="30"/>
      <c r="AQ82" s="30"/>
      <c r="AR82" s="30"/>
    </row>
    <row r="83" spans="1:44" ht="9.6" customHeight="1" x14ac:dyDescent="0.25">
      <c r="A83" s="30"/>
      <c r="B83" s="30"/>
      <c r="C83" s="30"/>
      <c r="D83" s="30"/>
      <c r="E83" s="291" t="s">
        <v>490</v>
      </c>
      <c r="F83" s="291"/>
      <c r="G83" s="291"/>
      <c r="H83" s="291"/>
      <c r="I83" s="291"/>
      <c r="J83" s="30"/>
      <c r="K83" s="291" t="s">
        <v>491</v>
      </c>
      <c r="L83" s="291"/>
      <c r="M83" s="291"/>
      <c r="N83" s="291"/>
      <c r="O83" s="291"/>
      <c r="P83" s="30"/>
      <c r="Q83" s="291" t="s">
        <v>492</v>
      </c>
      <c r="R83" s="291"/>
      <c r="S83" s="291"/>
      <c r="T83" s="291"/>
      <c r="U83" s="291"/>
      <c r="V83" s="30"/>
      <c r="W83" s="30"/>
      <c r="X83" s="30"/>
      <c r="Y83" s="30"/>
      <c r="Z83" s="30"/>
      <c r="AA83" s="30"/>
      <c r="AB83" s="30"/>
      <c r="AC83" s="30"/>
      <c r="AD83" s="30"/>
      <c r="AE83" s="30"/>
      <c r="AF83" s="30"/>
      <c r="AG83" s="30"/>
      <c r="AH83" s="30"/>
      <c r="AI83" s="30"/>
      <c r="AJ83" s="30"/>
      <c r="AK83" s="30"/>
      <c r="AL83" s="30"/>
      <c r="AM83" s="30"/>
      <c r="AN83" s="44" t="s">
        <v>493</v>
      </c>
      <c r="AO83" s="30"/>
      <c r="AP83" s="30"/>
      <c r="AQ83" s="30"/>
      <c r="AR83" s="30"/>
    </row>
    <row r="84" spans="1:44" ht="9.6" customHeight="1" x14ac:dyDescent="0.25">
      <c r="A84" s="30"/>
      <c r="B84" s="30"/>
      <c r="C84" s="30"/>
      <c r="D84" s="30"/>
      <c r="Z84" s="291" t="s">
        <v>435</v>
      </c>
      <c r="AA84" s="291"/>
      <c r="AB84" s="291"/>
      <c r="AC84" s="30"/>
      <c r="AD84" s="291" t="s">
        <v>62</v>
      </c>
      <c r="AE84" s="291"/>
      <c r="AF84" s="291"/>
      <c r="AG84" s="30"/>
      <c r="AH84" s="291" t="s">
        <v>63</v>
      </c>
      <c r="AI84" s="291"/>
      <c r="AJ84" s="291"/>
      <c r="AK84" s="30"/>
      <c r="AL84" s="30"/>
      <c r="AM84" s="30"/>
      <c r="AN84" s="276" t="s">
        <v>494</v>
      </c>
      <c r="AO84" s="30"/>
      <c r="AP84" s="30"/>
      <c r="AQ84" s="30"/>
      <c r="AR84" s="30"/>
    </row>
    <row r="85" spans="1:44" ht="9.6" customHeight="1" x14ac:dyDescent="0.25">
      <c r="A85" s="30"/>
      <c r="B85" s="30"/>
      <c r="C85" s="30"/>
      <c r="D85" s="30"/>
      <c r="E85" s="30"/>
      <c r="F85" s="30"/>
      <c r="G85" s="30"/>
      <c r="H85" s="30"/>
      <c r="I85" s="44" t="s">
        <v>67</v>
      </c>
      <c r="J85" s="30"/>
      <c r="K85" s="30"/>
      <c r="L85" s="30"/>
      <c r="M85" s="30"/>
      <c r="N85" s="30"/>
      <c r="O85" s="44" t="s">
        <v>67</v>
      </c>
      <c r="P85" s="30"/>
      <c r="Q85" s="30"/>
      <c r="R85" s="30"/>
      <c r="S85" s="30"/>
      <c r="T85" s="30"/>
      <c r="U85" s="44" t="s">
        <v>67</v>
      </c>
      <c r="V85" s="30"/>
      <c r="W85" s="30"/>
      <c r="X85" s="30"/>
      <c r="Y85" s="30"/>
      <c r="Z85" s="30"/>
      <c r="AA85" s="30"/>
      <c r="AB85" s="44" t="s">
        <v>269</v>
      </c>
      <c r="AC85" s="30"/>
      <c r="AD85" s="30"/>
      <c r="AE85" s="30"/>
      <c r="AF85" s="44" t="s">
        <v>269</v>
      </c>
      <c r="AG85" s="30"/>
      <c r="AH85" s="30"/>
      <c r="AI85" s="30"/>
      <c r="AJ85" s="44" t="s">
        <v>269</v>
      </c>
      <c r="AK85" s="30"/>
      <c r="AL85" s="44" t="s">
        <v>412</v>
      </c>
      <c r="AM85" s="30"/>
      <c r="AN85" s="30"/>
      <c r="AO85" s="30"/>
      <c r="AP85" s="30"/>
      <c r="AQ85" s="30"/>
      <c r="AR85" s="30"/>
    </row>
    <row r="86" spans="1:44" ht="9.6" customHeight="1" x14ac:dyDescent="0.25">
      <c r="A86" s="276" t="s">
        <v>74</v>
      </c>
      <c r="B86" s="30"/>
      <c r="C86" s="276" t="s">
        <v>76</v>
      </c>
      <c r="D86" s="30"/>
      <c r="E86" s="276" t="s">
        <v>77</v>
      </c>
      <c r="F86" s="30"/>
      <c r="G86" s="276" t="s">
        <v>438</v>
      </c>
      <c r="H86" s="30"/>
      <c r="I86" s="276" t="s">
        <v>83</v>
      </c>
      <c r="J86" s="30"/>
      <c r="K86" s="276" t="s">
        <v>77</v>
      </c>
      <c r="L86" s="30"/>
      <c r="M86" s="276" t="s">
        <v>438</v>
      </c>
      <c r="N86" s="30"/>
      <c r="O86" s="276" t="s">
        <v>83</v>
      </c>
      <c r="P86" s="30"/>
      <c r="Q86" s="276" t="s">
        <v>77</v>
      </c>
      <c r="R86" s="30"/>
      <c r="S86" s="276" t="s">
        <v>438</v>
      </c>
      <c r="T86" s="30"/>
      <c r="U86" s="276" t="s">
        <v>83</v>
      </c>
      <c r="V86" s="30"/>
      <c r="W86" s="276" t="s">
        <v>68</v>
      </c>
      <c r="X86" s="30"/>
      <c r="Y86" s="30"/>
      <c r="Z86" s="276" t="s">
        <v>77</v>
      </c>
      <c r="AA86" s="30"/>
      <c r="AB86" s="276" t="s">
        <v>376</v>
      </c>
      <c r="AC86" s="30"/>
      <c r="AD86" s="276" t="s">
        <v>77</v>
      </c>
      <c r="AE86" s="30"/>
      <c r="AF86" s="276" t="s">
        <v>376</v>
      </c>
      <c r="AG86" s="30"/>
      <c r="AH86" s="276" t="s">
        <v>77</v>
      </c>
      <c r="AI86" s="30"/>
      <c r="AJ86" s="276" t="s">
        <v>376</v>
      </c>
      <c r="AK86" s="30"/>
      <c r="AL86" s="276" t="s">
        <v>421</v>
      </c>
      <c r="AM86" s="30"/>
      <c r="AN86" s="276" t="s">
        <v>313</v>
      </c>
      <c r="AO86" s="30"/>
      <c r="AP86" s="276" t="s">
        <v>74</v>
      </c>
      <c r="AQ86" s="30"/>
      <c r="AR86" s="30"/>
    </row>
    <row r="87" spans="1:44" ht="8.8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row>
    <row r="88" spans="1:44" ht="8.85" customHeight="1" x14ac:dyDescent="0.25">
      <c r="A88" s="30"/>
      <c r="B88" s="30" t="s">
        <v>130</v>
      </c>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row>
    <row r="89" spans="1:44" ht="8.85" customHeight="1" x14ac:dyDescent="0.25">
      <c r="A89" s="30">
        <v>1</v>
      </c>
      <c r="B89" s="31"/>
      <c r="C89" s="30" t="s">
        <v>131</v>
      </c>
      <c r="D89" s="31"/>
      <c r="E89" s="296">
        <v>147695</v>
      </c>
      <c r="F89" s="31"/>
      <c r="G89" s="97">
        <f>(E89/$AR89)</f>
        <v>4.4312931293129312</v>
      </c>
      <c r="H89" s="31"/>
      <c r="I89" s="297">
        <f>IF(G$219,G89/G$219*100,0)</f>
        <v>12.851964270622515</v>
      </c>
      <c r="J89" s="296"/>
      <c r="K89" s="296">
        <v>5787437</v>
      </c>
      <c r="L89" s="31"/>
      <c r="M89" s="97">
        <f>(K89/$AR89)</f>
        <v>173.64047404740475</v>
      </c>
      <c r="N89" s="31"/>
      <c r="O89" s="297">
        <f>IF(M$219,M89/M$219*100,0)</f>
        <v>264.40886319800819</v>
      </c>
      <c r="P89" s="31"/>
      <c r="Q89" s="296">
        <v>1146632</v>
      </c>
      <c r="R89" s="31"/>
      <c r="S89" s="97">
        <f>(Q89/$AR89)</f>
        <v>34.402400240024001</v>
      </c>
      <c r="T89" s="31"/>
      <c r="U89" s="297">
        <f>IF(S$219,S89/S$219*100,0)</f>
        <v>88.207068468550133</v>
      </c>
      <c r="V89" s="31"/>
      <c r="W89" s="296">
        <f>(E89+K89+Q89)</f>
        <v>7081764</v>
      </c>
      <c r="X89" s="31"/>
      <c r="Y89" s="31"/>
      <c r="Z89" s="296">
        <v>14640</v>
      </c>
      <c r="AA89" s="31"/>
      <c r="AB89" s="297">
        <f>IF($W89,Z89/$W89*100,0)</f>
        <v>0.20672815417175722</v>
      </c>
      <c r="AC89" s="31"/>
      <c r="AD89" s="296">
        <v>0</v>
      </c>
      <c r="AE89" s="31"/>
      <c r="AF89" s="297">
        <f>IF($W89,AD89/$W89*100,0)</f>
        <v>0</v>
      </c>
      <c r="AG89" s="31"/>
      <c r="AH89" s="296">
        <v>0</v>
      </c>
      <c r="AI89" s="31"/>
      <c r="AJ89" s="297">
        <f>IF($W89,AH89/$W89*100,0)</f>
        <v>0</v>
      </c>
      <c r="AK89" s="31"/>
      <c r="AL89" s="296">
        <v>3292759</v>
      </c>
      <c r="AM89" s="31"/>
      <c r="AN89" s="296">
        <v>7659938.5600000005</v>
      </c>
      <c r="AO89" s="31"/>
      <c r="AP89" s="30">
        <v>1</v>
      </c>
      <c r="AQ89" s="31"/>
      <c r="AR89" s="114">
        <v>33330</v>
      </c>
    </row>
    <row r="90" spans="1:44" ht="8.85" customHeight="1" x14ac:dyDescent="0.25">
      <c r="A90" s="30">
        <v>2</v>
      </c>
      <c r="B90" s="31"/>
      <c r="C90" s="30" t="s">
        <v>132</v>
      </c>
      <c r="D90" s="31"/>
      <c r="E90" s="114">
        <v>4313778</v>
      </c>
      <c r="F90" s="31"/>
      <c r="G90" s="297">
        <f>(E90/$AR90)</f>
        <v>40.80573239370004</v>
      </c>
      <c r="H90" s="31"/>
      <c r="I90" s="297">
        <f>IF(G$219,G90/G$219*100,0)</f>
        <v>118.34780490852559</v>
      </c>
      <c r="J90" s="114"/>
      <c r="K90" s="114">
        <v>394272</v>
      </c>
      <c r="L90" s="31"/>
      <c r="M90" s="297">
        <f>(K90/$AR90)</f>
        <v>3.7295748001702691</v>
      </c>
      <c r="N90" s="31"/>
      <c r="O90" s="297">
        <f>IF(M$219,M90/M$219*100,0)</f>
        <v>5.6791634469722778</v>
      </c>
      <c r="P90" s="31"/>
      <c r="Q90" s="114">
        <v>0</v>
      </c>
      <c r="R90" s="31"/>
      <c r="S90" s="297">
        <f>(Q90/$AR90)</f>
        <v>0</v>
      </c>
      <c r="T90" s="31"/>
      <c r="U90" s="297">
        <f>IF(S$219,S90/S$219*100,0)</f>
        <v>0</v>
      </c>
      <c r="V90" s="31"/>
      <c r="W90" s="114">
        <f>(E90+K90+Q90)</f>
        <v>4708050</v>
      </c>
      <c r="X90" s="31"/>
      <c r="Y90" s="31"/>
      <c r="Z90" s="114">
        <v>0</v>
      </c>
      <c r="AA90" s="31"/>
      <c r="AB90" s="297">
        <f>IF($W90,Z90/$W90*100,0)</f>
        <v>0</v>
      </c>
      <c r="AC90" s="31"/>
      <c r="AD90" s="114">
        <v>0</v>
      </c>
      <c r="AE90" s="31"/>
      <c r="AF90" s="297">
        <f>IF($W90,AD90/$W90*100,0)</f>
        <v>0</v>
      </c>
      <c r="AG90" s="31"/>
      <c r="AH90" s="114">
        <v>0</v>
      </c>
      <c r="AI90" s="31"/>
      <c r="AJ90" s="297">
        <f>IF($W90,AH90/$W90*100,0)</f>
        <v>0</v>
      </c>
      <c r="AK90" s="31"/>
      <c r="AL90" s="114">
        <v>38908</v>
      </c>
      <c r="AM90" s="31"/>
      <c r="AN90" s="114">
        <v>12520618.74</v>
      </c>
      <c r="AO90" s="31"/>
      <c r="AP90" s="30">
        <v>2</v>
      </c>
      <c r="AQ90" s="31"/>
      <c r="AR90" s="114">
        <v>105715</v>
      </c>
    </row>
    <row r="91" spans="1:44" ht="8.85" customHeight="1" x14ac:dyDescent="0.25">
      <c r="A91" s="30">
        <v>3</v>
      </c>
      <c r="B91" s="31"/>
      <c r="C91" s="30" t="s">
        <v>133</v>
      </c>
      <c r="D91" s="31"/>
      <c r="E91" s="114">
        <v>0</v>
      </c>
      <c r="F91" s="31"/>
      <c r="G91" s="297">
        <f>(E91/$AR91)</f>
        <v>0</v>
      </c>
      <c r="H91" s="31"/>
      <c r="I91" s="297">
        <f>IF(G$219,G91/G$219*100,0)</f>
        <v>0</v>
      </c>
      <c r="J91" s="114"/>
      <c r="K91" s="114">
        <v>2245941</v>
      </c>
      <c r="L91" s="31"/>
      <c r="M91" s="297">
        <f>(K91/$AR91)</f>
        <v>144.3314054366686</v>
      </c>
      <c r="N91" s="31"/>
      <c r="O91" s="297">
        <f>IF(M$219,M91/M$219*100,0)</f>
        <v>219.77884502239843</v>
      </c>
      <c r="P91" s="31"/>
      <c r="Q91" s="114">
        <v>775341</v>
      </c>
      <c r="R91" s="31"/>
      <c r="S91" s="297">
        <f>(Q91/$AR91)</f>
        <v>49.825910931174086</v>
      </c>
      <c r="T91" s="31"/>
      <c r="U91" s="297">
        <f>IF(S$219,S91/S$219*100,0)</f>
        <v>127.7526424421044</v>
      </c>
      <c r="V91" s="31"/>
      <c r="W91" s="114">
        <f>(E91+K91+Q91)</f>
        <v>3021282</v>
      </c>
      <c r="X91" s="31"/>
      <c r="Y91" s="31"/>
      <c r="Z91" s="114">
        <v>34401</v>
      </c>
      <c r="AA91" s="31"/>
      <c r="AB91" s="297">
        <f>IF($W91,Z91/$W91*100,0)</f>
        <v>1.1386226111961744</v>
      </c>
      <c r="AC91" s="31"/>
      <c r="AD91" s="114">
        <v>0</v>
      </c>
      <c r="AE91" s="31"/>
      <c r="AF91" s="297">
        <f>IF($W91,AD91/$W91*100,0)</f>
        <v>0</v>
      </c>
      <c r="AG91" s="31"/>
      <c r="AH91" s="114">
        <v>0</v>
      </c>
      <c r="AI91" s="31"/>
      <c r="AJ91" s="297">
        <f>IF($W91,AH91/$W91*100,0)</f>
        <v>0</v>
      </c>
      <c r="AK91" s="31"/>
      <c r="AL91" s="114">
        <v>261803</v>
      </c>
      <c r="AM91" s="31"/>
      <c r="AN91" s="114">
        <v>6477026.3900000015</v>
      </c>
      <c r="AO91" s="31"/>
      <c r="AP91" s="30">
        <v>3</v>
      </c>
      <c r="AQ91" s="31"/>
      <c r="AR91" s="114">
        <v>15561</v>
      </c>
    </row>
    <row r="92" spans="1:44" ht="8.85" customHeight="1" x14ac:dyDescent="0.25">
      <c r="A92" s="30">
        <v>4</v>
      </c>
      <c r="B92" s="31"/>
      <c r="C92" s="30" t="s">
        <v>134</v>
      </c>
      <c r="D92" s="31"/>
      <c r="E92" s="114">
        <v>5081</v>
      </c>
      <c r="F92" s="31"/>
      <c r="G92" s="297">
        <f>(E92/$AR92)</f>
        <v>0.39522401991288114</v>
      </c>
      <c r="H92" s="31"/>
      <c r="I92" s="297">
        <f>IF(G$219,G92/G$219*100,0)</f>
        <v>1.1462579510283284</v>
      </c>
      <c r="J92" s="114"/>
      <c r="K92" s="114">
        <v>252278</v>
      </c>
      <c r="L92" s="31"/>
      <c r="M92" s="297">
        <f>(K92/$AR92)</f>
        <v>19.623366521468576</v>
      </c>
      <c r="N92" s="31"/>
      <c r="O92" s="297">
        <f>IF(M$219,M92/M$219*100,0)</f>
        <v>29.881236287358014</v>
      </c>
      <c r="P92" s="31"/>
      <c r="Q92" s="114">
        <v>715833</v>
      </c>
      <c r="R92" s="31"/>
      <c r="S92" s="297">
        <f>(Q92/$AR92)</f>
        <v>55.680849408836337</v>
      </c>
      <c r="T92" s="31"/>
      <c r="U92" s="297">
        <f>IF(S$219,S92/S$219*100,0)</f>
        <v>142.76458799169035</v>
      </c>
      <c r="V92" s="31"/>
      <c r="W92" s="114">
        <f>(E92+K92+Q92)</f>
        <v>973192</v>
      </c>
      <c r="X92" s="31"/>
      <c r="Y92" s="31"/>
      <c r="Z92" s="114">
        <v>0</v>
      </c>
      <c r="AA92" s="31"/>
      <c r="AB92" s="297">
        <f>IF($W92,Z92/$W92*100,0)</f>
        <v>0</v>
      </c>
      <c r="AC92" s="31"/>
      <c r="AD92" s="114">
        <v>0</v>
      </c>
      <c r="AE92" s="31"/>
      <c r="AF92" s="297">
        <f>IF($W92,AD92/$W92*100,0)</f>
        <v>0</v>
      </c>
      <c r="AG92" s="31"/>
      <c r="AH92" s="114">
        <v>0</v>
      </c>
      <c r="AI92" s="31"/>
      <c r="AJ92" s="297">
        <f>IF($W92,AH92/$W92*100,0)</f>
        <v>0</v>
      </c>
      <c r="AK92" s="31"/>
      <c r="AL92" s="114">
        <v>3531904</v>
      </c>
      <c r="AM92" s="31"/>
      <c r="AN92" s="114">
        <v>2702048.52</v>
      </c>
      <c r="AO92" s="31"/>
      <c r="AP92" s="30">
        <v>4</v>
      </c>
      <c r="AQ92" s="31"/>
      <c r="AR92" s="114">
        <v>12856</v>
      </c>
    </row>
    <row r="93" spans="1:44" ht="8.85" customHeight="1" x14ac:dyDescent="0.25">
      <c r="A93" s="30">
        <v>5</v>
      </c>
      <c r="B93" s="31"/>
      <c r="C93" s="30" t="s">
        <v>135</v>
      </c>
      <c r="D93" s="31"/>
      <c r="E93" s="114">
        <v>0</v>
      </c>
      <c r="F93" s="31"/>
      <c r="G93" s="302">
        <f>(E93/$AR93)</f>
        <v>0</v>
      </c>
      <c r="H93" s="31"/>
      <c r="I93" s="302">
        <f>IF(G$219,G93/G$219*100,0)</f>
        <v>0</v>
      </c>
      <c r="J93" s="114"/>
      <c r="K93" s="114">
        <v>1779926</v>
      </c>
      <c r="L93" s="31"/>
      <c r="M93" s="302">
        <f>(K93/$AR93)</f>
        <v>55.3803982576229</v>
      </c>
      <c r="N93" s="31"/>
      <c r="O93" s="302">
        <f>IF(M$219,M93/M$219*100,0)</f>
        <v>84.32980978129207</v>
      </c>
      <c r="P93" s="31"/>
      <c r="Q93" s="114">
        <v>866579</v>
      </c>
      <c r="R93" s="31"/>
      <c r="S93" s="302">
        <f>(Q93/$AR93)</f>
        <v>26.962632233976354</v>
      </c>
      <c r="T93" s="31"/>
      <c r="U93" s="302">
        <f>IF(S$219,S93/S$219*100,0)</f>
        <v>69.131651598767334</v>
      </c>
      <c r="V93" s="31"/>
      <c r="W93" s="114">
        <f>(E93+K93+Q93)</f>
        <v>2646505</v>
      </c>
      <c r="X93" s="31"/>
      <c r="Y93" s="31"/>
      <c r="Z93" s="114">
        <v>13257</v>
      </c>
      <c r="AA93" s="31"/>
      <c r="AB93" s="302">
        <f>IF($W93,Z93/$W93*100,0)</f>
        <v>0.50092480460078481</v>
      </c>
      <c r="AC93" s="31"/>
      <c r="AD93" s="114">
        <v>0</v>
      </c>
      <c r="AE93" s="31"/>
      <c r="AF93" s="302">
        <f>IF($W93,AD93/$W93*100,0)</f>
        <v>0</v>
      </c>
      <c r="AG93" s="31"/>
      <c r="AH93" s="114">
        <v>0</v>
      </c>
      <c r="AI93" s="31"/>
      <c r="AJ93" s="302">
        <f>IF($W93,AH93/$W93*100,0)</f>
        <v>0</v>
      </c>
      <c r="AK93" s="31"/>
      <c r="AL93" s="114">
        <v>371815</v>
      </c>
      <c r="AM93" s="31"/>
      <c r="AN93" s="114">
        <v>6100238.2400000002</v>
      </c>
      <c r="AO93" s="31"/>
      <c r="AP93" s="30">
        <v>5</v>
      </c>
      <c r="AQ93" s="31"/>
      <c r="AR93" s="114">
        <v>32140</v>
      </c>
    </row>
    <row r="94" spans="1:44" ht="8.85" customHeight="1" x14ac:dyDescent="0.25">
      <c r="A94" s="37"/>
      <c r="B94" s="31"/>
      <c r="C94" s="30"/>
      <c r="D94" s="31"/>
      <c r="E94" s="31"/>
      <c r="F94" s="31"/>
      <c r="G94" s="38"/>
      <c r="H94" s="31"/>
      <c r="I94" s="38"/>
      <c r="J94" s="31"/>
      <c r="K94" s="31"/>
      <c r="L94" s="31"/>
      <c r="M94" s="38"/>
      <c r="N94" s="31"/>
      <c r="O94" s="38"/>
      <c r="P94" s="31"/>
      <c r="Q94" s="31"/>
      <c r="R94" s="31"/>
      <c r="S94" s="38"/>
      <c r="T94" s="31"/>
      <c r="U94" s="38"/>
      <c r="V94" s="31"/>
      <c r="W94" s="31"/>
      <c r="X94" s="31"/>
      <c r="Y94" s="31"/>
      <c r="Z94" s="31"/>
      <c r="AA94" s="31"/>
      <c r="AB94" s="38"/>
      <c r="AC94" s="31"/>
      <c r="AD94" s="31"/>
      <c r="AE94" s="31"/>
      <c r="AF94" s="38"/>
      <c r="AG94" s="31"/>
      <c r="AH94" s="31"/>
      <c r="AI94" s="31"/>
      <c r="AJ94" s="38"/>
      <c r="AK94" s="31"/>
      <c r="AL94" s="31"/>
      <c r="AM94" s="31"/>
      <c r="AN94" s="31"/>
      <c r="AO94" s="31"/>
      <c r="AP94" s="37"/>
      <c r="AQ94" s="31"/>
      <c r="AR94" s="31"/>
    </row>
    <row r="95" spans="1:44" ht="8.85" customHeight="1" x14ac:dyDescent="0.25">
      <c r="A95" s="30">
        <v>6</v>
      </c>
      <c r="B95" s="31"/>
      <c r="C95" s="30" t="s">
        <v>136</v>
      </c>
      <c r="D95" s="31"/>
      <c r="E95" s="114">
        <v>0</v>
      </c>
      <c r="F95" s="31"/>
      <c r="G95" s="302">
        <f>(E95/$AR95)</f>
        <v>0</v>
      </c>
      <c r="H95" s="31"/>
      <c r="I95" s="302">
        <f>IF(G$219,G95/G$219*100,0)</f>
        <v>0</v>
      </c>
      <c r="J95" s="114"/>
      <c r="K95" s="114">
        <v>1311702</v>
      </c>
      <c r="L95" s="31"/>
      <c r="M95" s="302">
        <f>(K95/$AR95)</f>
        <v>85.241876787106833</v>
      </c>
      <c r="N95" s="31"/>
      <c r="O95" s="302">
        <f>IF(M$219,M95/M$219*100,0)</f>
        <v>129.80100326143096</v>
      </c>
      <c r="P95" s="31"/>
      <c r="Q95" s="114">
        <v>534622</v>
      </c>
      <c r="R95" s="31"/>
      <c r="S95" s="302">
        <f>(Q95/$AR95)</f>
        <v>34.742786586950871</v>
      </c>
      <c r="T95" s="31"/>
      <c r="U95" s="302">
        <f>IF(S$219,S95/S$219*100,0)</f>
        <v>89.079812277111699</v>
      </c>
      <c r="V95" s="31"/>
      <c r="W95" s="114">
        <f>(E95+K95+Q95)</f>
        <v>1846324</v>
      </c>
      <c r="X95" s="31"/>
      <c r="Y95" s="31"/>
      <c r="Z95" s="114">
        <v>11229</v>
      </c>
      <c r="AA95" s="31"/>
      <c r="AB95" s="302">
        <f>IF($W95,Z95/$W95*100,0)</f>
        <v>0.60818144594339885</v>
      </c>
      <c r="AC95" s="31"/>
      <c r="AD95" s="114">
        <v>0</v>
      </c>
      <c r="AE95" s="31"/>
      <c r="AF95" s="302">
        <f>IF($W95,AD95/$W95*100,0)</f>
        <v>0</v>
      </c>
      <c r="AG95" s="31"/>
      <c r="AH95" s="114">
        <v>0</v>
      </c>
      <c r="AI95" s="31"/>
      <c r="AJ95" s="302">
        <f>IF($W95,AH95/$W95*100,0)</f>
        <v>0</v>
      </c>
      <c r="AK95" s="31"/>
      <c r="AL95" s="114">
        <v>611908</v>
      </c>
      <c r="AM95" s="31"/>
      <c r="AN95" s="114">
        <v>3384514.8800000004</v>
      </c>
      <c r="AO95" s="31"/>
      <c r="AP95" s="30">
        <v>6</v>
      </c>
      <c r="AQ95" s="31"/>
      <c r="AR95" s="114">
        <v>15388</v>
      </c>
    </row>
    <row r="96" spans="1:44" ht="8.85" customHeight="1" x14ac:dyDescent="0.25">
      <c r="A96" s="30">
        <v>7</v>
      </c>
      <c r="B96" s="31"/>
      <c r="C96" s="30" t="s">
        <v>137</v>
      </c>
      <c r="D96" s="31"/>
      <c r="E96" s="114">
        <v>62839279</v>
      </c>
      <c r="F96" s="31"/>
      <c r="G96" s="302">
        <f>(E96/$AR96)</f>
        <v>265.49078334199442</v>
      </c>
      <c r="H96" s="31"/>
      <c r="I96" s="302">
        <f>IF(G$219,G96/G$219*100,0)</f>
        <v>769.99601744241545</v>
      </c>
      <c r="J96" s="114"/>
      <c r="K96" s="114">
        <v>16528950</v>
      </c>
      <c r="L96" s="31"/>
      <c r="M96" s="302">
        <f>(K96/$AR96)</f>
        <v>69.833453743488349</v>
      </c>
      <c r="N96" s="31"/>
      <c r="O96" s="302">
        <f>IF(M$219,M96/M$219*100,0)</f>
        <v>106.33801951304001</v>
      </c>
      <c r="P96" s="31"/>
      <c r="Q96" s="114">
        <v>14805809</v>
      </c>
      <c r="R96" s="31"/>
      <c r="S96" s="302">
        <f>(Q96/$AR96)</f>
        <v>62.55332479899954</v>
      </c>
      <c r="T96" s="31"/>
      <c r="U96" s="302">
        <f>IF(S$219,S96/S$219*100,0)</f>
        <v>160.38547790225226</v>
      </c>
      <c r="V96" s="31"/>
      <c r="W96" s="114">
        <f>(E96+K96+Q96)</f>
        <v>94174038</v>
      </c>
      <c r="X96" s="31"/>
      <c r="Y96" s="31"/>
      <c r="Z96" s="114">
        <v>11512205</v>
      </c>
      <c r="AA96" s="31"/>
      <c r="AB96" s="302">
        <f>IF($W96,Z96/$W96*100,0)</f>
        <v>12.22439352128025</v>
      </c>
      <c r="AC96" s="31"/>
      <c r="AD96" s="114">
        <v>0</v>
      </c>
      <c r="AE96" s="31"/>
      <c r="AF96" s="302">
        <f>IF($W96,AD96/$W96*100,0)</f>
        <v>0</v>
      </c>
      <c r="AG96" s="31"/>
      <c r="AH96" s="114">
        <v>0</v>
      </c>
      <c r="AI96" s="31"/>
      <c r="AJ96" s="302">
        <f>IF($W96,AH96/$W96*100,0)</f>
        <v>0</v>
      </c>
      <c r="AK96" s="31"/>
      <c r="AL96" s="114">
        <v>26210267</v>
      </c>
      <c r="AM96" s="31"/>
      <c r="AN96" s="114">
        <v>6218197.8599999985</v>
      </c>
      <c r="AO96" s="31"/>
      <c r="AP96" s="30">
        <v>7</v>
      </c>
      <c r="AQ96" s="31"/>
      <c r="AR96" s="114">
        <v>236691</v>
      </c>
    </row>
    <row r="97" spans="1:44" ht="8.85" customHeight="1" x14ac:dyDescent="0.25">
      <c r="A97" s="30">
        <v>8</v>
      </c>
      <c r="B97" s="31"/>
      <c r="C97" s="30" t="s">
        <v>138</v>
      </c>
      <c r="D97" s="31"/>
      <c r="E97" s="114">
        <v>130397</v>
      </c>
      <c r="F97" s="31"/>
      <c r="G97" s="302">
        <f>(E97/$AR97)</f>
        <v>1.74306567391624</v>
      </c>
      <c r="H97" s="31"/>
      <c r="I97" s="302">
        <f>IF(G$219,G97/G$219*100,0)</f>
        <v>5.055368062729233</v>
      </c>
      <c r="J97" s="114"/>
      <c r="K97" s="114">
        <v>2208534</v>
      </c>
      <c r="L97" s="31"/>
      <c r="M97" s="302">
        <f>(K97/$AR97)</f>
        <v>29.522303466160487</v>
      </c>
      <c r="N97" s="31"/>
      <c r="O97" s="302">
        <f>IF(M$219,M97/M$219*100,0)</f>
        <v>44.954718888541187</v>
      </c>
      <c r="P97" s="31"/>
      <c r="Q97" s="114">
        <v>1382517</v>
      </c>
      <c r="R97" s="31"/>
      <c r="S97" s="302">
        <f>(Q97/$AR97)</f>
        <v>18.480623989092223</v>
      </c>
      <c r="T97" s="31"/>
      <c r="U97" s="302">
        <f>IF(S$219,S97/S$219*100,0)</f>
        <v>47.383951531698429</v>
      </c>
      <c r="V97" s="31"/>
      <c r="W97" s="114">
        <f>(E97+K97+Q97)</f>
        <v>3721448</v>
      </c>
      <c r="X97" s="31"/>
      <c r="Y97" s="31"/>
      <c r="Z97" s="114">
        <v>17426</v>
      </c>
      <c r="AA97" s="31"/>
      <c r="AB97" s="302">
        <f>IF($W97,Z97/$W97*100,0)</f>
        <v>0.46825859181694868</v>
      </c>
      <c r="AC97" s="31"/>
      <c r="AD97" s="114">
        <v>0</v>
      </c>
      <c r="AE97" s="31"/>
      <c r="AF97" s="302">
        <f>IF($W97,AD97/$W97*100,0)</f>
        <v>0</v>
      </c>
      <c r="AG97" s="31"/>
      <c r="AH97" s="114">
        <v>0</v>
      </c>
      <c r="AI97" s="31"/>
      <c r="AJ97" s="302">
        <f>IF($W97,AH97/$W97*100,0)</f>
        <v>0</v>
      </c>
      <c r="AK97" s="31"/>
      <c r="AL97" s="114">
        <v>1242564</v>
      </c>
      <c r="AM97" s="31"/>
      <c r="AN97" s="114">
        <v>15491707.540000003</v>
      </c>
      <c r="AO97" s="31"/>
      <c r="AP97" s="30">
        <v>8</v>
      </c>
      <c r="AQ97" s="31"/>
      <c r="AR97" s="114">
        <v>74809</v>
      </c>
    </row>
    <row r="98" spans="1:44" ht="8.85" customHeight="1" x14ac:dyDescent="0.25">
      <c r="A98" s="30">
        <v>9</v>
      </c>
      <c r="B98" s="31"/>
      <c r="C98" s="30" t="s">
        <v>139</v>
      </c>
      <c r="D98" s="31"/>
      <c r="E98" s="114">
        <v>0</v>
      </c>
      <c r="F98" s="31"/>
      <c r="G98" s="302">
        <f>(E98/$AR98)</f>
        <v>0</v>
      </c>
      <c r="H98" s="31"/>
      <c r="I98" s="302">
        <f>IF(G$219,G98/G$219*100,0)</f>
        <v>0</v>
      </c>
      <c r="J98" s="114"/>
      <c r="K98" s="114">
        <v>841278</v>
      </c>
      <c r="L98" s="31"/>
      <c r="M98" s="302">
        <f>(K98/$AR98)</f>
        <v>180.84221840068787</v>
      </c>
      <c r="N98" s="31"/>
      <c r="O98" s="302">
        <f>IF(M$219,M98/M$219*100,0)</f>
        <v>275.37522946682185</v>
      </c>
      <c r="P98" s="31"/>
      <c r="Q98" s="114">
        <v>273658</v>
      </c>
      <c r="R98" s="31"/>
      <c r="S98" s="302">
        <f>(Q98/$AR98)</f>
        <v>58.825881341358553</v>
      </c>
      <c r="T98" s="31"/>
      <c r="U98" s="302">
        <f>IF(S$219,S98/S$219*100,0)</f>
        <v>150.82838717640593</v>
      </c>
      <c r="V98" s="31"/>
      <c r="W98" s="114">
        <f>(E98+K98+Q98)</f>
        <v>1114936</v>
      </c>
      <c r="X98" s="31"/>
      <c r="Y98" s="31"/>
      <c r="Z98" s="114">
        <v>0</v>
      </c>
      <c r="AA98" s="31"/>
      <c r="AB98" s="302">
        <f>IF($W98,Z98/$W98*100,0)</f>
        <v>0</v>
      </c>
      <c r="AC98" s="31"/>
      <c r="AD98" s="114">
        <v>0</v>
      </c>
      <c r="AE98" s="31"/>
      <c r="AF98" s="302">
        <f>IF($W98,AD98/$W98*100,0)</f>
        <v>0</v>
      </c>
      <c r="AG98" s="31"/>
      <c r="AH98" s="114">
        <v>0</v>
      </c>
      <c r="AI98" s="31"/>
      <c r="AJ98" s="302">
        <f>IF($W98,AH98/$W98*100,0)</f>
        <v>0</v>
      </c>
      <c r="AK98" s="31"/>
      <c r="AL98" s="114">
        <v>899</v>
      </c>
      <c r="AM98" s="31"/>
      <c r="AN98" s="114">
        <v>3586109.1</v>
      </c>
      <c r="AO98" s="31"/>
      <c r="AP98" s="30">
        <v>9</v>
      </c>
      <c r="AQ98" s="31"/>
      <c r="AR98" s="114">
        <v>4652</v>
      </c>
    </row>
    <row r="99" spans="1:44" ht="8.85" customHeight="1" x14ac:dyDescent="0.25">
      <c r="A99" s="30">
        <v>10</v>
      </c>
      <c r="B99" s="31"/>
      <c r="C99" s="30" t="s">
        <v>140</v>
      </c>
      <c r="D99" s="31"/>
      <c r="E99" s="114">
        <v>0</v>
      </c>
      <c r="F99" s="31"/>
      <c r="G99" s="302">
        <f>(E99/$AR99)</f>
        <v>0</v>
      </c>
      <c r="H99" s="31"/>
      <c r="I99" s="302">
        <f>IF(G$219,G99/G$219*100,0)</f>
        <v>0</v>
      </c>
      <c r="J99" s="114"/>
      <c r="K99" s="114">
        <v>6285483</v>
      </c>
      <c r="L99" s="31"/>
      <c r="M99" s="302">
        <f>(K99/$AR99)</f>
        <v>81.139650164590464</v>
      </c>
      <c r="N99" s="31"/>
      <c r="O99" s="302">
        <f>IF(M$219,M99/M$219*100,0)</f>
        <v>123.55438890616239</v>
      </c>
      <c r="P99" s="31"/>
      <c r="Q99" s="114">
        <v>2359032</v>
      </c>
      <c r="R99" s="31"/>
      <c r="S99" s="302">
        <f>(Q99/$AR99)</f>
        <v>30.452875492157748</v>
      </c>
      <c r="T99" s="31"/>
      <c r="U99" s="302">
        <f>IF(S$219,S99/S$219*100,0)</f>
        <v>78.080565741337267</v>
      </c>
      <c r="V99" s="31"/>
      <c r="W99" s="114">
        <f>(E99+K99+Q99)</f>
        <v>8644515</v>
      </c>
      <c r="X99" s="31"/>
      <c r="Y99" s="31"/>
      <c r="Z99" s="114">
        <v>26370</v>
      </c>
      <c r="AA99" s="31"/>
      <c r="AB99" s="302">
        <f>IF($W99,Z99/$W99*100,0)</f>
        <v>0.30504892408654505</v>
      </c>
      <c r="AC99" s="31"/>
      <c r="AD99" s="114">
        <v>26840</v>
      </c>
      <c r="AE99" s="31"/>
      <c r="AF99" s="302">
        <f>IF($W99,AD99/$W99*100,0)</f>
        <v>0.31048589770507656</v>
      </c>
      <c r="AG99" s="31"/>
      <c r="AH99" s="114">
        <v>0</v>
      </c>
      <c r="AI99" s="31"/>
      <c r="AJ99" s="302">
        <f>IF($W99,AH99/$W99*100,0)</f>
        <v>0</v>
      </c>
      <c r="AK99" s="31"/>
      <c r="AL99" s="114">
        <v>2630827</v>
      </c>
      <c r="AM99" s="31"/>
      <c r="AN99" s="114">
        <v>9894604.799999997</v>
      </c>
      <c r="AO99" s="31"/>
      <c r="AP99" s="30">
        <v>10</v>
      </c>
      <c r="AQ99" s="31"/>
      <c r="AR99" s="114">
        <v>77465</v>
      </c>
    </row>
    <row r="100" spans="1:44" ht="8.85" customHeight="1" x14ac:dyDescent="0.25">
      <c r="A100" s="37"/>
      <c r="B100" s="31"/>
      <c r="C100" s="30"/>
      <c r="D100" s="31"/>
      <c r="E100" s="31"/>
      <c r="F100" s="31"/>
      <c r="G100" s="38"/>
      <c r="H100" s="31"/>
      <c r="I100" s="38"/>
      <c r="J100" s="31"/>
      <c r="K100" s="31"/>
      <c r="L100" s="31"/>
      <c r="M100" s="38"/>
      <c r="N100" s="31"/>
      <c r="O100" s="38"/>
      <c r="P100" s="31"/>
      <c r="Q100" s="31"/>
      <c r="R100" s="31"/>
      <c r="S100" s="38"/>
      <c r="T100" s="31"/>
      <c r="U100" s="38"/>
      <c r="V100" s="31"/>
      <c r="W100" s="31"/>
      <c r="X100" s="31"/>
      <c r="Y100" s="31"/>
      <c r="Z100" s="31"/>
      <c r="AA100" s="31"/>
      <c r="AB100" s="38"/>
      <c r="AC100" s="31"/>
      <c r="AD100" s="31"/>
      <c r="AE100" s="31"/>
      <c r="AF100" s="38"/>
      <c r="AG100" s="31"/>
      <c r="AH100" s="31"/>
      <c r="AI100" s="31"/>
      <c r="AJ100" s="38"/>
      <c r="AK100" s="31"/>
      <c r="AL100" s="31"/>
      <c r="AM100" s="31"/>
      <c r="AN100" s="31"/>
      <c r="AO100" s="31"/>
      <c r="AP100" s="37"/>
      <c r="AQ100" s="31"/>
      <c r="AR100" s="31"/>
    </row>
    <row r="101" spans="1:44" ht="8.85" customHeight="1" x14ac:dyDescent="0.25">
      <c r="A101" s="30">
        <v>11</v>
      </c>
      <c r="B101" s="31"/>
      <c r="C101" s="30" t="s">
        <v>141</v>
      </c>
      <c r="D101" s="31"/>
      <c r="E101" s="114">
        <v>6072</v>
      </c>
      <c r="F101" s="31"/>
      <c r="G101" s="302">
        <f>(E101/$AR101)</f>
        <v>0.92406026479987824</v>
      </c>
      <c r="H101" s="31"/>
      <c r="I101" s="302">
        <f>IF(G$219,G101/G$219*100,0)</f>
        <v>2.6800279648733998</v>
      </c>
      <c r="J101" s="114"/>
      <c r="K101" s="114">
        <v>811828</v>
      </c>
      <c r="L101" s="31"/>
      <c r="M101" s="302">
        <f>(K101/$AR101)</f>
        <v>123.54710089788465</v>
      </c>
      <c r="N101" s="31"/>
      <c r="O101" s="302">
        <f>IF(M$219,M101/M$219*100,0)</f>
        <v>188.1298048685415</v>
      </c>
      <c r="P101" s="31"/>
      <c r="Q101" s="114">
        <v>528954</v>
      </c>
      <c r="R101" s="31"/>
      <c r="S101" s="302">
        <f>(Q101/$AR101)</f>
        <v>80.498249885862123</v>
      </c>
      <c r="T101" s="31"/>
      <c r="U101" s="302">
        <f>IF(S$219,S101/S$219*100,0)</f>
        <v>206.39590812677972</v>
      </c>
      <c r="V101" s="31"/>
      <c r="W101" s="114">
        <f>(E101+K101+Q101)</f>
        <v>1346854</v>
      </c>
      <c r="X101" s="31"/>
      <c r="Y101" s="31"/>
      <c r="Z101" s="114">
        <v>6192</v>
      </c>
      <c r="AA101" s="31"/>
      <c r="AB101" s="302">
        <f>IF($W101,Z101/$W101*100,0)</f>
        <v>0.45973802654185236</v>
      </c>
      <c r="AC101" s="31"/>
      <c r="AD101" s="114">
        <v>0</v>
      </c>
      <c r="AE101" s="31"/>
      <c r="AF101" s="302">
        <f>IF($W101,AD101/$W101*100,0)</f>
        <v>0</v>
      </c>
      <c r="AG101" s="31"/>
      <c r="AH101" s="114">
        <v>0</v>
      </c>
      <c r="AI101" s="31"/>
      <c r="AJ101" s="302">
        <f>IF($W101,AH101/$W101*100,0)</f>
        <v>0</v>
      </c>
      <c r="AK101" s="31"/>
      <c r="AL101" s="114">
        <v>864978</v>
      </c>
      <c r="AM101" s="31"/>
      <c r="AN101" s="114">
        <v>6098914.6800000006</v>
      </c>
      <c r="AO101" s="31"/>
      <c r="AP101" s="30">
        <v>11</v>
      </c>
      <c r="AQ101" s="31"/>
      <c r="AR101" s="114">
        <v>6571</v>
      </c>
    </row>
    <row r="102" spans="1:44" ht="8.85" customHeight="1" x14ac:dyDescent="0.25">
      <c r="A102" s="30">
        <v>12</v>
      </c>
      <c r="B102" s="31"/>
      <c r="C102" s="30" t="s">
        <v>142</v>
      </c>
      <c r="D102" s="31"/>
      <c r="E102" s="114">
        <v>0</v>
      </c>
      <c r="F102" s="31"/>
      <c r="G102" s="302">
        <f>(E102/$AR102)</f>
        <v>0</v>
      </c>
      <c r="H102" s="31"/>
      <c r="I102" s="302">
        <f>IF(G$219,G102/G$219*100,0)</f>
        <v>0</v>
      </c>
      <c r="J102" s="114"/>
      <c r="K102" s="114">
        <v>1054111</v>
      </c>
      <c r="L102" s="31"/>
      <c r="M102" s="302">
        <f>(K102/$AR102)</f>
        <v>31.773299975886182</v>
      </c>
      <c r="N102" s="31"/>
      <c r="O102" s="302">
        <f>IF(M$219,M102/M$219*100,0)</f>
        <v>48.382395710229467</v>
      </c>
      <c r="P102" s="31"/>
      <c r="Q102" s="114">
        <v>950454</v>
      </c>
      <c r="R102" s="31"/>
      <c r="S102" s="302">
        <f>(Q102/$AR102)</f>
        <v>28.648842536773572</v>
      </c>
      <c r="T102" s="31"/>
      <c r="U102" s="302">
        <f>IF(S$219,S102/S$219*100,0)</f>
        <v>73.45506120372184</v>
      </c>
      <c r="V102" s="31"/>
      <c r="W102" s="114">
        <f>(E102+K102+Q102)</f>
        <v>2004565</v>
      </c>
      <c r="X102" s="31"/>
      <c r="Y102" s="31"/>
      <c r="Z102" s="114">
        <v>0</v>
      </c>
      <c r="AA102" s="31"/>
      <c r="AB102" s="302">
        <f>IF($W102,Z102/$W102*100,0)</f>
        <v>0</v>
      </c>
      <c r="AC102" s="31"/>
      <c r="AD102" s="114">
        <v>0</v>
      </c>
      <c r="AE102" s="31"/>
      <c r="AF102" s="302">
        <f>IF($W102,AD102/$W102*100,0)</f>
        <v>0</v>
      </c>
      <c r="AG102" s="31"/>
      <c r="AH102" s="114">
        <v>0</v>
      </c>
      <c r="AI102" s="31"/>
      <c r="AJ102" s="302">
        <f>IF($W102,AH102/$W102*100,0)</f>
        <v>0</v>
      </c>
      <c r="AK102" s="31"/>
      <c r="AL102" s="114">
        <v>177613</v>
      </c>
      <c r="AM102" s="31"/>
      <c r="AN102" s="114">
        <v>8871049.870000001</v>
      </c>
      <c r="AO102" s="31"/>
      <c r="AP102" s="30">
        <v>12</v>
      </c>
      <c r="AQ102" s="31"/>
      <c r="AR102" s="114">
        <v>33176</v>
      </c>
    </row>
    <row r="103" spans="1:44" ht="8.85" customHeight="1" x14ac:dyDescent="0.25">
      <c r="A103" s="30">
        <v>13</v>
      </c>
      <c r="B103" s="31"/>
      <c r="C103" s="30" t="s">
        <v>143</v>
      </c>
      <c r="D103" s="31"/>
      <c r="E103" s="114">
        <v>25000</v>
      </c>
      <c r="F103" s="31"/>
      <c r="G103" s="302">
        <f>(E103/$AR103)</f>
        <v>1.498172229879547</v>
      </c>
      <c r="H103" s="31"/>
      <c r="I103" s="302">
        <f>IF(G$219,G103/G$219*100,0)</f>
        <v>4.3451099730421552</v>
      </c>
      <c r="J103" s="114"/>
      <c r="K103" s="114">
        <v>839616</v>
      </c>
      <c r="L103" s="31"/>
      <c r="M103" s="302">
        <f>(K103/$AR103)</f>
        <v>50.31557499850183</v>
      </c>
      <c r="N103" s="31"/>
      <c r="O103" s="302">
        <f>IF(M$219,M103/M$219*100,0)</f>
        <v>76.617413419845676</v>
      </c>
      <c r="P103" s="31"/>
      <c r="Q103" s="114">
        <v>706899</v>
      </c>
      <c r="R103" s="31"/>
      <c r="S103" s="302">
        <f>(Q103/$AR103)</f>
        <v>42.362258045184873</v>
      </c>
      <c r="T103" s="31"/>
      <c r="U103" s="302">
        <f>IF(S$219,S103/S$219*100,0)</f>
        <v>108.61598521625142</v>
      </c>
      <c r="V103" s="31"/>
      <c r="W103" s="114">
        <f>(E103+K103+Q103)</f>
        <v>1571515</v>
      </c>
      <c r="X103" s="31"/>
      <c r="Y103" s="31"/>
      <c r="Z103" s="114">
        <v>9049</v>
      </c>
      <c r="AA103" s="31"/>
      <c r="AB103" s="302">
        <f>IF($W103,Z103/$W103*100,0)</f>
        <v>0.57581378478729128</v>
      </c>
      <c r="AC103" s="31"/>
      <c r="AD103" s="114">
        <v>0</v>
      </c>
      <c r="AE103" s="31"/>
      <c r="AF103" s="302">
        <f>IF($W103,AD103/$W103*100,0)</f>
        <v>0</v>
      </c>
      <c r="AG103" s="31"/>
      <c r="AH103" s="114">
        <v>0</v>
      </c>
      <c r="AI103" s="31"/>
      <c r="AJ103" s="302">
        <f>IF($W103,AH103/$W103*100,0)</f>
        <v>0</v>
      </c>
      <c r="AK103" s="31"/>
      <c r="AL103" s="114">
        <v>430142</v>
      </c>
      <c r="AM103" s="31"/>
      <c r="AN103" s="114">
        <v>8314528.0399999991</v>
      </c>
      <c r="AO103" s="31"/>
      <c r="AP103" s="30">
        <v>13</v>
      </c>
      <c r="AQ103" s="31"/>
      <c r="AR103" s="114">
        <v>16687</v>
      </c>
    </row>
    <row r="104" spans="1:44" ht="8.85" customHeight="1" x14ac:dyDescent="0.25">
      <c r="A104" s="30">
        <v>14</v>
      </c>
      <c r="B104" s="31"/>
      <c r="C104" s="30" t="s">
        <v>144</v>
      </c>
      <c r="D104" s="31"/>
      <c r="E104" s="114">
        <v>297524</v>
      </c>
      <c r="F104" s="31"/>
      <c r="G104" s="302">
        <f>(E104/$AR104)</f>
        <v>13.239175899968851</v>
      </c>
      <c r="H104" s="31"/>
      <c r="I104" s="302">
        <f>IF(G$219,G104/G$219*100,0)</f>
        <v>38.397237707736096</v>
      </c>
      <c r="J104" s="114"/>
      <c r="K104" s="114">
        <v>3032384</v>
      </c>
      <c r="L104" s="31"/>
      <c r="M104" s="302">
        <f>(K104/$AR104)</f>
        <v>134.93454367463178</v>
      </c>
      <c r="N104" s="31"/>
      <c r="O104" s="302">
        <f>IF(M$219,M104/M$219*100,0)</f>
        <v>205.46989113500763</v>
      </c>
      <c r="P104" s="31"/>
      <c r="Q104" s="114">
        <v>1666413</v>
      </c>
      <c r="R104" s="31"/>
      <c r="S104" s="302">
        <f>(Q104/$AR104)</f>
        <v>74.151782138566276</v>
      </c>
      <c r="T104" s="31"/>
      <c r="U104" s="302">
        <f>IF(S$219,S104/S$219*100,0)</f>
        <v>190.12369132756083</v>
      </c>
      <c r="V104" s="31"/>
      <c r="W104" s="114">
        <f>(E104+K104+Q104)</f>
        <v>4996321</v>
      </c>
      <c r="X104" s="31"/>
      <c r="Y104" s="31"/>
      <c r="Z104" s="114">
        <v>8524</v>
      </c>
      <c r="AA104" s="31"/>
      <c r="AB104" s="302">
        <f>IF($W104,Z104/$W104*100,0)</f>
        <v>0.17060553155011457</v>
      </c>
      <c r="AC104" s="31"/>
      <c r="AD104" s="114">
        <v>0</v>
      </c>
      <c r="AE104" s="31"/>
      <c r="AF104" s="302">
        <f>IF($W104,AD104/$W104*100,0)</f>
        <v>0</v>
      </c>
      <c r="AG104" s="31"/>
      <c r="AH104" s="114">
        <v>0</v>
      </c>
      <c r="AI104" s="31"/>
      <c r="AJ104" s="302">
        <f>IF($W104,AH104/$W104*100,0)</f>
        <v>0</v>
      </c>
      <c r="AK104" s="31"/>
      <c r="AL104" s="114">
        <v>467635</v>
      </c>
      <c r="AM104" s="31"/>
      <c r="AN104" s="114">
        <v>12157753.26</v>
      </c>
      <c r="AO104" s="31"/>
      <c r="AP104" s="30">
        <v>14</v>
      </c>
      <c r="AQ104" s="31"/>
      <c r="AR104" s="114">
        <v>22473</v>
      </c>
    </row>
    <row r="105" spans="1:44" ht="8.85" customHeight="1" x14ac:dyDescent="0.25">
      <c r="A105" s="30">
        <v>15</v>
      </c>
      <c r="B105" s="31"/>
      <c r="C105" s="30" t="s">
        <v>145</v>
      </c>
      <c r="D105" s="31"/>
      <c r="E105" s="114">
        <v>4924</v>
      </c>
      <c r="F105" s="31"/>
      <c r="G105" s="302">
        <f>(E105/$AR105)</f>
        <v>0.29113699521078462</v>
      </c>
      <c r="H105" s="31"/>
      <c r="I105" s="302">
        <f>IF(G$219,G105/G$219*100,0)</f>
        <v>0.84437705904721938</v>
      </c>
      <c r="J105" s="114"/>
      <c r="K105" s="114">
        <v>947895</v>
      </c>
      <c r="L105" s="31"/>
      <c r="M105" s="302">
        <f>(K105/$AR105)</f>
        <v>56.04534973097617</v>
      </c>
      <c r="N105" s="31"/>
      <c r="O105" s="302">
        <f>IF(M$219,M105/M$219*100,0)</f>
        <v>85.342356332525156</v>
      </c>
      <c r="P105" s="31"/>
      <c r="Q105" s="114">
        <v>635590</v>
      </c>
      <c r="R105" s="31"/>
      <c r="S105" s="302">
        <f>(Q105/$AR105)</f>
        <v>37.579968071897355</v>
      </c>
      <c r="T105" s="31"/>
      <c r="U105" s="302">
        <f>IF(S$219,S105/S$219*100,0)</f>
        <v>96.354289050660299</v>
      </c>
      <c r="V105" s="31"/>
      <c r="W105" s="114">
        <f>(E105+K105+Q105)</f>
        <v>1588409</v>
      </c>
      <c r="X105" s="31"/>
      <c r="Y105" s="31"/>
      <c r="Z105" s="114">
        <v>0</v>
      </c>
      <c r="AA105" s="31"/>
      <c r="AB105" s="302">
        <f>IF($W105,Z105/$W105*100,0)</f>
        <v>0</v>
      </c>
      <c r="AC105" s="31"/>
      <c r="AD105" s="114">
        <v>0</v>
      </c>
      <c r="AE105" s="31"/>
      <c r="AF105" s="302">
        <f>IF($W105,AD105/$W105*100,0)</f>
        <v>0</v>
      </c>
      <c r="AG105" s="31"/>
      <c r="AH105" s="114">
        <v>0</v>
      </c>
      <c r="AI105" s="31"/>
      <c r="AJ105" s="302">
        <f>IF($W105,AH105/$W105*100,0)</f>
        <v>0</v>
      </c>
      <c r="AK105" s="31"/>
      <c r="AL105" s="114">
        <v>20223</v>
      </c>
      <c r="AM105" s="31"/>
      <c r="AN105" s="114">
        <v>5080320.0599999987</v>
      </c>
      <c r="AO105" s="31"/>
      <c r="AP105" s="30">
        <v>15</v>
      </c>
      <c r="AQ105" s="31"/>
      <c r="AR105" s="114">
        <v>16913</v>
      </c>
    </row>
    <row r="106" spans="1:44" ht="8.85" customHeight="1" x14ac:dyDescent="0.25">
      <c r="A106" s="37"/>
      <c r="B106" s="31"/>
      <c r="C106" s="30"/>
      <c r="D106" s="31"/>
      <c r="E106" s="31"/>
      <c r="F106" s="31"/>
      <c r="G106" s="38"/>
      <c r="H106" s="31"/>
      <c r="I106" s="38"/>
      <c r="J106" s="31"/>
      <c r="K106" s="31"/>
      <c r="L106" s="31"/>
      <c r="M106" s="38"/>
      <c r="N106" s="31"/>
      <c r="O106" s="38"/>
      <c r="P106" s="31"/>
      <c r="Q106" s="31"/>
      <c r="R106" s="31"/>
      <c r="S106" s="38"/>
      <c r="T106" s="31"/>
      <c r="U106" s="38"/>
      <c r="V106" s="31"/>
      <c r="W106" s="31"/>
      <c r="X106" s="31"/>
      <c r="Y106" s="31"/>
      <c r="Z106" s="31"/>
      <c r="AA106" s="31"/>
      <c r="AB106" s="38"/>
      <c r="AC106" s="31"/>
      <c r="AD106" s="31"/>
      <c r="AE106" s="31"/>
      <c r="AF106" s="38"/>
      <c r="AG106" s="31"/>
      <c r="AH106" s="31"/>
      <c r="AI106" s="31"/>
      <c r="AJ106" s="38"/>
      <c r="AK106" s="31"/>
      <c r="AL106" s="31"/>
      <c r="AM106" s="31"/>
      <c r="AN106" s="31"/>
      <c r="AO106" s="31"/>
      <c r="AP106" s="37"/>
      <c r="AQ106" s="31"/>
      <c r="AR106" s="31"/>
    </row>
    <row r="107" spans="1:44" ht="8.85" customHeight="1" x14ac:dyDescent="0.25">
      <c r="A107" s="30">
        <v>16</v>
      </c>
      <c r="B107" s="31"/>
      <c r="C107" s="30" t="s">
        <v>146</v>
      </c>
      <c r="D107" s="31"/>
      <c r="E107" s="114">
        <v>33551</v>
      </c>
      <c r="F107" s="31"/>
      <c r="G107" s="302">
        <f>(E107/$AR107)</f>
        <v>0.60384795363737809</v>
      </c>
      <c r="H107" s="31"/>
      <c r="I107" s="302">
        <f>IF(G$219,G107/G$219*100,0)</f>
        <v>1.7513245227898937</v>
      </c>
      <c r="J107" s="114"/>
      <c r="K107" s="114">
        <v>3547307</v>
      </c>
      <c r="L107" s="31"/>
      <c r="M107" s="302">
        <f>(K107/$AR107)</f>
        <v>63.844120082070482</v>
      </c>
      <c r="N107" s="31"/>
      <c r="O107" s="302">
        <f>IF(M$219,M107/M$219*100,0)</f>
        <v>97.217836483035597</v>
      </c>
      <c r="P107" s="31"/>
      <c r="Q107" s="114">
        <v>1713374</v>
      </c>
      <c r="R107" s="31"/>
      <c r="S107" s="302">
        <f>(Q107/$AR107)</f>
        <v>30.837154890032757</v>
      </c>
      <c r="T107" s="31"/>
      <c r="U107" s="302">
        <f>IF(S$219,S107/S$219*100,0)</f>
        <v>79.065850457604796</v>
      </c>
      <c r="V107" s="31"/>
      <c r="W107" s="114">
        <f>(E107+K107+Q107)</f>
        <v>5294232</v>
      </c>
      <c r="X107" s="31"/>
      <c r="Y107" s="31"/>
      <c r="Z107" s="114">
        <v>16033</v>
      </c>
      <c r="AA107" s="31"/>
      <c r="AB107" s="302">
        <f>IF($W107,Z107/$W107*100,0)</f>
        <v>0.30283901423284809</v>
      </c>
      <c r="AC107" s="31"/>
      <c r="AD107" s="114">
        <v>0</v>
      </c>
      <c r="AE107" s="31"/>
      <c r="AF107" s="302">
        <f>IF($W107,AD107/$W107*100,0)</f>
        <v>0</v>
      </c>
      <c r="AG107" s="31"/>
      <c r="AH107" s="114">
        <v>0</v>
      </c>
      <c r="AI107" s="31"/>
      <c r="AJ107" s="302">
        <f>IF($W107,AH107/$W107*100,0)</f>
        <v>0</v>
      </c>
      <c r="AK107" s="31"/>
      <c r="AL107" s="114">
        <v>2637893</v>
      </c>
      <c r="AM107" s="31"/>
      <c r="AN107" s="114">
        <v>8648867.9499999993</v>
      </c>
      <c r="AO107" s="31"/>
      <c r="AP107" s="30">
        <v>16</v>
      </c>
      <c r="AQ107" s="31"/>
      <c r="AR107" s="114">
        <v>55562</v>
      </c>
    </row>
    <row r="108" spans="1:44" ht="8.85" customHeight="1" x14ac:dyDescent="0.25">
      <c r="A108" s="30">
        <v>17</v>
      </c>
      <c r="B108" s="31"/>
      <c r="C108" s="30" t="s">
        <v>147</v>
      </c>
      <c r="D108" s="31"/>
      <c r="E108" s="114">
        <v>176800</v>
      </c>
      <c r="F108" s="31"/>
      <c r="G108" s="302">
        <f>(E108/$AR108)</f>
        <v>5.9520603285752758</v>
      </c>
      <c r="H108" s="31"/>
      <c r="I108" s="302">
        <f>IF(G$219,G108/G$219*100,0)</f>
        <v>17.262605846004988</v>
      </c>
      <c r="J108" s="114"/>
      <c r="K108" s="114">
        <v>1478375</v>
      </c>
      <c r="L108" s="31"/>
      <c r="M108" s="302">
        <f>(K108/$AR108)</f>
        <v>49.770232965257208</v>
      </c>
      <c r="N108" s="31"/>
      <c r="O108" s="302">
        <f>IF(M$219,M108/M$219*100,0)</f>
        <v>75.787000649693141</v>
      </c>
      <c r="P108" s="31"/>
      <c r="Q108" s="114">
        <v>1607826</v>
      </c>
      <c r="R108" s="31"/>
      <c r="S108" s="302">
        <f>(Q108/$AR108)</f>
        <v>54.128265553460814</v>
      </c>
      <c r="T108" s="31"/>
      <c r="U108" s="302">
        <f>IF(S$219,S108/S$219*100,0)</f>
        <v>138.78379393433426</v>
      </c>
      <c r="V108" s="31"/>
      <c r="W108" s="114">
        <f>(E108+K108+Q108)</f>
        <v>3263001</v>
      </c>
      <c r="X108" s="31"/>
      <c r="Y108" s="31"/>
      <c r="Z108" s="114">
        <v>0</v>
      </c>
      <c r="AA108" s="31"/>
      <c r="AB108" s="302">
        <f>IF($W108,Z108/$W108*100,0)</f>
        <v>0</v>
      </c>
      <c r="AC108" s="31"/>
      <c r="AD108" s="114">
        <v>0</v>
      </c>
      <c r="AE108" s="31"/>
      <c r="AF108" s="302">
        <f>IF($W108,AD108/$W108*100,0)</f>
        <v>0</v>
      </c>
      <c r="AG108" s="31"/>
      <c r="AH108" s="114">
        <v>0</v>
      </c>
      <c r="AI108" s="31"/>
      <c r="AJ108" s="302">
        <f>IF($W108,AH108/$W108*100,0)</f>
        <v>0</v>
      </c>
      <c r="AK108" s="31"/>
      <c r="AL108" s="114">
        <v>39694</v>
      </c>
      <c r="AM108" s="31"/>
      <c r="AN108" s="114">
        <v>7192591.7000000002</v>
      </c>
      <c r="AO108" s="31"/>
      <c r="AP108" s="30">
        <v>17</v>
      </c>
      <c r="AQ108" s="31"/>
      <c r="AR108" s="114">
        <v>29704</v>
      </c>
    </row>
    <row r="109" spans="1:44" ht="8.85" customHeight="1" x14ac:dyDescent="0.25">
      <c r="A109" s="30">
        <v>18</v>
      </c>
      <c r="B109" s="31"/>
      <c r="C109" s="30" t="s">
        <v>148</v>
      </c>
      <c r="D109" s="31"/>
      <c r="E109" s="114">
        <v>0</v>
      </c>
      <c r="F109" s="31"/>
      <c r="G109" s="302">
        <f>(E109/$AR109)</f>
        <v>0</v>
      </c>
      <c r="H109" s="31"/>
      <c r="I109" s="302">
        <f>IF(G$219,G109/G$219*100,0)</f>
        <v>0</v>
      </c>
      <c r="J109" s="114"/>
      <c r="K109" s="114">
        <v>652160</v>
      </c>
      <c r="L109" s="31"/>
      <c r="M109" s="302">
        <f>(K109/$AR109)</f>
        <v>22.43103804086125</v>
      </c>
      <c r="N109" s="31"/>
      <c r="O109" s="302">
        <f>IF(M$219,M109/M$219*100,0)</f>
        <v>34.156583027504375</v>
      </c>
      <c r="P109" s="31"/>
      <c r="Q109" s="114">
        <v>1017730</v>
      </c>
      <c r="R109" s="31"/>
      <c r="S109" s="302">
        <f>(Q109/$AR109)</f>
        <v>35.004815298892481</v>
      </c>
      <c r="T109" s="31"/>
      <c r="U109" s="302">
        <f>IF(S$219,S109/S$219*100,0)</f>
        <v>89.751648671482528</v>
      </c>
      <c r="V109" s="31"/>
      <c r="W109" s="114">
        <f>(E109+K109+Q109)</f>
        <v>1669890</v>
      </c>
      <c r="X109" s="31"/>
      <c r="Y109" s="31"/>
      <c r="Z109" s="114">
        <v>9923</v>
      </c>
      <c r="AA109" s="31"/>
      <c r="AB109" s="302">
        <f>IF($W109,Z109/$W109*100,0)</f>
        <v>0.59423075771458</v>
      </c>
      <c r="AC109" s="31"/>
      <c r="AD109" s="114">
        <v>0</v>
      </c>
      <c r="AE109" s="31"/>
      <c r="AF109" s="302">
        <f>IF($W109,AD109/$W109*100,0)</f>
        <v>0</v>
      </c>
      <c r="AG109" s="31"/>
      <c r="AH109" s="114">
        <v>0</v>
      </c>
      <c r="AI109" s="31"/>
      <c r="AJ109" s="302">
        <f>IF($W109,AH109/$W109*100,0)</f>
        <v>0</v>
      </c>
      <c r="AK109" s="31"/>
      <c r="AL109" s="114">
        <v>712415</v>
      </c>
      <c r="AM109" s="31"/>
      <c r="AN109" s="114">
        <v>9055021.0599999987</v>
      </c>
      <c r="AO109" s="31"/>
      <c r="AP109" s="30">
        <v>18</v>
      </c>
      <c r="AQ109" s="31"/>
      <c r="AR109" s="114">
        <v>29074</v>
      </c>
    </row>
    <row r="110" spans="1:44" ht="8.85" customHeight="1" x14ac:dyDescent="0.25">
      <c r="A110" s="30">
        <v>19</v>
      </c>
      <c r="B110" s="31"/>
      <c r="C110" s="30" t="s">
        <v>149</v>
      </c>
      <c r="D110" s="31"/>
      <c r="E110" s="114">
        <v>0</v>
      </c>
      <c r="F110" s="31"/>
      <c r="G110" s="302">
        <f>(E110/$AR110)</f>
        <v>0</v>
      </c>
      <c r="H110" s="31"/>
      <c r="I110" s="302">
        <f>IF(G$219,G110/G$219*100,0)</f>
        <v>0</v>
      </c>
      <c r="J110" s="114"/>
      <c r="K110" s="114">
        <v>307862</v>
      </c>
      <c r="L110" s="31"/>
      <c r="M110" s="302">
        <f>(K110/$AR110)</f>
        <v>42.446160209568454</v>
      </c>
      <c r="N110" s="31"/>
      <c r="O110" s="302">
        <f>IF(M$219,M110/M$219*100,0)</f>
        <v>64.634360333919318</v>
      </c>
      <c r="P110" s="31"/>
      <c r="Q110" s="114">
        <v>803093</v>
      </c>
      <c r="R110" s="31"/>
      <c r="S110" s="302">
        <f>(Q110/$AR110)</f>
        <v>110.72563077347304</v>
      </c>
      <c r="T110" s="31"/>
      <c r="U110" s="302">
        <f>IF(S$219,S110/S$219*100,0)</f>
        <v>283.89831019686795</v>
      </c>
      <c r="V110" s="31"/>
      <c r="W110" s="114">
        <f>(E110+K110+Q110)</f>
        <v>1110955</v>
      </c>
      <c r="X110" s="31"/>
      <c r="Y110" s="31"/>
      <c r="Z110" s="114">
        <v>4352</v>
      </c>
      <c r="AA110" s="31"/>
      <c r="AB110" s="302">
        <f>IF($W110,Z110/$W110*100,0)</f>
        <v>0.39173503877294763</v>
      </c>
      <c r="AC110" s="31"/>
      <c r="AD110" s="114">
        <v>0</v>
      </c>
      <c r="AE110" s="31"/>
      <c r="AF110" s="302">
        <f>IF($W110,AD110/$W110*100,0)</f>
        <v>0</v>
      </c>
      <c r="AG110" s="31"/>
      <c r="AH110" s="114">
        <v>0</v>
      </c>
      <c r="AI110" s="31"/>
      <c r="AJ110" s="302">
        <f>IF($W110,AH110/$W110*100,0)</f>
        <v>0</v>
      </c>
      <c r="AK110" s="31"/>
      <c r="AL110" s="114">
        <v>3081338</v>
      </c>
      <c r="AM110" s="31"/>
      <c r="AN110" s="114">
        <v>1711122.38</v>
      </c>
      <c r="AO110" s="31"/>
      <c r="AP110" s="30">
        <v>19</v>
      </c>
      <c r="AQ110" s="31"/>
      <c r="AR110" s="114">
        <v>7253</v>
      </c>
    </row>
    <row r="111" spans="1:44" ht="8.85" customHeight="1" x14ac:dyDescent="0.25">
      <c r="A111" s="30">
        <v>20</v>
      </c>
      <c r="B111" s="31"/>
      <c r="C111" s="30" t="s">
        <v>150</v>
      </c>
      <c r="D111" s="31"/>
      <c r="E111" s="114">
        <v>0</v>
      </c>
      <c r="F111" s="31"/>
      <c r="G111" s="302">
        <f>(E111/$AR111)</f>
        <v>0</v>
      </c>
      <c r="H111" s="31"/>
      <c r="I111" s="302">
        <f>IF(G$219,G111/G$219*100,0)</f>
        <v>0</v>
      </c>
      <c r="J111" s="114"/>
      <c r="K111" s="114">
        <v>791570</v>
      </c>
      <c r="L111" s="31"/>
      <c r="M111" s="302">
        <f>(K111/$AR111)</f>
        <v>64.271679116596303</v>
      </c>
      <c r="N111" s="31"/>
      <c r="O111" s="302">
        <f>IF(M$219,M111/M$219*100,0)</f>
        <v>97.86889666292285</v>
      </c>
      <c r="P111" s="31"/>
      <c r="Q111" s="114">
        <v>599762</v>
      </c>
      <c r="R111" s="31"/>
      <c r="S111" s="302">
        <f>(Q111/$AR111)</f>
        <v>48.697791490743747</v>
      </c>
      <c r="T111" s="31"/>
      <c r="U111" s="302">
        <f>IF(S$219,S111/S$219*100,0)</f>
        <v>124.86016668377134</v>
      </c>
      <c r="V111" s="31"/>
      <c r="W111" s="114">
        <f>(E111+K111+Q111)</f>
        <v>1391332</v>
      </c>
      <c r="X111" s="31"/>
      <c r="Y111" s="31"/>
      <c r="Z111" s="114">
        <v>10384</v>
      </c>
      <c r="AA111" s="31"/>
      <c r="AB111" s="302">
        <f>IF($W111,Z111/$W111*100,0)</f>
        <v>0.74633516658856414</v>
      </c>
      <c r="AC111" s="31"/>
      <c r="AD111" s="114">
        <v>0</v>
      </c>
      <c r="AE111" s="31"/>
      <c r="AF111" s="302">
        <f>IF($W111,AD111/$W111*100,0)</f>
        <v>0</v>
      </c>
      <c r="AG111" s="31"/>
      <c r="AH111" s="114">
        <v>0</v>
      </c>
      <c r="AI111" s="31"/>
      <c r="AJ111" s="302">
        <f>IF($W111,AH111/$W111*100,0)</f>
        <v>0</v>
      </c>
      <c r="AK111" s="31"/>
      <c r="AL111" s="114">
        <v>71024</v>
      </c>
      <c r="AM111" s="31"/>
      <c r="AN111" s="114">
        <v>4123822.4899999998</v>
      </c>
      <c r="AO111" s="31"/>
      <c r="AP111" s="30">
        <v>20</v>
      </c>
      <c r="AQ111" s="31"/>
      <c r="AR111" s="114">
        <v>12316</v>
      </c>
    </row>
    <row r="112" spans="1:44" ht="8.85" customHeight="1" x14ac:dyDescent="0.25">
      <c r="A112" s="37"/>
      <c r="B112" s="31"/>
      <c r="C112" s="30"/>
      <c r="D112" s="31"/>
      <c r="E112" s="31"/>
      <c r="F112" s="31"/>
      <c r="G112" s="38"/>
      <c r="H112" s="31"/>
      <c r="I112" s="38"/>
      <c r="J112" s="277"/>
      <c r="K112" s="31"/>
      <c r="L112" s="31"/>
      <c r="M112" s="38"/>
      <c r="N112" s="31"/>
      <c r="O112" s="38"/>
      <c r="P112" s="31"/>
      <c r="Q112" s="31"/>
      <c r="R112" s="31"/>
      <c r="S112" s="38"/>
      <c r="T112" s="31"/>
      <c r="U112" s="38"/>
      <c r="V112" s="31"/>
      <c r="W112" s="277"/>
      <c r="X112" s="31"/>
      <c r="Y112" s="31"/>
      <c r="Z112" s="31"/>
      <c r="AA112" s="31"/>
      <c r="AB112" s="38"/>
      <c r="AC112" s="31"/>
      <c r="AD112" s="31"/>
      <c r="AE112" s="31"/>
      <c r="AF112" s="38"/>
      <c r="AG112" s="31"/>
      <c r="AH112" s="31"/>
      <c r="AI112" s="31"/>
      <c r="AJ112" s="38"/>
      <c r="AK112" s="31"/>
      <c r="AL112" s="31"/>
      <c r="AM112" s="31"/>
      <c r="AN112" s="31"/>
      <c r="AO112" s="31"/>
      <c r="AP112" s="37"/>
      <c r="AQ112" s="31"/>
      <c r="AR112" s="277"/>
    </row>
    <row r="113" spans="1:44" ht="8.85" customHeight="1" x14ac:dyDescent="0.25">
      <c r="A113" s="30">
        <v>21</v>
      </c>
      <c r="B113" s="31"/>
      <c r="C113" s="30" t="s">
        <v>151</v>
      </c>
      <c r="D113" s="31"/>
      <c r="E113" s="114">
        <v>6951785</v>
      </c>
      <c r="F113" s="31"/>
      <c r="G113" s="302">
        <f>(E113/$AR113)</f>
        <v>20.816033512694521</v>
      </c>
      <c r="H113" s="31"/>
      <c r="I113" s="302">
        <f>IF(G$219,G113/G$219*100,0)</f>
        <v>60.372200880042151</v>
      </c>
      <c r="J113" s="114"/>
      <c r="K113" s="114">
        <v>6115963</v>
      </c>
      <c r="L113" s="31"/>
      <c r="M113" s="302">
        <f>(K113/$AR113)</f>
        <v>18.313295185394789</v>
      </c>
      <c r="N113" s="31"/>
      <c r="O113" s="302">
        <f>IF(M$219,M113/M$219*100,0)</f>
        <v>27.886341522298817</v>
      </c>
      <c r="P113" s="31"/>
      <c r="Q113" s="114">
        <v>6754298</v>
      </c>
      <c r="R113" s="31"/>
      <c r="S113" s="302">
        <f>(Q113/$AR113)</f>
        <v>20.224689561418479</v>
      </c>
      <c r="T113" s="31"/>
      <c r="U113" s="302">
        <f>IF(S$219,S113/S$219*100,0)</f>
        <v>51.855700894489864</v>
      </c>
      <c r="V113" s="31"/>
      <c r="W113" s="114">
        <f>(E113+K113+Q113)</f>
        <v>19822046</v>
      </c>
      <c r="X113" s="31"/>
      <c r="Y113" s="31"/>
      <c r="Z113" s="114">
        <v>868419</v>
      </c>
      <c r="AA113" s="31"/>
      <c r="AB113" s="302">
        <f>IF($W113,Z113/$W113*100,0)</f>
        <v>4.3810765044133184</v>
      </c>
      <c r="AC113" s="31"/>
      <c r="AD113" s="114">
        <v>0</v>
      </c>
      <c r="AE113" s="31"/>
      <c r="AF113" s="302">
        <f>IF($W113,AD113/$W113*100,0)</f>
        <v>0</v>
      </c>
      <c r="AG113" s="31"/>
      <c r="AH113" s="114">
        <v>0</v>
      </c>
      <c r="AI113" s="31"/>
      <c r="AJ113" s="302">
        <f>IF($W113,AH113/$W113*100,0)</f>
        <v>0</v>
      </c>
      <c r="AK113" s="31"/>
      <c r="AL113" s="114">
        <v>6779647</v>
      </c>
      <c r="AM113" s="31"/>
      <c r="AN113" s="114">
        <v>26334140.960000005</v>
      </c>
      <c r="AO113" s="31"/>
      <c r="AP113" s="30">
        <v>21</v>
      </c>
      <c r="AQ113" s="31"/>
      <c r="AR113" s="114">
        <v>333963</v>
      </c>
    </row>
    <row r="114" spans="1:44" ht="8.85" customHeight="1" x14ac:dyDescent="0.25">
      <c r="A114" s="30">
        <v>22</v>
      </c>
      <c r="B114" s="31"/>
      <c r="C114" s="30" t="s">
        <v>152</v>
      </c>
      <c r="D114" s="31"/>
      <c r="E114" s="114">
        <v>0</v>
      </c>
      <c r="F114" s="31"/>
      <c r="G114" s="302">
        <f>(E114/$AR114)</f>
        <v>0</v>
      </c>
      <c r="H114" s="31"/>
      <c r="I114" s="302">
        <f>IF(G$219,G114/G$219*100,0)</f>
        <v>0</v>
      </c>
      <c r="J114" s="114"/>
      <c r="K114" s="114">
        <v>363773</v>
      </c>
      <c r="L114" s="31"/>
      <c r="M114" s="302">
        <f>(K114/$AR114)</f>
        <v>25.545856741573033</v>
      </c>
      <c r="N114" s="31"/>
      <c r="O114" s="302">
        <f>IF(M$219,M114/M$219*100,0)</f>
        <v>38.899634301933958</v>
      </c>
      <c r="P114" s="31"/>
      <c r="Q114" s="114">
        <v>810971</v>
      </c>
      <c r="R114" s="31"/>
      <c r="S114" s="302">
        <f>(Q114/$AR114)</f>
        <v>56.950210674157304</v>
      </c>
      <c r="T114" s="31"/>
      <c r="U114" s="302">
        <f>IF(S$219,S114/S$219*100,0)</f>
        <v>146.01920497365398</v>
      </c>
      <c r="V114" s="31"/>
      <c r="W114" s="114">
        <f>(E114+K114+Q114)</f>
        <v>1174744</v>
      </c>
      <c r="X114" s="31"/>
      <c r="Y114" s="31"/>
      <c r="Z114" s="114">
        <v>4055</v>
      </c>
      <c r="AA114" s="31"/>
      <c r="AB114" s="302">
        <f>IF($W114,Z114/$W114*100,0)</f>
        <v>0.34518158849928154</v>
      </c>
      <c r="AC114" s="31"/>
      <c r="AD114" s="114">
        <v>0</v>
      </c>
      <c r="AE114" s="31"/>
      <c r="AF114" s="302">
        <f>IF($W114,AD114/$W114*100,0)</f>
        <v>0</v>
      </c>
      <c r="AG114" s="31"/>
      <c r="AH114" s="114">
        <v>0</v>
      </c>
      <c r="AI114" s="31"/>
      <c r="AJ114" s="302">
        <f>IF($W114,AH114/$W114*100,0)</f>
        <v>0</v>
      </c>
      <c r="AK114" s="31"/>
      <c r="AL114" s="114">
        <v>0</v>
      </c>
      <c r="AM114" s="31"/>
      <c r="AN114" s="114">
        <v>3031266.17</v>
      </c>
      <c r="AO114" s="31"/>
      <c r="AP114" s="30">
        <v>22</v>
      </c>
      <c r="AQ114" s="31"/>
      <c r="AR114" s="114">
        <v>14240</v>
      </c>
    </row>
    <row r="115" spans="1:44" ht="8.85" customHeight="1" x14ac:dyDescent="0.25">
      <c r="A115" s="30">
        <v>23</v>
      </c>
      <c r="B115" s="31"/>
      <c r="C115" s="30" t="s">
        <v>153</v>
      </c>
      <c r="D115" s="31"/>
      <c r="E115" s="114">
        <v>0</v>
      </c>
      <c r="F115" s="31"/>
      <c r="G115" s="302">
        <f>(E115/$AR115)</f>
        <v>0</v>
      </c>
      <c r="H115" s="31"/>
      <c r="I115" s="302">
        <f>IF(G$219,G115/G$219*100,0)</f>
        <v>0</v>
      </c>
      <c r="J115" s="114"/>
      <c r="K115" s="114">
        <v>371755</v>
      </c>
      <c r="L115" s="31"/>
      <c r="M115" s="302">
        <f>(K115/$AR115)</f>
        <v>71.272047546012274</v>
      </c>
      <c r="N115" s="31"/>
      <c r="O115" s="302">
        <f>IF(M$219,M115/M$219*100,0)</f>
        <v>108.52862025872334</v>
      </c>
      <c r="P115" s="31"/>
      <c r="Q115" s="114">
        <v>136019</v>
      </c>
      <c r="R115" s="31"/>
      <c r="S115" s="302">
        <f>(Q115/$AR115)</f>
        <v>26.07726226993865</v>
      </c>
      <c r="T115" s="31"/>
      <c r="U115" s="302">
        <f>IF(S$219,S115/S$219*100,0)</f>
        <v>66.861580659152665</v>
      </c>
      <c r="V115" s="31"/>
      <c r="W115" s="114">
        <f>(E115+K115+Q115)</f>
        <v>507774</v>
      </c>
      <c r="X115" s="31"/>
      <c r="Y115" s="31"/>
      <c r="Z115" s="114">
        <v>7240</v>
      </c>
      <c r="AA115" s="31"/>
      <c r="AB115" s="302">
        <f>IF($W115,Z115/$W115*100,0)</f>
        <v>1.4258311768621472</v>
      </c>
      <c r="AC115" s="31"/>
      <c r="AD115" s="114">
        <v>0</v>
      </c>
      <c r="AE115" s="31"/>
      <c r="AF115" s="302">
        <f>IF($W115,AD115/$W115*100,0)</f>
        <v>0</v>
      </c>
      <c r="AG115" s="31"/>
      <c r="AH115" s="114">
        <v>0</v>
      </c>
      <c r="AI115" s="31"/>
      <c r="AJ115" s="302">
        <f>IF($W115,AH115/$W115*100,0)</f>
        <v>0</v>
      </c>
      <c r="AK115" s="31"/>
      <c r="AL115" s="114">
        <v>16195</v>
      </c>
      <c r="AM115" s="31"/>
      <c r="AN115" s="114">
        <v>2534730.419999999</v>
      </c>
      <c r="AO115" s="31"/>
      <c r="AP115" s="30">
        <v>23</v>
      </c>
      <c r="AQ115" s="31"/>
      <c r="AR115" s="114">
        <v>5216</v>
      </c>
    </row>
    <row r="116" spans="1:44" ht="8.85" customHeight="1" x14ac:dyDescent="0.25">
      <c r="A116" s="30">
        <v>24</v>
      </c>
      <c r="B116" s="31"/>
      <c r="C116" s="30" t="s">
        <v>154</v>
      </c>
      <c r="D116" s="31"/>
      <c r="E116" s="114">
        <v>0</v>
      </c>
      <c r="F116" s="31"/>
      <c r="G116" s="302">
        <f>(E116/$AR116)</f>
        <v>0</v>
      </c>
      <c r="H116" s="31"/>
      <c r="I116" s="302">
        <f>IF(G$219,G116/G$219*100,0)</f>
        <v>0</v>
      </c>
      <c r="J116" s="114"/>
      <c r="K116" s="114">
        <v>2844365</v>
      </c>
      <c r="L116" s="31"/>
      <c r="M116" s="302">
        <f>(K116/$AR116)</f>
        <v>57.592228881509676</v>
      </c>
      <c r="N116" s="31"/>
      <c r="O116" s="302">
        <f>IF(M$219,M116/M$219*100,0)</f>
        <v>87.69784723947582</v>
      </c>
      <c r="P116" s="31"/>
      <c r="Q116" s="114">
        <v>1302334</v>
      </c>
      <c r="R116" s="31"/>
      <c r="S116" s="302">
        <f>(Q116/$AR116)</f>
        <v>26.369441969709243</v>
      </c>
      <c r="T116" s="31"/>
      <c r="U116" s="302">
        <f>IF(S$219,S116/S$219*100,0)</f>
        <v>67.610723585314005</v>
      </c>
      <c r="V116" s="31"/>
      <c r="W116" s="114">
        <f>(E116+K116+Q116)</f>
        <v>4146699</v>
      </c>
      <c r="X116" s="31"/>
      <c r="Y116" s="31"/>
      <c r="Z116" s="114">
        <v>0</v>
      </c>
      <c r="AA116" s="31"/>
      <c r="AB116" s="302">
        <f>IF($W116,Z116/$W116*100,0)</f>
        <v>0</v>
      </c>
      <c r="AC116" s="31"/>
      <c r="AD116" s="114">
        <v>0</v>
      </c>
      <c r="AE116" s="31"/>
      <c r="AF116" s="302">
        <f>IF($W116,AD116/$W116*100,0)</f>
        <v>0</v>
      </c>
      <c r="AG116" s="31"/>
      <c r="AH116" s="114">
        <v>0</v>
      </c>
      <c r="AI116" s="31"/>
      <c r="AJ116" s="302">
        <f>IF($W116,AH116/$W116*100,0)</f>
        <v>0</v>
      </c>
      <c r="AK116" s="31"/>
      <c r="AL116" s="114">
        <v>2028512</v>
      </c>
      <c r="AM116" s="31"/>
      <c r="AN116" s="114">
        <v>6691897.6100000013</v>
      </c>
      <c r="AO116" s="31"/>
      <c r="AP116" s="30">
        <v>24</v>
      </c>
      <c r="AQ116" s="31"/>
      <c r="AR116" s="114">
        <v>49388</v>
      </c>
    </row>
    <row r="117" spans="1:44" ht="8.85" customHeight="1" x14ac:dyDescent="0.25">
      <c r="A117" s="30">
        <v>25</v>
      </c>
      <c r="B117" s="31"/>
      <c r="C117" s="30" t="s">
        <v>155</v>
      </c>
      <c r="D117" s="31"/>
      <c r="E117" s="114">
        <v>0</v>
      </c>
      <c r="F117" s="31"/>
      <c r="G117" s="302">
        <f>(E117/$AR117)</f>
        <v>0</v>
      </c>
      <c r="H117" s="31"/>
      <c r="I117" s="302">
        <f>IF(G$219,G117/G$219*100,0)</f>
        <v>0</v>
      </c>
      <c r="J117" s="114"/>
      <c r="K117" s="114">
        <v>660628</v>
      </c>
      <c r="L117" s="31"/>
      <c r="M117" s="302">
        <f>(K117/$AR117)</f>
        <v>67.021203205843563</v>
      </c>
      <c r="N117" s="31"/>
      <c r="O117" s="302">
        <f>IF(M$219,M117/M$219*100,0)</f>
        <v>102.05570013003924</v>
      </c>
      <c r="P117" s="31"/>
      <c r="Q117" s="114">
        <v>691614</v>
      </c>
      <c r="R117" s="31"/>
      <c r="S117" s="302">
        <f>(Q117/$AR117)</f>
        <v>70.16475601095668</v>
      </c>
      <c r="T117" s="31"/>
      <c r="U117" s="302">
        <f>IF(S$219,S117/S$219*100,0)</f>
        <v>179.90103581020523</v>
      </c>
      <c r="V117" s="31"/>
      <c r="W117" s="114">
        <f>(E117+K117+Q117)</f>
        <v>1352242</v>
      </c>
      <c r="X117" s="31"/>
      <c r="Y117" s="31"/>
      <c r="Z117" s="114">
        <v>35442</v>
      </c>
      <c r="AA117" s="31"/>
      <c r="AB117" s="302">
        <f>IF($W117,Z117/$W117*100,0)</f>
        <v>2.6209805641297934</v>
      </c>
      <c r="AC117" s="31"/>
      <c r="AD117" s="114">
        <v>0</v>
      </c>
      <c r="AE117" s="31"/>
      <c r="AF117" s="302">
        <f>IF($W117,AD117/$W117*100,0)</f>
        <v>0</v>
      </c>
      <c r="AG117" s="31"/>
      <c r="AH117" s="114">
        <v>0</v>
      </c>
      <c r="AI117" s="31"/>
      <c r="AJ117" s="302">
        <f>IF($W117,AH117/$W117*100,0)</f>
        <v>0</v>
      </c>
      <c r="AK117" s="31"/>
      <c r="AL117" s="114">
        <v>1466</v>
      </c>
      <c r="AM117" s="31"/>
      <c r="AN117" s="114">
        <v>2998635.3100000005</v>
      </c>
      <c r="AO117" s="31"/>
      <c r="AP117" s="30">
        <v>25</v>
      </c>
      <c r="AQ117" s="31"/>
      <c r="AR117" s="114">
        <v>9857</v>
      </c>
    </row>
    <row r="118" spans="1:44" ht="8.85" customHeight="1" x14ac:dyDescent="0.25">
      <c r="A118" s="37"/>
      <c r="B118" s="31"/>
      <c r="C118" s="30"/>
      <c r="D118" s="31"/>
      <c r="E118" s="31"/>
      <c r="F118" s="31"/>
      <c r="G118" s="38"/>
      <c r="H118" s="31"/>
      <c r="I118" s="38"/>
      <c r="J118" s="277"/>
      <c r="K118" s="31"/>
      <c r="L118" s="31"/>
      <c r="M118" s="38"/>
      <c r="N118" s="31"/>
      <c r="O118" s="38"/>
      <c r="P118" s="31"/>
      <c r="Q118" s="31"/>
      <c r="R118" s="31"/>
      <c r="S118" s="38"/>
      <c r="T118" s="31"/>
      <c r="U118" s="38"/>
      <c r="V118" s="31"/>
      <c r="W118" s="277"/>
      <c r="X118" s="31"/>
      <c r="Y118" s="31"/>
      <c r="Z118" s="31"/>
      <c r="AA118" s="31"/>
      <c r="AB118" s="38"/>
      <c r="AC118" s="31"/>
      <c r="AD118" s="31"/>
      <c r="AE118" s="31"/>
      <c r="AF118" s="38"/>
      <c r="AG118" s="31"/>
      <c r="AH118" s="31"/>
      <c r="AI118" s="31"/>
      <c r="AJ118" s="38"/>
      <c r="AK118" s="31"/>
      <c r="AL118" s="31"/>
      <c r="AM118" s="31"/>
      <c r="AN118" s="31"/>
      <c r="AO118" s="31"/>
      <c r="AP118" s="37"/>
      <c r="AQ118" s="31"/>
      <c r="AR118" s="277"/>
    </row>
    <row r="119" spans="1:44" ht="8.85" customHeight="1" x14ac:dyDescent="0.25">
      <c r="A119" s="30">
        <v>26</v>
      </c>
      <c r="B119" s="31"/>
      <c r="C119" s="30" t="s">
        <v>156</v>
      </c>
      <c r="D119" s="31"/>
      <c r="E119" s="114">
        <v>65961</v>
      </c>
      <c r="F119" s="31"/>
      <c r="G119" s="302">
        <f>(E119/$AR119)</f>
        <v>4.3985729527874096</v>
      </c>
      <c r="H119" s="31"/>
      <c r="I119" s="302">
        <f>IF(G$219,G119/G$219*100,0)</f>
        <v>12.757066793212873</v>
      </c>
      <c r="J119" s="114"/>
      <c r="K119" s="114">
        <v>1601870</v>
      </c>
      <c r="L119" s="31"/>
      <c r="M119" s="302">
        <f>(K119/$AR119)</f>
        <v>106.81981861829821</v>
      </c>
      <c r="N119" s="31"/>
      <c r="O119" s="302">
        <f>IF(M$219,M119/M$219*100,0)</f>
        <v>162.65854469028272</v>
      </c>
      <c r="P119" s="31"/>
      <c r="Q119" s="114">
        <v>575805</v>
      </c>
      <c r="R119" s="31"/>
      <c r="S119" s="302">
        <f>(Q119/$AR119)</f>
        <v>38.397239263803684</v>
      </c>
      <c r="T119" s="31"/>
      <c r="U119" s="302">
        <f>IF(S$219,S119/S$219*100,0)</f>
        <v>98.449756095950534</v>
      </c>
      <c r="V119" s="31"/>
      <c r="W119" s="114">
        <f>(E119+K119+Q119)</f>
        <v>2243636</v>
      </c>
      <c r="X119" s="31"/>
      <c r="Y119" s="31"/>
      <c r="Z119" s="114">
        <v>392979</v>
      </c>
      <c r="AA119" s="31"/>
      <c r="AB119" s="302">
        <f>IF($W119,Z119/$W119*100,0)</f>
        <v>17.515274313658722</v>
      </c>
      <c r="AC119" s="31"/>
      <c r="AD119" s="114">
        <v>0</v>
      </c>
      <c r="AE119" s="31"/>
      <c r="AF119" s="302">
        <f>IF($W119,AD119/$W119*100,0)</f>
        <v>0</v>
      </c>
      <c r="AG119" s="31"/>
      <c r="AH119" s="114">
        <v>0</v>
      </c>
      <c r="AI119" s="31"/>
      <c r="AJ119" s="302">
        <f>IF($W119,AH119/$W119*100,0)</f>
        <v>0</v>
      </c>
      <c r="AK119" s="31"/>
      <c r="AL119" s="114">
        <v>121408</v>
      </c>
      <c r="AM119" s="31"/>
      <c r="AN119" s="114">
        <v>5005203.9099999992</v>
      </c>
      <c r="AO119" s="31"/>
      <c r="AP119" s="30">
        <v>26</v>
      </c>
      <c r="AQ119" s="31"/>
      <c r="AR119" s="114">
        <v>14996</v>
      </c>
    </row>
    <row r="120" spans="1:44" ht="8.85" customHeight="1" x14ac:dyDescent="0.25">
      <c r="A120" s="30">
        <v>27</v>
      </c>
      <c r="B120" s="31"/>
      <c r="C120" s="30" t="s">
        <v>157</v>
      </c>
      <c r="D120" s="31"/>
      <c r="E120" s="114">
        <v>44242</v>
      </c>
      <c r="F120" s="31"/>
      <c r="G120" s="302">
        <f>(E120/$AR120)</f>
        <v>1.5598490991785072</v>
      </c>
      <c r="H120" s="31"/>
      <c r="I120" s="302">
        <f>IF(G$219,G120/G$219*100,0)</f>
        <v>4.5239897937677576</v>
      </c>
      <c r="J120" s="114"/>
      <c r="K120" s="114">
        <v>1305319</v>
      </c>
      <c r="L120" s="31"/>
      <c r="M120" s="302">
        <f>(K120/$AR120)</f>
        <v>46.021894721996965</v>
      </c>
      <c r="N120" s="31"/>
      <c r="O120" s="302">
        <f>IF(M$219,M120/M$219*100,0)</f>
        <v>70.079265404098933</v>
      </c>
      <c r="P120" s="31"/>
      <c r="Q120" s="114">
        <v>2047667</v>
      </c>
      <c r="R120" s="31"/>
      <c r="S120" s="302">
        <f>(Q120/$AR120)</f>
        <v>72.195007580298281</v>
      </c>
      <c r="T120" s="31"/>
      <c r="U120" s="302">
        <f>IF(S$219,S120/S$219*100,0)</f>
        <v>185.10656036476666</v>
      </c>
      <c r="V120" s="31"/>
      <c r="W120" s="114">
        <f>(E120+K120+Q120)</f>
        <v>3397228</v>
      </c>
      <c r="X120" s="31"/>
      <c r="Y120" s="31"/>
      <c r="Z120" s="114">
        <v>8448</v>
      </c>
      <c r="AA120" s="31"/>
      <c r="AB120" s="302">
        <f>IF($W120,Z120/$W120*100,0)</f>
        <v>0.24867333013857182</v>
      </c>
      <c r="AC120" s="31"/>
      <c r="AD120" s="114">
        <v>0</v>
      </c>
      <c r="AE120" s="31"/>
      <c r="AF120" s="302">
        <f>IF($W120,AD120/$W120*100,0)</f>
        <v>0</v>
      </c>
      <c r="AG120" s="31"/>
      <c r="AH120" s="114">
        <v>0</v>
      </c>
      <c r="AI120" s="31"/>
      <c r="AJ120" s="302">
        <f>IF($W120,AH120/$W120*100,0)</f>
        <v>0</v>
      </c>
      <c r="AK120" s="31"/>
      <c r="AL120" s="114">
        <v>724010</v>
      </c>
      <c r="AM120" s="31"/>
      <c r="AN120" s="114">
        <v>7491501.1699999999</v>
      </c>
      <c r="AO120" s="31"/>
      <c r="AP120" s="30">
        <v>27</v>
      </c>
      <c r="AQ120" s="31"/>
      <c r="AR120" s="114">
        <v>28363</v>
      </c>
    </row>
    <row r="121" spans="1:44" ht="8.85" customHeight="1" x14ac:dyDescent="0.25">
      <c r="A121" s="30">
        <v>28</v>
      </c>
      <c r="B121" s="31"/>
      <c r="C121" s="30" t="s">
        <v>158</v>
      </c>
      <c r="D121" s="31"/>
      <c r="E121" s="114">
        <v>0</v>
      </c>
      <c r="F121" s="31"/>
      <c r="G121" s="302">
        <f>(E121/$AR121)</f>
        <v>0</v>
      </c>
      <c r="H121" s="31"/>
      <c r="I121" s="302">
        <f>IF(G$219,G121/G$219*100,0)</f>
        <v>0</v>
      </c>
      <c r="J121" s="114"/>
      <c r="K121" s="114">
        <v>755550</v>
      </c>
      <c r="L121" s="31"/>
      <c r="M121" s="302">
        <f>(K121/$AR121)</f>
        <v>70.010192735359524</v>
      </c>
      <c r="N121" s="31"/>
      <c r="O121" s="302">
        <f>IF(M$219,M121/M$219*100,0)</f>
        <v>106.60714660555568</v>
      </c>
      <c r="P121" s="31"/>
      <c r="Q121" s="114">
        <v>1119951</v>
      </c>
      <c r="R121" s="31"/>
      <c r="S121" s="302">
        <f>(Q121/$AR121)</f>
        <v>103.77603780578207</v>
      </c>
      <c r="T121" s="31"/>
      <c r="U121" s="302">
        <f>IF(S$219,S121/S$219*100,0)</f>
        <v>266.07969235471808</v>
      </c>
      <c r="V121" s="31"/>
      <c r="W121" s="114">
        <f>(E121+K121+Q121)</f>
        <v>1875501</v>
      </c>
      <c r="X121" s="31"/>
      <c r="Y121" s="31"/>
      <c r="Z121" s="114">
        <v>7346</v>
      </c>
      <c r="AA121" s="31"/>
      <c r="AB121" s="302">
        <f>IF($W121,Z121/$W121*100,0)</f>
        <v>0.39168200923379937</v>
      </c>
      <c r="AC121" s="31"/>
      <c r="AD121" s="114">
        <v>0</v>
      </c>
      <c r="AE121" s="31"/>
      <c r="AF121" s="302">
        <f>IF($W121,AD121/$W121*100,0)</f>
        <v>0</v>
      </c>
      <c r="AG121" s="31"/>
      <c r="AH121" s="114">
        <v>0</v>
      </c>
      <c r="AI121" s="31"/>
      <c r="AJ121" s="302">
        <f>IF($W121,AH121/$W121*100,0)</f>
        <v>0</v>
      </c>
      <c r="AK121" s="31"/>
      <c r="AL121" s="114">
        <v>691255</v>
      </c>
      <c r="AM121" s="31"/>
      <c r="AN121" s="114">
        <v>3240209.7299999995</v>
      </c>
      <c r="AO121" s="31"/>
      <c r="AP121" s="30">
        <v>28</v>
      </c>
      <c r="AQ121" s="31"/>
      <c r="AR121" s="114">
        <v>10792</v>
      </c>
    </row>
    <row r="122" spans="1:44" ht="8.85" customHeight="1" x14ac:dyDescent="0.25">
      <c r="A122" s="30">
        <v>29</v>
      </c>
      <c r="B122" s="31"/>
      <c r="C122" s="30" t="s">
        <v>98</v>
      </c>
      <c r="D122" s="31"/>
      <c r="E122" s="114">
        <v>49930582</v>
      </c>
      <c r="F122" s="31"/>
      <c r="G122" s="302">
        <f>(E122/$AR122)</f>
        <v>43.903122334672773</v>
      </c>
      <c r="H122" s="31"/>
      <c r="I122" s="302">
        <f>IF(G$219,G122/G$219*100,0)</f>
        <v>127.33108443707695</v>
      </c>
      <c r="J122" s="114"/>
      <c r="K122" s="114">
        <v>144884396</v>
      </c>
      <c r="L122" s="31"/>
      <c r="M122" s="302">
        <f>(K122/$AR122)</f>
        <v>127.39441655162712</v>
      </c>
      <c r="N122" s="31"/>
      <c r="O122" s="302">
        <f>IF(M$219,M122/M$219*100,0)</f>
        <v>193.98825672978342</v>
      </c>
      <c r="P122" s="31"/>
      <c r="Q122" s="114">
        <v>43715738</v>
      </c>
      <c r="R122" s="31"/>
      <c r="S122" s="302">
        <f>(Q122/$AR122)</f>
        <v>38.438514363091208</v>
      </c>
      <c r="T122" s="31"/>
      <c r="U122" s="302">
        <f>IF(S$219,S122/S$219*100,0)</f>
        <v>98.555584627782594</v>
      </c>
      <c r="V122" s="31"/>
      <c r="W122" s="114">
        <f>(E122+K122+Q122)</f>
        <v>238530716</v>
      </c>
      <c r="X122" s="31"/>
      <c r="Y122" s="31"/>
      <c r="Z122" s="114">
        <v>4610052</v>
      </c>
      <c r="AA122" s="31"/>
      <c r="AB122" s="302">
        <f>IF($W122,Z122/$W122*100,0)</f>
        <v>1.9326869416683428</v>
      </c>
      <c r="AC122" s="31"/>
      <c r="AD122" s="114">
        <v>0</v>
      </c>
      <c r="AE122" s="31"/>
      <c r="AF122" s="302">
        <f>IF($W122,AD122/$W122*100,0)</f>
        <v>0</v>
      </c>
      <c r="AG122" s="31"/>
      <c r="AH122" s="114">
        <v>0</v>
      </c>
      <c r="AI122" s="31"/>
      <c r="AJ122" s="302">
        <f>IF($W122,AH122/$W122*100,0)</f>
        <v>0</v>
      </c>
      <c r="AK122" s="31"/>
      <c r="AL122" s="114">
        <v>120349942</v>
      </c>
      <c r="AM122" s="31"/>
      <c r="AN122" s="114">
        <v>100147760.34000002</v>
      </c>
      <c r="AO122" s="31"/>
      <c r="AP122" s="30">
        <v>29</v>
      </c>
      <c r="AQ122" s="31"/>
      <c r="AR122" s="114">
        <v>1137290</v>
      </c>
    </row>
    <row r="123" spans="1:44" ht="8.85" customHeight="1" x14ac:dyDescent="0.25">
      <c r="A123" s="30">
        <v>30</v>
      </c>
      <c r="B123" s="31"/>
      <c r="C123" s="30" t="s">
        <v>159</v>
      </c>
      <c r="D123" s="31"/>
      <c r="E123" s="114">
        <v>0</v>
      </c>
      <c r="F123" s="31"/>
      <c r="G123" s="302">
        <f>(E123/$AR123)</f>
        <v>0</v>
      </c>
      <c r="H123" s="31"/>
      <c r="I123" s="302">
        <f>IF(G$219,G123/G$219*100,0)</f>
        <v>0</v>
      </c>
      <c r="J123" s="114"/>
      <c r="K123" s="114">
        <v>10621314</v>
      </c>
      <c r="L123" s="31"/>
      <c r="M123" s="302">
        <f>(K123/$AR123)</f>
        <v>155.8108496655322</v>
      </c>
      <c r="N123" s="31"/>
      <c r="O123" s="302">
        <f>IF(M$219,M123/M$219*100,0)</f>
        <v>237.25902535103609</v>
      </c>
      <c r="P123" s="31"/>
      <c r="Q123" s="114">
        <v>5928032</v>
      </c>
      <c r="R123" s="31"/>
      <c r="S123" s="302">
        <f>(Q123/$AR123)</f>
        <v>86.962093650979938</v>
      </c>
      <c r="T123" s="31"/>
      <c r="U123" s="302">
        <f>IF(S$219,S123/S$219*100,0)</f>
        <v>222.9690746960249</v>
      </c>
      <c r="V123" s="31"/>
      <c r="W123" s="114">
        <f>(E123+K123+Q123)</f>
        <v>16549346</v>
      </c>
      <c r="X123" s="31"/>
      <c r="Y123" s="31"/>
      <c r="Z123" s="114">
        <v>17153</v>
      </c>
      <c r="AA123" s="31"/>
      <c r="AB123" s="302">
        <f>IF($W123,Z123/$W123*100,0)</f>
        <v>0.10364760033417635</v>
      </c>
      <c r="AC123" s="31"/>
      <c r="AD123" s="114">
        <v>259838</v>
      </c>
      <c r="AE123" s="31"/>
      <c r="AF123" s="302">
        <f>IF($W123,AD123/$W123*100,0)</f>
        <v>1.5700801711439232</v>
      </c>
      <c r="AG123" s="31"/>
      <c r="AH123" s="114">
        <v>0</v>
      </c>
      <c r="AI123" s="31"/>
      <c r="AJ123" s="302">
        <f>IF($W123,AH123/$W123*100,0)</f>
        <v>0</v>
      </c>
      <c r="AK123" s="31"/>
      <c r="AL123" s="114">
        <v>3667478</v>
      </c>
      <c r="AM123" s="31"/>
      <c r="AN123" s="114">
        <v>10928677.220000003</v>
      </c>
      <c r="AO123" s="31"/>
      <c r="AP123" s="30">
        <v>30</v>
      </c>
      <c r="AQ123" s="31"/>
      <c r="AR123" s="114">
        <v>68168</v>
      </c>
    </row>
    <row r="124" spans="1:44" ht="8.85" customHeight="1" x14ac:dyDescent="0.25">
      <c r="A124" s="37"/>
      <c r="B124" s="31"/>
      <c r="C124" s="30"/>
      <c r="D124" s="31"/>
      <c r="E124" s="31"/>
      <c r="F124" s="31"/>
      <c r="G124" s="38"/>
      <c r="H124" s="31"/>
      <c r="I124" s="38"/>
      <c r="J124" s="31"/>
      <c r="K124" s="31"/>
      <c r="L124" s="31"/>
      <c r="M124" s="38"/>
      <c r="N124" s="31"/>
      <c r="O124" s="38"/>
      <c r="P124" s="31"/>
      <c r="Q124" s="31"/>
      <c r="R124" s="31"/>
      <c r="S124" s="38"/>
      <c r="T124" s="31"/>
      <c r="U124" s="38"/>
      <c r="V124" s="31"/>
      <c r="W124" s="31"/>
      <c r="X124" s="31"/>
      <c r="Y124" s="31"/>
      <c r="Z124" s="31"/>
      <c r="AA124" s="31"/>
      <c r="AB124" s="38"/>
      <c r="AC124" s="31"/>
      <c r="AD124" s="31"/>
      <c r="AE124" s="31"/>
      <c r="AF124" s="38"/>
      <c r="AG124" s="31"/>
      <c r="AH124" s="31"/>
      <c r="AI124" s="31"/>
      <c r="AJ124" s="38"/>
      <c r="AK124" s="31"/>
      <c r="AL124" s="31"/>
      <c r="AM124" s="31"/>
      <c r="AN124" s="31"/>
      <c r="AO124" s="31"/>
      <c r="AP124" s="37"/>
      <c r="AQ124" s="31"/>
      <c r="AR124" s="31"/>
    </row>
    <row r="125" spans="1:44" ht="8.85" customHeight="1" x14ac:dyDescent="0.25">
      <c r="A125" s="30">
        <v>31</v>
      </c>
      <c r="B125" s="31"/>
      <c r="C125" s="30" t="s">
        <v>160</v>
      </c>
      <c r="D125" s="31"/>
      <c r="E125" s="114">
        <v>0</v>
      </c>
      <c r="F125" s="31"/>
      <c r="G125" s="302">
        <f>(E125/$AR125)</f>
        <v>0</v>
      </c>
      <c r="H125" s="31"/>
      <c r="I125" s="302">
        <f>IF(G$219,G125/G$219*100,0)</f>
        <v>0</v>
      </c>
      <c r="J125" s="114"/>
      <c r="K125" s="114">
        <v>1428584</v>
      </c>
      <c r="L125" s="31"/>
      <c r="M125" s="302">
        <f>(K125/$AR125)</f>
        <v>93.243521963318315</v>
      </c>
      <c r="N125" s="31"/>
      <c r="O125" s="302">
        <f>IF(M$219,M125/M$219*100,0)</f>
        <v>141.98540851811268</v>
      </c>
      <c r="P125" s="31"/>
      <c r="Q125" s="114">
        <v>273425</v>
      </c>
      <c r="R125" s="31"/>
      <c r="S125" s="302">
        <f>(Q125/$AR125)</f>
        <v>17.84641994647869</v>
      </c>
      <c r="T125" s="31"/>
      <c r="U125" s="302">
        <f>IF(S$219,S125/S$219*100,0)</f>
        <v>45.757865008097077</v>
      </c>
      <c r="V125" s="31"/>
      <c r="W125" s="114">
        <f>(E125+K125+Q125)</f>
        <v>1702009</v>
      </c>
      <c r="X125" s="31"/>
      <c r="Y125" s="31"/>
      <c r="Z125" s="114">
        <v>6857</v>
      </c>
      <c r="AA125" s="31"/>
      <c r="AB125" s="302">
        <f>IF($W125,Z125/$W125*100,0)</f>
        <v>0.40287683555139842</v>
      </c>
      <c r="AC125" s="31"/>
      <c r="AD125" s="114">
        <v>0</v>
      </c>
      <c r="AE125" s="31"/>
      <c r="AF125" s="302">
        <f>IF($W125,AD125/$W125*100,0)</f>
        <v>0</v>
      </c>
      <c r="AG125" s="31"/>
      <c r="AH125" s="114">
        <v>0</v>
      </c>
      <c r="AI125" s="31"/>
      <c r="AJ125" s="302">
        <f>IF($W125,AH125/$W125*100,0)</f>
        <v>0</v>
      </c>
      <c r="AK125" s="31"/>
      <c r="AL125" s="114">
        <v>192492</v>
      </c>
      <c r="AM125" s="31"/>
      <c r="AN125" s="114">
        <v>5076846.05</v>
      </c>
      <c r="AO125" s="31"/>
      <c r="AP125" s="30">
        <v>31</v>
      </c>
      <c r="AQ125" s="31"/>
      <c r="AR125" s="114">
        <v>15321</v>
      </c>
    </row>
    <row r="126" spans="1:44" ht="8.85" customHeight="1" x14ac:dyDescent="0.25">
      <c r="A126" s="30">
        <v>32</v>
      </c>
      <c r="B126" s="31"/>
      <c r="C126" s="30" t="s">
        <v>161</v>
      </c>
      <c r="D126" s="31"/>
      <c r="E126" s="114">
        <v>0</v>
      </c>
      <c r="F126" s="31"/>
      <c r="G126" s="302">
        <f>(E126/$AR126)</f>
        <v>0</v>
      </c>
      <c r="H126" s="31"/>
      <c r="I126" s="302">
        <f>IF(G$219,G126/G$219*100,0)</f>
        <v>0</v>
      </c>
      <c r="J126" s="114"/>
      <c r="K126" s="114">
        <v>197504</v>
      </c>
      <c r="L126" s="31"/>
      <c r="M126" s="302">
        <f>(K126/$AR126)</f>
        <v>7.5576474189721807</v>
      </c>
      <c r="N126" s="31"/>
      <c r="O126" s="302">
        <f>IF(M$219,M126/M$219*100,0)</f>
        <v>11.508313217091578</v>
      </c>
      <c r="P126" s="31"/>
      <c r="Q126" s="114">
        <v>1644543</v>
      </c>
      <c r="R126" s="31"/>
      <c r="S126" s="302">
        <f>(Q126/$AR126)</f>
        <v>62.92974400183676</v>
      </c>
      <c r="T126" s="31"/>
      <c r="U126" s="302">
        <f>IF(S$219,S126/S$219*100,0)</f>
        <v>161.35060923512106</v>
      </c>
      <c r="V126" s="31"/>
      <c r="W126" s="114">
        <f>(E126+K126+Q126)</f>
        <v>1842047</v>
      </c>
      <c r="X126" s="31"/>
      <c r="Y126" s="31"/>
      <c r="Z126" s="114">
        <v>8269</v>
      </c>
      <c r="AA126" s="31"/>
      <c r="AB126" s="302">
        <f>IF($W126,Z126/$W126*100,0)</f>
        <v>0.44890276958188363</v>
      </c>
      <c r="AC126" s="31"/>
      <c r="AD126" s="114">
        <v>0</v>
      </c>
      <c r="AE126" s="31"/>
      <c r="AF126" s="302">
        <f>IF($W126,AD126/$W126*100,0)</f>
        <v>0</v>
      </c>
      <c r="AG126" s="31"/>
      <c r="AH126" s="114">
        <v>0</v>
      </c>
      <c r="AI126" s="31"/>
      <c r="AJ126" s="302">
        <f>IF($W126,AH126/$W126*100,0)</f>
        <v>0</v>
      </c>
      <c r="AK126" s="31"/>
      <c r="AL126" s="114">
        <v>82127</v>
      </c>
      <c r="AM126" s="31"/>
      <c r="AN126" s="114">
        <v>2798021.7700000005</v>
      </c>
      <c r="AO126" s="31"/>
      <c r="AP126" s="30">
        <v>32</v>
      </c>
      <c r="AQ126" s="31"/>
      <c r="AR126" s="114">
        <v>26133</v>
      </c>
    </row>
    <row r="127" spans="1:44" ht="8.85" customHeight="1" x14ac:dyDescent="0.25">
      <c r="A127" s="30">
        <v>33</v>
      </c>
      <c r="B127" s="31"/>
      <c r="C127" s="30" t="s">
        <v>100</v>
      </c>
      <c r="D127" s="31"/>
      <c r="E127" s="114">
        <v>0</v>
      </c>
      <c r="F127" s="31"/>
      <c r="G127" s="302">
        <f>(E127/$AR127)</f>
        <v>0</v>
      </c>
      <c r="H127" s="31"/>
      <c r="I127" s="302">
        <f>IF(G$219,G127/G$219*100,0)</f>
        <v>0</v>
      </c>
      <c r="J127" s="114"/>
      <c r="K127" s="114">
        <v>1903016</v>
      </c>
      <c r="L127" s="31"/>
      <c r="M127" s="302">
        <f>(K127/$AR127)</f>
        <v>33.858482341428697</v>
      </c>
      <c r="N127" s="31"/>
      <c r="O127" s="302">
        <f>IF(M$219,M127/M$219*100,0)</f>
        <v>51.557581114774678</v>
      </c>
      <c r="P127" s="31"/>
      <c r="Q127" s="114">
        <v>1379671</v>
      </c>
      <c r="R127" s="31"/>
      <c r="S127" s="302">
        <f>(Q127/$AR127)</f>
        <v>24.54712214215817</v>
      </c>
      <c r="T127" s="31"/>
      <c r="U127" s="302">
        <f>IF(S$219,S127/S$219*100,0)</f>
        <v>62.938331871976906</v>
      </c>
      <c r="V127" s="31"/>
      <c r="W127" s="114">
        <f>(E127+K127+Q127)</f>
        <v>3282687</v>
      </c>
      <c r="X127" s="31"/>
      <c r="Y127" s="31"/>
      <c r="Z127" s="114">
        <v>15398</v>
      </c>
      <c r="AA127" s="31"/>
      <c r="AB127" s="302">
        <f>IF($W127,Z127/$W127*100,0)</f>
        <v>0.46906695642929097</v>
      </c>
      <c r="AC127" s="31"/>
      <c r="AD127" s="114">
        <v>0</v>
      </c>
      <c r="AE127" s="31"/>
      <c r="AF127" s="302">
        <f>IF($W127,AD127/$W127*100,0)</f>
        <v>0</v>
      </c>
      <c r="AG127" s="31"/>
      <c r="AH127" s="114">
        <v>0</v>
      </c>
      <c r="AI127" s="31"/>
      <c r="AJ127" s="302">
        <f>IF($W127,AH127/$W127*100,0)</f>
        <v>0</v>
      </c>
      <c r="AK127" s="31"/>
      <c r="AL127" s="114">
        <v>961582</v>
      </c>
      <c r="AM127" s="31"/>
      <c r="AN127" s="114">
        <v>8766786.3800000008</v>
      </c>
      <c r="AO127" s="31"/>
      <c r="AP127" s="30">
        <v>33</v>
      </c>
      <c r="AQ127" s="31"/>
      <c r="AR127" s="114">
        <v>56205</v>
      </c>
    </row>
    <row r="128" spans="1:44" ht="8.85" customHeight="1" x14ac:dyDescent="0.25">
      <c r="A128" s="30">
        <v>34</v>
      </c>
      <c r="B128" s="31"/>
      <c r="C128" s="30" t="s">
        <v>162</v>
      </c>
      <c r="D128" s="31"/>
      <c r="E128" s="114">
        <v>431713</v>
      </c>
      <c r="F128" s="31"/>
      <c r="G128" s="302">
        <f>(E128/$AR128)</f>
        <v>5.1395628467344459</v>
      </c>
      <c r="H128" s="31"/>
      <c r="I128" s="302">
        <f>IF(G$219,G128/G$219*100,0)</f>
        <v>14.906140520451549</v>
      </c>
      <c r="J128" s="114"/>
      <c r="K128" s="114">
        <v>7638653</v>
      </c>
      <c r="L128" s="31"/>
      <c r="M128" s="302">
        <f>(K128/$AR128)</f>
        <v>90.938510440724784</v>
      </c>
      <c r="N128" s="31"/>
      <c r="O128" s="302">
        <f>IF(M$219,M128/M$219*100,0)</f>
        <v>138.4754810101926</v>
      </c>
      <c r="P128" s="31"/>
      <c r="Q128" s="114">
        <v>2045855</v>
      </c>
      <c r="R128" s="31"/>
      <c r="S128" s="302">
        <f>(Q128/$AR128)</f>
        <v>24.355996571346935</v>
      </c>
      <c r="T128" s="31"/>
      <c r="U128" s="302">
        <f>IF(S$219,S128/S$219*100,0)</f>
        <v>62.448289718144167</v>
      </c>
      <c r="V128" s="31"/>
      <c r="W128" s="114">
        <f>(E128+K128+Q128)</f>
        <v>10116221</v>
      </c>
      <c r="X128" s="31"/>
      <c r="Y128" s="31"/>
      <c r="Z128" s="114">
        <v>15152</v>
      </c>
      <c r="AA128" s="31"/>
      <c r="AB128" s="302">
        <f>IF($W128,Z128/$W128*100,0)</f>
        <v>0.14977925057192801</v>
      </c>
      <c r="AC128" s="31"/>
      <c r="AD128" s="114">
        <v>0</v>
      </c>
      <c r="AE128" s="31"/>
      <c r="AF128" s="302">
        <f>IF($W128,AD128/$W128*100,0)</f>
        <v>0</v>
      </c>
      <c r="AG128" s="31"/>
      <c r="AH128" s="114">
        <v>0</v>
      </c>
      <c r="AI128" s="31"/>
      <c r="AJ128" s="302">
        <f>IF($W128,AH128/$W128*100,0)</f>
        <v>0</v>
      </c>
      <c r="AK128" s="31"/>
      <c r="AL128" s="114">
        <v>7313371</v>
      </c>
      <c r="AM128" s="31"/>
      <c r="AN128" s="114">
        <v>9146603.959999999</v>
      </c>
      <c r="AO128" s="31"/>
      <c r="AP128" s="30">
        <v>34</v>
      </c>
      <c r="AQ128" s="31"/>
      <c r="AR128" s="114">
        <v>83998</v>
      </c>
    </row>
    <row r="129" spans="1:44" ht="8.85" customHeight="1" x14ac:dyDescent="0.25">
      <c r="A129" s="30">
        <v>35</v>
      </c>
      <c r="B129" s="31"/>
      <c r="C129" s="30" t="s">
        <v>163</v>
      </c>
      <c r="D129" s="31"/>
      <c r="E129" s="114">
        <v>500</v>
      </c>
      <c r="F129" s="31"/>
      <c r="G129" s="302">
        <f>(E129/$AR129)</f>
        <v>2.9370300751879699E-2</v>
      </c>
      <c r="H129" s="31"/>
      <c r="I129" s="302">
        <f>IF(G$219,G129/G$219*100,0)</f>
        <v>8.5181919784016027E-2</v>
      </c>
      <c r="J129" s="114"/>
      <c r="K129" s="114">
        <v>-12815</v>
      </c>
      <c r="L129" s="31"/>
      <c r="M129" s="302">
        <f>(K129/$AR129)</f>
        <v>-0.75276080827067671</v>
      </c>
      <c r="N129" s="31"/>
      <c r="O129" s="302">
        <f>IF(M$219,M129/M$219*100,0)</f>
        <v>-1.1462571192965378</v>
      </c>
      <c r="P129" s="31"/>
      <c r="Q129" s="114">
        <v>648424</v>
      </c>
      <c r="R129" s="31"/>
      <c r="S129" s="302">
        <f>(Q129/$AR129)</f>
        <v>38.088815789473685</v>
      </c>
      <c r="T129" s="31"/>
      <c r="U129" s="302">
        <f>IF(S$219,S129/S$219*100,0)</f>
        <v>97.658964455607844</v>
      </c>
      <c r="V129" s="31"/>
      <c r="W129" s="114">
        <f>(E129+K129+Q129)</f>
        <v>636109</v>
      </c>
      <c r="X129" s="31"/>
      <c r="Y129" s="31"/>
      <c r="Z129" s="114">
        <v>9378</v>
      </c>
      <c r="AA129" s="31"/>
      <c r="AB129" s="302">
        <f>IF($W129,Z129/$W129*100,0)</f>
        <v>1.4742756351505797</v>
      </c>
      <c r="AC129" s="31"/>
      <c r="AD129" s="114">
        <v>0</v>
      </c>
      <c r="AE129" s="31"/>
      <c r="AF129" s="302">
        <f>IF($W129,AD129/$W129*100,0)</f>
        <v>0</v>
      </c>
      <c r="AG129" s="31"/>
      <c r="AH129" s="114">
        <v>0</v>
      </c>
      <c r="AI129" s="31"/>
      <c r="AJ129" s="302">
        <f>IF($W129,AH129/$W129*100,0)</f>
        <v>0</v>
      </c>
      <c r="AK129" s="31"/>
      <c r="AL129" s="114">
        <v>89746</v>
      </c>
      <c r="AM129" s="31"/>
      <c r="AN129" s="114">
        <v>3986484.6999999997</v>
      </c>
      <c r="AO129" s="31"/>
      <c r="AP129" s="30">
        <v>35</v>
      </c>
      <c r="AQ129" s="31"/>
      <c r="AR129" s="114">
        <v>17024</v>
      </c>
    </row>
    <row r="130" spans="1:44" ht="8.85" customHeight="1" x14ac:dyDescent="0.25">
      <c r="A130" s="31"/>
      <c r="B130" s="31"/>
      <c r="C130" s="30"/>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row>
    <row r="131" spans="1:44" ht="8.85" customHeight="1" x14ac:dyDescent="0.25">
      <c r="A131" s="30">
        <v>36</v>
      </c>
      <c r="B131" s="31"/>
      <c r="C131" s="30" t="s">
        <v>164</v>
      </c>
      <c r="D131" s="31"/>
      <c r="E131" s="114">
        <v>195868</v>
      </c>
      <c r="F131" s="31"/>
      <c r="G131" s="302">
        <f>(E131/$AR131)</f>
        <v>5.2961631019657682</v>
      </c>
      <c r="H131" s="31"/>
      <c r="I131" s="302">
        <f>IF(G$219,G131/G$219*100,0)</f>
        <v>15.360324169844967</v>
      </c>
      <c r="J131" s="114"/>
      <c r="K131" s="114">
        <v>15213</v>
      </c>
      <c r="L131" s="31"/>
      <c r="M131" s="302">
        <f>(K131/$AR131)</f>
        <v>0.41135116134440147</v>
      </c>
      <c r="N131" s="31"/>
      <c r="O131" s="302">
        <f>IF(M$219,M131/M$219*100,0)</f>
        <v>0.62637984342613739</v>
      </c>
      <c r="P131" s="31"/>
      <c r="Q131" s="114">
        <v>1855141</v>
      </c>
      <c r="R131" s="31"/>
      <c r="S131" s="302">
        <f>(Q131/$AR131)</f>
        <v>50.161993348295162</v>
      </c>
      <c r="T131" s="31"/>
      <c r="U131" s="302">
        <f>IF(S$219,S131/S$219*100,0)</f>
        <v>128.61435106043464</v>
      </c>
      <c r="V131" s="31"/>
      <c r="W131" s="114">
        <f>(E131+K131+Q131)</f>
        <v>2066222</v>
      </c>
      <c r="X131" s="31"/>
      <c r="Y131" s="31"/>
      <c r="Z131" s="114">
        <v>9512</v>
      </c>
      <c r="AA131" s="31"/>
      <c r="AB131" s="302">
        <f>IF($W131,Z131/$W131*100,0)</f>
        <v>0.46035711554711933</v>
      </c>
      <c r="AC131" s="31"/>
      <c r="AD131" s="114">
        <v>0</v>
      </c>
      <c r="AE131" s="31"/>
      <c r="AF131" s="302">
        <f>IF($W131,AD131/$W131*100,0)</f>
        <v>0</v>
      </c>
      <c r="AG131" s="31"/>
      <c r="AH131" s="114">
        <v>0</v>
      </c>
      <c r="AI131" s="31"/>
      <c r="AJ131" s="302">
        <f>IF($W131,AH131/$W131*100,0)</f>
        <v>0</v>
      </c>
      <c r="AK131" s="31"/>
      <c r="AL131" s="114">
        <v>497981</v>
      </c>
      <c r="AM131" s="31"/>
      <c r="AN131" s="114">
        <v>3560544.29</v>
      </c>
      <c r="AO131" s="31"/>
      <c r="AP131" s="30">
        <v>36</v>
      </c>
      <c r="AQ131" s="31"/>
      <c r="AR131" s="114">
        <v>36983</v>
      </c>
    </row>
    <row r="132" spans="1:44" ht="8.85" customHeight="1" x14ac:dyDescent="0.25">
      <c r="A132" s="30">
        <v>37</v>
      </c>
      <c r="B132" s="31"/>
      <c r="C132" s="30" t="s">
        <v>165</v>
      </c>
      <c r="D132" s="31"/>
      <c r="E132" s="114">
        <v>0</v>
      </c>
      <c r="F132" s="31"/>
      <c r="G132" s="302">
        <f>(E132/$AR132)</f>
        <v>0</v>
      </c>
      <c r="H132" s="31"/>
      <c r="I132" s="302">
        <f>IF(G$219,G132/G$219*100,0)</f>
        <v>0</v>
      </c>
      <c r="J132" s="114"/>
      <c r="K132" s="114">
        <v>713827</v>
      </c>
      <c r="L132" s="31"/>
      <c r="M132" s="302">
        <f>(K132/$AR132)</f>
        <v>31.992963427751882</v>
      </c>
      <c r="N132" s="31"/>
      <c r="O132" s="302">
        <f>IF(M$219,M132/M$219*100,0)</f>
        <v>48.716885488102932</v>
      </c>
      <c r="P132" s="31"/>
      <c r="Q132" s="114">
        <v>1611982</v>
      </c>
      <c r="R132" s="31"/>
      <c r="S132" s="302">
        <f>(Q132/$AR132)</f>
        <v>72.247310864108996</v>
      </c>
      <c r="T132" s="31"/>
      <c r="U132" s="302">
        <f>IF(S$219,S132/S$219*100,0)</f>
        <v>185.24066494189017</v>
      </c>
      <c r="V132" s="31"/>
      <c r="W132" s="114">
        <f>(E132+K132+Q132)</f>
        <v>2325809</v>
      </c>
      <c r="X132" s="31"/>
      <c r="Y132" s="31"/>
      <c r="Z132" s="114">
        <v>6891</v>
      </c>
      <c r="AA132" s="31"/>
      <c r="AB132" s="302">
        <f>IF($W132,Z132/$W132*100,0)</f>
        <v>0.29628400268465727</v>
      </c>
      <c r="AC132" s="31"/>
      <c r="AD132" s="114">
        <v>0</v>
      </c>
      <c r="AE132" s="31"/>
      <c r="AF132" s="302">
        <f>IF($W132,AD132/$W132*100,0)</f>
        <v>0</v>
      </c>
      <c r="AG132" s="31"/>
      <c r="AH132" s="114">
        <v>0</v>
      </c>
      <c r="AI132" s="31"/>
      <c r="AJ132" s="302">
        <f>IF($W132,AH132/$W132*100,0)</f>
        <v>0</v>
      </c>
      <c r="AK132" s="31"/>
      <c r="AL132" s="114">
        <v>89436</v>
      </c>
      <c r="AM132" s="31"/>
      <c r="AN132" s="114">
        <v>3834954.74</v>
      </c>
      <c r="AO132" s="31"/>
      <c r="AP132" s="30">
        <v>37</v>
      </c>
      <c r="AQ132" s="31"/>
      <c r="AR132" s="114">
        <v>22312</v>
      </c>
    </row>
    <row r="133" spans="1:44" ht="8.85" customHeight="1" x14ac:dyDescent="0.25">
      <c r="A133" s="30">
        <v>38</v>
      </c>
      <c r="B133" s="31"/>
      <c r="C133" s="30" t="s">
        <v>166</v>
      </c>
      <c r="D133" s="31"/>
      <c r="E133" s="114">
        <v>0</v>
      </c>
      <c r="F133" s="31"/>
      <c r="G133" s="302">
        <f>(E133/$AR133)</f>
        <v>0</v>
      </c>
      <c r="H133" s="31"/>
      <c r="I133" s="302">
        <f>IF(G$219,G133/G$219*100,0)</f>
        <v>0</v>
      </c>
      <c r="J133" s="114"/>
      <c r="K133" s="114">
        <v>1941139</v>
      </c>
      <c r="L133" s="31"/>
      <c r="M133" s="302">
        <f>(K133/$AR133)</f>
        <v>121.8849051864875</v>
      </c>
      <c r="N133" s="31"/>
      <c r="O133" s="302">
        <f>IF(M$219,M133/M$219*100,0)</f>
        <v>185.59871710876527</v>
      </c>
      <c r="P133" s="31"/>
      <c r="Q133" s="114">
        <v>325305</v>
      </c>
      <c r="R133" s="31"/>
      <c r="S133" s="302">
        <f>(Q133/$AR133)</f>
        <v>20.426032902172548</v>
      </c>
      <c r="T133" s="31"/>
      <c r="U133" s="302">
        <f>IF(S$219,S133/S$219*100,0)</f>
        <v>52.371941206784086</v>
      </c>
      <c r="V133" s="31"/>
      <c r="W133" s="114">
        <f>(E133+K133+Q133)</f>
        <v>2266444</v>
      </c>
      <c r="X133" s="31"/>
      <c r="Y133" s="31"/>
      <c r="Z133" s="114">
        <v>7192</v>
      </c>
      <c r="AA133" s="31"/>
      <c r="AB133" s="302">
        <f>IF($W133,Z133/$W133*100,0)</f>
        <v>0.31732529019027161</v>
      </c>
      <c r="AC133" s="31"/>
      <c r="AD133" s="114">
        <v>0</v>
      </c>
      <c r="AE133" s="31"/>
      <c r="AF133" s="302">
        <f>IF($W133,AD133/$W133*100,0)</f>
        <v>0</v>
      </c>
      <c r="AG133" s="31"/>
      <c r="AH133" s="114">
        <v>0</v>
      </c>
      <c r="AI133" s="31"/>
      <c r="AJ133" s="302">
        <f>IF($W133,AH133/$W133*100,0)</f>
        <v>0</v>
      </c>
      <c r="AK133" s="31"/>
      <c r="AL133" s="114">
        <v>2213125</v>
      </c>
      <c r="AM133" s="31"/>
      <c r="AN133" s="114">
        <v>6534093.6900000004</v>
      </c>
      <c r="AO133" s="31"/>
      <c r="AP133" s="30">
        <v>38</v>
      </c>
      <c r="AQ133" s="31"/>
      <c r="AR133" s="114">
        <v>15926</v>
      </c>
    </row>
    <row r="134" spans="1:44" ht="8.85" customHeight="1" x14ac:dyDescent="0.25">
      <c r="A134" s="30">
        <v>39</v>
      </c>
      <c r="B134" s="31"/>
      <c r="C134" s="30" t="s">
        <v>167</v>
      </c>
      <c r="D134" s="31"/>
      <c r="E134" s="114">
        <v>0</v>
      </c>
      <c r="F134" s="31"/>
      <c r="G134" s="302">
        <f>(E134/$AR134)</f>
        <v>0</v>
      </c>
      <c r="H134" s="31"/>
      <c r="I134" s="302">
        <f>IF(G$219,G134/G$219*100,0)</f>
        <v>0</v>
      </c>
      <c r="J134" s="114"/>
      <c r="K134" s="114">
        <v>1165124</v>
      </c>
      <c r="L134" s="31"/>
      <c r="M134" s="302">
        <f>(K134/$AR134)</f>
        <v>58.889259540055598</v>
      </c>
      <c r="N134" s="31"/>
      <c r="O134" s="302">
        <f>IF(M$219,M134/M$219*100,0)</f>
        <v>89.672884475699135</v>
      </c>
      <c r="P134" s="31"/>
      <c r="Q134" s="114">
        <v>464141</v>
      </c>
      <c r="R134" s="31"/>
      <c r="S134" s="302">
        <f>(Q134/$AR134)</f>
        <v>23.459236795552187</v>
      </c>
      <c r="T134" s="31"/>
      <c r="U134" s="302">
        <f>IF(S$219,S134/S$219*100,0)</f>
        <v>60.149015528218818</v>
      </c>
      <c r="V134" s="31"/>
      <c r="W134" s="114">
        <f>(E134+K134+Q134)</f>
        <v>1629265</v>
      </c>
      <c r="X134" s="31"/>
      <c r="Y134" s="31"/>
      <c r="Z134" s="114">
        <v>6192</v>
      </c>
      <c r="AA134" s="31"/>
      <c r="AB134" s="302">
        <f>IF($W134,Z134/$W134*100,0)</f>
        <v>0.3800486722540532</v>
      </c>
      <c r="AC134" s="31"/>
      <c r="AD134" s="114">
        <v>0</v>
      </c>
      <c r="AE134" s="31"/>
      <c r="AF134" s="302">
        <f>IF($W134,AD134/$W134*100,0)</f>
        <v>0</v>
      </c>
      <c r="AG134" s="31"/>
      <c r="AH134" s="114">
        <v>0</v>
      </c>
      <c r="AI134" s="31"/>
      <c r="AJ134" s="302">
        <f>IF($W134,AH134/$W134*100,0)</f>
        <v>0</v>
      </c>
      <c r="AK134" s="31"/>
      <c r="AL134" s="114">
        <v>1335239</v>
      </c>
      <c r="AM134" s="31"/>
      <c r="AN134" s="114">
        <v>2034091.3099999998</v>
      </c>
      <c r="AO134" s="31"/>
      <c r="AP134" s="30">
        <v>39</v>
      </c>
      <c r="AQ134" s="31"/>
      <c r="AR134" s="114">
        <v>19785</v>
      </c>
    </row>
    <row r="135" spans="1:44" ht="8.85" customHeight="1" x14ac:dyDescent="0.25">
      <c r="A135" s="54">
        <v>40</v>
      </c>
      <c r="B135" s="38"/>
      <c r="C135" s="54" t="s">
        <v>168</v>
      </c>
      <c r="D135" s="38"/>
      <c r="E135" s="116">
        <v>24850</v>
      </c>
      <c r="F135" s="38"/>
      <c r="G135" s="302">
        <f>(E135/$AR135)</f>
        <v>2.1376344086021506</v>
      </c>
      <c r="H135" s="38"/>
      <c r="I135" s="302">
        <f>IF(G$219,G135/G$219*100,0)</f>
        <v>6.1997255070480444</v>
      </c>
      <c r="J135" s="116"/>
      <c r="K135" s="116">
        <v>1534808</v>
      </c>
      <c r="L135" s="38"/>
      <c r="M135" s="302">
        <f>(K135/$AR135)</f>
        <v>132.02649462365591</v>
      </c>
      <c r="N135" s="38"/>
      <c r="O135" s="302">
        <f>IF(M$219,M135/M$219*100,0)</f>
        <v>201.04169576229373</v>
      </c>
      <c r="P135" s="38"/>
      <c r="Q135" s="116">
        <v>685718</v>
      </c>
      <c r="R135" s="38"/>
      <c r="S135" s="302">
        <f>(Q135/$AR135)</f>
        <v>58.986494623655915</v>
      </c>
      <c r="T135" s="38"/>
      <c r="U135" s="302">
        <f>IF(S$219,S135/S$219*100,0)</f>
        <v>151.24019643069394</v>
      </c>
      <c r="V135" s="38"/>
      <c r="W135" s="116">
        <f>(E135+K135+Q135)</f>
        <v>2245376</v>
      </c>
      <c r="X135" s="38"/>
      <c r="Y135" s="38"/>
      <c r="Z135" s="116">
        <v>6192</v>
      </c>
      <c r="AA135" s="38"/>
      <c r="AB135" s="302">
        <f>IF($W135,Z135/$W135*100,0)</f>
        <v>0.27576673127351498</v>
      </c>
      <c r="AC135" s="38"/>
      <c r="AD135" s="116">
        <v>0</v>
      </c>
      <c r="AE135" s="38"/>
      <c r="AF135" s="302">
        <f>IF($W135,AD135/$W135*100,0)</f>
        <v>0</v>
      </c>
      <c r="AG135" s="38"/>
      <c r="AH135" s="116">
        <v>0</v>
      </c>
      <c r="AI135" s="38"/>
      <c r="AJ135" s="302">
        <f>IF($W135,AH135/$W135*100,0)</f>
        <v>0</v>
      </c>
      <c r="AK135" s="38"/>
      <c r="AL135" s="116">
        <v>1069182</v>
      </c>
      <c r="AM135" s="38"/>
      <c r="AN135" s="114">
        <v>3021531.9099999997</v>
      </c>
      <c r="AO135" s="38"/>
      <c r="AP135" s="54">
        <v>40</v>
      </c>
      <c r="AQ135" s="31"/>
      <c r="AR135" s="114">
        <v>11625</v>
      </c>
    </row>
    <row r="136" spans="1:44" ht="8.85" customHeight="1" x14ac:dyDescent="0.25">
      <c r="A136" s="37"/>
      <c r="B136" s="31"/>
      <c r="C136" s="30"/>
      <c r="D136" s="31"/>
      <c r="E136" s="31"/>
      <c r="F136" s="31"/>
      <c r="G136" s="38"/>
      <c r="H136" s="31"/>
      <c r="I136" s="38"/>
      <c r="J136" s="277"/>
      <c r="K136" s="31"/>
      <c r="L136" s="31"/>
      <c r="M136" s="38"/>
      <c r="N136" s="31"/>
      <c r="O136" s="38"/>
      <c r="P136" s="31"/>
      <c r="Q136" s="31"/>
      <c r="R136" s="31"/>
      <c r="S136" s="38"/>
      <c r="T136" s="31"/>
      <c r="U136" s="38"/>
      <c r="V136" s="31"/>
      <c r="W136" s="277"/>
      <c r="X136" s="31"/>
      <c r="Y136" s="31"/>
      <c r="Z136" s="31"/>
      <c r="AA136" s="31"/>
      <c r="AB136" s="38"/>
      <c r="AC136" s="31"/>
      <c r="AD136" s="31"/>
      <c r="AE136" s="31"/>
      <c r="AF136" s="38"/>
      <c r="AG136" s="31"/>
      <c r="AH136" s="31"/>
      <c r="AI136" s="31"/>
      <c r="AJ136" s="38"/>
      <c r="AK136" s="31"/>
      <c r="AL136" s="31"/>
      <c r="AM136" s="31"/>
      <c r="AN136" s="277"/>
      <c r="AO136" s="31"/>
      <c r="AP136" s="37"/>
      <c r="AQ136" s="31"/>
      <c r="AR136" s="277"/>
    </row>
    <row r="137" spans="1:44" ht="8.85" customHeight="1" x14ac:dyDescent="0.25">
      <c r="A137" s="30">
        <v>41</v>
      </c>
      <c r="B137" s="31"/>
      <c r="C137" s="30" t="s">
        <v>169</v>
      </c>
      <c r="D137" s="31"/>
      <c r="E137" s="114">
        <v>0</v>
      </c>
      <c r="F137" s="31"/>
      <c r="G137" s="302">
        <f>(E137/$AR137)</f>
        <v>0</v>
      </c>
      <c r="H137" s="31"/>
      <c r="I137" s="302">
        <f>IF(G$219,G137/G$219*100,0)</f>
        <v>0</v>
      </c>
      <c r="J137" s="114"/>
      <c r="K137" s="114">
        <v>2105637</v>
      </c>
      <c r="L137" s="31"/>
      <c r="M137" s="302">
        <f>(K137/$AR137)</f>
        <v>59.173701663669064</v>
      </c>
      <c r="N137" s="31"/>
      <c r="O137" s="302">
        <f>IF(M$219,M137/M$219*100,0)</f>
        <v>90.106015166932636</v>
      </c>
      <c r="P137" s="31"/>
      <c r="Q137" s="114">
        <v>946172</v>
      </c>
      <c r="R137" s="31"/>
      <c r="S137" s="302">
        <f>(Q137/$AR137)</f>
        <v>26.589815647482013</v>
      </c>
      <c r="T137" s="31"/>
      <c r="U137" s="302">
        <f>IF(S$219,S137/S$219*100,0)</f>
        <v>68.175757302390338</v>
      </c>
      <c r="V137" s="31"/>
      <c r="W137" s="114">
        <f>(E137+K137+Q137)</f>
        <v>3051809</v>
      </c>
      <c r="X137" s="31"/>
      <c r="Y137" s="31"/>
      <c r="Z137" s="114">
        <v>17606</v>
      </c>
      <c r="AA137" s="31"/>
      <c r="AB137" s="302">
        <f>IF($W137,Z137/$W137*100,0)</f>
        <v>0.57690373152448271</v>
      </c>
      <c r="AC137" s="31"/>
      <c r="AD137" s="114">
        <v>0</v>
      </c>
      <c r="AE137" s="31"/>
      <c r="AF137" s="302">
        <f>IF($W137,AD137/$W137*100,0)</f>
        <v>0</v>
      </c>
      <c r="AG137" s="31"/>
      <c r="AH137" s="114">
        <v>0</v>
      </c>
      <c r="AI137" s="31"/>
      <c r="AJ137" s="302">
        <f>IF($W137,AH137/$W137*100,0)</f>
        <v>0</v>
      </c>
      <c r="AK137" s="31"/>
      <c r="AL137" s="114">
        <v>293724</v>
      </c>
      <c r="AM137" s="31"/>
      <c r="AN137" s="114">
        <v>10288419.640000001</v>
      </c>
      <c r="AO137" s="31"/>
      <c r="AP137" s="30">
        <v>41</v>
      </c>
      <c r="AQ137" s="31"/>
      <c r="AR137" s="114">
        <v>35584</v>
      </c>
    </row>
    <row r="138" spans="1:44" ht="8.85" customHeight="1" x14ac:dyDescent="0.25">
      <c r="A138" s="30">
        <v>42</v>
      </c>
      <c r="B138" s="31"/>
      <c r="C138" s="30" t="s">
        <v>170</v>
      </c>
      <c r="D138" s="31"/>
      <c r="E138" s="114">
        <v>6360238</v>
      </c>
      <c r="F138" s="31"/>
      <c r="G138" s="302">
        <f>(E138/$AR138)</f>
        <v>60.452789658777682</v>
      </c>
      <c r="H138" s="31"/>
      <c r="I138" s="302">
        <f>IF(G$219,G138/G$219*100,0)</f>
        <v>175.32965436536864</v>
      </c>
      <c r="J138" s="114"/>
      <c r="K138" s="114">
        <v>4116277</v>
      </c>
      <c r="L138" s="31"/>
      <c r="M138" s="302">
        <f>(K138/$AR138)</f>
        <v>39.124389316604884</v>
      </c>
      <c r="N138" s="31"/>
      <c r="O138" s="302">
        <f>IF(M$219,M138/M$219*100,0)</f>
        <v>59.576175193437905</v>
      </c>
      <c r="P138" s="31"/>
      <c r="Q138" s="114">
        <v>2961613</v>
      </c>
      <c r="R138" s="31"/>
      <c r="S138" s="302">
        <f>(Q138/$AR138)</f>
        <v>28.149539017203686</v>
      </c>
      <c r="T138" s="31"/>
      <c r="U138" s="302">
        <f>IF(S$219,S138/S$219*100,0)</f>
        <v>72.174856932217253</v>
      </c>
      <c r="V138" s="31"/>
      <c r="W138" s="114">
        <f>(E138+K138+Q138)</f>
        <v>13438128</v>
      </c>
      <c r="X138" s="31"/>
      <c r="Y138" s="31"/>
      <c r="Z138" s="114">
        <v>18345</v>
      </c>
      <c r="AA138" s="31"/>
      <c r="AB138" s="302">
        <f>IF($W138,Z138/$W138*100,0)</f>
        <v>0.1365145502409264</v>
      </c>
      <c r="AC138" s="31"/>
      <c r="AD138" s="114">
        <v>0</v>
      </c>
      <c r="AE138" s="31"/>
      <c r="AF138" s="302">
        <f>IF($W138,AD138/$W138*100,0)</f>
        <v>0</v>
      </c>
      <c r="AG138" s="31"/>
      <c r="AH138" s="114">
        <v>0</v>
      </c>
      <c r="AI138" s="31"/>
      <c r="AJ138" s="302">
        <f>IF($W138,AH138/$W138*100,0)</f>
        <v>0</v>
      </c>
      <c r="AK138" s="31"/>
      <c r="AL138" s="114">
        <v>1036026</v>
      </c>
      <c r="AM138" s="31"/>
      <c r="AN138" s="114">
        <v>12225577.51</v>
      </c>
      <c r="AO138" s="31"/>
      <c r="AP138" s="30">
        <v>42</v>
      </c>
      <c r="AQ138" s="31"/>
      <c r="AR138" s="114">
        <v>105210</v>
      </c>
    </row>
    <row r="139" spans="1:44" ht="8.85" customHeight="1" x14ac:dyDescent="0.25">
      <c r="A139" s="30">
        <v>43</v>
      </c>
      <c r="B139" s="31"/>
      <c r="C139" s="30" t="s">
        <v>171</v>
      </c>
      <c r="D139" s="31"/>
      <c r="E139" s="114">
        <v>48070860</v>
      </c>
      <c r="F139" s="31"/>
      <c r="G139" s="302">
        <f>(E139/$AR139)</f>
        <v>149.64483723652302</v>
      </c>
      <c r="H139" s="31"/>
      <c r="I139" s="302">
        <f>IF(G$219,G139/G$219*100,0)</f>
        <v>434.01103139053924</v>
      </c>
      <c r="J139" s="114"/>
      <c r="K139" s="114">
        <v>12056764</v>
      </c>
      <c r="L139" s="31"/>
      <c r="M139" s="302">
        <f>(K139/$AR139)</f>
        <v>37.532769049257084</v>
      </c>
      <c r="N139" s="31"/>
      <c r="O139" s="302">
        <f>IF(M$219,M139/M$219*100,0)</f>
        <v>57.152555309646011</v>
      </c>
      <c r="P139" s="31"/>
      <c r="Q139" s="114">
        <v>9715940</v>
      </c>
      <c r="R139" s="31"/>
      <c r="S139" s="302">
        <f>(Q139/$AR139)</f>
        <v>30.245771760684612</v>
      </c>
      <c r="T139" s="31"/>
      <c r="U139" s="302">
        <f>IF(S$219,S139/S$219*100,0)</f>
        <v>77.549555902061869</v>
      </c>
      <c r="V139" s="31"/>
      <c r="W139" s="114">
        <f>(E139+K139+Q139)</f>
        <v>69843564</v>
      </c>
      <c r="X139" s="31"/>
      <c r="Y139" s="31"/>
      <c r="Z139" s="114">
        <v>47702014</v>
      </c>
      <c r="AA139" s="31"/>
      <c r="AB139" s="302">
        <f>IF($W139,Z139/$W139*100,0)</f>
        <v>68.29836747735267</v>
      </c>
      <c r="AC139" s="31"/>
      <c r="AD139" s="114">
        <v>0</v>
      </c>
      <c r="AE139" s="31"/>
      <c r="AF139" s="302">
        <f>IF($W139,AD139/$W139*100,0)</f>
        <v>0</v>
      </c>
      <c r="AG139" s="31"/>
      <c r="AH139" s="114">
        <v>0</v>
      </c>
      <c r="AI139" s="31"/>
      <c r="AJ139" s="302">
        <f>IF($W139,AH139/$W139*100,0)</f>
        <v>0</v>
      </c>
      <c r="AK139" s="31"/>
      <c r="AL139" s="114">
        <v>14592729</v>
      </c>
      <c r="AM139" s="31"/>
      <c r="AN139" s="114">
        <v>7918004.5600000005</v>
      </c>
      <c r="AO139" s="31"/>
      <c r="AP139" s="30">
        <v>43</v>
      </c>
      <c r="AQ139" s="31"/>
      <c r="AR139" s="114">
        <v>321233</v>
      </c>
    </row>
    <row r="140" spans="1:44" ht="8.85" customHeight="1" x14ac:dyDescent="0.25">
      <c r="A140" s="30">
        <v>44</v>
      </c>
      <c r="B140" s="31"/>
      <c r="C140" s="30" t="s">
        <v>172</v>
      </c>
      <c r="D140" s="31"/>
      <c r="E140" s="114">
        <v>4838</v>
      </c>
      <c r="F140" s="31"/>
      <c r="G140" s="302">
        <f>(E140/$AR140)</f>
        <v>9.2412897310513442E-2</v>
      </c>
      <c r="H140" s="31"/>
      <c r="I140" s="302">
        <f>IF(G$219,G140/G$219*100,0)</f>
        <v>0.26802272377850483</v>
      </c>
      <c r="J140" s="114"/>
      <c r="K140" s="114">
        <v>1578676</v>
      </c>
      <c r="L140" s="31"/>
      <c r="M140" s="302">
        <f>(K140/$AR140)</f>
        <v>30.155027506112468</v>
      </c>
      <c r="N140" s="31"/>
      <c r="O140" s="302">
        <f>IF(M$219,M140/M$219*100,0)</f>
        <v>45.918191518062343</v>
      </c>
      <c r="P140" s="31"/>
      <c r="Q140" s="114">
        <v>1936980</v>
      </c>
      <c r="R140" s="31"/>
      <c r="S140" s="302">
        <f>(Q140/$AR140)</f>
        <v>36.999159535452321</v>
      </c>
      <c r="T140" s="31"/>
      <c r="U140" s="302">
        <f>IF(S$219,S140/S$219*100,0)</f>
        <v>94.865107540536414</v>
      </c>
      <c r="V140" s="31"/>
      <c r="W140" s="114">
        <f>(E140+K140+Q140)</f>
        <v>3520494</v>
      </c>
      <c r="X140" s="31"/>
      <c r="Y140" s="31"/>
      <c r="Z140" s="114">
        <v>20379</v>
      </c>
      <c r="AA140" s="31"/>
      <c r="AB140" s="302">
        <f>IF($W140,Z140/$W140*100,0)</f>
        <v>0.57886762482765208</v>
      </c>
      <c r="AC140" s="31"/>
      <c r="AD140" s="114">
        <v>0</v>
      </c>
      <c r="AE140" s="31"/>
      <c r="AF140" s="302">
        <f>IF($W140,AD140/$W140*100,0)</f>
        <v>0</v>
      </c>
      <c r="AG140" s="31"/>
      <c r="AH140" s="114">
        <v>0</v>
      </c>
      <c r="AI140" s="31"/>
      <c r="AJ140" s="302">
        <f>IF($W140,AH140/$W140*100,0)</f>
        <v>0</v>
      </c>
      <c r="AK140" s="31"/>
      <c r="AL140" s="114">
        <v>86140</v>
      </c>
      <c r="AM140" s="31"/>
      <c r="AN140" s="114">
        <v>6051649.4800000004</v>
      </c>
      <c r="AO140" s="31"/>
      <c r="AP140" s="30">
        <v>44</v>
      </c>
      <c r="AQ140" s="31"/>
      <c r="AR140" s="114">
        <v>52352</v>
      </c>
    </row>
    <row r="141" spans="1:44" ht="8.85" customHeight="1" x14ac:dyDescent="0.25">
      <c r="A141" s="30">
        <v>45</v>
      </c>
      <c r="B141" s="31"/>
      <c r="C141" s="30" t="s">
        <v>173</v>
      </c>
      <c r="D141" s="31"/>
      <c r="E141" s="114">
        <v>0</v>
      </c>
      <c r="F141" s="31"/>
      <c r="G141" s="302">
        <f>(E141/$AR141)</f>
        <v>0</v>
      </c>
      <c r="H141" s="31"/>
      <c r="I141" s="302">
        <f>IF(G$219,G141/G$219*100,0)</f>
        <v>0</v>
      </c>
      <c r="J141" s="114"/>
      <c r="K141" s="114">
        <v>319114</v>
      </c>
      <c r="L141" s="31"/>
      <c r="M141" s="302">
        <f>(K141/$AR141)</f>
        <v>138.74521739130435</v>
      </c>
      <c r="N141" s="31"/>
      <c r="O141" s="302">
        <f>IF(M$219,M141/M$219*100,0)</f>
        <v>211.27254694421057</v>
      </c>
      <c r="P141" s="31"/>
      <c r="Q141" s="114">
        <v>40827</v>
      </c>
      <c r="R141" s="31"/>
      <c r="S141" s="302">
        <f>(Q141/$AR141)</f>
        <v>17.750869565217393</v>
      </c>
      <c r="T141" s="31"/>
      <c r="U141" s="302">
        <f>IF(S$219,S141/S$219*100,0)</f>
        <v>45.512875735159483</v>
      </c>
      <c r="V141" s="31"/>
      <c r="W141" s="114">
        <f>(E141+K141+Q141)</f>
        <v>359941</v>
      </c>
      <c r="X141" s="31"/>
      <c r="Y141" s="31"/>
      <c r="Z141" s="114">
        <v>7240</v>
      </c>
      <c r="AA141" s="31"/>
      <c r="AB141" s="302">
        <f>IF($W141,Z141/$W141*100,0)</f>
        <v>2.0114407639029728</v>
      </c>
      <c r="AC141" s="31"/>
      <c r="AD141" s="114">
        <v>0</v>
      </c>
      <c r="AE141" s="31"/>
      <c r="AF141" s="302">
        <f>IF($W141,AD141/$W141*100,0)</f>
        <v>0</v>
      </c>
      <c r="AG141" s="31"/>
      <c r="AH141" s="114">
        <v>0</v>
      </c>
      <c r="AI141" s="31"/>
      <c r="AJ141" s="302">
        <f>IF($W141,AH141/$W141*100,0)</f>
        <v>0</v>
      </c>
      <c r="AK141" s="31"/>
      <c r="AL141" s="114">
        <v>313666</v>
      </c>
      <c r="AM141" s="31"/>
      <c r="AN141" s="114">
        <v>3431288.7299999995</v>
      </c>
      <c r="AO141" s="31"/>
      <c r="AP141" s="30">
        <v>45</v>
      </c>
      <c r="AQ141" s="31"/>
      <c r="AR141" s="114">
        <v>2300</v>
      </c>
    </row>
    <row r="142" spans="1:44" ht="8.85" customHeight="1" x14ac:dyDescent="0.25">
      <c r="A142" s="37"/>
      <c r="B142" s="31"/>
      <c r="C142" s="30"/>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7"/>
      <c r="AQ142" s="31"/>
      <c r="AR142" s="31"/>
    </row>
    <row r="143" spans="1:44" ht="8.85" customHeight="1" x14ac:dyDescent="0.25">
      <c r="A143" s="30">
        <v>46</v>
      </c>
      <c r="B143" s="31"/>
      <c r="C143" s="30" t="s">
        <v>174</v>
      </c>
      <c r="D143" s="31"/>
      <c r="E143" s="114">
        <v>536574</v>
      </c>
      <c r="F143" s="31"/>
      <c r="G143" s="302">
        <f>(E143/$AR143)</f>
        <v>14.473053892215569</v>
      </c>
      <c r="H143" s="31"/>
      <c r="I143" s="302">
        <f>IF(G$219,G143/G$219*100,0)</f>
        <v>41.975821973751685</v>
      </c>
      <c r="J143" s="114"/>
      <c r="K143" s="114">
        <v>4092079</v>
      </c>
      <c r="L143" s="31"/>
      <c r="M143" s="302">
        <f>(K143/$AR143)</f>
        <v>110.37597777418137</v>
      </c>
      <c r="N143" s="31"/>
      <c r="O143" s="302">
        <f>IF(M$219,M143/M$219*100,0)</f>
        <v>168.07364163076647</v>
      </c>
      <c r="P143" s="31"/>
      <c r="Q143" s="114">
        <v>1135837</v>
      </c>
      <c r="R143" s="31"/>
      <c r="S143" s="302">
        <f>(Q143/$AR143)</f>
        <v>30.637023250795707</v>
      </c>
      <c r="T143" s="31"/>
      <c r="U143" s="302">
        <f>IF(S$219,S143/S$219*100,0)</f>
        <v>78.552716923847228</v>
      </c>
      <c r="V143" s="31"/>
      <c r="W143" s="114">
        <f>(E143+K143+Q143)</f>
        <v>5764490</v>
      </c>
      <c r="X143" s="31"/>
      <c r="Y143" s="31"/>
      <c r="Z143" s="114">
        <v>9548</v>
      </c>
      <c r="AA143" s="31"/>
      <c r="AB143" s="302">
        <f>IF($W143,Z143/$W143*100,0)</f>
        <v>0.16563477428185319</v>
      </c>
      <c r="AC143" s="31"/>
      <c r="AD143" s="114">
        <v>0</v>
      </c>
      <c r="AE143" s="31"/>
      <c r="AF143" s="302">
        <f>IF($W143,AD143/$W143*100,0)</f>
        <v>0</v>
      </c>
      <c r="AG143" s="31"/>
      <c r="AH143" s="114">
        <v>0</v>
      </c>
      <c r="AI143" s="31"/>
      <c r="AJ143" s="302">
        <f>IF($W143,AH143/$W143*100,0)</f>
        <v>0</v>
      </c>
      <c r="AK143" s="31"/>
      <c r="AL143" s="114">
        <v>1754886</v>
      </c>
      <c r="AM143" s="31"/>
      <c r="AN143" s="114">
        <v>6229138.8099999996</v>
      </c>
      <c r="AO143" s="31"/>
      <c r="AP143" s="30">
        <v>46</v>
      </c>
      <c r="AQ143" s="31"/>
      <c r="AR143" s="114">
        <v>37074</v>
      </c>
    </row>
    <row r="144" spans="1:44" ht="8.85" customHeight="1" x14ac:dyDescent="0.25">
      <c r="A144" s="30">
        <v>47</v>
      </c>
      <c r="B144" s="31"/>
      <c r="C144" s="30" t="s">
        <v>175</v>
      </c>
      <c r="D144" s="31"/>
      <c r="E144" s="114">
        <v>0</v>
      </c>
      <c r="F144" s="31"/>
      <c r="G144" s="302">
        <f>(E144/$AR144)</f>
        <v>0</v>
      </c>
      <c r="H144" s="31"/>
      <c r="I144" s="302">
        <f>IF(G$219,G144/G$219*100,0)</f>
        <v>0</v>
      </c>
      <c r="J144" s="114"/>
      <c r="K144" s="114">
        <v>1601018</v>
      </c>
      <c r="L144" s="31"/>
      <c r="M144" s="302">
        <f>(K144/$AR144)</f>
        <v>21.748529511648442</v>
      </c>
      <c r="N144" s="31"/>
      <c r="O144" s="302">
        <f>IF(M$219,M144/M$219*100,0)</f>
        <v>33.117301688737498</v>
      </c>
      <c r="P144" s="31"/>
      <c r="Q144" s="114">
        <v>6944315</v>
      </c>
      <c r="R144" s="31"/>
      <c r="S144" s="302">
        <f>(Q144/$AR144)</f>
        <v>94.332880527066493</v>
      </c>
      <c r="T144" s="31"/>
      <c r="U144" s="302">
        <f>IF(S$219,S144/S$219*100,0)</f>
        <v>241.86762532359597</v>
      </c>
      <c r="V144" s="31"/>
      <c r="W144" s="114">
        <f>(E144+K144+Q144)</f>
        <v>8545333</v>
      </c>
      <c r="X144" s="31"/>
      <c r="Y144" s="31"/>
      <c r="Z144" s="114">
        <v>12705</v>
      </c>
      <c r="AA144" s="31"/>
      <c r="AB144" s="302">
        <f>IF($W144,Z144/$W144*100,0)</f>
        <v>0.14867764661716518</v>
      </c>
      <c r="AC144" s="31"/>
      <c r="AD144" s="114">
        <v>0</v>
      </c>
      <c r="AE144" s="31"/>
      <c r="AF144" s="302">
        <f>IF($W144,AD144/$W144*100,0)</f>
        <v>0</v>
      </c>
      <c r="AG144" s="31"/>
      <c r="AH144" s="114">
        <v>0</v>
      </c>
      <c r="AI144" s="31"/>
      <c r="AJ144" s="302">
        <f>IF($W144,AH144/$W144*100,0)</f>
        <v>0</v>
      </c>
      <c r="AK144" s="31"/>
      <c r="AL144" s="114">
        <v>931238</v>
      </c>
      <c r="AM144" s="31"/>
      <c r="AN144" s="114">
        <v>6860507.0900000008</v>
      </c>
      <c r="AO144" s="31"/>
      <c r="AP144" s="30">
        <v>47</v>
      </c>
      <c r="AQ144" s="31"/>
      <c r="AR144" s="114">
        <v>73615</v>
      </c>
    </row>
    <row r="145" spans="1:44" ht="8.85" customHeight="1" x14ac:dyDescent="0.25">
      <c r="A145" s="30">
        <v>48</v>
      </c>
      <c r="B145" s="31"/>
      <c r="C145" s="30" t="s">
        <v>176</v>
      </c>
      <c r="D145" s="31"/>
      <c r="E145" s="114">
        <v>0</v>
      </c>
      <c r="F145" s="31"/>
      <c r="G145" s="302">
        <f>(E145/$AR145)</f>
        <v>0</v>
      </c>
      <c r="H145" s="31"/>
      <c r="I145" s="302">
        <f>IF(G$219,G145/G$219*100,0)</f>
        <v>0</v>
      </c>
      <c r="J145" s="114"/>
      <c r="K145" s="114">
        <v>410816</v>
      </c>
      <c r="L145" s="31"/>
      <c r="M145" s="302">
        <f>(K145/$AR145)</f>
        <v>57.408608160983789</v>
      </c>
      <c r="N145" s="31"/>
      <c r="O145" s="302">
        <f>IF(M$219,M145/M$219*100,0)</f>
        <v>87.418241080599557</v>
      </c>
      <c r="P145" s="31"/>
      <c r="Q145" s="114">
        <v>183892</v>
      </c>
      <c r="R145" s="31"/>
      <c r="S145" s="302">
        <f>(Q145/$AR145)</f>
        <v>25.69759642258245</v>
      </c>
      <c r="T145" s="31"/>
      <c r="U145" s="302">
        <f>IF(S$219,S145/S$219*100,0)</f>
        <v>65.888124994452937</v>
      </c>
      <c r="V145" s="31"/>
      <c r="W145" s="114">
        <f>(E145+K145+Q145)</f>
        <v>594708</v>
      </c>
      <c r="X145" s="31"/>
      <c r="Y145" s="31"/>
      <c r="Z145" s="114">
        <v>0</v>
      </c>
      <c r="AA145" s="31"/>
      <c r="AB145" s="302">
        <f>IF($W145,Z145/$W145*100,0)</f>
        <v>0</v>
      </c>
      <c r="AC145" s="31"/>
      <c r="AD145" s="114">
        <v>0</v>
      </c>
      <c r="AE145" s="31"/>
      <c r="AF145" s="302">
        <f>IF($W145,AD145/$W145*100,0)</f>
        <v>0</v>
      </c>
      <c r="AG145" s="31"/>
      <c r="AH145" s="114">
        <v>0</v>
      </c>
      <c r="AI145" s="31"/>
      <c r="AJ145" s="302">
        <f>IF($W145,AH145/$W145*100,0)</f>
        <v>0</v>
      </c>
      <c r="AK145" s="31"/>
      <c r="AL145" s="114">
        <v>2491819</v>
      </c>
      <c r="AM145" s="31"/>
      <c r="AN145" s="114">
        <v>3075130.6900000004</v>
      </c>
      <c r="AO145" s="31"/>
      <c r="AP145" s="30">
        <v>48</v>
      </c>
      <c r="AQ145" s="31"/>
      <c r="AR145" s="114">
        <v>7156</v>
      </c>
    </row>
    <row r="146" spans="1:44" ht="8.85" customHeight="1" x14ac:dyDescent="0.25">
      <c r="A146" s="30">
        <v>49</v>
      </c>
      <c r="B146" s="31"/>
      <c r="C146" s="30" t="s">
        <v>177</v>
      </c>
      <c r="D146" s="31"/>
      <c r="E146" s="114">
        <v>90498</v>
      </c>
      <c r="F146" s="31"/>
      <c r="G146" s="302">
        <f>(E146/$AR146)</f>
        <v>3.6603300436822521</v>
      </c>
      <c r="H146" s="31"/>
      <c r="I146" s="302">
        <f>IF(G$219,G146/G$219*100,0)</f>
        <v>10.615960074702697</v>
      </c>
      <c r="J146" s="114"/>
      <c r="K146" s="114">
        <v>219024</v>
      </c>
      <c r="L146" s="31"/>
      <c r="M146" s="302">
        <f>(K146/$AR146)</f>
        <v>8.8587607183303678</v>
      </c>
      <c r="N146" s="31"/>
      <c r="O146" s="302">
        <f>IF(M$219,M146/M$219*100,0)</f>
        <v>13.489567243622208</v>
      </c>
      <c r="P146" s="31"/>
      <c r="Q146" s="114">
        <v>1656506</v>
      </c>
      <c r="R146" s="31"/>
      <c r="S146" s="302">
        <f>(Q146/$AR146)</f>
        <v>66.999919106940624</v>
      </c>
      <c r="T146" s="31"/>
      <c r="U146" s="302">
        <f>IF(S$219,S146/S$219*100,0)</f>
        <v>171.78645707335417</v>
      </c>
      <c r="V146" s="31"/>
      <c r="W146" s="114">
        <f>(E146+K146+Q146)</f>
        <v>1966028</v>
      </c>
      <c r="X146" s="31"/>
      <c r="Y146" s="31"/>
      <c r="Z146" s="114">
        <v>0</v>
      </c>
      <c r="AA146" s="31"/>
      <c r="AB146" s="302">
        <f>IF($W146,Z146/$W146*100,0)</f>
        <v>0</v>
      </c>
      <c r="AC146" s="31"/>
      <c r="AD146" s="114">
        <v>12820</v>
      </c>
      <c r="AE146" s="31"/>
      <c r="AF146" s="302">
        <f>IF($W146,AD146/$W146*100,0)</f>
        <v>0.65207616575145422</v>
      </c>
      <c r="AG146" s="31"/>
      <c r="AH146" s="114">
        <v>0</v>
      </c>
      <c r="AI146" s="31"/>
      <c r="AJ146" s="302">
        <f>IF($W146,AH146/$W146*100,0)</f>
        <v>0</v>
      </c>
      <c r="AK146" s="31"/>
      <c r="AL146" s="114">
        <v>0</v>
      </c>
      <c r="AM146" s="31"/>
      <c r="AN146" s="114">
        <v>2040668.45</v>
      </c>
      <c r="AO146" s="31"/>
      <c r="AP146" s="30">
        <v>49</v>
      </c>
      <c r="AQ146" s="31"/>
      <c r="AR146" s="114">
        <v>24724</v>
      </c>
    </row>
    <row r="147" spans="1:44" ht="8.85" customHeight="1" x14ac:dyDescent="0.25">
      <c r="A147" s="30">
        <v>50</v>
      </c>
      <c r="B147" s="31"/>
      <c r="C147" s="30" t="s">
        <v>178</v>
      </c>
      <c r="D147" s="31"/>
      <c r="E147" s="116">
        <v>0</v>
      </c>
      <c r="F147" s="38"/>
      <c r="G147" s="302">
        <f>(E147/$AR147)</f>
        <v>0</v>
      </c>
      <c r="H147" s="38"/>
      <c r="I147" s="302">
        <f>IF(G$219,G147/G$219*100,0)</f>
        <v>0</v>
      </c>
      <c r="J147" s="116"/>
      <c r="K147" s="116">
        <v>1059470</v>
      </c>
      <c r="L147" s="38"/>
      <c r="M147" s="302">
        <f>(K147/$AR147)</f>
        <v>64.86683401702075</v>
      </c>
      <c r="N147" s="38"/>
      <c r="O147" s="302">
        <f>IF(M$219,M147/M$219*100,0)</f>
        <v>98.775161354442815</v>
      </c>
      <c r="P147" s="38"/>
      <c r="Q147" s="116">
        <v>718883</v>
      </c>
      <c r="R147" s="38"/>
      <c r="S147" s="302">
        <f>(Q147/$AR147)</f>
        <v>44.014143145778483</v>
      </c>
      <c r="T147" s="38"/>
      <c r="U147" s="302">
        <f>IF(S$219,S147/S$219*100,0)</f>
        <v>112.85138568696394</v>
      </c>
      <c r="V147" s="38"/>
      <c r="W147" s="116">
        <f>(E147+K147+Q147)</f>
        <v>1778353</v>
      </c>
      <c r="X147" s="38"/>
      <c r="Y147" s="38"/>
      <c r="Z147" s="116">
        <v>8016</v>
      </c>
      <c r="AA147" s="38"/>
      <c r="AB147" s="302">
        <f>IF($W147,Z147/$W147*100,0)</f>
        <v>0.45075415285941539</v>
      </c>
      <c r="AC147" s="38"/>
      <c r="AD147" s="116">
        <v>0</v>
      </c>
      <c r="AE147" s="38"/>
      <c r="AF147" s="302">
        <f>IF($W147,AD147/$W147*100,0)</f>
        <v>0</v>
      </c>
      <c r="AG147" s="38"/>
      <c r="AH147" s="116">
        <v>0</v>
      </c>
      <c r="AI147" s="38"/>
      <c r="AJ147" s="302">
        <f>IF($W147,AH147/$W147*100,0)</f>
        <v>0</v>
      </c>
      <c r="AK147" s="38"/>
      <c r="AL147" s="116">
        <v>1273546</v>
      </c>
      <c r="AM147" s="38"/>
      <c r="AN147" s="114">
        <v>2310934.61</v>
      </c>
      <c r="AO147" s="31"/>
      <c r="AP147" s="30">
        <v>50</v>
      </c>
      <c r="AQ147" s="31"/>
      <c r="AR147" s="114">
        <v>16333</v>
      </c>
    </row>
    <row r="148" spans="1:44" ht="8.85" customHeight="1" x14ac:dyDescent="0.25">
      <c r="A148" s="31"/>
      <c r="B148" s="31"/>
      <c r="C148" s="30"/>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row>
    <row r="149" spans="1:44" ht="8.85" customHeight="1" x14ac:dyDescent="0.25">
      <c r="A149" s="31"/>
      <c r="B149" s="31"/>
      <c r="C149" s="30"/>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row>
    <row r="150" spans="1:44" ht="1.7" customHeight="1" x14ac:dyDescent="0.25">
      <c r="A150" s="31"/>
      <c r="B150" s="31"/>
      <c r="C150" s="30"/>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row>
    <row r="151" spans="1:44" s="15" customFormat="1" ht="9.6" customHeight="1" x14ac:dyDescent="0.25">
      <c r="A151" s="312" t="s">
        <v>497</v>
      </c>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50" t="s">
        <v>498</v>
      </c>
      <c r="AR151" s="12"/>
    </row>
    <row r="152" spans="1:44" s="15" customFormat="1" ht="10.5" customHeight="1" x14ac:dyDescent="0.25">
      <c r="A152" s="278"/>
      <c r="B152" s="12"/>
      <c r="C152" s="12"/>
      <c r="D152" s="12"/>
      <c r="E152" s="12"/>
      <c r="F152" s="12"/>
      <c r="G152" s="12"/>
      <c r="H152" s="12"/>
      <c r="I152" s="12"/>
      <c r="J152" s="12"/>
      <c r="K152" s="12"/>
      <c r="L152" s="12"/>
      <c r="M152" s="12"/>
      <c r="N152" s="12"/>
      <c r="O152" s="12"/>
      <c r="P152" s="12"/>
      <c r="Q152" s="12"/>
      <c r="R152" s="12"/>
      <c r="S152" s="12"/>
      <c r="T152" s="12"/>
      <c r="U152" s="12"/>
      <c r="V152" s="12"/>
      <c r="W152" s="289" t="s">
        <v>45</v>
      </c>
      <c r="X152" s="12"/>
      <c r="Y152" s="12"/>
      <c r="Z152" s="278" t="s">
        <v>482</v>
      </c>
      <c r="AA152" s="12"/>
      <c r="AB152" s="12"/>
      <c r="AC152" s="12"/>
      <c r="AD152" s="12"/>
      <c r="AE152" s="12"/>
      <c r="AF152" s="12"/>
      <c r="AG152" s="12"/>
      <c r="AH152" s="12"/>
      <c r="AI152" s="12"/>
      <c r="AJ152" s="12"/>
      <c r="AK152" s="12"/>
      <c r="AL152" s="12"/>
      <c r="AM152" s="12"/>
      <c r="AN152" s="12"/>
      <c r="AO152" s="12"/>
      <c r="AP152" s="289" t="s">
        <v>483</v>
      </c>
      <c r="AQ152" s="12"/>
      <c r="AR152" s="12"/>
    </row>
    <row r="153" spans="1:44" s="15" customFormat="1" ht="10.5" customHeight="1" x14ac:dyDescent="0.25">
      <c r="A153" s="279"/>
      <c r="B153" s="12"/>
      <c r="C153" s="12"/>
      <c r="D153" s="12"/>
      <c r="E153" s="12"/>
      <c r="F153" s="12"/>
      <c r="G153" s="12"/>
      <c r="H153" s="12"/>
      <c r="I153" s="12"/>
      <c r="J153" s="12"/>
      <c r="K153" s="12"/>
      <c r="L153" s="12"/>
      <c r="M153" s="12"/>
      <c r="N153" s="12"/>
      <c r="O153" s="12"/>
      <c r="P153" s="12"/>
      <c r="Q153" s="12"/>
      <c r="R153" s="12"/>
      <c r="S153" s="12"/>
      <c r="T153" s="12"/>
      <c r="U153" s="12"/>
      <c r="V153" s="12"/>
      <c r="W153" s="289" t="s">
        <v>484</v>
      </c>
      <c r="X153" s="12"/>
      <c r="Y153" s="12"/>
      <c r="Z153" s="278" t="s">
        <v>485</v>
      </c>
      <c r="AA153" s="12"/>
      <c r="AB153" s="12"/>
      <c r="AC153" s="12"/>
      <c r="AD153" s="12"/>
      <c r="AE153" s="12"/>
      <c r="AF153" s="12"/>
      <c r="AG153" s="12"/>
      <c r="AH153" s="12"/>
      <c r="AI153" s="12"/>
      <c r="AJ153" s="12"/>
      <c r="AK153" s="12"/>
      <c r="AL153" s="12"/>
      <c r="AM153" s="12"/>
      <c r="AN153" s="12"/>
      <c r="AO153" s="12"/>
      <c r="AP153" s="289" t="s">
        <v>179</v>
      </c>
      <c r="AQ153" s="12"/>
      <c r="AR153" s="12"/>
    </row>
    <row r="154" spans="1:44" s="15" customFormat="1" ht="10.5" customHeight="1" x14ac:dyDescent="0.25">
      <c r="A154" s="280"/>
      <c r="B154" s="12"/>
      <c r="C154" s="12"/>
      <c r="D154" s="12"/>
      <c r="E154" s="12"/>
      <c r="F154" s="12"/>
      <c r="G154" s="12"/>
      <c r="H154" s="12"/>
      <c r="I154" s="12"/>
      <c r="J154" s="12"/>
      <c r="K154" s="12"/>
      <c r="L154" s="12"/>
      <c r="M154" s="12"/>
      <c r="N154" s="12"/>
      <c r="O154" s="12"/>
      <c r="P154" s="12"/>
      <c r="Q154" s="12"/>
      <c r="R154" s="12"/>
      <c r="S154" s="12"/>
      <c r="T154" s="12"/>
      <c r="U154" s="12"/>
      <c r="V154" s="12"/>
      <c r="W154" s="289" t="s">
        <v>51</v>
      </c>
      <c r="X154" s="12"/>
      <c r="Y154" s="12"/>
      <c r="Z154" s="290" t="s">
        <v>52</v>
      </c>
      <c r="AA154" s="12"/>
      <c r="AB154" s="12"/>
      <c r="AC154" s="12"/>
      <c r="AD154" s="12"/>
      <c r="AE154" s="12"/>
      <c r="AF154" s="12"/>
      <c r="AG154" s="12"/>
      <c r="AH154" s="12"/>
      <c r="AI154" s="12"/>
      <c r="AJ154" s="12"/>
      <c r="AK154" s="12"/>
      <c r="AL154" s="12"/>
      <c r="AM154" s="12"/>
      <c r="AN154" s="12"/>
      <c r="AO154" s="12"/>
      <c r="AP154" s="12"/>
      <c r="AQ154" s="12"/>
      <c r="AR154" s="12"/>
    </row>
    <row r="155" spans="1:44" ht="8.85"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row>
    <row r="156" spans="1:44" ht="9.6"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291" t="s">
        <v>486</v>
      </c>
      <c r="AA156" s="291"/>
      <c r="AB156" s="291"/>
      <c r="AC156" s="291"/>
      <c r="AD156" s="291"/>
      <c r="AE156" s="291"/>
      <c r="AF156" s="291"/>
      <c r="AG156" s="291"/>
      <c r="AH156" s="291"/>
      <c r="AI156" s="291"/>
      <c r="AJ156" s="291"/>
      <c r="AK156" s="291"/>
      <c r="AL156" s="291"/>
      <c r="AM156" s="30"/>
      <c r="AN156" s="276" t="s">
        <v>300</v>
      </c>
      <c r="AO156" s="30"/>
      <c r="AP156" s="30"/>
      <c r="AQ156" s="30"/>
      <c r="AR156" s="30"/>
    </row>
    <row r="157" spans="1:44" ht="8.85"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row>
    <row r="158" spans="1:44" ht="9.6" customHeight="1" x14ac:dyDescent="0.25">
      <c r="A158" s="30"/>
      <c r="B158" s="30"/>
      <c r="C158" s="30"/>
      <c r="D158" s="30"/>
      <c r="E158" s="293" t="s">
        <v>487</v>
      </c>
      <c r="F158" s="293"/>
      <c r="G158" s="293"/>
      <c r="H158" s="293"/>
      <c r="I158" s="293"/>
      <c r="J158" s="30"/>
      <c r="K158" s="30"/>
      <c r="L158" s="30"/>
      <c r="M158" s="30"/>
      <c r="N158" s="30"/>
      <c r="O158" s="30"/>
      <c r="P158" s="30"/>
      <c r="Q158" s="293" t="s">
        <v>488</v>
      </c>
      <c r="R158" s="293"/>
      <c r="S158" s="293"/>
      <c r="T158" s="293"/>
      <c r="U158" s="293"/>
      <c r="V158" s="30"/>
      <c r="W158" s="30"/>
      <c r="X158" s="30"/>
      <c r="Y158" s="30"/>
      <c r="Z158" s="30"/>
      <c r="AA158" s="30"/>
      <c r="AB158" s="30"/>
      <c r="AC158" s="30"/>
      <c r="AD158" s="291" t="s">
        <v>400</v>
      </c>
      <c r="AE158" s="291"/>
      <c r="AF158" s="291"/>
      <c r="AG158" s="291"/>
      <c r="AH158" s="291"/>
      <c r="AI158" s="291"/>
      <c r="AJ158" s="291"/>
      <c r="AK158" s="30"/>
      <c r="AL158" s="30"/>
      <c r="AM158" s="30"/>
      <c r="AN158" s="44" t="s">
        <v>489</v>
      </c>
      <c r="AO158" s="30"/>
      <c r="AP158" s="30"/>
      <c r="AQ158" s="30"/>
      <c r="AR158" s="30"/>
    </row>
    <row r="159" spans="1:44" ht="9.6" customHeight="1" x14ac:dyDescent="0.25">
      <c r="A159" s="30"/>
      <c r="B159" s="30"/>
      <c r="C159" s="30"/>
      <c r="D159" s="30"/>
      <c r="E159" s="291" t="s">
        <v>490</v>
      </c>
      <c r="F159" s="291"/>
      <c r="G159" s="291"/>
      <c r="H159" s="291"/>
      <c r="I159" s="291"/>
      <c r="J159" s="30"/>
      <c r="K159" s="291" t="s">
        <v>491</v>
      </c>
      <c r="L159" s="291"/>
      <c r="M159" s="291"/>
      <c r="N159" s="291"/>
      <c r="O159" s="291"/>
      <c r="P159" s="30"/>
      <c r="Q159" s="291" t="s">
        <v>492</v>
      </c>
      <c r="R159" s="291"/>
      <c r="S159" s="291"/>
      <c r="T159" s="291"/>
      <c r="U159" s="291"/>
      <c r="V159" s="30"/>
      <c r="W159" s="30"/>
      <c r="X159" s="30"/>
      <c r="Y159" s="30"/>
      <c r="Z159" s="30"/>
      <c r="AA159" s="30"/>
      <c r="AB159" s="30"/>
      <c r="AC159" s="30"/>
      <c r="AD159" s="30"/>
      <c r="AE159" s="30"/>
      <c r="AF159" s="30"/>
      <c r="AG159" s="30"/>
      <c r="AH159" s="30"/>
      <c r="AI159" s="30"/>
      <c r="AJ159" s="30"/>
      <c r="AK159" s="30"/>
      <c r="AL159" s="30"/>
      <c r="AM159" s="30"/>
      <c r="AN159" s="44" t="s">
        <v>493</v>
      </c>
      <c r="AO159" s="30"/>
      <c r="AP159" s="30"/>
      <c r="AQ159" s="30"/>
      <c r="AR159" s="30"/>
    </row>
    <row r="160" spans="1:44" ht="9.6" customHeight="1" x14ac:dyDescent="0.25">
      <c r="A160" s="30"/>
      <c r="B160" s="30"/>
      <c r="C160" s="30"/>
      <c r="D160" s="30"/>
      <c r="Z160" s="291" t="s">
        <v>435</v>
      </c>
      <c r="AA160" s="291"/>
      <c r="AB160" s="291"/>
      <c r="AC160" s="30"/>
      <c r="AD160" s="291" t="s">
        <v>62</v>
      </c>
      <c r="AE160" s="291"/>
      <c r="AF160" s="291"/>
      <c r="AG160" s="30"/>
      <c r="AH160" s="291" t="s">
        <v>63</v>
      </c>
      <c r="AI160" s="291"/>
      <c r="AJ160" s="291"/>
      <c r="AK160" s="30"/>
      <c r="AL160" s="30"/>
      <c r="AM160" s="30"/>
      <c r="AN160" s="276" t="s">
        <v>494</v>
      </c>
      <c r="AO160" s="30"/>
      <c r="AP160" s="30"/>
      <c r="AQ160" s="30"/>
      <c r="AR160" s="30"/>
    </row>
    <row r="161" spans="1:44" ht="9.6" customHeight="1" x14ac:dyDescent="0.25">
      <c r="A161" s="30"/>
      <c r="B161" s="30"/>
      <c r="C161" s="30"/>
      <c r="D161" s="30"/>
      <c r="E161" s="30"/>
      <c r="F161" s="30"/>
      <c r="G161" s="30"/>
      <c r="H161" s="30"/>
      <c r="I161" s="44" t="s">
        <v>67</v>
      </c>
      <c r="J161" s="30"/>
      <c r="K161" s="30"/>
      <c r="L161" s="30"/>
      <c r="M161" s="30"/>
      <c r="N161" s="30"/>
      <c r="O161" s="44" t="s">
        <v>67</v>
      </c>
      <c r="P161" s="30"/>
      <c r="Q161" s="30"/>
      <c r="R161" s="30"/>
      <c r="S161" s="30"/>
      <c r="T161" s="30"/>
      <c r="U161" s="44" t="s">
        <v>67</v>
      </c>
      <c r="V161" s="30"/>
      <c r="W161" s="30"/>
      <c r="X161" s="30"/>
      <c r="Y161" s="30"/>
      <c r="Z161" s="30"/>
      <c r="AA161" s="30"/>
      <c r="AB161" s="44" t="s">
        <v>269</v>
      </c>
      <c r="AC161" s="30"/>
      <c r="AD161" s="30"/>
      <c r="AE161" s="30"/>
      <c r="AF161" s="44" t="s">
        <v>269</v>
      </c>
      <c r="AG161" s="30"/>
      <c r="AH161" s="30"/>
      <c r="AI161" s="30"/>
      <c r="AJ161" s="44" t="s">
        <v>269</v>
      </c>
      <c r="AK161" s="30"/>
      <c r="AL161" s="44" t="s">
        <v>412</v>
      </c>
      <c r="AM161" s="30"/>
      <c r="AN161" s="30"/>
      <c r="AO161" s="30"/>
      <c r="AP161" s="30"/>
      <c r="AQ161" s="30"/>
      <c r="AR161" s="30"/>
    </row>
    <row r="162" spans="1:44" ht="9.6" customHeight="1" x14ac:dyDescent="0.25">
      <c r="A162" s="276" t="s">
        <v>74</v>
      </c>
      <c r="B162" s="30"/>
      <c r="C162" s="276" t="s">
        <v>76</v>
      </c>
      <c r="D162" s="30"/>
      <c r="E162" s="276" t="s">
        <v>77</v>
      </c>
      <c r="F162" s="30"/>
      <c r="G162" s="276" t="s">
        <v>438</v>
      </c>
      <c r="H162" s="30"/>
      <c r="I162" s="276" t="s">
        <v>83</v>
      </c>
      <c r="J162" s="30"/>
      <c r="K162" s="276" t="s">
        <v>77</v>
      </c>
      <c r="L162" s="30"/>
      <c r="M162" s="276" t="s">
        <v>438</v>
      </c>
      <c r="N162" s="30"/>
      <c r="O162" s="276" t="s">
        <v>83</v>
      </c>
      <c r="P162" s="30"/>
      <c r="Q162" s="276" t="s">
        <v>77</v>
      </c>
      <c r="R162" s="30"/>
      <c r="S162" s="276" t="s">
        <v>438</v>
      </c>
      <c r="T162" s="30"/>
      <c r="U162" s="276" t="s">
        <v>83</v>
      </c>
      <c r="V162" s="30"/>
      <c r="W162" s="276" t="s">
        <v>68</v>
      </c>
      <c r="X162" s="30"/>
      <c r="Y162" s="30"/>
      <c r="Z162" s="276" t="s">
        <v>77</v>
      </c>
      <c r="AA162" s="30"/>
      <c r="AB162" s="276" t="s">
        <v>376</v>
      </c>
      <c r="AC162" s="30"/>
      <c r="AD162" s="276" t="s">
        <v>77</v>
      </c>
      <c r="AE162" s="30"/>
      <c r="AF162" s="276" t="s">
        <v>376</v>
      </c>
      <c r="AG162" s="30"/>
      <c r="AH162" s="276" t="s">
        <v>77</v>
      </c>
      <c r="AI162" s="30"/>
      <c r="AJ162" s="276" t="s">
        <v>376</v>
      </c>
      <c r="AK162" s="30"/>
      <c r="AL162" s="276" t="s">
        <v>421</v>
      </c>
      <c r="AM162" s="30"/>
      <c r="AN162" s="276" t="s">
        <v>313</v>
      </c>
      <c r="AO162" s="30"/>
      <c r="AP162" s="276" t="s">
        <v>74</v>
      </c>
      <c r="AQ162" s="30"/>
      <c r="AR162" s="30"/>
    </row>
    <row r="163" spans="1:44" ht="8.85"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row>
    <row r="164" spans="1:44" ht="8.85" customHeight="1" x14ac:dyDescent="0.25">
      <c r="A164" s="30"/>
      <c r="B164" s="30" t="s">
        <v>130</v>
      </c>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row>
    <row r="165" spans="1:44" ht="8.85" customHeight="1" x14ac:dyDescent="0.25">
      <c r="A165" s="30">
        <v>51</v>
      </c>
      <c r="B165" s="31"/>
      <c r="C165" s="30" t="s">
        <v>180</v>
      </c>
      <c r="D165" s="31"/>
      <c r="E165" s="296">
        <v>0</v>
      </c>
      <c r="F165" s="31"/>
      <c r="G165" s="97">
        <f>(E165/$AR165)</f>
        <v>0</v>
      </c>
      <c r="H165" s="31"/>
      <c r="I165" s="297">
        <f>IF(G$219,G165/G$219*100,0)</f>
        <v>0</v>
      </c>
      <c r="J165" s="296"/>
      <c r="K165" s="296">
        <v>1111107</v>
      </c>
      <c r="L165" s="31"/>
      <c r="M165" s="97">
        <f>(K165/$AR165)</f>
        <v>98.888127447490206</v>
      </c>
      <c r="N165" s="31"/>
      <c r="O165" s="297">
        <f>IF(M$219,M165/M$219*100,0)</f>
        <v>150.58066102164867</v>
      </c>
      <c r="P165" s="31"/>
      <c r="Q165" s="296">
        <v>334585</v>
      </c>
      <c r="R165" s="31"/>
      <c r="S165" s="97">
        <f>(Q165/$AR165)</f>
        <v>29.777945888216447</v>
      </c>
      <c r="T165" s="31"/>
      <c r="U165" s="297">
        <f>IF(S$219,S165/S$219*100,0)</f>
        <v>76.350059690278655</v>
      </c>
      <c r="V165" s="31"/>
      <c r="W165" s="296">
        <f>(E165+K165+Q165)</f>
        <v>1445692</v>
      </c>
      <c r="X165" s="31"/>
      <c r="Y165" s="31"/>
      <c r="Z165" s="296">
        <v>0</v>
      </c>
      <c r="AA165" s="31"/>
      <c r="AB165" s="297">
        <f>IF($W165,Z165/$W165*100,0)</f>
        <v>0</v>
      </c>
      <c r="AC165" s="31"/>
      <c r="AD165" s="296">
        <v>0</v>
      </c>
      <c r="AE165" s="31"/>
      <c r="AF165" s="297">
        <f>IF($W165,AD165/$W165*100,0)</f>
        <v>0</v>
      </c>
      <c r="AG165" s="31"/>
      <c r="AH165" s="296">
        <v>0</v>
      </c>
      <c r="AI165" s="31"/>
      <c r="AJ165" s="297">
        <f>IF($W165,AH165/$W165*100,0)</f>
        <v>0</v>
      </c>
      <c r="AK165" s="31"/>
      <c r="AL165" s="296">
        <v>14182</v>
      </c>
      <c r="AM165" s="31"/>
      <c r="AN165" s="296">
        <v>2302132.5299999998</v>
      </c>
      <c r="AO165" s="31"/>
      <c r="AP165" s="30">
        <v>51</v>
      </c>
      <c r="AQ165" s="31"/>
      <c r="AR165" s="114">
        <v>11236</v>
      </c>
    </row>
    <row r="166" spans="1:44" ht="8.85" customHeight="1" x14ac:dyDescent="0.25">
      <c r="A166" s="30">
        <v>52</v>
      </c>
      <c r="B166" s="31"/>
      <c r="C166" s="30" t="s">
        <v>181</v>
      </c>
      <c r="D166" s="31"/>
      <c r="E166" s="114">
        <v>1828</v>
      </c>
      <c r="F166" s="31"/>
      <c r="G166" s="297">
        <f>(E166/$AR166)</f>
        <v>7.4149190767857864E-2</v>
      </c>
      <c r="H166" s="31"/>
      <c r="I166" s="297">
        <f>IF(G$219,G166/G$219*100,0)</f>
        <v>0.2150529704614324</v>
      </c>
      <c r="J166" s="114"/>
      <c r="K166" s="114">
        <v>1394749</v>
      </c>
      <c r="L166" s="31"/>
      <c r="M166" s="297">
        <f>(K166/$AR166)</f>
        <v>56.575224110655903</v>
      </c>
      <c r="N166" s="31"/>
      <c r="O166" s="297">
        <f>IF(M$219,M166/M$219*100,0)</f>
        <v>86.14921592639277</v>
      </c>
      <c r="P166" s="31"/>
      <c r="Q166" s="114">
        <v>273271</v>
      </c>
      <c r="R166" s="31"/>
      <c r="S166" s="297">
        <f>(Q166/$AR166)</f>
        <v>11.084695574575102</v>
      </c>
      <c r="T166" s="31"/>
      <c r="U166" s="297">
        <f>IF(S$219,S166/S$219*100,0)</f>
        <v>28.420938500740451</v>
      </c>
      <c r="V166" s="31"/>
      <c r="W166" s="114">
        <f>(E166+K166+Q166)</f>
        <v>1669848</v>
      </c>
      <c r="X166" s="31"/>
      <c r="Y166" s="31"/>
      <c r="Z166" s="114">
        <v>75966</v>
      </c>
      <c r="AA166" s="31"/>
      <c r="AB166" s="297">
        <f>IF($W166,Z166/$W166*100,0)</f>
        <v>4.5492763413196888</v>
      </c>
      <c r="AC166" s="31"/>
      <c r="AD166" s="114">
        <v>0</v>
      </c>
      <c r="AE166" s="31"/>
      <c r="AF166" s="297">
        <f>IF($W166,AD166/$W166*100,0)</f>
        <v>0</v>
      </c>
      <c r="AG166" s="31"/>
      <c r="AH166" s="114">
        <v>0</v>
      </c>
      <c r="AI166" s="31"/>
      <c r="AJ166" s="297">
        <f>IF($W166,AH166/$W166*100,0)</f>
        <v>0</v>
      </c>
      <c r="AK166" s="31"/>
      <c r="AL166" s="114">
        <v>156176</v>
      </c>
      <c r="AM166" s="31"/>
      <c r="AN166" s="114">
        <v>6685044.870000002</v>
      </c>
      <c r="AO166" s="31"/>
      <c r="AP166" s="30">
        <v>52</v>
      </c>
      <c r="AQ166" s="31"/>
      <c r="AR166" s="114">
        <v>24653</v>
      </c>
    </row>
    <row r="167" spans="1:44" ht="8.85" customHeight="1" x14ac:dyDescent="0.25">
      <c r="A167" s="30">
        <v>53</v>
      </c>
      <c r="B167" s="31"/>
      <c r="C167" s="30" t="s">
        <v>182</v>
      </c>
      <c r="D167" s="31"/>
      <c r="E167" s="114">
        <v>13814496</v>
      </c>
      <c r="F167" s="31"/>
      <c r="G167" s="297">
        <f>(E167/$AR167)</f>
        <v>35.851357418504286</v>
      </c>
      <c r="H167" s="31"/>
      <c r="I167" s="297">
        <f>IF(G$219,G167/G$219*100,0)</f>
        <v>103.97875995790309</v>
      </c>
      <c r="J167" s="114"/>
      <c r="K167" s="114">
        <v>9814715</v>
      </c>
      <c r="L167" s="31"/>
      <c r="M167" s="297">
        <f>(K167/$AR167)</f>
        <v>25.47113231099819</v>
      </c>
      <c r="N167" s="31"/>
      <c r="O167" s="297">
        <f>IF(M$219,M167/M$219*100,0)</f>
        <v>38.785848608536128</v>
      </c>
      <c r="P167" s="31"/>
      <c r="Q167" s="114">
        <v>10715966</v>
      </c>
      <c r="R167" s="31"/>
      <c r="S167" s="297">
        <f>(Q167/$AR167)</f>
        <v>27.810057431739796</v>
      </c>
      <c r="T167" s="31"/>
      <c r="U167" s="297">
        <f>IF(S$219,S167/S$219*100,0)</f>
        <v>71.304432914012068</v>
      </c>
      <c r="V167" s="31"/>
      <c r="W167" s="114">
        <f>(E167+K167+Q167)</f>
        <v>34345177</v>
      </c>
      <c r="X167" s="31"/>
      <c r="Y167" s="31"/>
      <c r="Z167" s="114">
        <v>58685</v>
      </c>
      <c r="AA167" s="31"/>
      <c r="AB167" s="297">
        <f>IF($W167,Z167/$W167*100,0)</f>
        <v>0.17086824155834165</v>
      </c>
      <c r="AC167" s="31"/>
      <c r="AD167" s="114">
        <v>0</v>
      </c>
      <c r="AE167" s="31"/>
      <c r="AF167" s="297">
        <f>IF($W167,AD167/$W167*100,0)</f>
        <v>0</v>
      </c>
      <c r="AG167" s="31"/>
      <c r="AH167" s="114">
        <v>0</v>
      </c>
      <c r="AI167" s="31"/>
      <c r="AJ167" s="297">
        <f>IF($W167,AH167/$W167*100,0)</f>
        <v>0</v>
      </c>
      <c r="AK167" s="31"/>
      <c r="AL167" s="114">
        <v>7263545</v>
      </c>
      <c r="AM167" s="31"/>
      <c r="AN167" s="114">
        <v>23779248.379999999</v>
      </c>
      <c r="AO167" s="31"/>
      <c r="AP167" s="30">
        <v>53</v>
      </c>
      <c r="AQ167" s="31"/>
      <c r="AR167" s="114">
        <v>385327</v>
      </c>
    </row>
    <row r="168" spans="1:44" ht="8.85" customHeight="1" x14ac:dyDescent="0.25">
      <c r="A168" s="30">
        <v>54</v>
      </c>
      <c r="B168" s="31"/>
      <c r="C168" s="30" t="s">
        <v>183</v>
      </c>
      <c r="D168" s="31"/>
      <c r="E168" s="114">
        <v>0</v>
      </c>
      <c r="F168" s="31"/>
      <c r="G168" s="297">
        <f>(E168/$AR168)</f>
        <v>0</v>
      </c>
      <c r="H168" s="31"/>
      <c r="I168" s="297">
        <f>IF(G$219,G168/G$219*100,0)</f>
        <v>0</v>
      </c>
      <c r="J168" s="114"/>
      <c r="K168" s="114">
        <v>1165783</v>
      </c>
      <c r="L168" s="31"/>
      <c r="M168" s="297">
        <f>(K168/$AR168)</f>
        <v>33.971995570579324</v>
      </c>
      <c r="N168" s="31"/>
      <c r="O168" s="297">
        <f>IF(M$219,M168/M$219*100,0)</f>
        <v>51.730431966756676</v>
      </c>
      <c r="P168" s="31"/>
      <c r="Q168" s="114">
        <v>1923226</v>
      </c>
      <c r="R168" s="31"/>
      <c r="S168" s="297">
        <f>(Q168/$AR168)</f>
        <v>56.044585616039164</v>
      </c>
      <c r="T168" s="31"/>
      <c r="U168" s="297">
        <f>IF(S$219,S168/S$219*100,0)</f>
        <v>143.69720037656413</v>
      </c>
      <c r="V168" s="31"/>
      <c r="W168" s="114">
        <f>(E168+K168+Q168)</f>
        <v>3089009</v>
      </c>
      <c r="X168" s="31"/>
      <c r="Y168" s="31"/>
      <c r="Z168" s="114">
        <v>30079</v>
      </c>
      <c r="AA168" s="31"/>
      <c r="AB168" s="297">
        <f>IF($W168,Z168/$W168*100,0)</f>
        <v>0.97374271165930559</v>
      </c>
      <c r="AC168" s="31"/>
      <c r="AD168" s="114">
        <v>0</v>
      </c>
      <c r="AE168" s="31"/>
      <c r="AF168" s="297">
        <f>IF($W168,AD168/$W168*100,0)</f>
        <v>0</v>
      </c>
      <c r="AG168" s="31"/>
      <c r="AH168" s="114">
        <v>0</v>
      </c>
      <c r="AI168" s="31"/>
      <c r="AJ168" s="297">
        <f>IF($W168,AH168/$W168*100,0)</f>
        <v>0</v>
      </c>
      <c r="AK168" s="31"/>
      <c r="AL168" s="114">
        <v>294244</v>
      </c>
      <c r="AM168" s="31"/>
      <c r="AN168" s="114">
        <v>7039694.9299999997</v>
      </c>
      <c r="AO168" s="31"/>
      <c r="AP168" s="30">
        <v>54</v>
      </c>
      <c r="AQ168" s="31"/>
      <c r="AR168" s="114">
        <v>34316</v>
      </c>
    </row>
    <row r="169" spans="1:44" ht="8.85" customHeight="1" x14ac:dyDescent="0.25">
      <c r="A169" s="30">
        <v>55</v>
      </c>
      <c r="B169" s="31"/>
      <c r="C169" s="30" t="s">
        <v>184</v>
      </c>
      <c r="D169" s="31"/>
      <c r="E169" s="114">
        <v>0</v>
      </c>
      <c r="F169" s="31"/>
      <c r="G169" s="302">
        <f>(E169/$AR169)</f>
        <v>0</v>
      </c>
      <c r="H169" s="31"/>
      <c r="I169" s="302">
        <f>IF(G$219,G169/G$219*100,0)</f>
        <v>0</v>
      </c>
      <c r="J169" s="114"/>
      <c r="K169" s="114">
        <v>169548</v>
      </c>
      <c r="L169" s="31"/>
      <c r="M169" s="302">
        <f>(K169/$AR169)</f>
        <v>13.711928831378891</v>
      </c>
      <c r="N169" s="31"/>
      <c r="O169" s="302">
        <f>IF(M$219,M169/M$219*100,0)</f>
        <v>20.879668374823083</v>
      </c>
      <c r="P169" s="31"/>
      <c r="Q169" s="114">
        <v>190725</v>
      </c>
      <c r="R169" s="31"/>
      <c r="S169" s="302">
        <f>(Q169/$AR169)</f>
        <v>15.424585523655479</v>
      </c>
      <c r="T169" s="31"/>
      <c r="U169" s="302">
        <f>IF(S$219,S169/S$219*100,0)</f>
        <v>39.548329822673352</v>
      </c>
      <c r="V169" s="31"/>
      <c r="W169" s="114">
        <f>(E169+K169+Q169)</f>
        <v>360273</v>
      </c>
      <c r="X169" s="31"/>
      <c r="Y169" s="31"/>
      <c r="Z169" s="114">
        <v>7275</v>
      </c>
      <c r="AA169" s="31"/>
      <c r="AB169" s="302">
        <f>IF($W169,Z169/$W169*100,0)</f>
        <v>2.0193020292944519</v>
      </c>
      <c r="AC169" s="31"/>
      <c r="AD169" s="114">
        <v>0</v>
      </c>
      <c r="AE169" s="31"/>
      <c r="AF169" s="302">
        <f>IF($W169,AD169/$W169*100,0)</f>
        <v>0</v>
      </c>
      <c r="AG169" s="31"/>
      <c r="AH169" s="114">
        <v>0</v>
      </c>
      <c r="AI169" s="31"/>
      <c r="AJ169" s="302">
        <f>IF($W169,AH169/$W169*100,0)</f>
        <v>0</v>
      </c>
      <c r="AK169" s="31"/>
      <c r="AL169" s="114">
        <v>219364</v>
      </c>
      <c r="AM169" s="31"/>
      <c r="AN169" s="114">
        <v>3762180.8999999994</v>
      </c>
      <c r="AO169" s="31"/>
      <c r="AP169" s="30">
        <v>55</v>
      </c>
      <c r="AQ169" s="31"/>
      <c r="AR169" s="114">
        <v>12365</v>
      </c>
    </row>
    <row r="170" spans="1:44" ht="8.85" customHeight="1" x14ac:dyDescent="0.25">
      <c r="A170" s="37"/>
      <c r="B170" s="31"/>
      <c r="C170" s="30"/>
      <c r="D170" s="31"/>
      <c r="E170" s="31"/>
      <c r="F170" s="31"/>
      <c r="G170" s="38"/>
      <c r="H170" s="31"/>
      <c r="I170" s="38"/>
      <c r="J170" s="31"/>
      <c r="K170" s="31"/>
      <c r="L170" s="31"/>
      <c r="M170" s="38"/>
      <c r="N170" s="31"/>
      <c r="O170" s="38"/>
      <c r="P170" s="31"/>
      <c r="Q170" s="31"/>
      <c r="R170" s="31"/>
      <c r="S170" s="38"/>
      <c r="T170" s="31"/>
      <c r="U170" s="38"/>
      <c r="V170" s="31"/>
      <c r="W170" s="31"/>
      <c r="X170" s="31"/>
      <c r="Y170" s="31"/>
      <c r="Z170" s="31"/>
      <c r="AA170" s="31"/>
      <c r="AB170" s="38"/>
      <c r="AC170" s="31"/>
      <c r="AD170" s="31"/>
      <c r="AE170" s="31"/>
      <c r="AF170" s="38"/>
      <c r="AG170" s="31"/>
      <c r="AH170" s="31"/>
      <c r="AI170" s="31"/>
      <c r="AJ170" s="38"/>
      <c r="AK170" s="31"/>
      <c r="AL170" s="31"/>
      <c r="AM170" s="31"/>
      <c r="AN170" s="31"/>
      <c r="AO170" s="31"/>
      <c r="AP170" s="37"/>
      <c r="AQ170" s="31"/>
      <c r="AR170" s="31"/>
    </row>
    <row r="171" spans="1:44" ht="8.85" customHeight="1" x14ac:dyDescent="0.25">
      <c r="A171" s="30">
        <v>56</v>
      </c>
      <c r="B171" s="31"/>
      <c r="C171" s="30" t="s">
        <v>185</v>
      </c>
      <c r="D171" s="31"/>
      <c r="E171" s="114">
        <v>0</v>
      </c>
      <c r="F171" s="31"/>
      <c r="G171" s="302">
        <f>(E171/$AR171)</f>
        <v>0</v>
      </c>
      <c r="H171" s="31"/>
      <c r="I171" s="302">
        <f>IF(G$219,G171/G$219*100,0)</f>
        <v>0</v>
      </c>
      <c r="J171" s="114"/>
      <c r="K171" s="114">
        <v>445792</v>
      </c>
      <c r="L171" s="31"/>
      <c r="M171" s="302">
        <f>(K171/$AR171)</f>
        <v>34.032521566531798</v>
      </c>
      <c r="N171" s="31"/>
      <c r="O171" s="302">
        <f>IF(M$219,M171/M$219*100,0)</f>
        <v>51.822597171162599</v>
      </c>
      <c r="P171" s="31"/>
      <c r="Q171" s="114">
        <v>500253</v>
      </c>
      <c r="R171" s="31"/>
      <c r="S171" s="302">
        <f>(Q171/$AR171)</f>
        <v>38.190167188334989</v>
      </c>
      <c r="T171" s="31"/>
      <c r="U171" s="302">
        <f>IF(S$219,S171/S$219*100,0)</f>
        <v>97.918827422039527</v>
      </c>
      <c r="V171" s="31"/>
      <c r="W171" s="114">
        <f>(E171+K171+Q171)</f>
        <v>946045</v>
      </c>
      <c r="X171" s="31"/>
      <c r="Y171" s="31"/>
      <c r="Z171" s="114">
        <v>7240</v>
      </c>
      <c r="AA171" s="31"/>
      <c r="AB171" s="302">
        <f>IF($W171,Z171/$W171*100,0)</f>
        <v>0.76529129164046106</v>
      </c>
      <c r="AC171" s="31"/>
      <c r="AD171" s="114">
        <v>0</v>
      </c>
      <c r="AE171" s="31"/>
      <c r="AF171" s="302">
        <f>IF($W171,AD171/$W171*100,0)</f>
        <v>0</v>
      </c>
      <c r="AG171" s="31"/>
      <c r="AH171" s="114">
        <v>0</v>
      </c>
      <c r="AI171" s="31"/>
      <c r="AJ171" s="302">
        <f>IF($W171,AH171/$W171*100,0)</f>
        <v>0</v>
      </c>
      <c r="AK171" s="31"/>
      <c r="AL171" s="114">
        <v>118405</v>
      </c>
      <c r="AM171" s="31"/>
      <c r="AN171" s="114">
        <v>2851584.1699999995</v>
      </c>
      <c r="AO171" s="31"/>
      <c r="AP171" s="30">
        <v>56</v>
      </c>
      <c r="AQ171" s="31"/>
      <c r="AR171" s="114">
        <v>13099</v>
      </c>
    </row>
    <row r="172" spans="1:44" ht="8.85" customHeight="1" x14ac:dyDescent="0.25">
      <c r="A172" s="30">
        <v>57</v>
      </c>
      <c r="B172" s="31"/>
      <c r="C172" s="30" t="s">
        <v>186</v>
      </c>
      <c r="D172" s="31"/>
      <c r="E172" s="114">
        <v>13104</v>
      </c>
      <c r="F172" s="31"/>
      <c r="G172" s="302">
        <f>(E172/$AR172)</f>
        <v>1.5154388805366024</v>
      </c>
      <c r="H172" s="31"/>
      <c r="I172" s="302">
        <f>IF(G$219,G172/G$219*100,0)</f>
        <v>4.3951879910928824</v>
      </c>
      <c r="J172" s="114"/>
      <c r="K172" s="114">
        <v>664498</v>
      </c>
      <c r="L172" s="31"/>
      <c r="M172" s="302">
        <f>(K172/$AR172)</f>
        <v>76.847230253267028</v>
      </c>
      <c r="N172" s="31"/>
      <c r="O172" s="302">
        <f>IF(M$219,M172/M$219*100,0)</f>
        <v>117.01816009575452</v>
      </c>
      <c r="P172" s="31"/>
      <c r="Q172" s="114">
        <v>535971</v>
      </c>
      <c r="R172" s="31"/>
      <c r="S172" s="302">
        <f>(Q172/$AR172)</f>
        <v>61.98346247253383</v>
      </c>
      <c r="T172" s="31"/>
      <c r="U172" s="302">
        <f>IF(S$219,S172/S$219*100,0)</f>
        <v>158.92436225632335</v>
      </c>
      <c r="V172" s="31"/>
      <c r="W172" s="114">
        <f>(E172+K172+Q172)</f>
        <v>1213573</v>
      </c>
      <c r="X172" s="31"/>
      <c r="Y172" s="31"/>
      <c r="Z172" s="114">
        <v>0</v>
      </c>
      <c r="AA172" s="31"/>
      <c r="AB172" s="302">
        <f>IF($W172,Z172/$W172*100,0)</f>
        <v>0</v>
      </c>
      <c r="AC172" s="31"/>
      <c r="AD172" s="114">
        <v>2376</v>
      </c>
      <c r="AE172" s="31"/>
      <c r="AF172" s="302">
        <f>IF($W172,AD172/$W172*100,0)</f>
        <v>0.19578550280864851</v>
      </c>
      <c r="AG172" s="31"/>
      <c r="AH172" s="114">
        <v>0</v>
      </c>
      <c r="AI172" s="31"/>
      <c r="AJ172" s="302">
        <f>IF($W172,AH172/$W172*100,0)</f>
        <v>0</v>
      </c>
      <c r="AK172" s="31"/>
      <c r="AL172" s="114">
        <v>602093</v>
      </c>
      <c r="AM172" s="31"/>
      <c r="AN172" s="114">
        <v>2098510.13</v>
      </c>
      <c r="AO172" s="31"/>
      <c r="AP172" s="30">
        <v>57</v>
      </c>
      <c r="AQ172" s="31"/>
      <c r="AR172" s="114">
        <v>8647</v>
      </c>
    </row>
    <row r="173" spans="1:44" ht="8.85" customHeight="1" x14ac:dyDescent="0.25">
      <c r="A173" s="30">
        <v>58</v>
      </c>
      <c r="B173" s="31"/>
      <c r="C173" s="30" t="s">
        <v>187</v>
      </c>
      <c r="D173" s="31"/>
      <c r="E173" s="114">
        <v>0</v>
      </c>
      <c r="F173" s="31"/>
      <c r="G173" s="302">
        <f>(E173/$AR173)</f>
        <v>0</v>
      </c>
      <c r="H173" s="31"/>
      <c r="I173" s="302">
        <f>IF(G$219,G173/G$219*100,0)</f>
        <v>0</v>
      </c>
      <c r="J173" s="114"/>
      <c r="K173" s="114">
        <v>2027695</v>
      </c>
      <c r="L173" s="31"/>
      <c r="M173" s="302">
        <f>(K173/$AR173)</f>
        <v>64.685456343509742</v>
      </c>
      <c r="N173" s="31"/>
      <c r="O173" s="302">
        <f>IF(M$219,M173/M$219*100,0)</f>
        <v>98.498970767394241</v>
      </c>
      <c r="P173" s="31"/>
      <c r="Q173" s="114">
        <v>690290</v>
      </c>
      <c r="R173" s="31"/>
      <c r="S173" s="302">
        <f>(Q173/$AR173)</f>
        <v>22.020927042460205</v>
      </c>
      <c r="T173" s="31"/>
      <c r="U173" s="302">
        <f>IF(S$219,S173/S$219*100,0)</f>
        <v>56.461217991279298</v>
      </c>
      <c r="V173" s="31"/>
      <c r="W173" s="114">
        <f>(E173+K173+Q173)</f>
        <v>2717985</v>
      </c>
      <c r="X173" s="31"/>
      <c r="Y173" s="31"/>
      <c r="Z173" s="114">
        <v>13246</v>
      </c>
      <c r="AA173" s="31"/>
      <c r="AB173" s="302">
        <f>IF($W173,Z173/$W173*100,0)</f>
        <v>0.48734632457500687</v>
      </c>
      <c r="AC173" s="31"/>
      <c r="AD173" s="114">
        <v>0</v>
      </c>
      <c r="AE173" s="31"/>
      <c r="AF173" s="302">
        <f>IF($W173,AD173/$W173*100,0)</f>
        <v>0</v>
      </c>
      <c r="AG173" s="31"/>
      <c r="AH173" s="114">
        <v>0</v>
      </c>
      <c r="AI173" s="31"/>
      <c r="AJ173" s="302">
        <f>IF($W173,AH173/$W173*100,0)</f>
        <v>0</v>
      </c>
      <c r="AK173" s="31"/>
      <c r="AL173" s="114">
        <v>73406</v>
      </c>
      <c r="AM173" s="31"/>
      <c r="AN173" s="114">
        <v>9558243.3100000005</v>
      </c>
      <c r="AO173" s="31"/>
      <c r="AP173" s="30">
        <v>58</v>
      </c>
      <c r="AQ173" s="31"/>
      <c r="AR173" s="114">
        <v>31347</v>
      </c>
    </row>
    <row r="174" spans="1:44" ht="8.85" customHeight="1" x14ac:dyDescent="0.25">
      <c r="A174" s="30">
        <v>59</v>
      </c>
      <c r="B174" s="31"/>
      <c r="C174" s="30" t="s">
        <v>188</v>
      </c>
      <c r="D174" s="31"/>
      <c r="E174" s="114">
        <v>0</v>
      </c>
      <c r="F174" s="31"/>
      <c r="G174" s="302">
        <f>(E174/$AR174)</f>
        <v>0</v>
      </c>
      <c r="H174" s="31"/>
      <c r="I174" s="302">
        <f>IF(G$219,G174/G$219*100,0)</f>
        <v>0</v>
      </c>
      <c r="J174" s="114"/>
      <c r="K174" s="114">
        <v>756237</v>
      </c>
      <c r="L174" s="31"/>
      <c r="M174" s="302">
        <f>(K174/$AR174)</f>
        <v>68.443931577518327</v>
      </c>
      <c r="N174" s="31"/>
      <c r="O174" s="302">
        <f>IF(M$219,M174/M$219*100,0)</f>
        <v>104.22214198904601</v>
      </c>
      <c r="P174" s="31"/>
      <c r="Q174" s="114">
        <v>643901</v>
      </c>
      <c r="R174" s="31"/>
      <c r="S174" s="302">
        <f>(Q174/$AR174)</f>
        <v>58.276857634175038</v>
      </c>
      <c r="T174" s="31"/>
      <c r="U174" s="302">
        <f>IF(S$219,S174/S$219*100,0)</f>
        <v>149.420701334938</v>
      </c>
      <c r="V174" s="31"/>
      <c r="W174" s="114">
        <f>(E174+K174+Q174)</f>
        <v>1400138</v>
      </c>
      <c r="X174" s="31"/>
      <c r="Y174" s="31"/>
      <c r="Z174" s="114">
        <v>6192</v>
      </c>
      <c r="AA174" s="31"/>
      <c r="AB174" s="302">
        <f>IF($W174,Z174/$W174*100,0)</f>
        <v>0.44224212184798922</v>
      </c>
      <c r="AC174" s="31"/>
      <c r="AD174" s="114">
        <v>0</v>
      </c>
      <c r="AE174" s="31"/>
      <c r="AF174" s="302">
        <f>IF($W174,AD174/$W174*100,0)</f>
        <v>0</v>
      </c>
      <c r="AG174" s="31"/>
      <c r="AH174" s="114">
        <v>0</v>
      </c>
      <c r="AI174" s="31"/>
      <c r="AJ174" s="302">
        <f>IF($W174,AH174/$W174*100,0)</f>
        <v>0</v>
      </c>
      <c r="AK174" s="31"/>
      <c r="AL174" s="114">
        <v>522779</v>
      </c>
      <c r="AM174" s="31"/>
      <c r="AN174" s="114">
        <v>2423209.2199999993</v>
      </c>
      <c r="AO174" s="31"/>
      <c r="AP174" s="30">
        <v>59</v>
      </c>
      <c r="AQ174" s="31"/>
      <c r="AR174" s="114">
        <v>11049</v>
      </c>
    </row>
    <row r="175" spans="1:44" ht="8.85" customHeight="1" x14ac:dyDescent="0.25">
      <c r="A175" s="30">
        <v>60</v>
      </c>
      <c r="B175" s="31"/>
      <c r="C175" s="30" t="s">
        <v>189</v>
      </c>
      <c r="D175" s="31"/>
      <c r="E175" s="114">
        <v>0</v>
      </c>
      <c r="F175" s="31"/>
      <c r="G175" s="302">
        <f>(E175/$AR175)</f>
        <v>0</v>
      </c>
      <c r="H175" s="31"/>
      <c r="I175" s="302">
        <f>IF(G$219,G175/G$219*100,0)</f>
        <v>0</v>
      </c>
      <c r="J175" s="114"/>
      <c r="K175" s="114">
        <v>3048641</v>
      </c>
      <c r="L175" s="31"/>
      <c r="M175" s="302">
        <f>(K175/$AR175)</f>
        <v>30.947842329127287</v>
      </c>
      <c r="N175" s="31"/>
      <c r="O175" s="302">
        <f>IF(M$219,M175/M$219*100,0)</f>
        <v>47.125440388061683</v>
      </c>
      <c r="P175" s="31"/>
      <c r="Q175" s="114">
        <v>2560886</v>
      </c>
      <c r="R175" s="31"/>
      <c r="S175" s="302">
        <f>(Q175/$AR175)</f>
        <v>25.996467327858369</v>
      </c>
      <c r="T175" s="31"/>
      <c r="U175" s="302">
        <f>IF(S$219,S175/S$219*100,0)</f>
        <v>66.654424038153394</v>
      </c>
      <c r="V175" s="31"/>
      <c r="W175" s="114">
        <f>(E175+K175+Q175)</f>
        <v>5609527</v>
      </c>
      <c r="X175" s="31"/>
      <c r="Y175" s="31"/>
      <c r="Z175" s="114">
        <v>30451</v>
      </c>
      <c r="AA175" s="31"/>
      <c r="AB175" s="302">
        <f>IF($W175,Z175/$W175*100,0)</f>
        <v>0.54284434320398134</v>
      </c>
      <c r="AC175" s="31"/>
      <c r="AD175" s="114">
        <v>0</v>
      </c>
      <c r="AE175" s="31"/>
      <c r="AF175" s="302">
        <f>IF($W175,AD175/$W175*100,0)</f>
        <v>0</v>
      </c>
      <c r="AG175" s="31"/>
      <c r="AH175" s="114">
        <v>0</v>
      </c>
      <c r="AI175" s="31"/>
      <c r="AJ175" s="302">
        <f>IF($W175,AH175/$W175*100,0)</f>
        <v>0</v>
      </c>
      <c r="AK175" s="31"/>
      <c r="AL175" s="114">
        <v>1958553</v>
      </c>
      <c r="AM175" s="31"/>
      <c r="AN175" s="114">
        <v>8529279.120000001</v>
      </c>
      <c r="AO175" s="31"/>
      <c r="AP175" s="30">
        <v>60</v>
      </c>
      <c r="AQ175" s="31"/>
      <c r="AR175" s="114">
        <v>98509</v>
      </c>
    </row>
    <row r="176" spans="1:44" ht="8.85" customHeight="1" x14ac:dyDescent="0.25">
      <c r="A176" s="37"/>
      <c r="B176" s="31"/>
      <c r="C176" s="30"/>
      <c r="D176" s="31"/>
      <c r="E176" s="31"/>
      <c r="F176" s="31"/>
      <c r="G176" s="38"/>
      <c r="H176" s="31"/>
      <c r="I176" s="38"/>
      <c r="J176" s="31"/>
      <c r="K176" s="31"/>
      <c r="L176" s="31"/>
      <c r="M176" s="38"/>
      <c r="N176" s="31"/>
      <c r="O176" s="38"/>
      <c r="P176" s="31"/>
      <c r="Q176" s="31"/>
      <c r="R176" s="31"/>
      <c r="S176" s="38"/>
      <c r="T176" s="31"/>
      <c r="U176" s="38"/>
      <c r="V176" s="31"/>
      <c r="W176" s="31"/>
      <c r="X176" s="31"/>
      <c r="Y176" s="31"/>
      <c r="Z176" s="31"/>
      <c r="AA176" s="31"/>
      <c r="AB176" s="38"/>
      <c r="AC176" s="31"/>
      <c r="AD176" s="31"/>
      <c r="AE176" s="31"/>
      <c r="AF176" s="38"/>
      <c r="AG176" s="31"/>
      <c r="AH176" s="31"/>
      <c r="AI176" s="31"/>
      <c r="AJ176" s="38"/>
      <c r="AK176" s="31"/>
      <c r="AL176" s="31"/>
      <c r="AM176" s="31"/>
      <c r="AN176" s="31"/>
      <c r="AO176" s="31"/>
      <c r="AP176" s="37"/>
      <c r="AQ176" s="31"/>
      <c r="AR176" s="31"/>
    </row>
    <row r="177" spans="1:44" ht="8.85" customHeight="1" x14ac:dyDescent="0.25">
      <c r="A177" s="30">
        <v>61</v>
      </c>
      <c r="B177" s="31"/>
      <c r="C177" s="30" t="s">
        <v>190</v>
      </c>
      <c r="D177" s="31"/>
      <c r="E177" s="114">
        <v>0</v>
      </c>
      <c r="F177" s="31"/>
      <c r="G177" s="302">
        <f>(E177/$AR177)</f>
        <v>0</v>
      </c>
      <c r="H177" s="31"/>
      <c r="I177" s="302">
        <f>IF(G$219,G177/G$219*100,0)</f>
        <v>0</v>
      </c>
      <c r="J177" s="114"/>
      <c r="K177" s="114">
        <v>1851469</v>
      </c>
      <c r="L177" s="31"/>
      <c r="M177" s="302">
        <f>(K177/$AR177)</f>
        <v>124.8041118975396</v>
      </c>
      <c r="N177" s="31"/>
      <c r="O177" s="302">
        <f>IF(M$219,M177/M$219*100,0)</f>
        <v>190.04390266900833</v>
      </c>
      <c r="P177" s="31"/>
      <c r="Q177" s="114">
        <v>879880</v>
      </c>
      <c r="R177" s="31"/>
      <c r="S177" s="302">
        <f>(Q177/$AR177)</f>
        <v>59.311088641725647</v>
      </c>
      <c r="T177" s="31"/>
      <c r="U177" s="302">
        <f>IF(S$219,S177/S$219*100,0)</f>
        <v>152.07244902285603</v>
      </c>
      <c r="V177" s="31"/>
      <c r="W177" s="114">
        <f>(E177+K177+Q177)</f>
        <v>2731349</v>
      </c>
      <c r="X177" s="31"/>
      <c r="Y177" s="31"/>
      <c r="Z177" s="114">
        <v>0</v>
      </c>
      <c r="AA177" s="31"/>
      <c r="AB177" s="302">
        <f>IF($W177,Z177/$W177*100,0)</f>
        <v>0</v>
      </c>
      <c r="AC177" s="31"/>
      <c r="AD177" s="114">
        <v>0</v>
      </c>
      <c r="AE177" s="31"/>
      <c r="AF177" s="302">
        <f>IF($W177,AD177/$W177*100,0)</f>
        <v>0</v>
      </c>
      <c r="AG177" s="31"/>
      <c r="AH177" s="114">
        <v>0</v>
      </c>
      <c r="AI177" s="31"/>
      <c r="AJ177" s="302">
        <f>IF($W177,AH177/$W177*100,0)</f>
        <v>0</v>
      </c>
      <c r="AK177" s="31"/>
      <c r="AL177" s="114">
        <v>1109625</v>
      </c>
      <c r="AM177" s="31"/>
      <c r="AN177" s="114">
        <v>4992675.41</v>
      </c>
      <c r="AO177" s="31"/>
      <c r="AP177" s="30">
        <v>61</v>
      </c>
      <c r="AQ177" s="31"/>
      <c r="AR177" s="114">
        <v>14835</v>
      </c>
    </row>
    <row r="178" spans="1:44" ht="8.85" customHeight="1" x14ac:dyDescent="0.25">
      <c r="A178" s="30">
        <v>62</v>
      </c>
      <c r="B178" s="31"/>
      <c r="C178" s="30" t="s">
        <v>191</v>
      </c>
      <c r="D178" s="31"/>
      <c r="E178" s="114">
        <v>0</v>
      </c>
      <c r="F178" s="31"/>
      <c r="G178" s="302">
        <f>(E178/$AR178)</f>
        <v>0</v>
      </c>
      <c r="H178" s="31"/>
      <c r="I178" s="302">
        <f>IF(G$219,G178/G$219*100,0)</f>
        <v>0</v>
      </c>
      <c r="J178" s="114"/>
      <c r="K178" s="114">
        <v>715964</v>
      </c>
      <c r="L178" s="31"/>
      <c r="M178" s="302">
        <f>(K178/$AR178)</f>
        <v>34.264848049772674</v>
      </c>
      <c r="N178" s="31"/>
      <c r="O178" s="302">
        <f>IF(M$219,M178/M$219*100,0)</f>
        <v>52.176369421909506</v>
      </c>
      <c r="P178" s="31"/>
      <c r="Q178" s="114">
        <v>813065</v>
      </c>
      <c r="R178" s="31"/>
      <c r="S178" s="302">
        <f>(Q178/$AR178)</f>
        <v>38.911940655659251</v>
      </c>
      <c r="T178" s="31"/>
      <c r="U178" s="302">
        <f>IF(S$219,S178/S$219*100,0)</f>
        <v>99.769440205068108</v>
      </c>
      <c r="V178" s="31"/>
      <c r="W178" s="114">
        <f>(E178+K178+Q178)</f>
        <v>1529029</v>
      </c>
      <c r="X178" s="31"/>
      <c r="Y178" s="31"/>
      <c r="Z178" s="114">
        <v>5999</v>
      </c>
      <c r="AA178" s="31"/>
      <c r="AB178" s="302">
        <f>IF($W178,Z178/$W178*100,0)</f>
        <v>0.39234049844705365</v>
      </c>
      <c r="AC178" s="31"/>
      <c r="AD178" s="114">
        <v>0</v>
      </c>
      <c r="AE178" s="31"/>
      <c r="AF178" s="302">
        <f>IF($W178,AD178/$W178*100,0)</f>
        <v>0</v>
      </c>
      <c r="AG178" s="31"/>
      <c r="AH178" s="114">
        <v>0</v>
      </c>
      <c r="AI178" s="31"/>
      <c r="AJ178" s="302">
        <f>IF($W178,AH178/$W178*100,0)</f>
        <v>0</v>
      </c>
      <c r="AK178" s="31"/>
      <c r="AL178" s="114">
        <v>72316</v>
      </c>
      <c r="AM178" s="31"/>
      <c r="AN178" s="114">
        <v>3707402.5100000007</v>
      </c>
      <c r="AO178" s="31"/>
      <c r="AP178" s="30">
        <v>62</v>
      </c>
      <c r="AQ178" s="31"/>
      <c r="AR178" s="114">
        <v>20895</v>
      </c>
    </row>
    <row r="179" spans="1:44" ht="8.85" customHeight="1" x14ac:dyDescent="0.25">
      <c r="A179" s="30">
        <v>63</v>
      </c>
      <c r="B179" s="31"/>
      <c r="C179" s="30" t="s">
        <v>192</v>
      </c>
      <c r="D179" s="31"/>
      <c r="E179" s="114">
        <v>0</v>
      </c>
      <c r="F179" s="31"/>
      <c r="G179" s="302">
        <f>(E179/$AR179)</f>
        <v>0</v>
      </c>
      <c r="H179" s="31"/>
      <c r="I179" s="302">
        <f>IF(G$219,G179/G$219*100,0)</f>
        <v>0</v>
      </c>
      <c r="J179" s="114"/>
      <c r="K179" s="114">
        <v>1537027</v>
      </c>
      <c r="L179" s="31"/>
      <c r="M179" s="302">
        <f>(K179/$AR179)</f>
        <v>126.61891424334789</v>
      </c>
      <c r="N179" s="31"/>
      <c r="O179" s="302">
        <f>IF(M$219,M179/M$219*100,0)</f>
        <v>192.80737027537555</v>
      </c>
      <c r="P179" s="31"/>
      <c r="Q179" s="114">
        <v>723997</v>
      </c>
      <c r="R179" s="31"/>
      <c r="S179" s="302">
        <f>(Q179/$AR179)</f>
        <v>59.642227531098115</v>
      </c>
      <c r="T179" s="31"/>
      <c r="U179" s="302">
        <f>IF(S$219,S179/S$219*100,0)</f>
        <v>152.92148253457873</v>
      </c>
      <c r="V179" s="31"/>
      <c r="W179" s="114">
        <f>(E179+K179+Q179)</f>
        <v>2261024</v>
      </c>
      <c r="X179" s="31"/>
      <c r="Y179" s="31"/>
      <c r="Z179" s="114">
        <v>0</v>
      </c>
      <c r="AA179" s="31"/>
      <c r="AB179" s="302">
        <f>IF($W179,Z179/$W179*100,0)</f>
        <v>0</v>
      </c>
      <c r="AC179" s="31"/>
      <c r="AD179" s="114">
        <v>0</v>
      </c>
      <c r="AE179" s="31"/>
      <c r="AF179" s="302">
        <f>IF($W179,AD179/$W179*100,0)</f>
        <v>0</v>
      </c>
      <c r="AG179" s="31"/>
      <c r="AH179" s="114">
        <v>0</v>
      </c>
      <c r="AI179" s="31"/>
      <c r="AJ179" s="302">
        <f>IF($W179,AH179/$W179*100,0)</f>
        <v>0</v>
      </c>
      <c r="AK179" s="31"/>
      <c r="AL179" s="114">
        <v>574315</v>
      </c>
      <c r="AM179" s="31"/>
      <c r="AN179" s="114">
        <v>2094843.33</v>
      </c>
      <c r="AO179" s="31"/>
      <c r="AP179" s="30">
        <v>63</v>
      </c>
      <c r="AQ179" s="31"/>
      <c r="AR179" s="114">
        <v>12139</v>
      </c>
    </row>
    <row r="180" spans="1:44" ht="8.85" customHeight="1" x14ac:dyDescent="0.25">
      <c r="A180" s="30">
        <v>64</v>
      </c>
      <c r="B180" s="31"/>
      <c r="C180" s="30" t="s">
        <v>193</v>
      </c>
      <c r="D180" s="31"/>
      <c r="E180" s="114">
        <v>17442</v>
      </c>
      <c r="F180" s="31"/>
      <c r="G180" s="302">
        <f>(E180/$AR180)</f>
        <v>1.442799238977583</v>
      </c>
      <c r="H180" s="31"/>
      <c r="I180" s="302">
        <f>IF(G$219,G180/G$219*100,0)</f>
        <v>4.1845131269608196</v>
      </c>
      <c r="J180" s="114"/>
      <c r="K180" s="114">
        <v>1137062</v>
      </c>
      <c r="L180" s="31"/>
      <c r="M180" s="302">
        <f>(K180/$AR180)</f>
        <v>94.057573000248155</v>
      </c>
      <c r="N180" s="31"/>
      <c r="O180" s="302">
        <f>IF(M$219,M180/M$219*100,0)</f>
        <v>143.22499456762446</v>
      </c>
      <c r="P180" s="31"/>
      <c r="Q180" s="114">
        <v>332587</v>
      </c>
      <c r="R180" s="31"/>
      <c r="S180" s="302">
        <f>(Q180/$AR180)</f>
        <v>27.511539415998016</v>
      </c>
      <c r="T180" s="31"/>
      <c r="U180" s="302">
        <f>IF(S$219,S180/S$219*100,0)</f>
        <v>70.539038672042949</v>
      </c>
      <c r="V180" s="31"/>
      <c r="W180" s="114">
        <f>(E180+K180+Q180)</f>
        <v>1487091</v>
      </c>
      <c r="X180" s="31"/>
      <c r="Y180" s="31"/>
      <c r="Z180" s="114">
        <v>0</v>
      </c>
      <c r="AA180" s="31"/>
      <c r="AB180" s="302">
        <f>IF($W180,Z180/$W180*100,0)</f>
        <v>0</v>
      </c>
      <c r="AC180" s="31"/>
      <c r="AD180" s="114">
        <v>0</v>
      </c>
      <c r="AE180" s="31"/>
      <c r="AF180" s="302">
        <f>IF($W180,AD180/$W180*100,0)</f>
        <v>0</v>
      </c>
      <c r="AG180" s="31"/>
      <c r="AH180" s="114">
        <v>0</v>
      </c>
      <c r="AI180" s="31"/>
      <c r="AJ180" s="302">
        <f>IF($W180,AH180/$W180*100,0)</f>
        <v>0</v>
      </c>
      <c r="AK180" s="31"/>
      <c r="AL180" s="114">
        <v>0</v>
      </c>
      <c r="AM180" s="31"/>
      <c r="AN180" s="114">
        <v>2361808.9700000002</v>
      </c>
      <c r="AO180" s="31"/>
      <c r="AP180" s="30">
        <v>64</v>
      </c>
      <c r="AQ180" s="31"/>
      <c r="AR180" s="114">
        <v>12089</v>
      </c>
    </row>
    <row r="181" spans="1:44" ht="8.85" customHeight="1" x14ac:dyDescent="0.25">
      <c r="A181" s="30">
        <v>65</v>
      </c>
      <c r="B181" s="31"/>
      <c r="C181" s="30" t="s">
        <v>194</v>
      </c>
      <c r="D181" s="31"/>
      <c r="E181" s="114">
        <v>0</v>
      </c>
      <c r="F181" s="31"/>
      <c r="G181" s="302">
        <f>(E181/$AR181)</f>
        <v>0</v>
      </c>
      <c r="H181" s="31"/>
      <c r="I181" s="302">
        <f>IF(G$219,G181/G$219*100,0)</f>
        <v>0</v>
      </c>
      <c r="J181" s="114"/>
      <c r="K181" s="114">
        <v>740383</v>
      </c>
      <c r="L181" s="31"/>
      <c r="M181" s="302">
        <f>(K181/$AR181)</f>
        <v>45.96939028933317</v>
      </c>
      <c r="N181" s="31"/>
      <c r="O181" s="302">
        <f>IF(M$219,M181/M$219*100,0)</f>
        <v>69.99931493500668</v>
      </c>
      <c r="P181" s="31"/>
      <c r="Q181" s="114">
        <v>214482</v>
      </c>
      <c r="R181" s="31"/>
      <c r="S181" s="302">
        <f>(Q181/$AR181)</f>
        <v>13.316900533962498</v>
      </c>
      <c r="T181" s="31"/>
      <c r="U181" s="302">
        <f>IF(S$219,S181/S$219*100,0)</f>
        <v>34.144267521819941</v>
      </c>
      <c r="V181" s="31"/>
      <c r="W181" s="114">
        <f>(E181+K181+Q181)</f>
        <v>954865</v>
      </c>
      <c r="X181" s="31"/>
      <c r="Y181" s="31"/>
      <c r="Z181" s="114">
        <v>4560</v>
      </c>
      <c r="AA181" s="31"/>
      <c r="AB181" s="302">
        <f>IF($W181,Z181/$W181*100,0)</f>
        <v>0.4775544186874584</v>
      </c>
      <c r="AC181" s="31"/>
      <c r="AD181" s="114">
        <v>0</v>
      </c>
      <c r="AE181" s="31"/>
      <c r="AF181" s="302">
        <f>IF($W181,AD181/$W181*100,0)</f>
        <v>0</v>
      </c>
      <c r="AG181" s="31"/>
      <c r="AH181" s="114">
        <v>0</v>
      </c>
      <c r="AI181" s="31"/>
      <c r="AJ181" s="302">
        <f>IF($W181,AH181/$W181*100,0)</f>
        <v>0</v>
      </c>
      <c r="AK181" s="31"/>
      <c r="AL181" s="114">
        <v>421970</v>
      </c>
      <c r="AM181" s="31"/>
      <c r="AN181" s="114">
        <v>3263176.61</v>
      </c>
      <c r="AO181" s="31"/>
      <c r="AP181" s="30">
        <v>65</v>
      </c>
      <c r="AQ181" s="31"/>
      <c r="AR181" s="114">
        <v>16106</v>
      </c>
    </row>
    <row r="182" spans="1:44" ht="8.85" customHeight="1" x14ac:dyDescent="0.25">
      <c r="A182" s="37"/>
      <c r="B182" s="31"/>
      <c r="C182" s="30"/>
      <c r="D182" s="31"/>
      <c r="E182" s="31"/>
      <c r="F182" s="31"/>
      <c r="G182" s="38"/>
      <c r="H182" s="31"/>
      <c r="I182" s="38"/>
      <c r="J182" s="31"/>
      <c r="K182" s="31"/>
      <c r="L182" s="31"/>
      <c r="M182" s="38"/>
      <c r="N182" s="31"/>
      <c r="O182" s="38"/>
      <c r="P182" s="31"/>
      <c r="Q182" s="31"/>
      <c r="R182" s="31"/>
      <c r="S182" s="38"/>
      <c r="T182" s="31"/>
      <c r="U182" s="38"/>
      <c r="V182" s="31"/>
      <c r="W182" s="31"/>
      <c r="X182" s="31"/>
      <c r="Y182" s="31"/>
      <c r="Z182" s="31"/>
      <c r="AA182" s="31"/>
      <c r="AB182" s="38"/>
      <c r="AC182" s="31"/>
      <c r="AD182" s="31"/>
      <c r="AE182" s="31"/>
      <c r="AF182" s="38"/>
      <c r="AG182" s="31"/>
      <c r="AH182" s="31"/>
      <c r="AI182" s="31"/>
      <c r="AJ182" s="38"/>
      <c r="AK182" s="31"/>
      <c r="AL182" s="31"/>
      <c r="AM182" s="31"/>
      <c r="AN182" s="31"/>
      <c r="AO182" s="31"/>
      <c r="AP182" s="37"/>
      <c r="AQ182" s="31"/>
      <c r="AR182" s="31"/>
    </row>
    <row r="183" spans="1:44" ht="8.85" customHeight="1" x14ac:dyDescent="0.25">
      <c r="A183" s="30">
        <v>66</v>
      </c>
      <c r="B183" s="31"/>
      <c r="C183" s="30" t="s">
        <v>195</v>
      </c>
      <c r="D183" s="31"/>
      <c r="E183" s="114">
        <v>0</v>
      </c>
      <c r="F183" s="31"/>
      <c r="G183" s="302">
        <f>(E183/$AR183)</f>
        <v>0</v>
      </c>
      <c r="H183" s="31"/>
      <c r="I183" s="302">
        <f>IF(G$219,G183/G$219*100,0)</f>
        <v>0</v>
      </c>
      <c r="J183" s="114"/>
      <c r="K183" s="114">
        <v>2533326</v>
      </c>
      <c r="L183" s="31"/>
      <c r="M183" s="302">
        <f>(K183/$AR183)</f>
        <v>75.001509903188563</v>
      </c>
      <c r="N183" s="31"/>
      <c r="O183" s="302">
        <f>IF(M$219,M183/M$219*100,0)</f>
        <v>114.20761248453087</v>
      </c>
      <c r="P183" s="31"/>
      <c r="Q183" s="114">
        <v>1233765</v>
      </c>
      <c r="R183" s="31"/>
      <c r="S183" s="302">
        <f>(Q183/$AR183)</f>
        <v>36.526778577138288</v>
      </c>
      <c r="T183" s="31"/>
      <c r="U183" s="302">
        <f>IF(S$219,S183/S$219*100,0)</f>
        <v>93.653932179441426</v>
      </c>
      <c r="V183" s="31"/>
      <c r="W183" s="114">
        <f>(E183+K183+Q183)</f>
        <v>3767091</v>
      </c>
      <c r="X183" s="31"/>
      <c r="Y183" s="31"/>
      <c r="Z183" s="114">
        <v>0</v>
      </c>
      <c r="AA183" s="31"/>
      <c r="AB183" s="302">
        <f>IF($W183,Z183/$W183*100,0)</f>
        <v>0</v>
      </c>
      <c r="AC183" s="31"/>
      <c r="AD183" s="114">
        <v>0</v>
      </c>
      <c r="AE183" s="31"/>
      <c r="AF183" s="302">
        <f>IF($W183,AD183/$W183*100,0)</f>
        <v>0</v>
      </c>
      <c r="AG183" s="31"/>
      <c r="AH183" s="114">
        <v>0</v>
      </c>
      <c r="AI183" s="31"/>
      <c r="AJ183" s="302">
        <f>IF($W183,AH183/$W183*100,0)</f>
        <v>0</v>
      </c>
      <c r="AK183" s="31"/>
      <c r="AL183" s="114">
        <v>526675</v>
      </c>
      <c r="AM183" s="31"/>
      <c r="AN183" s="114">
        <v>4492851.87</v>
      </c>
      <c r="AO183" s="31"/>
      <c r="AP183" s="30">
        <v>66</v>
      </c>
      <c r="AQ183" s="31"/>
      <c r="AR183" s="114">
        <v>33777</v>
      </c>
    </row>
    <row r="184" spans="1:44" ht="8.85" customHeight="1" x14ac:dyDescent="0.25">
      <c r="A184" s="30">
        <v>67</v>
      </c>
      <c r="B184" s="31"/>
      <c r="C184" s="30" t="s">
        <v>196</v>
      </c>
      <c r="D184" s="31"/>
      <c r="E184" s="114">
        <v>0</v>
      </c>
      <c r="F184" s="31"/>
      <c r="G184" s="302">
        <f>(E184/$AR184)</f>
        <v>0</v>
      </c>
      <c r="H184" s="31"/>
      <c r="I184" s="302">
        <f>IF(G$219,G184/G$219*100,0)</f>
        <v>0</v>
      </c>
      <c r="J184" s="114"/>
      <c r="K184" s="114">
        <v>1743535</v>
      </c>
      <c r="L184" s="31"/>
      <c r="M184" s="302">
        <f>(K184/$AR184)</f>
        <v>73.922453998134486</v>
      </c>
      <c r="N184" s="31"/>
      <c r="O184" s="302">
        <f>IF(M$219,M184/M$219*100,0)</f>
        <v>112.56449358182302</v>
      </c>
      <c r="P184" s="31"/>
      <c r="Q184" s="114">
        <v>343014</v>
      </c>
      <c r="R184" s="31"/>
      <c r="S184" s="302">
        <f>(Q184/$AR184)</f>
        <v>14.543118799287713</v>
      </c>
      <c r="T184" s="31"/>
      <c r="U184" s="302">
        <f>IF(S$219,S184/S$219*100,0)</f>
        <v>37.288266711768678</v>
      </c>
      <c r="V184" s="31"/>
      <c r="W184" s="114">
        <f>(E184+K184+Q184)</f>
        <v>2086549</v>
      </c>
      <c r="X184" s="31"/>
      <c r="Y184" s="31"/>
      <c r="Z184" s="114">
        <v>11992</v>
      </c>
      <c r="AA184" s="31"/>
      <c r="AB184" s="302">
        <f>IF($W184,Z184/$W184*100,0)</f>
        <v>0.57472889445682795</v>
      </c>
      <c r="AC184" s="31"/>
      <c r="AD184" s="114">
        <v>0</v>
      </c>
      <c r="AE184" s="31"/>
      <c r="AF184" s="302">
        <f>IF($W184,AD184/$W184*100,0)</f>
        <v>0</v>
      </c>
      <c r="AG184" s="31"/>
      <c r="AH184" s="114">
        <v>0</v>
      </c>
      <c r="AI184" s="31"/>
      <c r="AJ184" s="302">
        <f>IF($W184,AH184/$W184*100,0)</f>
        <v>0</v>
      </c>
      <c r="AK184" s="31"/>
      <c r="AL184" s="114">
        <v>1452965</v>
      </c>
      <c r="AM184" s="31"/>
      <c r="AN184" s="114">
        <v>4180186.4499999997</v>
      </c>
      <c r="AO184" s="31"/>
      <c r="AP184" s="30">
        <v>67</v>
      </c>
      <c r="AQ184" s="31"/>
      <c r="AR184" s="114">
        <v>23586</v>
      </c>
    </row>
    <row r="185" spans="1:44" ht="8.85" customHeight="1" x14ac:dyDescent="0.25">
      <c r="A185" s="30">
        <v>68</v>
      </c>
      <c r="B185" s="31"/>
      <c r="C185" s="30" t="s">
        <v>197</v>
      </c>
      <c r="D185" s="31"/>
      <c r="E185" s="114">
        <v>0</v>
      </c>
      <c r="F185" s="31"/>
      <c r="G185" s="302">
        <f>(E185/$AR185)</f>
        <v>0</v>
      </c>
      <c r="H185" s="31"/>
      <c r="I185" s="302">
        <f>IF(G$219,G185/G$219*100,0)</f>
        <v>0</v>
      </c>
      <c r="J185" s="114"/>
      <c r="K185" s="114">
        <v>635415</v>
      </c>
      <c r="L185" s="31"/>
      <c r="M185" s="302">
        <f>(K185/$AR185)</f>
        <v>35.224513553966403</v>
      </c>
      <c r="N185" s="31"/>
      <c r="O185" s="302">
        <f>IF(M$219,M185/M$219*100,0)</f>
        <v>53.637688082816496</v>
      </c>
      <c r="P185" s="31"/>
      <c r="Q185" s="114">
        <v>836682</v>
      </c>
      <c r="R185" s="31"/>
      <c r="S185" s="302">
        <f>(Q185/$AR185)</f>
        <v>46.381839348079161</v>
      </c>
      <c r="T185" s="31"/>
      <c r="U185" s="302">
        <f>IF(S$219,S185/S$219*100,0)</f>
        <v>118.92211155411105</v>
      </c>
      <c r="V185" s="31"/>
      <c r="W185" s="114">
        <f>(E185+K185+Q185)</f>
        <v>1472097</v>
      </c>
      <c r="X185" s="31"/>
      <c r="Y185" s="31"/>
      <c r="Z185" s="114">
        <v>8601</v>
      </c>
      <c r="AA185" s="31"/>
      <c r="AB185" s="302">
        <f>IF($W185,Z185/$W185*100,0)</f>
        <v>0.58426856382425885</v>
      </c>
      <c r="AC185" s="31"/>
      <c r="AD185" s="114">
        <v>0</v>
      </c>
      <c r="AE185" s="31"/>
      <c r="AF185" s="302">
        <f>IF($W185,AD185/$W185*100,0)</f>
        <v>0</v>
      </c>
      <c r="AG185" s="31"/>
      <c r="AH185" s="114">
        <v>0</v>
      </c>
      <c r="AI185" s="31"/>
      <c r="AJ185" s="302">
        <f>IF($W185,AH185/$W185*100,0)</f>
        <v>0</v>
      </c>
      <c r="AK185" s="31"/>
      <c r="AL185" s="114">
        <v>267849</v>
      </c>
      <c r="AM185" s="31"/>
      <c r="AN185" s="114">
        <v>5474161.0099999998</v>
      </c>
      <c r="AO185" s="31"/>
      <c r="AP185" s="30">
        <v>68</v>
      </c>
      <c r="AQ185" s="31"/>
      <c r="AR185" s="114">
        <v>18039</v>
      </c>
    </row>
    <row r="186" spans="1:44" ht="8.85" customHeight="1" x14ac:dyDescent="0.25">
      <c r="A186" s="30">
        <v>69</v>
      </c>
      <c r="B186" s="31"/>
      <c r="C186" s="30" t="s">
        <v>198</v>
      </c>
      <c r="D186" s="31"/>
      <c r="E186" s="114">
        <v>172653</v>
      </c>
      <c r="F186" s="31"/>
      <c r="G186" s="302">
        <f>(E186/$AR186)</f>
        <v>2.7574184687130674</v>
      </c>
      <c r="H186" s="31"/>
      <c r="I186" s="302">
        <f>IF(G$219,G186/G$219*100,0)</f>
        <v>7.9972691051809655</v>
      </c>
      <c r="J186" s="114"/>
      <c r="K186" s="114">
        <v>2579726</v>
      </c>
      <c r="L186" s="31"/>
      <c r="M186" s="302">
        <f>(K186/$AR186)</f>
        <v>41.200466349378736</v>
      </c>
      <c r="N186" s="31"/>
      <c r="O186" s="302">
        <f>IF(M$219,M186/M$219*100,0)</f>
        <v>62.73749556622937</v>
      </c>
      <c r="P186" s="31"/>
      <c r="Q186" s="114">
        <v>1307796</v>
      </c>
      <c r="R186" s="31"/>
      <c r="S186" s="302">
        <f>(Q186/$AR186)</f>
        <v>20.886638770881913</v>
      </c>
      <c r="T186" s="31"/>
      <c r="U186" s="302">
        <f>IF(S$219,S186/S$219*100,0)</f>
        <v>53.552925472846866</v>
      </c>
      <c r="V186" s="31"/>
      <c r="W186" s="114">
        <f>(E186+K186+Q186)</f>
        <v>4060175</v>
      </c>
      <c r="X186" s="31"/>
      <c r="Y186" s="31"/>
      <c r="Z186" s="114">
        <v>18401</v>
      </c>
      <c r="AA186" s="31"/>
      <c r="AB186" s="302">
        <f>IF($W186,Z186/$W186*100,0)</f>
        <v>0.45320706619788553</v>
      </c>
      <c r="AC186" s="31"/>
      <c r="AD186" s="114">
        <v>0</v>
      </c>
      <c r="AE186" s="31"/>
      <c r="AF186" s="302">
        <f>IF($W186,AD186/$W186*100,0)</f>
        <v>0</v>
      </c>
      <c r="AG186" s="31"/>
      <c r="AH186" s="114">
        <v>0</v>
      </c>
      <c r="AI186" s="31"/>
      <c r="AJ186" s="302">
        <f>IF($W186,AH186/$W186*100,0)</f>
        <v>0</v>
      </c>
      <c r="AK186" s="31"/>
      <c r="AL186" s="114">
        <v>358770</v>
      </c>
      <c r="AM186" s="31"/>
      <c r="AN186" s="114">
        <v>14615019.789999999</v>
      </c>
      <c r="AO186" s="31"/>
      <c r="AP186" s="30">
        <v>69</v>
      </c>
      <c r="AQ186" s="31"/>
      <c r="AR186" s="114">
        <v>62614</v>
      </c>
    </row>
    <row r="187" spans="1:44" ht="8.85" customHeight="1" x14ac:dyDescent="0.25">
      <c r="A187" s="30">
        <v>70</v>
      </c>
      <c r="B187" s="31"/>
      <c r="C187" s="30" t="s">
        <v>199</v>
      </c>
      <c r="D187" s="31"/>
      <c r="E187" s="114">
        <v>0</v>
      </c>
      <c r="F187" s="31"/>
      <c r="G187" s="302">
        <f>(E187/$AR187)</f>
        <v>0</v>
      </c>
      <c r="H187" s="31"/>
      <c r="I187" s="302">
        <f>IF(G$219,G187/G$219*100,0)</f>
        <v>0</v>
      </c>
      <c r="J187" s="114"/>
      <c r="K187" s="114">
        <v>420331</v>
      </c>
      <c r="L187" s="31"/>
      <c r="M187" s="302">
        <f>(K187/$AR187)</f>
        <v>14.647720936715919</v>
      </c>
      <c r="N187" s="31"/>
      <c r="O187" s="302">
        <f>IF(M$219,M187/M$219*100,0)</f>
        <v>22.304634115784399</v>
      </c>
      <c r="P187" s="31"/>
      <c r="Q187" s="114">
        <v>1508296</v>
      </c>
      <c r="R187" s="31"/>
      <c r="S187" s="302">
        <f>(Q187/$AR187)</f>
        <v>52.561193197658213</v>
      </c>
      <c r="T187" s="31"/>
      <c r="U187" s="302">
        <f>IF(S$219,S187/S$219*100,0)</f>
        <v>134.76585165068397</v>
      </c>
      <c r="V187" s="31"/>
      <c r="W187" s="114">
        <f>(E187+K187+Q187)</f>
        <v>1928627</v>
      </c>
      <c r="X187" s="31"/>
      <c r="Y187" s="31"/>
      <c r="Z187" s="114">
        <v>7692</v>
      </c>
      <c r="AA187" s="31"/>
      <c r="AB187" s="302">
        <f>IF($W187,Z187/$W187*100,0)</f>
        <v>0.39883295214678627</v>
      </c>
      <c r="AC187" s="31"/>
      <c r="AD187" s="114">
        <v>0</v>
      </c>
      <c r="AE187" s="31"/>
      <c r="AF187" s="302">
        <f>IF($W187,AD187/$W187*100,0)</f>
        <v>0</v>
      </c>
      <c r="AG187" s="31"/>
      <c r="AH187" s="114">
        <v>0</v>
      </c>
      <c r="AI187" s="31"/>
      <c r="AJ187" s="302">
        <f>IF($W187,AH187/$W187*100,0)</f>
        <v>0</v>
      </c>
      <c r="AK187" s="31"/>
      <c r="AL187" s="114">
        <v>97151</v>
      </c>
      <c r="AM187" s="31"/>
      <c r="AN187" s="114">
        <v>2469341.73</v>
      </c>
      <c r="AO187" s="31"/>
      <c r="AP187" s="30">
        <v>70</v>
      </c>
      <c r="AQ187" s="31"/>
      <c r="AR187" s="114">
        <v>28696</v>
      </c>
    </row>
    <row r="188" spans="1:44" ht="8.85" customHeight="1" x14ac:dyDescent="0.25">
      <c r="A188" s="37"/>
      <c r="B188" s="31"/>
      <c r="C188" s="30"/>
      <c r="D188" s="31"/>
      <c r="E188" s="31"/>
      <c r="F188" s="31"/>
      <c r="G188" s="38"/>
      <c r="H188" s="31"/>
      <c r="I188" s="38"/>
      <c r="J188" s="277"/>
      <c r="K188" s="31"/>
      <c r="L188" s="31"/>
      <c r="M188" s="38"/>
      <c r="N188" s="31"/>
      <c r="O188" s="38"/>
      <c r="P188" s="31"/>
      <c r="Q188" s="31"/>
      <c r="R188" s="31"/>
      <c r="S188" s="38"/>
      <c r="T188" s="31"/>
      <c r="U188" s="38"/>
      <c r="V188" s="31"/>
      <c r="W188" s="277"/>
      <c r="X188" s="31"/>
      <c r="Y188" s="31"/>
      <c r="Z188" s="31"/>
      <c r="AA188" s="31"/>
      <c r="AB188" s="38"/>
      <c r="AC188" s="31"/>
      <c r="AD188" s="31"/>
      <c r="AE188" s="31"/>
      <c r="AF188" s="38"/>
      <c r="AG188" s="31"/>
      <c r="AH188" s="31"/>
      <c r="AI188" s="31"/>
      <c r="AJ188" s="38"/>
      <c r="AK188" s="31"/>
      <c r="AL188" s="31"/>
      <c r="AM188" s="31"/>
      <c r="AN188" s="31"/>
      <c r="AO188" s="31"/>
      <c r="AP188" s="37"/>
      <c r="AQ188" s="31"/>
      <c r="AR188" s="277"/>
    </row>
    <row r="189" spans="1:44" ht="8.85" customHeight="1" x14ac:dyDescent="0.25">
      <c r="A189" s="30">
        <v>71</v>
      </c>
      <c r="B189" s="31"/>
      <c r="C189" s="30" t="s">
        <v>200</v>
      </c>
      <c r="D189" s="31"/>
      <c r="E189" s="114">
        <v>0</v>
      </c>
      <c r="F189" s="31"/>
      <c r="G189" s="302">
        <f>(E189/$AR189)</f>
        <v>0</v>
      </c>
      <c r="H189" s="31"/>
      <c r="I189" s="302">
        <f>IF(G$219,G189/G$219*100,0)</f>
        <v>0</v>
      </c>
      <c r="J189" s="114"/>
      <c r="K189" s="114">
        <v>1116381</v>
      </c>
      <c r="L189" s="31"/>
      <c r="M189" s="302">
        <f>(K189/$AR189)</f>
        <v>47.318314754376296</v>
      </c>
      <c r="N189" s="31"/>
      <c r="O189" s="302">
        <f>IF(M$219,M189/M$219*100,0)</f>
        <v>72.053372816953399</v>
      </c>
      <c r="P189" s="31"/>
      <c r="Q189" s="114">
        <v>617414</v>
      </c>
      <c r="R189" s="31"/>
      <c r="S189" s="302">
        <f>(Q189/$AR189)</f>
        <v>26.169372271436444</v>
      </c>
      <c r="T189" s="31"/>
      <c r="U189" s="302">
        <f>IF(S$219,S189/S$219*100,0)</f>
        <v>67.097748866954106</v>
      </c>
      <c r="V189" s="31"/>
      <c r="W189" s="114">
        <f>(E189+K189+Q189)</f>
        <v>1733795</v>
      </c>
      <c r="X189" s="31"/>
      <c r="Y189" s="31"/>
      <c r="Z189" s="114">
        <v>7187</v>
      </c>
      <c r="AA189" s="31"/>
      <c r="AB189" s="302">
        <f>IF($W189,Z189/$W189*100,0)</f>
        <v>0.41452420845601701</v>
      </c>
      <c r="AC189" s="31"/>
      <c r="AD189" s="114">
        <v>0</v>
      </c>
      <c r="AE189" s="31"/>
      <c r="AF189" s="302">
        <f>IF($W189,AD189/$W189*100,0)</f>
        <v>0</v>
      </c>
      <c r="AG189" s="31"/>
      <c r="AH189" s="114">
        <v>0</v>
      </c>
      <c r="AI189" s="31"/>
      <c r="AJ189" s="302">
        <f>IF($W189,AH189/$W189*100,0)</f>
        <v>0</v>
      </c>
      <c r="AK189" s="31"/>
      <c r="AL189" s="114">
        <v>443253</v>
      </c>
      <c r="AM189" s="31"/>
      <c r="AN189" s="114">
        <v>3504017.47</v>
      </c>
      <c r="AO189" s="31"/>
      <c r="AP189" s="30">
        <v>71</v>
      </c>
      <c r="AQ189" s="31"/>
      <c r="AR189" s="114">
        <v>23593</v>
      </c>
    </row>
    <row r="190" spans="1:44" ht="8.85" customHeight="1" x14ac:dyDescent="0.25">
      <c r="A190" s="30">
        <v>72</v>
      </c>
      <c r="B190" s="31"/>
      <c r="C190" s="30" t="s">
        <v>201</v>
      </c>
      <c r="D190" s="31"/>
      <c r="E190" s="114">
        <v>0</v>
      </c>
      <c r="F190" s="31"/>
      <c r="G190" s="302">
        <f>(E190/$AR190)</f>
        <v>0</v>
      </c>
      <c r="H190" s="31"/>
      <c r="I190" s="302">
        <f>IF(G$219,G190/G$219*100,0)</f>
        <v>0</v>
      </c>
      <c r="J190" s="114"/>
      <c r="K190" s="114">
        <v>41434</v>
      </c>
      <c r="L190" s="31"/>
      <c r="M190" s="302">
        <f>(K190/$AR190)</f>
        <v>1.1303470100392841</v>
      </c>
      <c r="N190" s="31"/>
      <c r="O190" s="302">
        <f>IF(M$219,M190/M$219*100,0)</f>
        <v>1.7212217922312316</v>
      </c>
      <c r="P190" s="31"/>
      <c r="Q190" s="114">
        <v>1957624</v>
      </c>
      <c r="R190" s="31"/>
      <c r="S190" s="302">
        <f>(Q190/$AR190)</f>
        <v>53.405281536446964</v>
      </c>
      <c r="T190" s="31"/>
      <c r="U190" s="302">
        <f>IF(S$219,S190/S$219*100,0)</f>
        <v>136.93007732603158</v>
      </c>
      <c r="V190" s="31"/>
      <c r="W190" s="114">
        <f>(E190+K190+Q190)</f>
        <v>1999058</v>
      </c>
      <c r="X190" s="31"/>
      <c r="Y190" s="31"/>
      <c r="Z190" s="114">
        <v>10931</v>
      </c>
      <c r="AA190" s="31"/>
      <c r="AB190" s="302">
        <f>IF($W190,Z190/$W190*100,0)</f>
        <v>0.54680754635433293</v>
      </c>
      <c r="AC190" s="31"/>
      <c r="AD190" s="114">
        <v>0</v>
      </c>
      <c r="AE190" s="31"/>
      <c r="AF190" s="302">
        <f>IF($W190,AD190/$W190*100,0)</f>
        <v>0</v>
      </c>
      <c r="AG190" s="31"/>
      <c r="AH190" s="114">
        <v>0</v>
      </c>
      <c r="AI190" s="31"/>
      <c r="AJ190" s="302">
        <f>IF($W190,AH190/$W190*100,0)</f>
        <v>0</v>
      </c>
      <c r="AK190" s="31"/>
      <c r="AL190" s="114">
        <v>458113</v>
      </c>
      <c r="AM190" s="31"/>
      <c r="AN190" s="114">
        <v>7906327.4100000001</v>
      </c>
      <c r="AO190" s="31"/>
      <c r="AP190" s="30">
        <v>72</v>
      </c>
      <c r="AQ190" s="31"/>
      <c r="AR190" s="114">
        <v>36656</v>
      </c>
    </row>
    <row r="191" spans="1:44" ht="8.85" customHeight="1" x14ac:dyDescent="0.25">
      <c r="A191" s="30">
        <v>73</v>
      </c>
      <c r="B191" s="31"/>
      <c r="C191" s="30" t="s">
        <v>202</v>
      </c>
      <c r="D191" s="31"/>
      <c r="E191" s="114">
        <v>2819000</v>
      </c>
      <c r="F191" s="31"/>
      <c r="G191" s="302">
        <f>(E191/$AR191)</f>
        <v>6.2917085146747018</v>
      </c>
      <c r="H191" s="31"/>
      <c r="I191" s="302">
        <f>IF(G$219,G191/G$219*100,0)</f>
        <v>18.247678650928727</v>
      </c>
      <c r="J191" s="114"/>
      <c r="K191" s="114">
        <v>22987000</v>
      </c>
      <c r="L191" s="31"/>
      <c r="M191" s="302">
        <f>(K191/$AR191)</f>
        <v>51.304541903805379</v>
      </c>
      <c r="N191" s="31"/>
      <c r="O191" s="302">
        <f>IF(M$219,M191/M$219*100,0)</f>
        <v>78.123350423337001</v>
      </c>
      <c r="P191" s="31"/>
      <c r="Q191" s="114">
        <v>26085000</v>
      </c>
      <c r="R191" s="31"/>
      <c r="S191" s="302">
        <f>(Q191/$AR191)</f>
        <v>58.218948778038168</v>
      </c>
      <c r="T191" s="31"/>
      <c r="U191" s="302">
        <f>IF(S$219,S191/S$219*100,0)</f>
        <v>149.27222418210675</v>
      </c>
      <c r="V191" s="31"/>
      <c r="W191" s="114">
        <f>(E191+K191+Q191)</f>
        <v>51891000</v>
      </c>
      <c r="X191" s="31"/>
      <c r="Y191" s="31"/>
      <c r="Z191" s="114">
        <v>500000</v>
      </c>
      <c r="AA191" s="31"/>
      <c r="AB191" s="302">
        <f>IF($W191,Z191/$W191*100,0)</f>
        <v>0.96355822782370737</v>
      </c>
      <c r="AC191" s="31"/>
      <c r="AD191" s="114">
        <v>0</v>
      </c>
      <c r="AE191" s="31"/>
      <c r="AF191" s="302">
        <f>IF($W191,AD191/$W191*100,0)</f>
        <v>0</v>
      </c>
      <c r="AG191" s="31"/>
      <c r="AH191" s="114">
        <v>1547000</v>
      </c>
      <c r="AI191" s="31"/>
      <c r="AJ191" s="302">
        <f>IF($W191,AH191/$W191*100,0)</f>
        <v>2.9812491568865509</v>
      </c>
      <c r="AK191" s="31"/>
      <c r="AL191" s="114">
        <v>19789000</v>
      </c>
      <c r="AM191" s="31"/>
      <c r="AN191" s="114">
        <v>32594209.890000001</v>
      </c>
      <c r="AO191" s="31"/>
      <c r="AP191" s="30">
        <v>73</v>
      </c>
      <c r="AQ191" s="31"/>
      <c r="AR191" s="114">
        <v>448050</v>
      </c>
    </row>
    <row r="192" spans="1:44" ht="8.85" customHeight="1" x14ac:dyDescent="0.25">
      <c r="A192" s="30">
        <v>74</v>
      </c>
      <c r="B192" s="31"/>
      <c r="C192" s="30" t="s">
        <v>203</v>
      </c>
      <c r="D192" s="31"/>
      <c r="E192" s="114">
        <v>-77824</v>
      </c>
      <c r="F192" s="31"/>
      <c r="G192" s="302">
        <f>(E192/$AR192)</f>
        <v>-2.2507447146947395</v>
      </c>
      <c r="H192" s="31"/>
      <c r="I192" s="302">
        <f>IF(G$219,G192/G$219*100,0)</f>
        <v>-6.5277763874840495</v>
      </c>
      <c r="J192" s="114"/>
      <c r="K192" s="114">
        <v>5536367</v>
      </c>
      <c r="L192" s="31"/>
      <c r="M192" s="302">
        <f>(K192/$AR192)</f>
        <v>160.11704312114989</v>
      </c>
      <c r="N192" s="31"/>
      <c r="O192" s="302">
        <f>IF(M$219,M192/M$219*100,0)</f>
        <v>243.81622765399533</v>
      </c>
      <c r="P192" s="31"/>
      <c r="Q192" s="114">
        <v>1199352</v>
      </c>
      <c r="R192" s="31"/>
      <c r="S192" s="302">
        <f>(Q192/$AR192)</f>
        <v>34.686410041356972</v>
      </c>
      <c r="T192" s="31"/>
      <c r="U192" s="302">
        <f>IF(S$219,S192/S$219*100,0)</f>
        <v>88.935263937968898</v>
      </c>
      <c r="V192" s="31"/>
      <c r="W192" s="114">
        <f>(E192+K192+Q192)</f>
        <v>6657895</v>
      </c>
      <c r="X192" s="31"/>
      <c r="Y192" s="31"/>
      <c r="Z192" s="114">
        <v>12496</v>
      </c>
      <c r="AA192" s="31"/>
      <c r="AB192" s="302">
        <f>IF($W192,Z192/$W192*100,0)</f>
        <v>0.18768694910328262</v>
      </c>
      <c r="AC192" s="31"/>
      <c r="AD192" s="114">
        <v>0</v>
      </c>
      <c r="AE192" s="31"/>
      <c r="AF192" s="302">
        <f>IF($W192,AD192/$W192*100,0)</f>
        <v>0</v>
      </c>
      <c r="AG192" s="31"/>
      <c r="AH192" s="114">
        <v>0</v>
      </c>
      <c r="AI192" s="31"/>
      <c r="AJ192" s="302">
        <f>IF($W192,AH192/$W192*100,0)</f>
        <v>0</v>
      </c>
      <c r="AK192" s="31"/>
      <c r="AL192" s="114">
        <v>5852765</v>
      </c>
      <c r="AM192" s="31"/>
      <c r="AN192" s="114">
        <v>4802008.43</v>
      </c>
      <c r="AO192" s="31"/>
      <c r="AP192" s="30">
        <v>74</v>
      </c>
      <c r="AQ192" s="31"/>
      <c r="AR192" s="114">
        <v>34577</v>
      </c>
    </row>
    <row r="193" spans="1:44" ht="8.85" customHeight="1" x14ac:dyDescent="0.25">
      <c r="A193" s="30">
        <v>75</v>
      </c>
      <c r="B193" s="31"/>
      <c r="C193" s="30" t="s">
        <v>204</v>
      </c>
      <c r="D193" s="31"/>
      <c r="E193" s="114">
        <v>0</v>
      </c>
      <c r="F193" s="31"/>
      <c r="G193" s="302">
        <f>(E193/$AR193)</f>
        <v>0</v>
      </c>
      <c r="H193" s="31"/>
      <c r="I193" s="302">
        <f>IF(G$219,G193/G$219*100,0)</f>
        <v>0</v>
      </c>
      <c r="J193" s="114"/>
      <c r="K193" s="114">
        <v>743716</v>
      </c>
      <c r="L193" s="31"/>
      <c r="M193" s="302">
        <f>(K193/$AR193)</f>
        <v>101.76737821565408</v>
      </c>
      <c r="N193" s="31"/>
      <c r="O193" s="302">
        <f>IF(M$219,M193/M$219*100,0)</f>
        <v>154.96500416888267</v>
      </c>
      <c r="P193" s="31"/>
      <c r="Q193" s="114">
        <v>184647</v>
      </c>
      <c r="R193" s="31"/>
      <c r="S193" s="302">
        <f>(Q193/$AR193)</f>
        <v>25.266420361247949</v>
      </c>
      <c r="T193" s="31"/>
      <c r="U193" s="302">
        <f>IF(S$219,S193/S$219*100,0)</f>
        <v>64.782598167871669</v>
      </c>
      <c r="V193" s="31"/>
      <c r="W193" s="114">
        <f>(E193+K193+Q193)</f>
        <v>928363</v>
      </c>
      <c r="X193" s="31"/>
      <c r="Y193" s="31"/>
      <c r="Z193" s="114">
        <v>0</v>
      </c>
      <c r="AA193" s="31"/>
      <c r="AB193" s="302">
        <f>IF($W193,Z193/$W193*100,0)</f>
        <v>0</v>
      </c>
      <c r="AC193" s="31"/>
      <c r="AD193" s="114">
        <v>0</v>
      </c>
      <c r="AE193" s="31"/>
      <c r="AF193" s="302">
        <f>IF($W193,AD193/$W193*100,0)</f>
        <v>0</v>
      </c>
      <c r="AG193" s="31"/>
      <c r="AH193" s="114">
        <v>0</v>
      </c>
      <c r="AI193" s="31"/>
      <c r="AJ193" s="302">
        <f>IF($W193,AH193/$W193*100,0)</f>
        <v>0</v>
      </c>
      <c r="AK193" s="31"/>
      <c r="AL193" s="114">
        <v>8395</v>
      </c>
      <c r="AM193" s="31"/>
      <c r="AN193" s="114">
        <v>2962521.6400000006</v>
      </c>
      <c r="AO193" s="31"/>
      <c r="AP193" s="30">
        <v>75</v>
      </c>
      <c r="AQ193" s="31"/>
      <c r="AR193" s="114">
        <v>7308</v>
      </c>
    </row>
    <row r="194" spans="1:44" ht="8.85" customHeight="1" x14ac:dyDescent="0.25">
      <c r="A194" s="37"/>
      <c r="B194" s="31"/>
      <c r="C194" s="30"/>
      <c r="D194" s="31"/>
      <c r="E194" s="31"/>
      <c r="F194" s="31"/>
      <c r="G194" s="38"/>
      <c r="H194" s="31"/>
      <c r="I194" s="38"/>
      <c r="J194" s="277"/>
      <c r="K194" s="31"/>
      <c r="L194" s="31"/>
      <c r="M194" s="38"/>
      <c r="N194" s="31"/>
      <c r="O194" s="38"/>
      <c r="P194" s="31"/>
      <c r="Q194" s="31"/>
      <c r="R194" s="31"/>
      <c r="S194" s="38"/>
      <c r="T194" s="31"/>
      <c r="U194" s="38"/>
      <c r="V194" s="31"/>
      <c r="W194" s="277"/>
      <c r="X194" s="31"/>
      <c r="Y194" s="31"/>
      <c r="Z194" s="31"/>
      <c r="AA194" s="31"/>
      <c r="AB194" s="38"/>
      <c r="AC194" s="31"/>
      <c r="AD194" s="31"/>
      <c r="AE194" s="31"/>
      <c r="AF194" s="38"/>
      <c r="AG194" s="31"/>
      <c r="AH194" s="31"/>
      <c r="AI194" s="31"/>
      <c r="AJ194" s="38"/>
      <c r="AK194" s="31"/>
      <c r="AL194" s="31"/>
      <c r="AM194" s="31"/>
      <c r="AN194" s="31"/>
      <c r="AO194" s="31"/>
      <c r="AP194" s="37"/>
      <c r="AQ194" s="31"/>
      <c r="AR194" s="277"/>
    </row>
    <row r="195" spans="1:44" ht="8.85" customHeight="1" x14ac:dyDescent="0.25">
      <c r="A195" s="30">
        <v>76</v>
      </c>
      <c r="B195" s="31"/>
      <c r="C195" s="30" t="s">
        <v>118</v>
      </c>
      <c r="D195" s="31"/>
      <c r="E195" s="114">
        <v>1865</v>
      </c>
      <c r="F195" s="31"/>
      <c r="G195" s="302">
        <f>(E195/$AR195)</f>
        <v>0.20655665079189278</v>
      </c>
      <c r="H195" s="31"/>
      <c r="I195" s="302">
        <f>IF(G$219,G195/G$219*100,0)</f>
        <v>0.59907088481155402</v>
      </c>
      <c r="J195" s="114"/>
      <c r="K195" s="114">
        <v>632652</v>
      </c>
      <c r="L195" s="31"/>
      <c r="M195" s="302">
        <f>(K195/$AR195)</f>
        <v>70.068889135009414</v>
      </c>
      <c r="N195" s="31"/>
      <c r="O195" s="302">
        <f>IF(M$219,M195/M$219*100,0)</f>
        <v>106.69652581504232</v>
      </c>
      <c r="P195" s="31"/>
      <c r="Q195" s="114">
        <v>354349</v>
      </c>
      <c r="R195" s="31"/>
      <c r="S195" s="302">
        <f>(Q195/$AR195)</f>
        <v>39.245652896223284</v>
      </c>
      <c r="T195" s="31"/>
      <c r="U195" s="302">
        <f>IF(S$219,S195/S$219*100,0)</f>
        <v>100.62507173795106</v>
      </c>
      <c r="V195" s="31"/>
      <c r="W195" s="114">
        <f>(E195+K195+Q195)</f>
        <v>988866</v>
      </c>
      <c r="X195" s="31"/>
      <c r="Y195" s="31"/>
      <c r="Z195" s="114">
        <v>0</v>
      </c>
      <c r="AA195" s="31"/>
      <c r="AB195" s="302">
        <f>IF($W195,Z195/$W195*100,0)</f>
        <v>0</v>
      </c>
      <c r="AC195" s="31"/>
      <c r="AD195" s="114">
        <v>0</v>
      </c>
      <c r="AE195" s="31"/>
      <c r="AF195" s="302">
        <f>IF($W195,AD195/$W195*100,0)</f>
        <v>0</v>
      </c>
      <c r="AG195" s="31"/>
      <c r="AH195" s="114">
        <v>0</v>
      </c>
      <c r="AI195" s="31"/>
      <c r="AJ195" s="302">
        <f>IF($W195,AH195/$W195*100,0)</f>
        <v>0</v>
      </c>
      <c r="AK195" s="31"/>
      <c r="AL195" s="114">
        <v>0</v>
      </c>
      <c r="AM195" s="31"/>
      <c r="AN195" s="114">
        <v>2502769.65</v>
      </c>
      <c r="AO195" s="31"/>
      <c r="AP195" s="30">
        <v>76</v>
      </c>
      <c r="AQ195" s="31"/>
      <c r="AR195" s="114">
        <v>9029</v>
      </c>
    </row>
    <row r="196" spans="1:44" ht="8.85" customHeight="1" x14ac:dyDescent="0.25">
      <c r="A196" s="30">
        <v>77</v>
      </c>
      <c r="B196" s="31"/>
      <c r="C196" s="30" t="s">
        <v>119</v>
      </c>
      <c r="D196" s="31"/>
      <c r="E196" s="114">
        <v>0</v>
      </c>
      <c r="F196" s="31"/>
      <c r="G196" s="302">
        <f>(E196/$AR196)</f>
        <v>0</v>
      </c>
      <c r="H196" s="31"/>
      <c r="I196" s="302">
        <f>IF(G$219,G196/G$219*100,0)</f>
        <v>0</v>
      </c>
      <c r="J196" s="114"/>
      <c r="K196" s="114">
        <v>7943313</v>
      </c>
      <c r="L196" s="31"/>
      <c r="M196" s="302">
        <f>(K196/$AR196)</f>
        <v>84.571706911971376</v>
      </c>
      <c r="N196" s="31"/>
      <c r="O196" s="302">
        <f>IF(M$219,M196/M$219*100,0)</f>
        <v>128.78051045405851</v>
      </c>
      <c r="P196" s="31"/>
      <c r="Q196" s="114">
        <v>8074978</v>
      </c>
      <c r="R196" s="31"/>
      <c r="S196" s="302">
        <f>(Q196/$AR196)</f>
        <v>85.973531791661344</v>
      </c>
      <c r="T196" s="31"/>
      <c r="U196" s="302">
        <f>IF(S$219,S196/S$219*100,0)</f>
        <v>220.43442179384556</v>
      </c>
      <c r="V196" s="31"/>
      <c r="W196" s="114">
        <f>(E196+K196+Q196)</f>
        <v>16018291</v>
      </c>
      <c r="X196" s="31"/>
      <c r="Y196" s="31"/>
      <c r="Z196" s="114">
        <v>1636</v>
      </c>
      <c r="AA196" s="31"/>
      <c r="AB196" s="302">
        <f>IF($W196,Z196/$W196*100,0)</f>
        <v>1.0213324255377805E-2</v>
      </c>
      <c r="AC196" s="31"/>
      <c r="AD196" s="114">
        <v>0</v>
      </c>
      <c r="AE196" s="31"/>
      <c r="AF196" s="302">
        <f>IF($W196,AD196/$W196*100,0)</f>
        <v>0</v>
      </c>
      <c r="AG196" s="31"/>
      <c r="AH196" s="114">
        <v>0</v>
      </c>
      <c r="AI196" s="31"/>
      <c r="AJ196" s="302">
        <f>IF($W196,AH196/$W196*100,0)</f>
        <v>0</v>
      </c>
      <c r="AK196" s="31"/>
      <c r="AL196" s="114">
        <v>2986962</v>
      </c>
      <c r="AM196" s="31"/>
      <c r="AN196" s="114">
        <v>15270036.75</v>
      </c>
      <c r="AO196" s="31"/>
      <c r="AP196" s="30">
        <v>77</v>
      </c>
      <c r="AQ196" s="31"/>
      <c r="AR196" s="114">
        <v>93924</v>
      </c>
    </row>
    <row r="197" spans="1:44" ht="8.85" customHeight="1" x14ac:dyDescent="0.25">
      <c r="A197" s="30">
        <v>78</v>
      </c>
      <c r="B197" s="31"/>
      <c r="C197" s="30" t="s">
        <v>205</v>
      </c>
      <c r="D197" s="31"/>
      <c r="E197" s="114">
        <v>12245</v>
      </c>
      <c r="F197" s="31"/>
      <c r="G197" s="302">
        <f>(E197/$AR197)</f>
        <v>0.55055977698844472</v>
      </c>
      <c r="H197" s="31"/>
      <c r="I197" s="302">
        <f>IF(G$219,G197/G$219*100,0)</f>
        <v>1.5967742092914725</v>
      </c>
      <c r="J197" s="114"/>
      <c r="K197" s="114">
        <v>3938336</v>
      </c>
      <c r="L197" s="31"/>
      <c r="M197" s="302">
        <f>(K197/$AR197)</f>
        <v>177.07549120992761</v>
      </c>
      <c r="N197" s="31"/>
      <c r="O197" s="302">
        <f>IF(M$219,M197/M$219*100,0)</f>
        <v>269.63949268108803</v>
      </c>
      <c r="P197" s="31"/>
      <c r="Q197" s="114">
        <v>787948</v>
      </c>
      <c r="R197" s="31"/>
      <c r="S197" s="302">
        <f>(Q197/$AR197)</f>
        <v>35.427723573580323</v>
      </c>
      <c r="T197" s="31"/>
      <c r="U197" s="302">
        <f>IF(S$219,S197/S$219*100,0)</f>
        <v>90.835977057904458</v>
      </c>
      <c r="V197" s="31"/>
      <c r="W197" s="114">
        <f>(E197+K197+Q197)</f>
        <v>4738529</v>
      </c>
      <c r="X197" s="31"/>
      <c r="Y197" s="31"/>
      <c r="Z197" s="114">
        <v>22492</v>
      </c>
      <c r="AA197" s="31"/>
      <c r="AB197" s="302">
        <f>IF($W197,Z197/$W197*100,0)</f>
        <v>0.47466207339872774</v>
      </c>
      <c r="AC197" s="31"/>
      <c r="AD197" s="114">
        <v>316</v>
      </c>
      <c r="AE197" s="31"/>
      <c r="AF197" s="302">
        <f>IF($W197,AD197/$W197*100,0)</f>
        <v>6.6687362259469137E-3</v>
      </c>
      <c r="AG197" s="31"/>
      <c r="AH197" s="114">
        <v>0</v>
      </c>
      <c r="AI197" s="31"/>
      <c r="AJ197" s="302">
        <f>IF($W197,AH197/$W197*100,0)</f>
        <v>0</v>
      </c>
      <c r="AK197" s="31"/>
      <c r="AL197" s="114">
        <v>2926925</v>
      </c>
      <c r="AM197" s="31"/>
      <c r="AN197" s="114">
        <v>9163495.9400000013</v>
      </c>
      <c r="AO197" s="31"/>
      <c r="AP197" s="30">
        <v>78</v>
      </c>
      <c r="AQ197" s="31"/>
      <c r="AR197" s="114">
        <v>22241</v>
      </c>
    </row>
    <row r="198" spans="1:44" ht="8.85" customHeight="1" x14ac:dyDescent="0.25">
      <c r="A198" s="30">
        <v>79</v>
      </c>
      <c r="B198" s="31"/>
      <c r="C198" s="30" t="s">
        <v>206</v>
      </c>
      <c r="D198" s="31"/>
      <c r="E198" s="114">
        <v>456114</v>
      </c>
      <c r="F198" s="31"/>
      <c r="G198" s="302">
        <f>(E198/$AR198)</f>
        <v>5.7203737380071491</v>
      </c>
      <c r="H198" s="31"/>
      <c r="I198" s="302">
        <f>IF(G$219,G198/G$219*100,0)</f>
        <v>16.590651250118079</v>
      </c>
      <c r="J198" s="114"/>
      <c r="K198" s="114">
        <v>6142607</v>
      </c>
      <c r="L198" s="31"/>
      <c r="M198" s="302">
        <f>(K198/$AR198)</f>
        <v>77.037775130118519</v>
      </c>
      <c r="N198" s="31"/>
      <c r="O198" s="302">
        <f>IF(M$219,M198/M$219*100,0)</f>
        <v>117.30830992719736</v>
      </c>
      <c r="P198" s="31"/>
      <c r="Q198" s="114">
        <v>1970731</v>
      </c>
      <c r="R198" s="31"/>
      <c r="S198" s="302">
        <f>(Q198/$AR198)</f>
        <v>24.716009280742458</v>
      </c>
      <c r="T198" s="31"/>
      <c r="U198" s="302">
        <f>IF(S$219,S198/S$219*100,0)</f>
        <v>63.371355128860905</v>
      </c>
      <c r="V198" s="31"/>
      <c r="W198" s="114">
        <f>(E198+K198+Q198)</f>
        <v>8569452</v>
      </c>
      <c r="X198" s="31"/>
      <c r="Y198" s="31"/>
      <c r="Z198" s="114">
        <v>0</v>
      </c>
      <c r="AA198" s="31"/>
      <c r="AB198" s="302">
        <f>IF($W198,Z198/$W198*100,0)</f>
        <v>0</v>
      </c>
      <c r="AC198" s="31"/>
      <c r="AD198" s="114">
        <v>0</v>
      </c>
      <c r="AE198" s="31"/>
      <c r="AF198" s="302">
        <f>IF($W198,AD198/$W198*100,0)</f>
        <v>0</v>
      </c>
      <c r="AG198" s="31"/>
      <c r="AH198" s="114">
        <v>0</v>
      </c>
      <c r="AI198" s="31"/>
      <c r="AJ198" s="302">
        <f>IF($W198,AH198/$W198*100,0)</f>
        <v>0</v>
      </c>
      <c r="AK198" s="31"/>
      <c r="AL198" s="114">
        <v>6390212</v>
      </c>
      <c r="AM198" s="31"/>
      <c r="AN198" s="114">
        <v>13048335.140000001</v>
      </c>
      <c r="AO198" s="31"/>
      <c r="AP198" s="30">
        <v>79</v>
      </c>
      <c r="AQ198" s="31"/>
      <c r="AR198" s="114">
        <v>79735</v>
      </c>
    </row>
    <row r="199" spans="1:44" ht="8.85" customHeight="1" x14ac:dyDescent="0.25">
      <c r="A199" s="30">
        <v>80</v>
      </c>
      <c r="B199" s="31"/>
      <c r="C199" s="30" t="s">
        <v>207</v>
      </c>
      <c r="D199" s="31"/>
      <c r="E199" s="114">
        <v>417674</v>
      </c>
      <c r="F199" s="31"/>
      <c r="G199" s="302">
        <f>(E199/$AR199)</f>
        <v>15.080116980178358</v>
      </c>
      <c r="H199" s="31"/>
      <c r="I199" s="302">
        <f>IF(G$219,G199/G$219*100,0)</f>
        <v>43.736471267047527</v>
      </c>
      <c r="J199" s="114"/>
      <c r="K199" s="114">
        <v>1960962</v>
      </c>
      <c r="L199" s="31"/>
      <c r="M199" s="302">
        <f>(K199/$AR199)</f>
        <v>70.80051991190382</v>
      </c>
      <c r="N199" s="31"/>
      <c r="O199" s="302">
        <f>IF(M$219,M199/M$219*100,0)</f>
        <v>107.81060744296111</v>
      </c>
      <c r="P199" s="31"/>
      <c r="Q199" s="114">
        <v>1135551</v>
      </c>
      <c r="R199" s="31"/>
      <c r="S199" s="302">
        <f>(Q199/$AR199)</f>
        <v>40.999061270173662</v>
      </c>
      <c r="T199" s="31"/>
      <c r="U199" s="302">
        <f>IF(S$219,S199/S$219*100,0)</f>
        <v>105.12077585787564</v>
      </c>
      <c r="V199" s="31"/>
      <c r="W199" s="114">
        <f>(E199+K199+Q199)</f>
        <v>3514187</v>
      </c>
      <c r="X199" s="31"/>
      <c r="Y199" s="31"/>
      <c r="Z199" s="114">
        <v>19891</v>
      </c>
      <c r="AA199" s="31"/>
      <c r="AB199" s="302">
        <f>IF($W199,Z199/$W199*100,0)</f>
        <v>0.56601996421932022</v>
      </c>
      <c r="AC199" s="31"/>
      <c r="AD199" s="114">
        <v>0</v>
      </c>
      <c r="AE199" s="31"/>
      <c r="AF199" s="302">
        <f>IF($W199,AD199/$W199*100,0)</f>
        <v>0</v>
      </c>
      <c r="AG199" s="31"/>
      <c r="AH199" s="114">
        <v>0</v>
      </c>
      <c r="AI199" s="31"/>
      <c r="AJ199" s="302">
        <f>IF($W199,AH199/$W199*100,0)</f>
        <v>0</v>
      </c>
      <c r="AK199" s="31"/>
      <c r="AL199" s="114">
        <v>160412</v>
      </c>
      <c r="AM199" s="31"/>
      <c r="AN199" s="114">
        <v>12618006.310000002</v>
      </c>
      <c r="AO199" s="31"/>
      <c r="AP199" s="30">
        <v>80</v>
      </c>
      <c r="AQ199" s="31"/>
      <c r="AR199" s="114">
        <v>27697</v>
      </c>
    </row>
    <row r="200" spans="1:44" ht="8.85" customHeight="1" x14ac:dyDescent="0.25">
      <c r="A200" s="37"/>
      <c r="B200" s="31"/>
      <c r="C200" s="30"/>
      <c r="D200" s="31"/>
      <c r="E200" s="31"/>
      <c r="F200" s="31"/>
      <c r="G200" s="38"/>
      <c r="H200" s="31"/>
      <c r="I200" s="38"/>
      <c r="J200" s="31"/>
      <c r="K200" s="31"/>
      <c r="L200" s="31"/>
      <c r="M200" s="38"/>
      <c r="N200" s="31"/>
      <c r="O200" s="38"/>
      <c r="P200" s="31"/>
      <c r="Q200" s="31"/>
      <c r="R200" s="31"/>
      <c r="S200" s="38"/>
      <c r="T200" s="31"/>
      <c r="U200" s="38"/>
      <c r="V200" s="31"/>
      <c r="W200" s="31"/>
      <c r="X200" s="31"/>
      <c r="Y200" s="31"/>
      <c r="Z200" s="31"/>
      <c r="AA200" s="31"/>
      <c r="AB200" s="38"/>
      <c r="AC200" s="31"/>
      <c r="AD200" s="31"/>
      <c r="AE200" s="31"/>
      <c r="AF200" s="38"/>
      <c r="AG200" s="31"/>
      <c r="AH200" s="31"/>
      <c r="AI200" s="31"/>
      <c r="AJ200" s="38"/>
      <c r="AK200" s="31"/>
      <c r="AL200" s="31"/>
      <c r="AM200" s="31"/>
      <c r="AN200" s="31"/>
      <c r="AO200" s="31"/>
      <c r="AP200" s="37"/>
      <c r="AQ200" s="31"/>
      <c r="AR200" s="31"/>
    </row>
    <row r="201" spans="1:44" ht="8.85" customHeight="1" x14ac:dyDescent="0.25">
      <c r="A201" s="30">
        <v>81</v>
      </c>
      <c r="B201" s="31"/>
      <c r="C201" s="30" t="s">
        <v>208</v>
      </c>
      <c r="D201" s="31"/>
      <c r="E201" s="114">
        <v>970</v>
      </c>
      <c r="F201" s="31"/>
      <c r="G201" s="302">
        <f>(E201/$AR201)</f>
        <v>4.2669247349667885E-2</v>
      </c>
      <c r="H201" s="31"/>
      <c r="I201" s="302">
        <f>IF(G$219,G201/G$219*100,0)</f>
        <v>0.12375250889288666</v>
      </c>
      <c r="J201" s="114"/>
      <c r="K201" s="114">
        <v>1366548</v>
      </c>
      <c r="L201" s="31"/>
      <c r="M201" s="302">
        <f>(K201/$AR201)</f>
        <v>60.112963533189635</v>
      </c>
      <c r="N201" s="31"/>
      <c r="O201" s="302">
        <f>IF(M$219,M201/M$219*100,0)</f>
        <v>91.536264447969316</v>
      </c>
      <c r="P201" s="31"/>
      <c r="Q201" s="114">
        <v>489345</v>
      </c>
      <c r="R201" s="31"/>
      <c r="S201" s="302">
        <f>(Q201/$AR201)</f>
        <v>21.525755509611578</v>
      </c>
      <c r="T201" s="31"/>
      <c r="U201" s="302">
        <f>IF(S$219,S201/S$219*100,0)</f>
        <v>55.191608051364668</v>
      </c>
      <c r="V201" s="31"/>
      <c r="W201" s="114">
        <f>(E201+K201+Q201)</f>
        <v>1856863</v>
      </c>
      <c r="X201" s="31"/>
      <c r="Y201" s="31"/>
      <c r="Z201" s="114">
        <v>0</v>
      </c>
      <c r="AA201" s="31"/>
      <c r="AB201" s="302">
        <f>IF($W201,Z201/$W201*100,0)</f>
        <v>0</v>
      </c>
      <c r="AC201" s="31"/>
      <c r="AD201" s="114">
        <v>0</v>
      </c>
      <c r="AE201" s="31"/>
      <c r="AF201" s="302">
        <f>IF($W201,AD201/$W201*100,0)</f>
        <v>0</v>
      </c>
      <c r="AG201" s="31"/>
      <c r="AH201" s="114">
        <v>0</v>
      </c>
      <c r="AI201" s="31"/>
      <c r="AJ201" s="302">
        <f>IF($W201,AH201/$W201*100,0)</f>
        <v>0</v>
      </c>
      <c r="AK201" s="31"/>
      <c r="AL201" s="114">
        <v>46857</v>
      </c>
      <c r="AM201" s="31"/>
      <c r="AN201" s="114">
        <v>7160526.9600000018</v>
      </c>
      <c r="AO201" s="31"/>
      <c r="AP201" s="30">
        <v>81</v>
      </c>
      <c r="AQ201" s="31"/>
      <c r="AR201" s="114">
        <v>22733</v>
      </c>
    </row>
    <row r="202" spans="1:44" ht="8.85" customHeight="1" x14ac:dyDescent="0.25">
      <c r="A202" s="30">
        <v>82</v>
      </c>
      <c r="B202" s="31"/>
      <c r="C202" s="30" t="s">
        <v>209</v>
      </c>
      <c r="D202" s="31"/>
      <c r="E202" s="114">
        <v>0</v>
      </c>
      <c r="F202" s="31"/>
      <c r="G202" s="302">
        <f>(E202/$AR202)</f>
        <v>0</v>
      </c>
      <c r="H202" s="31"/>
      <c r="I202" s="302">
        <f>IF(G$219,G202/G$219*100,0)</f>
        <v>0</v>
      </c>
      <c r="J202" s="114"/>
      <c r="K202" s="114">
        <v>3030056</v>
      </c>
      <c r="L202" s="31"/>
      <c r="M202" s="302">
        <f>(K202/$AR202)</f>
        <v>72.250846487672277</v>
      </c>
      <c r="N202" s="31"/>
      <c r="O202" s="302">
        <f>IF(M$219,M202/M$219*100,0)</f>
        <v>110.01907412256777</v>
      </c>
      <c r="P202" s="31"/>
      <c r="Q202" s="114">
        <v>1141391</v>
      </c>
      <c r="R202" s="31"/>
      <c r="S202" s="302">
        <f>(Q202/$AR202)</f>
        <v>27.216152415470457</v>
      </c>
      <c r="T202" s="31"/>
      <c r="U202" s="302">
        <f>IF(S$219,S202/S$219*100,0)</f>
        <v>69.781672290672233</v>
      </c>
      <c r="V202" s="31"/>
      <c r="W202" s="114">
        <f>(E202+K202+Q202)</f>
        <v>4171447</v>
      </c>
      <c r="X202" s="31"/>
      <c r="Y202" s="31"/>
      <c r="Z202" s="114">
        <v>18221</v>
      </c>
      <c r="AA202" s="31"/>
      <c r="AB202" s="302">
        <f>IF($W202,Z202/$W202*100,0)</f>
        <v>0.43680286480926162</v>
      </c>
      <c r="AC202" s="31"/>
      <c r="AD202" s="114">
        <v>0</v>
      </c>
      <c r="AE202" s="31"/>
      <c r="AF202" s="302">
        <f>IF($W202,AD202/$W202*100,0)</f>
        <v>0</v>
      </c>
      <c r="AG202" s="31"/>
      <c r="AH202" s="114">
        <v>0</v>
      </c>
      <c r="AI202" s="31"/>
      <c r="AJ202" s="302">
        <f>IF($W202,AH202/$W202*100,0)</f>
        <v>0</v>
      </c>
      <c r="AK202" s="31"/>
      <c r="AL202" s="114">
        <v>1452672</v>
      </c>
      <c r="AM202" s="31"/>
      <c r="AN202" s="114">
        <v>9898301.589999998</v>
      </c>
      <c r="AO202" s="31"/>
      <c r="AP202" s="30">
        <v>82</v>
      </c>
      <c r="AQ202" s="31"/>
      <c r="AR202" s="114">
        <v>41938</v>
      </c>
    </row>
    <row r="203" spans="1:44" ht="8.85" customHeight="1" x14ac:dyDescent="0.25">
      <c r="A203" s="30">
        <v>83</v>
      </c>
      <c r="B203" s="31"/>
      <c r="C203" s="30" t="s">
        <v>210</v>
      </c>
      <c r="D203" s="31"/>
      <c r="E203" s="114">
        <v>0</v>
      </c>
      <c r="F203" s="31"/>
      <c r="G203" s="302">
        <f>(E203/$AR203)</f>
        <v>0</v>
      </c>
      <c r="H203" s="31"/>
      <c r="I203" s="302">
        <f>IF(G$219,G203/G$219*100,0)</f>
        <v>0</v>
      </c>
      <c r="J203" s="114"/>
      <c r="K203" s="114">
        <v>1824459</v>
      </c>
      <c r="L203" s="31"/>
      <c r="M203" s="302">
        <f>(K203/$AR203)</f>
        <v>58.754959422903518</v>
      </c>
      <c r="N203" s="31"/>
      <c r="O203" s="302">
        <f>IF(M$219,M203/M$219*100,0)</f>
        <v>89.468380649627761</v>
      </c>
      <c r="P203" s="31"/>
      <c r="Q203" s="114">
        <v>490158</v>
      </c>
      <c r="R203" s="31"/>
      <c r="S203" s="302">
        <f>(Q203/$AR203)</f>
        <v>15.785070204817725</v>
      </c>
      <c r="T203" s="31"/>
      <c r="U203" s="302">
        <f>IF(S$219,S203/S$219*100,0)</f>
        <v>40.472605359592094</v>
      </c>
      <c r="V203" s="31"/>
      <c r="W203" s="114">
        <f>(E203+K203+Q203)</f>
        <v>2314617</v>
      </c>
      <c r="X203" s="31"/>
      <c r="Y203" s="31"/>
      <c r="Z203" s="114">
        <v>35480</v>
      </c>
      <c r="AA203" s="31"/>
      <c r="AB203" s="302">
        <f>IF($W203,Z203/$W203*100,0)</f>
        <v>1.5328669926817267</v>
      </c>
      <c r="AC203" s="31"/>
      <c r="AD203" s="114">
        <v>0</v>
      </c>
      <c r="AE203" s="31"/>
      <c r="AF203" s="302">
        <f>IF($W203,AD203/$W203*100,0)</f>
        <v>0</v>
      </c>
      <c r="AG203" s="31"/>
      <c r="AH203" s="114">
        <v>0</v>
      </c>
      <c r="AI203" s="31"/>
      <c r="AJ203" s="302">
        <f>IF($W203,AH203/$W203*100,0)</f>
        <v>0</v>
      </c>
      <c r="AK203" s="31"/>
      <c r="AL203" s="114">
        <v>1003786</v>
      </c>
      <c r="AM203" s="31"/>
      <c r="AN203" s="114">
        <v>6808189.5099999998</v>
      </c>
      <c r="AO203" s="31"/>
      <c r="AP203" s="30">
        <v>83</v>
      </c>
      <c r="AQ203" s="31"/>
      <c r="AR203" s="114">
        <v>31052</v>
      </c>
    </row>
    <row r="204" spans="1:44" ht="8.85" customHeight="1" x14ac:dyDescent="0.25">
      <c r="A204" s="30">
        <v>84</v>
      </c>
      <c r="B204" s="31"/>
      <c r="C204" s="30" t="s">
        <v>211</v>
      </c>
      <c r="D204" s="31"/>
      <c r="E204" s="114">
        <v>53088</v>
      </c>
      <c r="F204" s="31"/>
      <c r="G204" s="302">
        <f>(E204/$AR204)</f>
        <v>2.9102072141212587</v>
      </c>
      <c r="H204" s="31"/>
      <c r="I204" s="302">
        <f>IF(G$219,G204/G$219*100,0)</f>
        <v>8.4403983317152917</v>
      </c>
      <c r="J204" s="114"/>
      <c r="K204" s="114">
        <v>1828427</v>
      </c>
      <c r="L204" s="31"/>
      <c r="M204" s="302">
        <f>(K204/$AR204)</f>
        <v>100.23171801337573</v>
      </c>
      <c r="N204" s="31"/>
      <c r="O204" s="302">
        <f>IF(M$219,M204/M$219*100,0)</f>
        <v>152.62659677527009</v>
      </c>
      <c r="P204" s="31"/>
      <c r="Q204" s="114">
        <v>893535</v>
      </c>
      <c r="R204" s="31"/>
      <c r="S204" s="302">
        <f>(Q204/$AR204)</f>
        <v>48.982293608157001</v>
      </c>
      <c r="T204" s="31"/>
      <c r="U204" s="302">
        <f>IF(S$219,S204/S$219*100,0)</f>
        <v>125.58962444180656</v>
      </c>
      <c r="V204" s="31"/>
      <c r="W204" s="114">
        <f>(E204+K204+Q204)</f>
        <v>2775050</v>
      </c>
      <c r="X204" s="31"/>
      <c r="Y204" s="31"/>
      <c r="Z204" s="114">
        <v>15838</v>
      </c>
      <c r="AA204" s="31"/>
      <c r="AB204" s="302">
        <f>IF($W204,Z204/$W204*100,0)</f>
        <v>0.57072845534314698</v>
      </c>
      <c r="AC204" s="31"/>
      <c r="AD204" s="114">
        <v>1829</v>
      </c>
      <c r="AE204" s="31"/>
      <c r="AF204" s="302">
        <f>IF($W204,AD204/$W204*100,0)</f>
        <v>6.5908722365362785E-2</v>
      </c>
      <c r="AG204" s="31"/>
      <c r="AH204" s="114">
        <v>0</v>
      </c>
      <c r="AI204" s="31"/>
      <c r="AJ204" s="302">
        <f>IF($W204,AH204/$W204*100,0)</f>
        <v>0</v>
      </c>
      <c r="AK204" s="31"/>
      <c r="AL204" s="114">
        <v>989593</v>
      </c>
      <c r="AM204" s="31"/>
      <c r="AN204" s="114">
        <v>7860739.6099999985</v>
      </c>
      <c r="AO204" s="31"/>
      <c r="AP204" s="30">
        <v>84</v>
      </c>
      <c r="AQ204" s="31"/>
      <c r="AR204" s="114">
        <v>18242</v>
      </c>
    </row>
    <row r="205" spans="1:44" ht="8.85" customHeight="1" x14ac:dyDescent="0.25">
      <c r="A205" s="30">
        <v>85</v>
      </c>
      <c r="B205" s="31"/>
      <c r="C205" s="30" t="s">
        <v>212</v>
      </c>
      <c r="D205" s="31"/>
      <c r="E205" s="114">
        <v>0</v>
      </c>
      <c r="F205" s="31"/>
      <c r="G205" s="302">
        <f>(E205/$AR205)</f>
        <v>0</v>
      </c>
      <c r="H205" s="31"/>
      <c r="I205" s="302">
        <f>IF(G$219,G205/G$219*100,0)</f>
        <v>0</v>
      </c>
      <c r="J205" s="114"/>
      <c r="K205" s="114">
        <v>4164952</v>
      </c>
      <c r="L205" s="31"/>
      <c r="M205" s="302">
        <f>(K205/$AR205)</f>
        <v>32.120122158126911</v>
      </c>
      <c r="N205" s="31"/>
      <c r="O205" s="302">
        <f>IF(M$219,M205/M$219*100,0)</f>
        <v>48.91051485665087</v>
      </c>
      <c r="P205" s="31"/>
      <c r="Q205" s="114">
        <v>3781308</v>
      </c>
      <c r="R205" s="31"/>
      <c r="S205" s="302">
        <f>(Q205/$AR205)</f>
        <v>29.161458494000062</v>
      </c>
      <c r="T205" s="31"/>
      <c r="U205" s="302">
        <f>IF(S$219,S205/S$219*100,0)</f>
        <v>74.769398300019645</v>
      </c>
      <c r="V205" s="31"/>
      <c r="W205" s="114">
        <f>(E205+K205+Q205)</f>
        <v>7946260</v>
      </c>
      <c r="X205" s="31"/>
      <c r="Y205" s="31"/>
      <c r="Z205" s="114">
        <v>20270</v>
      </c>
      <c r="AA205" s="31"/>
      <c r="AB205" s="302">
        <f>IF($W205,Z205/$W205*100,0)</f>
        <v>0.25508855738422853</v>
      </c>
      <c r="AC205" s="31"/>
      <c r="AD205" s="114">
        <v>0</v>
      </c>
      <c r="AE205" s="31"/>
      <c r="AF205" s="302">
        <f>IF($W205,AD205/$W205*100,0)</f>
        <v>0</v>
      </c>
      <c r="AG205" s="31"/>
      <c r="AH205" s="114">
        <v>0</v>
      </c>
      <c r="AI205" s="31"/>
      <c r="AJ205" s="302">
        <f>IF($W205,AH205/$W205*100,0)</f>
        <v>0</v>
      </c>
      <c r="AK205" s="31"/>
      <c r="AL205" s="114">
        <v>4156705</v>
      </c>
      <c r="AM205" s="31"/>
      <c r="AN205" s="114">
        <v>9338381.4699999988</v>
      </c>
      <c r="AO205" s="31"/>
      <c r="AP205" s="30">
        <v>85</v>
      </c>
      <c r="AQ205" s="31"/>
      <c r="AR205" s="114">
        <v>129668</v>
      </c>
    </row>
    <row r="206" spans="1:44" ht="8.85" customHeight="1" x14ac:dyDescent="0.25">
      <c r="A206" s="31"/>
      <c r="B206" s="31"/>
      <c r="C206" s="30"/>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row>
    <row r="207" spans="1:44" ht="8.85" customHeight="1" x14ac:dyDescent="0.25">
      <c r="A207" s="30">
        <v>86</v>
      </c>
      <c r="B207" s="31"/>
      <c r="C207" s="30" t="s">
        <v>213</v>
      </c>
      <c r="D207" s="31"/>
      <c r="E207" s="114">
        <v>173096</v>
      </c>
      <c r="F207" s="31"/>
      <c r="G207" s="302">
        <f>(E207/$AR207)</f>
        <v>1.2197160271993799</v>
      </c>
      <c r="H207" s="31"/>
      <c r="I207" s="302">
        <f>IF(G$219,G207/G$219*100,0)</f>
        <v>3.5375106869318258</v>
      </c>
      <c r="J207" s="114"/>
      <c r="K207" s="114">
        <v>3741110</v>
      </c>
      <c r="L207" s="31"/>
      <c r="M207" s="302">
        <f>(K207/$AR207)</f>
        <v>26.361624916323152</v>
      </c>
      <c r="N207" s="31"/>
      <c r="O207" s="302">
        <f>IF(M$219,M207/M$219*100,0)</f>
        <v>40.141835101615648</v>
      </c>
      <c r="P207" s="31"/>
      <c r="Q207" s="114">
        <v>4787748</v>
      </c>
      <c r="R207" s="31"/>
      <c r="S207" s="302">
        <f>(Q207/$AR207)</f>
        <v>33.736729732586404</v>
      </c>
      <c r="T207" s="31"/>
      <c r="U207" s="302">
        <f>IF(S$219,S207/S$219*100,0)</f>
        <v>86.500302556364417</v>
      </c>
      <c r="V207" s="31"/>
      <c r="W207" s="114">
        <f>(E207+K207+Q207)</f>
        <v>8701954</v>
      </c>
      <c r="X207" s="31"/>
      <c r="Y207" s="31"/>
      <c r="Z207" s="114">
        <v>3689562</v>
      </c>
      <c r="AA207" s="31"/>
      <c r="AB207" s="302">
        <f>IF($W207,Z207/$W207*100,0)</f>
        <v>42.399235849787303</v>
      </c>
      <c r="AC207" s="31"/>
      <c r="AD207" s="114">
        <v>104743</v>
      </c>
      <c r="AE207" s="31"/>
      <c r="AF207" s="302">
        <f>IF($W207,AD207/$W207*100,0)</f>
        <v>1.2036721867295552</v>
      </c>
      <c r="AG207" s="31"/>
      <c r="AH207" s="114">
        <v>0</v>
      </c>
      <c r="AI207" s="31"/>
      <c r="AJ207" s="302">
        <f>IF($W207,AH207/$W207*100,0)</f>
        <v>0</v>
      </c>
      <c r="AK207" s="31"/>
      <c r="AL207" s="114">
        <v>3746079</v>
      </c>
      <c r="AM207" s="31"/>
      <c r="AN207" s="114">
        <v>10309721.710000001</v>
      </c>
      <c r="AO207" s="31"/>
      <c r="AP207" s="30">
        <v>86</v>
      </c>
      <c r="AQ207" s="31"/>
      <c r="AR207" s="114">
        <v>141915</v>
      </c>
    </row>
    <row r="208" spans="1:44" ht="8.85" customHeight="1" x14ac:dyDescent="0.25">
      <c r="A208" s="30">
        <v>87</v>
      </c>
      <c r="B208" s="31"/>
      <c r="C208" s="30" t="s">
        <v>214</v>
      </c>
      <c r="D208" s="31"/>
      <c r="E208" s="114">
        <v>0</v>
      </c>
      <c r="F208" s="31"/>
      <c r="G208" s="302">
        <f>(E208/$AR208)</f>
        <v>0</v>
      </c>
      <c r="H208" s="31"/>
      <c r="I208" s="302">
        <f>IF(G$219,G208/G$219*100,0)</f>
        <v>0</v>
      </c>
      <c r="J208" s="114"/>
      <c r="K208" s="114">
        <v>592243</v>
      </c>
      <c r="L208" s="31"/>
      <c r="M208" s="302">
        <f>(K208/$AR208)</f>
        <v>87.83078748331603</v>
      </c>
      <c r="N208" s="31"/>
      <c r="O208" s="302">
        <f>IF(M$219,M208/M$219*100,0)</f>
        <v>133.74323469025646</v>
      </c>
      <c r="P208" s="31"/>
      <c r="Q208" s="114">
        <v>917811</v>
      </c>
      <c r="R208" s="31"/>
      <c r="S208" s="302">
        <f>(Q208/$AR208)</f>
        <v>136.11315438232242</v>
      </c>
      <c r="T208" s="31"/>
      <c r="U208" s="302">
        <f>IF(S$219,S208/S$219*100,0)</f>
        <v>348.99141467762519</v>
      </c>
      <c r="V208" s="31"/>
      <c r="W208" s="114">
        <f>(E208+K208+Q208)</f>
        <v>1510054</v>
      </c>
      <c r="X208" s="31"/>
      <c r="Y208" s="31"/>
      <c r="Z208" s="114">
        <v>0</v>
      </c>
      <c r="AA208" s="31"/>
      <c r="AB208" s="302">
        <f>IF($W208,Z208/$W208*100,0)</f>
        <v>0</v>
      </c>
      <c r="AC208" s="31"/>
      <c r="AD208" s="114">
        <v>0</v>
      </c>
      <c r="AE208" s="31"/>
      <c r="AF208" s="302">
        <f>IF($W208,AD208/$W208*100,0)</f>
        <v>0</v>
      </c>
      <c r="AG208" s="31"/>
      <c r="AH208" s="114">
        <v>0</v>
      </c>
      <c r="AI208" s="31"/>
      <c r="AJ208" s="302">
        <f>IF($W208,AH208/$W208*100,0)</f>
        <v>0</v>
      </c>
      <c r="AK208" s="31"/>
      <c r="AL208" s="114">
        <v>35100</v>
      </c>
      <c r="AM208" s="31"/>
      <c r="AN208" s="114">
        <v>9834863.3600000013</v>
      </c>
      <c r="AO208" s="31"/>
      <c r="AP208" s="30">
        <v>87</v>
      </c>
      <c r="AQ208" s="31"/>
      <c r="AR208" s="114">
        <v>6743</v>
      </c>
    </row>
    <row r="209" spans="1:44" ht="8.85" customHeight="1" x14ac:dyDescent="0.25">
      <c r="A209" s="30">
        <v>88</v>
      </c>
      <c r="B209" s="31"/>
      <c r="C209" s="30" t="s">
        <v>215</v>
      </c>
      <c r="D209" s="31"/>
      <c r="E209" s="114">
        <v>0</v>
      </c>
      <c r="F209" s="31"/>
      <c r="G209" s="302">
        <f>(E209/$AR209)</f>
        <v>0</v>
      </c>
      <c r="H209" s="31"/>
      <c r="I209" s="302">
        <f>IF(G$219,G209/G$219*100,0)</f>
        <v>0</v>
      </c>
      <c r="J209" s="114"/>
      <c r="K209" s="114">
        <v>97014</v>
      </c>
      <c r="L209" s="31"/>
      <c r="M209" s="302">
        <f>(K209/$AR209)</f>
        <v>8.2600255427841631</v>
      </c>
      <c r="N209" s="31"/>
      <c r="O209" s="302">
        <f>IF(M$219,M209/M$219*100,0)</f>
        <v>12.577850732875914</v>
      </c>
      <c r="P209" s="31"/>
      <c r="Q209" s="114">
        <v>657947</v>
      </c>
      <c r="R209" s="31"/>
      <c r="S209" s="302">
        <f>(Q209/$AR209)</f>
        <v>56.019327373350364</v>
      </c>
      <c r="T209" s="31"/>
      <c r="U209" s="302">
        <f>IF(S$219,S209/S$219*100,0)</f>
        <v>143.63243874578541</v>
      </c>
      <c r="V209" s="31"/>
      <c r="W209" s="114">
        <f>(E209+K209+Q209)</f>
        <v>754961</v>
      </c>
      <c r="X209" s="31"/>
      <c r="Y209" s="31"/>
      <c r="Z209" s="114">
        <v>2670</v>
      </c>
      <c r="AA209" s="31"/>
      <c r="AB209" s="302">
        <f>IF($W209,Z209/$W209*100,0)</f>
        <v>0.35366065266947561</v>
      </c>
      <c r="AC209" s="31"/>
      <c r="AD209" s="114">
        <v>14748</v>
      </c>
      <c r="AE209" s="31"/>
      <c r="AF209" s="302">
        <f>IF($W209,AD209/$W209*100,0)</f>
        <v>1.9534783915990364</v>
      </c>
      <c r="AG209" s="31"/>
      <c r="AH209" s="114">
        <v>0</v>
      </c>
      <c r="AI209" s="31"/>
      <c r="AJ209" s="302">
        <f>IF($W209,AH209/$W209*100,0)</f>
        <v>0</v>
      </c>
      <c r="AK209" s="31"/>
      <c r="AL209" s="114">
        <v>4971266</v>
      </c>
      <c r="AM209" s="31"/>
      <c r="AN209" s="114">
        <v>4714387.1400000006</v>
      </c>
      <c r="AO209" s="31"/>
      <c r="AP209" s="30">
        <v>88</v>
      </c>
      <c r="AQ209" s="31"/>
      <c r="AR209" s="114">
        <v>11745</v>
      </c>
    </row>
    <row r="210" spans="1:44" ht="8.85" customHeight="1" x14ac:dyDescent="0.25">
      <c r="A210" s="30">
        <v>89</v>
      </c>
      <c r="B210" s="31"/>
      <c r="C210" s="30" t="s">
        <v>216</v>
      </c>
      <c r="D210" s="31"/>
      <c r="E210" s="114">
        <v>1161388</v>
      </c>
      <c r="F210" s="31"/>
      <c r="G210" s="302">
        <f>(E210/$AR210)</f>
        <v>26.779220180313128</v>
      </c>
      <c r="H210" s="31"/>
      <c r="I210" s="302">
        <f>IF(G$219,G210/G$219*100,0)</f>
        <v>77.667076157943171</v>
      </c>
      <c r="J210" s="114"/>
      <c r="K210" s="114">
        <v>2548660</v>
      </c>
      <c r="L210" s="31"/>
      <c r="M210" s="302">
        <f>(K210/$AR210)</f>
        <v>58.766861121999582</v>
      </c>
      <c r="N210" s="31"/>
      <c r="O210" s="302">
        <f>IF(M$219,M210/M$219*100,0)</f>
        <v>89.486503813281743</v>
      </c>
      <c r="P210" s="31"/>
      <c r="Q210" s="114">
        <v>1304308</v>
      </c>
      <c r="R210" s="31"/>
      <c r="S210" s="302">
        <f>(Q210/$AR210)</f>
        <v>30.074661624662777</v>
      </c>
      <c r="T210" s="31"/>
      <c r="U210" s="302">
        <f>IF(S$219,S210/S$219*100,0)</f>
        <v>77.110832924059252</v>
      </c>
      <c r="V210" s="31"/>
      <c r="W210" s="114">
        <f>(E210+K210+Q210)</f>
        <v>5014356</v>
      </c>
      <c r="X210" s="31"/>
      <c r="Y210" s="31"/>
      <c r="Z210" s="114">
        <v>0</v>
      </c>
      <c r="AA210" s="31"/>
      <c r="AB210" s="302">
        <f>IF($W210,Z210/$W210*100,0)</f>
        <v>0</v>
      </c>
      <c r="AC210" s="31"/>
      <c r="AD210" s="114">
        <v>0</v>
      </c>
      <c r="AE210" s="31"/>
      <c r="AF210" s="302">
        <f>IF($W210,AD210/$W210*100,0)</f>
        <v>0</v>
      </c>
      <c r="AG210" s="31"/>
      <c r="AH210" s="114">
        <v>0</v>
      </c>
      <c r="AI210" s="31"/>
      <c r="AJ210" s="302">
        <f>IF($W210,AH210/$W210*100,0)</f>
        <v>0</v>
      </c>
      <c r="AK210" s="31"/>
      <c r="AL210" s="114">
        <v>230176</v>
      </c>
      <c r="AM210" s="31"/>
      <c r="AN210" s="114">
        <v>8630190.3199999966</v>
      </c>
      <c r="AO210" s="31"/>
      <c r="AP210" s="30">
        <v>89</v>
      </c>
      <c r="AQ210" s="31"/>
      <c r="AR210" s="114">
        <v>43369</v>
      </c>
    </row>
    <row r="211" spans="1:44" ht="8.85" customHeight="1" x14ac:dyDescent="0.25">
      <c r="A211" s="30">
        <v>90</v>
      </c>
      <c r="B211" s="31"/>
      <c r="C211" s="30" t="s">
        <v>217</v>
      </c>
      <c r="D211" s="31"/>
      <c r="E211" s="116">
        <v>1353239</v>
      </c>
      <c r="F211" s="38"/>
      <c r="G211" s="302">
        <f>(E211/$AR211)</f>
        <v>34.538143487915058</v>
      </c>
      <c r="H211" s="38"/>
      <c r="I211" s="302">
        <f>IF(G$219,G211/G$219*100,0)</f>
        <v>100.17007973226582</v>
      </c>
      <c r="J211" s="116"/>
      <c r="K211" s="116">
        <v>2905222</v>
      </c>
      <c r="L211" s="38"/>
      <c r="M211" s="302">
        <f>(K211/$AR211)</f>
        <v>74.148745565452643</v>
      </c>
      <c r="N211" s="38"/>
      <c r="O211" s="302">
        <f>IF(M$219,M211/M$219*100,0)</f>
        <v>112.90907623972079</v>
      </c>
      <c r="P211" s="38"/>
      <c r="Q211" s="116">
        <v>940625</v>
      </c>
      <c r="R211" s="38"/>
      <c r="S211" s="302">
        <f>(Q211/$AR211)</f>
        <v>24.007171843495573</v>
      </c>
      <c r="T211" s="38"/>
      <c r="U211" s="302">
        <f>IF(S$219,S211/S$219*100,0)</f>
        <v>61.553910069095387</v>
      </c>
      <c r="V211" s="38"/>
      <c r="W211" s="116">
        <f>(E211+K211+Q211)</f>
        <v>5199086</v>
      </c>
      <c r="X211" s="38"/>
      <c r="Y211" s="38"/>
      <c r="Z211" s="116">
        <v>35083</v>
      </c>
      <c r="AA211" s="38"/>
      <c r="AB211" s="302">
        <f>IF($W211,Z211/$W211*100,0)</f>
        <v>0.67479168453839766</v>
      </c>
      <c r="AC211" s="38"/>
      <c r="AD211" s="116">
        <v>161467</v>
      </c>
      <c r="AE211" s="38"/>
      <c r="AF211" s="302">
        <f>IF($W211,AD211/$W211*100,0)</f>
        <v>3.1056804984568442</v>
      </c>
      <c r="AG211" s="38"/>
      <c r="AH211" s="116">
        <v>0</v>
      </c>
      <c r="AI211" s="38"/>
      <c r="AJ211" s="302">
        <f>IF($W211,AH211/$W211*100,0)</f>
        <v>0</v>
      </c>
      <c r="AK211" s="38"/>
      <c r="AL211" s="116">
        <v>1015989</v>
      </c>
      <c r="AM211" s="38"/>
      <c r="AN211" s="114">
        <v>3110662.29</v>
      </c>
      <c r="AO211" s="31"/>
      <c r="AP211" s="30">
        <v>90</v>
      </c>
      <c r="AQ211" s="31"/>
      <c r="AR211" s="114">
        <v>39181</v>
      </c>
    </row>
    <row r="212" spans="1:44" ht="8.85" customHeight="1" x14ac:dyDescent="0.25">
      <c r="A212" s="31"/>
      <c r="B212" s="31"/>
      <c r="C212" s="30"/>
      <c r="D212" s="31"/>
      <c r="E212" s="31"/>
      <c r="F212" s="31"/>
      <c r="G212" s="38"/>
      <c r="H212" s="31"/>
      <c r="I212" s="38"/>
      <c r="J212" s="277"/>
      <c r="K212" s="31"/>
      <c r="L212" s="31"/>
      <c r="M212" s="38"/>
      <c r="N212" s="31"/>
      <c r="O212" s="38"/>
      <c r="P212" s="31"/>
      <c r="Q212" s="31"/>
      <c r="R212" s="31"/>
      <c r="S212" s="38"/>
      <c r="T212" s="31"/>
      <c r="U212" s="38"/>
      <c r="V212" s="31"/>
      <c r="W212" s="277"/>
      <c r="X212" s="31"/>
      <c r="Y212" s="31"/>
      <c r="Z212" s="31"/>
      <c r="AA212" s="31"/>
      <c r="AB212" s="38"/>
      <c r="AC212" s="31"/>
      <c r="AD212" s="31"/>
      <c r="AE212" s="31"/>
      <c r="AF212" s="38"/>
      <c r="AG212" s="31"/>
      <c r="AH212" s="31"/>
      <c r="AI212" s="31"/>
      <c r="AJ212" s="38"/>
      <c r="AK212" s="31"/>
      <c r="AL212" s="31"/>
      <c r="AM212" s="31"/>
      <c r="AN212" s="277"/>
      <c r="AO212" s="31"/>
      <c r="AP212" s="31"/>
      <c r="AQ212" s="31"/>
      <c r="AR212" s="277"/>
    </row>
    <row r="213" spans="1:44" ht="8.85" customHeight="1" x14ac:dyDescent="0.25">
      <c r="A213" s="30">
        <v>91</v>
      </c>
      <c r="B213" s="31"/>
      <c r="C213" s="30" t="s">
        <v>218</v>
      </c>
      <c r="D213" s="31"/>
      <c r="E213" s="114">
        <v>0</v>
      </c>
      <c r="F213" s="31"/>
      <c r="G213" s="302">
        <f>(E213/$AR213)</f>
        <v>0</v>
      </c>
      <c r="H213" s="31"/>
      <c r="I213" s="302">
        <f>IF(G$219,G213/G$219*100,0)</f>
        <v>0</v>
      </c>
      <c r="J213" s="114"/>
      <c r="K213" s="114">
        <v>1854007</v>
      </c>
      <c r="L213" s="31"/>
      <c r="M213" s="302">
        <f>(K213/$AR213)</f>
        <v>34.712731698183859</v>
      </c>
      <c r="N213" s="31"/>
      <c r="O213" s="302">
        <f>IF(M$219,M213/M$219*100,0)</f>
        <v>52.858378653749362</v>
      </c>
      <c r="P213" s="31"/>
      <c r="Q213" s="114">
        <v>1121586</v>
      </c>
      <c r="R213" s="31"/>
      <c r="S213" s="302">
        <f>(Q213/$AR213)</f>
        <v>20.999550645946453</v>
      </c>
      <c r="T213" s="31"/>
      <c r="U213" s="302">
        <f>IF(S$219,S213/S$219*100,0)</f>
        <v>53.842429269827385</v>
      </c>
      <c r="V213" s="31"/>
      <c r="W213" s="114">
        <f>(E213+K213+Q213)</f>
        <v>2975593</v>
      </c>
      <c r="X213" s="31"/>
      <c r="Y213" s="31"/>
      <c r="Z213" s="114">
        <v>1212627</v>
      </c>
      <c r="AA213" s="31"/>
      <c r="AB213" s="302">
        <f>IF($W213,Z213/$W213*100,0)</f>
        <v>40.752448335508248</v>
      </c>
      <c r="AC213" s="31"/>
      <c r="AD213" s="114">
        <v>0</v>
      </c>
      <c r="AE213" s="31"/>
      <c r="AF213" s="302">
        <f>IF($W213,AD213/$W213*100,0)</f>
        <v>0</v>
      </c>
      <c r="AG213" s="31"/>
      <c r="AH213" s="114">
        <v>0</v>
      </c>
      <c r="AI213" s="31"/>
      <c r="AJ213" s="302">
        <f>IF($W213,AH213/$W213*100,0)</f>
        <v>0</v>
      </c>
      <c r="AK213" s="31"/>
      <c r="AL213" s="114">
        <v>263025</v>
      </c>
      <c r="AM213" s="31"/>
      <c r="AN213" s="114">
        <v>14964508.27</v>
      </c>
      <c r="AO213" s="31"/>
      <c r="AP213" s="30">
        <v>91</v>
      </c>
      <c r="AQ213" s="31"/>
      <c r="AR213" s="114">
        <v>53410</v>
      </c>
    </row>
    <row r="214" spans="1:44" ht="8.85" customHeight="1" x14ac:dyDescent="0.25">
      <c r="A214" s="30">
        <v>92</v>
      </c>
      <c r="B214" s="31"/>
      <c r="C214" s="30" t="s">
        <v>219</v>
      </c>
      <c r="D214" s="31"/>
      <c r="E214" s="114">
        <v>6919</v>
      </c>
      <c r="F214" s="31"/>
      <c r="G214" s="302">
        <f>(E214/$AR214)</f>
        <v>0.39101441085052274</v>
      </c>
      <c r="H214" s="31"/>
      <c r="I214" s="302">
        <f>IF(G$219,G214/G$219*100,0)</f>
        <v>1.1340489312943738</v>
      </c>
      <c r="J214" s="114"/>
      <c r="K214" s="114">
        <v>1765824</v>
      </c>
      <c r="L214" s="31"/>
      <c r="M214" s="302">
        <f>(K214/$AR214)</f>
        <v>99.792257699915226</v>
      </c>
      <c r="N214" s="31"/>
      <c r="O214" s="302">
        <f>IF(M$219,M214/M$219*100,0)</f>
        <v>151.95741407152437</v>
      </c>
      <c r="P214" s="31"/>
      <c r="Q214" s="114">
        <v>1091256</v>
      </c>
      <c r="R214" s="31"/>
      <c r="S214" s="302">
        <f>(Q214/$AR214)</f>
        <v>61.670302345295283</v>
      </c>
      <c r="T214" s="31"/>
      <c r="U214" s="302">
        <f>IF(S$219,S214/S$219*100,0)</f>
        <v>158.12142593233935</v>
      </c>
      <c r="V214" s="31"/>
      <c r="W214" s="114">
        <f>(E214+K214+Q214)</f>
        <v>2863999</v>
      </c>
      <c r="X214" s="31"/>
      <c r="Y214" s="31"/>
      <c r="Z214" s="114">
        <v>9114</v>
      </c>
      <c r="AA214" s="31"/>
      <c r="AB214" s="302">
        <f>IF($W214,Z214/$W214*100,0)</f>
        <v>0.31822636809579891</v>
      </c>
      <c r="AC214" s="31"/>
      <c r="AD214" s="114">
        <v>0</v>
      </c>
      <c r="AE214" s="31"/>
      <c r="AF214" s="302">
        <f>IF($W214,AD214/$W214*100,0)</f>
        <v>0</v>
      </c>
      <c r="AG214" s="31"/>
      <c r="AH214" s="114">
        <v>0</v>
      </c>
      <c r="AI214" s="31"/>
      <c r="AJ214" s="302">
        <f>IF($W214,AH214/$W214*100,0)</f>
        <v>0</v>
      </c>
      <c r="AK214" s="31"/>
      <c r="AL214" s="114">
        <v>439316</v>
      </c>
      <c r="AM214" s="31"/>
      <c r="AN214" s="114">
        <v>2951167.15</v>
      </c>
      <c r="AO214" s="31"/>
      <c r="AP214" s="30">
        <v>92</v>
      </c>
      <c r="AQ214" s="31"/>
      <c r="AR214" s="114">
        <v>17695</v>
      </c>
    </row>
    <row r="215" spans="1:44" ht="8.85" customHeight="1" x14ac:dyDescent="0.25">
      <c r="A215" s="30">
        <v>93</v>
      </c>
      <c r="B215" s="31"/>
      <c r="C215" s="30" t="s">
        <v>220</v>
      </c>
      <c r="D215" s="31"/>
      <c r="E215" s="114">
        <v>217628</v>
      </c>
      <c r="F215" s="31"/>
      <c r="G215" s="302">
        <f>(E215/$AR215)</f>
        <v>5.509430141009088</v>
      </c>
      <c r="H215" s="31"/>
      <c r="I215" s="302">
        <f>IF(G$219,G215/G$219*100,0)</f>
        <v>15.978857019264293</v>
      </c>
      <c r="J215" s="114"/>
      <c r="K215" s="114">
        <v>1633053</v>
      </c>
      <c r="L215" s="31"/>
      <c r="M215" s="302">
        <f>(K215/$AR215)</f>
        <v>41.342067289435711</v>
      </c>
      <c r="N215" s="31"/>
      <c r="O215" s="302">
        <f>IF(M$219,M215/M$219*100,0)</f>
        <v>62.9531166291966</v>
      </c>
      <c r="P215" s="31"/>
      <c r="Q215" s="114">
        <v>765895</v>
      </c>
      <c r="R215" s="31"/>
      <c r="S215" s="302">
        <f>(Q215/$AR215)</f>
        <v>19.389255968203337</v>
      </c>
      <c r="T215" s="31"/>
      <c r="U215" s="302">
        <f>IF(S$219,S215/S$219*100,0)</f>
        <v>49.713665814277</v>
      </c>
      <c r="V215" s="31"/>
      <c r="W215" s="114">
        <f>(E215+K215+Q215)</f>
        <v>2616576</v>
      </c>
      <c r="X215" s="31"/>
      <c r="Y215" s="31"/>
      <c r="Z215" s="114">
        <v>13649</v>
      </c>
      <c r="AA215" s="31"/>
      <c r="AB215" s="302">
        <f>IF($W215,Z215/$W215*100,0)</f>
        <v>0.52163590891302214</v>
      </c>
      <c r="AC215" s="31"/>
      <c r="AD215" s="114">
        <v>76888</v>
      </c>
      <c r="AE215" s="31"/>
      <c r="AF215" s="302">
        <f>IF($W215,AD215/$W215*100,0)</f>
        <v>2.9384967224342038</v>
      </c>
      <c r="AG215" s="31"/>
      <c r="AH215" s="114">
        <v>0</v>
      </c>
      <c r="AI215" s="31"/>
      <c r="AJ215" s="302">
        <f>IF($W215,AH215/$W215*100,0)</f>
        <v>0</v>
      </c>
      <c r="AK215" s="31"/>
      <c r="AL215" s="114">
        <v>442786</v>
      </c>
      <c r="AM215" s="31"/>
      <c r="AN215" s="114">
        <v>8876461.5399999991</v>
      </c>
      <c r="AO215" s="31"/>
      <c r="AP215" s="30">
        <v>93</v>
      </c>
      <c r="AQ215" s="31"/>
      <c r="AR215" s="114">
        <v>39501</v>
      </c>
    </row>
    <row r="216" spans="1:44" ht="8.85" customHeight="1" x14ac:dyDescent="0.25">
      <c r="A216" s="30">
        <v>94</v>
      </c>
      <c r="B216" s="31"/>
      <c r="C216" s="30" t="s">
        <v>221</v>
      </c>
      <c r="D216" s="31"/>
      <c r="E216" s="114">
        <v>121399</v>
      </c>
      <c r="F216" s="31"/>
      <c r="G216" s="302">
        <f>(E216/$AR216)</f>
        <v>4.2653011032253527</v>
      </c>
      <c r="H216" s="31"/>
      <c r="I216" s="302">
        <f>IF(G$219,G216/G$219*100,0)</f>
        <v>12.3705419123556</v>
      </c>
      <c r="J216" s="114"/>
      <c r="K216" s="114">
        <v>1872445</v>
      </c>
      <c r="L216" s="31"/>
      <c r="M216" s="302">
        <f>(K216/$AR216)</f>
        <v>65.787541283114322</v>
      </c>
      <c r="N216" s="31"/>
      <c r="O216" s="302">
        <f>IF(M$219,M216/M$219*100,0)</f>
        <v>100.1771568448461</v>
      </c>
      <c r="P216" s="31"/>
      <c r="Q216" s="114">
        <v>407992</v>
      </c>
      <c r="R216" s="31"/>
      <c r="S216" s="302">
        <f>(Q216/$AR216)</f>
        <v>14.334621600730799</v>
      </c>
      <c r="T216" s="31"/>
      <c r="U216" s="302">
        <f>IF(S$219,S216/S$219*100,0)</f>
        <v>36.753684050666607</v>
      </c>
      <c r="V216" s="31"/>
      <c r="W216" s="114">
        <f>(E216+K216+Q216)</f>
        <v>2401836</v>
      </c>
      <c r="X216" s="31"/>
      <c r="Y216" s="31"/>
      <c r="Z216" s="114">
        <v>135427</v>
      </c>
      <c r="AA216" s="31"/>
      <c r="AB216" s="302">
        <f>IF($W216,Z216/$W216*100,0)</f>
        <v>5.6384782308200894</v>
      </c>
      <c r="AC216" s="31"/>
      <c r="AD216" s="114">
        <v>43282</v>
      </c>
      <c r="AE216" s="31"/>
      <c r="AF216" s="302">
        <f>IF($W216,AD216/$W216*100,0)</f>
        <v>1.8020381075144181</v>
      </c>
      <c r="AG216" s="31"/>
      <c r="AH216" s="114">
        <v>0</v>
      </c>
      <c r="AI216" s="31"/>
      <c r="AJ216" s="302">
        <f>IF($W216,AH216/$W216*100,0)</f>
        <v>0</v>
      </c>
      <c r="AK216" s="31"/>
      <c r="AL216" s="114">
        <v>566373</v>
      </c>
      <c r="AM216" s="31"/>
      <c r="AN216" s="114">
        <v>10229725.200000001</v>
      </c>
      <c r="AO216" s="31"/>
      <c r="AP216" s="30">
        <v>94</v>
      </c>
      <c r="AQ216" s="31"/>
      <c r="AR216" s="114">
        <v>28462</v>
      </c>
    </row>
    <row r="217" spans="1:44" ht="8.85" customHeight="1" x14ac:dyDescent="0.25">
      <c r="A217" s="41">
        <v>95</v>
      </c>
      <c r="B217" s="31"/>
      <c r="C217" s="30" t="s">
        <v>222</v>
      </c>
      <c r="D217" s="31"/>
      <c r="E217" s="115">
        <v>0</v>
      </c>
      <c r="F217" s="31"/>
      <c r="G217" s="302">
        <f>(E217/$AR217)</f>
        <v>0</v>
      </c>
      <c r="H217" s="31"/>
      <c r="I217" s="302">
        <f>IF(G$219,G217/G$219*100,0)</f>
        <v>0</v>
      </c>
      <c r="J217" s="114"/>
      <c r="K217" s="115">
        <v>4175382</v>
      </c>
      <c r="L217" s="31"/>
      <c r="M217" s="302">
        <f>(K217/$AR217)</f>
        <v>60.878938543413284</v>
      </c>
      <c r="N217" s="31"/>
      <c r="O217" s="302">
        <f>IF(M$219,M217/M$219*100,0)</f>
        <v>92.702643328252861</v>
      </c>
      <c r="P217" s="31"/>
      <c r="Q217" s="115">
        <v>6775156</v>
      </c>
      <c r="R217" s="31"/>
      <c r="S217" s="302">
        <f>(Q217/$AR217)</f>
        <v>98.784807173580234</v>
      </c>
      <c r="T217" s="31"/>
      <c r="U217" s="302">
        <f>IF(S$219,S217/S$219*100,0)</f>
        <v>253.2822765045081</v>
      </c>
      <c r="V217" s="31"/>
      <c r="W217" s="115">
        <f>(E217+K217+Q217)</f>
        <v>10950538</v>
      </c>
      <c r="X217" s="31"/>
      <c r="Y217" s="31"/>
      <c r="Z217" s="115">
        <v>12147</v>
      </c>
      <c r="AA217" s="31"/>
      <c r="AB217" s="302">
        <f>IF($W217,Z217/$W217*100,0)</f>
        <v>0.1109260567836941</v>
      </c>
      <c r="AC217" s="31"/>
      <c r="AD217" s="115">
        <v>0</v>
      </c>
      <c r="AE217" s="31"/>
      <c r="AF217" s="302">
        <f>IF($W217,AD217/$W217*100,0)</f>
        <v>0</v>
      </c>
      <c r="AG217" s="31"/>
      <c r="AH217" s="115">
        <v>0</v>
      </c>
      <c r="AI217" s="31"/>
      <c r="AJ217" s="302">
        <f>IF($W217,AH217/$W217*100,0)</f>
        <v>0</v>
      </c>
      <c r="AK217" s="31"/>
      <c r="AL217" s="115">
        <v>5474959</v>
      </c>
      <c r="AM217" s="31"/>
      <c r="AN217" s="115">
        <v>3588631.8200000008</v>
      </c>
      <c r="AO217" s="31"/>
      <c r="AP217" s="41">
        <v>95</v>
      </c>
      <c r="AQ217" s="31"/>
      <c r="AR217" s="115">
        <v>68585</v>
      </c>
    </row>
    <row r="218" spans="1:44" ht="8.85" customHeight="1" x14ac:dyDescent="0.25">
      <c r="A218" s="31"/>
      <c r="B218" s="31"/>
      <c r="C218" s="30"/>
      <c r="D218" s="31"/>
      <c r="E218" s="31"/>
      <c r="F218" s="31"/>
      <c r="G218" s="38"/>
      <c r="H218" s="38"/>
      <c r="I218" s="38"/>
      <c r="J218" s="31"/>
      <c r="K218" s="31"/>
      <c r="L218" s="31"/>
      <c r="M218" s="38"/>
      <c r="N218" s="38"/>
      <c r="O218" s="38"/>
      <c r="P218" s="31"/>
      <c r="Q218" s="31"/>
      <c r="R218" s="31"/>
      <c r="S218" s="38"/>
      <c r="T218" s="38"/>
      <c r="U218" s="38"/>
      <c r="V218" s="31"/>
      <c r="W218" s="31"/>
      <c r="X218" s="31"/>
      <c r="Y218" s="31"/>
      <c r="Z218" s="31"/>
      <c r="AA218" s="31"/>
      <c r="AB218" s="38"/>
      <c r="AC218" s="31"/>
      <c r="AD218" s="31"/>
      <c r="AE218" s="31"/>
      <c r="AF218" s="38"/>
      <c r="AG218" s="31"/>
      <c r="AH218" s="31"/>
      <c r="AI218" s="31"/>
      <c r="AJ218" s="38"/>
      <c r="AK218" s="31"/>
      <c r="AL218" s="31"/>
      <c r="AM218" s="31"/>
      <c r="AN218" s="31"/>
      <c r="AO218" s="31"/>
      <c r="AP218" s="31"/>
      <c r="AQ218" s="31"/>
      <c r="AR218" s="31"/>
    </row>
    <row r="219" spans="1:44" ht="8.85" customHeight="1" x14ac:dyDescent="0.25">
      <c r="A219" s="41">
        <f>A217</f>
        <v>95</v>
      </c>
      <c r="B219" s="31"/>
      <c r="C219" s="44" t="s">
        <v>68</v>
      </c>
      <c r="D219" s="31"/>
      <c r="E219" s="300">
        <f>SUM(E89:E217)</f>
        <v>201424934</v>
      </c>
      <c r="F219" s="31"/>
      <c r="G219" s="110">
        <f>(E219/$AR219)</f>
        <v>34.479500845190969</v>
      </c>
      <c r="H219" s="38"/>
      <c r="I219" s="302">
        <f>IF(G$219,G219/G$219*100,0)</f>
        <v>100</v>
      </c>
      <c r="J219" s="311"/>
      <c r="K219" s="300">
        <f>SUM(K89:K217)</f>
        <v>383642943</v>
      </c>
      <c r="L219" s="31"/>
      <c r="M219" s="110">
        <f>(K219/$AR219)</f>
        <v>65.67120025676688</v>
      </c>
      <c r="N219" s="38"/>
      <c r="O219" s="302">
        <f>IF(M$219,M219/M$219*100,0)</f>
        <v>100</v>
      </c>
      <c r="P219" s="31"/>
      <c r="Q219" s="300">
        <f>SUM(Q89:Q217)</f>
        <v>227844010</v>
      </c>
      <c r="R219" s="31"/>
      <c r="S219" s="110">
        <f>(Q219/$AR219)</f>
        <v>39.001863271637959</v>
      </c>
      <c r="T219" s="38"/>
      <c r="U219" s="302">
        <f>IF(S$219,S219/S$219*100,0)</f>
        <v>100</v>
      </c>
      <c r="V219" s="31"/>
      <c r="W219" s="300">
        <f>SUM(W89:W217)</f>
        <v>812911887</v>
      </c>
      <c r="X219" s="31"/>
      <c r="Y219" s="31"/>
      <c r="Z219" s="300">
        <f>SUM(Z89:Z217)</f>
        <v>71593105</v>
      </c>
      <c r="AA219" s="31"/>
      <c r="AB219" s="302">
        <f>IF($W219,Z219/$W219*100,0)</f>
        <v>8.806994478111255</v>
      </c>
      <c r="AC219" s="31"/>
      <c r="AD219" s="300">
        <f>SUM(AD89:AD217)</f>
        <v>705147</v>
      </c>
      <c r="AE219" s="31"/>
      <c r="AF219" s="302">
        <f>IF($W219,AD219/$W219*100,0)</f>
        <v>8.6743349590113691E-2</v>
      </c>
      <c r="AG219" s="31"/>
      <c r="AH219" s="300">
        <f>SUM(AH89:AH217)</f>
        <v>1547000</v>
      </c>
      <c r="AI219" s="31"/>
      <c r="AJ219" s="302">
        <f>IF($W219,AH219/$W219*100,0)</f>
        <v>0.19030352793943092</v>
      </c>
      <c r="AK219" s="31"/>
      <c r="AL219" s="300">
        <f>SUM(AL89:AL217)</f>
        <v>297649679</v>
      </c>
      <c r="AM219" s="31"/>
      <c r="AN219" s="300">
        <f>SUM(AN89:AN217)</f>
        <v>762213079.14000022</v>
      </c>
      <c r="AO219" s="31"/>
      <c r="AP219" s="41">
        <f>AP217</f>
        <v>95</v>
      </c>
      <c r="AQ219" s="31"/>
      <c r="AR219" s="115">
        <f>SUM(AR89:AR217)</f>
        <v>5841875</v>
      </c>
    </row>
    <row r="220" spans="1:44" ht="8.85" customHeight="1" x14ac:dyDescent="0.25">
      <c r="A220" s="31"/>
      <c r="B220" s="31"/>
      <c r="C220" s="30"/>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row>
    <row r="221" spans="1:44" ht="8.85" customHeight="1" x14ac:dyDescent="0.25">
      <c r="A221" s="31"/>
      <c r="B221" s="31"/>
      <c r="C221" s="30"/>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row>
    <row r="222" spans="1:44" ht="8.85" customHeight="1" x14ac:dyDescent="0.25">
      <c r="A222" s="31"/>
      <c r="B222" s="31"/>
      <c r="C222" s="30"/>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row>
    <row r="223" spans="1:44" ht="8.85" customHeight="1" x14ac:dyDescent="0.25">
      <c r="A223" s="31"/>
      <c r="B223" s="31"/>
      <c r="C223" s="30"/>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row>
    <row r="224" spans="1:44" ht="8.85" customHeight="1" x14ac:dyDescent="0.25">
      <c r="A224" s="31"/>
      <c r="B224" s="31"/>
      <c r="C224" s="30"/>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row>
    <row r="225" spans="1:44" ht="8.85" customHeight="1" x14ac:dyDescent="0.25">
      <c r="A225" s="31"/>
      <c r="B225" s="31"/>
      <c r="C225" s="30"/>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row>
    <row r="226" spans="1:44" ht="1.7" customHeight="1" x14ac:dyDescent="0.25">
      <c r="A226" s="31"/>
      <c r="B226" s="31"/>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row>
    <row r="227" spans="1:44" s="15" customFormat="1" ht="9.6" customHeight="1" x14ac:dyDescent="0.25">
      <c r="A227" s="312" t="s">
        <v>499</v>
      </c>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50" t="s">
        <v>500</v>
      </c>
      <c r="AR227" s="12"/>
    </row>
    <row r="228" spans="1:44" s="15" customFormat="1" ht="10.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289" t="s">
        <v>45</v>
      </c>
      <c r="X228" s="12"/>
      <c r="Y228" s="12"/>
      <c r="Z228" s="278" t="s">
        <v>482</v>
      </c>
      <c r="AA228" s="12"/>
      <c r="AB228" s="12"/>
      <c r="AC228" s="12"/>
      <c r="AD228" s="12"/>
      <c r="AE228" s="12"/>
      <c r="AF228" s="12"/>
      <c r="AG228" s="12"/>
      <c r="AH228" s="12"/>
      <c r="AI228" s="12"/>
      <c r="AJ228" s="12"/>
      <c r="AK228" s="12"/>
      <c r="AL228" s="12"/>
      <c r="AM228" s="12"/>
      <c r="AN228" s="12"/>
      <c r="AO228" s="12"/>
      <c r="AP228" s="289" t="s">
        <v>483</v>
      </c>
      <c r="AQ228" s="12"/>
      <c r="AR228" s="12"/>
    </row>
    <row r="229" spans="1:44" s="15" customFormat="1" ht="10.5" customHeight="1" x14ac:dyDescent="0.25">
      <c r="A229" s="279"/>
      <c r="B229" s="12"/>
      <c r="C229" s="12"/>
      <c r="D229" s="12"/>
      <c r="E229" s="12"/>
      <c r="F229" s="12"/>
      <c r="G229" s="12"/>
      <c r="H229" s="12"/>
      <c r="I229" s="12"/>
      <c r="J229" s="12"/>
      <c r="K229" s="12"/>
      <c r="L229" s="12"/>
      <c r="M229" s="12"/>
      <c r="N229" s="12"/>
      <c r="O229" s="12"/>
      <c r="P229" s="12"/>
      <c r="Q229" s="12"/>
      <c r="R229" s="12"/>
      <c r="S229" s="12"/>
      <c r="T229" s="12"/>
      <c r="U229" s="12"/>
      <c r="V229" s="12"/>
      <c r="W229" s="289" t="s">
        <v>484</v>
      </c>
      <c r="X229" s="12"/>
      <c r="Y229" s="12"/>
      <c r="Z229" s="278" t="s">
        <v>485</v>
      </c>
      <c r="AA229" s="12"/>
      <c r="AB229" s="12"/>
      <c r="AC229" s="12"/>
      <c r="AD229" s="12"/>
      <c r="AE229" s="12"/>
      <c r="AF229" s="12"/>
      <c r="AG229" s="12"/>
      <c r="AH229" s="12"/>
      <c r="AI229" s="12"/>
      <c r="AJ229" s="12"/>
      <c r="AK229" s="12"/>
      <c r="AL229" s="12"/>
      <c r="AM229" s="12"/>
      <c r="AN229" s="12"/>
      <c r="AO229" s="12"/>
      <c r="AP229" s="289" t="s">
        <v>223</v>
      </c>
      <c r="AQ229" s="12"/>
      <c r="AR229" s="12"/>
    </row>
    <row r="230" spans="1:44" s="15" customFormat="1" ht="10.5" customHeight="1" x14ac:dyDescent="0.25">
      <c r="A230" s="280"/>
      <c r="B230" s="12"/>
      <c r="C230" s="12"/>
      <c r="D230" s="12"/>
      <c r="E230" s="12"/>
      <c r="F230" s="12"/>
      <c r="G230" s="12"/>
      <c r="H230" s="12"/>
      <c r="I230" s="12"/>
      <c r="J230" s="12"/>
      <c r="K230" s="12"/>
      <c r="L230" s="12"/>
      <c r="M230" s="12"/>
      <c r="N230" s="12"/>
      <c r="O230" s="12"/>
      <c r="P230" s="12"/>
      <c r="Q230" s="12"/>
      <c r="R230" s="12"/>
      <c r="S230" s="12"/>
      <c r="T230" s="12"/>
      <c r="U230" s="12"/>
      <c r="V230" s="12"/>
      <c r="W230" s="289" t="s">
        <v>51</v>
      </c>
      <c r="X230" s="12"/>
      <c r="Y230" s="12"/>
      <c r="Z230" s="290" t="s">
        <v>52</v>
      </c>
      <c r="AA230" s="12"/>
      <c r="AB230" s="12"/>
      <c r="AC230" s="12"/>
      <c r="AD230" s="12"/>
      <c r="AE230" s="12"/>
      <c r="AF230" s="12"/>
      <c r="AG230" s="12"/>
      <c r="AH230" s="12"/>
      <c r="AI230" s="12"/>
      <c r="AJ230" s="12"/>
      <c r="AK230" s="12"/>
      <c r="AL230" s="12"/>
      <c r="AM230" s="12"/>
      <c r="AN230" s="12"/>
      <c r="AO230" s="12"/>
      <c r="AP230" s="12"/>
      <c r="AQ230" s="12"/>
      <c r="AR230" s="12"/>
    </row>
    <row r="231" spans="1:44" ht="9.6" customHeight="1"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row>
    <row r="232" spans="1:44" ht="9.6" customHeight="1"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291" t="s">
        <v>486</v>
      </c>
      <c r="AA232" s="291"/>
      <c r="AB232" s="291"/>
      <c r="AC232" s="291"/>
      <c r="AD232" s="291"/>
      <c r="AE232" s="291"/>
      <c r="AF232" s="291"/>
      <c r="AG232" s="291"/>
      <c r="AH232" s="291"/>
      <c r="AI232" s="291"/>
      <c r="AJ232" s="291"/>
      <c r="AK232" s="291"/>
      <c r="AL232" s="291"/>
      <c r="AM232" s="30"/>
      <c r="AN232" s="276" t="s">
        <v>300</v>
      </c>
      <c r="AO232" s="30"/>
      <c r="AP232" s="30"/>
      <c r="AQ232" s="30"/>
      <c r="AR232" s="30"/>
    </row>
    <row r="233" spans="1:44" ht="9.6" customHeight="1"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row>
    <row r="234" spans="1:44" ht="9.6" customHeight="1" x14ac:dyDescent="0.25">
      <c r="A234" s="30"/>
      <c r="B234" s="30"/>
      <c r="C234" s="30"/>
      <c r="D234" s="30"/>
      <c r="E234" s="293" t="s">
        <v>487</v>
      </c>
      <c r="F234" s="293"/>
      <c r="G234" s="293"/>
      <c r="H234" s="293"/>
      <c r="I234" s="293"/>
      <c r="J234" s="30"/>
      <c r="K234" s="30"/>
      <c r="L234" s="30"/>
      <c r="M234" s="30"/>
      <c r="N234" s="30"/>
      <c r="O234" s="30"/>
      <c r="P234" s="30"/>
      <c r="Q234" s="293" t="s">
        <v>488</v>
      </c>
      <c r="R234" s="293"/>
      <c r="S234" s="293"/>
      <c r="T234" s="293"/>
      <c r="U234" s="293"/>
      <c r="V234" s="30"/>
      <c r="W234" s="30"/>
      <c r="X234" s="30"/>
      <c r="Y234" s="30"/>
      <c r="Z234" s="30"/>
      <c r="AA234" s="30"/>
      <c r="AB234" s="30"/>
      <c r="AC234" s="30"/>
      <c r="AD234" s="291" t="s">
        <v>400</v>
      </c>
      <c r="AE234" s="291"/>
      <c r="AF234" s="291"/>
      <c r="AG234" s="291"/>
      <c r="AH234" s="291"/>
      <c r="AI234" s="291"/>
      <c r="AJ234" s="291"/>
      <c r="AK234" s="30"/>
      <c r="AL234" s="30"/>
      <c r="AM234" s="30"/>
      <c r="AN234" s="44" t="s">
        <v>489</v>
      </c>
      <c r="AO234" s="30"/>
      <c r="AP234" s="30"/>
      <c r="AQ234" s="30"/>
      <c r="AR234" s="30"/>
    </row>
    <row r="235" spans="1:44" ht="9.6" customHeight="1" x14ac:dyDescent="0.25">
      <c r="A235" s="30"/>
      <c r="B235" s="30"/>
      <c r="C235" s="30"/>
      <c r="D235" s="30"/>
      <c r="E235" s="291" t="s">
        <v>490</v>
      </c>
      <c r="F235" s="291"/>
      <c r="G235" s="291"/>
      <c r="H235" s="291"/>
      <c r="I235" s="291"/>
      <c r="J235" s="30"/>
      <c r="K235" s="291" t="s">
        <v>491</v>
      </c>
      <c r="L235" s="291"/>
      <c r="M235" s="291"/>
      <c r="N235" s="291"/>
      <c r="O235" s="291"/>
      <c r="P235" s="30"/>
      <c r="Q235" s="291" t="s">
        <v>492</v>
      </c>
      <c r="R235" s="291"/>
      <c r="S235" s="291"/>
      <c r="T235" s="291"/>
      <c r="U235" s="291"/>
      <c r="V235" s="30"/>
      <c r="W235" s="30"/>
      <c r="X235" s="30"/>
      <c r="Y235" s="30"/>
      <c r="Z235" s="30"/>
      <c r="AA235" s="30"/>
      <c r="AB235" s="30"/>
      <c r="AC235" s="30"/>
      <c r="AD235" s="30"/>
      <c r="AE235" s="30"/>
      <c r="AF235" s="30"/>
      <c r="AG235" s="30"/>
      <c r="AH235" s="30"/>
      <c r="AI235" s="30"/>
      <c r="AJ235" s="30"/>
      <c r="AK235" s="30"/>
      <c r="AL235" s="30"/>
      <c r="AM235" s="30"/>
      <c r="AN235" s="44" t="s">
        <v>493</v>
      </c>
      <c r="AO235" s="30"/>
      <c r="AP235" s="30"/>
      <c r="AQ235" s="30"/>
      <c r="AR235" s="30"/>
    </row>
    <row r="236" spans="1:44" ht="9.6" customHeight="1" x14ac:dyDescent="0.25">
      <c r="A236" s="30"/>
      <c r="B236" s="30"/>
      <c r="C236" s="30"/>
      <c r="D236" s="30"/>
      <c r="Z236" s="291" t="s">
        <v>435</v>
      </c>
      <c r="AA236" s="291"/>
      <c r="AB236" s="291"/>
      <c r="AC236" s="30"/>
      <c r="AD236" s="291" t="s">
        <v>62</v>
      </c>
      <c r="AE236" s="291"/>
      <c r="AF236" s="291"/>
      <c r="AG236" s="30"/>
      <c r="AH236" s="291" t="s">
        <v>63</v>
      </c>
      <c r="AI236" s="291"/>
      <c r="AJ236" s="291"/>
      <c r="AK236" s="30"/>
      <c r="AL236" s="30"/>
      <c r="AM236" s="30"/>
      <c r="AN236" s="276" t="s">
        <v>494</v>
      </c>
      <c r="AO236" s="30"/>
      <c r="AP236" s="30"/>
      <c r="AQ236" s="30"/>
      <c r="AR236" s="30"/>
    </row>
    <row r="237" spans="1:44" ht="9.6" customHeight="1" x14ac:dyDescent="0.25">
      <c r="A237" s="30"/>
      <c r="B237" s="30"/>
      <c r="C237" s="30"/>
      <c r="D237" s="30"/>
      <c r="E237" s="30"/>
      <c r="F237" s="30"/>
      <c r="G237" s="30"/>
      <c r="H237" s="30"/>
      <c r="I237" s="44" t="s">
        <v>67</v>
      </c>
      <c r="J237" s="30"/>
      <c r="K237" s="30"/>
      <c r="L237" s="30"/>
      <c r="M237" s="30"/>
      <c r="N237" s="30"/>
      <c r="O237" s="44" t="s">
        <v>67</v>
      </c>
      <c r="P237" s="30"/>
      <c r="Q237" s="30"/>
      <c r="R237" s="30"/>
      <c r="S237" s="30"/>
      <c r="T237" s="30"/>
      <c r="U237" s="44" t="s">
        <v>67</v>
      </c>
      <c r="V237" s="30"/>
      <c r="W237" s="30"/>
      <c r="X237" s="30"/>
      <c r="Y237" s="30"/>
      <c r="Z237" s="30"/>
      <c r="AA237" s="30"/>
      <c r="AB237" s="44" t="s">
        <v>269</v>
      </c>
      <c r="AC237" s="30"/>
      <c r="AD237" s="30"/>
      <c r="AE237" s="30"/>
      <c r="AF237" s="44" t="s">
        <v>269</v>
      </c>
      <c r="AG237" s="30"/>
      <c r="AH237" s="30"/>
      <c r="AI237" s="30"/>
      <c r="AJ237" s="44" t="s">
        <v>269</v>
      </c>
      <c r="AK237" s="30"/>
      <c r="AL237" s="44" t="s">
        <v>412</v>
      </c>
      <c r="AM237" s="30"/>
      <c r="AN237" s="30"/>
      <c r="AO237" s="30"/>
      <c r="AP237" s="30"/>
      <c r="AQ237" s="30"/>
      <c r="AR237" s="30"/>
    </row>
    <row r="238" spans="1:44" ht="9.6" customHeight="1" x14ac:dyDescent="0.25">
      <c r="A238" s="276" t="s">
        <v>74</v>
      </c>
      <c r="B238" s="30"/>
      <c r="C238" s="276" t="s">
        <v>76</v>
      </c>
      <c r="D238" s="30"/>
      <c r="E238" s="276" t="s">
        <v>77</v>
      </c>
      <c r="F238" s="30"/>
      <c r="G238" s="276" t="s">
        <v>438</v>
      </c>
      <c r="H238" s="30"/>
      <c r="I238" s="276" t="s">
        <v>83</v>
      </c>
      <c r="J238" s="30"/>
      <c r="K238" s="276" t="s">
        <v>77</v>
      </c>
      <c r="L238" s="30"/>
      <c r="M238" s="276" t="s">
        <v>438</v>
      </c>
      <c r="N238" s="30"/>
      <c r="O238" s="276" t="s">
        <v>83</v>
      </c>
      <c r="P238" s="30"/>
      <c r="Q238" s="276" t="s">
        <v>77</v>
      </c>
      <c r="R238" s="30"/>
      <c r="S238" s="276" t="s">
        <v>438</v>
      </c>
      <c r="T238" s="30"/>
      <c r="U238" s="276" t="s">
        <v>83</v>
      </c>
      <c r="V238" s="30"/>
      <c r="W238" s="276" t="s">
        <v>68</v>
      </c>
      <c r="X238" s="30"/>
      <c r="Y238" s="30"/>
      <c r="Z238" s="276" t="s">
        <v>77</v>
      </c>
      <c r="AA238" s="30"/>
      <c r="AB238" s="276" t="s">
        <v>376</v>
      </c>
      <c r="AC238" s="30"/>
      <c r="AD238" s="276" t="s">
        <v>77</v>
      </c>
      <c r="AE238" s="30"/>
      <c r="AF238" s="276" t="s">
        <v>376</v>
      </c>
      <c r="AG238" s="30"/>
      <c r="AH238" s="276" t="s">
        <v>77</v>
      </c>
      <c r="AI238" s="30"/>
      <c r="AJ238" s="276" t="s">
        <v>376</v>
      </c>
      <c r="AK238" s="30"/>
      <c r="AL238" s="276" t="s">
        <v>421</v>
      </c>
      <c r="AM238" s="30"/>
      <c r="AN238" s="276" t="s">
        <v>313</v>
      </c>
      <c r="AO238" s="30"/>
      <c r="AP238" s="276" t="s">
        <v>74</v>
      </c>
      <c r="AQ238" s="30"/>
      <c r="AR238" s="30"/>
    </row>
    <row r="239" spans="1:44" ht="8.85" customHeight="1"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row>
    <row r="240" spans="1:44" ht="8.85" customHeight="1" x14ac:dyDescent="0.25">
      <c r="A240" s="30"/>
      <c r="B240" s="30" t="s">
        <v>224</v>
      </c>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row>
    <row r="241" spans="1:44" ht="8.85" customHeight="1" x14ac:dyDescent="0.25">
      <c r="A241" s="11">
        <v>1</v>
      </c>
      <c r="B241" s="25"/>
      <c r="C241" s="11" t="s">
        <v>225</v>
      </c>
      <c r="D241" s="31"/>
      <c r="E241" s="296">
        <v>2229437</v>
      </c>
      <c r="F241" s="31"/>
      <c r="G241" s="97">
        <f>(E241/$AR241)</f>
        <v>272.18129654498841</v>
      </c>
      <c r="H241" s="31"/>
      <c r="I241" s="297">
        <f>IF(G$287,G241/G$287*100,0)</f>
        <v>112.61154734074503</v>
      </c>
      <c r="J241" s="296"/>
      <c r="K241" s="296">
        <v>335453</v>
      </c>
      <c r="L241" s="31"/>
      <c r="M241" s="97">
        <f>(K241/$AR241)</f>
        <v>40.953851788548405</v>
      </c>
      <c r="N241" s="31"/>
      <c r="O241" s="297">
        <f>IF(M$287,M241/M$287*100,0)</f>
        <v>61.27302991324062</v>
      </c>
      <c r="P241" s="31"/>
      <c r="Q241" s="296">
        <v>107961</v>
      </c>
      <c r="R241" s="31"/>
      <c r="S241" s="97">
        <f>(Q241/$AR241)</f>
        <v>13.180441948480039</v>
      </c>
      <c r="T241" s="31"/>
      <c r="U241" s="297">
        <f>IF(S$287,S241/S$287*100,0)</f>
        <v>18.873949866367589</v>
      </c>
      <c r="V241" s="31"/>
      <c r="W241" s="296">
        <f>(E241+K241+Q241)</f>
        <v>2672851</v>
      </c>
      <c r="X241" s="31"/>
      <c r="Y241" s="31"/>
      <c r="Z241" s="296">
        <v>1648277</v>
      </c>
      <c r="AA241" s="31"/>
      <c r="AB241" s="297">
        <f>IF($W241,Z241/$W241*100,0)</f>
        <v>61.667373153236007</v>
      </c>
      <c r="AC241" s="31"/>
      <c r="AD241" s="296">
        <v>0</v>
      </c>
      <c r="AE241" s="31"/>
      <c r="AF241" s="297">
        <f>IF($W241,AD241/$W241*100,0)</f>
        <v>0</v>
      </c>
      <c r="AG241" s="31"/>
      <c r="AH241" s="296">
        <v>0</v>
      </c>
      <c r="AI241" s="31"/>
      <c r="AJ241" s="297">
        <f>IF($W241,AH241/$W241*100,0)</f>
        <v>0</v>
      </c>
      <c r="AK241" s="31"/>
      <c r="AL241" s="296">
        <v>364655</v>
      </c>
      <c r="AM241" s="31"/>
      <c r="AN241" s="296">
        <v>0</v>
      </c>
      <c r="AO241" s="31"/>
      <c r="AP241" s="30">
        <v>1</v>
      </c>
      <c r="AQ241" s="31"/>
      <c r="AR241" s="114">
        <v>8191</v>
      </c>
    </row>
    <row r="242" spans="1:44" ht="8.85" customHeight="1" x14ac:dyDescent="0.25">
      <c r="A242" s="11">
        <v>2</v>
      </c>
      <c r="B242" s="25"/>
      <c r="C242" s="11" t="s">
        <v>226</v>
      </c>
      <c r="D242" s="31"/>
      <c r="E242" s="114">
        <v>2650604</v>
      </c>
      <c r="F242" s="31"/>
      <c r="G242" s="297">
        <f>(E242/$AR242)</f>
        <v>366.86560553633217</v>
      </c>
      <c r="H242" s="31"/>
      <c r="I242" s="297">
        <f>IF(G$287,G242/G$287*100,0)</f>
        <v>151.78597512014258</v>
      </c>
      <c r="J242" s="114"/>
      <c r="K242" s="114">
        <v>217465</v>
      </c>
      <c r="L242" s="31"/>
      <c r="M242" s="297">
        <f>(K242/$AR242)</f>
        <v>30.098961937716265</v>
      </c>
      <c r="N242" s="31"/>
      <c r="O242" s="297">
        <f>IF(M$287,M242/M$287*100,0)</f>
        <v>45.032506458473669</v>
      </c>
      <c r="P242" s="31"/>
      <c r="Q242" s="114">
        <v>319607</v>
      </c>
      <c r="R242" s="31"/>
      <c r="S242" s="297">
        <f>(Q242/$AR242)</f>
        <v>44.236262975778544</v>
      </c>
      <c r="T242" s="31"/>
      <c r="U242" s="297">
        <f>IF(S$287,S242/S$287*100,0)</f>
        <v>63.344841769632673</v>
      </c>
      <c r="V242" s="31"/>
      <c r="W242" s="114">
        <f>(E242+K242+Q242)</f>
        <v>3187676</v>
      </c>
      <c r="X242" s="31"/>
      <c r="Y242" s="31"/>
      <c r="Z242" s="114">
        <v>1709914</v>
      </c>
      <c r="AA242" s="31"/>
      <c r="AB242" s="297">
        <f>IF($W242,Z242/$W242*100,0)</f>
        <v>53.641398937658657</v>
      </c>
      <c r="AC242" s="31"/>
      <c r="AD242" s="114">
        <v>0</v>
      </c>
      <c r="AE242" s="31"/>
      <c r="AF242" s="297">
        <f>IF($W242,AD242/$W242*100,0)</f>
        <v>0</v>
      </c>
      <c r="AG242" s="31"/>
      <c r="AH242" s="114">
        <v>0</v>
      </c>
      <c r="AI242" s="31"/>
      <c r="AJ242" s="297">
        <f>IF($W242,AH242/$W242*100,0)</f>
        <v>0</v>
      </c>
      <c r="AK242" s="31"/>
      <c r="AL242" s="114">
        <v>26233</v>
      </c>
      <c r="AM242" s="31"/>
      <c r="AN242" s="114">
        <v>13990.89</v>
      </c>
      <c r="AO242" s="31"/>
      <c r="AP242" s="30">
        <v>2</v>
      </c>
      <c r="AQ242" s="31"/>
      <c r="AR242" s="114">
        <v>7225</v>
      </c>
    </row>
    <row r="243" spans="1:44" ht="8.85" customHeight="1" x14ac:dyDescent="0.25">
      <c r="A243" s="11">
        <v>3</v>
      </c>
      <c r="B243" s="25"/>
      <c r="C243" s="20" t="s">
        <v>140</v>
      </c>
      <c r="D243" s="31"/>
      <c r="E243" s="114">
        <v>1873357</v>
      </c>
      <c r="F243" s="31"/>
      <c r="G243" s="297">
        <f>(E243/$AR243)</f>
        <v>303.52511341542447</v>
      </c>
      <c r="H243" s="31"/>
      <c r="I243" s="297">
        <f>IF(G$287,G243/G$287*100,0)</f>
        <v>125.57965265198318</v>
      </c>
      <c r="J243" s="114"/>
      <c r="K243" s="114">
        <v>871931</v>
      </c>
      <c r="L243" s="31"/>
      <c r="M243" s="297">
        <f>(K243/$AR243)</f>
        <v>141.27203499675957</v>
      </c>
      <c r="N243" s="31"/>
      <c r="O243" s="297">
        <f>IF(M$287,M243/M$287*100,0)</f>
        <v>211.36389492627109</v>
      </c>
      <c r="P243" s="31"/>
      <c r="Q243" s="114">
        <v>963023</v>
      </c>
      <c r="R243" s="31"/>
      <c r="S243" s="297">
        <f>(Q243/$AR243)</f>
        <v>156.03094620868438</v>
      </c>
      <c r="T243" s="31"/>
      <c r="U243" s="297">
        <f>IF(S$287,S243/S$287*100,0)</f>
        <v>223.43107066180085</v>
      </c>
      <c r="V243" s="31"/>
      <c r="W243" s="114">
        <f>(E243+K243+Q243)</f>
        <v>3708311</v>
      </c>
      <c r="X243" s="31"/>
      <c r="Y243" s="31"/>
      <c r="Z243" s="114">
        <v>1530985</v>
      </c>
      <c r="AA243" s="31"/>
      <c r="AB243" s="297">
        <f>IF($W243,Z243/$W243*100,0)</f>
        <v>41.285237403227512</v>
      </c>
      <c r="AC243" s="31"/>
      <c r="AD243" s="114">
        <v>0</v>
      </c>
      <c r="AE243" s="31"/>
      <c r="AF243" s="297">
        <f>IF($W243,AD243/$W243*100,0)</f>
        <v>0</v>
      </c>
      <c r="AG243" s="31"/>
      <c r="AH243" s="114">
        <v>0</v>
      </c>
      <c r="AI243" s="31"/>
      <c r="AJ243" s="297">
        <f>IF($W243,AH243/$W243*100,0)</f>
        <v>0</v>
      </c>
      <c r="AK243" s="31"/>
      <c r="AL243" s="114">
        <v>1271640</v>
      </c>
      <c r="AM243" s="31"/>
      <c r="AN243" s="114">
        <v>0</v>
      </c>
      <c r="AO243" s="31"/>
      <c r="AP243" s="30">
        <v>3</v>
      </c>
      <c r="AQ243" s="31"/>
      <c r="AR243" s="114">
        <v>6172</v>
      </c>
    </row>
    <row r="244" spans="1:44" ht="8.85" customHeight="1" x14ac:dyDescent="0.25">
      <c r="A244" s="11">
        <v>4</v>
      </c>
      <c r="B244" s="25"/>
      <c r="C244" s="20" t="s">
        <v>227</v>
      </c>
      <c r="D244" s="31"/>
      <c r="E244" s="114">
        <v>886084</v>
      </c>
      <c r="F244" s="31"/>
      <c r="G244" s="297">
        <f>(E244/$AR244)</f>
        <v>211.72855436081244</v>
      </c>
      <c r="H244" s="31"/>
      <c r="I244" s="297">
        <f>IF(G$287,G244/G$287*100,0)</f>
        <v>87.599994655948564</v>
      </c>
      <c r="J244" s="114"/>
      <c r="K244" s="114">
        <v>263543</v>
      </c>
      <c r="L244" s="31"/>
      <c r="M244" s="297">
        <f>(K244/$AR244)</f>
        <v>62.973237753882913</v>
      </c>
      <c r="N244" s="31"/>
      <c r="O244" s="297">
        <f>IF(M$287,M244/M$287*100,0)</f>
        <v>94.217293663845794</v>
      </c>
      <c r="P244" s="31"/>
      <c r="Q244" s="114">
        <v>124031</v>
      </c>
      <c r="R244" s="31"/>
      <c r="S244" s="297">
        <f>(Q244/$AR244)</f>
        <v>29.637037037037036</v>
      </c>
      <c r="T244" s="31"/>
      <c r="U244" s="297">
        <f>IF(S$287,S244/S$287*100,0)</f>
        <v>42.439240915531094</v>
      </c>
      <c r="V244" s="31"/>
      <c r="W244" s="114">
        <f>(E244+K244+Q244)</f>
        <v>1273658</v>
      </c>
      <c r="X244" s="31"/>
      <c r="Y244" s="31"/>
      <c r="Z244" s="114">
        <v>526759</v>
      </c>
      <c r="AA244" s="31"/>
      <c r="AB244" s="297">
        <f>IF($W244,Z244/$W244*100,0)</f>
        <v>41.357962655595145</v>
      </c>
      <c r="AC244" s="31"/>
      <c r="AD244" s="114">
        <v>0</v>
      </c>
      <c r="AE244" s="31"/>
      <c r="AF244" s="297">
        <f>IF($W244,AD244/$W244*100,0)</f>
        <v>0</v>
      </c>
      <c r="AG244" s="31"/>
      <c r="AH244" s="114">
        <v>0</v>
      </c>
      <c r="AI244" s="31"/>
      <c r="AJ244" s="297">
        <f>IF($W244,AH244/$W244*100,0)</f>
        <v>0</v>
      </c>
      <c r="AK244" s="31"/>
      <c r="AL244" s="114">
        <v>14404</v>
      </c>
      <c r="AM244" s="31"/>
      <c r="AN244" s="114">
        <v>241.15</v>
      </c>
      <c r="AO244" s="31"/>
      <c r="AP244" s="30">
        <v>4</v>
      </c>
      <c r="AQ244" s="31"/>
      <c r="AR244" s="114">
        <v>4185</v>
      </c>
    </row>
    <row r="245" spans="1:44" ht="8.85" customHeight="1" x14ac:dyDescent="0.25">
      <c r="A245" s="11">
        <v>5</v>
      </c>
      <c r="B245" s="25"/>
      <c r="C245" s="11" t="s">
        <v>228</v>
      </c>
      <c r="D245" s="31"/>
      <c r="E245" s="114">
        <v>1807350</v>
      </c>
      <c r="F245" s="31"/>
      <c r="G245" s="302">
        <f>(E245/$AR245)</f>
        <v>321.93623085144282</v>
      </c>
      <c r="H245" s="31"/>
      <c r="I245" s="302">
        <f>IF(G$287,G245/G$287*100,0)</f>
        <v>133.19701816923319</v>
      </c>
      <c r="J245" s="114"/>
      <c r="K245" s="114">
        <v>292177</v>
      </c>
      <c r="L245" s="31"/>
      <c r="M245" s="302">
        <f>(K245/$AR245)</f>
        <v>52.044353402208763</v>
      </c>
      <c r="N245" s="31"/>
      <c r="O245" s="302">
        <f>IF(M$287,M245/M$287*100,0)</f>
        <v>77.866063472947715</v>
      </c>
      <c r="P245" s="31"/>
      <c r="Q245" s="114">
        <v>156890</v>
      </c>
      <c r="R245" s="31"/>
      <c r="S245" s="302">
        <f>(Q245/$AR245)</f>
        <v>27.946205913786962</v>
      </c>
      <c r="T245" s="31"/>
      <c r="U245" s="302">
        <f>IF(S$287,S245/S$287*100,0)</f>
        <v>40.018027577051498</v>
      </c>
      <c r="V245" s="31"/>
      <c r="W245" s="114">
        <f>(E245+K245+Q245)</f>
        <v>2256417</v>
      </c>
      <c r="X245" s="31"/>
      <c r="Y245" s="31"/>
      <c r="Z245" s="114">
        <v>883138</v>
      </c>
      <c r="AA245" s="31"/>
      <c r="AB245" s="302">
        <f>IF($W245,Z245/$W245*100,0)</f>
        <v>39.138953482445842</v>
      </c>
      <c r="AC245" s="31"/>
      <c r="AD245" s="114">
        <v>0</v>
      </c>
      <c r="AE245" s="31"/>
      <c r="AF245" s="302">
        <f>IF($W245,AD245/$W245*100,0)</f>
        <v>0</v>
      </c>
      <c r="AG245" s="31"/>
      <c r="AH245" s="114">
        <v>0</v>
      </c>
      <c r="AI245" s="31"/>
      <c r="AJ245" s="302">
        <f>IF($W245,AH245/$W245*100,0)</f>
        <v>0</v>
      </c>
      <c r="AK245" s="31"/>
      <c r="AL245" s="114">
        <v>279752</v>
      </c>
      <c r="AM245" s="31"/>
      <c r="AN245" s="114">
        <v>478.82</v>
      </c>
      <c r="AO245" s="31"/>
      <c r="AP245" s="30">
        <v>5</v>
      </c>
      <c r="AQ245" s="31"/>
      <c r="AR245" s="114">
        <v>5614</v>
      </c>
    </row>
    <row r="246" spans="1:44" ht="8.85" customHeight="1" x14ac:dyDescent="0.25">
      <c r="A246" s="57"/>
      <c r="B246" s="11"/>
      <c r="C246" s="11"/>
      <c r="D246" s="31"/>
      <c r="E246" s="31"/>
      <c r="F246" s="31"/>
      <c r="G246" s="38"/>
      <c r="H246" s="31"/>
      <c r="I246" s="38"/>
      <c r="J246" s="31"/>
      <c r="K246" s="31"/>
      <c r="L246" s="31"/>
      <c r="M246" s="38"/>
      <c r="N246" s="31"/>
      <c r="O246" s="38"/>
      <c r="P246" s="31"/>
      <c r="Q246" s="31"/>
      <c r="R246" s="31"/>
      <c r="S246" s="38"/>
      <c r="T246" s="31"/>
      <c r="U246" s="38"/>
      <c r="V246" s="31"/>
      <c r="W246" s="31"/>
      <c r="X246" s="31"/>
      <c r="Y246" s="31"/>
      <c r="Z246" s="31"/>
      <c r="AA246" s="31"/>
      <c r="AB246" s="38"/>
      <c r="AC246" s="31"/>
      <c r="AD246" s="31"/>
      <c r="AE246" s="31"/>
      <c r="AF246" s="38"/>
      <c r="AG246" s="31"/>
      <c r="AH246" s="31"/>
      <c r="AI246" s="31"/>
      <c r="AJ246" s="38"/>
      <c r="AK246" s="31"/>
      <c r="AL246" s="31"/>
      <c r="AM246" s="31"/>
      <c r="AN246" s="31"/>
      <c r="AO246" s="31"/>
      <c r="AP246" s="37"/>
      <c r="AQ246" s="31"/>
      <c r="AR246" s="31"/>
    </row>
    <row r="247" spans="1:44" ht="8.85" customHeight="1" x14ac:dyDescent="0.25">
      <c r="A247" s="11">
        <v>6</v>
      </c>
      <c r="B247" s="25"/>
      <c r="C247" s="11" t="s">
        <v>229</v>
      </c>
      <c r="D247" s="31"/>
      <c r="E247" s="114">
        <v>4442737</v>
      </c>
      <c r="F247" s="31"/>
      <c r="G247" s="302">
        <f>(E247/$AR247)</f>
        <v>104.24066166119192</v>
      </c>
      <c r="H247" s="31"/>
      <c r="I247" s="302">
        <f>IF(G$287,G247/G$287*100,0)</f>
        <v>43.12824707097252</v>
      </c>
      <c r="J247" s="114"/>
      <c r="K247" s="114">
        <v>2852106</v>
      </c>
      <c r="L247" s="31"/>
      <c r="M247" s="302">
        <f>(K247/$AR247)</f>
        <v>66.919427498826849</v>
      </c>
      <c r="N247" s="31"/>
      <c r="O247" s="302">
        <f>IF(M$287,M247/M$287*100,0)</f>
        <v>100.12137818155371</v>
      </c>
      <c r="P247" s="31"/>
      <c r="Q247" s="114">
        <v>664462</v>
      </c>
      <c r="R247" s="31"/>
      <c r="S247" s="302">
        <f>(Q247/$AR247)</f>
        <v>15.590380103237916</v>
      </c>
      <c r="T247" s="31"/>
      <c r="U247" s="302">
        <f>IF(S$287,S247/S$287*100,0)</f>
        <v>22.324900304276987</v>
      </c>
      <c r="V247" s="31"/>
      <c r="W247" s="114">
        <f>(E247+K247+Q247)</f>
        <v>7959305</v>
      </c>
      <c r="X247" s="31"/>
      <c r="Y247" s="31"/>
      <c r="Z247" s="114">
        <v>3382559</v>
      </c>
      <c r="AA247" s="31"/>
      <c r="AB247" s="302">
        <f>IF($W247,Z247/$W247*100,0)</f>
        <v>42.49817038045407</v>
      </c>
      <c r="AC247" s="31"/>
      <c r="AD247" s="114">
        <v>0</v>
      </c>
      <c r="AE247" s="31"/>
      <c r="AF247" s="302">
        <f>IF($W247,AD247/$W247*100,0)</f>
        <v>0</v>
      </c>
      <c r="AG247" s="31"/>
      <c r="AH247" s="114">
        <v>0</v>
      </c>
      <c r="AI247" s="31"/>
      <c r="AJ247" s="302">
        <f>IF($W247,AH247/$W247*100,0)</f>
        <v>0</v>
      </c>
      <c r="AK247" s="31"/>
      <c r="AL247" s="114">
        <v>3884643</v>
      </c>
      <c r="AM247" s="31"/>
      <c r="AN247" s="114">
        <v>1160.01</v>
      </c>
      <c r="AO247" s="31"/>
      <c r="AP247" s="30">
        <v>6</v>
      </c>
      <c r="AQ247" s="31"/>
      <c r="AR247" s="114">
        <v>42620</v>
      </c>
    </row>
    <row r="248" spans="1:44" ht="8.85" customHeight="1" x14ac:dyDescent="0.25">
      <c r="A248" s="11">
        <v>7</v>
      </c>
      <c r="B248" s="25"/>
      <c r="C248" s="11" t="s">
        <v>230</v>
      </c>
      <c r="D248" s="31"/>
      <c r="E248" s="114">
        <v>1313941</v>
      </c>
      <c r="F248" s="31"/>
      <c r="G248" s="302">
        <f>(E248/$AR248)</f>
        <v>362.86688760011049</v>
      </c>
      <c r="H248" s="31"/>
      <c r="I248" s="302">
        <f>IF(G$287,G248/G$287*100,0)</f>
        <v>150.1315564664983</v>
      </c>
      <c r="J248" s="114"/>
      <c r="K248" s="114">
        <v>321610</v>
      </c>
      <c r="L248" s="31"/>
      <c r="M248" s="302">
        <f>(K248/$AR248)</f>
        <v>88.8180060756697</v>
      </c>
      <c r="N248" s="31"/>
      <c r="O248" s="302">
        <f>IF(M$287,M248/M$287*100,0)</f>
        <v>132.88489618040373</v>
      </c>
      <c r="P248" s="31"/>
      <c r="Q248" s="114">
        <v>555691</v>
      </c>
      <c r="R248" s="31"/>
      <c r="S248" s="302">
        <f>(Q248/$AR248)</f>
        <v>153.4634078983706</v>
      </c>
      <c r="T248" s="31"/>
      <c r="U248" s="302">
        <f>IF(S$287,S248/S$287*100,0)</f>
        <v>219.75444209818664</v>
      </c>
      <c r="V248" s="31"/>
      <c r="W248" s="114">
        <f>(E248+K248+Q248)</f>
        <v>2191242</v>
      </c>
      <c r="X248" s="31"/>
      <c r="Y248" s="31"/>
      <c r="Z248" s="114">
        <v>1079685</v>
      </c>
      <c r="AA248" s="31"/>
      <c r="AB248" s="302">
        <f>IF($W248,Z248/$W248*100,0)</f>
        <v>49.272741212517836</v>
      </c>
      <c r="AC248" s="31"/>
      <c r="AD248" s="114">
        <v>0</v>
      </c>
      <c r="AE248" s="31"/>
      <c r="AF248" s="302">
        <f>IF($W248,AD248/$W248*100,0)</f>
        <v>0</v>
      </c>
      <c r="AG248" s="31"/>
      <c r="AH248" s="114">
        <v>0</v>
      </c>
      <c r="AI248" s="31"/>
      <c r="AJ248" s="302">
        <f>IF($W248,AH248/$W248*100,0)</f>
        <v>0</v>
      </c>
      <c r="AK248" s="31"/>
      <c r="AL248" s="114">
        <v>754842</v>
      </c>
      <c r="AM248" s="31"/>
      <c r="AN248" s="114">
        <v>3093.34</v>
      </c>
      <c r="AO248" s="31"/>
      <c r="AP248" s="30">
        <v>7</v>
      </c>
      <c r="AQ248" s="31"/>
      <c r="AR248" s="114">
        <v>3621</v>
      </c>
    </row>
    <row r="249" spans="1:44" ht="8.85" customHeight="1" x14ac:dyDescent="0.25">
      <c r="A249" s="11">
        <v>8</v>
      </c>
      <c r="B249" s="25"/>
      <c r="C249" s="11" t="s">
        <v>231</v>
      </c>
      <c r="D249" s="31"/>
      <c r="E249" s="114">
        <v>1257084</v>
      </c>
      <c r="F249" s="31"/>
      <c r="G249" s="302">
        <f>(E249/$AR249)</f>
        <v>230.91182953710506</v>
      </c>
      <c r="H249" s="31"/>
      <c r="I249" s="302">
        <f>IF(G$287,G249/G$287*100,0)</f>
        <v>95.536830610834059</v>
      </c>
      <c r="J249" s="114"/>
      <c r="K249" s="114">
        <v>307920</v>
      </c>
      <c r="L249" s="31"/>
      <c r="M249" s="302">
        <f>(K249/$AR249)</f>
        <v>56.56135194709772</v>
      </c>
      <c r="N249" s="31"/>
      <c r="O249" s="302">
        <f>IF(M$287,M249/M$287*100,0)</f>
        <v>84.624162525218964</v>
      </c>
      <c r="P249" s="31"/>
      <c r="Q249" s="114">
        <v>178494</v>
      </c>
      <c r="R249" s="31"/>
      <c r="S249" s="302">
        <f>(Q249/$AR249)</f>
        <v>32.78728875826598</v>
      </c>
      <c r="T249" s="31"/>
      <c r="U249" s="302">
        <f>IF(S$287,S249/S$287*100,0)</f>
        <v>46.950295498171243</v>
      </c>
      <c r="V249" s="31"/>
      <c r="W249" s="114">
        <f>(E249+K249+Q249)</f>
        <v>1743498</v>
      </c>
      <c r="X249" s="31"/>
      <c r="Y249" s="31"/>
      <c r="Z249" s="114">
        <v>1045112</v>
      </c>
      <c r="AA249" s="31"/>
      <c r="AB249" s="302">
        <f>IF($W249,Z249/$W249*100,0)</f>
        <v>59.943401139548193</v>
      </c>
      <c r="AC249" s="31"/>
      <c r="AD249" s="114">
        <v>0</v>
      </c>
      <c r="AE249" s="31"/>
      <c r="AF249" s="302">
        <f>IF($W249,AD249/$W249*100,0)</f>
        <v>0</v>
      </c>
      <c r="AG249" s="31"/>
      <c r="AH249" s="114">
        <v>0</v>
      </c>
      <c r="AI249" s="31"/>
      <c r="AJ249" s="302">
        <f>IF($W249,AH249/$W249*100,0)</f>
        <v>0</v>
      </c>
      <c r="AK249" s="31"/>
      <c r="AL249" s="114">
        <v>374679</v>
      </c>
      <c r="AM249" s="31"/>
      <c r="AN249" s="114">
        <v>0</v>
      </c>
      <c r="AO249" s="31"/>
      <c r="AP249" s="30">
        <v>8</v>
      </c>
      <c r="AQ249" s="31"/>
      <c r="AR249" s="114">
        <v>5444</v>
      </c>
    </row>
    <row r="250" spans="1:44" ht="8.85" customHeight="1" x14ac:dyDescent="0.25">
      <c r="A250" s="11">
        <v>9</v>
      </c>
      <c r="B250" s="25"/>
      <c r="C250" s="11" t="s">
        <v>232</v>
      </c>
      <c r="D250" s="31"/>
      <c r="E250" s="114">
        <v>1609329</v>
      </c>
      <c r="F250" s="31"/>
      <c r="G250" s="302">
        <f>(E250/$AR250)</f>
        <v>285.13979447200569</v>
      </c>
      <c r="H250" s="31"/>
      <c r="I250" s="302">
        <f>IF(G$287,G250/G$287*100,0)</f>
        <v>117.97296093270376</v>
      </c>
      <c r="J250" s="114"/>
      <c r="K250" s="114">
        <v>526889</v>
      </c>
      <c r="L250" s="31"/>
      <c r="M250" s="302">
        <f>(K250/$AR250)</f>
        <v>93.353827072997873</v>
      </c>
      <c r="N250" s="31"/>
      <c r="O250" s="302">
        <f>IF(M$287,M250/M$287*100,0)</f>
        <v>139.67115641021948</v>
      </c>
      <c r="P250" s="31"/>
      <c r="Q250" s="114">
        <v>478147</v>
      </c>
      <c r="R250" s="31"/>
      <c r="S250" s="302">
        <f>(Q250/$AR250)</f>
        <v>84.717753366406811</v>
      </c>
      <c r="T250" s="31"/>
      <c r="U250" s="302">
        <f>IF(S$287,S250/S$287*100,0)</f>
        <v>121.31297539785812</v>
      </c>
      <c r="V250" s="31"/>
      <c r="W250" s="114">
        <f>(E250+K250+Q250)</f>
        <v>2614365</v>
      </c>
      <c r="X250" s="31"/>
      <c r="Y250" s="31"/>
      <c r="Z250" s="114">
        <v>555224</v>
      </c>
      <c r="AA250" s="31"/>
      <c r="AB250" s="302">
        <f>IF($W250,Z250/$W250*100,0)</f>
        <v>21.237432416667147</v>
      </c>
      <c r="AC250" s="31"/>
      <c r="AD250" s="114">
        <v>264351</v>
      </c>
      <c r="AE250" s="31"/>
      <c r="AF250" s="302">
        <f>IF($W250,AD250/$W250*100,0)</f>
        <v>10.111480225599715</v>
      </c>
      <c r="AG250" s="31"/>
      <c r="AH250" s="114">
        <v>0</v>
      </c>
      <c r="AI250" s="31"/>
      <c r="AJ250" s="302">
        <f>IF($W250,AH250/$W250*100,0)</f>
        <v>0</v>
      </c>
      <c r="AK250" s="31"/>
      <c r="AL250" s="114">
        <v>601529</v>
      </c>
      <c r="AM250" s="31"/>
      <c r="AN250" s="114">
        <v>0</v>
      </c>
      <c r="AO250" s="31"/>
      <c r="AP250" s="30">
        <v>9</v>
      </c>
      <c r="AQ250" s="31"/>
      <c r="AR250" s="114">
        <v>5644</v>
      </c>
    </row>
    <row r="251" spans="1:44" ht="8.85" customHeight="1" x14ac:dyDescent="0.25">
      <c r="A251" s="11">
        <v>10</v>
      </c>
      <c r="B251" s="25"/>
      <c r="C251" s="11" t="s">
        <v>233</v>
      </c>
      <c r="D251" s="31"/>
      <c r="E251" s="114">
        <v>295131</v>
      </c>
      <c r="F251" s="31"/>
      <c r="G251" s="302">
        <f>(E251/$AR251)</f>
        <v>79.959631536169056</v>
      </c>
      <c r="H251" s="31"/>
      <c r="I251" s="302">
        <f>IF(G$287,G251/G$287*100,0)</f>
        <v>33.082279886176934</v>
      </c>
      <c r="J251" s="114"/>
      <c r="K251" s="114">
        <v>181497</v>
      </c>
      <c r="L251" s="31"/>
      <c r="M251" s="302">
        <f>(K251/$AR251)</f>
        <v>49.172852885396914</v>
      </c>
      <c r="N251" s="31"/>
      <c r="O251" s="302">
        <f>IF(M$287,M251/M$287*100,0)</f>
        <v>73.569873264248073</v>
      </c>
      <c r="P251" s="31"/>
      <c r="Q251" s="114">
        <v>0</v>
      </c>
      <c r="R251" s="31"/>
      <c r="S251" s="302">
        <f>(Q251/$AR251)</f>
        <v>0</v>
      </c>
      <c r="T251" s="31"/>
      <c r="U251" s="302">
        <f>IF(S$287,S251/S$287*100,0)</f>
        <v>0</v>
      </c>
      <c r="V251" s="31"/>
      <c r="W251" s="114">
        <f>(E251+K251+Q251)</f>
        <v>476628</v>
      </c>
      <c r="X251" s="31"/>
      <c r="Y251" s="31"/>
      <c r="Z251" s="114">
        <v>445434</v>
      </c>
      <c r="AA251" s="31"/>
      <c r="AB251" s="302">
        <f>IF($W251,Z251/$W251*100,0)</f>
        <v>93.455273294896642</v>
      </c>
      <c r="AC251" s="31"/>
      <c r="AD251" s="114">
        <v>0</v>
      </c>
      <c r="AE251" s="31"/>
      <c r="AF251" s="302">
        <f>IF($W251,AD251/$W251*100,0)</f>
        <v>0</v>
      </c>
      <c r="AG251" s="31"/>
      <c r="AH251" s="114">
        <v>0</v>
      </c>
      <c r="AI251" s="31"/>
      <c r="AJ251" s="302">
        <f>IF($W251,AH251/$W251*100,0)</f>
        <v>0</v>
      </c>
      <c r="AK251" s="31"/>
      <c r="AL251" s="114">
        <v>219634</v>
      </c>
      <c r="AM251" s="31"/>
      <c r="AN251" s="114">
        <v>0</v>
      </c>
      <c r="AO251" s="31"/>
      <c r="AP251" s="30">
        <v>10</v>
      </c>
      <c r="AQ251" s="31"/>
      <c r="AR251" s="114">
        <v>3691</v>
      </c>
    </row>
    <row r="252" spans="1:44" ht="8.85" customHeight="1" x14ac:dyDescent="0.25">
      <c r="A252" s="57"/>
      <c r="B252" s="11"/>
      <c r="C252" s="11"/>
      <c r="D252" s="31"/>
      <c r="E252" s="31"/>
      <c r="F252" s="31"/>
      <c r="G252" s="38"/>
      <c r="H252" s="31"/>
      <c r="I252" s="38"/>
      <c r="J252" s="31"/>
      <c r="K252" s="31"/>
      <c r="L252" s="31"/>
      <c r="M252" s="38"/>
      <c r="N252" s="31"/>
      <c r="O252" s="38"/>
      <c r="P252" s="31"/>
      <c r="Q252" s="31"/>
      <c r="R252" s="31"/>
      <c r="S252" s="38"/>
      <c r="T252" s="31"/>
      <c r="U252" s="38"/>
      <c r="V252" s="31"/>
      <c r="W252" s="31"/>
      <c r="X252" s="31"/>
      <c r="Y252" s="31"/>
      <c r="Z252" s="31"/>
      <c r="AA252" s="31"/>
      <c r="AB252" s="38"/>
      <c r="AC252" s="31"/>
      <c r="AD252" s="31"/>
      <c r="AE252" s="31"/>
      <c r="AF252" s="38"/>
      <c r="AG252" s="31"/>
      <c r="AH252" s="31"/>
      <c r="AI252" s="31"/>
      <c r="AJ252" s="38"/>
      <c r="AK252" s="31"/>
      <c r="AL252" s="31"/>
      <c r="AM252" s="31"/>
      <c r="AN252" s="31"/>
      <c r="AO252" s="31"/>
      <c r="AP252" s="37"/>
      <c r="AQ252" s="31"/>
      <c r="AR252" s="31"/>
    </row>
    <row r="253" spans="1:44" ht="8.85" customHeight="1" x14ac:dyDescent="0.25">
      <c r="A253" s="11">
        <v>11</v>
      </c>
      <c r="B253" s="25"/>
      <c r="C253" s="11" t="s">
        <v>234</v>
      </c>
      <c r="D253" s="31"/>
      <c r="E253" s="114">
        <v>5165511</v>
      </c>
      <c r="F253" s="31"/>
      <c r="G253" s="302">
        <f>(E253/$AR253)</f>
        <v>245.49740981892495</v>
      </c>
      <c r="H253" s="31"/>
      <c r="I253" s="302">
        <f>IF(G$287,G253/G$287*100,0)</f>
        <v>101.57142881889614</v>
      </c>
      <c r="J253" s="114"/>
      <c r="K253" s="114">
        <v>2274951</v>
      </c>
      <c r="L253" s="31"/>
      <c r="M253" s="302">
        <f>(K253/$AR253)</f>
        <v>108.11990874958414</v>
      </c>
      <c r="N253" s="31"/>
      <c r="O253" s="302">
        <f>IF(M$287,M253/M$287*100,0)</f>
        <v>161.76340231036741</v>
      </c>
      <c r="P253" s="31"/>
      <c r="Q253" s="114">
        <v>417824</v>
      </c>
      <c r="R253" s="31"/>
      <c r="S253" s="302">
        <f>(Q253/$AR253)</f>
        <v>19.857611330259967</v>
      </c>
      <c r="T253" s="31"/>
      <c r="U253" s="302">
        <f>IF(S$287,S253/S$287*100,0)</f>
        <v>28.435431996751852</v>
      </c>
      <c r="V253" s="31"/>
      <c r="W253" s="114">
        <f>(E253+K253+Q253)</f>
        <v>7858286</v>
      </c>
      <c r="X253" s="31"/>
      <c r="Y253" s="31"/>
      <c r="Z253" s="114">
        <v>3885781</v>
      </c>
      <c r="AA253" s="31"/>
      <c r="AB253" s="302">
        <f>IF($W253,Z253/$W253*100,0)</f>
        <v>49.448200281842631</v>
      </c>
      <c r="AC253" s="31"/>
      <c r="AD253" s="114">
        <v>1059317</v>
      </c>
      <c r="AE253" s="31"/>
      <c r="AF253" s="302">
        <f>IF($W253,AD253/$W253*100,0)</f>
        <v>13.480255109065769</v>
      </c>
      <c r="AG253" s="31"/>
      <c r="AH253" s="114">
        <v>0</v>
      </c>
      <c r="AI253" s="31"/>
      <c r="AJ253" s="302">
        <f>IF($W253,AH253/$W253*100,0)</f>
        <v>0</v>
      </c>
      <c r="AK253" s="31"/>
      <c r="AL253" s="114">
        <v>4181106</v>
      </c>
      <c r="AM253" s="31"/>
      <c r="AN253" s="114">
        <v>98422.79</v>
      </c>
      <c r="AO253" s="31"/>
      <c r="AP253" s="30">
        <v>11</v>
      </c>
      <c r="AQ253" s="31"/>
      <c r="AR253" s="114">
        <v>21041</v>
      </c>
    </row>
    <row r="254" spans="1:44" ht="8.85" customHeight="1" x14ac:dyDescent="0.25">
      <c r="A254" s="11">
        <v>12</v>
      </c>
      <c r="B254" s="25"/>
      <c r="C254" s="20" t="s">
        <v>235</v>
      </c>
      <c r="D254" s="31"/>
      <c r="E254" s="114">
        <v>479318</v>
      </c>
      <c r="F254" s="31"/>
      <c r="G254" s="302">
        <f>(E254/$AR254)</f>
        <v>123.40834191555098</v>
      </c>
      <c r="H254" s="31"/>
      <c r="I254" s="302">
        <f>IF(G$287,G254/G$287*100,0)</f>
        <v>51.058630825387631</v>
      </c>
      <c r="J254" s="114"/>
      <c r="K254" s="114">
        <v>0</v>
      </c>
      <c r="L254" s="31"/>
      <c r="M254" s="302">
        <f>(K254/$AR254)</f>
        <v>0</v>
      </c>
      <c r="N254" s="31"/>
      <c r="O254" s="302">
        <f>IF(M$287,M254/M$287*100,0)</f>
        <v>0</v>
      </c>
      <c r="P254" s="31"/>
      <c r="Q254" s="114">
        <v>104778</v>
      </c>
      <c r="R254" s="31"/>
      <c r="S254" s="302">
        <f>(Q254/$AR254)</f>
        <v>26.976828012358393</v>
      </c>
      <c r="T254" s="31"/>
      <c r="U254" s="302">
        <f>IF(S$287,S254/S$287*100,0)</f>
        <v>38.629911003673826</v>
      </c>
      <c r="V254" s="31"/>
      <c r="W254" s="114">
        <f>(E254+K254+Q254)</f>
        <v>584096</v>
      </c>
      <c r="X254" s="31"/>
      <c r="Y254" s="31"/>
      <c r="Z254" s="114">
        <v>592259</v>
      </c>
      <c r="AA254" s="31"/>
      <c r="AB254" s="302">
        <f>IF($W254,Z254/$W254*100,0)</f>
        <v>101.39754423930314</v>
      </c>
      <c r="AC254" s="31"/>
      <c r="AD254" s="114">
        <v>0</v>
      </c>
      <c r="AE254" s="31"/>
      <c r="AF254" s="302">
        <f>IF($W254,AD254/$W254*100,0)</f>
        <v>0</v>
      </c>
      <c r="AG254" s="31"/>
      <c r="AH254" s="114">
        <v>0</v>
      </c>
      <c r="AI254" s="31"/>
      <c r="AJ254" s="302">
        <f>IF($W254,AH254/$W254*100,0)</f>
        <v>0</v>
      </c>
      <c r="AK254" s="31"/>
      <c r="AL254" s="114">
        <v>0</v>
      </c>
      <c r="AM254" s="31"/>
      <c r="AN254" s="114">
        <v>0</v>
      </c>
      <c r="AO254" s="31"/>
      <c r="AP254" s="30">
        <v>12</v>
      </c>
      <c r="AQ254" s="31"/>
      <c r="AR254" s="114">
        <v>3884</v>
      </c>
    </row>
    <row r="255" spans="1:44" ht="8.85" customHeight="1" x14ac:dyDescent="0.25">
      <c r="A255" s="11">
        <v>13</v>
      </c>
      <c r="B255" s="25"/>
      <c r="C255" s="11" t="s">
        <v>236</v>
      </c>
      <c r="D255" s="31"/>
      <c r="E255" s="114">
        <v>1413316</v>
      </c>
      <c r="F255" s="31"/>
      <c r="G255" s="302">
        <f>(E255/$AR255)</f>
        <v>399.01637492941842</v>
      </c>
      <c r="H255" s="31"/>
      <c r="I255" s="302">
        <f>IF(G$287,G255/G$287*100,0)</f>
        <v>165.08794676738424</v>
      </c>
      <c r="J255" s="114"/>
      <c r="K255" s="114">
        <v>54501</v>
      </c>
      <c r="L255" s="31"/>
      <c r="M255" s="302">
        <f>(K255/$AR255)</f>
        <v>15.387069452286843</v>
      </c>
      <c r="N255" s="31"/>
      <c r="O255" s="302">
        <f>IF(M$287,M255/M$287*100,0)</f>
        <v>23.021335616854326</v>
      </c>
      <c r="P255" s="31"/>
      <c r="Q255" s="114">
        <v>230769</v>
      </c>
      <c r="R255" s="31"/>
      <c r="S255" s="302">
        <f>(Q255/$AR255)</f>
        <v>65.152173913043484</v>
      </c>
      <c r="T255" s="31"/>
      <c r="U255" s="302">
        <f>IF(S$287,S255/S$287*100,0)</f>
        <v>93.295723233426997</v>
      </c>
      <c r="V255" s="31"/>
      <c r="W255" s="114">
        <f>(E255+K255+Q255)</f>
        <v>1698586</v>
      </c>
      <c r="X255" s="31"/>
      <c r="Y255" s="31"/>
      <c r="Z255" s="114">
        <v>753717</v>
      </c>
      <c r="AA255" s="31"/>
      <c r="AB255" s="302">
        <f>IF($W255,Z255/$W255*100,0)</f>
        <v>44.373202181108283</v>
      </c>
      <c r="AC255" s="31"/>
      <c r="AD255" s="114">
        <v>0</v>
      </c>
      <c r="AE255" s="31"/>
      <c r="AF255" s="302">
        <f>IF($W255,AD255/$W255*100,0)</f>
        <v>0</v>
      </c>
      <c r="AG255" s="31"/>
      <c r="AH255" s="114">
        <v>0</v>
      </c>
      <c r="AI255" s="31"/>
      <c r="AJ255" s="302">
        <f>IF($W255,AH255/$W255*100,0)</f>
        <v>0</v>
      </c>
      <c r="AK255" s="31"/>
      <c r="AL255" s="114">
        <v>6191</v>
      </c>
      <c r="AM255" s="31"/>
      <c r="AN255" s="114">
        <v>0</v>
      </c>
      <c r="AO255" s="31"/>
      <c r="AP255" s="30">
        <v>13</v>
      </c>
      <c r="AQ255" s="31"/>
      <c r="AR255" s="114">
        <v>3542</v>
      </c>
    </row>
    <row r="256" spans="1:44" ht="8.85" customHeight="1" x14ac:dyDescent="0.25">
      <c r="A256" s="11">
        <v>14</v>
      </c>
      <c r="B256" s="25"/>
      <c r="C256" s="11" t="s">
        <v>154</v>
      </c>
      <c r="D256" s="31"/>
      <c r="E256" s="114">
        <v>2394768</v>
      </c>
      <c r="F256" s="31"/>
      <c r="G256" s="302">
        <f>(E256/$AR256)</f>
        <v>146.20965870932292</v>
      </c>
      <c r="H256" s="31"/>
      <c r="I256" s="302">
        <f>IF(G$287,G256/G$287*100,0)</f>
        <v>60.492385451979928</v>
      </c>
      <c r="J256" s="114"/>
      <c r="K256" s="114">
        <v>399485</v>
      </c>
      <c r="L256" s="31"/>
      <c r="M256" s="302">
        <f>(K256/$AR256)</f>
        <v>24.390072654008183</v>
      </c>
      <c r="N256" s="31"/>
      <c r="O256" s="302">
        <f>IF(M$287,M256/M$287*100,0)</f>
        <v>36.491162272874114</v>
      </c>
      <c r="P256" s="31"/>
      <c r="Q256" s="114">
        <v>730224</v>
      </c>
      <c r="R256" s="31"/>
      <c r="S256" s="302">
        <f>(Q256/$AR256)</f>
        <v>44.582941571524515</v>
      </c>
      <c r="T256" s="31"/>
      <c r="U256" s="302">
        <f>IF(S$287,S256/S$287*100,0)</f>
        <v>63.841273866631262</v>
      </c>
      <c r="V256" s="31"/>
      <c r="W256" s="114">
        <f>(E256+K256+Q256)</f>
        <v>3524477</v>
      </c>
      <c r="X256" s="31"/>
      <c r="Y256" s="31"/>
      <c r="Z256" s="114">
        <v>1941505</v>
      </c>
      <c r="AA256" s="31"/>
      <c r="AB256" s="302">
        <f>IF($W256,Z256/$W256*100,0)</f>
        <v>55.086329120604269</v>
      </c>
      <c r="AC256" s="31"/>
      <c r="AD256" s="114">
        <v>0</v>
      </c>
      <c r="AE256" s="31"/>
      <c r="AF256" s="302">
        <f>IF($W256,AD256/$W256*100,0)</f>
        <v>0</v>
      </c>
      <c r="AG256" s="31"/>
      <c r="AH256" s="114">
        <v>0</v>
      </c>
      <c r="AI256" s="31"/>
      <c r="AJ256" s="302">
        <f>IF($W256,AH256/$W256*100,0)</f>
        <v>0</v>
      </c>
      <c r="AK256" s="31"/>
      <c r="AL256" s="114">
        <v>181795</v>
      </c>
      <c r="AM256" s="31"/>
      <c r="AN256" s="114">
        <v>0</v>
      </c>
      <c r="AO256" s="31"/>
      <c r="AP256" s="30">
        <v>14</v>
      </c>
      <c r="AQ256" s="31"/>
      <c r="AR256" s="114">
        <v>16379</v>
      </c>
    </row>
    <row r="257" spans="1:44" ht="8.85" customHeight="1" x14ac:dyDescent="0.25">
      <c r="A257" s="11">
        <v>15</v>
      </c>
      <c r="B257" s="25"/>
      <c r="C257" s="11" t="s">
        <v>237</v>
      </c>
      <c r="D257" s="31"/>
      <c r="E257" s="114">
        <v>782236</v>
      </c>
      <c r="F257" s="31"/>
      <c r="G257" s="302">
        <f>(E257/$AR257)</f>
        <v>157.67708123362226</v>
      </c>
      <c r="H257" s="31"/>
      <c r="I257" s="302">
        <f>IF(G$287,G257/G$287*100,0)</f>
        <v>65.236885573273213</v>
      </c>
      <c r="J257" s="114"/>
      <c r="K257" s="114">
        <v>0</v>
      </c>
      <c r="L257" s="31"/>
      <c r="M257" s="302">
        <f>(K257/$AR257)</f>
        <v>0</v>
      </c>
      <c r="N257" s="31"/>
      <c r="O257" s="302">
        <f>IF(M$287,M257/M$287*100,0)</f>
        <v>0</v>
      </c>
      <c r="P257" s="31"/>
      <c r="Q257" s="114">
        <v>635438</v>
      </c>
      <c r="R257" s="31"/>
      <c r="S257" s="302">
        <f>(Q257/$AR257)</f>
        <v>128.0866760733723</v>
      </c>
      <c r="T257" s="31"/>
      <c r="U257" s="302">
        <f>IF(S$287,S257/S$287*100,0)</f>
        <v>183.41581505446248</v>
      </c>
      <c r="V257" s="31"/>
      <c r="W257" s="114">
        <f>(E257+K257+Q257)</f>
        <v>1417674</v>
      </c>
      <c r="X257" s="31"/>
      <c r="Y257" s="31"/>
      <c r="Z257" s="114">
        <v>274581</v>
      </c>
      <c r="AA257" s="31"/>
      <c r="AB257" s="302">
        <f>IF($W257,Z257/$W257*100,0)</f>
        <v>19.368416152091385</v>
      </c>
      <c r="AC257" s="31"/>
      <c r="AD257" s="114">
        <v>0</v>
      </c>
      <c r="AE257" s="31"/>
      <c r="AF257" s="302">
        <f>IF($W257,AD257/$W257*100,0)</f>
        <v>0</v>
      </c>
      <c r="AG257" s="31"/>
      <c r="AH257" s="114">
        <v>0</v>
      </c>
      <c r="AI257" s="31"/>
      <c r="AJ257" s="302">
        <f>IF($W257,AH257/$W257*100,0)</f>
        <v>0</v>
      </c>
      <c r="AK257" s="31"/>
      <c r="AL257" s="114">
        <v>0</v>
      </c>
      <c r="AM257" s="31"/>
      <c r="AN257" s="114">
        <v>1699.7999999999997</v>
      </c>
      <c r="AO257" s="31"/>
      <c r="AP257" s="30">
        <v>15</v>
      </c>
      <c r="AQ257" s="31"/>
      <c r="AR257" s="114">
        <v>4961</v>
      </c>
    </row>
    <row r="258" spans="1:44" ht="8.85" customHeight="1" x14ac:dyDescent="0.25">
      <c r="A258" s="57"/>
      <c r="B258" s="11"/>
      <c r="C258" s="11"/>
      <c r="D258" s="31"/>
      <c r="E258" s="31"/>
      <c r="F258" s="31"/>
      <c r="G258" s="38"/>
      <c r="H258" s="31"/>
      <c r="I258" s="38"/>
      <c r="J258" s="31"/>
      <c r="K258" s="31"/>
      <c r="L258" s="31"/>
      <c r="M258" s="38"/>
      <c r="N258" s="31"/>
      <c r="O258" s="38"/>
      <c r="P258" s="31"/>
      <c r="Q258" s="31"/>
      <c r="R258" s="31"/>
      <c r="S258" s="38"/>
      <c r="T258" s="31"/>
      <c r="U258" s="38"/>
      <c r="V258" s="31"/>
      <c r="W258" s="31"/>
      <c r="X258" s="31"/>
      <c r="Y258" s="31"/>
      <c r="Z258" s="31"/>
      <c r="AA258" s="31"/>
      <c r="AB258" s="38"/>
      <c r="AC258" s="31"/>
      <c r="AD258" s="31"/>
      <c r="AE258" s="31"/>
      <c r="AF258" s="38"/>
      <c r="AG258" s="31"/>
      <c r="AH258" s="31"/>
      <c r="AI258" s="31"/>
      <c r="AJ258" s="38"/>
      <c r="AK258" s="31"/>
      <c r="AL258" s="31"/>
      <c r="AM258" s="31"/>
      <c r="AN258" s="31"/>
      <c r="AO258" s="31"/>
      <c r="AP258" s="37"/>
      <c r="AQ258" s="31"/>
      <c r="AR258" s="31"/>
    </row>
    <row r="259" spans="1:44" ht="8.85" customHeight="1" x14ac:dyDescent="0.25">
      <c r="A259" s="11">
        <v>16</v>
      </c>
      <c r="B259" s="25"/>
      <c r="C259" s="11" t="s">
        <v>238</v>
      </c>
      <c r="D259" s="31"/>
      <c r="E259" s="114">
        <v>1991772</v>
      </c>
      <c r="F259" s="31"/>
      <c r="G259" s="302">
        <f>(E259/$AR259)</f>
        <v>242.42599805258033</v>
      </c>
      <c r="H259" s="31"/>
      <c r="I259" s="302">
        <f>IF(G$287,G259/G$287*100,0)</f>
        <v>100.30067129103098</v>
      </c>
      <c r="J259" s="114"/>
      <c r="K259" s="114">
        <v>836588</v>
      </c>
      <c r="L259" s="31"/>
      <c r="M259" s="302">
        <f>(K259/$AR259)</f>
        <v>101.82424537487829</v>
      </c>
      <c r="N259" s="31"/>
      <c r="O259" s="302">
        <f>IF(M$287,M259/M$287*100,0)</f>
        <v>152.34415714940528</v>
      </c>
      <c r="P259" s="31"/>
      <c r="Q259" s="114">
        <v>1335051</v>
      </c>
      <c r="R259" s="31"/>
      <c r="S259" s="302">
        <f>(Q259/$AR259)</f>
        <v>162.49403602726389</v>
      </c>
      <c r="T259" s="31"/>
      <c r="U259" s="302">
        <f>IF(S$287,S259/S$287*100,0)</f>
        <v>232.68599805304567</v>
      </c>
      <c r="V259" s="31"/>
      <c r="W259" s="114">
        <f>(E259+K259+Q259)</f>
        <v>4163411</v>
      </c>
      <c r="X259" s="31"/>
      <c r="Y259" s="31"/>
      <c r="Z259" s="114">
        <v>1675130</v>
      </c>
      <c r="AA259" s="31"/>
      <c r="AB259" s="302">
        <f>IF($W259,Z259/$W259*100,0)</f>
        <v>40.234557673984142</v>
      </c>
      <c r="AC259" s="31"/>
      <c r="AD259" s="114">
        <v>241099</v>
      </c>
      <c r="AE259" s="31"/>
      <c r="AF259" s="302">
        <f>IF($W259,AD259/$W259*100,0)</f>
        <v>5.7909007782320794</v>
      </c>
      <c r="AG259" s="31"/>
      <c r="AH259" s="114">
        <v>0</v>
      </c>
      <c r="AI259" s="31"/>
      <c r="AJ259" s="302">
        <f>IF($W259,AH259/$W259*100,0)</f>
        <v>0</v>
      </c>
      <c r="AK259" s="31"/>
      <c r="AL259" s="114">
        <v>481825</v>
      </c>
      <c r="AM259" s="31"/>
      <c r="AN259" s="114">
        <v>274.62</v>
      </c>
      <c r="AO259" s="31"/>
      <c r="AP259" s="30">
        <v>16</v>
      </c>
      <c r="AQ259" s="31"/>
      <c r="AR259" s="114">
        <v>8216</v>
      </c>
    </row>
    <row r="260" spans="1:44" ht="8.85" customHeight="1" x14ac:dyDescent="0.25">
      <c r="A260" s="11">
        <v>17</v>
      </c>
      <c r="B260" s="25"/>
      <c r="C260" s="11" t="s">
        <v>239</v>
      </c>
      <c r="D260" s="31"/>
      <c r="E260" s="114">
        <v>11263031</v>
      </c>
      <c r="F260" s="31"/>
      <c r="G260" s="302">
        <f>(E260/$AR260)</f>
        <v>779.98829639889198</v>
      </c>
      <c r="H260" s="31"/>
      <c r="I260" s="302">
        <f>IF(G$287,G260/G$287*100,0)</f>
        <v>322.71023057101451</v>
      </c>
      <c r="J260" s="114"/>
      <c r="K260" s="114">
        <v>879650</v>
      </c>
      <c r="L260" s="31"/>
      <c r="M260" s="302">
        <f>(K260/$AR260)</f>
        <v>60.917590027700832</v>
      </c>
      <c r="N260" s="31"/>
      <c r="O260" s="302">
        <f>IF(M$287,M260/M$287*100,0)</f>
        <v>91.141740104982262</v>
      </c>
      <c r="P260" s="31"/>
      <c r="Q260" s="114">
        <v>340174</v>
      </c>
      <c r="R260" s="31"/>
      <c r="S260" s="302">
        <f>(Q260/$AR260)</f>
        <v>23.55775623268698</v>
      </c>
      <c r="T260" s="31"/>
      <c r="U260" s="302">
        <f>IF(S$287,S260/S$287*100,0)</f>
        <v>33.733915132573905</v>
      </c>
      <c r="V260" s="31"/>
      <c r="W260" s="114">
        <f>(E260+K260+Q260)</f>
        <v>12482855</v>
      </c>
      <c r="X260" s="31"/>
      <c r="Y260" s="31"/>
      <c r="Z260" s="114">
        <v>6094665</v>
      </c>
      <c r="AA260" s="31"/>
      <c r="AB260" s="302">
        <f>IF($W260,Z260/$W260*100,0)</f>
        <v>48.824287392587671</v>
      </c>
      <c r="AC260" s="31"/>
      <c r="AD260" s="114">
        <v>0</v>
      </c>
      <c r="AE260" s="31"/>
      <c r="AF260" s="302">
        <f>IF($W260,AD260/$W260*100,0)</f>
        <v>0</v>
      </c>
      <c r="AG260" s="31"/>
      <c r="AH260" s="114">
        <v>0</v>
      </c>
      <c r="AI260" s="31"/>
      <c r="AJ260" s="302">
        <f>IF($W260,AH260/$W260*100,0)</f>
        <v>0</v>
      </c>
      <c r="AK260" s="31"/>
      <c r="AL260" s="114">
        <v>1099451</v>
      </c>
      <c r="AM260" s="31"/>
      <c r="AN260" s="114">
        <v>0</v>
      </c>
      <c r="AO260" s="31"/>
      <c r="AP260" s="30">
        <v>17</v>
      </c>
      <c r="AQ260" s="31"/>
      <c r="AR260" s="114">
        <v>14440</v>
      </c>
    </row>
    <row r="261" spans="1:44" ht="8.85" customHeight="1" x14ac:dyDescent="0.25">
      <c r="A261" s="11">
        <v>18</v>
      </c>
      <c r="B261" s="25"/>
      <c r="C261" s="11" t="s">
        <v>240</v>
      </c>
      <c r="D261" s="31"/>
      <c r="E261" s="114">
        <v>4325308</v>
      </c>
      <c r="F261" s="31"/>
      <c r="G261" s="302">
        <f>(E261/$AR261)</f>
        <v>185.69929589558646</v>
      </c>
      <c r="H261" s="31"/>
      <c r="I261" s="302">
        <f>IF(G$287,G261/G$287*100,0)</f>
        <v>76.830720245438911</v>
      </c>
      <c r="J261" s="114"/>
      <c r="K261" s="114">
        <v>2484126</v>
      </c>
      <c r="L261" s="31"/>
      <c r="M261" s="302">
        <f>(K261/$AR261)</f>
        <v>106.65146831530139</v>
      </c>
      <c r="N261" s="31"/>
      <c r="O261" s="302">
        <f>IF(M$287,M261/M$287*100,0)</f>
        <v>159.56639785959732</v>
      </c>
      <c r="P261" s="31"/>
      <c r="Q261" s="114">
        <v>3393651</v>
      </c>
      <c r="R261" s="31"/>
      <c r="S261" s="302">
        <f>(Q261/$AR261)</f>
        <v>145.70028335909325</v>
      </c>
      <c r="T261" s="31"/>
      <c r="U261" s="302">
        <f>IF(S$287,S261/S$287*100,0)</f>
        <v>208.63790868197705</v>
      </c>
      <c r="V261" s="31"/>
      <c r="W261" s="114">
        <f>(E261+K261+Q261)</f>
        <v>10203085</v>
      </c>
      <c r="X261" s="31"/>
      <c r="Y261" s="31"/>
      <c r="Z261" s="114">
        <v>2237390</v>
      </c>
      <c r="AA261" s="31"/>
      <c r="AB261" s="302">
        <f>IF($W261,Z261/$W261*100,0)</f>
        <v>21.928563762822716</v>
      </c>
      <c r="AC261" s="31"/>
      <c r="AD261" s="114">
        <v>0</v>
      </c>
      <c r="AE261" s="31"/>
      <c r="AF261" s="302">
        <f>IF($W261,AD261/$W261*100,0)</f>
        <v>0</v>
      </c>
      <c r="AG261" s="31"/>
      <c r="AH261" s="114">
        <v>0</v>
      </c>
      <c r="AI261" s="31"/>
      <c r="AJ261" s="302">
        <f>IF($W261,AH261/$W261*100,0)</f>
        <v>0</v>
      </c>
      <c r="AK261" s="31"/>
      <c r="AL261" s="114">
        <v>125539</v>
      </c>
      <c r="AM261" s="31"/>
      <c r="AN261" s="114">
        <v>0</v>
      </c>
      <c r="AO261" s="31"/>
      <c r="AP261" s="30">
        <v>18</v>
      </c>
      <c r="AQ261" s="31"/>
      <c r="AR261" s="114">
        <v>23292</v>
      </c>
    </row>
    <row r="262" spans="1:44" ht="8.85" customHeight="1" x14ac:dyDescent="0.25">
      <c r="A262" s="11">
        <v>19</v>
      </c>
      <c r="B262" s="25"/>
      <c r="C262" s="11" t="s">
        <v>241</v>
      </c>
      <c r="D262" s="31"/>
      <c r="E262" s="114">
        <v>8647099</v>
      </c>
      <c r="F262" s="31"/>
      <c r="G262" s="302">
        <f>(E262/$AR262)</f>
        <v>202.90733527313685</v>
      </c>
      <c r="H262" s="31"/>
      <c r="I262" s="302">
        <f>IF(G$287,G262/G$287*100,0)</f>
        <v>83.950327527808227</v>
      </c>
      <c r="J262" s="114"/>
      <c r="K262" s="114">
        <v>2993286</v>
      </c>
      <c r="L262" s="31"/>
      <c r="M262" s="302">
        <f>(K262/$AR262)</f>
        <v>70.238548901820906</v>
      </c>
      <c r="N262" s="31"/>
      <c r="O262" s="302">
        <f>IF(M$287,M262/M$287*100,0)</f>
        <v>105.08727555456221</v>
      </c>
      <c r="P262" s="31"/>
      <c r="Q262" s="114">
        <v>1667889</v>
      </c>
      <c r="R262" s="31"/>
      <c r="S262" s="302">
        <f>(Q262/$AR262)</f>
        <v>39.137624366435141</v>
      </c>
      <c r="T262" s="31"/>
      <c r="U262" s="302">
        <f>IF(S$287,S262/S$287*100,0)</f>
        <v>56.043762649856198</v>
      </c>
      <c r="V262" s="31"/>
      <c r="W262" s="114">
        <f>(E262+K262+Q262)</f>
        <v>13308274</v>
      </c>
      <c r="X262" s="31"/>
      <c r="Y262" s="31"/>
      <c r="Z262" s="114">
        <v>4519870</v>
      </c>
      <c r="AA262" s="31"/>
      <c r="AB262" s="302">
        <f>IF($W262,Z262/$W262*100,0)</f>
        <v>33.962856490631317</v>
      </c>
      <c r="AC262" s="31"/>
      <c r="AD262" s="114">
        <v>0</v>
      </c>
      <c r="AE262" s="31"/>
      <c r="AF262" s="302">
        <f>IF($W262,AD262/$W262*100,0)</f>
        <v>0</v>
      </c>
      <c r="AG262" s="31"/>
      <c r="AH262" s="114">
        <v>0</v>
      </c>
      <c r="AI262" s="31"/>
      <c r="AJ262" s="302">
        <f>IF($W262,AH262/$W262*100,0)</f>
        <v>0</v>
      </c>
      <c r="AK262" s="31"/>
      <c r="AL262" s="114">
        <v>0</v>
      </c>
      <c r="AM262" s="31"/>
      <c r="AN262" s="114">
        <v>321.98</v>
      </c>
      <c r="AO262" s="31"/>
      <c r="AP262" s="30">
        <v>19</v>
      </c>
      <c r="AQ262" s="31"/>
      <c r="AR262" s="114">
        <v>42616</v>
      </c>
    </row>
    <row r="263" spans="1:44" ht="8.85" customHeight="1" x14ac:dyDescent="0.25">
      <c r="A263" s="11">
        <v>20</v>
      </c>
      <c r="B263" s="25"/>
      <c r="C263" s="11" t="s">
        <v>242</v>
      </c>
      <c r="D263" s="31"/>
      <c r="E263" s="114">
        <v>1498339</v>
      </c>
      <c r="F263" s="31"/>
      <c r="G263" s="302">
        <f>(E263/$AR263)</f>
        <v>306.09581205311542</v>
      </c>
      <c r="H263" s="31"/>
      <c r="I263" s="302">
        <f>IF(G$287,G263/G$287*100,0)</f>
        <v>126.64324649554206</v>
      </c>
      <c r="J263" s="114"/>
      <c r="K263" s="114">
        <v>268751</v>
      </c>
      <c r="L263" s="31"/>
      <c r="M263" s="302">
        <f>(K263/$AR263)</f>
        <v>54.903166496424923</v>
      </c>
      <c r="N263" s="31"/>
      <c r="O263" s="302">
        <f>IF(M$287,M263/M$287*100,0)</f>
        <v>82.143271417702053</v>
      </c>
      <c r="P263" s="31"/>
      <c r="Q263" s="114">
        <v>469501</v>
      </c>
      <c r="R263" s="31"/>
      <c r="S263" s="302">
        <f>(Q263/$AR263)</f>
        <v>95.914402451481109</v>
      </c>
      <c r="T263" s="31"/>
      <c r="U263" s="302">
        <f>IF(S$287,S263/S$287*100,0)</f>
        <v>137.34620056049184</v>
      </c>
      <c r="V263" s="31"/>
      <c r="W263" s="114">
        <f>(E263+K263+Q263)</f>
        <v>2236591</v>
      </c>
      <c r="X263" s="31"/>
      <c r="Y263" s="31"/>
      <c r="Z263" s="114">
        <v>1131589</v>
      </c>
      <c r="AA263" s="31"/>
      <c r="AB263" s="302">
        <f>IF($W263,Z263/$W263*100,0)</f>
        <v>50.594364369703712</v>
      </c>
      <c r="AC263" s="31"/>
      <c r="AD263" s="114">
        <v>0</v>
      </c>
      <c r="AE263" s="31"/>
      <c r="AF263" s="302">
        <f>IF($W263,AD263/$W263*100,0)</f>
        <v>0</v>
      </c>
      <c r="AG263" s="31"/>
      <c r="AH263" s="114">
        <v>0</v>
      </c>
      <c r="AI263" s="31"/>
      <c r="AJ263" s="302">
        <f>IF($W263,AH263/$W263*100,0)</f>
        <v>0</v>
      </c>
      <c r="AK263" s="31"/>
      <c r="AL263" s="114">
        <v>264440</v>
      </c>
      <c r="AM263" s="31"/>
      <c r="AN263" s="114">
        <v>0</v>
      </c>
      <c r="AO263" s="31"/>
      <c r="AP263" s="30">
        <v>20</v>
      </c>
      <c r="AQ263" s="31"/>
      <c r="AR263" s="114">
        <v>4895</v>
      </c>
    </row>
    <row r="264" spans="1:44" ht="8.85" customHeight="1" x14ac:dyDescent="0.25">
      <c r="A264" s="57"/>
      <c r="B264" s="11"/>
      <c r="C264" s="11"/>
      <c r="D264" s="31"/>
      <c r="E264" s="31"/>
      <c r="F264" s="31"/>
      <c r="G264" s="38"/>
      <c r="H264" s="31"/>
      <c r="I264" s="38"/>
      <c r="J264" s="277"/>
      <c r="K264" s="31"/>
      <c r="L264" s="31"/>
      <c r="M264" s="38"/>
      <c r="N264" s="31"/>
      <c r="O264" s="38"/>
      <c r="P264" s="31"/>
      <c r="Q264" s="31"/>
      <c r="R264" s="31"/>
      <c r="S264" s="38"/>
      <c r="T264" s="31"/>
      <c r="U264" s="38"/>
      <c r="V264" s="31"/>
      <c r="W264" s="277"/>
      <c r="X264" s="31"/>
      <c r="Y264" s="31"/>
      <c r="Z264" s="31"/>
      <c r="AA264" s="31"/>
      <c r="AB264" s="38"/>
      <c r="AC264" s="31"/>
      <c r="AD264" s="31"/>
      <c r="AE264" s="31"/>
      <c r="AF264" s="38"/>
      <c r="AG264" s="31"/>
      <c r="AH264" s="31"/>
      <c r="AI264" s="31"/>
      <c r="AJ264" s="38"/>
      <c r="AK264" s="31"/>
      <c r="AL264" s="31"/>
      <c r="AM264" s="31"/>
      <c r="AN264" s="31"/>
      <c r="AO264" s="31"/>
      <c r="AP264" s="37"/>
      <c r="AQ264" s="31"/>
      <c r="AR264" s="277"/>
    </row>
    <row r="265" spans="1:44" ht="8.85" customHeight="1" x14ac:dyDescent="0.25">
      <c r="A265" s="11">
        <v>21</v>
      </c>
      <c r="B265" s="25"/>
      <c r="C265" s="11" t="s">
        <v>243</v>
      </c>
      <c r="D265" s="31"/>
      <c r="E265" s="114">
        <v>1844176</v>
      </c>
      <c r="F265" s="31"/>
      <c r="G265" s="302">
        <f>(E265/$AR265)</f>
        <v>309.01072386058979</v>
      </c>
      <c r="H265" s="31"/>
      <c r="I265" s="302">
        <f>IF(G$287,G265/G$287*100,0)</f>
        <v>127.84925415723029</v>
      </c>
      <c r="J265" s="114"/>
      <c r="K265" s="114">
        <v>369277</v>
      </c>
      <c r="L265" s="31"/>
      <c r="M265" s="302">
        <f>(K265/$AR265)</f>
        <v>61.87617292225201</v>
      </c>
      <c r="N265" s="31"/>
      <c r="O265" s="302">
        <f>IF(M$287,M265/M$287*100,0)</f>
        <v>92.575922136880379</v>
      </c>
      <c r="P265" s="31"/>
      <c r="Q265" s="114">
        <v>0</v>
      </c>
      <c r="R265" s="31"/>
      <c r="S265" s="302">
        <f>(Q265/$AR265)</f>
        <v>0</v>
      </c>
      <c r="T265" s="31"/>
      <c r="U265" s="302">
        <f>IF(S$287,S265/S$287*100,0)</f>
        <v>0</v>
      </c>
      <c r="V265" s="31"/>
      <c r="W265" s="114">
        <f>(E265+K265+Q265)</f>
        <v>2213453</v>
      </c>
      <c r="X265" s="31"/>
      <c r="Y265" s="31"/>
      <c r="Z265" s="114">
        <v>1291886</v>
      </c>
      <c r="AA265" s="31"/>
      <c r="AB265" s="302">
        <f>IF($W265,Z265/$W265*100,0)</f>
        <v>58.365187785780861</v>
      </c>
      <c r="AC265" s="31"/>
      <c r="AD265" s="114">
        <v>0</v>
      </c>
      <c r="AE265" s="31"/>
      <c r="AF265" s="302">
        <f>IF($W265,AD265/$W265*100,0)</f>
        <v>0</v>
      </c>
      <c r="AG265" s="31"/>
      <c r="AH265" s="114">
        <v>0</v>
      </c>
      <c r="AI265" s="31"/>
      <c r="AJ265" s="302">
        <f>IF($W265,AH265/$W265*100,0)</f>
        <v>0</v>
      </c>
      <c r="AK265" s="31"/>
      <c r="AL265" s="114">
        <v>409394</v>
      </c>
      <c r="AM265" s="31"/>
      <c r="AN265" s="114">
        <v>0</v>
      </c>
      <c r="AO265" s="31"/>
      <c r="AP265" s="30">
        <v>21</v>
      </c>
      <c r="AQ265" s="31"/>
      <c r="AR265" s="114">
        <v>5968</v>
      </c>
    </row>
    <row r="266" spans="1:44" ht="8.85" customHeight="1" x14ac:dyDescent="0.25">
      <c r="A266" s="11">
        <v>22</v>
      </c>
      <c r="B266" s="25"/>
      <c r="C266" s="20" t="s">
        <v>195</v>
      </c>
      <c r="D266" s="31"/>
      <c r="E266" s="114">
        <v>1360536</v>
      </c>
      <c r="F266" s="31"/>
      <c r="G266" s="302">
        <f>(E266/$AR266)</f>
        <v>288.18809574242744</v>
      </c>
      <c r="H266" s="31"/>
      <c r="I266" s="302">
        <f>IF(G$287,G266/G$287*100,0)</f>
        <v>119.23415678701264</v>
      </c>
      <c r="J266" s="114"/>
      <c r="K266" s="114">
        <v>176392</v>
      </c>
      <c r="L266" s="31"/>
      <c r="M266" s="302">
        <f>(K266/$AR266)</f>
        <v>37.363270493539503</v>
      </c>
      <c r="N266" s="31"/>
      <c r="O266" s="302">
        <f>IF(M$287,M266/M$287*100,0)</f>
        <v>55.900988322844448</v>
      </c>
      <c r="P266" s="31"/>
      <c r="Q266" s="114">
        <v>288960</v>
      </c>
      <c r="R266" s="31"/>
      <c r="S266" s="302">
        <f>(Q266/$AR266)</f>
        <v>61.207371319635669</v>
      </c>
      <c r="T266" s="31"/>
      <c r="U266" s="302">
        <f>IF(S$287,S266/S$287*100,0)</f>
        <v>87.646898507236244</v>
      </c>
      <c r="V266" s="31"/>
      <c r="W266" s="114">
        <f>(E266+K266+Q266)</f>
        <v>1825888</v>
      </c>
      <c r="X266" s="31"/>
      <c r="Y266" s="31"/>
      <c r="Z266" s="114">
        <v>949757</v>
      </c>
      <c r="AA266" s="31"/>
      <c r="AB266" s="302">
        <f>IF($W266,Z266/$W266*100,0)</f>
        <v>52.016169666485567</v>
      </c>
      <c r="AC266" s="31"/>
      <c r="AD266" s="114">
        <v>0</v>
      </c>
      <c r="AE266" s="31"/>
      <c r="AF266" s="302">
        <f>IF($W266,AD266/$W266*100,0)</f>
        <v>0</v>
      </c>
      <c r="AG266" s="31"/>
      <c r="AH266" s="114">
        <v>0</v>
      </c>
      <c r="AI266" s="31"/>
      <c r="AJ266" s="302">
        <f>IF($W266,AH266/$W266*100,0)</f>
        <v>0</v>
      </c>
      <c r="AK266" s="31"/>
      <c r="AL266" s="114">
        <v>149340</v>
      </c>
      <c r="AM266" s="31"/>
      <c r="AN266" s="114">
        <v>915.56</v>
      </c>
      <c r="AO266" s="31"/>
      <c r="AP266" s="30">
        <v>22</v>
      </c>
      <c r="AQ266" s="31"/>
      <c r="AR266" s="114">
        <v>4721</v>
      </c>
    </row>
    <row r="267" spans="1:44" ht="8.85" customHeight="1" x14ac:dyDescent="0.25">
      <c r="A267" s="11">
        <v>23</v>
      </c>
      <c r="B267" s="25"/>
      <c r="C267" s="11" t="s">
        <v>203</v>
      </c>
      <c r="D267" s="31"/>
      <c r="E267" s="114">
        <v>2284859</v>
      </c>
      <c r="F267" s="31"/>
      <c r="G267" s="302">
        <f>(E267/$AR267)</f>
        <v>251.47028395333481</v>
      </c>
      <c r="H267" s="31"/>
      <c r="I267" s="302">
        <f>IF(G$287,G267/G$287*100,0)</f>
        <v>104.04262947406764</v>
      </c>
      <c r="J267" s="114"/>
      <c r="K267" s="114">
        <v>7592</v>
      </c>
      <c r="L267" s="31"/>
      <c r="M267" s="302">
        <f>(K267/$AR267)</f>
        <v>0.83557120845256438</v>
      </c>
      <c r="N267" s="31"/>
      <c r="O267" s="302">
        <f>IF(M$287,M267/M$287*100,0)</f>
        <v>1.2501383243388275</v>
      </c>
      <c r="P267" s="31"/>
      <c r="Q267" s="114">
        <v>320258</v>
      </c>
      <c r="R267" s="31"/>
      <c r="S267" s="302">
        <f>(Q267/$AR267)</f>
        <v>35.247413603345805</v>
      </c>
      <c r="T267" s="31"/>
      <c r="U267" s="302">
        <f>IF(S$287,S267/S$287*100,0)</f>
        <v>50.473111589811971</v>
      </c>
      <c r="V267" s="31"/>
      <c r="W267" s="114">
        <f>(E267+K267+Q267)</f>
        <v>2612709</v>
      </c>
      <c r="X267" s="31"/>
      <c r="Y267" s="31"/>
      <c r="Z267" s="114">
        <v>2120127</v>
      </c>
      <c r="AA267" s="31"/>
      <c r="AB267" s="302">
        <f>IF($W267,Z267/$W267*100,0)</f>
        <v>81.14669486728144</v>
      </c>
      <c r="AC267" s="31"/>
      <c r="AD267" s="114">
        <v>0</v>
      </c>
      <c r="AE267" s="31"/>
      <c r="AF267" s="302">
        <f>IF($W267,AD267/$W267*100,0)</f>
        <v>0</v>
      </c>
      <c r="AG267" s="31"/>
      <c r="AH267" s="114">
        <v>0</v>
      </c>
      <c r="AI267" s="31"/>
      <c r="AJ267" s="302">
        <f>IF($W267,AH267/$W267*100,0)</f>
        <v>0</v>
      </c>
      <c r="AK267" s="31"/>
      <c r="AL267" s="114">
        <v>141649</v>
      </c>
      <c r="AM267" s="31"/>
      <c r="AN267" s="114">
        <v>378.15</v>
      </c>
      <c r="AO267" s="31"/>
      <c r="AP267" s="30">
        <v>23</v>
      </c>
      <c r="AQ267" s="31"/>
      <c r="AR267" s="114">
        <v>9086</v>
      </c>
    </row>
    <row r="268" spans="1:44" ht="8.85" customHeight="1" x14ac:dyDescent="0.25">
      <c r="A268" s="11">
        <v>24</v>
      </c>
      <c r="B268" s="25"/>
      <c r="C268" s="58" t="s">
        <v>244</v>
      </c>
      <c r="D268" s="31"/>
      <c r="E268" s="114">
        <v>871060</v>
      </c>
      <c r="F268" s="31"/>
      <c r="G268" s="302">
        <f>(E268/$AR268)</f>
        <v>112.72939044907467</v>
      </c>
      <c r="H268" s="31"/>
      <c r="I268" s="302">
        <f>IF(G$287,G268/G$287*100,0)</f>
        <v>46.640350569242834</v>
      </c>
      <c r="J268" s="114"/>
      <c r="K268" s="114">
        <v>429211</v>
      </c>
      <c r="L268" s="31"/>
      <c r="M268" s="302">
        <f>(K268/$AR268)</f>
        <v>55.546913420473665</v>
      </c>
      <c r="N268" s="31"/>
      <c r="O268" s="302">
        <f>IF(M$287,M268/M$287*100,0)</f>
        <v>83.106412192285433</v>
      </c>
      <c r="P268" s="31"/>
      <c r="Q268" s="114">
        <v>1714025</v>
      </c>
      <c r="R268" s="31"/>
      <c r="S268" s="302">
        <f>(Q268/$AR268)</f>
        <v>221.82282904102499</v>
      </c>
      <c r="T268" s="31"/>
      <c r="U268" s="302">
        <f>IF(S$287,S268/S$287*100,0)</f>
        <v>317.64283556659791</v>
      </c>
      <c r="V268" s="31"/>
      <c r="W268" s="114">
        <f>(E268+K268+Q268)</f>
        <v>3014296</v>
      </c>
      <c r="X268" s="31"/>
      <c r="Y268" s="31"/>
      <c r="Z268" s="114">
        <v>683207</v>
      </c>
      <c r="AA268" s="31"/>
      <c r="AB268" s="302">
        <f>IF($W268,Z268/$W268*100,0)</f>
        <v>22.665557728902535</v>
      </c>
      <c r="AC268" s="31"/>
      <c r="AD268" s="114">
        <v>0</v>
      </c>
      <c r="AE268" s="31"/>
      <c r="AF268" s="302">
        <f>IF($W268,AD268/$W268*100,0)</f>
        <v>0</v>
      </c>
      <c r="AG268" s="31"/>
      <c r="AH268" s="114">
        <v>0</v>
      </c>
      <c r="AI268" s="31"/>
      <c r="AJ268" s="302">
        <f>IF($W268,AH268/$W268*100,0)</f>
        <v>0</v>
      </c>
      <c r="AK268" s="31"/>
      <c r="AL268" s="114">
        <v>0</v>
      </c>
      <c r="AM268" s="31"/>
      <c r="AN268" s="114">
        <v>0</v>
      </c>
      <c r="AO268" s="31"/>
      <c r="AP268" s="30">
        <v>24</v>
      </c>
      <c r="AQ268" s="31"/>
      <c r="AR268" s="114">
        <v>7727</v>
      </c>
    </row>
    <row r="269" spans="1:44" ht="8.85" customHeight="1" x14ac:dyDescent="0.25">
      <c r="A269" s="11">
        <v>25</v>
      </c>
      <c r="B269" s="25"/>
      <c r="C269" s="11" t="s">
        <v>245</v>
      </c>
      <c r="D269" s="31"/>
      <c r="E269" s="114">
        <v>835555</v>
      </c>
      <c r="F269" s="31"/>
      <c r="G269" s="302">
        <f>(E269/$AR269)</f>
        <v>143.49218615833763</v>
      </c>
      <c r="H269" s="31"/>
      <c r="I269" s="302">
        <f>IF(G$287,G269/G$287*100,0)</f>
        <v>59.368065769815892</v>
      </c>
      <c r="J269" s="114"/>
      <c r="K269" s="114">
        <v>390584</v>
      </c>
      <c r="L269" s="31"/>
      <c r="M269" s="302">
        <f>(K269/$AR269)</f>
        <v>67.076077623218268</v>
      </c>
      <c r="N269" s="31"/>
      <c r="O269" s="302">
        <f>IF(M$287,M269/M$287*100,0)</f>
        <v>100.35574997660015</v>
      </c>
      <c r="P269" s="31"/>
      <c r="Q269" s="114">
        <v>0</v>
      </c>
      <c r="R269" s="31"/>
      <c r="S269" s="302">
        <f>(Q269/$AR269)</f>
        <v>0</v>
      </c>
      <c r="T269" s="31"/>
      <c r="U269" s="302">
        <f>IF(S$287,S269/S$287*100,0)</f>
        <v>0</v>
      </c>
      <c r="V269" s="31"/>
      <c r="W269" s="114">
        <f>(E269+K269+Q269)</f>
        <v>1226139</v>
      </c>
      <c r="X269" s="31"/>
      <c r="Y269" s="31"/>
      <c r="Z269" s="114">
        <v>764783</v>
      </c>
      <c r="AA269" s="31"/>
      <c r="AB269" s="302">
        <f>IF($W269,Z269/$W269*100,0)</f>
        <v>62.373270893430522</v>
      </c>
      <c r="AC269" s="31"/>
      <c r="AD269" s="114">
        <v>38500</v>
      </c>
      <c r="AE269" s="31"/>
      <c r="AF269" s="302">
        <f>IF($W269,AD269/$W269*100,0)</f>
        <v>3.1399376416540052</v>
      </c>
      <c r="AG269" s="31"/>
      <c r="AH269" s="114">
        <v>0</v>
      </c>
      <c r="AI269" s="31"/>
      <c r="AJ269" s="302">
        <f>IF($W269,AH269/$W269*100,0)</f>
        <v>0</v>
      </c>
      <c r="AK269" s="31"/>
      <c r="AL269" s="114">
        <v>416698</v>
      </c>
      <c r="AM269" s="31"/>
      <c r="AN269" s="114">
        <v>0</v>
      </c>
      <c r="AO269" s="31"/>
      <c r="AP269" s="30">
        <v>25</v>
      </c>
      <c r="AQ269" s="31"/>
      <c r="AR269" s="114">
        <v>5823</v>
      </c>
    </row>
    <row r="270" spans="1:44" ht="8.85" customHeight="1" x14ac:dyDescent="0.25">
      <c r="A270" s="57"/>
      <c r="B270" s="11"/>
      <c r="C270" s="11"/>
      <c r="D270" s="31"/>
      <c r="E270" s="31"/>
      <c r="F270" s="31"/>
      <c r="G270" s="38"/>
      <c r="H270" s="31"/>
      <c r="I270" s="38"/>
      <c r="J270" s="277"/>
      <c r="K270" s="31"/>
      <c r="L270" s="31"/>
      <c r="M270" s="38"/>
      <c r="N270" s="31"/>
      <c r="O270" s="38"/>
      <c r="P270" s="31"/>
      <c r="Q270" s="31"/>
      <c r="R270" s="31"/>
      <c r="S270" s="38"/>
      <c r="T270" s="31"/>
      <c r="U270" s="38"/>
      <c r="V270" s="31"/>
      <c r="W270" s="277"/>
      <c r="X270" s="31"/>
      <c r="Y270" s="31"/>
      <c r="Z270" s="31"/>
      <c r="AA270" s="31"/>
      <c r="AB270" s="38"/>
      <c r="AC270" s="31"/>
      <c r="AD270" s="31"/>
      <c r="AE270" s="31"/>
      <c r="AF270" s="38"/>
      <c r="AG270" s="31"/>
      <c r="AH270" s="31"/>
      <c r="AI270" s="31"/>
      <c r="AJ270" s="38"/>
      <c r="AK270" s="31"/>
      <c r="AL270" s="31"/>
      <c r="AM270" s="31"/>
      <c r="AN270" s="31"/>
      <c r="AO270" s="31"/>
      <c r="AP270" s="37"/>
      <c r="AQ270" s="31"/>
      <c r="AR270" s="277"/>
    </row>
    <row r="271" spans="1:44" ht="8.85" customHeight="1" x14ac:dyDescent="0.25">
      <c r="A271" s="11">
        <v>26</v>
      </c>
      <c r="B271" s="25"/>
      <c r="C271" s="11" t="s">
        <v>246</v>
      </c>
      <c r="D271" s="31"/>
      <c r="E271" s="114">
        <v>1438434</v>
      </c>
      <c r="F271" s="31"/>
      <c r="G271" s="302">
        <f>(E271/$AR271)</f>
        <v>299.73619504063345</v>
      </c>
      <c r="H271" s="31"/>
      <c r="I271" s="302">
        <f>IF(G$287,G271/G$287*100,0)</f>
        <v>124.01203589672068</v>
      </c>
      <c r="J271" s="114"/>
      <c r="K271" s="114">
        <v>105553</v>
      </c>
      <c r="L271" s="31"/>
      <c r="M271" s="302">
        <f>(K271/$AR271)</f>
        <v>21.99479058137112</v>
      </c>
      <c r="N271" s="31"/>
      <c r="O271" s="302">
        <f>IF(M$287,M271/M$287*100,0)</f>
        <v>32.907465412194966</v>
      </c>
      <c r="P271" s="31"/>
      <c r="Q271" s="114">
        <v>250263</v>
      </c>
      <c r="R271" s="31"/>
      <c r="S271" s="302">
        <f>(Q271/$AR271)</f>
        <v>52.148989372785998</v>
      </c>
      <c r="T271" s="31"/>
      <c r="U271" s="302">
        <f>IF(S$287,S271/S$287*100,0)</f>
        <v>74.675600017888868</v>
      </c>
      <c r="V271" s="31"/>
      <c r="W271" s="114">
        <f>(E271+K271+Q271)</f>
        <v>1794250</v>
      </c>
      <c r="X271" s="31"/>
      <c r="Y271" s="31"/>
      <c r="Z271" s="114">
        <v>1394275</v>
      </c>
      <c r="AA271" s="31"/>
      <c r="AB271" s="302">
        <f>IF($W271,Z271/$W271*100,0)</f>
        <v>77.7079559704612</v>
      </c>
      <c r="AC271" s="31"/>
      <c r="AD271" s="114">
        <v>0</v>
      </c>
      <c r="AE271" s="31"/>
      <c r="AF271" s="302">
        <f>IF($W271,AD271/$W271*100,0)</f>
        <v>0</v>
      </c>
      <c r="AG271" s="31"/>
      <c r="AH271" s="114">
        <v>0</v>
      </c>
      <c r="AI271" s="31"/>
      <c r="AJ271" s="302">
        <f>IF($W271,AH271/$W271*100,0)</f>
        <v>0</v>
      </c>
      <c r="AK271" s="31"/>
      <c r="AL271" s="114">
        <v>93563</v>
      </c>
      <c r="AM271" s="31"/>
      <c r="AN271" s="114">
        <v>682.44</v>
      </c>
      <c r="AO271" s="31"/>
      <c r="AP271" s="30">
        <v>26</v>
      </c>
      <c r="AQ271" s="31"/>
      <c r="AR271" s="114">
        <v>4799</v>
      </c>
    </row>
    <row r="272" spans="1:44" ht="8.85" customHeight="1" x14ac:dyDescent="0.25">
      <c r="A272" s="11">
        <v>27</v>
      </c>
      <c r="B272" s="25"/>
      <c r="C272" s="11" t="s">
        <v>247</v>
      </c>
      <c r="D272" s="31"/>
      <c r="E272" s="114">
        <v>1974942</v>
      </c>
      <c r="F272" s="31"/>
      <c r="G272" s="302">
        <f>(E272/$AR272)</f>
        <v>244.15156385214487</v>
      </c>
      <c r="H272" s="31"/>
      <c r="I272" s="302">
        <f>IF(G$287,G272/G$287*100,0)</f>
        <v>101.01460217898645</v>
      </c>
      <c r="J272" s="114"/>
      <c r="K272" s="114">
        <v>0</v>
      </c>
      <c r="L272" s="31"/>
      <c r="M272" s="302">
        <f>(K272/$AR272)</f>
        <v>0</v>
      </c>
      <c r="N272" s="31"/>
      <c r="O272" s="302">
        <f>IF(M$287,M272/M$287*100,0)</f>
        <v>0</v>
      </c>
      <c r="P272" s="31"/>
      <c r="Q272" s="114">
        <v>168441</v>
      </c>
      <c r="R272" s="31"/>
      <c r="S272" s="302">
        <f>(Q272/$AR272)</f>
        <v>20.823463963407097</v>
      </c>
      <c r="T272" s="31"/>
      <c r="U272" s="302">
        <f>IF(S$287,S272/S$287*100,0)</f>
        <v>29.818500504437228</v>
      </c>
      <c r="V272" s="31"/>
      <c r="W272" s="114">
        <f>(E272+K272+Q272)</f>
        <v>2143383</v>
      </c>
      <c r="X272" s="31"/>
      <c r="Y272" s="31"/>
      <c r="Z272" s="114">
        <v>1164420</v>
      </c>
      <c r="AA272" s="31"/>
      <c r="AB272" s="302">
        <f>IF($W272,Z272/$W272*100,0)</f>
        <v>54.326268333750896</v>
      </c>
      <c r="AC272" s="31"/>
      <c r="AD272" s="114">
        <v>43221</v>
      </c>
      <c r="AE272" s="31"/>
      <c r="AF272" s="302">
        <f>IF($W272,AD272/$W272*100,0)</f>
        <v>2.0164851545430751</v>
      </c>
      <c r="AG272" s="31"/>
      <c r="AH272" s="114">
        <v>0</v>
      </c>
      <c r="AI272" s="31"/>
      <c r="AJ272" s="302">
        <f>IF($W272,AH272/$W272*100,0)</f>
        <v>0</v>
      </c>
      <c r="AK272" s="31"/>
      <c r="AL272" s="114">
        <v>0</v>
      </c>
      <c r="AM272" s="31"/>
      <c r="AN272" s="114">
        <v>3403.54</v>
      </c>
      <c r="AO272" s="31"/>
      <c r="AP272" s="30">
        <v>27</v>
      </c>
      <c r="AQ272" s="31"/>
      <c r="AR272" s="114">
        <v>8089</v>
      </c>
    </row>
    <row r="273" spans="1:44" ht="8.85" customHeight="1" x14ac:dyDescent="0.25">
      <c r="A273" s="11">
        <v>28</v>
      </c>
      <c r="B273" s="25"/>
      <c r="C273" s="11" t="s">
        <v>248</v>
      </c>
      <c r="D273" s="31"/>
      <c r="E273" s="114">
        <v>4323504</v>
      </c>
      <c r="F273" s="31"/>
      <c r="G273" s="302">
        <f>(E273/$AR273)</f>
        <v>531.01252763448781</v>
      </c>
      <c r="H273" s="31"/>
      <c r="I273" s="302">
        <f>IF(G$287,G273/G$287*100,0)</f>
        <v>219.69967500818285</v>
      </c>
      <c r="J273" s="114"/>
      <c r="K273" s="114">
        <v>206677</v>
      </c>
      <c r="L273" s="31"/>
      <c r="M273" s="302">
        <f>(K273/$AR273)</f>
        <v>25.384057971014492</v>
      </c>
      <c r="N273" s="31"/>
      <c r="O273" s="302">
        <f>IF(M$287,M273/M$287*100,0)</f>
        <v>37.978311573914453</v>
      </c>
      <c r="P273" s="31"/>
      <c r="Q273" s="114">
        <v>211204</v>
      </c>
      <c r="R273" s="31"/>
      <c r="S273" s="302">
        <f>(Q273/$AR273)</f>
        <v>25.940063866371897</v>
      </c>
      <c r="T273" s="31"/>
      <c r="U273" s="302">
        <f>IF(S$287,S273/S$287*100,0)</f>
        <v>37.145299592987932</v>
      </c>
      <c r="V273" s="31"/>
      <c r="W273" s="114">
        <f>(E273+K273+Q273)</f>
        <v>4741385</v>
      </c>
      <c r="X273" s="31"/>
      <c r="Y273" s="31"/>
      <c r="Z273" s="114">
        <v>3352566</v>
      </c>
      <c r="AA273" s="31"/>
      <c r="AB273" s="302">
        <f>IF($W273,Z273/$W273*100,0)</f>
        <v>70.70857987697687</v>
      </c>
      <c r="AC273" s="31"/>
      <c r="AD273" s="114">
        <v>0</v>
      </c>
      <c r="AE273" s="31"/>
      <c r="AF273" s="302">
        <f>IF($W273,AD273/$W273*100,0)</f>
        <v>0</v>
      </c>
      <c r="AG273" s="31"/>
      <c r="AH273" s="114">
        <v>0</v>
      </c>
      <c r="AI273" s="31"/>
      <c r="AJ273" s="302">
        <f>IF($W273,AH273/$W273*100,0)</f>
        <v>0</v>
      </c>
      <c r="AK273" s="31"/>
      <c r="AL273" s="114">
        <v>9704</v>
      </c>
      <c r="AM273" s="31"/>
      <c r="AN273" s="114">
        <v>0</v>
      </c>
      <c r="AO273" s="31"/>
      <c r="AP273" s="30">
        <v>28</v>
      </c>
      <c r="AQ273" s="31"/>
      <c r="AR273" s="114">
        <v>8142</v>
      </c>
    </row>
    <row r="274" spans="1:44" ht="8.85" customHeight="1" x14ac:dyDescent="0.25">
      <c r="A274" s="11">
        <v>29</v>
      </c>
      <c r="B274" s="25"/>
      <c r="C274" s="11" t="s">
        <v>249</v>
      </c>
      <c r="D274" s="31"/>
      <c r="E274" s="114">
        <v>1415771</v>
      </c>
      <c r="F274" s="31"/>
      <c r="G274" s="302">
        <f>(E274/$AR274)</f>
        <v>304.46688172043008</v>
      </c>
      <c r="H274" s="31"/>
      <c r="I274" s="302">
        <f>IF(G$287,G274/G$287*100,0)</f>
        <v>125.96929730210933</v>
      </c>
      <c r="J274" s="114"/>
      <c r="K274" s="114">
        <v>719408</v>
      </c>
      <c r="L274" s="31"/>
      <c r="M274" s="302">
        <f>(K274/$AR274)</f>
        <v>154.71139784946237</v>
      </c>
      <c r="N274" s="31"/>
      <c r="O274" s="302">
        <f>IF(M$287,M274/M$287*100,0)</f>
        <v>231.47117290198557</v>
      </c>
      <c r="P274" s="31"/>
      <c r="Q274" s="114">
        <v>768517</v>
      </c>
      <c r="R274" s="31"/>
      <c r="S274" s="302">
        <f>(Q274/$AR274)</f>
        <v>165.27247311827958</v>
      </c>
      <c r="T274" s="31"/>
      <c r="U274" s="302">
        <f>IF(S$287,S274/S$287*100,0)</f>
        <v>236.66462658216975</v>
      </c>
      <c r="V274" s="31"/>
      <c r="W274" s="114">
        <f>(E274+K274+Q274)</f>
        <v>2903696</v>
      </c>
      <c r="X274" s="31"/>
      <c r="Y274" s="31"/>
      <c r="Z274" s="114">
        <v>1376119</v>
      </c>
      <c r="AA274" s="31"/>
      <c r="AB274" s="302">
        <f>IF($W274,Z274/$W274*100,0)</f>
        <v>47.3919790501485</v>
      </c>
      <c r="AC274" s="31"/>
      <c r="AD274" s="114">
        <v>0</v>
      </c>
      <c r="AE274" s="31"/>
      <c r="AF274" s="302">
        <f>IF($W274,AD274/$W274*100,0)</f>
        <v>0</v>
      </c>
      <c r="AG274" s="31"/>
      <c r="AH274" s="114">
        <v>0</v>
      </c>
      <c r="AI274" s="31"/>
      <c r="AJ274" s="302">
        <f>IF($W274,AH274/$W274*100,0)</f>
        <v>0</v>
      </c>
      <c r="AK274" s="31"/>
      <c r="AL274" s="114">
        <v>736436</v>
      </c>
      <c r="AM274" s="31"/>
      <c r="AN274" s="114">
        <v>2718.89</v>
      </c>
      <c r="AO274" s="31"/>
      <c r="AP274" s="30">
        <v>29</v>
      </c>
      <c r="AQ274" s="31"/>
      <c r="AR274" s="114">
        <v>4650</v>
      </c>
    </row>
    <row r="275" spans="1:44" ht="8.85" customHeight="1" x14ac:dyDescent="0.25">
      <c r="A275" s="11">
        <v>30</v>
      </c>
      <c r="B275" s="25"/>
      <c r="C275" s="11" t="s">
        <v>250</v>
      </c>
      <c r="D275" s="31"/>
      <c r="E275" s="114">
        <v>902885</v>
      </c>
      <c r="F275" s="31"/>
      <c r="G275" s="302">
        <f>(E275/$AR275)</f>
        <v>141.11988121287902</v>
      </c>
      <c r="H275" s="31"/>
      <c r="I275" s="302">
        <f>IF(G$287,G275/G$287*100,0)</f>
        <v>58.386554791422718</v>
      </c>
      <c r="J275" s="114"/>
      <c r="K275" s="114">
        <v>311124</v>
      </c>
      <c r="L275" s="31"/>
      <c r="M275" s="302">
        <f>(K275/$AR275)</f>
        <v>48.628321350422006</v>
      </c>
      <c r="N275" s="31"/>
      <c r="O275" s="302">
        <f>IF(M$287,M275/M$287*100,0)</f>
        <v>72.755173411265019</v>
      </c>
      <c r="P275" s="31"/>
      <c r="Q275" s="114">
        <v>0</v>
      </c>
      <c r="R275" s="31"/>
      <c r="S275" s="302">
        <f>(Q275/$AR275)</f>
        <v>0</v>
      </c>
      <c r="T275" s="31"/>
      <c r="U275" s="302">
        <f>IF(S$287,S275/S$287*100,0)</f>
        <v>0</v>
      </c>
      <c r="V275" s="31"/>
      <c r="W275" s="114">
        <f>(E275+K275+Q275)</f>
        <v>1214009</v>
      </c>
      <c r="X275" s="31"/>
      <c r="Y275" s="31"/>
      <c r="Z275" s="114">
        <v>149304</v>
      </c>
      <c r="AA275" s="31"/>
      <c r="AB275" s="302">
        <f>IF($W275,Z275/$W275*100,0)</f>
        <v>12.298426123694306</v>
      </c>
      <c r="AC275" s="31"/>
      <c r="AD275" s="114">
        <v>0</v>
      </c>
      <c r="AE275" s="31"/>
      <c r="AF275" s="302">
        <f>IF($W275,AD275/$W275*100,0)</f>
        <v>0</v>
      </c>
      <c r="AG275" s="31"/>
      <c r="AH275" s="114">
        <v>0</v>
      </c>
      <c r="AI275" s="31"/>
      <c r="AJ275" s="302">
        <f>IF($W275,AH275/$W275*100,0)</f>
        <v>0</v>
      </c>
      <c r="AK275" s="31"/>
      <c r="AL275" s="114">
        <v>299265</v>
      </c>
      <c r="AM275" s="31"/>
      <c r="AN275" s="114">
        <v>0</v>
      </c>
      <c r="AO275" s="31"/>
      <c r="AP275" s="30">
        <v>30</v>
      </c>
      <c r="AQ275" s="31"/>
      <c r="AR275" s="114">
        <v>6398</v>
      </c>
    </row>
    <row r="276" spans="1:44" ht="8.85" customHeight="1" x14ac:dyDescent="0.25">
      <c r="A276" s="57"/>
      <c r="B276" s="11"/>
      <c r="C276" s="11"/>
      <c r="D276" s="31"/>
      <c r="E276" s="31"/>
      <c r="F276" s="31"/>
      <c r="G276" s="38"/>
      <c r="H276" s="31"/>
      <c r="I276" s="38"/>
      <c r="J276" s="31"/>
      <c r="K276" s="31"/>
      <c r="L276" s="31"/>
      <c r="M276" s="38"/>
      <c r="N276" s="31"/>
      <c r="O276" s="38"/>
      <c r="P276" s="31"/>
      <c r="Q276" s="31"/>
      <c r="R276" s="31"/>
      <c r="S276" s="38"/>
      <c r="T276" s="31"/>
      <c r="U276" s="38"/>
      <c r="V276" s="31"/>
      <c r="W276" s="31"/>
      <c r="X276" s="31"/>
      <c r="Y276" s="31"/>
      <c r="Z276" s="31"/>
      <c r="AA276" s="31"/>
      <c r="AB276" s="38"/>
      <c r="AC276" s="31"/>
      <c r="AD276" s="31"/>
      <c r="AE276" s="31"/>
      <c r="AF276" s="38"/>
      <c r="AG276" s="31"/>
      <c r="AH276" s="31"/>
      <c r="AI276" s="31"/>
      <c r="AJ276" s="38"/>
      <c r="AK276" s="31"/>
      <c r="AL276" s="31"/>
      <c r="AM276" s="31"/>
      <c r="AN276" s="31"/>
      <c r="AO276" s="31"/>
      <c r="AP276" s="37"/>
      <c r="AQ276" s="31"/>
      <c r="AR276" s="31"/>
    </row>
    <row r="277" spans="1:44" ht="8.85" customHeight="1" x14ac:dyDescent="0.25">
      <c r="A277" s="11">
        <v>31</v>
      </c>
      <c r="B277" s="25"/>
      <c r="C277" s="11" t="s">
        <v>216</v>
      </c>
      <c r="D277" s="31"/>
      <c r="E277" s="114">
        <v>1253215</v>
      </c>
      <c r="F277" s="31"/>
      <c r="G277" s="302">
        <f t="shared" ref="G277:G285" si="7">(E277/$AR277)</f>
        <v>270.84828182407608</v>
      </c>
      <c r="H277" s="31"/>
      <c r="I277" s="302">
        <f t="shared" ref="I277:I285" si="8">IF(G$287,G277/G$287*100,0)</f>
        <v>112.06002946550736</v>
      </c>
      <c r="J277" s="114"/>
      <c r="K277" s="114">
        <v>254631</v>
      </c>
      <c r="L277" s="31"/>
      <c r="M277" s="302">
        <f t="shared" ref="M277:M285" si="9">(K277/$AR277)</f>
        <v>55.031553922628049</v>
      </c>
      <c r="N277" s="31"/>
      <c r="O277" s="302">
        <f t="shared" ref="O277:O285" si="10">IF(M$287,M277/M$287*100,0)</f>
        <v>82.33535802891619</v>
      </c>
      <c r="P277" s="31"/>
      <c r="Q277" s="114">
        <v>0</v>
      </c>
      <c r="R277" s="31"/>
      <c r="S277" s="302">
        <f t="shared" ref="S277:S285" si="11">(Q277/$AR277)</f>
        <v>0</v>
      </c>
      <c r="T277" s="31"/>
      <c r="U277" s="302">
        <f t="shared" ref="U277:U285" si="12">IF(S$287,S277/S$287*100,0)</f>
        <v>0</v>
      </c>
      <c r="V277" s="31"/>
      <c r="W277" s="114">
        <f t="shared" ref="W277:W285" si="13">(E277+K277+Q277)</f>
        <v>1507846</v>
      </c>
      <c r="X277" s="31"/>
      <c r="Y277" s="31"/>
      <c r="Z277" s="114">
        <v>1145600</v>
      </c>
      <c r="AA277" s="31"/>
      <c r="AB277" s="302">
        <f t="shared" ref="AB277:AB285" si="14">IF($W277,Z277/$W277*100,0)</f>
        <v>75.975928576260443</v>
      </c>
      <c r="AC277" s="31"/>
      <c r="AD277" s="114">
        <v>0</v>
      </c>
      <c r="AE277" s="31"/>
      <c r="AF277" s="302">
        <f t="shared" ref="AF277:AF285" si="15">IF($W277,AD277/$W277*100,0)</f>
        <v>0</v>
      </c>
      <c r="AG277" s="31"/>
      <c r="AH277" s="114">
        <v>0</v>
      </c>
      <c r="AI277" s="31"/>
      <c r="AJ277" s="302">
        <f t="shared" ref="AJ277:AJ285" si="16">IF($W277,AH277/$W277*100,0)</f>
        <v>0</v>
      </c>
      <c r="AK277" s="31"/>
      <c r="AL277" s="114">
        <v>340676</v>
      </c>
      <c r="AM277" s="31"/>
      <c r="AN277" s="114">
        <v>0</v>
      </c>
      <c r="AO277" s="31"/>
      <c r="AP277" s="30">
        <v>31</v>
      </c>
      <c r="AQ277" s="31"/>
      <c r="AR277" s="114">
        <v>4627</v>
      </c>
    </row>
    <row r="278" spans="1:44" ht="8.85" customHeight="1" x14ac:dyDescent="0.25">
      <c r="A278" s="11">
        <v>32</v>
      </c>
      <c r="B278" s="25"/>
      <c r="C278" s="11" t="s">
        <v>251</v>
      </c>
      <c r="D278" s="31"/>
      <c r="E278" s="114">
        <v>3207364</v>
      </c>
      <c r="F278" s="31"/>
      <c r="G278" s="302">
        <f t="shared" si="7"/>
        <v>204.45999872505897</v>
      </c>
      <c r="H278" s="31"/>
      <c r="I278" s="302">
        <f t="shared" si="8"/>
        <v>84.592722269988712</v>
      </c>
      <c r="J278" s="114"/>
      <c r="K278" s="114">
        <v>1946488</v>
      </c>
      <c r="L278" s="31"/>
      <c r="M278" s="302">
        <f t="shared" si="9"/>
        <v>124.08287116720852</v>
      </c>
      <c r="N278" s="31"/>
      <c r="O278" s="302">
        <f t="shared" si="10"/>
        <v>185.64635912647162</v>
      </c>
      <c r="P278" s="31"/>
      <c r="Q278" s="114">
        <v>2843846</v>
      </c>
      <c r="R278" s="31"/>
      <c r="S278" s="302">
        <f t="shared" si="11"/>
        <v>181.28679798559315</v>
      </c>
      <c r="T278" s="31"/>
      <c r="U278" s="302">
        <f t="shared" si="12"/>
        <v>259.59660153952353</v>
      </c>
      <c r="V278" s="31"/>
      <c r="W278" s="114">
        <f t="shared" si="13"/>
        <v>7997698</v>
      </c>
      <c r="X278" s="31"/>
      <c r="Y278" s="31"/>
      <c r="Z278" s="114">
        <v>1812925</v>
      </c>
      <c r="AA278" s="31"/>
      <c r="AB278" s="302">
        <f t="shared" si="14"/>
        <v>22.668085241528249</v>
      </c>
      <c r="AC278" s="31"/>
      <c r="AD278" s="114">
        <v>0</v>
      </c>
      <c r="AE278" s="31"/>
      <c r="AF278" s="302">
        <f t="shared" si="15"/>
        <v>0</v>
      </c>
      <c r="AG278" s="31"/>
      <c r="AH278" s="114">
        <v>0</v>
      </c>
      <c r="AI278" s="31"/>
      <c r="AJ278" s="302">
        <f t="shared" si="16"/>
        <v>0</v>
      </c>
      <c r="AK278" s="31"/>
      <c r="AL278" s="114">
        <v>0</v>
      </c>
      <c r="AM278" s="31"/>
      <c r="AN278" s="114">
        <v>1569.15</v>
      </c>
      <c r="AO278" s="31"/>
      <c r="AP278" s="30">
        <v>32</v>
      </c>
      <c r="AQ278" s="31"/>
      <c r="AR278" s="114">
        <v>15687</v>
      </c>
    </row>
    <row r="279" spans="1:44" ht="8.85" customHeight="1" x14ac:dyDescent="0.25">
      <c r="A279" s="11">
        <v>33</v>
      </c>
      <c r="B279" s="25"/>
      <c r="C279" s="11" t="s">
        <v>252</v>
      </c>
      <c r="D279" s="31"/>
      <c r="E279" s="114">
        <v>1057495</v>
      </c>
      <c r="F279" s="31"/>
      <c r="G279" s="302">
        <f t="shared" si="7"/>
        <v>130.5871820202519</v>
      </c>
      <c r="H279" s="31"/>
      <c r="I279" s="302">
        <f t="shared" si="8"/>
        <v>54.02878455220165</v>
      </c>
      <c r="J279" s="114"/>
      <c r="K279" s="114">
        <v>1180166</v>
      </c>
      <c r="L279" s="31"/>
      <c r="M279" s="302">
        <f t="shared" si="9"/>
        <v>145.7354902445048</v>
      </c>
      <c r="N279" s="31"/>
      <c r="O279" s="302">
        <f t="shared" si="10"/>
        <v>218.04188527315171</v>
      </c>
      <c r="P279" s="31"/>
      <c r="Q279" s="114">
        <v>164555</v>
      </c>
      <c r="R279" s="31"/>
      <c r="S279" s="302">
        <f t="shared" si="11"/>
        <v>20.320449493702149</v>
      </c>
      <c r="T279" s="31"/>
      <c r="U279" s="302">
        <f t="shared" si="12"/>
        <v>29.098200690487253</v>
      </c>
      <c r="V279" s="31"/>
      <c r="W279" s="114">
        <f t="shared" si="13"/>
        <v>2402216</v>
      </c>
      <c r="X279" s="31"/>
      <c r="Y279" s="31"/>
      <c r="Z279" s="114">
        <v>1371685</v>
      </c>
      <c r="AA279" s="31"/>
      <c r="AB279" s="302">
        <f t="shared" si="14"/>
        <v>57.100818577513436</v>
      </c>
      <c r="AC279" s="31"/>
      <c r="AD279" s="114">
        <v>0</v>
      </c>
      <c r="AE279" s="31"/>
      <c r="AF279" s="302">
        <f t="shared" si="15"/>
        <v>0</v>
      </c>
      <c r="AG279" s="31"/>
      <c r="AH279" s="114">
        <v>0</v>
      </c>
      <c r="AI279" s="31"/>
      <c r="AJ279" s="302">
        <f t="shared" si="16"/>
        <v>0</v>
      </c>
      <c r="AK279" s="31"/>
      <c r="AL279" s="114">
        <v>250956</v>
      </c>
      <c r="AM279" s="31"/>
      <c r="AN279" s="114">
        <v>0</v>
      </c>
      <c r="AO279" s="31"/>
      <c r="AP279" s="30">
        <v>33</v>
      </c>
      <c r="AQ279" s="31"/>
      <c r="AR279" s="114">
        <v>8098</v>
      </c>
    </row>
    <row r="280" spans="1:44" ht="8.85" customHeight="1" x14ac:dyDescent="0.25">
      <c r="A280" s="11">
        <v>34</v>
      </c>
      <c r="B280" s="25"/>
      <c r="C280" s="11" t="s">
        <v>253</v>
      </c>
      <c r="D280" s="31"/>
      <c r="E280" s="114">
        <v>2642422</v>
      </c>
      <c r="F280" s="31"/>
      <c r="G280" s="302">
        <f t="shared" si="7"/>
        <v>274.93725939028195</v>
      </c>
      <c r="H280" s="31"/>
      <c r="I280" s="302">
        <f t="shared" si="8"/>
        <v>113.75179189230558</v>
      </c>
      <c r="J280" s="114"/>
      <c r="K280" s="114">
        <v>569686</v>
      </c>
      <c r="L280" s="31"/>
      <c r="M280" s="302">
        <f t="shared" si="9"/>
        <v>59.274373114140047</v>
      </c>
      <c r="N280" s="31"/>
      <c r="O280" s="302">
        <f t="shared" si="10"/>
        <v>88.683244146692289</v>
      </c>
      <c r="P280" s="31"/>
      <c r="Q280" s="114">
        <v>1001961</v>
      </c>
      <c r="R280" s="31"/>
      <c r="S280" s="302">
        <f t="shared" si="11"/>
        <v>104.2514826761003</v>
      </c>
      <c r="T280" s="31"/>
      <c r="U280" s="302">
        <f t="shared" si="12"/>
        <v>149.28461922705961</v>
      </c>
      <c r="V280" s="31"/>
      <c r="W280" s="114">
        <f t="shared" si="13"/>
        <v>4214069</v>
      </c>
      <c r="X280" s="31"/>
      <c r="Y280" s="31"/>
      <c r="Z280" s="114">
        <v>1408780</v>
      </c>
      <c r="AA280" s="31"/>
      <c r="AB280" s="302">
        <f t="shared" si="14"/>
        <v>33.430397081775361</v>
      </c>
      <c r="AC280" s="31"/>
      <c r="AD280" s="114">
        <v>316394</v>
      </c>
      <c r="AE280" s="31"/>
      <c r="AF280" s="302">
        <f t="shared" si="15"/>
        <v>7.5080403287179216</v>
      </c>
      <c r="AG280" s="31"/>
      <c r="AH280" s="114">
        <v>0</v>
      </c>
      <c r="AI280" s="31"/>
      <c r="AJ280" s="302">
        <f t="shared" si="16"/>
        <v>0</v>
      </c>
      <c r="AK280" s="31"/>
      <c r="AL280" s="114">
        <v>0</v>
      </c>
      <c r="AM280" s="31"/>
      <c r="AN280" s="114">
        <v>0</v>
      </c>
      <c r="AO280" s="31"/>
      <c r="AP280" s="30">
        <v>34</v>
      </c>
      <c r="AQ280" s="31"/>
      <c r="AR280" s="114">
        <v>9611</v>
      </c>
    </row>
    <row r="281" spans="1:44" ht="8.85" customHeight="1" x14ac:dyDescent="0.25">
      <c r="A281" s="11">
        <v>35</v>
      </c>
      <c r="B281" s="25"/>
      <c r="C281" s="11" t="s">
        <v>254</v>
      </c>
      <c r="D281" s="31"/>
      <c r="E281" s="114">
        <v>488148</v>
      </c>
      <c r="F281" s="31"/>
      <c r="G281" s="302">
        <f t="shared" si="7"/>
        <v>147.65517241379311</v>
      </c>
      <c r="H281" s="31"/>
      <c r="I281" s="302">
        <f t="shared" si="8"/>
        <v>61.090448349868041</v>
      </c>
      <c r="J281" s="114"/>
      <c r="K281" s="114">
        <v>136366</v>
      </c>
      <c r="L281" s="31"/>
      <c r="M281" s="302">
        <f t="shared" si="9"/>
        <v>41.248033877797944</v>
      </c>
      <c r="N281" s="31"/>
      <c r="O281" s="302">
        <f t="shared" si="10"/>
        <v>61.713169904164914</v>
      </c>
      <c r="P281" s="31"/>
      <c r="Q281" s="114">
        <v>232731</v>
      </c>
      <c r="R281" s="31"/>
      <c r="S281" s="302">
        <f t="shared" si="11"/>
        <v>70.396551724137936</v>
      </c>
      <c r="T281" s="31"/>
      <c r="U281" s="302">
        <f t="shared" si="12"/>
        <v>100.80549599171466</v>
      </c>
      <c r="V281" s="31"/>
      <c r="W281" s="114">
        <f t="shared" si="13"/>
        <v>857245</v>
      </c>
      <c r="X281" s="31"/>
      <c r="Y281" s="31"/>
      <c r="Z281" s="114">
        <v>0</v>
      </c>
      <c r="AA281" s="31"/>
      <c r="AB281" s="302">
        <f t="shared" si="14"/>
        <v>0</v>
      </c>
      <c r="AC281" s="31"/>
      <c r="AD281" s="114">
        <v>15844</v>
      </c>
      <c r="AE281" s="31"/>
      <c r="AF281" s="302">
        <f t="shared" si="15"/>
        <v>1.8482464173019379</v>
      </c>
      <c r="AG281" s="31"/>
      <c r="AH281" s="114">
        <v>0</v>
      </c>
      <c r="AI281" s="31"/>
      <c r="AJ281" s="302">
        <f t="shared" si="16"/>
        <v>0</v>
      </c>
      <c r="AK281" s="31"/>
      <c r="AL281" s="114">
        <v>187232</v>
      </c>
      <c r="AM281" s="31"/>
      <c r="AN281" s="114">
        <v>1438.94</v>
      </c>
      <c r="AO281" s="31"/>
      <c r="AP281" s="30">
        <v>35</v>
      </c>
      <c r="AQ281" s="31"/>
      <c r="AR281" s="114">
        <v>3306</v>
      </c>
    </row>
    <row r="282" spans="1:44" ht="8.85" customHeight="1" x14ac:dyDescent="0.25">
      <c r="A282" s="11"/>
      <c r="B282" s="25"/>
      <c r="C282" s="11"/>
      <c r="D282" s="31"/>
      <c r="E282" s="114"/>
      <c r="F282" s="31"/>
      <c r="G282" s="302"/>
      <c r="H282" s="31"/>
      <c r="I282" s="302"/>
      <c r="J282" s="114"/>
      <c r="K282" s="114"/>
      <c r="L282" s="31"/>
      <c r="M282" s="302"/>
      <c r="N282" s="31"/>
      <c r="O282" s="302"/>
      <c r="P282" s="31"/>
      <c r="Q282" s="114"/>
      <c r="R282" s="31"/>
      <c r="S282" s="302"/>
      <c r="T282" s="31"/>
      <c r="U282" s="302"/>
      <c r="V282" s="31"/>
      <c r="W282" s="114"/>
      <c r="X282" s="31"/>
      <c r="Y282" s="31"/>
      <c r="Z282" s="114"/>
      <c r="AA282" s="31"/>
      <c r="AB282" s="302"/>
      <c r="AC282" s="31"/>
      <c r="AD282" s="114"/>
      <c r="AE282" s="31"/>
      <c r="AF282" s="302"/>
      <c r="AG282" s="31"/>
      <c r="AH282" s="114"/>
      <c r="AI282" s="31"/>
      <c r="AJ282" s="302"/>
      <c r="AK282" s="31"/>
      <c r="AL282" s="114"/>
      <c r="AM282" s="31"/>
      <c r="AN282" s="114"/>
      <c r="AO282" s="31"/>
      <c r="AP282" s="30"/>
      <c r="AQ282" s="31"/>
      <c r="AR282" s="114"/>
    </row>
    <row r="283" spans="1:44" ht="8.85" customHeight="1" x14ac:dyDescent="0.25">
      <c r="A283" s="11">
        <v>36</v>
      </c>
      <c r="B283" s="25"/>
      <c r="C283" s="11" t="s">
        <v>220</v>
      </c>
      <c r="D283" s="31"/>
      <c r="E283" s="114">
        <v>654403</v>
      </c>
      <c r="F283" s="31"/>
      <c r="G283" s="302">
        <f>(E283/$AR283)</f>
        <v>199.1488131466829</v>
      </c>
      <c r="H283" s="31"/>
      <c r="I283" s="302">
        <f>IF(G$287,G283/G$287*100,0)</f>
        <v>82.39528683343616</v>
      </c>
      <c r="J283" s="114"/>
      <c r="K283" s="114">
        <v>282840</v>
      </c>
      <c r="L283" s="31"/>
      <c r="M283" s="302">
        <f>(K283/$AR283)</f>
        <v>86.074254412659769</v>
      </c>
      <c r="N283" s="31"/>
      <c r="O283" s="302">
        <f>IF(M$287,M283/M$287*100,0)</f>
        <v>128.77983718399645</v>
      </c>
      <c r="P283" s="31"/>
      <c r="Q283" s="114">
        <v>201185</v>
      </c>
      <c r="R283" s="31"/>
      <c r="S283" s="302">
        <f>(Q283/$AR283)</f>
        <v>61.224893487522827</v>
      </c>
      <c r="T283" s="31"/>
      <c r="U283" s="302">
        <f>IF(S$287,S283/S$287*100,0)</f>
        <v>87.671989662718346</v>
      </c>
      <c r="V283" s="31"/>
      <c r="W283" s="114">
        <f>(E283+K283+Q283)</f>
        <v>1138428</v>
      </c>
      <c r="X283" s="31"/>
      <c r="Y283" s="31"/>
      <c r="Z283" s="114">
        <v>539306</v>
      </c>
      <c r="AA283" s="31"/>
      <c r="AB283" s="302">
        <f>IF($W283,Z283/$W283*100,0)</f>
        <v>47.372868552073562</v>
      </c>
      <c r="AC283" s="31"/>
      <c r="AD283" s="114">
        <v>0</v>
      </c>
      <c r="AE283" s="31"/>
      <c r="AF283" s="302">
        <f>IF($W283,AD283/$W283*100,0)</f>
        <v>0</v>
      </c>
      <c r="AG283" s="31"/>
      <c r="AH283" s="114">
        <v>0</v>
      </c>
      <c r="AI283" s="31"/>
      <c r="AJ283" s="302">
        <f>IF($W283,AH283/$W283*100,0)</f>
        <v>0</v>
      </c>
      <c r="AK283" s="31"/>
      <c r="AL283" s="114">
        <v>281430</v>
      </c>
      <c r="AM283" s="31"/>
      <c r="AN283" s="114">
        <v>0</v>
      </c>
      <c r="AO283" s="31"/>
      <c r="AP283" s="30">
        <v>36</v>
      </c>
      <c r="AQ283" s="31"/>
      <c r="AR283" s="114">
        <v>3286</v>
      </c>
    </row>
    <row r="284" spans="1:44" ht="8.85" customHeight="1" x14ac:dyDescent="0.25">
      <c r="A284" s="11">
        <v>37</v>
      </c>
      <c r="B284" s="25"/>
      <c r="C284" s="11" t="s">
        <v>255</v>
      </c>
      <c r="D284" s="31"/>
      <c r="E284" s="114">
        <v>1187726</v>
      </c>
      <c r="F284" s="31"/>
      <c r="G284" s="302">
        <f>(E284/$AR284)</f>
        <v>233.02452422993917</v>
      </c>
      <c r="H284" s="31"/>
      <c r="I284" s="302">
        <f>IF(G$287,G284/G$287*100,0)</f>
        <v>96.410931151314458</v>
      </c>
      <c r="J284" s="114"/>
      <c r="K284" s="114">
        <v>225973</v>
      </c>
      <c r="L284" s="31"/>
      <c r="M284" s="302">
        <f>(K284/$AR284)</f>
        <v>44.334510496370413</v>
      </c>
      <c r="N284" s="31"/>
      <c r="O284" s="302">
        <f>IF(M$287,M284/M$287*100,0)</f>
        <v>66.330996211510936</v>
      </c>
      <c r="P284" s="31"/>
      <c r="Q284" s="114">
        <v>159148</v>
      </c>
      <c r="R284" s="31"/>
      <c r="S284" s="302">
        <f>(Q284/$AR284)</f>
        <v>31.223857170884834</v>
      </c>
      <c r="T284" s="31"/>
      <c r="U284" s="302">
        <f>IF(S$287,S284/S$287*100,0)</f>
        <v>44.711514013068602</v>
      </c>
      <c r="V284" s="31"/>
      <c r="W284" s="114">
        <f>(E284+K284+Q284)</f>
        <v>1572847</v>
      </c>
      <c r="X284" s="31"/>
      <c r="Y284" s="31"/>
      <c r="Z284" s="114">
        <v>811624</v>
      </c>
      <c r="AA284" s="31"/>
      <c r="AB284" s="302">
        <f>IF($W284,Z284/$W284*100,0)</f>
        <v>51.602221958016258</v>
      </c>
      <c r="AC284" s="31"/>
      <c r="AD284" s="114">
        <v>0</v>
      </c>
      <c r="AE284" s="31"/>
      <c r="AF284" s="302">
        <f>IF($W284,AD284/$W284*100,0)</f>
        <v>0</v>
      </c>
      <c r="AG284" s="31"/>
      <c r="AH284" s="114">
        <v>0</v>
      </c>
      <c r="AI284" s="31"/>
      <c r="AJ284" s="302">
        <f>IF($W284,AH284/$W284*100,0)</f>
        <v>0</v>
      </c>
      <c r="AK284" s="31"/>
      <c r="AL284" s="114">
        <v>183770</v>
      </c>
      <c r="AM284" s="31"/>
      <c r="AN284" s="114">
        <v>0</v>
      </c>
      <c r="AO284" s="31"/>
      <c r="AP284" s="30">
        <v>37</v>
      </c>
      <c r="AQ284" s="31"/>
      <c r="AR284" s="114">
        <v>5097</v>
      </c>
    </row>
    <row r="285" spans="1:44" ht="8.85" customHeight="1" x14ac:dyDescent="0.25">
      <c r="A285" s="59">
        <v>38</v>
      </c>
      <c r="B285" s="25"/>
      <c r="C285" s="20" t="s">
        <v>256</v>
      </c>
      <c r="D285" s="31"/>
      <c r="E285" s="115">
        <v>2701552</v>
      </c>
      <c r="F285" s="31"/>
      <c r="G285" s="302">
        <f t="shared" si="7"/>
        <v>329.01619778346122</v>
      </c>
      <c r="H285" s="38"/>
      <c r="I285" s="302">
        <f t="shared" si="8"/>
        <v>136.12626437922808</v>
      </c>
      <c r="J285" s="116"/>
      <c r="K285" s="115">
        <v>320986</v>
      </c>
      <c r="L285" s="31"/>
      <c r="M285" s="302">
        <f t="shared" si="9"/>
        <v>39.092193399098768</v>
      </c>
      <c r="N285" s="38"/>
      <c r="O285" s="302">
        <f t="shared" si="10"/>
        <v>58.487713143185815</v>
      </c>
      <c r="P285" s="31"/>
      <c r="Q285" s="115">
        <v>3871652</v>
      </c>
      <c r="R285" s="31"/>
      <c r="S285" s="302">
        <f t="shared" si="11"/>
        <v>471.52015588844233</v>
      </c>
      <c r="T285" s="38"/>
      <c r="U285" s="302">
        <f t="shared" si="12"/>
        <v>675.20101511061773</v>
      </c>
      <c r="V285" s="31"/>
      <c r="W285" s="115">
        <f t="shared" si="13"/>
        <v>6894190</v>
      </c>
      <c r="X285" s="31"/>
      <c r="Y285" s="31"/>
      <c r="Z285" s="115">
        <v>2550942</v>
      </c>
      <c r="AA285" s="31"/>
      <c r="AB285" s="302">
        <f t="shared" si="14"/>
        <v>37.001330105494631</v>
      </c>
      <c r="AC285" s="31"/>
      <c r="AD285" s="115">
        <v>633172</v>
      </c>
      <c r="AE285" s="31"/>
      <c r="AF285" s="302">
        <f t="shared" si="15"/>
        <v>9.1841391084376856</v>
      </c>
      <c r="AG285" s="31"/>
      <c r="AH285" s="115">
        <v>0</v>
      </c>
      <c r="AI285" s="31"/>
      <c r="AJ285" s="302">
        <f t="shared" si="16"/>
        <v>0</v>
      </c>
      <c r="AK285" s="31"/>
      <c r="AL285" s="115">
        <v>59604</v>
      </c>
      <c r="AM285" s="31"/>
      <c r="AN285" s="115">
        <v>33202.97</v>
      </c>
      <c r="AO285" s="31"/>
      <c r="AP285" s="41">
        <v>38</v>
      </c>
      <c r="AQ285" s="31"/>
      <c r="AR285" s="115">
        <v>8211</v>
      </c>
    </row>
    <row r="286" spans="1:44" ht="8.85" customHeight="1" x14ac:dyDescent="0.25">
      <c r="A286" s="31"/>
      <c r="B286" s="31"/>
      <c r="C286" s="30"/>
      <c r="D286" s="31"/>
      <c r="E286" s="31"/>
      <c r="F286" s="31"/>
      <c r="G286" s="38"/>
      <c r="H286" s="38"/>
      <c r="I286" s="38"/>
      <c r="J286" s="31"/>
      <c r="K286" s="31"/>
      <c r="L286" s="31"/>
      <c r="M286" s="38"/>
      <c r="N286" s="38"/>
      <c r="O286" s="38"/>
      <c r="P286" s="31"/>
      <c r="Q286" s="31"/>
      <c r="R286" s="31"/>
      <c r="S286" s="38"/>
      <c r="T286" s="38"/>
      <c r="U286" s="38"/>
      <c r="V286" s="31"/>
      <c r="W286" s="31"/>
      <c r="X286" s="31"/>
      <c r="Y286" s="31"/>
      <c r="Z286" s="31"/>
      <c r="AA286" s="31"/>
      <c r="AB286" s="38"/>
      <c r="AC286" s="31"/>
      <c r="AD286" s="31"/>
      <c r="AE286" s="31"/>
      <c r="AF286" s="38"/>
      <c r="AG286" s="31"/>
      <c r="AH286" s="31"/>
      <c r="AI286" s="31"/>
      <c r="AJ286" s="38"/>
      <c r="AK286" s="31"/>
      <c r="AL286" s="31"/>
      <c r="AM286" s="31"/>
      <c r="AN286" s="31"/>
      <c r="AO286" s="31"/>
      <c r="AP286" s="31"/>
      <c r="AQ286" s="31"/>
      <c r="AR286" s="31"/>
    </row>
    <row r="287" spans="1:44" ht="8.85" customHeight="1" x14ac:dyDescent="0.25">
      <c r="A287" s="41">
        <f>A285</f>
        <v>38</v>
      </c>
      <c r="B287" s="31"/>
      <c r="C287" s="44" t="s">
        <v>68</v>
      </c>
      <c r="D287" s="31"/>
      <c r="E287" s="300">
        <f>SUM(E241:E285)</f>
        <v>86769799</v>
      </c>
      <c r="F287" s="31"/>
      <c r="G287" s="110">
        <f>(E287/$AR287)</f>
        <v>241.69927771386548</v>
      </c>
      <c r="H287" s="38"/>
      <c r="I287" s="302">
        <f>IF(G$287,G287/G$287*100,0)</f>
        <v>100</v>
      </c>
      <c r="J287" s="311"/>
      <c r="K287" s="300">
        <f>SUM(K241:K285)</f>
        <v>23994883</v>
      </c>
      <c r="L287" s="31"/>
      <c r="M287" s="110">
        <f>(K287/$AR287)</f>
        <v>66.838300385237844</v>
      </c>
      <c r="N287" s="38"/>
      <c r="O287" s="302">
        <f>IF(M$287,M287/M$287*100,0)</f>
        <v>100</v>
      </c>
      <c r="P287" s="31"/>
      <c r="Q287" s="300">
        <f>SUM(Q241:Q285)</f>
        <v>25070351</v>
      </c>
      <c r="R287" s="31"/>
      <c r="S287" s="110">
        <f>(Q287/$AR287)</f>
        <v>69.834041320449359</v>
      </c>
      <c r="T287" s="38"/>
      <c r="U287" s="302">
        <f>IF(S$287,S287/S$287*100,0)</f>
        <v>100</v>
      </c>
      <c r="V287" s="31"/>
      <c r="W287" s="300">
        <f>SUM(W241:W285)</f>
        <v>135835033</v>
      </c>
      <c r="X287" s="31"/>
      <c r="Y287" s="31"/>
      <c r="Z287" s="300">
        <f>SUM(Z241:Z285)</f>
        <v>58800880</v>
      </c>
      <c r="AA287" s="31"/>
      <c r="AB287" s="302">
        <f>IF($W287,Z287/$W287*100,0)</f>
        <v>43.288449747717145</v>
      </c>
      <c r="AC287" s="31"/>
      <c r="AD287" s="300">
        <f>SUM(AD241:AD285)</f>
        <v>2611898</v>
      </c>
      <c r="AE287" s="31"/>
      <c r="AF287" s="302">
        <f>IF($W287,AD287/$W287*100,0)</f>
        <v>1.9228456329082644</v>
      </c>
      <c r="AG287" s="31"/>
      <c r="AH287" s="300">
        <f>SUM(AH241:AH285)</f>
        <v>0</v>
      </c>
      <c r="AI287" s="31"/>
      <c r="AJ287" s="302">
        <f>IF($W287,AH287/$W287*100,0)</f>
        <v>0</v>
      </c>
      <c r="AK287" s="31"/>
      <c r="AL287" s="300">
        <f>SUM(AL241:AL285)</f>
        <v>17692075</v>
      </c>
      <c r="AM287" s="31"/>
      <c r="AN287" s="300">
        <f>SUM(AN241:AN285)</f>
        <v>163993.03999999998</v>
      </c>
      <c r="AO287" s="31"/>
      <c r="AP287" s="41">
        <f>AP285</f>
        <v>38</v>
      </c>
      <c r="AQ287" s="31"/>
      <c r="AR287" s="115">
        <f>SUM(AR241:AR285)</f>
        <v>358999</v>
      </c>
    </row>
    <row r="288" spans="1:44" ht="8.85" customHeight="1" x14ac:dyDescent="0.25">
      <c r="A288" s="31"/>
      <c r="B288" s="31"/>
      <c r="C288" s="30"/>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row>
    <row r="289" spans="1:44" ht="12" thickBot="1" x14ac:dyDescent="0.3">
      <c r="A289" s="61">
        <f>(A60+A219+A287)</f>
        <v>171</v>
      </c>
      <c r="B289" s="31"/>
      <c r="C289" s="44" t="s">
        <v>257</v>
      </c>
      <c r="D289" s="31"/>
      <c r="E289" s="309">
        <f>E60+E219+E287</f>
        <v>719583459</v>
      </c>
      <c r="F289" s="31"/>
      <c r="G289" s="110">
        <f>(E289/$AR289)</f>
        <v>82.043015996133533</v>
      </c>
      <c r="H289" s="31"/>
      <c r="I289" s="31"/>
      <c r="J289" s="31"/>
      <c r="K289" s="309">
        <f>(K60+K219+K287)</f>
        <v>652242606</v>
      </c>
      <c r="L289" s="31"/>
      <c r="M289" s="110">
        <f>(K289/$AR289)</f>
        <v>74.365175975255184</v>
      </c>
      <c r="N289" s="31"/>
      <c r="O289" s="31"/>
      <c r="P289" s="31"/>
      <c r="Q289" s="309">
        <f>(Q60+Q219+Q287)</f>
        <v>397535385</v>
      </c>
      <c r="R289" s="31"/>
      <c r="S289" s="110">
        <f>(Q289/$AR289)</f>
        <v>45.324835559601297</v>
      </c>
      <c r="T289" s="31"/>
      <c r="U289" s="31"/>
      <c r="V289" s="31"/>
      <c r="W289" s="309">
        <f>(W60+W219+W287)</f>
        <v>1769361450</v>
      </c>
      <c r="X289" s="31"/>
      <c r="Y289" s="31"/>
      <c r="Z289" s="309">
        <f>(Z60+Z219+Z287)</f>
        <v>456323397</v>
      </c>
      <c r="AA289" s="31"/>
      <c r="AB289" s="302">
        <f>IF($W289,Z289/$W289*100,0)</f>
        <v>25.790287055253746</v>
      </c>
      <c r="AC289" s="31"/>
      <c r="AD289" s="309">
        <f>(AD60+AD219+AD287)</f>
        <v>19102485</v>
      </c>
      <c r="AE289" s="31"/>
      <c r="AF289" s="302">
        <f>IF($W289,AD289/$W289*100,0)</f>
        <v>1.0796259294560759</v>
      </c>
      <c r="AG289" s="31"/>
      <c r="AH289" s="309">
        <f>(AH60+AH219+AH287)</f>
        <v>2712972</v>
      </c>
      <c r="AI289" s="31"/>
      <c r="AJ289" s="302">
        <f>IF($W289,AH289/$W289*100,0)</f>
        <v>0.15333057018960147</v>
      </c>
      <c r="AK289" s="31"/>
      <c r="AL289" s="309">
        <f>(AL60+AL219+AL287)</f>
        <v>629414168</v>
      </c>
      <c r="AM289" s="31"/>
      <c r="AN289" s="309">
        <f>(AN60+AN219+AN287)</f>
        <v>814828692.60000014</v>
      </c>
      <c r="AO289" s="31"/>
      <c r="AP289" s="61">
        <f>(AP60+AP219+AP287)</f>
        <v>171</v>
      </c>
      <c r="AR289" s="313">
        <f>(AR60+AR219+AR287)</f>
        <v>8770807</v>
      </c>
    </row>
    <row r="290" spans="1:44" ht="8.85" customHeight="1" thickTop="1" x14ac:dyDescent="0.25">
      <c r="A290" s="30"/>
      <c r="B290" s="31"/>
      <c r="C290" s="30"/>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row>
    <row r="291" spans="1:44" ht="8.85" customHeight="1" x14ac:dyDescent="0.25">
      <c r="A291" s="30"/>
      <c r="B291" s="31"/>
      <c r="C291" s="30"/>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row>
    <row r="292" spans="1:44" ht="12.2" customHeight="1" x14ac:dyDescent="0.25">
      <c r="A292" s="30"/>
      <c r="B292" s="31"/>
      <c r="C292" s="65" t="s">
        <v>258</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row>
    <row r="293" spans="1:44" ht="3.95" customHeight="1" x14ac:dyDescent="0.25">
      <c r="A293" s="30"/>
      <c r="B293" s="31"/>
      <c r="C293" s="30"/>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row>
    <row r="294" spans="1:44" ht="8.85" customHeight="1" x14ac:dyDescent="0.25">
      <c r="A294" s="30"/>
      <c r="B294" s="31"/>
      <c r="C294" s="30"/>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row>
    <row r="295" spans="1:44" ht="8.85" customHeight="1" x14ac:dyDescent="0.25">
      <c r="A295" s="30"/>
      <c r="B295" s="31"/>
      <c r="C295" s="30"/>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row>
    <row r="296" spans="1:44" ht="8.85" customHeight="1" x14ac:dyDescent="0.25">
      <c r="A296" s="30"/>
      <c r="B296" s="31"/>
      <c r="C296" s="30"/>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row>
    <row r="297" spans="1:44" ht="8.85" customHeight="1" x14ac:dyDescent="0.25">
      <c r="A297" s="30"/>
      <c r="B297" s="31"/>
      <c r="C297" s="30"/>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row>
    <row r="298" spans="1:44" ht="8.85" customHeight="1" x14ac:dyDescent="0.25">
      <c r="A298" s="30"/>
      <c r="B298" s="31"/>
      <c r="C298" s="30"/>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row>
    <row r="299" spans="1:44" ht="8.85" customHeight="1" x14ac:dyDescent="0.25">
      <c r="A299" s="30"/>
      <c r="B299" s="31"/>
      <c r="C299" s="30"/>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row>
    <row r="300" spans="1:44" ht="8.85" customHeight="1" x14ac:dyDescent="0.25">
      <c r="A300" s="30"/>
      <c r="B300" s="31"/>
      <c r="C300" s="30"/>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row>
    <row r="301" spans="1:44" ht="0.6" customHeight="1" x14ac:dyDescent="0.25">
      <c r="A301" s="30"/>
      <c r="B301" s="31"/>
      <c r="C301" s="30"/>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row>
    <row r="302" spans="1:44" ht="8.85" hidden="1" customHeight="1" x14ac:dyDescent="0.25">
      <c r="A302" s="30"/>
      <c r="B302" s="31"/>
      <c r="C302" s="30"/>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row>
    <row r="303" spans="1:44" ht="8.85" hidden="1" customHeight="1" x14ac:dyDescent="0.25">
      <c r="A303" s="30"/>
      <c r="B303" s="31"/>
      <c r="C303" s="30"/>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row>
    <row r="304" spans="1:44" ht="8.85" customHeight="1" x14ac:dyDescent="0.25">
      <c r="A304" s="30"/>
      <c r="B304" s="31"/>
      <c r="C304" s="30"/>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row>
    <row r="305" spans="1:44" s="15" customFormat="1" ht="11.25" customHeight="1" x14ac:dyDescent="0.25">
      <c r="A305" s="312" t="s">
        <v>501</v>
      </c>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50" t="s">
        <v>502</v>
      </c>
      <c r="AR305" s="12"/>
    </row>
  </sheetData>
  <printOptions gridLinesSet="0"/>
  <pageMargins left="3.75" right="0.25" top="0.5" bottom="0.3" header="0" footer="0"/>
  <pageSetup paperSize="17" pageOrder="overThenDown" orientation="landscape" r:id="rId1"/>
  <headerFooter alignWithMargins="0"/>
  <rowBreaks count="3" manualBreakCount="3">
    <brk id="75" max="42" man="1"/>
    <brk id="151" max="42" man="1"/>
    <brk id="227" max="42" man="1"/>
  </rowBreaks>
  <colBreaks count="1" manualBreakCount="1">
    <brk id="24" max="30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B405"/>
  <sheetViews>
    <sheetView showGridLines="0" zoomScaleNormal="100" workbookViewId="0"/>
  </sheetViews>
  <sheetFormatPr defaultColWidth="12.7109375" defaultRowHeight="9.75" customHeight="1" x14ac:dyDescent="0.25"/>
  <cols>
    <col min="1" max="1" width="5" style="20" customWidth="1"/>
    <col min="2" max="2" width="1.5703125" style="20" customWidth="1"/>
    <col min="3" max="3" width="19.5703125" style="20" customWidth="1"/>
    <col min="4" max="4" width="1.5703125" style="20" customWidth="1"/>
    <col min="5" max="5" width="13.5703125" style="20" customWidth="1"/>
    <col min="6" max="6" width="1.5703125" style="20" customWidth="1"/>
    <col min="7" max="7" width="10.42578125" style="20" customWidth="1"/>
    <col min="8" max="8" width="1.5703125" style="20" customWidth="1"/>
    <col min="9" max="9" width="10.7109375" style="20" customWidth="1"/>
    <col min="10" max="10" width="2.42578125" style="20" customWidth="1"/>
    <col min="11" max="11" width="14.5703125" style="20" customWidth="1"/>
    <col min="12" max="12" width="1.5703125" style="20" customWidth="1"/>
    <col min="13" max="13" width="10.7109375" style="20" customWidth="1"/>
    <col min="14" max="14" width="1.5703125" style="20" customWidth="1"/>
    <col min="15" max="15" width="9.28515625" style="20" customWidth="1"/>
    <col min="16" max="16" width="2.42578125" style="20" customWidth="1"/>
    <col min="17" max="17" width="13.28515625" style="20" customWidth="1"/>
    <col min="18" max="18" width="1.5703125" style="20" customWidth="1"/>
    <col min="19" max="19" width="10.42578125" style="20" customWidth="1"/>
    <col min="20" max="20" width="1.5703125" style="20" customWidth="1"/>
    <col min="21" max="21" width="10.7109375" style="20" customWidth="1"/>
    <col min="22" max="22" width="1.5703125" style="20" customWidth="1"/>
    <col min="23" max="23" width="15.140625" style="20" customWidth="1"/>
    <col min="24" max="24" width="1.5703125" style="20" customWidth="1"/>
    <col min="25" max="25" width="14.42578125" style="20" customWidth="1"/>
    <col min="26" max="27" width="1.5703125" style="20" customWidth="1"/>
    <col min="28" max="28" width="14.42578125" style="20" customWidth="1"/>
    <col min="29" max="29" width="2.42578125" style="20" customWidth="1"/>
    <col min="30" max="30" width="12.7109375" style="20" customWidth="1"/>
    <col min="31" max="31" width="3.28515625" style="20" customWidth="1"/>
    <col min="32" max="32" width="14.42578125" style="20" customWidth="1"/>
    <col min="33" max="33" width="2.42578125" style="20" customWidth="1"/>
    <col min="34" max="34" width="12.7109375" style="20" customWidth="1"/>
    <col min="35" max="35" width="3.28515625" style="20" customWidth="1"/>
    <col min="36" max="36" width="14.42578125" style="20" customWidth="1"/>
    <col min="37" max="37" width="2.42578125" style="20" customWidth="1"/>
    <col min="38" max="38" width="12.7109375" style="20" customWidth="1"/>
    <col min="39" max="39" width="3.28515625" style="20" customWidth="1"/>
    <col min="40" max="40" width="14.42578125" style="20" customWidth="1"/>
    <col min="41" max="41" width="3.28515625" style="20" customWidth="1"/>
    <col min="42" max="42" width="14.42578125" style="20" customWidth="1"/>
    <col min="43" max="43" width="2.42578125" style="20" customWidth="1"/>
    <col min="44" max="44" width="14.42578125" style="20" customWidth="1"/>
    <col min="45" max="45" width="3.28515625" style="20" customWidth="1"/>
    <col min="46" max="46" width="5.85546875" style="20" customWidth="1"/>
    <col min="47" max="47" width="19.85546875" style="20" customWidth="1"/>
    <col min="48" max="48" width="8.42578125" style="20" hidden="1" customWidth="1"/>
    <col min="49" max="49" width="1.5703125" style="20" hidden="1" customWidth="1"/>
    <col min="50" max="50" width="12.7109375" style="20" hidden="1" customWidth="1"/>
    <col min="51" max="51" width="1.5703125" style="20" hidden="1" customWidth="1"/>
    <col min="52" max="52" width="12.7109375" style="20" hidden="1" customWidth="1"/>
    <col min="53" max="53" width="1.5703125" style="20" hidden="1" customWidth="1"/>
    <col min="54" max="54" width="12.7109375" style="20" hidden="1" customWidth="1"/>
    <col min="55" max="256" width="12.7109375" style="20"/>
    <col min="257" max="257" width="5" style="20" customWidth="1"/>
    <col min="258" max="258" width="1.5703125" style="20" customWidth="1"/>
    <col min="259" max="259" width="19.5703125" style="20" customWidth="1"/>
    <col min="260" max="260" width="1.5703125" style="20" customWidth="1"/>
    <col min="261" max="261" width="13.5703125" style="20" customWidth="1"/>
    <col min="262" max="262" width="1.5703125" style="20" customWidth="1"/>
    <col min="263" max="263" width="10.42578125" style="20" customWidth="1"/>
    <col min="264" max="264" width="1.5703125" style="20" customWidth="1"/>
    <col min="265" max="265" width="10.7109375" style="20" customWidth="1"/>
    <col min="266" max="266" width="2.42578125" style="20" customWidth="1"/>
    <col min="267" max="267" width="14.5703125" style="20" customWidth="1"/>
    <col min="268" max="268" width="1.5703125" style="20" customWidth="1"/>
    <col min="269" max="269" width="10.7109375" style="20" customWidth="1"/>
    <col min="270" max="270" width="1.5703125" style="20" customWidth="1"/>
    <col min="271" max="271" width="9.28515625" style="20" customWidth="1"/>
    <col min="272" max="272" width="2.42578125" style="20" customWidth="1"/>
    <col min="273" max="273" width="13.28515625" style="20" customWidth="1"/>
    <col min="274" max="274" width="1.5703125" style="20" customWidth="1"/>
    <col min="275" max="275" width="10.42578125" style="20" customWidth="1"/>
    <col min="276" max="276" width="1.5703125" style="20" customWidth="1"/>
    <col min="277" max="277" width="10.7109375" style="20" customWidth="1"/>
    <col min="278" max="278" width="1.5703125" style="20" customWidth="1"/>
    <col min="279" max="279" width="15.140625" style="20" customWidth="1"/>
    <col min="280" max="280" width="1.5703125" style="20" customWidth="1"/>
    <col min="281" max="281" width="14.42578125" style="20" customWidth="1"/>
    <col min="282" max="283" width="1.5703125" style="20" customWidth="1"/>
    <col min="284" max="284" width="14.42578125" style="20" customWidth="1"/>
    <col min="285" max="285" width="2.42578125" style="20" customWidth="1"/>
    <col min="286" max="286" width="12.7109375" style="20" customWidth="1"/>
    <col min="287" max="287" width="3.28515625" style="20" customWidth="1"/>
    <col min="288" max="288" width="14.42578125" style="20" customWidth="1"/>
    <col min="289" max="289" width="2.42578125" style="20" customWidth="1"/>
    <col min="290" max="290" width="12.7109375" style="20" customWidth="1"/>
    <col min="291" max="291" width="3.28515625" style="20" customWidth="1"/>
    <col min="292" max="292" width="14.42578125" style="20" customWidth="1"/>
    <col min="293" max="293" width="2.42578125" style="20" customWidth="1"/>
    <col min="294" max="294" width="12.7109375" style="20" customWidth="1"/>
    <col min="295" max="295" width="3.28515625" style="20" customWidth="1"/>
    <col min="296" max="296" width="14.42578125" style="20" customWidth="1"/>
    <col min="297" max="297" width="3.28515625" style="20" customWidth="1"/>
    <col min="298" max="298" width="14.42578125" style="20" customWidth="1"/>
    <col min="299" max="299" width="2.42578125" style="20" customWidth="1"/>
    <col min="300" max="300" width="14.42578125" style="20" customWidth="1"/>
    <col min="301" max="301" width="3.28515625" style="20" customWidth="1"/>
    <col min="302" max="302" width="5.85546875" style="20" customWidth="1"/>
    <col min="303" max="303" width="19.85546875" style="20" customWidth="1"/>
    <col min="304" max="304" width="8.42578125" style="20" customWidth="1"/>
    <col min="305" max="305" width="1.5703125" style="20" customWidth="1"/>
    <col min="306" max="306" width="12.7109375" style="20" customWidth="1"/>
    <col min="307" max="307" width="1.5703125" style="20" customWidth="1"/>
    <col min="308" max="308" width="12.7109375" style="20" customWidth="1"/>
    <col min="309" max="309" width="1.5703125" style="20" customWidth="1"/>
    <col min="310" max="310" width="12.7109375" style="20" customWidth="1"/>
    <col min="311" max="512" width="12.7109375" style="20"/>
    <col min="513" max="513" width="5" style="20" customWidth="1"/>
    <col min="514" max="514" width="1.5703125" style="20" customWidth="1"/>
    <col min="515" max="515" width="19.5703125" style="20" customWidth="1"/>
    <col min="516" max="516" width="1.5703125" style="20" customWidth="1"/>
    <col min="517" max="517" width="13.5703125" style="20" customWidth="1"/>
    <col min="518" max="518" width="1.5703125" style="20" customWidth="1"/>
    <col min="519" max="519" width="10.42578125" style="20" customWidth="1"/>
    <col min="520" max="520" width="1.5703125" style="20" customWidth="1"/>
    <col min="521" max="521" width="10.7109375" style="20" customWidth="1"/>
    <col min="522" max="522" width="2.42578125" style="20" customWidth="1"/>
    <col min="523" max="523" width="14.5703125" style="20" customWidth="1"/>
    <col min="524" max="524" width="1.5703125" style="20" customWidth="1"/>
    <col min="525" max="525" width="10.7109375" style="20" customWidth="1"/>
    <col min="526" max="526" width="1.5703125" style="20" customWidth="1"/>
    <col min="527" max="527" width="9.28515625" style="20" customWidth="1"/>
    <col min="528" max="528" width="2.42578125" style="20" customWidth="1"/>
    <col min="529" max="529" width="13.28515625" style="20" customWidth="1"/>
    <col min="530" max="530" width="1.5703125" style="20" customWidth="1"/>
    <col min="531" max="531" width="10.42578125" style="20" customWidth="1"/>
    <col min="532" max="532" width="1.5703125" style="20" customWidth="1"/>
    <col min="533" max="533" width="10.7109375" style="20" customWidth="1"/>
    <col min="534" max="534" width="1.5703125" style="20" customWidth="1"/>
    <col min="535" max="535" width="15.140625" style="20" customWidth="1"/>
    <col min="536" max="536" width="1.5703125" style="20" customWidth="1"/>
    <col min="537" max="537" width="14.42578125" style="20" customWidth="1"/>
    <col min="538" max="539" width="1.5703125" style="20" customWidth="1"/>
    <col min="540" max="540" width="14.42578125" style="20" customWidth="1"/>
    <col min="541" max="541" width="2.42578125" style="20" customWidth="1"/>
    <col min="542" max="542" width="12.7109375" style="20" customWidth="1"/>
    <col min="543" max="543" width="3.28515625" style="20" customWidth="1"/>
    <col min="544" max="544" width="14.42578125" style="20" customWidth="1"/>
    <col min="545" max="545" width="2.42578125" style="20" customWidth="1"/>
    <col min="546" max="546" width="12.7109375" style="20" customWidth="1"/>
    <col min="547" max="547" width="3.28515625" style="20" customWidth="1"/>
    <col min="548" max="548" width="14.42578125" style="20" customWidth="1"/>
    <col min="549" max="549" width="2.42578125" style="20" customWidth="1"/>
    <col min="550" max="550" width="12.7109375" style="20" customWidth="1"/>
    <col min="551" max="551" width="3.28515625" style="20" customWidth="1"/>
    <col min="552" max="552" width="14.42578125" style="20" customWidth="1"/>
    <col min="553" max="553" width="3.28515625" style="20" customWidth="1"/>
    <col min="554" max="554" width="14.42578125" style="20" customWidth="1"/>
    <col min="555" max="555" width="2.42578125" style="20" customWidth="1"/>
    <col min="556" max="556" width="14.42578125" style="20" customWidth="1"/>
    <col min="557" max="557" width="3.28515625" style="20" customWidth="1"/>
    <col min="558" max="558" width="5.85546875" style="20" customWidth="1"/>
    <col min="559" max="559" width="19.85546875" style="20" customWidth="1"/>
    <col min="560" max="560" width="8.42578125" style="20" customWidth="1"/>
    <col min="561" max="561" width="1.5703125" style="20" customWidth="1"/>
    <col min="562" max="562" width="12.7109375" style="20" customWidth="1"/>
    <col min="563" max="563" width="1.5703125" style="20" customWidth="1"/>
    <col min="564" max="564" width="12.7109375" style="20" customWidth="1"/>
    <col min="565" max="565" width="1.5703125" style="20" customWidth="1"/>
    <col min="566" max="566" width="12.7109375" style="20" customWidth="1"/>
    <col min="567" max="768" width="12.7109375" style="20"/>
    <col min="769" max="769" width="5" style="20" customWidth="1"/>
    <col min="770" max="770" width="1.5703125" style="20" customWidth="1"/>
    <col min="771" max="771" width="19.5703125" style="20" customWidth="1"/>
    <col min="772" max="772" width="1.5703125" style="20" customWidth="1"/>
    <col min="773" max="773" width="13.5703125" style="20" customWidth="1"/>
    <col min="774" max="774" width="1.5703125" style="20" customWidth="1"/>
    <col min="775" max="775" width="10.42578125" style="20" customWidth="1"/>
    <col min="776" max="776" width="1.5703125" style="20" customWidth="1"/>
    <col min="777" max="777" width="10.7109375" style="20" customWidth="1"/>
    <col min="778" max="778" width="2.42578125" style="20" customWidth="1"/>
    <col min="779" max="779" width="14.5703125" style="20" customWidth="1"/>
    <col min="780" max="780" width="1.5703125" style="20" customWidth="1"/>
    <col min="781" max="781" width="10.7109375" style="20" customWidth="1"/>
    <col min="782" max="782" width="1.5703125" style="20" customWidth="1"/>
    <col min="783" max="783" width="9.28515625" style="20" customWidth="1"/>
    <col min="784" max="784" width="2.42578125" style="20" customWidth="1"/>
    <col min="785" max="785" width="13.28515625" style="20" customWidth="1"/>
    <col min="786" max="786" width="1.5703125" style="20" customWidth="1"/>
    <col min="787" max="787" width="10.42578125" style="20" customWidth="1"/>
    <col min="788" max="788" width="1.5703125" style="20" customWidth="1"/>
    <col min="789" max="789" width="10.7109375" style="20" customWidth="1"/>
    <col min="790" max="790" width="1.5703125" style="20" customWidth="1"/>
    <col min="791" max="791" width="15.140625" style="20" customWidth="1"/>
    <col min="792" max="792" width="1.5703125" style="20" customWidth="1"/>
    <col min="793" max="793" width="14.42578125" style="20" customWidth="1"/>
    <col min="794" max="795" width="1.5703125" style="20" customWidth="1"/>
    <col min="796" max="796" width="14.42578125" style="20" customWidth="1"/>
    <col min="797" max="797" width="2.42578125" style="20" customWidth="1"/>
    <col min="798" max="798" width="12.7109375" style="20" customWidth="1"/>
    <col min="799" max="799" width="3.28515625" style="20" customWidth="1"/>
    <col min="800" max="800" width="14.42578125" style="20" customWidth="1"/>
    <col min="801" max="801" width="2.42578125" style="20" customWidth="1"/>
    <col min="802" max="802" width="12.7109375" style="20" customWidth="1"/>
    <col min="803" max="803" width="3.28515625" style="20" customWidth="1"/>
    <col min="804" max="804" width="14.42578125" style="20" customWidth="1"/>
    <col min="805" max="805" width="2.42578125" style="20" customWidth="1"/>
    <col min="806" max="806" width="12.7109375" style="20" customWidth="1"/>
    <col min="807" max="807" width="3.28515625" style="20" customWidth="1"/>
    <col min="808" max="808" width="14.42578125" style="20" customWidth="1"/>
    <col min="809" max="809" width="3.28515625" style="20" customWidth="1"/>
    <col min="810" max="810" width="14.42578125" style="20" customWidth="1"/>
    <col min="811" max="811" width="2.42578125" style="20" customWidth="1"/>
    <col min="812" max="812" width="14.42578125" style="20" customWidth="1"/>
    <col min="813" max="813" width="3.28515625" style="20" customWidth="1"/>
    <col min="814" max="814" width="5.85546875" style="20" customWidth="1"/>
    <col min="815" max="815" width="19.85546875" style="20" customWidth="1"/>
    <col min="816" max="816" width="8.42578125" style="20" customWidth="1"/>
    <col min="817" max="817" width="1.5703125" style="20" customWidth="1"/>
    <col min="818" max="818" width="12.7109375" style="20" customWidth="1"/>
    <col min="819" max="819" width="1.5703125" style="20" customWidth="1"/>
    <col min="820" max="820" width="12.7109375" style="20" customWidth="1"/>
    <col min="821" max="821" width="1.5703125" style="20" customWidth="1"/>
    <col min="822" max="822" width="12.7109375" style="20" customWidth="1"/>
    <col min="823" max="1024" width="12.7109375" style="20"/>
    <col min="1025" max="1025" width="5" style="20" customWidth="1"/>
    <col min="1026" max="1026" width="1.5703125" style="20" customWidth="1"/>
    <col min="1027" max="1027" width="19.5703125" style="20" customWidth="1"/>
    <col min="1028" max="1028" width="1.5703125" style="20" customWidth="1"/>
    <col min="1029" max="1029" width="13.5703125" style="20" customWidth="1"/>
    <col min="1030" max="1030" width="1.5703125" style="20" customWidth="1"/>
    <col min="1031" max="1031" width="10.42578125" style="20" customWidth="1"/>
    <col min="1032" max="1032" width="1.5703125" style="20" customWidth="1"/>
    <col min="1033" max="1033" width="10.7109375" style="20" customWidth="1"/>
    <col min="1034" max="1034" width="2.42578125" style="20" customWidth="1"/>
    <col min="1035" max="1035" width="14.5703125" style="20" customWidth="1"/>
    <col min="1036" max="1036" width="1.5703125" style="20" customWidth="1"/>
    <col min="1037" max="1037" width="10.7109375" style="20" customWidth="1"/>
    <col min="1038" max="1038" width="1.5703125" style="20" customWidth="1"/>
    <col min="1039" max="1039" width="9.28515625" style="20" customWidth="1"/>
    <col min="1040" max="1040" width="2.42578125" style="20" customWidth="1"/>
    <col min="1041" max="1041" width="13.28515625" style="20" customWidth="1"/>
    <col min="1042" max="1042" width="1.5703125" style="20" customWidth="1"/>
    <col min="1043" max="1043" width="10.42578125" style="20" customWidth="1"/>
    <col min="1044" max="1044" width="1.5703125" style="20" customWidth="1"/>
    <col min="1045" max="1045" width="10.7109375" style="20" customWidth="1"/>
    <col min="1046" max="1046" width="1.5703125" style="20" customWidth="1"/>
    <col min="1047" max="1047" width="15.140625" style="20" customWidth="1"/>
    <col min="1048" max="1048" width="1.5703125" style="20" customWidth="1"/>
    <col min="1049" max="1049" width="14.42578125" style="20" customWidth="1"/>
    <col min="1050" max="1051" width="1.5703125" style="20" customWidth="1"/>
    <col min="1052" max="1052" width="14.42578125" style="20" customWidth="1"/>
    <col min="1053" max="1053" width="2.42578125" style="20" customWidth="1"/>
    <col min="1054" max="1054" width="12.7109375" style="20" customWidth="1"/>
    <col min="1055" max="1055" width="3.28515625" style="20" customWidth="1"/>
    <col min="1056" max="1056" width="14.42578125" style="20" customWidth="1"/>
    <col min="1057" max="1057" width="2.42578125" style="20" customWidth="1"/>
    <col min="1058" max="1058" width="12.7109375" style="20" customWidth="1"/>
    <col min="1059" max="1059" width="3.28515625" style="20" customWidth="1"/>
    <col min="1060" max="1060" width="14.42578125" style="20" customWidth="1"/>
    <col min="1061" max="1061" width="2.42578125" style="20" customWidth="1"/>
    <col min="1062" max="1062" width="12.7109375" style="20" customWidth="1"/>
    <col min="1063" max="1063" width="3.28515625" style="20" customWidth="1"/>
    <col min="1064" max="1064" width="14.42578125" style="20" customWidth="1"/>
    <col min="1065" max="1065" width="3.28515625" style="20" customWidth="1"/>
    <col min="1066" max="1066" width="14.42578125" style="20" customWidth="1"/>
    <col min="1067" max="1067" width="2.42578125" style="20" customWidth="1"/>
    <col min="1068" max="1068" width="14.42578125" style="20" customWidth="1"/>
    <col min="1069" max="1069" width="3.28515625" style="20" customWidth="1"/>
    <col min="1070" max="1070" width="5.85546875" style="20" customWidth="1"/>
    <col min="1071" max="1071" width="19.85546875" style="20" customWidth="1"/>
    <col min="1072" max="1072" width="8.42578125" style="20" customWidth="1"/>
    <col min="1073" max="1073" width="1.5703125" style="20" customWidth="1"/>
    <col min="1074" max="1074" width="12.7109375" style="20" customWidth="1"/>
    <col min="1075" max="1075" width="1.5703125" style="20" customWidth="1"/>
    <col min="1076" max="1076" width="12.7109375" style="20" customWidth="1"/>
    <col min="1077" max="1077" width="1.5703125" style="20" customWidth="1"/>
    <col min="1078" max="1078" width="12.7109375" style="20" customWidth="1"/>
    <col min="1079" max="1280" width="12.7109375" style="20"/>
    <col min="1281" max="1281" width="5" style="20" customWidth="1"/>
    <col min="1282" max="1282" width="1.5703125" style="20" customWidth="1"/>
    <col min="1283" max="1283" width="19.5703125" style="20" customWidth="1"/>
    <col min="1284" max="1284" width="1.5703125" style="20" customWidth="1"/>
    <col min="1285" max="1285" width="13.5703125" style="20" customWidth="1"/>
    <col min="1286" max="1286" width="1.5703125" style="20" customWidth="1"/>
    <col min="1287" max="1287" width="10.42578125" style="20" customWidth="1"/>
    <col min="1288" max="1288" width="1.5703125" style="20" customWidth="1"/>
    <col min="1289" max="1289" width="10.7109375" style="20" customWidth="1"/>
    <col min="1290" max="1290" width="2.42578125" style="20" customWidth="1"/>
    <col min="1291" max="1291" width="14.5703125" style="20" customWidth="1"/>
    <col min="1292" max="1292" width="1.5703125" style="20" customWidth="1"/>
    <col min="1293" max="1293" width="10.7109375" style="20" customWidth="1"/>
    <col min="1294" max="1294" width="1.5703125" style="20" customWidth="1"/>
    <col min="1295" max="1295" width="9.28515625" style="20" customWidth="1"/>
    <col min="1296" max="1296" width="2.42578125" style="20" customWidth="1"/>
    <col min="1297" max="1297" width="13.28515625" style="20" customWidth="1"/>
    <col min="1298" max="1298" width="1.5703125" style="20" customWidth="1"/>
    <col min="1299" max="1299" width="10.42578125" style="20" customWidth="1"/>
    <col min="1300" max="1300" width="1.5703125" style="20" customWidth="1"/>
    <col min="1301" max="1301" width="10.7109375" style="20" customWidth="1"/>
    <col min="1302" max="1302" width="1.5703125" style="20" customWidth="1"/>
    <col min="1303" max="1303" width="15.140625" style="20" customWidth="1"/>
    <col min="1304" max="1304" width="1.5703125" style="20" customWidth="1"/>
    <col min="1305" max="1305" width="14.42578125" style="20" customWidth="1"/>
    <col min="1306" max="1307" width="1.5703125" style="20" customWidth="1"/>
    <col min="1308" max="1308" width="14.42578125" style="20" customWidth="1"/>
    <col min="1309" max="1309" width="2.42578125" style="20" customWidth="1"/>
    <col min="1310" max="1310" width="12.7109375" style="20" customWidth="1"/>
    <col min="1311" max="1311" width="3.28515625" style="20" customWidth="1"/>
    <col min="1312" max="1312" width="14.42578125" style="20" customWidth="1"/>
    <col min="1313" max="1313" width="2.42578125" style="20" customWidth="1"/>
    <col min="1314" max="1314" width="12.7109375" style="20" customWidth="1"/>
    <col min="1315" max="1315" width="3.28515625" style="20" customWidth="1"/>
    <col min="1316" max="1316" width="14.42578125" style="20" customWidth="1"/>
    <col min="1317" max="1317" width="2.42578125" style="20" customWidth="1"/>
    <col min="1318" max="1318" width="12.7109375" style="20" customWidth="1"/>
    <col min="1319" max="1319" width="3.28515625" style="20" customWidth="1"/>
    <col min="1320" max="1320" width="14.42578125" style="20" customWidth="1"/>
    <col min="1321" max="1321" width="3.28515625" style="20" customWidth="1"/>
    <col min="1322" max="1322" width="14.42578125" style="20" customWidth="1"/>
    <col min="1323" max="1323" width="2.42578125" style="20" customWidth="1"/>
    <col min="1324" max="1324" width="14.42578125" style="20" customWidth="1"/>
    <col min="1325" max="1325" width="3.28515625" style="20" customWidth="1"/>
    <col min="1326" max="1326" width="5.85546875" style="20" customWidth="1"/>
    <col min="1327" max="1327" width="19.85546875" style="20" customWidth="1"/>
    <col min="1328" max="1328" width="8.42578125" style="20" customWidth="1"/>
    <col min="1329" max="1329" width="1.5703125" style="20" customWidth="1"/>
    <col min="1330" max="1330" width="12.7109375" style="20" customWidth="1"/>
    <col min="1331" max="1331" width="1.5703125" style="20" customWidth="1"/>
    <col min="1332" max="1332" width="12.7109375" style="20" customWidth="1"/>
    <col min="1333" max="1333" width="1.5703125" style="20" customWidth="1"/>
    <col min="1334" max="1334" width="12.7109375" style="20" customWidth="1"/>
    <col min="1335" max="1536" width="12.7109375" style="20"/>
    <col min="1537" max="1537" width="5" style="20" customWidth="1"/>
    <col min="1538" max="1538" width="1.5703125" style="20" customWidth="1"/>
    <col min="1539" max="1539" width="19.5703125" style="20" customWidth="1"/>
    <col min="1540" max="1540" width="1.5703125" style="20" customWidth="1"/>
    <col min="1541" max="1541" width="13.5703125" style="20" customWidth="1"/>
    <col min="1542" max="1542" width="1.5703125" style="20" customWidth="1"/>
    <col min="1543" max="1543" width="10.42578125" style="20" customWidth="1"/>
    <col min="1544" max="1544" width="1.5703125" style="20" customWidth="1"/>
    <col min="1545" max="1545" width="10.7109375" style="20" customWidth="1"/>
    <col min="1546" max="1546" width="2.42578125" style="20" customWidth="1"/>
    <col min="1547" max="1547" width="14.5703125" style="20" customWidth="1"/>
    <col min="1548" max="1548" width="1.5703125" style="20" customWidth="1"/>
    <col min="1549" max="1549" width="10.7109375" style="20" customWidth="1"/>
    <col min="1550" max="1550" width="1.5703125" style="20" customWidth="1"/>
    <col min="1551" max="1551" width="9.28515625" style="20" customWidth="1"/>
    <col min="1552" max="1552" width="2.42578125" style="20" customWidth="1"/>
    <col min="1553" max="1553" width="13.28515625" style="20" customWidth="1"/>
    <col min="1554" max="1554" width="1.5703125" style="20" customWidth="1"/>
    <col min="1555" max="1555" width="10.42578125" style="20" customWidth="1"/>
    <col min="1556" max="1556" width="1.5703125" style="20" customWidth="1"/>
    <col min="1557" max="1557" width="10.7109375" style="20" customWidth="1"/>
    <col min="1558" max="1558" width="1.5703125" style="20" customWidth="1"/>
    <col min="1559" max="1559" width="15.140625" style="20" customWidth="1"/>
    <col min="1560" max="1560" width="1.5703125" style="20" customWidth="1"/>
    <col min="1561" max="1561" width="14.42578125" style="20" customWidth="1"/>
    <col min="1562" max="1563" width="1.5703125" style="20" customWidth="1"/>
    <col min="1564" max="1564" width="14.42578125" style="20" customWidth="1"/>
    <col min="1565" max="1565" width="2.42578125" style="20" customWidth="1"/>
    <col min="1566" max="1566" width="12.7109375" style="20" customWidth="1"/>
    <col min="1567" max="1567" width="3.28515625" style="20" customWidth="1"/>
    <col min="1568" max="1568" width="14.42578125" style="20" customWidth="1"/>
    <col min="1569" max="1569" width="2.42578125" style="20" customWidth="1"/>
    <col min="1570" max="1570" width="12.7109375" style="20" customWidth="1"/>
    <col min="1571" max="1571" width="3.28515625" style="20" customWidth="1"/>
    <col min="1572" max="1572" width="14.42578125" style="20" customWidth="1"/>
    <col min="1573" max="1573" width="2.42578125" style="20" customWidth="1"/>
    <col min="1574" max="1574" width="12.7109375" style="20" customWidth="1"/>
    <col min="1575" max="1575" width="3.28515625" style="20" customWidth="1"/>
    <col min="1576" max="1576" width="14.42578125" style="20" customWidth="1"/>
    <col min="1577" max="1577" width="3.28515625" style="20" customWidth="1"/>
    <col min="1578" max="1578" width="14.42578125" style="20" customWidth="1"/>
    <col min="1579" max="1579" width="2.42578125" style="20" customWidth="1"/>
    <col min="1580" max="1580" width="14.42578125" style="20" customWidth="1"/>
    <col min="1581" max="1581" width="3.28515625" style="20" customWidth="1"/>
    <col min="1582" max="1582" width="5.85546875" style="20" customWidth="1"/>
    <col min="1583" max="1583" width="19.85546875" style="20" customWidth="1"/>
    <col min="1584" max="1584" width="8.42578125" style="20" customWidth="1"/>
    <col min="1585" max="1585" width="1.5703125" style="20" customWidth="1"/>
    <col min="1586" max="1586" width="12.7109375" style="20" customWidth="1"/>
    <col min="1587" max="1587" width="1.5703125" style="20" customWidth="1"/>
    <col min="1588" max="1588" width="12.7109375" style="20" customWidth="1"/>
    <col min="1589" max="1589" width="1.5703125" style="20" customWidth="1"/>
    <col min="1590" max="1590" width="12.7109375" style="20" customWidth="1"/>
    <col min="1591" max="1792" width="12.7109375" style="20"/>
    <col min="1793" max="1793" width="5" style="20" customWidth="1"/>
    <col min="1794" max="1794" width="1.5703125" style="20" customWidth="1"/>
    <col min="1795" max="1795" width="19.5703125" style="20" customWidth="1"/>
    <col min="1796" max="1796" width="1.5703125" style="20" customWidth="1"/>
    <col min="1797" max="1797" width="13.5703125" style="20" customWidth="1"/>
    <col min="1798" max="1798" width="1.5703125" style="20" customWidth="1"/>
    <col min="1799" max="1799" width="10.42578125" style="20" customWidth="1"/>
    <col min="1800" max="1800" width="1.5703125" style="20" customWidth="1"/>
    <col min="1801" max="1801" width="10.7109375" style="20" customWidth="1"/>
    <col min="1802" max="1802" width="2.42578125" style="20" customWidth="1"/>
    <col min="1803" max="1803" width="14.5703125" style="20" customWidth="1"/>
    <col min="1804" max="1804" width="1.5703125" style="20" customWidth="1"/>
    <col min="1805" max="1805" width="10.7109375" style="20" customWidth="1"/>
    <col min="1806" max="1806" width="1.5703125" style="20" customWidth="1"/>
    <col min="1807" max="1807" width="9.28515625" style="20" customWidth="1"/>
    <col min="1808" max="1808" width="2.42578125" style="20" customWidth="1"/>
    <col min="1809" max="1809" width="13.28515625" style="20" customWidth="1"/>
    <col min="1810" max="1810" width="1.5703125" style="20" customWidth="1"/>
    <col min="1811" max="1811" width="10.42578125" style="20" customWidth="1"/>
    <col min="1812" max="1812" width="1.5703125" style="20" customWidth="1"/>
    <col min="1813" max="1813" width="10.7109375" style="20" customWidth="1"/>
    <col min="1814" max="1814" width="1.5703125" style="20" customWidth="1"/>
    <col min="1815" max="1815" width="15.140625" style="20" customWidth="1"/>
    <col min="1816" max="1816" width="1.5703125" style="20" customWidth="1"/>
    <col min="1817" max="1817" width="14.42578125" style="20" customWidth="1"/>
    <col min="1818" max="1819" width="1.5703125" style="20" customWidth="1"/>
    <col min="1820" max="1820" width="14.42578125" style="20" customWidth="1"/>
    <col min="1821" max="1821" width="2.42578125" style="20" customWidth="1"/>
    <col min="1822" max="1822" width="12.7109375" style="20" customWidth="1"/>
    <col min="1823" max="1823" width="3.28515625" style="20" customWidth="1"/>
    <col min="1824" max="1824" width="14.42578125" style="20" customWidth="1"/>
    <col min="1825" max="1825" width="2.42578125" style="20" customWidth="1"/>
    <col min="1826" max="1826" width="12.7109375" style="20" customWidth="1"/>
    <col min="1827" max="1827" width="3.28515625" style="20" customWidth="1"/>
    <col min="1828" max="1828" width="14.42578125" style="20" customWidth="1"/>
    <col min="1829" max="1829" width="2.42578125" style="20" customWidth="1"/>
    <col min="1830" max="1830" width="12.7109375" style="20" customWidth="1"/>
    <col min="1831" max="1831" width="3.28515625" style="20" customWidth="1"/>
    <col min="1832" max="1832" width="14.42578125" style="20" customWidth="1"/>
    <col min="1833" max="1833" width="3.28515625" style="20" customWidth="1"/>
    <col min="1834" max="1834" width="14.42578125" style="20" customWidth="1"/>
    <col min="1835" max="1835" width="2.42578125" style="20" customWidth="1"/>
    <col min="1836" max="1836" width="14.42578125" style="20" customWidth="1"/>
    <col min="1837" max="1837" width="3.28515625" style="20" customWidth="1"/>
    <col min="1838" max="1838" width="5.85546875" style="20" customWidth="1"/>
    <col min="1839" max="1839" width="19.85546875" style="20" customWidth="1"/>
    <col min="1840" max="1840" width="8.42578125" style="20" customWidth="1"/>
    <col min="1841" max="1841" width="1.5703125" style="20" customWidth="1"/>
    <col min="1842" max="1842" width="12.7109375" style="20" customWidth="1"/>
    <col min="1843" max="1843" width="1.5703125" style="20" customWidth="1"/>
    <col min="1844" max="1844" width="12.7109375" style="20" customWidth="1"/>
    <col min="1845" max="1845" width="1.5703125" style="20" customWidth="1"/>
    <col min="1846" max="1846" width="12.7109375" style="20" customWidth="1"/>
    <col min="1847" max="2048" width="12.7109375" style="20"/>
    <col min="2049" max="2049" width="5" style="20" customWidth="1"/>
    <col min="2050" max="2050" width="1.5703125" style="20" customWidth="1"/>
    <col min="2051" max="2051" width="19.5703125" style="20" customWidth="1"/>
    <col min="2052" max="2052" width="1.5703125" style="20" customWidth="1"/>
    <col min="2053" max="2053" width="13.5703125" style="20" customWidth="1"/>
    <col min="2054" max="2054" width="1.5703125" style="20" customWidth="1"/>
    <col min="2055" max="2055" width="10.42578125" style="20" customWidth="1"/>
    <col min="2056" max="2056" width="1.5703125" style="20" customWidth="1"/>
    <col min="2057" max="2057" width="10.7109375" style="20" customWidth="1"/>
    <col min="2058" max="2058" width="2.42578125" style="20" customWidth="1"/>
    <col min="2059" max="2059" width="14.5703125" style="20" customWidth="1"/>
    <col min="2060" max="2060" width="1.5703125" style="20" customWidth="1"/>
    <col min="2061" max="2061" width="10.7109375" style="20" customWidth="1"/>
    <col min="2062" max="2062" width="1.5703125" style="20" customWidth="1"/>
    <col min="2063" max="2063" width="9.28515625" style="20" customWidth="1"/>
    <col min="2064" max="2064" width="2.42578125" style="20" customWidth="1"/>
    <col min="2065" max="2065" width="13.28515625" style="20" customWidth="1"/>
    <col min="2066" max="2066" width="1.5703125" style="20" customWidth="1"/>
    <col min="2067" max="2067" width="10.42578125" style="20" customWidth="1"/>
    <col min="2068" max="2068" width="1.5703125" style="20" customWidth="1"/>
    <col min="2069" max="2069" width="10.7109375" style="20" customWidth="1"/>
    <col min="2070" max="2070" width="1.5703125" style="20" customWidth="1"/>
    <col min="2071" max="2071" width="15.140625" style="20" customWidth="1"/>
    <col min="2072" max="2072" width="1.5703125" style="20" customWidth="1"/>
    <col min="2073" max="2073" width="14.42578125" style="20" customWidth="1"/>
    <col min="2074" max="2075" width="1.5703125" style="20" customWidth="1"/>
    <col min="2076" max="2076" width="14.42578125" style="20" customWidth="1"/>
    <col min="2077" max="2077" width="2.42578125" style="20" customWidth="1"/>
    <col min="2078" max="2078" width="12.7109375" style="20" customWidth="1"/>
    <col min="2079" max="2079" width="3.28515625" style="20" customWidth="1"/>
    <col min="2080" max="2080" width="14.42578125" style="20" customWidth="1"/>
    <col min="2081" max="2081" width="2.42578125" style="20" customWidth="1"/>
    <col min="2082" max="2082" width="12.7109375" style="20" customWidth="1"/>
    <col min="2083" max="2083" width="3.28515625" style="20" customWidth="1"/>
    <col min="2084" max="2084" width="14.42578125" style="20" customWidth="1"/>
    <col min="2085" max="2085" width="2.42578125" style="20" customWidth="1"/>
    <col min="2086" max="2086" width="12.7109375" style="20" customWidth="1"/>
    <col min="2087" max="2087" width="3.28515625" style="20" customWidth="1"/>
    <col min="2088" max="2088" width="14.42578125" style="20" customWidth="1"/>
    <col min="2089" max="2089" width="3.28515625" style="20" customWidth="1"/>
    <col min="2090" max="2090" width="14.42578125" style="20" customWidth="1"/>
    <col min="2091" max="2091" width="2.42578125" style="20" customWidth="1"/>
    <col min="2092" max="2092" width="14.42578125" style="20" customWidth="1"/>
    <col min="2093" max="2093" width="3.28515625" style="20" customWidth="1"/>
    <col min="2094" max="2094" width="5.85546875" style="20" customWidth="1"/>
    <col min="2095" max="2095" width="19.85546875" style="20" customWidth="1"/>
    <col min="2096" max="2096" width="8.42578125" style="20" customWidth="1"/>
    <col min="2097" max="2097" width="1.5703125" style="20" customWidth="1"/>
    <col min="2098" max="2098" width="12.7109375" style="20" customWidth="1"/>
    <col min="2099" max="2099" width="1.5703125" style="20" customWidth="1"/>
    <col min="2100" max="2100" width="12.7109375" style="20" customWidth="1"/>
    <col min="2101" max="2101" width="1.5703125" style="20" customWidth="1"/>
    <col min="2102" max="2102" width="12.7109375" style="20" customWidth="1"/>
    <col min="2103" max="2304" width="12.7109375" style="20"/>
    <col min="2305" max="2305" width="5" style="20" customWidth="1"/>
    <col min="2306" max="2306" width="1.5703125" style="20" customWidth="1"/>
    <col min="2307" max="2307" width="19.5703125" style="20" customWidth="1"/>
    <col min="2308" max="2308" width="1.5703125" style="20" customWidth="1"/>
    <col min="2309" max="2309" width="13.5703125" style="20" customWidth="1"/>
    <col min="2310" max="2310" width="1.5703125" style="20" customWidth="1"/>
    <col min="2311" max="2311" width="10.42578125" style="20" customWidth="1"/>
    <col min="2312" max="2312" width="1.5703125" style="20" customWidth="1"/>
    <col min="2313" max="2313" width="10.7109375" style="20" customWidth="1"/>
    <col min="2314" max="2314" width="2.42578125" style="20" customWidth="1"/>
    <col min="2315" max="2315" width="14.5703125" style="20" customWidth="1"/>
    <col min="2316" max="2316" width="1.5703125" style="20" customWidth="1"/>
    <col min="2317" max="2317" width="10.7109375" style="20" customWidth="1"/>
    <col min="2318" max="2318" width="1.5703125" style="20" customWidth="1"/>
    <col min="2319" max="2319" width="9.28515625" style="20" customWidth="1"/>
    <col min="2320" max="2320" width="2.42578125" style="20" customWidth="1"/>
    <col min="2321" max="2321" width="13.28515625" style="20" customWidth="1"/>
    <col min="2322" max="2322" width="1.5703125" style="20" customWidth="1"/>
    <col min="2323" max="2323" width="10.42578125" style="20" customWidth="1"/>
    <col min="2324" max="2324" width="1.5703125" style="20" customWidth="1"/>
    <col min="2325" max="2325" width="10.7109375" style="20" customWidth="1"/>
    <col min="2326" max="2326" width="1.5703125" style="20" customWidth="1"/>
    <col min="2327" max="2327" width="15.140625" style="20" customWidth="1"/>
    <col min="2328" max="2328" width="1.5703125" style="20" customWidth="1"/>
    <col min="2329" max="2329" width="14.42578125" style="20" customWidth="1"/>
    <col min="2330" max="2331" width="1.5703125" style="20" customWidth="1"/>
    <col min="2332" max="2332" width="14.42578125" style="20" customWidth="1"/>
    <col min="2333" max="2333" width="2.42578125" style="20" customWidth="1"/>
    <col min="2334" max="2334" width="12.7109375" style="20" customWidth="1"/>
    <col min="2335" max="2335" width="3.28515625" style="20" customWidth="1"/>
    <col min="2336" max="2336" width="14.42578125" style="20" customWidth="1"/>
    <col min="2337" max="2337" width="2.42578125" style="20" customWidth="1"/>
    <col min="2338" max="2338" width="12.7109375" style="20" customWidth="1"/>
    <col min="2339" max="2339" width="3.28515625" style="20" customWidth="1"/>
    <col min="2340" max="2340" width="14.42578125" style="20" customWidth="1"/>
    <col min="2341" max="2341" width="2.42578125" style="20" customWidth="1"/>
    <col min="2342" max="2342" width="12.7109375" style="20" customWidth="1"/>
    <col min="2343" max="2343" width="3.28515625" style="20" customWidth="1"/>
    <col min="2344" max="2344" width="14.42578125" style="20" customWidth="1"/>
    <col min="2345" max="2345" width="3.28515625" style="20" customWidth="1"/>
    <col min="2346" max="2346" width="14.42578125" style="20" customWidth="1"/>
    <col min="2347" max="2347" width="2.42578125" style="20" customWidth="1"/>
    <col min="2348" max="2348" width="14.42578125" style="20" customWidth="1"/>
    <col min="2349" max="2349" width="3.28515625" style="20" customWidth="1"/>
    <col min="2350" max="2350" width="5.85546875" style="20" customWidth="1"/>
    <col min="2351" max="2351" width="19.85546875" style="20" customWidth="1"/>
    <col min="2352" max="2352" width="8.42578125" style="20" customWidth="1"/>
    <col min="2353" max="2353" width="1.5703125" style="20" customWidth="1"/>
    <col min="2354" max="2354" width="12.7109375" style="20" customWidth="1"/>
    <col min="2355" max="2355" width="1.5703125" style="20" customWidth="1"/>
    <col min="2356" max="2356" width="12.7109375" style="20" customWidth="1"/>
    <col min="2357" max="2357" width="1.5703125" style="20" customWidth="1"/>
    <col min="2358" max="2358" width="12.7109375" style="20" customWidth="1"/>
    <col min="2359" max="2560" width="12.7109375" style="20"/>
    <col min="2561" max="2561" width="5" style="20" customWidth="1"/>
    <col min="2562" max="2562" width="1.5703125" style="20" customWidth="1"/>
    <col min="2563" max="2563" width="19.5703125" style="20" customWidth="1"/>
    <col min="2564" max="2564" width="1.5703125" style="20" customWidth="1"/>
    <col min="2565" max="2565" width="13.5703125" style="20" customWidth="1"/>
    <col min="2566" max="2566" width="1.5703125" style="20" customWidth="1"/>
    <col min="2567" max="2567" width="10.42578125" style="20" customWidth="1"/>
    <col min="2568" max="2568" width="1.5703125" style="20" customWidth="1"/>
    <col min="2569" max="2569" width="10.7109375" style="20" customWidth="1"/>
    <col min="2570" max="2570" width="2.42578125" style="20" customWidth="1"/>
    <col min="2571" max="2571" width="14.5703125" style="20" customWidth="1"/>
    <col min="2572" max="2572" width="1.5703125" style="20" customWidth="1"/>
    <col min="2573" max="2573" width="10.7109375" style="20" customWidth="1"/>
    <col min="2574" max="2574" width="1.5703125" style="20" customWidth="1"/>
    <col min="2575" max="2575" width="9.28515625" style="20" customWidth="1"/>
    <col min="2576" max="2576" width="2.42578125" style="20" customWidth="1"/>
    <col min="2577" max="2577" width="13.28515625" style="20" customWidth="1"/>
    <col min="2578" max="2578" width="1.5703125" style="20" customWidth="1"/>
    <col min="2579" max="2579" width="10.42578125" style="20" customWidth="1"/>
    <col min="2580" max="2580" width="1.5703125" style="20" customWidth="1"/>
    <col min="2581" max="2581" width="10.7109375" style="20" customWidth="1"/>
    <col min="2582" max="2582" width="1.5703125" style="20" customWidth="1"/>
    <col min="2583" max="2583" width="15.140625" style="20" customWidth="1"/>
    <col min="2584" max="2584" width="1.5703125" style="20" customWidth="1"/>
    <col min="2585" max="2585" width="14.42578125" style="20" customWidth="1"/>
    <col min="2586" max="2587" width="1.5703125" style="20" customWidth="1"/>
    <col min="2588" max="2588" width="14.42578125" style="20" customWidth="1"/>
    <col min="2589" max="2589" width="2.42578125" style="20" customWidth="1"/>
    <col min="2590" max="2590" width="12.7109375" style="20" customWidth="1"/>
    <col min="2591" max="2591" width="3.28515625" style="20" customWidth="1"/>
    <col min="2592" max="2592" width="14.42578125" style="20" customWidth="1"/>
    <col min="2593" max="2593" width="2.42578125" style="20" customWidth="1"/>
    <col min="2594" max="2594" width="12.7109375" style="20" customWidth="1"/>
    <col min="2595" max="2595" width="3.28515625" style="20" customWidth="1"/>
    <col min="2596" max="2596" width="14.42578125" style="20" customWidth="1"/>
    <col min="2597" max="2597" width="2.42578125" style="20" customWidth="1"/>
    <col min="2598" max="2598" width="12.7109375" style="20" customWidth="1"/>
    <col min="2599" max="2599" width="3.28515625" style="20" customWidth="1"/>
    <col min="2600" max="2600" width="14.42578125" style="20" customWidth="1"/>
    <col min="2601" max="2601" width="3.28515625" style="20" customWidth="1"/>
    <col min="2602" max="2602" width="14.42578125" style="20" customWidth="1"/>
    <col min="2603" max="2603" width="2.42578125" style="20" customWidth="1"/>
    <col min="2604" max="2604" width="14.42578125" style="20" customWidth="1"/>
    <col min="2605" max="2605" width="3.28515625" style="20" customWidth="1"/>
    <col min="2606" max="2606" width="5.85546875" style="20" customWidth="1"/>
    <col min="2607" max="2607" width="19.85546875" style="20" customWidth="1"/>
    <col min="2608" max="2608" width="8.42578125" style="20" customWidth="1"/>
    <col min="2609" max="2609" width="1.5703125" style="20" customWidth="1"/>
    <col min="2610" max="2610" width="12.7109375" style="20" customWidth="1"/>
    <col min="2611" max="2611" width="1.5703125" style="20" customWidth="1"/>
    <col min="2612" max="2612" width="12.7109375" style="20" customWidth="1"/>
    <col min="2613" max="2613" width="1.5703125" style="20" customWidth="1"/>
    <col min="2614" max="2614" width="12.7109375" style="20" customWidth="1"/>
    <col min="2615" max="2816" width="12.7109375" style="20"/>
    <col min="2817" max="2817" width="5" style="20" customWidth="1"/>
    <col min="2818" max="2818" width="1.5703125" style="20" customWidth="1"/>
    <col min="2819" max="2819" width="19.5703125" style="20" customWidth="1"/>
    <col min="2820" max="2820" width="1.5703125" style="20" customWidth="1"/>
    <col min="2821" max="2821" width="13.5703125" style="20" customWidth="1"/>
    <col min="2822" max="2822" width="1.5703125" style="20" customWidth="1"/>
    <col min="2823" max="2823" width="10.42578125" style="20" customWidth="1"/>
    <col min="2824" max="2824" width="1.5703125" style="20" customWidth="1"/>
    <col min="2825" max="2825" width="10.7109375" style="20" customWidth="1"/>
    <col min="2826" max="2826" width="2.42578125" style="20" customWidth="1"/>
    <col min="2827" max="2827" width="14.5703125" style="20" customWidth="1"/>
    <col min="2828" max="2828" width="1.5703125" style="20" customWidth="1"/>
    <col min="2829" max="2829" width="10.7109375" style="20" customWidth="1"/>
    <col min="2830" max="2830" width="1.5703125" style="20" customWidth="1"/>
    <col min="2831" max="2831" width="9.28515625" style="20" customWidth="1"/>
    <col min="2832" max="2832" width="2.42578125" style="20" customWidth="1"/>
    <col min="2833" max="2833" width="13.28515625" style="20" customWidth="1"/>
    <col min="2834" max="2834" width="1.5703125" style="20" customWidth="1"/>
    <col min="2835" max="2835" width="10.42578125" style="20" customWidth="1"/>
    <col min="2836" max="2836" width="1.5703125" style="20" customWidth="1"/>
    <col min="2837" max="2837" width="10.7109375" style="20" customWidth="1"/>
    <col min="2838" max="2838" width="1.5703125" style="20" customWidth="1"/>
    <col min="2839" max="2839" width="15.140625" style="20" customWidth="1"/>
    <col min="2840" max="2840" width="1.5703125" style="20" customWidth="1"/>
    <col min="2841" max="2841" width="14.42578125" style="20" customWidth="1"/>
    <col min="2842" max="2843" width="1.5703125" style="20" customWidth="1"/>
    <col min="2844" max="2844" width="14.42578125" style="20" customWidth="1"/>
    <col min="2845" max="2845" width="2.42578125" style="20" customWidth="1"/>
    <col min="2846" max="2846" width="12.7109375" style="20" customWidth="1"/>
    <col min="2847" max="2847" width="3.28515625" style="20" customWidth="1"/>
    <col min="2848" max="2848" width="14.42578125" style="20" customWidth="1"/>
    <col min="2849" max="2849" width="2.42578125" style="20" customWidth="1"/>
    <col min="2850" max="2850" width="12.7109375" style="20" customWidth="1"/>
    <col min="2851" max="2851" width="3.28515625" style="20" customWidth="1"/>
    <col min="2852" max="2852" width="14.42578125" style="20" customWidth="1"/>
    <col min="2853" max="2853" width="2.42578125" style="20" customWidth="1"/>
    <col min="2854" max="2854" width="12.7109375" style="20" customWidth="1"/>
    <col min="2855" max="2855" width="3.28515625" style="20" customWidth="1"/>
    <col min="2856" max="2856" width="14.42578125" style="20" customWidth="1"/>
    <col min="2857" max="2857" width="3.28515625" style="20" customWidth="1"/>
    <col min="2858" max="2858" width="14.42578125" style="20" customWidth="1"/>
    <col min="2859" max="2859" width="2.42578125" style="20" customWidth="1"/>
    <col min="2860" max="2860" width="14.42578125" style="20" customWidth="1"/>
    <col min="2861" max="2861" width="3.28515625" style="20" customWidth="1"/>
    <col min="2862" max="2862" width="5.85546875" style="20" customWidth="1"/>
    <col min="2863" max="2863" width="19.85546875" style="20" customWidth="1"/>
    <col min="2864" max="2864" width="8.42578125" style="20" customWidth="1"/>
    <col min="2865" max="2865" width="1.5703125" style="20" customWidth="1"/>
    <col min="2866" max="2866" width="12.7109375" style="20" customWidth="1"/>
    <col min="2867" max="2867" width="1.5703125" style="20" customWidth="1"/>
    <col min="2868" max="2868" width="12.7109375" style="20" customWidth="1"/>
    <col min="2869" max="2869" width="1.5703125" style="20" customWidth="1"/>
    <col min="2870" max="2870" width="12.7109375" style="20" customWidth="1"/>
    <col min="2871" max="3072" width="12.7109375" style="20"/>
    <col min="3073" max="3073" width="5" style="20" customWidth="1"/>
    <col min="3074" max="3074" width="1.5703125" style="20" customWidth="1"/>
    <col min="3075" max="3075" width="19.5703125" style="20" customWidth="1"/>
    <col min="3076" max="3076" width="1.5703125" style="20" customWidth="1"/>
    <col min="3077" max="3077" width="13.5703125" style="20" customWidth="1"/>
    <col min="3078" max="3078" width="1.5703125" style="20" customWidth="1"/>
    <col min="3079" max="3079" width="10.42578125" style="20" customWidth="1"/>
    <col min="3080" max="3080" width="1.5703125" style="20" customWidth="1"/>
    <col min="3081" max="3081" width="10.7109375" style="20" customWidth="1"/>
    <col min="3082" max="3082" width="2.42578125" style="20" customWidth="1"/>
    <col min="3083" max="3083" width="14.5703125" style="20" customWidth="1"/>
    <col min="3084" max="3084" width="1.5703125" style="20" customWidth="1"/>
    <col min="3085" max="3085" width="10.7109375" style="20" customWidth="1"/>
    <col min="3086" max="3086" width="1.5703125" style="20" customWidth="1"/>
    <col min="3087" max="3087" width="9.28515625" style="20" customWidth="1"/>
    <col min="3088" max="3088" width="2.42578125" style="20" customWidth="1"/>
    <col min="3089" max="3089" width="13.28515625" style="20" customWidth="1"/>
    <col min="3090" max="3090" width="1.5703125" style="20" customWidth="1"/>
    <col min="3091" max="3091" width="10.42578125" style="20" customWidth="1"/>
    <col min="3092" max="3092" width="1.5703125" style="20" customWidth="1"/>
    <col min="3093" max="3093" width="10.7109375" style="20" customWidth="1"/>
    <col min="3094" max="3094" width="1.5703125" style="20" customWidth="1"/>
    <col min="3095" max="3095" width="15.140625" style="20" customWidth="1"/>
    <col min="3096" max="3096" width="1.5703125" style="20" customWidth="1"/>
    <col min="3097" max="3097" width="14.42578125" style="20" customWidth="1"/>
    <col min="3098" max="3099" width="1.5703125" style="20" customWidth="1"/>
    <col min="3100" max="3100" width="14.42578125" style="20" customWidth="1"/>
    <col min="3101" max="3101" width="2.42578125" style="20" customWidth="1"/>
    <col min="3102" max="3102" width="12.7109375" style="20" customWidth="1"/>
    <col min="3103" max="3103" width="3.28515625" style="20" customWidth="1"/>
    <col min="3104" max="3104" width="14.42578125" style="20" customWidth="1"/>
    <col min="3105" max="3105" width="2.42578125" style="20" customWidth="1"/>
    <col min="3106" max="3106" width="12.7109375" style="20" customWidth="1"/>
    <col min="3107" max="3107" width="3.28515625" style="20" customWidth="1"/>
    <col min="3108" max="3108" width="14.42578125" style="20" customWidth="1"/>
    <col min="3109" max="3109" width="2.42578125" style="20" customWidth="1"/>
    <col min="3110" max="3110" width="12.7109375" style="20" customWidth="1"/>
    <col min="3111" max="3111" width="3.28515625" style="20" customWidth="1"/>
    <col min="3112" max="3112" width="14.42578125" style="20" customWidth="1"/>
    <col min="3113" max="3113" width="3.28515625" style="20" customWidth="1"/>
    <col min="3114" max="3114" width="14.42578125" style="20" customWidth="1"/>
    <col min="3115" max="3115" width="2.42578125" style="20" customWidth="1"/>
    <col min="3116" max="3116" width="14.42578125" style="20" customWidth="1"/>
    <col min="3117" max="3117" width="3.28515625" style="20" customWidth="1"/>
    <col min="3118" max="3118" width="5.85546875" style="20" customWidth="1"/>
    <col min="3119" max="3119" width="19.85546875" style="20" customWidth="1"/>
    <col min="3120" max="3120" width="8.42578125" style="20" customWidth="1"/>
    <col min="3121" max="3121" width="1.5703125" style="20" customWidth="1"/>
    <col min="3122" max="3122" width="12.7109375" style="20" customWidth="1"/>
    <col min="3123" max="3123" width="1.5703125" style="20" customWidth="1"/>
    <col min="3124" max="3124" width="12.7109375" style="20" customWidth="1"/>
    <col min="3125" max="3125" width="1.5703125" style="20" customWidth="1"/>
    <col min="3126" max="3126" width="12.7109375" style="20" customWidth="1"/>
    <col min="3127" max="3328" width="12.7109375" style="20"/>
    <col min="3329" max="3329" width="5" style="20" customWidth="1"/>
    <col min="3330" max="3330" width="1.5703125" style="20" customWidth="1"/>
    <col min="3331" max="3331" width="19.5703125" style="20" customWidth="1"/>
    <col min="3332" max="3332" width="1.5703125" style="20" customWidth="1"/>
    <col min="3333" max="3333" width="13.5703125" style="20" customWidth="1"/>
    <col min="3334" max="3334" width="1.5703125" style="20" customWidth="1"/>
    <col min="3335" max="3335" width="10.42578125" style="20" customWidth="1"/>
    <col min="3336" max="3336" width="1.5703125" style="20" customWidth="1"/>
    <col min="3337" max="3337" width="10.7109375" style="20" customWidth="1"/>
    <col min="3338" max="3338" width="2.42578125" style="20" customWidth="1"/>
    <col min="3339" max="3339" width="14.5703125" style="20" customWidth="1"/>
    <col min="3340" max="3340" width="1.5703125" style="20" customWidth="1"/>
    <col min="3341" max="3341" width="10.7109375" style="20" customWidth="1"/>
    <col min="3342" max="3342" width="1.5703125" style="20" customWidth="1"/>
    <col min="3343" max="3343" width="9.28515625" style="20" customWidth="1"/>
    <col min="3344" max="3344" width="2.42578125" style="20" customWidth="1"/>
    <col min="3345" max="3345" width="13.28515625" style="20" customWidth="1"/>
    <col min="3346" max="3346" width="1.5703125" style="20" customWidth="1"/>
    <col min="3347" max="3347" width="10.42578125" style="20" customWidth="1"/>
    <col min="3348" max="3348" width="1.5703125" style="20" customWidth="1"/>
    <col min="3349" max="3349" width="10.7109375" style="20" customWidth="1"/>
    <col min="3350" max="3350" width="1.5703125" style="20" customWidth="1"/>
    <col min="3351" max="3351" width="15.140625" style="20" customWidth="1"/>
    <col min="3352" max="3352" width="1.5703125" style="20" customWidth="1"/>
    <col min="3353" max="3353" width="14.42578125" style="20" customWidth="1"/>
    <col min="3354" max="3355" width="1.5703125" style="20" customWidth="1"/>
    <col min="3356" max="3356" width="14.42578125" style="20" customWidth="1"/>
    <col min="3357" max="3357" width="2.42578125" style="20" customWidth="1"/>
    <col min="3358" max="3358" width="12.7109375" style="20" customWidth="1"/>
    <col min="3359" max="3359" width="3.28515625" style="20" customWidth="1"/>
    <col min="3360" max="3360" width="14.42578125" style="20" customWidth="1"/>
    <col min="3361" max="3361" width="2.42578125" style="20" customWidth="1"/>
    <col min="3362" max="3362" width="12.7109375" style="20" customWidth="1"/>
    <col min="3363" max="3363" width="3.28515625" style="20" customWidth="1"/>
    <col min="3364" max="3364" width="14.42578125" style="20" customWidth="1"/>
    <col min="3365" max="3365" width="2.42578125" style="20" customWidth="1"/>
    <col min="3366" max="3366" width="12.7109375" style="20" customWidth="1"/>
    <col min="3367" max="3367" width="3.28515625" style="20" customWidth="1"/>
    <col min="3368" max="3368" width="14.42578125" style="20" customWidth="1"/>
    <col min="3369" max="3369" width="3.28515625" style="20" customWidth="1"/>
    <col min="3370" max="3370" width="14.42578125" style="20" customWidth="1"/>
    <col min="3371" max="3371" width="2.42578125" style="20" customWidth="1"/>
    <col min="3372" max="3372" width="14.42578125" style="20" customWidth="1"/>
    <col min="3373" max="3373" width="3.28515625" style="20" customWidth="1"/>
    <col min="3374" max="3374" width="5.85546875" style="20" customWidth="1"/>
    <col min="3375" max="3375" width="19.85546875" style="20" customWidth="1"/>
    <col min="3376" max="3376" width="8.42578125" style="20" customWidth="1"/>
    <col min="3377" max="3377" width="1.5703125" style="20" customWidth="1"/>
    <col min="3378" max="3378" width="12.7109375" style="20" customWidth="1"/>
    <col min="3379" max="3379" width="1.5703125" style="20" customWidth="1"/>
    <col min="3380" max="3380" width="12.7109375" style="20" customWidth="1"/>
    <col min="3381" max="3381" width="1.5703125" style="20" customWidth="1"/>
    <col min="3382" max="3382" width="12.7109375" style="20" customWidth="1"/>
    <col min="3383" max="3584" width="12.7109375" style="20"/>
    <col min="3585" max="3585" width="5" style="20" customWidth="1"/>
    <col min="3586" max="3586" width="1.5703125" style="20" customWidth="1"/>
    <col min="3587" max="3587" width="19.5703125" style="20" customWidth="1"/>
    <col min="3588" max="3588" width="1.5703125" style="20" customWidth="1"/>
    <col min="3589" max="3589" width="13.5703125" style="20" customWidth="1"/>
    <col min="3590" max="3590" width="1.5703125" style="20" customWidth="1"/>
    <col min="3591" max="3591" width="10.42578125" style="20" customWidth="1"/>
    <col min="3592" max="3592" width="1.5703125" style="20" customWidth="1"/>
    <col min="3593" max="3593" width="10.7109375" style="20" customWidth="1"/>
    <col min="3594" max="3594" width="2.42578125" style="20" customWidth="1"/>
    <col min="3595" max="3595" width="14.5703125" style="20" customWidth="1"/>
    <col min="3596" max="3596" width="1.5703125" style="20" customWidth="1"/>
    <col min="3597" max="3597" width="10.7109375" style="20" customWidth="1"/>
    <col min="3598" max="3598" width="1.5703125" style="20" customWidth="1"/>
    <col min="3599" max="3599" width="9.28515625" style="20" customWidth="1"/>
    <col min="3600" max="3600" width="2.42578125" style="20" customWidth="1"/>
    <col min="3601" max="3601" width="13.28515625" style="20" customWidth="1"/>
    <col min="3602" max="3602" width="1.5703125" style="20" customWidth="1"/>
    <col min="3603" max="3603" width="10.42578125" style="20" customWidth="1"/>
    <col min="3604" max="3604" width="1.5703125" style="20" customWidth="1"/>
    <col min="3605" max="3605" width="10.7109375" style="20" customWidth="1"/>
    <col min="3606" max="3606" width="1.5703125" style="20" customWidth="1"/>
    <col min="3607" max="3607" width="15.140625" style="20" customWidth="1"/>
    <col min="3608" max="3608" width="1.5703125" style="20" customWidth="1"/>
    <col min="3609" max="3609" width="14.42578125" style="20" customWidth="1"/>
    <col min="3610" max="3611" width="1.5703125" style="20" customWidth="1"/>
    <col min="3612" max="3612" width="14.42578125" style="20" customWidth="1"/>
    <col min="3613" max="3613" width="2.42578125" style="20" customWidth="1"/>
    <col min="3614" max="3614" width="12.7109375" style="20" customWidth="1"/>
    <col min="3615" max="3615" width="3.28515625" style="20" customWidth="1"/>
    <col min="3616" max="3616" width="14.42578125" style="20" customWidth="1"/>
    <col min="3617" max="3617" width="2.42578125" style="20" customWidth="1"/>
    <col min="3618" max="3618" width="12.7109375" style="20" customWidth="1"/>
    <col min="3619" max="3619" width="3.28515625" style="20" customWidth="1"/>
    <col min="3620" max="3620" width="14.42578125" style="20" customWidth="1"/>
    <col min="3621" max="3621" width="2.42578125" style="20" customWidth="1"/>
    <col min="3622" max="3622" width="12.7109375" style="20" customWidth="1"/>
    <col min="3623" max="3623" width="3.28515625" style="20" customWidth="1"/>
    <col min="3624" max="3624" width="14.42578125" style="20" customWidth="1"/>
    <col min="3625" max="3625" width="3.28515625" style="20" customWidth="1"/>
    <col min="3626" max="3626" width="14.42578125" style="20" customWidth="1"/>
    <col min="3627" max="3627" width="2.42578125" style="20" customWidth="1"/>
    <col min="3628" max="3628" width="14.42578125" style="20" customWidth="1"/>
    <col min="3629" max="3629" width="3.28515625" style="20" customWidth="1"/>
    <col min="3630" max="3630" width="5.85546875" style="20" customWidth="1"/>
    <col min="3631" max="3631" width="19.85546875" style="20" customWidth="1"/>
    <col min="3632" max="3632" width="8.42578125" style="20" customWidth="1"/>
    <col min="3633" max="3633" width="1.5703125" style="20" customWidth="1"/>
    <col min="3634" max="3634" width="12.7109375" style="20" customWidth="1"/>
    <col min="3635" max="3635" width="1.5703125" style="20" customWidth="1"/>
    <col min="3636" max="3636" width="12.7109375" style="20" customWidth="1"/>
    <col min="3637" max="3637" width="1.5703125" style="20" customWidth="1"/>
    <col min="3638" max="3638" width="12.7109375" style="20" customWidth="1"/>
    <col min="3639" max="3840" width="12.7109375" style="20"/>
    <col min="3841" max="3841" width="5" style="20" customWidth="1"/>
    <col min="3842" max="3842" width="1.5703125" style="20" customWidth="1"/>
    <col min="3843" max="3843" width="19.5703125" style="20" customWidth="1"/>
    <col min="3844" max="3844" width="1.5703125" style="20" customWidth="1"/>
    <col min="3845" max="3845" width="13.5703125" style="20" customWidth="1"/>
    <col min="3846" max="3846" width="1.5703125" style="20" customWidth="1"/>
    <col min="3847" max="3847" width="10.42578125" style="20" customWidth="1"/>
    <col min="3848" max="3848" width="1.5703125" style="20" customWidth="1"/>
    <col min="3849" max="3849" width="10.7109375" style="20" customWidth="1"/>
    <col min="3850" max="3850" width="2.42578125" style="20" customWidth="1"/>
    <col min="3851" max="3851" width="14.5703125" style="20" customWidth="1"/>
    <col min="3852" max="3852" width="1.5703125" style="20" customWidth="1"/>
    <col min="3853" max="3853" width="10.7109375" style="20" customWidth="1"/>
    <col min="3854" max="3854" width="1.5703125" style="20" customWidth="1"/>
    <col min="3855" max="3855" width="9.28515625" style="20" customWidth="1"/>
    <col min="3856" max="3856" width="2.42578125" style="20" customWidth="1"/>
    <col min="3857" max="3857" width="13.28515625" style="20" customWidth="1"/>
    <col min="3858" max="3858" width="1.5703125" style="20" customWidth="1"/>
    <col min="3859" max="3859" width="10.42578125" style="20" customWidth="1"/>
    <col min="3860" max="3860" width="1.5703125" style="20" customWidth="1"/>
    <col min="3861" max="3861" width="10.7109375" style="20" customWidth="1"/>
    <col min="3862" max="3862" width="1.5703125" style="20" customWidth="1"/>
    <col min="3863" max="3863" width="15.140625" style="20" customWidth="1"/>
    <col min="3864" max="3864" width="1.5703125" style="20" customWidth="1"/>
    <col min="3865" max="3865" width="14.42578125" style="20" customWidth="1"/>
    <col min="3866" max="3867" width="1.5703125" style="20" customWidth="1"/>
    <col min="3868" max="3868" width="14.42578125" style="20" customWidth="1"/>
    <col min="3869" max="3869" width="2.42578125" style="20" customWidth="1"/>
    <col min="3870" max="3870" width="12.7109375" style="20" customWidth="1"/>
    <col min="3871" max="3871" width="3.28515625" style="20" customWidth="1"/>
    <col min="3872" max="3872" width="14.42578125" style="20" customWidth="1"/>
    <col min="3873" max="3873" width="2.42578125" style="20" customWidth="1"/>
    <col min="3874" max="3874" width="12.7109375" style="20" customWidth="1"/>
    <col min="3875" max="3875" width="3.28515625" style="20" customWidth="1"/>
    <col min="3876" max="3876" width="14.42578125" style="20" customWidth="1"/>
    <col min="3877" max="3877" width="2.42578125" style="20" customWidth="1"/>
    <col min="3878" max="3878" width="12.7109375" style="20" customWidth="1"/>
    <col min="3879" max="3879" width="3.28515625" style="20" customWidth="1"/>
    <col min="3880" max="3880" width="14.42578125" style="20" customWidth="1"/>
    <col min="3881" max="3881" width="3.28515625" style="20" customWidth="1"/>
    <col min="3882" max="3882" width="14.42578125" style="20" customWidth="1"/>
    <col min="3883" max="3883" width="2.42578125" style="20" customWidth="1"/>
    <col min="3884" max="3884" width="14.42578125" style="20" customWidth="1"/>
    <col min="3885" max="3885" width="3.28515625" style="20" customWidth="1"/>
    <col min="3886" max="3886" width="5.85546875" style="20" customWidth="1"/>
    <col min="3887" max="3887" width="19.85546875" style="20" customWidth="1"/>
    <col min="3888" max="3888" width="8.42578125" style="20" customWidth="1"/>
    <col min="3889" max="3889" width="1.5703125" style="20" customWidth="1"/>
    <col min="3890" max="3890" width="12.7109375" style="20" customWidth="1"/>
    <col min="3891" max="3891" width="1.5703125" style="20" customWidth="1"/>
    <col min="3892" max="3892" width="12.7109375" style="20" customWidth="1"/>
    <col min="3893" max="3893" width="1.5703125" style="20" customWidth="1"/>
    <col min="3894" max="3894" width="12.7109375" style="20" customWidth="1"/>
    <col min="3895" max="4096" width="12.7109375" style="20"/>
    <col min="4097" max="4097" width="5" style="20" customWidth="1"/>
    <col min="4098" max="4098" width="1.5703125" style="20" customWidth="1"/>
    <col min="4099" max="4099" width="19.5703125" style="20" customWidth="1"/>
    <col min="4100" max="4100" width="1.5703125" style="20" customWidth="1"/>
    <col min="4101" max="4101" width="13.5703125" style="20" customWidth="1"/>
    <col min="4102" max="4102" width="1.5703125" style="20" customWidth="1"/>
    <col min="4103" max="4103" width="10.42578125" style="20" customWidth="1"/>
    <col min="4104" max="4104" width="1.5703125" style="20" customWidth="1"/>
    <col min="4105" max="4105" width="10.7109375" style="20" customWidth="1"/>
    <col min="4106" max="4106" width="2.42578125" style="20" customWidth="1"/>
    <col min="4107" max="4107" width="14.5703125" style="20" customWidth="1"/>
    <col min="4108" max="4108" width="1.5703125" style="20" customWidth="1"/>
    <col min="4109" max="4109" width="10.7109375" style="20" customWidth="1"/>
    <col min="4110" max="4110" width="1.5703125" style="20" customWidth="1"/>
    <col min="4111" max="4111" width="9.28515625" style="20" customWidth="1"/>
    <col min="4112" max="4112" width="2.42578125" style="20" customWidth="1"/>
    <col min="4113" max="4113" width="13.28515625" style="20" customWidth="1"/>
    <col min="4114" max="4114" width="1.5703125" style="20" customWidth="1"/>
    <col min="4115" max="4115" width="10.42578125" style="20" customWidth="1"/>
    <col min="4116" max="4116" width="1.5703125" style="20" customWidth="1"/>
    <col min="4117" max="4117" width="10.7109375" style="20" customWidth="1"/>
    <col min="4118" max="4118" width="1.5703125" style="20" customWidth="1"/>
    <col min="4119" max="4119" width="15.140625" style="20" customWidth="1"/>
    <col min="4120" max="4120" width="1.5703125" style="20" customWidth="1"/>
    <col min="4121" max="4121" width="14.42578125" style="20" customWidth="1"/>
    <col min="4122" max="4123" width="1.5703125" style="20" customWidth="1"/>
    <col min="4124" max="4124" width="14.42578125" style="20" customWidth="1"/>
    <col min="4125" max="4125" width="2.42578125" style="20" customWidth="1"/>
    <col min="4126" max="4126" width="12.7109375" style="20" customWidth="1"/>
    <col min="4127" max="4127" width="3.28515625" style="20" customWidth="1"/>
    <col min="4128" max="4128" width="14.42578125" style="20" customWidth="1"/>
    <col min="4129" max="4129" width="2.42578125" style="20" customWidth="1"/>
    <col min="4130" max="4130" width="12.7109375" style="20" customWidth="1"/>
    <col min="4131" max="4131" width="3.28515625" style="20" customWidth="1"/>
    <col min="4132" max="4132" width="14.42578125" style="20" customWidth="1"/>
    <col min="4133" max="4133" width="2.42578125" style="20" customWidth="1"/>
    <col min="4134" max="4134" width="12.7109375" style="20" customWidth="1"/>
    <col min="4135" max="4135" width="3.28515625" style="20" customWidth="1"/>
    <col min="4136" max="4136" width="14.42578125" style="20" customWidth="1"/>
    <col min="4137" max="4137" width="3.28515625" style="20" customWidth="1"/>
    <col min="4138" max="4138" width="14.42578125" style="20" customWidth="1"/>
    <col min="4139" max="4139" width="2.42578125" style="20" customWidth="1"/>
    <col min="4140" max="4140" width="14.42578125" style="20" customWidth="1"/>
    <col min="4141" max="4141" width="3.28515625" style="20" customWidth="1"/>
    <col min="4142" max="4142" width="5.85546875" style="20" customWidth="1"/>
    <col min="4143" max="4143" width="19.85546875" style="20" customWidth="1"/>
    <col min="4144" max="4144" width="8.42578125" style="20" customWidth="1"/>
    <col min="4145" max="4145" width="1.5703125" style="20" customWidth="1"/>
    <col min="4146" max="4146" width="12.7109375" style="20" customWidth="1"/>
    <col min="4147" max="4147" width="1.5703125" style="20" customWidth="1"/>
    <col min="4148" max="4148" width="12.7109375" style="20" customWidth="1"/>
    <col min="4149" max="4149" width="1.5703125" style="20" customWidth="1"/>
    <col min="4150" max="4150" width="12.7109375" style="20" customWidth="1"/>
    <col min="4151" max="4352" width="12.7109375" style="20"/>
    <col min="4353" max="4353" width="5" style="20" customWidth="1"/>
    <col min="4354" max="4354" width="1.5703125" style="20" customWidth="1"/>
    <col min="4355" max="4355" width="19.5703125" style="20" customWidth="1"/>
    <col min="4356" max="4356" width="1.5703125" style="20" customWidth="1"/>
    <col min="4357" max="4357" width="13.5703125" style="20" customWidth="1"/>
    <col min="4358" max="4358" width="1.5703125" style="20" customWidth="1"/>
    <col min="4359" max="4359" width="10.42578125" style="20" customWidth="1"/>
    <col min="4360" max="4360" width="1.5703125" style="20" customWidth="1"/>
    <col min="4361" max="4361" width="10.7109375" style="20" customWidth="1"/>
    <col min="4362" max="4362" width="2.42578125" style="20" customWidth="1"/>
    <col min="4363" max="4363" width="14.5703125" style="20" customWidth="1"/>
    <col min="4364" max="4364" width="1.5703125" style="20" customWidth="1"/>
    <col min="4365" max="4365" width="10.7109375" style="20" customWidth="1"/>
    <col min="4366" max="4366" width="1.5703125" style="20" customWidth="1"/>
    <col min="4367" max="4367" width="9.28515625" style="20" customWidth="1"/>
    <col min="4368" max="4368" width="2.42578125" style="20" customWidth="1"/>
    <col min="4369" max="4369" width="13.28515625" style="20" customWidth="1"/>
    <col min="4370" max="4370" width="1.5703125" style="20" customWidth="1"/>
    <col min="4371" max="4371" width="10.42578125" style="20" customWidth="1"/>
    <col min="4372" max="4372" width="1.5703125" style="20" customWidth="1"/>
    <col min="4373" max="4373" width="10.7109375" style="20" customWidth="1"/>
    <col min="4374" max="4374" width="1.5703125" style="20" customWidth="1"/>
    <col min="4375" max="4375" width="15.140625" style="20" customWidth="1"/>
    <col min="4376" max="4376" width="1.5703125" style="20" customWidth="1"/>
    <col min="4377" max="4377" width="14.42578125" style="20" customWidth="1"/>
    <col min="4378" max="4379" width="1.5703125" style="20" customWidth="1"/>
    <col min="4380" max="4380" width="14.42578125" style="20" customWidth="1"/>
    <col min="4381" max="4381" width="2.42578125" style="20" customWidth="1"/>
    <col min="4382" max="4382" width="12.7109375" style="20" customWidth="1"/>
    <col min="4383" max="4383" width="3.28515625" style="20" customWidth="1"/>
    <col min="4384" max="4384" width="14.42578125" style="20" customWidth="1"/>
    <col min="4385" max="4385" width="2.42578125" style="20" customWidth="1"/>
    <col min="4386" max="4386" width="12.7109375" style="20" customWidth="1"/>
    <col min="4387" max="4387" width="3.28515625" style="20" customWidth="1"/>
    <col min="4388" max="4388" width="14.42578125" style="20" customWidth="1"/>
    <col min="4389" max="4389" width="2.42578125" style="20" customWidth="1"/>
    <col min="4390" max="4390" width="12.7109375" style="20" customWidth="1"/>
    <col min="4391" max="4391" width="3.28515625" style="20" customWidth="1"/>
    <col min="4392" max="4392" width="14.42578125" style="20" customWidth="1"/>
    <col min="4393" max="4393" width="3.28515625" style="20" customWidth="1"/>
    <col min="4394" max="4394" width="14.42578125" style="20" customWidth="1"/>
    <col min="4395" max="4395" width="2.42578125" style="20" customWidth="1"/>
    <col min="4396" max="4396" width="14.42578125" style="20" customWidth="1"/>
    <col min="4397" max="4397" width="3.28515625" style="20" customWidth="1"/>
    <col min="4398" max="4398" width="5.85546875" style="20" customWidth="1"/>
    <col min="4399" max="4399" width="19.85546875" style="20" customWidth="1"/>
    <col min="4400" max="4400" width="8.42578125" style="20" customWidth="1"/>
    <col min="4401" max="4401" width="1.5703125" style="20" customWidth="1"/>
    <col min="4402" max="4402" width="12.7109375" style="20" customWidth="1"/>
    <col min="4403" max="4403" width="1.5703125" style="20" customWidth="1"/>
    <col min="4404" max="4404" width="12.7109375" style="20" customWidth="1"/>
    <col min="4405" max="4405" width="1.5703125" style="20" customWidth="1"/>
    <col min="4406" max="4406" width="12.7109375" style="20" customWidth="1"/>
    <col min="4407" max="4608" width="12.7109375" style="20"/>
    <col min="4609" max="4609" width="5" style="20" customWidth="1"/>
    <col min="4610" max="4610" width="1.5703125" style="20" customWidth="1"/>
    <col min="4611" max="4611" width="19.5703125" style="20" customWidth="1"/>
    <col min="4612" max="4612" width="1.5703125" style="20" customWidth="1"/>
    <col min="4613" max="4613" width="13.5703125" style="20" customWidth="1"/>
    <col min="4614" max="4614" width="1.5703125" style="20" customWidth="1"/>
    <col min="4615" max="4615" width="10.42578125" style="20" customWidth="1"/>
    <col min="4616" max="4616" width="1.5703125" style="20" customWidth="1"/>
    <col min="4617" max="4617" width="10.7109375" style="20" customWidth="1"/>
    <col min="4618" max="4618" width="2.42578125" style="20" customWidth="1"/>
    <col min="4619" max="4619" width="14.5703125" style="20" customWidth="1"/>
    <col min="4620" max="4620" width="1.5703125" style="20" customWidth="1"/>
    <col min="4621" max="4621" width="10.7109375" style="20" customWidth="1"/>
    <col min="4622" max="4622" width="1.5703125" style="20" customWidth="1"/>
    <col min="4623" max="4623" width="9.28515625" style="20" customWidth="1"/>
    <col min="4624" max="4624" width="2.42578125" style="20" customWidth="1"/>
    <col min="4625" max="4625" width="13.28515625" style="20" customWidth="1"/>
    <col min="4626" max="4626" width="1.5703125" style="20" customWidth="1"/>
    <col min="4627" max="4627" width="10.42578125" style="20" customWidth="1"/>
    <col min="4628" max="4628" width="1.5703125" style="20" customWidth="1"/>
    <col min="4629" max="4629" width="10.7109375" style="20" customWidth="1"/>
    <col min="4630" max="4630" width="1.5703125" style="20" customWidth="1"/>
    <col min="4631" max="4631" width="15.140625" style="20" customWidth="1"/>
    <col min="4632" max="4632" width="1.5703125" style="20" customWidth="1"/>
    <col min="4633" max="4633" width="14.42578125" style="20" customWidth="1"/>
    <col min="4634" max="4635" width="1.5703125" style="20" customWidth="1"/>
    <col min="4636" max="4636" width="14.42578125" style="20" customWidth="1"/>
    <col min="4637" max="4637" width="2.42578125" style="20" customWidth="1"/>
    <col min="4638" max="4638" width="12.7109375" style="20" customWidth="1"/>
    <col min="4639" max="4639" width="3.28515625" style="20" customWidth="1"/>
    <col min="4640" max="4640" width="14.42578125" style="20" customWidth="1"/>
    <col min="4641" max="4641" width="2.42578125" style="20" customWidth="1"/>
    <col min="4642" max="4642" width="12.7109375" style="20" customWidth="1"/>
    <col min="4643" max="4643" width="3.28515625" style="20" customWidth="1"/>
    <col min="4644" max="4644" width="14.42578125" style="20" customWidth="1"/>
    <col min="4645" max="4645" width="2.42578125" style="20" customWidth="1"/>
    <col min="4646" max="4646" width="12.7109375" style="20" customWidth="1"/>
    <col min="4647" max="4647" width="3.28515625" style="20" customWidth="1"/>
    <col min="4648" max="4648" width="14.42578125" style="20" customWidth="1"/>
    <col min="4649" max="4649" width="3.28515625" style="20" customWidth="1"/>
    <col min="4650" max="4650" width="14.42578125" style="20" customWidth="1"/>
    <col min="4651" max="4651" width="2.42578125" style="20" customWidth="1"/>
    <col min="4652" max="4652" width="14.42578125" style="20" customWidth="1"/>
    <col min="4653" max="4653" width="3.28515625" style="20" customWidth="1"/>
    <col min="4654" max="4654" width="5.85546875" style="20" customWidth="1"/>
    <col min="4655" max="4655" width="19.85546875" style="20" customWidth="1"/>
    <col min="4656" max="4656" width="8.42578125" style="20" customWidth="1"/>
    <col min="4657" max="4657" width="1.5703125" style="20" customWidth="1"/>
    <col min="4658" max="4658" width="12.7109375" style="20" customWidth="1"/>
    <col min="4659" max="4659" width="1.5703125" style="20" customWidth="1"/>
    <col min="4660" max="4660" width="12.7109375" style="20" customWidth="1"/>
    <col min="4661" max="4661" width="1.5703125" style="20" customWidth="1"/>
    <col min="4662" max="4662" width="12.7109375" style="20" customWidth="1"/>
    <col min="4663" max="4864" width="12.7109375" style="20"/>
    <col min="4865" max="4865" width="5" style="20" customWidth="1"/>
    <col min="4866" max="4866" width="1.5703125" style="20" customWidth="1"/>
    <col min="4867" max="4867" width="19.5703125" style="20" customWidth="1"/>
    <col min="4868" max="4868" width="1.5703125" style="20" customWidth="1"/>
    <col min="4869" max="4869" width="13.5703125" style="20" customWidth="1"/>
    <col min="4870" max="4870" width="1.5703125" style="20" customWidth="1"/>
    <col min="4871" max="4871" width="10.42578125" style="20" customWidth="1"/>
    <col min="4872" max="4872" width="1.5703125" style="20" customWidth="1"/>
    <col min="4873" max="4873" width="10.7109375" style="20" customWidth="1"/>
    <col min="4874" max="4874" width="2.42578125" style="20" customWidth="1"/>
    <col min="4875" max="4875" width="14.5703125" style="20" customWidth="1"/>
    <col min="4876" max="4876" width="1.5703125" style="20" customWidth="1"/>
    <col min="4877" max="4877" width="10.7109375" style="20" customWidth="1"/>
    <col min="4878" max="4878" width="1.5703125" style="20" customWidth="1"/>
    <col min="4879" max="4879" width="9.28515625" style="20" customWidth="1"/>
    <col min="4880" max="4880" width="2.42578125" style="20" customWidth="1"/>
    <col min="4881" max="4881" width="13.28515625" style="20" customWidth="1"/>
    <col min="4882" max="4882" width="1.5703125" style="20" customWidth="1"/>
    <col min="4883" max="4883" width="10.42578125" style="20" customWidth="1"/>
    <col min="4884" max="4884" width="1.5703125" style="20" customWidth="1"/>
    <col min="4885" max="4885" width="10.7109375" style="20" customWidth="1"/>
    <col min="4886" max="4886" width="1.5703125" style="20" customWidth="1"/>
    <col min="4887" max="4887" width="15.140625" style="20" customWidth="1"/>
    <col min="4888" max="4888" width="1.5703125" style="20" customWidth="1"/>
    <col min="4889" max="4889" width="14.42578125" style="20" customWidth="1"/>
    <col min="4890" max="4891" width="1.5703125" style="20" customWidth="1"/>
    <col min="4892" max="4892" width="14.42578125" style="20" customWidth="1"/>
    <col min="4893" max="4893" width="2.42578125" style="20" customWidth="1"/>
    <col min="4894" max="4894" width="12.7109375" style="20" customWidth="1"/>
    <col min="4895" max="4895" width="3.28515625" style="20" customWidth="1"/>
    <col min="4896" max="4896" width="14.42578125" style="20" customWidth="1"/>
    <col min="4897" max="4897" width="2.42578125" style="20" customWidth="1"/>
    <col min="4898" max="4898" width="12.7109375" style="20" customWidth="1"/>
    <col min="4899" max="4899" width="3.28515625" style="20" customWidth="1"/>
    <col min="4900" max="4900" width="14.42578125" style="20" customWidth="1"/>
    <col min="4901" max="4901" width="2.42578125" style="20" customWidth="1"/>
    <col min="4902" max="4902" width="12.7109375" style="20" customWidth="1"/>
    <col min="4903" max="4903" width="3.28515625" style="20" customWidth="1"/>
    <col min="4904" max="4904" width="14.42578125" style="20" customWidth="1"/>
    <col min="4905" max="4905" width="3.28515625" style="20" customWidth="1"/>
    <col min="4906" max="4906" width="14.42578125" style="20" customWidth="1"/>
    <col min="4907" max="4907" width="2.42578125" style="20" customWidth="1"/>
    <col min="4908" max="4908" width="14.42578125" style="20" customWidth="1"/>
    <col min="4909" max="4909" width="3.28515625" style="20" customWidth="1"/>
    <col min="4910" max="4910" width="5.85546875" style="20" customWidth="1"/>
    <col min="4911" max="4911" width="19.85546875" style="20" customWidth="1"/>
    <col min="4912" max="4912" width="8.42578125" style="20" customWidth="1"/>
    <col min="4913" max="4913" width="1.5703125" style="20" customWidth="1"/>
    <col min="4914" max="4914" width="12.7109375" style="20" customWidth="1"/>
    <col min="4915" max="4915" width="1.5703125" style="20" customWidth="1"/>
    <col min="4916" max="4916" width="12.7109375" style="20" customWidth="1"/>
    <col min="4917" max="4917" width="1.5703125" style="20" customWidth="1"/>
    <col min="4918" max="4918" width="12.7109375" style="20" customWidth="1"/>
    <col min="4919" max="5120" width="12.7109375" style="20"/>
    <col min="5121" max="5121" width="5" style="20" customWidth="1"/>
    <col min="5122" max="5122" width="1.5703125" style="20" customWidth="1"/>
    <col min="5123" max="5123" width="19.5703125" style="20" customWidth="1"/>
    <col min="5124" max="5124" width="1.5703125" style="20" customWidth="1"/>
    <col min="5125" max="5125" width="13.5703125" style="20" customWidth="1"/>
    <col min="5126" max="5126" width="1.5703125" style="20" customWidth="1"/>
    <col min="5127" max="5127" width="10.42578125" style="20" customWidth="1"/>
    <col min="5128" max="5128" width="1.5703125" style="20" customWidth="1"/>
    <col min="5129" max="5129" width="10.7109375" style="20" customWidth="1"/>
    <col min="5130" max="5130" width="2.42578125" style="20" customWidth="1"/>
    <col min="5131" max="5131" width="14.5703125" style="20" customWidth="1"/>
    <col min="5132" max="5132" width="1.5703125" style="20" customWidth="1"/>
    <col min="5133" max="5133" width="10.7109375" style="20" customWidth="1"/>
    <col min="5134" max="5134" width="1.5703125" style="20" customWidth="1"/>
    <col min="5135" max="5135" width="9.28515625" style="20" customWidth="1"/>
    <col min="5136" max="5136" width="2.42578125" style="20" customWidth="1"/>
    <col min="5137" max="5137" width="13.28515625" style="20" customWidth="1"/>
    <col min="5138" max="5138" width="1.5703125" style="20" customWidth="1"/>
    <col min="5139" max="5139" width="10.42578125" style="20" customWidth="1"/>
    <col min="5140" max="5140" width="1.5703125" style="20" customWidth="1"/>
    <col min="5141" max="5141" width="10.7109375" style="20" customWidth="1"/>
    <col min="5142" max="5142" width="1.5703125" style="20" customWidth="1"/>
    <col min="5143" max="5143" width="15.140625" style="20" customWidth="1"/>
    <col min="5144" max="5144" width="1.5703125" style="20" customWidth="1"/>
    <col min="5145" max="5145" width="14.42578125" style="20" customWidth="1"/>
    <col min="5146" max="5147" width="1.5703125" style="20" customWidth="1"/>
    <col min="5148" max="5148" width="14.42578125" style="20" customWidth="1"/>
    <col min="5149" max="5149" width="2.42578125" style="20" customWidth="1"/>
    <col min="5150" max="5150" width="12.7109375" style="20" customWidth="1"/>
    <col min="5151" max="5151" width="3.28515625" style="20" customWidth="1"/>
    <col min="5152" max="5152" width="14.42578125" style="20" customWidth="1"/>
    <col min="5153" max="5153" width="2.42578125" style="20" customWidth="1"/>
    <col min="5154" max="5154" width="12.7109375" style="20" customWidth="1"/>
    <col min="5155" max="5155" width="3.28515625" style="20" customWidth="1"/>
    <col min="5156" max="5156" width="14.42578125" style="20" customWidth="1"/>
    <col min="5157" max="5157" width="2.42578125" style="20" customWidth="1"/>
    <col min="5158" max="5158" width="12.7109375" style="20" customWidth="1"/>
    <col min="5159" max="5159" width="3.28515625" style="20" customWidth="1"/>
    <col min="5160" max="5160" width="14.42578125" style="20" customWidth="1"/>
    <col min="5161" max="5161" width="3.28515625" style="20" customWidth="1"/>
    <col min="5162" max="5162" width="14.42578125" style="20" customWidth="1"/>
    <col min="5163" max="5163" width="2.42578125" style="20" customWidth="1"/>
    <col min="5164" max="5164" width="14.42578125" style="20" customWidth="1"/>
    <col min="5165" max="5165" width="3.28515625" style="20" customWidth="1"/>
    <col min="5166" max="5166" width="5.85546875" style="20" customWidth="1"/>
    <col min="5167" max="5167" width="19.85546875" style="20" customWidth="1"/>
    <col min="5168" max="5168" width="8.42578125" style="20" customWidth="1"/>
    <col min="5169" max="5169" width="1.5703125" style="20" customWidth="1"/>
    <col min="5170" max="5170" width="12.7109375" style="20" customWidth="1"/>
    <col min="5171" max="5171" width="1.5703125" style="20" customWidth="1"/>
    <col min="5172" max="5172" width="12.7109375" style="20" customWidth="1"/>
    <col min="5173" max="5173" width="1.5703125" style="20" customWidth="1"/>
    <col min="5174" max="5174" width="12.7109375" style="20" customWidth="1"/>
    <col min="5175" max="5376" width="12.7109375" style="20"/>
    <col min="5377" max="5377" width="5" style="20" customWidth="1"/>
    <col min="5378" max="5378" width="1.5703125" style="20" customWidth="1"/>
    <col min="5379" max="5379" width="19.5703125" style="20" customWidth="1"/>
    <col min="5380" max="5380" width="1.5703125" style="20" customWidth="1"/>
    <col min="5381" max="5381" width="13.5703125" style="20" customWidth="1"/>
    <col min="5382" max="5382" width="1.5703125" style="20" customWidth="1"/>
    <col min="5383" max="5383" width="10.42578125" style="20" customWidth="1"/>
    <col min="5384" max="5384" width="1.5703125" style="20" customWidth="1"/>
    <col min="5385" max="5385" width="10.7109375" style="20" customWidth="1"/>
    <col min="5386" max="5386" width="2.42578125" style="20" customWidth="1"/>
    <col min="5387" max="5387" width="14.5703125" style="20" customWidth="1"/>
    <col min="5388" max="5388" width="1.5703125" style="20" customWidth="1"/>
    <col min="5389" max="5389" width="10.7109375" style="20" customWidth="1"/>
    <col min="5390" max="5390" width="1.5703125" style="20" customWidth="1"/>
    <col min="5391" max="5391" width="9.28515625" style="20" customWidth="1"/>
    <col min="5392" max="5392" width="2.42578125" style="20" customWidth="1"/>
    <col min="5393" max="5393" width="13.28515625" style="20" customWidth="1"/>
    <col min="5394" max="5394" width="1.5703125" style="20" customWidth="1"/>
    <col min="5395" max="5395" width="10.42578125" style="20" customWidth="1"/>
    <col min="5396" max="5396" width="1.5703125" style="20" customWidth="1"/>
    <col min="5397" max="5397" width="10.7109375" style="20" customWidth="1"/>
    <col min="5398" max="5398" width="1.5703125" style="20" customWidth="1"/>
    <col min="5399" max="5399" width="15.140625" style="20" customWidth="1"/>
    <col min="5400" max="5400" width="1.5703125" style="20" customWidth="1"/>
    <col min="5401" max="5401" width="14.42578125" style="20" customWidth="1"/>
    <col min="5402" max="5403" width="1.5703125" style="20" customWidth="1"/>
    <col min="5404" max="5404" width="14.42578125" style="20" customWidth="1"/>
    <col min="5405" max="5405" width="2.42578125" style="20" customWidth="1"/>
    <col min="5406" max="5406" width="12.7109375" style="20" customWidth="1"/>
    <col min="5407" max="5407" width="3.28515625" style="20" customWidth="1"/>
    <col min="5408" max="5408" width="14.42578125" style="20" customWidth="1"/>
    <col min="5409" max="5409" width="2.42578125" style="20" customWidth="1"/>
    <col min="5410" max="5410" width="12.7109375" style="20" customWidth="1"/>
    <col min="5411" max="5411" width="3.28515625" style="20" customWidth="1"/>
    <col min="5412" max="5412" width="14.42578125" style="20" customWidth="1"/>
    <col min="5413" max="5413" width="2.42578125" style="20" customWidth="1"/>
    <col min="5414" max="5414" width="12.7109375" style="20" customWidth="1"/>
    <col min="5415" max="5415" width="3.28515625" style="20" customWidth="1"/>
    <col min="5416" max="5416" width="14.42578125" style="20" customWidth="1"/>
    <col min="5417" max="5417" width="3.28515625" style="20" customWidth="1"/>
    <col min="5418" max="5418" width="14.42578125" style="20" customWidth="1"/>
    <col min="5419" max="5419" width="2.42578125" style="20" customWidth="1"/>
    <col min="5420" max="5420" width="14.42578125" style="20" customWidth="1"/>
    <col min="5421" max="5421" width="3.28515625" style="20" customWidth="1"/>
    <col min="5422" max="5422" width="5.85546875" style="20" customWidth="1"/>
    <col min="5423" max="5423" width="19.85546875" style="20" customWidth="1"/>
    <col min="5424" max="5424" width="8.42578125" style="20" customWidth="1"/>
    <col min="5425" max="5425" width="1.5703125" style="20" customWidth="1"/>
    <col min="5426" max="5426" width="12.7109375" style="20" customWidth="1"/>
    <col min="5427" max="5427" width="1.5703125" style="20" customWidth="1"/>
    <col min="5428" max="5428" width="12.7109375" style="20" customWidth="1"/>
    <col min="5429" max="5429" width="1.5703125" style="20" customWidth="1"/>
    <col min="5430" max="5430" width="12.7109375" style="20" customWidth="1"/>
    <col min="5431" max="5632" width="12.7109375" style="20"/>
    <col min="5633" max="5633" width="5" style="20" customWidth="1"/>
    <col min="5634" max="5634" width="1.5703125" style="20" customWidth="1"/>
    <col min="5635" max="5635" width="19.5703125" style="20" customWidth="1"/>
    <col min="5636" max="5636" width="1.5703125" style="20" customWidth="1"/>
    <col min="5637" max="5637" width="13.5703125" style="20" customWidth="1"/>
    <col min="5638" max="5638" width="1.5703125" style="20" customWidth="1"/>
    <col min="5639" max="5639" width="10.42578125" style="20" customWidth="1"/>
    <col min="5640" max="5640" width="1.5703125" style="20" customWidth="1"/>
    <col min="5641" max="5641" width="10.7109375" style="20" customWidth="1"/>
    <col min="5642" max="5642" width="2.42578125" style="20" customWidth="1"/>
    <col min="5643" max="5643" width="14.5703125" style="20" customWidth="1"/>
    <col min="5644" max="5644" width="1.5703125" style="20" customWidth="1"/>
    <col min="5645" max="5645" width="10.7109375" style="20" customWidth="1"/>
    <col min="5646" max="5646" width="1.5703125" style="20" customWidth="1"/>
    <col min="5647" max="5647" width="9.28515625" style="20" customWidth="1"/>
    <col min="5648" max="5648" width="2.42578125" style="20" customWidth="1"/>
    <col min="5649" max="5649" width="13.28515625" style="20" customWidth="1"/>
    <col min="5650" max="5650" width="1.5703125" style="20" customWidth="1"/>
    <col min="5651" max="5651" width="10.42578125" style="20" customWidth="1"/>
    <col min="5652" max="5652" width="1.5703125" style="20" customWidth="1"/>
    <col min="5653" max="5653" width="10.7109375" style="20" customWidth="1"/>
    <col min="5654" max="5654" width="1.5703125" style="20" customWidth="1"/>
    <col min="5655" max="5655" width="15.140625" style="20" customWidth="1"/>
    <col min="5656" max="5656" width="1.5703125" style="20" customWidth="1"/>
    <col min="5657" max="5657" width="14.42578125" style="20" customWidth="1"/>
    <col min="5658" max="5659" width="1.5703125" style="20" customWidth="1"/>
    <col min="5660" max="5660" width="14.42578125" style="20" customWidth="1"/>
    <col min="5661" max="5661" width="2.42578125" style="20" customWidth="1"/>
    <col min="5662" max="5662" width="12.7109375" style="20" customWidth="1"/>
    <col min="5663" max="5663" width="3.28515625" style="20" customWidth="1"/>
    <col min="5664" max="5664" width="14.42578125" style="20" customWidth="1"/>
    <col min="5665" max="5665" width="2.42578125" style="20" customWidth="1"/>
    <col min="5666" max="5666" width="12.7109375" style="20" customWidth="1"/>
    <col min="5667" max="5667" width="3.28515625" style="20" customWidth="1"/>
    <col min="5668" max="5668" width="14.42578125" style="20" customWidth="1"/>
    <col min="5669" max="5669" width="2.42578125" style="20" customWidth="1"/>
    <col min="5670" max="5670" width="12.7109375" style="20" customWidth="1"/>
    <col min="5671" max="5671" width="3.28515625" style="20" customWidth="1"/>
    <col min="5672" max="5672" width="14.42578125" style="20" customWidth="1"/>
    <col min="5673" max="5673" width="3.28515625" style="20" customWidth="1"/>
    <col min="5674" max="5674" width="14.42578125" style="20" customWidth="1"/>
    <col min="5675" max="5675" width="2.42578125" style="20" customWidth="1"/>
    <col min="5676" max="5676" width="14.42578125" style="20" customWidth="1"/>
    <col min="5677" max="5677" width="3.28515625" style="20" customWidth="1"/>
    <col min="5678" max="5678" width="5.85546875" style="20" customWidth="1"/>
    <col min="5679" max="5679" width="19.85546875" style="20" customWidth="1"/>
    <col min="5680" max="5680" width="8.42578125" style="20" customWidth="1"/>
    <col min="5681" max="5681" width="1.5703125" style="20" customWidth="1"/>
    <col min="5682" max="5682" width="12.7109375" style="20" customWidth="1"/>
    <col min="5683" max="5683" width="1.5703125" style="20" customWidth="1"/>
    <col min="5684" max="5684" width="12.7109375" style="20" customWidth="1"/>
    <col min="5685" max="5685" width="1.5703125" style="20" customWidth="1"/>
    <col min="5686" max="5686" width="12.7109375" style="20" customWidth="1"/>
    <col min="5687" max="5888" width="12.7109375" style="20"/>
    <col min="5889" max="5889" width="5" style="20" customWidth="1"/>
    <col min="5890" max="5890" width="1.5703125" style="20" customWidth="1"/>
    <col min="5891" max="5891" width="19.5703125" style="20" customWidth="1"/>
    <col min="5892" max="5892" width="1.5703125" style="20" customWidth="1"/>
    <col min="5893" max="5893" width="13.5703125" style="20" customWidth="1"/>
    <col min="5894" max="5894" width="1.5703125" style="20" customWidth="1"/>
    <col min="5895" max="5895" width="10.42578125" style="20" customWidth="1"/>
    <col min="5896" max="5896" width="1.5703125" style="20" customWidth="1"/>
    <col min="5897" max="5897" width="10.7109375" style="20" customWidth="1"/>
    <col min="5898" max="5898" width="2.42578125" style="20" customWidth="1"/>
    <col min="5899" max="5899" width="14.5703125" style="20" customWidth="1"/>
    <col min="5900" max="5900" width="1.5703125" style="20" customWidth="1"/>
    <col min="5901" max="5901" width="10.7109375" style="20" customWidth="1"/>
    <col min="5902" max="5902" width="1.5703125" style="20" customWidth="1"/>
    <col min="5903" max="5903" width="9.28515625" style="20" customWidth="1"/>
    <col min="5904" max="5904" width="2.42578125" style="20" customWidth="1"/>
    <col min="5905" max="5905" width="13.28515625" style="20" customWidth="1"/>
    <col min="5906" max="5906" width="1.5703125" style="20" customWidth="1"/>
    <col min="5907" max="5907" width="10.42578125" style="20" customWidth="1"/>
    <col min="5908" max="5908" width="1.5703125" style="20" customWidth="1"/>
    <col min="5909" max="5909" width="10.7109375" style="20" customWidth="1"/>
    <col min="5910" max="5910" width="1.5703125" style="20" customWidth="1"/>
    <col min="5911" max="5911" width="15.140625" style="20" customWidth="1"/>
    <col min="5912" max="5912" width="1.5703125" style="20" customWidth="1"/>
    <col min="5913" max="5913" width="14.42578125" style="20" customWidth="1"/>
    <col min="5914" max="5915" width="1.5703125" style="20" customWidth="1"/>
    <col min="5916" max="5916" width="14.42578125" style="20" customWidth="1"/>
    <col min="5917" max="5917" width="2.42578125" style="20" customWidth="1"/>
    <col min="5918" max="5918" width="12.7109375" style="20" customWidth="1"/>
    <col min="5919" max="5919" width="3.28515625" style="20" customWidth="1"/>
    <col min="5920" max="5920" width="14.42578125" style="20" customWidth="1"/>
    <col min="5921" max="5921" width="2.42578125" style="20" customWidth="1"/>
    <col min="5922" max="5922" width="12.7109375" style="20" customWidth="1"/>
    <col min="5923" max="5923" width="3.28515625" style="20" customWidth="1"/>
    <col min="5924" max="5924" width="14.42578125" style="20" customWidth="1"/>
    <col min="5925" max="5925" width="2.42578125" style="20" customWidth="1"/>
    <col min="5926" max="5926" width="12.7109375" style="20" customWidth="1"/>
    <col min="5927" max="5927" width="3.28515625" style="20" customWidth="1"/>
    <col min="5928" max="5928" width="14.42578125" style="20" customWidth="1"/>
    <col min="5929" max="5929" width="3.28515625" style="20" customWidth="1"/>
    <col min="5930" max="5930" width="14.42578125" style="20" customWidth="1"/>
    <col min="5931" max="5931" width="2.42578125" style="20" customWidth="1"/>
    <col min="5932" max="5932" width="14.42578125" style="20" customWidth="1"/>
    <col min="5933" max="5933" width="3.28515625" style="20" customWidth="1"/>
    <col min="5934" max="5934" width="5.85546875" style="20" customWidth="1"/>
    <col min="5935" max="5935" width="19.85546875" style="20" customWidth="1"/>
    <col min="5936" max="5936" width="8.42578125" style="20" customWidth="1"/>
    <col min="5937" max="5937" width="1.5703125" style="20" customWidth="1"/>
    <col min="5938" max="5938" width="12.7109375" style="20" customWidth="1"/>
    <col min="5939" max="5939" width="1.5703125" style="20" customWidth="1"/>
    <col min="5940" max="5940" width="12.7109375" style="20" customWidth="1"/>
    <col min="5941" max="5941" width="1.5703125" style="20" customWidth="1"/>
    <col min="5942" max="5942" width="12.7109375" style="20" customWidth="1"/>
    <col min="5943" max="6144" width="12.7109375" style="20"/>
    <col min="6145" max="6145" width="5" style="20" customWidth="1"/>
    <col min="6146" max="6146" width="1.5703125" style="20" customWidth="1"/>
    <col min="6147" max="6147" width="19.5703125" style="20" customWidth="1"/>
    <col min="6148" max="6148" width="1.5703125" style="20" customWidth="1"/>
    <col min="6149" max="6149" width="13.5703125" style="20" customWidth="1"/>
    <col min="6150" max="6150" width="1.5703125" style="20" customWidth="1"/>
    <col min="6151" max="6151" width="10.42578125" style="20" customWidth="1"/>
    <col min="6152" max="6152" width="1.5703125" style="20" customWidth="1"/>
    <col min="6153" max="6153" width="10.7109375" style="20" customWidth="1"/>
    <col min="6154" max="6154" width="2.42578125" style="20" customWidth="1"/>
    <col min="6155" max="6155" width="14.5703125" style="20" customWidth="1"/>
    <col min="6156" max="6156" width="1.5703125" style="20" customWidth="1"/>
    <col min="6157" max="6157" width="10.7109375" style="20" customWidth="1"/>
    <col min="6158" max="6158" width="1.5703125" style="20" customWidth="1"/>
    <col min="6159" max="6159" width="9.28515625" style="20" customWidth="1"/>
    <col min="6160" max="6160" width="2.42578125" style="20" customWidth="1"/>
    <col min="6161" max="6161" width="13.28515625" style="20" customWidth="1"/>
    <col min="6162" max="6162" width="1.5703125" style="20" customWidth="1"/>
    <col min="6163" max="6163" width="10.42578125" style="20" customWidth="1"/>
    <col min="6164" max="6164" width="1.5703125" style="20" customWidth="1"/>
    <col min="6165" max="6165" width="10.7109375" style="20" customWidth="1"/>
    <col min="6166" max="6166" width="1.5703125" style="20" customWidth="1"/>
    <col min="6167" max="6167" width="15.140625" style="20" customWidth="1"/>
    <col min="6168" max="6168" width="1.5703125" style="20" customWidth="1"/>
    <col min="6169" max="6169" width="14.42578125" style="20" customWidth="1"/>
    <col min="6170" max="6171" width="1.5703125" style="20" customWidth="1"/>
    <col min="6172" max="6172" width="14.42578125" style="20" customWidth="1"/>
    <col min="6173" max="6173" width="2.42578125" style="20" customWidth="1"/>
    <col min="6174" max="6174" width="12.7109375" style="20" customWidth="1"/>
    <col min="6175" max="6175" width="3.28515625" style="20" customWidth="1"/>
    <col min="6176" max="6176" width="14.42578125" style="20" customWidth="1"/>
    <col min="6177" max="6177" width="2.42578125" style="20" customWidth="1"/>
    <col min="6178" max="6178" width="12.7109375" style="20" customWidth="1"/>
    <col min="6179" max="6179" width="3.28515625" style="20" customWidth="1"/>
    <col min="6180" max="6180" width="14.42578125" style="20" customWidth="1"/>
    <col min="6181" max="6181" width="2.42578125" style="20" customWidth="1"/>
    <col min="6182" max="6182" width="12.7109375" style="20" customWidth="1"/>
    <col min="6183" max="6183" width="3.28515625" style="20" customWidth="1"/>
    <col min="6184" max="6184" width="14.42578125" style="20" customWidth="1"/>
    <col min="6185" max="6185" width="3.28515625" style="20" customWidth="1"/>
    <col min="6186" max="6186" width="14.42578125" style="20" customWidth="1"/>
    <col min="6187" max="6187" width="2.42578125" style="20" customWidth="1"/>
    <col min="6188" max="6188" width="14.42578125" style="20" customWidth="1"/>
    <col min="6189" max="6189" width="3.28515625" style="20" customWidth="1"/>
    <col min="6190" max="6190" width="5.85546875" style="20" customWidth="1"/>
    <col min="6191" max="6191" width="19.85546875" style="20" customWidth="1"/>
    <col min="6192" max="6192" width="8.42578125" style="20" customWidth="1"/>
    <col min="6193" max="6193" width="1.5703125" style="20" customWidth="1"/>
    <col min="6194" max="6194" width="12.7109375" style="20" customWidth="1"/>
    <col min="6195" max="6195" width="1.5703125" style="20" customWidth="1"/>
    <col min="6196" max="6196" width="12.7109375" style="20" customWidth="1"/>
    <col min="6197" max="6197" width="1.5703125" style="20" customWidth="1"/>
    <col min="6198" max="6198" width="12.7109375" style="20" customWidth="1"/>
    <col min="6199" max="6400" width="12.7109375" style="20"/>
    <col min="6401" max="6401" width="5" style="20" customWidth="1"/>
    <col min="6402" max="6402" width="1.5703125" style="20" customWidth="1"/>
    <col min="6403" max="6403" width="19.5703125" style="20" customWidth="1"/>
    <col min="6404" max="6404" width="1.5703125" style="20" customWidth="1"/>
    <col min="6405" max="6405" width="13.5703125" style="20" customWidth="1"/>
    <col min="6406" max="6406" width="1.5703125" style="20" customWidth="1"/>
    <col min="6407" max="6407" width="10.42578125" style="20" customWidth="1"/>
    <col min="6408" max="6408" width="1.5703125" style="20" customWidth="1"/>
    <col min="6409" max="6409" width="10.7109375" style="20" customWidth="1"/>
    <col min="6410" max="6410" width="2.42578125" style="20" customWidth="1"/>
    <col min="6411" max="6411" width="14.5703125" style="20" customWidth="1"/>
    <col min="6412" max="6412" width="1.5703125" style="20" customWidth="1"/>
    <col min="6413" max="6413" width="10.7109375" style="20" customWidth="1"/>
    <col min="6414" max="6414" width="1.5703125" style="20" customWidth="1"/>
    <col min="6415" max="6415" width="9.28515625" style="20" customWidth="1"/>
    <col min="6416" max="6416" width="2.42578125" style="20" customWidth="1"/>
    <col min="6417" max="6417" width="13.28515625" style="20" customWidth="1"/>
    <col min="6418" max="6418" width="1.5703125" style="20" customWidth="1"/>
    <col min="6419" max="6419" width="10.42578125" style="20" customWidth="1"/>
    <col min="6420" max="6420" width="1.5703125" style="20" customWidth="1"/>
    <col min="6421" max="6421" width="10.7109375" style="20" customWidth="1"/>
    <col min="6422" max="6422" width="1.5703125" style="20" customWidth="1"/>
    <col min="6423" max="6423" width="15.140625" style="20" customWidth="1"/>
    <col min="6424" max="6424" width="1.5703125" style="20" customWidth="1"/>
    <col min="6425" max="6425" width="14.42578125" style="20" customWidth="1"/>
    <col min="6426" max="6427" width="1.5703125" style="20" customWidth="1"/>
    <col min="6428" max="6428" width="14.42578125" style="20" customWidth="1"/>
    <col min="6429" max="6429" width="2.42578125" style="20" customWidth="1"/>
    <col min="6430" max="6430" width="12.7109375" style="20" customWidth="1"/>
    <col min="6431" max="6431" width="3.28515625" style="20" customWidth="1"/>
    <col min="6432" max="6432" width="14.42578125" style="20" customWidth="1"/>
    <col min="6433" max="6433" width="2.42578125" style="20" customWidth="1"/>
    <col min="6434" max="6434" width="12.7109375" style="20" customWidth="1"/>
    <col min="6435" max="6435" width="3.28515625" style="20" customWidth="1"/>
    <col min="6436" max="6436" width="14.42578125" style="20" customWidth="1"/>
    <col min="6437" max="6437" width="2.42578125" style="20" customWidth="1"/>
    <col min="6438" max="6438" width="12.7109375" style="20" customWidth="1"/>
    <col min="6439" max="6439" width="3.28515625" style="20" customWidth="1"/>
    <col min="6440" max="6440" width="14.42578125" style="20" customWidth="1"/>
    <col min="6441" max="6441" width="3.28515625" style="20" customWidth="1"/>
    <col min="6442" max="6442" width="14.42578125" style="20" customWidth="1"/>
    <col min="6443" max="6443" width="2.42578125" style="20" customWidth="1"/>
    <col min="6444" max="6444" width="14.42578125" style="20" customWidth="1"/>
    <col min="6445" max="6445" width="3.28515625" style="20" customWidth="1"/>
    <col min="6446" max="6446" width="5.85546875" style="20" customWidth="1"/>
    <col min="6447" max="6447" width="19.85546875" style="20" customWidth="1"/>
    <col min="6448" max="6448" width="8.42578125" style="20" customWidth="1"/>
    <col min="6449" max="6449" width="1.5703125" style="20" customWidth="1"/>
    <col min="6450" max="6450" width="12.7109375" style="20" customWidth="1"/>
    <col min="6451" max="6451" width="1.5703125" style="20" customWidth="1"/>
    <col min="6452" max="6452" width="12.7109375" style="20" customWidth="1"/>
    <col min="6453" max="6453" width="1.5703125" style="20" customWidth="1"/>
    <col min="6454" max="6454" width="12.7109375" style="20" customWidth="1"/>
    <col min="6455" max="6656" width="12.7109375" style="20"/>
    <col min="6657" max="6657" width="5" style="20" customWidth="1"/>
    <col min="6658" max="6658" width="1.5703125" style="20" customWidth="1"/>
    <col min="6659" max="6659" width="19.5703125" style="20" customWidth="1"/>
    <col min="6660" max="6660" width="1.5703125" style="20" customWidth="1"/>
    <col min="6661" max="6661" width="13.5703125" style="20" customWidth="1"/>
    <col min="6662" max="6662" width="1.5703125" style="20" customWidth="1"/>
    <col min="6663" max="6663" width="10.42578125" style="20" customWidth="1"/>
    <col min="6664" max="6664" width="1.5703125" style="20" customWidth="1"/>
    <col min="6665" max="6665" width="10.7109375" style="20" customWidth="1"/>
    <col min="6666" max="6666" width="2.42578125" style="20" customWidth="1"/>
    <col min="6667" max="6667" width="14.5703125" style="20" customWidth="1"/>
    <col min="6668" max="6668" width="1.5703125" style="20" customWidth="1"/>
    <col min="6669" max="6669" width="10.7109375" style="20" customWidth="1"/>
    <col min="6670" max="6670" width="1.5703125" style="20" customWidth="1"/>
    <col min="6671" max="6671" width="9.28515625" style="20" customWidth="1"/>
    <col min="6672" max="6672" width="2.42578125" style="20" customWidth="1"/>
    <col min="6673" max="6673" width="13.28515625" style="20" customWidth="1"/>
    <col min="6674" max="6674" width="1.5703125" style="20" customWidth="1"/>
    <col min="6675" max="6675" width="10.42578125" style="20" customWidth="1"/>
    <col min="6676" max="6676" width="1.5703125" style="20" customWidth="1"/>
    <col min="6677" max="6677" width="10.7109375" style="20" customWidth="1"/>
    <col min="6678" max="6678" width="1.5703125" style="20" customWidth="1"/>
    <col min="6679" max="6679" width="15.140625" style="20" customWidth="1"/>
    <col min="6680" max="6680" width="1.5703125" style="20" customWidth="1"/>
    <col min="6681" max="6681" width="14.42578125" style="20" customWidth="1"/>
    <col min="6682" max="6683" width="1.5703125" style="20" customWidth="1"/>
    <col min="6684" max="6684" width="14.42578125" style="20" customWidth="1"/>
    <col min="6685" max="6685" width="2.42578125" style="20" customWidth="1"/>
    <col min="6686" max="6686" width="12.7109375" style="20" customWidth="1"/>
    <col min="6687" max="6687" width="3.28515625" style="20" customWidth="1"/>
    <col min="6688" max="6688" width="14.42578125" style="20" customWidth="1"/>
    <col min="6689" max="6689" width="2.42578125" style="20" customWidth="1"/>
    <col min="6690" max="6690" width="12.7109375" style="20" customWidth="1"/>
    <col min="6691" max="6691" width="3.28515625" style="20" customWidth="1"/>
    <col min="6692" max="6692" width="14.42578125" style="20" customWidth="1"/>
    <col min="6693" max="6693" width="2.42578125" style="20" customWidth="1"/>
    <col min="6694" max="6694" width="12.7109375" style="20" customWidth="1"/>
    <col min="6695" max="6695" width="3.28515625" style="20" customWidth="1"/>
    <col min="6696" max="6696" width="14.42578125" style="20" customWidth="1"/>
    <col min="6697" max="6697" width="3.28515625" style="20" customWidth="1"/>
    <col min="6698" max="6698" width="14.42578125" style="20" customWidth="1"/>
    <col min="6699" max="6699" width="2.42578125" style="20" customWidth="1"/>
    <col min="6700" max="6700" width="14.42578125" style="20" customWidth="1"/>
    <col min="6701" max="6701" width="3.28515625" style="20" customWidth="1"/>
    <col min="6702" max="6702" width="5.85546875" style="20" customWidth="1"/>
    <col min="6703" max="6703" width="19.85546875" style="20" customWidth="1"/>
    <col min="6704" max="6704" width="8.42578125" style="20" customWidth="1"/>
    <col min="6705" max="6705" width="1.5703125" style="20" customWidth="1"/>
    <col min="6706" max="6706" width="12.7109375" style="20" customWidth="1"/>
    <col min="6707" max="6707" width="1.5703125" style="20" customWidth="1"/>
    <col min="6708" max="6708" width="12.7109375" style="20" customWidth="1"/>
    <col min="6709" max="6709" width="1.5703125" style="20" customWidth="1"/>
    <col min="6710" max="6710" width="12.7109375" style="20" customWidth="1"/>
    <col min="6711" max="6912" width="12.7109375" style="20"/>
    <col min="6913" max="6913" width="5" style="20" customWidth="1"/>
    <col min="6914" max="6914" width="1.5703125" style="20" customWidth="1"/>
    <col min="6915" max="6915" width="19.5703125" style="20" customWidth="1"/>
    <col min="6916" max="6916" width="1.5703125" style="20" customWidth="1"/>
    <col min="6917" max="6917" width="13.5703125" style="20" customWidth="1"/>
    <col min="6918" max="6918" width="1.5703125" style="20" customWidth="1"/>
    <col min="6919" max="6919" width="10.42578125" style="20" customWidth="1"/>
    <col min="6920" max="6920" width="1.5703125" style="20" customWidth="1"/>
    <col min="6921" max="6921" width="10.7109375" style="20" customWidth="1"/>
    <col min="6922" max="6922" width="2.42578125" style="20" customWidth="1"/>
    <col min="6923" max="6923" width="14.5703125" style="20" customWidth="1"/>
    <col min="6924" max="6924" width="1.5703125" style="20" customWidth="1"/>
    <col min="6925" max="6925" width="10.7109375" style="20" customWidth="1"/>
    <col min="6926" max="6926" width="1.5703125" style="20" customWidth="1"/>
    <col min="6927" max="6927" width="9.28515625" style="20" customWidth="1"/>
    <col min="6928" max="6928" width="2.42578125" style="20" customWidth="1"/>
    <col min="6929" max="6929" width="13.28515625" style="20" customWidth="1"/>
    <col min="6930" max="6930" width="1.5703125" style="20" customWidth="1"/>
    <col min="6931" max="6931" width="10.42578125" style="20" customWidth="1"/>
    <col min="6932" max="6932" width="1.5703125" style="20" customWidth="1"/>
    <col min="6933" max="6933" width="10.7109375" style="20" customWidth="1"/>
    <col min="6934" max="6934" width="1.5703125" style="20" customWidth="1"/>
    <col min="6935" max="6935" width="15.140625" style="20" customWidth="1"/>
    <col min="6936" max="6936" width="1.5703125" style="20" customWidth="1"/>
    <col min="6937" max="6937" width="14.42578125" style="20" customWidth="1"/>
    <col min="6938" max="6939" width="1.5703125" style="20" customWidth="1"/>
    <col min="6940" max="6940" width="14.42578125" style="20" customWidth="1"/>
    <col min="6941" max="6941" width="2.42578125" style="20" customWidth="1"/>
    <col min="6942" max="6942" width="12.7109375" style="20" customWidth="1"/>
    <col min="6943" max="6943" width="3.28515625" style="20" customWidth="1"/>
    <col min="6944" max="6944" width="14.42578125" style="20" customWidth="1"/>
    <col min="6945" max="6945" width="2.42578125" style="20" customWidth="1"/>
    <col min="6946" max="6946" width="12.7109375" style="20" customWidth="1"/>
    <col min="6947" max="6947" width="3.28515625" style="20" customWidth="1"/>
    <col min="6948" max="6948" width="14.42578125" style="20" customWidth="1"/>
    <col min="6949" max="6949" width="2.42578125" style="20" customWidth="1"/>
    <col min="6950" max="6950" width="12.7109375" style="20" customWidth="1"/>
    <col min="6951" max="6951" width="3.28515625" style="20" customWidth="1"/>
    <col min="6952" max="6952" width="14.42578125" style="20" customWidth="1"/>
    <col min="6953" max="6953" width="3.28515625" style="20" customWidth="1"/>
    <col min="6954" max="6954" width="14.42578125" style="20" customWidth="1"/>
    <col min="6955" max="6955" width="2.42578125" style="20" customWidth="1"/>
    <col min="6956" max="6956" width="14.42578125" style="20" customWidth="1"/>
    <col min="6957" max="6957" width="3.28515625" style="20" customWidth="1"/>
    <col min="6958" max="6958" width="5.85546875" style="20" customWidth="1"/>
    <col min="6959" max="6959" width="19.85546875" style="20" customWidth="1"/>
    <col min="6960" max="6960" width="8.42578125" style="20" customWidth="1"/>
    <col min="6961" max="6961" width="1.5703125" style="20" customWidth="1"/>
    <col min="6962" max="6962" width="12.7109375" style="20" customWidth="1"/>
    <col min="6963" max="6963" width="1.5703125" style="20" customWidth="1"/>
    <col min="6964" max="6964" width="12.7109375" style="20" customWidth="1"/>
    <col min="6965" max="6965" width="1.5703125" style="20" customWidth="1"/>
    <col min="6966" max="6966" width="12.7109375" style="20" customWidth="1"/>
    <col min="6967" max="7168" width="12.7109375" style="20"/>
    <col min="7169" max="7169" width="5" style="20" customWidth="1"/>
    <col min="7170" max="7170" width="1.5703125" style="20" customWidth="1"/>
    <col min="7171" max="7171" width="19.5703125" style="20" customWidth="1"/>
    <col min="7172" max="7172" width="1.5703125" style="20" customWidth="1"/>
    <col min="7173" max="7173" width="13.5703125" style="20" customWidth="1"/>
    <col min="7174" max="7174" width="1.5703125" style="20" customWidth="1"/>
    <col min="7175" max="7175" width="10.42578125" style="20" customWidth="1"/>
    <col min="7176" max="7176" width="1.5703125" style="20" customWidth="1"/>
    <col min="7177" max="7177" width="10.7109375" style="20" customWidth="1"/>
    <col min="7178" max="7178" width="2.42578125" style="20" customWidth="1"/>
    <col min="7179" max="7179" width="14.5703125" style="20" customWidth="1"/>
    <col min="7180" max="7180" width="1.5703125" style="20" customWidth="1"/>
    <col min="7181" max="7181" width="10.7109375" style="20" customWidth="1"/>
    <col min="7182" max="7182" width="1.5703125" style="20" customWidth="1"/>
    <col min="7183" max="7183" width="9.28515625" style="20" customWidth="1"/>
    <col min="7184" max="7184" width="2.42578125" style="20" customWidth="1"/>
    <col min="7185" max="7185" width="13.28515625" style="20" customWidth="1"/>
    <col min="7186" max="7186" width="1.5703125" style="20" customWidth="1"/>
    <col min="7187" max="7187" width="10.42578125" style="20" customWidth="1"/>
    <col min="7188" max="7188" width="1.5703125" style="20" customWidth="1"/>
    <col min="7189" max="7189" width="10.7109375" style="20" customWidth="1"/>
    <col min="7190" max="7190" width="1.5703125" style="20" customWidth="1"/>
    <col min="7191" max="7191" width="15.140625" style="20" customWidth="1"/>
    <col min="7192" max="7192" width="1.5703125" style="20" customWidth="1"/>
    <col min="7193" max="7193" width="14.42578125" style="20" customWidth="1"/>
    <col min="7194" max="7195" width="1.5703125" style="20" customWidth="1"/>
    <col min="7196" max="7196" width="14.42578125" style="20" customWidth="1"/>
    <col min="7197" max="7197" width="2.42578125" style="20" customWidth="1"/>
    <col min="7198" max="7198" width="12.7109375" style="20" customWidth="1"/>
    <col min="7199" max="7199" width="3.28515625" style="20" customWidth="1"/>
    <col min="7200" max="7200" width="14.42578125" style="20" customWidth="1"/>
    <col min="7201" max="7201" width="2.42578125" style="20" customWidth="1"/>
    <col min="7202" max="7202" width="12.7109375" style="20" customWidth="1"/>
    <col min="7203" max="7203" width="3.28515625" style="20" customWidth="1"/>
    <col min="7204" max="7204" width="14.42578125" style="20" customWidth="1"/>
    <col min="7205" max="7205" width="2.42578125" style="20" customWidth="1"/>
    <col min="7206" max="7206" width="12.7109375" style="20" customWidth="1"/>
    <col min="7207" max="7207" width="3.28515625" style="20" customWidth="1"/>
    <col min="7208" max="7208" width="14.42578125" style="20" customWidth="1"/>
    <col min="7209" max="7209" width="3.28515625" style="20" customWidth="1"/>
    <col min="7210" max="7210" width="14.42578125" style="20" customWidth="1"/>
    <col min="7211" max="7211" width="2.42578125" style="20" customWidth="1"/>
    <col min="7212" max="7212" width="14.42578125" style="20" customWidth="1"/>
    <col min="7213" max="7213" width="3.28515625" style="20" customWidth="1"/>
    <col min="7214" max="7214" width="5.85546875" style="20" customWidth="1"/>
    <col min="7215" max="7215" width="19.85546875" style="20" customWidth="1"/>
    <col min="7216" max="7216" width="8.42578125" style="20" customWidth="1"/>
    <col min="7217" max="7217" width="1.5703125" style="20" customWidth="1"/>
    <col min="7218" max="7218" width="12.7109375" style="20" customWidth="1"/>
    <col min="7219" max="7219" width="1.5703125" style="20" customWidth="1"/>
    <col min="7220" max="7220" width="12.7109375" style="20" customWidth="1"/>
    <col min="7221" max="7221" width="1.5703125" style="20" customWidth="1"/>
    <col min="7222" max="7222" width="12.7109375" style="20" customWidth="1"/>
    <col min="7223" max="7424" width="12.7109375" style="20"/>
    <col min="7425" max="7425" width="5" style="20" customWidth="1"/>
    <col min="7426" max="7426" width="1.5703125" style="20" customWidth="1"/>
    <col min="7427" max="7427" width="19.5703125" style="20" customWidth="1"/>
    <col min="7428" max="7428" width="1.5703125" style="20" customWidth="1"/>
    <col min="7429" max="7429" width="13.5703125" style="20" customWidth="1"/>
    <col min="7430" max="7430" width="1.5703125" style="20" customWidth="1"/>
    <col min="7431" max="7431" width="10.42578125" style="20" customWidth="1"/>
    <col min="7432" max="7432" width="1.5703125" style="20" customWidth="1"/>
    <col min="7433" max="7433" width="10.7109375" style="20" customWidth="1"/>
    <col min="7434" max="7434" width="2.42578125" style="20" customWidth="1"/>
    <col min="7435" max="7435" width="14.5703125" style="20" customWidth="1"/>
    <col min="7436" max="7436" width="1.5703125" style="20" customWidth="1"/>
    <col min="7437" max="7437" width="10.7109375" style="20" customWidth="1"/>
    <col min="7438" max="7438" width="1.5703125" style="20" customWidth="1"/>
    <col min="7439" max="7439" width="9.28515625" style="20" customWidth="1"/>
    <col min="7440" max="7440" width="2.42578125" style="20" customWidth="1"/>
    <col min="7441" max="7441" width="13.28515625" style="20" customWidth="1"/>
    <col min="7442" max="7442" width="1.5703125" style="20" customWidth="1"/>
    <col min="7443" max="7443" width="10.42578125" style="20" customWidth="1"/>
    <col min="7444" max="7444" width="1.5703125" style="20" customWidth="1"/>
    <col min="7445" max="7445" width="10.7109375" style="20" customWidth="1"/>
    <col min="7446" max="7446" width="1.5703125" style="20" customWidth="1"/>
    <col min="7447" max="7447" width="15.140625" style="20" customWidth="1"/>
    <col min="7448" max="7448" width="1.5703125" style="20" customWidth="1"/>
    <col min="7449" max="7449" width="14.42578125" style="20" customWidth="1"/>
    <col min="7450" max="7451" width="1.5703125" style="20" customWidth="1"/>
    <col min="7452" max="7452" width="14.42578125" style="20" customWidth="1"/>
    <col min="7453" max="7453" width="2.42578125" style="20" customWidth="1"/>
    <col min="7454" max="7454" width="12.7109375" style="20" customWidth="1"/>
    <col min="7455" max="7455" width="3.28515625" style="20" customWidth="1"/>
    <col min="7456" max="7456" width="14.42578125" style="20" customWidth="1"/>
    <col min="7457" max="7457" width="2.42578125" style="20" customWidth="1"/>
    <col min="7458" max="7458" width="12.7109375" style="20" customWidth="1"/>
    <col min="7459" max="7459" width="3.28515625" style="20" customWidth="1"/>
    <col min="7460" max="7460" width="14.42578125" style="20" customWidth="1"/>
    <col min="7461" max="7461" width="2.42578125" style="20" customWidth="1"/>
    <col min="7462" max="7462" width="12.7109375" style="20" customWidth="1"/>
    <col min="7463" max="7463" width="3.28515625" style="20" customWidth="1"/>
    <col min="7464" max="7464" width="14.42578125" style="20" customWidth="1"/>
    <col min="7465" max="7465" width="3.28515625" style="20" customWidth="1"/>
    <col min="7466" max="7466" width="14.42578125" style="20" customWidth="1"/>
    <col min="7467" max="7467" width="2.42578125" style="20" customWidth="1"/>
    <col min="7468" max="7468" width="14.42578125" style="20" customWidth="1"/>
    <col min="7469" max="7469" width="3.28515625" style="20" customWidth="1"/>
    <col min="7470" max="7470" width="5.85546875" style="20" customWidth="1"/>
    <col min="7471" max="7471" width="19.85546875" style="20" customWidth="1"/>
    <col min="7472" max="7472" width="8.42578125" style="20" customWidth="1"/>
    <col min="7473" max="7473" width="1.5703125" style="20" customWidth="1"/>
    <col min="7474" max="7474" width="12.7109375" style="20" customWidth="1"/>
    <col min="7475" max="7475" width="1.5703125" style="20" customWidth="1"/>
    <col min="7476" max="7476" width="12.7109375" style="20" customWidth="1"/>
    <col min="7477" max="7477" width="1.5703125" style="20" customWidth="1"/>
    <col min="7478" max="7478" width="12.7109375" style="20" customWidth="1"/>
    <col min="7479" max="7680" width="12.7109375" style="20"/>
    <col min="7681" max="7681" width="5" style="20" customWidth="1"/>
    <col min="7682" max="7682" width="1.5703125" style="20" customWidth="1"/>
    <col min="7683" max="7683" width="19.5703125" style="20" customWidth="1"/>
    <col min="7684" max="7684" width="1.5703125" style="20" customWidth="1"/>
    <col min="7685" max="7685" width="13.5703125" style="20" customWidth="1"/>
    <col min="7686" max="7686" width="1.5703125" style="20" customWidth="1"/>
    <col min="7687" max="7687" width="10.42578125" style="20" customWidth="1"/>
    <col min="7688" max="7688" width="1.5703125" style="20" customWidth="1"/>
    <col min="7689" max="7689" width="10.7109375" style="20" customWidth="1"/>
    <col min="7690" max="7690" width="2.42578125" style="20" customWidth="1"/>
    <col min="7691" max="7691" width="14.5703125" style="20" customWidth="1"/>
    <col min="7692" max="7692" width="1.5703125" style="20" customWidth="1"/>
    <col min="7693" max="7693" width="10.7109375" style="20" customWidth="1"/>
    <col min="7694" max="7694" width="1.5703125" style="20" customWidth="1"/>
    <col min="7695" max="7695" width="9.28515625" style="20" customWidth="1"/>
    <col min="7696" max="7696" width="2.42578125" style="20" customWidth="1"/>
    <col min="7697" max="7697" width="13.28515625" style="20" customWidth="1"/>
    <col min="7698" max="7698" width="1.5703125" style="20" customWidth="1"/>
    <col min="7699" max="7699" width="10.42578125" style="20" customWidth="1"/>
    <col min="7700" max="7700" width="1.5703125" style="20" customWidth="1"/>
    <col min="7701" max="7701" width="10.7109375" style="20" customWidth="1"/>
    <col min="7702" max="7702" width="1.5703125" style="20" customWidth="1"/>
    <col min="7703" max="7703" width="15.140625" style="20" customWidth="1"/>
    <col min="7704" max="7704" width="1.5703125" style="20" customWidth="1"/>
    <col min="7705" max="7705" width="14.42578125" style="20" customWidth="1"/>
    <col min="7706" max="7707" width="1.5703125" style="20" customWidth="1"/>
    <col min="7708" max="7708" width="14.42578125" style="20" customWidth="1"/>
    <col min="7709" max="7709" width="2.42578125" style="20" customWidth="1"/>
    <col min="7710" max="7710" width="12.7109375" style="20" customWidth="1"/>
    <col min="7711" max="7711" width="3.28515625" style="20" customWidth="1"/>
    <col min="7712" max="7712" width="14.42578125" style="20" customWidth="1"/>
    <col min="7713" max="7713" width="2.42578125" style="20" customWidth="1"/>
    <col min="7714" max="7714" width="12.7109375" style="20" customWidth="1"/>
    <col min="7715" max="7715" width="3.28515625" style="20" customWidth="1"/>
    <col min="7716" max="7716" width="14.42578125" style="20" customWidth="1"/>
    <col min="7717" max="7717" width="2.42578125" style="20" customWidth="1"/>
    <col min="7718" max="7718" width="12.7109375" style="20" customWidth="1"/>
    <col min="7719" max="7719" width="3.28515625" style="20" customWidth="1"/>
    <col min="7720" max="7720" width="14.42578125" style="20" customWidth="1"/>
    <col min="7721" max="7721" width="3.28515625" style="20" customWidth="1"/>
    <col min="7722" max="7722" width="14.42578125" style="20" customWidth="1"/>
    <col min="7723" max="7723" width="2.42578125" style="20" customWidth="1"/>
    <col min="7724" max="7724" width="14.42578125" style="20" customWidth="1"/>
    <col min="7725" max="7725" width="3.28515625" style="20" customWidth="1"/>
    <col min="7726" max="7726" width="5.85546875" style="20" customWidth="1"/>
    <col min="7727" max="7727" width="19.85546875" style="20" customWidth="1"/>
    <col min="7728" max="7728" width="8.42578125" style="20" customWidth="1"/>
    <col min="7729" max="7729" width="1.5703125" style="20" customWidth="1"/>
    <col min="7730" max="7730" width="12.7109375" style="20" customWidth="1"/>
    <col min="7731" max="7731" width="1.5703125" style="20" customWidth="1"/>
    <col min="7732" max="7732" width="12.7109375" style="20" customWidth="1"/>
    <col min="7733" max="7733" width="1.5703125" style="20" customWidth="1"/>
    <col min="7734" max="7734" width="12.7109375" style="20" customWidth="1"/>
    <col min="7735" max="7936" width="12.7109375" style="20"/>
    <col min="7937" max="7937" width="5" style="20" customWidth="1"/>
    <col min="7938" max="7938" width="1.5703125" style="20" customWidth="1"/>
    <col min="7939" max="7939" width="19.5703125" style="20" customWidth="1"/>
    <col min="7940" max="7940" width="1.5703125" style="20" customWidth="1"/>
    <col min="7941" max="7941" width="13.5703125" style="20" customWidth="1"/>
    <col min="7942" max="7942" width="1.5703125" style="20" customWidth="1"/>
    <col min="7943" max="7943" width="10.42578125" style="20" customWidth="1"/>
    <col min="7944" max="7944" width="1.5703125" style="20" customWidth="1"/>
    <col min="7945" max="7945" width="10.7109375" style="20" customWidth="1"/>
    <col min="7946" max="7946" width="2.42578125" style="20" customWidth="1"/>
    <col min="7947" max="7947" width="14.5703125" style="20" customWidth="1"/>
    <col min="7948" max="7948" width="1.5703125" style="20" customWidth="1"/>
    <col min="7949" max="7949" width="10.7109375" style="20" customWidth="1"/>
    <col min="7950" max="7950" width="1.5703125" style="20" customWidth="1"/>
    <col min="7951" max="7951" width="9.28515625" style="20" customWidth="1"/>
    <col min="7952" max="7952" width="2.42578125" style="20" customWidth="1"/>
    <col min="7953" max="7953" width="13.28515625" style="20" customWidth="1"/>
    <col min="7954" max="7954" width="1.5703125" style="20" customWidth="1"/>
    <col min="7955" max="7955" width="10.42578125" style="20" customWidth="1"/>
    <col min="7956" max="7956" width="1.5703125" style="20" customWidth="1"/>
    <col min="7957" max="7957" width="10.7109375" style="20" customWidth="1"/>
    <col min="7958" max="7958" width="1.5703125" style="20" customWidth="1"/>
    <col min="7959" max="7959" width="15.140625" style="20" customWidth="1"/>
    <col min="7960" max="7960" width="1.5703125" style="20" customWidth="1"/>
    <col min="7961" max="7961" width="14.42578125" style="20" customWidth="1"/>
    <col min="7962" max="7963" width="1.5703125" style="20" customWidth="1"/>
    <col min="7964" max="7964" width="14.42578125" style="20" customWidth="1"/>
    <col min="7965" max="7965" width="2.42578125" style="20" customWidth="1"/>
    <col min="7966" max="7966" width="12.7109375" style="20" customWidth="1"/>
    <col min="7967" max="7967" width="3.28515625" style="20" customWidth="1"/>
    <col min="7968" max="7968" width="14.42578125" style="20" customWidth="1"/>
    <col min="7969" max="7969" width="2.42578125" style="20" customWidth="1"/>
    <col min="7970" max="7970" width="12.7109375" style="20" customWidth="1"/>
    <col min="7971" max="7971" width="3.28515625" style="20" customWidth="1"/>
    <col min="7972" max="7972" width="14.42578125" style="20" customWidth="1"/>
    <col min="7973" max="7973" width="2.42578125" style="20" customWidth="1"/>
    <col min="7974" max="7974" width="12.7109375" style="20" customWidth="1"/>
    <col min="7975" max="7975" width="3.28515625" style="20" customWidth="1"/>
    <col min="7976" max="7976" width="14.42578125" style="20" customWidth="1"/>
    <col min="7977" max="7977" width="3.28515625" style="20" customWidth="1"/>
    <col min="7978" max="7978" width="14.42578125" style="20" customWidth="1"/>
    <col min="7979" max="7979" width="2.42578125" style="20" customWidth="1"/>
    <col min="7980" max="7980" width="14.42578125" style="20" customWidth="1"/>
    <col min="7981" max="7981" width="3.28515625" style="20" customWidth="1"/>
    <col min="7982" max="7982" width="5.85546875" style="20" customWidth="1"/>
    <col min="7983" max="7983" width="19.85546875" style="20" customWidth="1"/>
    <col min="7984" max="7984" width="8.42578125" style="20" customWidth="1"/>
    <col min="7985" max="7985" width="1.5703125" style="20" customWidth="1"/>
    <col min="7986" max="7986" width="12.7109375" style="20" customWidth="1"/>
    <col min="7987" max="7987" width="1.5703125" style="20" customWidth="1"/>
    <col min="7988" max="7988" width="12.7109375" style="20" customWidth="1"/>
    <col min="7989" max="7989" width="1.5703125" style="20" customWidth="1"/>
    <col min="7990" max="7990" width="12.7109375" style="20" customWidth="1"/>
    <col min="7991" max="8192" width="12.7109375" style="20"/>
    <col min="8193" max="8193" width="5" style="20" customWidth="1"/>
    <col min="8194" max="8194" width="1.5703125" style="20" customWidth="1"/>
    <col min="8195" max="8195" width="19.5703125" style="20" customWidth="1"/>
    <col min="8196" max="8196" width="1.5703125" style="20" customWidth="1"/>
    <col min="8197" max="8197" width="13.5703125" style="20" customWidth="1"/>
    <col min="8198" max="8198" width="1.5703125" style="20" customWidth="1"/>
    <col min="8199" max="8199" width="10.42578125" style="20" customWidth="1"/>
    <col min="8200" max="8200" width="1.5703125" style="20" customWidth="1"/>
    <col min="8201" max="8201" width="10.7109375" style="20" customWidth="1"/>
    <col min="8202" max="8202" width="2.42578125" style="20" customWidth="1"/>
    <col min="8203" max="8203" width="14.5703125" style="20" customWidth="1"/>
    <col min="8204" max="8204" width="1.5703125" style="20" customWidth="1"/>
    <col min="8205" max="8205" width="10.7109375" style="20" customWidth="1"/>
    <col min="8206" max="8206" width="1.5703125" style="20" customWidth="1"/>
    <col min="8207" max="8207" width="9.28515625" style="20" customWidth="1"/>
    <col min="8208" max="8208" width="2.42578125" style="20" customWidth="1"/>
    <col min="8209" max="8209" width="13.28515625" style="20" customWidth="1"/>
    <col min="8210" max="8210" width="1.5703125" style="20" customWidth="1"/>
    <col min="8211" max="8211" width="10.42578125" style="20" customWidth="1"/>
    <col min="8212" max="8212" width="1.5703125" style="20" customWidth="1"/>
    <col min="8213" max="8213" width="10.7109375" style="20" customWidth="1"/>
    <col min="8214" max="8214" width="1.5703125" style="20" customWidth="1"/>
    <col min="8215" max="8215" width="15.140625" style="20" customWidth="1"/>
    <col min="8216" max="8216" width="1.5703125" style="20" customWidth="1"/>
    <col min="8217" max="8217" width="14.42578125" style="20" customWidth="1"/>
    <col min="8218" max="8219" width="1.5703125" style="20" customWidth="1"/>
    <col min="8220" max="8220" width="14.42578125" style="20" customWidth="1"/>
    <col min="8221" max="8221" width="2.42578125" style="20" customWidth="1"/>
    <col min="8222" max="8222" width="12.7109375" style="20" customWidth="1"/>
    <col min="8223" max="8223" width="3.28515625" style="20" customWidth="1"/>
    <col min="8224" max="8224" width="14.42578125" style="20" customWidth="1"/>
    <col min="8225" max="8225" width="2.42578125" style="20" customWidth="1"/>
    <col min="8226" max="8226" width="12.7109375" style="20" customWidth="1"/>
    <col min="8227" max="8227" width="3.28515625" style="20" customWidth="1"/>
    <col min="8228" max="8228" width="14.42578125" style="20" customWidth="1"/>
    <col min="8229" max="8229" width="2.42578125" style="20" customWidth="1"/>
    <col min="8230" max="8230" width="12.7109375" style="20" customWidth="1"/>
    <col min="8231" max="8231" width="3.28515625" style="20" customWidth="1"/>
    <col min="8232" max="8232" width="14.42578125" style="20" customWidth="1"/>
    <col min="8233" max="8233" width="3.28515625" style="20" customWidth="1"/>
    <col min="8234" max="8234" width="14.42578125" style="20" customWidth="1"/>
    <col min="8235" max="8235" width="2.42578125" style="20" customWidth="1"/>
    <col min="8236" max="8236" width="14.42578125" style="20" customWidth="1"/>
    <col min="8237" max="8237" width="3.28515625" style="20" customWidth="1"/>
    <col min="8238" max="8238" width="5.85546875" style="20" customWidth="1"/>
    <col min="8239" max="8239" width="19.85546875" style="20" customWidth="1"/>
    <col min="8240" max="8240" width="8.42578125" style="20" customWidth="1"/>
    <col min="8241" max="8241" width="1.5703125" style="20" customWidth="1"/>
    <col min="8242" max="8242" width="12.7109375" style="20" customWidth="1"/>
    <col min="8243" max="8243" width="1.5703125" style="20" customWidth="1"/>
    <col min="8244" max="8244" width="12.7109375" style="20" customWidth="1"/>
    <col min="8245" max="8245" width="1.5703125" style="20" customWidth="1"/>
    <col min="8246" max="8246" width="12.7109375" style="20" customWidth="1"/>
    <col min="8247" max="8448" width="12.7109375" style="20"/>
    <col min="8449" max="8449" width="5" style="20" customWidth="1"/>
    <col min="8450" max="8450" width="1.5703125" style="20" customWidth="1"/>
    <col min="8451" max="8451" width="19.5703125" style="20" customWidth="1"/>
    <col min="8452" max="8452" width="1.5703125" style="20" customWidth="1"/>
    <col min="8453" max="8453" width="13.5703125" style="20" customWidth="1"/>
    <col min="8454" max="8454" width="1.5703125" style="20" customWidth="1"/>
    <col min="8455" max="8455" width="10.42578125" style="20" customWidth="1"/>
    <col min="8456" max="8456" width="1.5703125" style="20" customWidth="1"/>
    <col min="8457" max="8457" width="10.7109375" style="20" customWidth="1"/>
    <col min="8458" max="8458" width="2.42578125" style="20" customWidth="1"/>
    <col min="8459" max="8459" width="14.5703125" style="20" customWidth="1"/>
    <col min="8460" max="8460" width="1.5703125" style="20" customWidth="1"/>
    <col min="8461" max="8461" width="10.7109375" style="20" customWidth="1"/>
    <col min="8462" max="8462" width="1.5703125" style="20" customWidth="1"/>
    <col min="8463" max="8463" width="9.28515625" style="20" customWidth="1"/>
    <col min="8464" max="8464" width="2.42578125" style="20" customWidth="1"/>
    <col min="8465" max="8465" width="13.28515625" style="20" customWidth="1"/>
    <col min="8466" max="8466" width="1.5703125" style="20" customWidth="1"/>
    <col min="8467" max="8467" width="10.42578125" style="20" customWidth="1"/>
    <col min="8468" max="8468" width="1.5703125" style="20" customWidth="1"/>
    <col min="8469" max="8469" width="10.7109375" style="20" customWidth="1"/>
    <col min="8470" max="8470" width="1.5703125" style="20" customWidth="1"/>
    <col min="8471" max="8471" width="15.140625" style="20" customWidth="1"/>
    <col min="8472" max="8472" width="1.5703125" style="20" customWidth="1"/>
    <col min="8473" max="8473" width="14.42578125" style="20" customWidth="1"/>
    <col min="8474" max="8475" width="1.5703125" style="20" customWidth="1"/>
    <col min="8476" max="8476" width="14.42578125" style="20" customWidth="1"/>
    <col min="8477" max="8477" width="2.42578125" style="20" customWidth="1"/>
    <col min="8478" max="8478" width="12.7109375" style="20" customWidth="1"/>
    <col min="8479" max="8479" width="3.28515625" style="20" customWidth="1"/>
    <col min="8480" max="8480" width="14.42578125" style="20" customWidth="1"/>
    <col min="8481" max="8481" width="2.42578125" style="20" customWidth="1"/>
    <col min="8482" max="8482" width="12.7109375" style="20" customWidth="1"/>
    <col min="8483" max="8483" width="3.28515625" style="20" customWidth="1"/>
    <col min="8484" max="8484" width="14.42578125" style="20" customWidth="1"/>
    <col min="8485" max="8485" width="2.42578125" style="20" customWidth="1"/>
    <col min="8486" max="8486" width="12.7109375" style="20" customWidth="1"/>
    <col min="8487" max="8487" width="3.28515625" style="20" customWidth="1"/>
    <col min="8488" max="8488" width="14.42578125" style="20" customWidth="1"/>
    <col min="8489" max="8489" width="3.28515625" style="20" customWidth="1"/>
    <col min="8490" max="8490" width="14.42578125" style="20" customWidth="1"/>
    <col min="8491" max="8491" width="2.42578125" style="20" customWidth="1"/>
    <col min="8492" max="8492" width="14.42578125" style="20" customWidth="1"/>
    <col min="8493" max="8493" width="3.28515625" style="20" customWidth="1"/>
    <col min="8494" max="8494" width="5.85546875" style="20" customWidth="1"/>
    <col min="8495" max="8495" width="19.85546875" style="20" customWidth="1"/>
    <col min="8496" max="8496" width="8.42578125" style="20" customWidth="1"/>
    <col min="8497" max="8497" width="1.5703125" style="20" customWidth="1"/>
    <col min="8498" max="8498" width="12.7109375" style="20" customWidth="1"/>
    <col min="8499" max="8499" width="1.5703125" style="20" customWidth="1"/>
    <col min="8500" max="8500" width="12.7109375" style="20" customWidth="1"/>
    <col min="8501" max="8501" width="1.5703125" style="20" customWidth="1"/>
    <col min="8502" max="8502" width="12.7109375" style="20" customWidth="1"/>
    <col min="8503" max="8704" width="12.7109375" style="20"/>
    <col min="8705" max="8705" width="5" style="20" customWidth="1"/>
    <col min="8706" max="8706" width="1.5703125" style="20" customWidth="1"/>
    <col min="8707" max="8707" width="19.5703125" style="20" customWidth="1"/>
    <col min="8708" max="8708" width="1.5703125" style="20" customWidth="1"/>
    <col min="8709" max="8709" width="13.5703125" style="20" customWidth="1"/>
    <col min="8710" max="8710" width="1.5703125" style="20" customWidth="1"/>
    <col min="8711" max="8711" width="10.42578125" style="20" customWidth="1"/>
    <col min="8712" max="8712" width="1.5703125" style="20" customWidth="1"/>
    <col min="8713" max="8713" width="10.7109375" style="20" customWidth="1"/>
    <col min="8714" max="8714" width="2.42578125" style="20" customWidth="1"/>
    <col min="8715" max="8715" width="14.5703125" style="20" customWidth="1"/>
    <col min="8716" max="8716" width="1.5703125" style="20" customWidth="1"/>
    <col min="8717" max="8717" width="10.7109375" style="20" customWidth="1"/>
    <col min="8718" max="8718" width="1.5703125" style="20" customWidth="1"/>
    <col min="8719" max="8719" width="9.28515625" style="20" customWidth="1"/>
    <col min="8720" max="8720" width="2.42578125" style="20" customWidth="1"/>
    <col min="8721" max="8721" width="13.28515625" style="20" customWidth="1"/>
    <col min="8722" max="8722" width="1.5703125" style="20" customWidth="1"/>
    <col min="8723" max="8723" width="10.42578125" style="20" customWidth="1"/>
    <col min="8724" max="8724" width="1.5703125" style="20" customWidth="1"/>
    <col min="8725" max="8725" width="10.7109375" style="20" customWidth="1"/>
    <col min="8726" max="8726" width="1.5703125" style="20" customWidth="1"/>
    <col min="8727" max="8727" width="15.140625" style="20" customWidth="1"/>
    <col min="8728" max="8728" width="1.5703125" style="20" customWidth="1"/>
    <col min="8729" max="8729" width="14.42578125" style="20" customWidth="1"/>
    <col min="8730" max="8731" width="1.5703125" style="20" customWidth="1"/>
    <col min="8732" max="8732" width="14.42578125" style="20" customWidth="1"/>
    <col min="8733" max="8733" width="2.42578125" style="20" customWidth="1"/>
    <col min="8734" max="8734" width="12.7109375" style="20" customWidth="1"/>
    <col min="8735" max="8735" width="3.28515625" style="20" customWidth="1"/>
    <col min="8736" max="8736" width="14.42578125" style="20" customWidth="1"/>
    <col min="8737" max="8737" width="2.42578125" style="20" customWidth="1"/>
    <col min="8738" max="8738" width="12.7109375" style="20" customWidth="1"/>
    <col min="8739" max="8739" width="3.28515625" style="20" customWidth="1"/>
    <col min="8740" max="8740" width="14.42578125" style="20" customWidth="1"/>
    <col min="8741" max="8741" width="2.42578125" style="20" customWidth="1"/>
    <col min="8742" max="8742" width="12.7109375" style="20" customWidth="1"/>
    <col min="8743" max="8743" width="3.28515625" style="20" customWidth="1"/>
    <col min="8744" max="8744" width="14.42578125" style="20" customWidth="1"/>
    <col min="8745" max="8745" width="3.28515625" style="20" customWidth="1"/>
    <col min="8746" max="8746" width="14.42578125" style="20" customWidth="1"/>
    <col min="8747" max="8747" width="2.42578125" style="20" customWidth="1"/>
    <col min="8748" max="8748" width="14.42578125" style="20" customWidth="1"/>
    <col min="8749" max="8749" width="3.28515625" style="20" customWidth="1"/>
    <col min="8750" max="8750" width="5.85546875" style="20" customWidth="1"/>
    <col min="8751" max="8751" width="19.85546875" style="20" customWidth="1"/>
    <col min="8752" max="8752" width="8.42578125" style="20" customWidth="1"/>
    <col min="8753" max="8753" width="1.5703125" style="20" customWidth="1"/>
    <col min="8754" max="8754" width="12.7109375" style="20" customWidth="1"/>
    <col min="8755" max="8755" width="1.5703125" style="20" customWidth="1"/>
    <col min="8756" max="8756" width="12.7109375" style="20" customWidth="1"/>
    <col min="8757" max="8757" width="1.5703125" style="20" customWidth="1"/>
    <col min="8758" max="8758" width="12.7109375" style="20" customWidth="1"/>
    <col min="8759" max="8960" width="12.7109375" style="20"/>
    <col min="8961" max="8961" width="5" style="20" customWidth="1"/>
    <col min="8962" max="8962" width="1.5703125" style="20" customWidth="1"/>
    <col min="8963" max="8963" width="19.5703125" style="20" customWidth="1"/>
    <col min="8964" max="8964" width="1.5703125" style="20" customWidth="1"/>
    <col min="8965" max="8965" width="13.5703125" style="20" customWidth="1"/>
    <col min="8966" max="8966" width="1.5703125" style="20" customWidth="1"/>
    <col min="8967" max="8967" width="10.42578125" style="20" customWidth="1"/>
    <col min="8968" max="8968" width="1.5703125" style="20" customWidth="1"/>
    <col min="8969" max="8969" width="10.7109375" style="20" customWidth="1"/>
    <col min="8970" max="8970" width="2.42578125" style="20" customWidth="1"/>
    <col min="8971" max="8971" width="14.5703125" style="20" customWidth="1"/>
    <col min="8972" max="8972" width="1.5703125" style="20" customWidth="1"/>
    <col min="8973" max="8973" width="10.7109375" style="20" customWidth="1"/>
    <col min="8974" max="8974" width="1.5703125" style="20" customWidth="1"/>
    <col min="8975" max="8975" width="9.28515625" style="20" customWidth="1"/>
    <col min="8976" max="8976" width="2.42578125" style="20" customWidth="1"/>
    <col min="8977" max="8977" width="13.28515625" style="20" customWidth="1"/>
    <col min="8978" max="8978" width="1.5703125" style="20" customWidth="1"/>
    <col min="8979" max="8979" width="10.42578125" style="20" customWidth="1"/>
    <col min="8980" max="8980" width="1.5703125" style="20" customWidth="1"/>
    <col min="8981" max="8981" width="10.7109375" style="20" customWidth="1"/>
    <col min="8982" max="8982" width="1.5703125" style="20" customWidth="1"/>
    <col min="8983" max="8983" width="15.140625" style="20" customWidth="1"/>
    <col min="8984" max="8984" width="1.5703125" style="20" customWidth="1"/>
    <col min="8985" max="8985" width="14.42578125" style="20" customWidth="1"/>
    <col min="8986" max="8987" width="1.5703125" style="20" customWidth="1"/>
    <col min="8988" max="8988" width="14.42578125" style="20" customWidth="1"/>
    <col min="8989" max="8989" width="2.42578125" style="20" customWidth="1"/>
    <col min="8990" max="8990" width="12.7109375" style="20" customWidth="1"/>
    <col min="8991" max="8991" width="3.28515625" style="20" customWidth="1"/>
    <col min="8992" max="8992" width="14.42578125" style="20" customWidth="1"/>
    <col min="8993" max="8993" width="2.42578125" style="20" customWidth="1"/>
    <col min="8994" max="8994" width="12.7109375" style="20" customWidth="1"/>
    <col min="8995" max="8995" width="3.28515625" style="20" customWidth="1"/>
    <col min="8996" max="8996" width="14.42578125" style="20" customWidth="1"/>
    <col min="8997" max="8997" width="2.42578125" style="20" customWidth="1"/>
    <col min="8998" max="8998" width="12.7109375" style="20" customWidth="1"/>
    <col min="8999" max="8999" width="3.28515625" style="20" customWidth="1"/>
    <col min="9000" max="9000" width="14.42578125" style="20" customWidth="1"/>
    <col min="9001" max="9001" width="3.28515625" style="20" customWidth="1"/>
    <col min="9002" max="9002" width="14.42578125" style="20" customWidth="1"/>
    <col min="9003" max="9003" width="2.42578125" style="20" customWidth="1"/>
    <col min="9004" max="9004" width="14.42578125" style="20" customWidth="1"/>
    <col min="9005" max="9005" width="3.28515625" style="20" customWidth="1"/>
    <col min="9006" max="9006" width="5.85546875" style="20" customWidth="1"/>
    <col min="9007" max="9007" width="19.85546875" style="20" customWidth="1"/>
    <col min="9008" max="9008" width="8.42578125" style="20" customWidth="1"/>
    <col min="9009" max="9009" width="1.5703125" style="20" customWidth="1"/>
    <col min="9010" max="9010" width="12.7109375" style="20" customWidth="1"/>
    <col min="9011" max="9011" width="1.5703125" style="20" customWidth="1"/>
    <col min="9012" max="9012" width="12.7109375" style="20" customWidth="1"/>
    <col min="9013" max="9013" width="1.5703125" style="20" customWidth="1"/>
    <col min="9014" max="9014" width="12.7109375" style="20" customWidth="1"/>
    <col min="9015" max="9216" width="12.7109375" style="20"/>
    <col min="9217" max="9217" width="5" style="20" customWidth="1"/>
    <col min="9218" max="9218" width="1.5703125" style="20" customWidth="1"/>
    <col min="9219" max="9219" width="19.5703125" style="20" customWidth="1"/>
    <col min="9220" max="9220" width="1.5703125" style="20" customWidth="1"/>
    <col min="9221" max="9221" width="13.5703125" style="20" customWidth="1"/>
    <col min="9222" max="9222" width="1.5703125" style="20" customWidth="1"/>
    <col min="9223" max="9223" width="10.42578125" style="20" customWidth="1"/>
    <col min="9224" max="9224" width="1.5703125" style="20" customWidth="1"/>
    <col min="9225" max="9225" width="10.7109375" style="20" customWidth="1"/>
    <col min="9226" max="9226" width="2.42578125" style="20" customWidth="1"/>
    <col min="9227" max="9227" width="14.5703125" style="20" customWidth="1"/>
    <col min="9228" max="9228" width="1.5703125" style="20" customWidth="1"/>
    <col min="9229" max="9229" width="10.7109375" style="20" customWidth="1"/>
    <col min="9230" max="9230" width="1.5703125" style="20" customWidth="1"/>
    <col min="9231" max="9231" width="9.28515625" style="20" customWidth="1"/>
    <col min="9232" max="9232" width="2.42578125" style="20" customWidth="1"/>
    <col min="9233" max="9233" width="13.28515625" style="20" customWidth="1"/>
    <col min="9234" max="9234" width="1.5703125" style="20" customWidth="1"/>
    <col min="9235" max="9235" width="10.42578125" style="20" customWidth="1"/>
    <col min="9236" max="9236" width="1.5703125" style="20" customWidth="1"/>
    <col min="9237" max="9237" width="10.7109375" style="20" customWidth="1"/>
    <col min="9238" max="9238" width="1.5703125" style="20" customWidth="1"/>
    <col min="9239" max="9239" width="15.140625" style="20" customWidth="1"/>
    <col min="9240" max="9240" width="1.5703125" style="20" customWidth="1"/>
    <col min="9241" max="9241" width="14.42578125" style="20" customWidth="1"/>
    <col min="9242" max="9243" width="1.5703125" style="20" customWidth="1"/>
    <col min="9244" max="9244" width="14.42578125" style="20" customWidth="1"/>
    <col min="9245" max="9245" width="2.42578125" style="20" customWidth="1"/>
    <col min="9246" max="9246" width="12.7109375" style="20" customWidth="1"/>
    <col min="9247" max="9247" width="3.28515625" style="20" customWidth="1"/>
    <col min="9248" max="9248" width="14.42578125" style="20" customWidth="1"/>
    <col min="9249" max="9249" width="2.42578125" style="20" customWidth="1"/>
    <col min="9250" max="9250" width="12.7109375" style="20" customWidth="1"/>
    <col min="9251" max="9251" width="3.28515625" style="20" customWidth="1"/>
    <col min="9252" max="9252" width="14.42578125" style="20" customWidth="1"/>
    <col min="9253" max="9253" width="2.42578125" style="20" customWidth="1"/>
    <col min="9254" max="9254" width="12.7109375" style="20" customWidth="1"/>
    <col min="9255" max="9255" width="3.28515625" style="20" customWidth="1"/>
    <col min="9256" max="9256" width="14.42578125" style="20" customWidth="1"/>
    <col min="9257" max="9257" width="3.28515625" style="20" customWidth="1"/>
    <col min="9258" max="9258" width="14.42578125" style="20" customWidth="1"/>
    <col min="9259" max="9259" width="2.42578125" style="20" customWidth="1"/>
    <col min="9260" max="9260" width="14.42578125" style="20" customWidth="1"/>
    <col min="9261" max="9261" width="3.28515625" style="20" customWidth="1"/>
    <col min="9262" max="9262" width="5.85546875" style="20" customWidth="1"/>
    <col min="9263" max="9263" width="19.85546875" style="20" customWidth="1"/>
    <col min="9264" max="9264" width="8.42578125" style="20" customWidth="1"/>
    <col min="9265" max="9265" width="1.5703125" style="20" customWidth="1"/>
    <col min="9266" max="9266" width="12.7109375" style="20" customWidth="1"/>
    <col min="9267" max="9267" width="1.5703125" style="20" customWidth="1"/>
    <col min="9268" max="9268" width="12.7109375" style="20" customWidth="1"/>
    <col min="9269" max="9269" width="1.5703125" style="20" customWidth="1"/>
    <col min="9270" max="9270" width="12.7109375" style="20" customWidth="1"/>
    <col min="9271" max="9472" width="12.7109375" style="20"/>
    <col min="9473" max="9473" width="5" style="20" customWidth="1"/>
    <col min="9474" max="9474" width="1.5703125" style="20" customWidth="1"/>
    <col min="9475" max="9475" width="19.5703125" style="20" customWidth="1"/>
    <col min="9476" max="9476" width="1.5703125" style="20" customWidth="1"/>
    <col min="9477" max="9477" width="13.5703125" style="20" customWidth="1"/>
    <col min="9478" max="9478" width="1.5703125" style="20" customWidth="1"/>
    <col min="9479" max="9479" width="10.42578125" style="20" customWidth="1"/>
    <col min="9480" max="9480" width="1.5703125" style="20" customWidth="1"/>
    <col min="9481" max="9481" width="10.7109375" style="20" customWidth="1"/>
    <col min="9482" max="9482" width="2.42578125" style="20" customWidth="1"/>
    <col min="9483" max="9483" width="14.5703125" style="20" customWidth="1"/>
    <col min="9484" max="9484" width="1.5703125" style="20" customWidth="1"/>
    <col min="9485" max="9485" width="10.7109375" style="20" customWidth="1"/>
    <col min="9486" max="9486" width="1.5703125" style="20" customWidth="1"/>
    <col min="9487" max="9487" width="9.28515625" style="20" customWidth="1"/>
    <col min="9488" max="9488" width="2.42578125" style="20" customWidth="1"/>
    <col min="9489" max="9489" width="13.28515625" style="20" customWidth="1"/>
    <col min="9490" max="9490" width="1.5703125" style="20" customWidth="1"/>
    <col min="9491" max="9491" width="10.42578125" style="20" customWidth="1"/>
    <col min="9492" max="9492" width="1.5703125" style="20" customWidth="1"/>
    <col min="9493" max="9493" width="10.7109375" style="20" customWidth="1"/>
    <col min="9494" max="9494" width="1.5703125" style="20" customWidth="1"/>
    <col min="9495" max="9495" width="15.140625" style="20" customWidth="1"/>
    <col min="9496" max="9496" width="1.5703125" style="20" customWidth="1"/>
    <col min="9497" max="9497" width="14.42578125" style="20" customWidth="1"/>
    <col min="9498" max="9499" width="1.5703125" style="20" customWidth="1"/>
    <col min="9500" max="9500" width="14.42578125" style="20" customWidth="1"/>
    <col min="9501" max="9501" width="2.42578125" style="20" customWidth="1"/>
    <col min="9502" max="9502" width="12.7109375" style="20" customWidth="1"/>
    <col min="9503" max="9503" width="3.28515625" style="20" customWidth="1"/>
    <col min="9504" max="9504" width="14.42578125" style="20" customWidth="1"/>
    <col min="9505" max="9505" width="2.42578125" style="20" customWidth="1"/>
    <col min="9506" max="9506" width="12.7109375" style="20" customWidth="1"/>
    <col min="9507" max="9507" width="3.28515625" style="20" customWidth="1"/>
    <col min="9508" max="9508" width="14.42578125" style="20" customWidth="1"/>
    <col min="9509" max="9509" width="2.42578125" style="20" customWidth="1"/>
    <col min="9510" max="9510" width="12.7109375" style="20" customWidth="1"/>
    <col min="9511" max="9511" width="3.28515625" style="20" customWidth="1"/>
    <col min="9512" max="9512" width="14.42578125" style="20" customWidth="1"/>
    <col min="9513" max="9513" width="3.28515625" style="20" customWidth="1"/>
    <col min="9514" max="9514" width="14.42578125" style="20" customWidth="1"/>
    <col min="9515" max="9515" width="2.42578125" style="20" customWidth="1"/>
    <col min="9516" max="9516" width="14.42578125" style="20" customWidth="1"/>
    <col min="9517" max="9517" width="3.28515625" style="20" customWidth="1"/>
    <col min="9518" max="9518" width="5.85546875" style="20" customWidth="1"/>
    <col min="9519" max="9519" width="19.85546875" style="20" customWidth="1"/>
    <col min="9520" max="9520" width="8.42578125" style="20" customWidth="1"/>
    <col min="9521" max="9521" width="1.5703125" style="20" customWidth="1"/>
    <col min="9522" max="9522" width="12.7109375" style="20" customWidth="1"/>
    <col min="9523" max="9523" width="1.5703125" style="20" customWidth="1"/>
    <col min="9524" max="9524" width="12.7109375" style="20" customWidth="1"/>
    <col min="9525" max="9525" width="1.5703125" style="20" customWidth="1"/>
    <col min="9526" max="9526" width="12.7109375" style="20" customWidth="1"/>
    <col min="9527" max="9728" width="12.7109375" style="20"/>
    <col min="9729" max="9729" width="5" style="20" customWidth="1"/>
    <col min="9730" max="9730" width="1.5703125" style="20" customWidth="1"/>
    <col min="9731" max="9731" width="19.5703125" style="20" customWidth="1"/>
    <col min="9732" max="9732" width="1.5703125" style="20" customWidth="1"/>
    <col min="9733" max="9733" width="13.5703125" style="20" customWidth="1"/>
    <col min="9734" max="9734" width="1.5703125" style="20" customWidth="1"/>
    <col min="9735" max="9735" width="10.42578125" style="20" customWidth="1"/>
    <col min="9736" max="9736" width="1.5703125" style="20" customWidth="1"/>
    <col min="9737" max="9737" width="10.7109375" style="20" customWidth="1"/>
    <col min="9738" max="9738" width="2.42578125" style="20" customWidth="1"/>
    <col min="9739" max="9739" width="14.5703125" style="20" customWidth="1"/>
    <col min="9740" max="9740" width="1.5703125" style="20" customWidth="1"/>
    <col min="9741" max="9741" width="10.7109375" style="20" customWidth="1"/>
    <col min="9742" max="9742" width="1.5703125" style="20" customWidth="1"/>
    <col min="9743" max="9743" width="9.28515625" style="20" customWidth="1"/>
    <col min="9744" max="9744" width="2.42578125" style="20" customWidth="1"/>
    <col min="9745" max="9745" width="13.28515625" style="20" customWidth="1"/>
    <col min="9746" max="9746" width="1.5703125" style="20" customWidth="1"/>
    <col min="9747" max="9747" width="10.42578125" style="20" customWidth="1"/>
    <col min="9748" max="9748" width="1.5703125" style="20" customWidth="1"/>
    <col min="9749" max="9749" width="10.7109375" style="20" customWidth="1"/>
    <col min="9750" max="9750" width="1.5703125" style="20" customWidth="1"/>
    <col min="9751" max="9751" width="15.140625" style="20" customWidth="1"/>
    <col min="9752" max="9752" width="1.5703125" style="20" customWidth="1"/>
    <col min="9753" max="9753" width="14.42578125" style="20" customWidth="1"/>
    <col min="9754" max="9755" width="1.5703125" style="20" customWidth="1"/>
    <col min="9756" max="9756" width="14.42578125" style="20" customWidth="1"/>
    <col min="9757" max="9757" width="2.42578125" style="20" customWidth="1"/>
    <col min="9758" max="9758" width="12.7109375" style="20" customWidth="1"/>
    <col min="9759" max="9759" width="3.28515625" style="20" customWidth="1"/>
    <col min="9760" max="9760" width="14.42578125" style="20" customWidth="1"/>
    <col min="9761" max="9761" width="2.42578125" style="20" customWidth="1"/>
    <col min="9762" max="9762" width="12.7109375" style="20" customWidth="1"/>
    <col min="9763" max="9763" width="3.28515625" style="20" customWidth="1"/>
    <col min="9764" max="9764" width="14.42578125" style="20" customWidth="1"/>
    <col min="9765" max="9765" width="2.42578125" style="20" customWidth="1"/>
    <col min="9766" max="9766" width="12.7109375" style="20" customWidth="1"/>
    <col min="9767" max="9767" width="3.28515625" style="20" customWidth="1"/>
    <col min="9768" max="9768" width="14.42578125" style="20" customWidth="1"/>
    <col min="9769" max="9769" width="3.28515625" style="20" customWidth="1"/>
    <col min="9770" max="9770" width="14.42578125" style="20" customWidth="1"/>
    <col min="9771" max="9771" width="2.42578125" style="20" customWidth="1"/>
    <col min="9772" max="9772" width="14.42578125" style="20" customWidth="1"/>
    <col min="9773" max="9773" width="3.28515625" style="20" customWidth="1"/>
    <col min="9774" max="9774" width="5.85546875" style="20" customWidth="1"/>
    <col min="9775" max="9775" width="19.85546875" style="20" customWidth="1"/>
    <col min="9776" max="9776" width="8.42578125" style="20" customWidth="1"/>
    <col min="9777" max="9777" width="1.5703125" style="20" customWidth="1"/>
    <col min="9778" max="9778" width="12.7109375" style="20" customWidth="1"/>
    <col min="9779" max="9779" width="1.5703125" style="20" customWidth="1"/>
    <col min="9780" max="9780" width="12.7109375" style="20" customWidth="1"/>
    <col min="9781" max="9781" width="1.5703125" style="20" customWidth="1"/>
    <col min="9782" max="9782" width="12.7109375" style="20" customWidth="1"/>
    <col min="9783" max="9984" width="12.7109375" style="20"/>
    <col min="9985" max="9985" width="5" style="20" customWidth="1"/>
    <col min="9986" max="9986" width="1.5703125" style="20" customWidth="1"/>
    <col min="9987" max="9987" width="19.5703125" style="20" customWidth="1"/>
    <col min="9988" max="9988" width="1.5703125" style="20" customWidth="1"/>
    <col min="9989" max="9989" width="13.5703125" style="20" customWidth="1"/>
    <col min="9990" max="9990" width="1.5703125" style="20" customWidth="1"/>
    <col min="9991" max="9991" width="10.42578125" style="20" customWidth="1"/>
    <col min="9992" max="9992" width="1.5703125" style="20" customWidth="1"/>
    <col min="9993" max="9993" width="10.7109375" style="20" customWidth="1"/>
    <col min="9994" max="9994" width="2.42578125" style="20" customWidth="1"/>
    <col min="9995" max="9995" width="14.5703125" style="20" customWidth="1"/>
    <col min="9996" max="9996" width="1.5703125" style="20" customWidth="1"/>
    <col min="9997" max="9997" width="10.7109375" style="20" customWidth="1"/>
    <col min="9998" max="9998" width="1.5703125" style="20" customWidth="1"/>
    <col min="9999" max="9999" width="9.28515625" style="20" customWidth="1"/>
    <col min="10000" max="10000" width="2.42578125" style="20" customWidth="1"/>
    <col min="10001" max="10001" width="13.28515625" style="20" customWidth="1"/>
    <col min="10002" max="10002" width="1.5703125" style="20" customWidth="1"/>
    <col min="10003" max="10003" width="10.42578125" style="20" customWidth="1"/>
    <col min="10004" max="10004" width="1.5703125" style="20" customWidth="1"/>
    <col min="10005" max="10005" width="10.7109375" style="20" customWidth="1"/>
    <col min="10006" max="10006" width="1.5703125" style="20" customWidth="1"/>
    <col min="10007" max="10007" width="15.140625" style="20" customWidth="1"/>
    <col min="10008" max="10008" width="1.5703125" style="20" customWidth="1"/>
    <col min="10009" max="10009" width="14.42578125" style="20" customWidth="1"/>
    <col min="10010" max="10011" width="1.5703125" style="20" customWidth="1"/>
    <col min="10012" max="10012" width="14.42578125" style="20" customWidth="1"/>
    <col min="10013" max="10013" width="2.42578125" style="20" customWidth="1"/>
    <col min="10014" max="10014" width="12.7109375" style="20" customWidth="1"/>
    <col min="10015" max="10015" width="3.28515625" style="20" customWidth="1"/>
    <col min="10016" max="10016" width="14.42578125" style="20" customWidth="1"/>
    <col min="10017" max="10017" width="2.42578125" style="20" customWidth="1"/>
    <col min="10018" max="10018" width="12.7109375" style="20" customWidth="1"/>
    <col min="10019" max="10019" width="3.28515625" style="20" customWidth="1"/>
    <col min="10020" max="10020" width="14.42578125" style="20" customWidth="1"/>
    <col min="10021" max="10021" width="2.42578125" style="20" customWidth="1"/>
    <col min="10022" max="10022" width="12.7109375" style="20" customWidth="1"/>
    <col min="10023" max="10023" width="3.28515625" style="20" customWidth="1"/>
    <col min="10024" max="10024" width="14.42578125" style="20" customWidth="1"/>
    <col min="10025" max="10025" width="3.28515625" style="20" customWidth="1"/>
    <col min="10026" max="10026" width="14.42578125" style="20" customWidth="1"/>
    <col min="10027" max="10027" width="2.42578125" style="20" customWidth="1"/>
    <col min="10028" max="10028" width="14.42578125" style="20" customWidth="1"/>
    <col min="10029" max="10029" width="3.28515625" style="20" customWidth="1"/>
    <col min="10030" max="10030" width="5.85546875" style="20" customWidth="1"/>
    <col min="10031" max="10031" width="19.85546875" style="20" customWidth="1"/>
    <col min="10032" max="10032" width="8.42578125" style="20" customWidth="1"/>
    <col min="10033" max="10033" width="1.5703125" style="20" customWidth="1"/>
    <col min="10034" max="10034" width="12.7109375" style="20" customWidth="1"/>
    <col min="10035" max="10035" width="1.5703125" style="20" customWidth="1"/>
    <col min="10036" max="10036" width="12.7109375" style="20" customWidth="1"/>
    <col min="10037" max="10037" width="1.5703125" style="20" customWidth="1"/>
    <col min="10038" max="10038" width="12.7109375" style="20" customWidth="1"/>
    <col min="10039" max="10240" width="12.7109375" style="20"/>
    <col min="10241" max="10241" width="5" style="20" customWidth="1"/>
    <col min="10242" max="10242" width="1.5703125" style="20" customWidth="1"/>
    <col min="10243" max="10243" width="19.5703125" style="20" customWidth="1"/>
    <col min="10244" max="10244" width="1.5703125" style="20" customWidth="1"/>
    <col min="10245" max="10245" width="13.5703125" style="20" customWidth="1"/>
    <col min="10246" max="10246" width="1.5703125" style="20" customWidth="1"/>
    <col min="10247" max="10247" width="10.42578125" style="20" customWidth="1"/>
    <col min="10248" max="10248" width="1.5703125" style="20" customWidth="1"/>
    <col min="10249" max="10249" width="10.7109375" style="20" customWidth="1"/>
    <col min="10250" max="10250" width="2.42578125" style="20" customWidth="1"/>
    <col min="10251" max="10251" width="14.5703125" style="20" customWidth="1"/>
    <col min="10252" max="10252" width="1.5703125" style="20" customWidth="1"/>
    <col min="10253" max="10253" width="10.7109375" style="20" customWidth="1"/>
    <col min="10254" max="10254" width="1.5703125" style="20" customWidth="1"/>
    <col min="10255" max="10255" width="9.28515625" style="20" customWidth="1"/>
    <col min="10256" max="10256" width="2.42578125" style="20" customWidth="1"/>
    <col min="10257" max="10257" width="13.28515625" style="20" customWidth="1"/>
    <col min="10258" max="10258" width="1.5703125" style="20" customWidth="1"/>
    <col min="10259" max="10259" width="10.42578125" style="20" customWidth="1"/>
    <col min="10260" max="10260" width="1.5703125" style="20" customWidth="1"/>
    <col min="10261" max="10261" width="10.7109375" style="20" customWidth="1"/>
    <col min="10262" max="10262" width="1.5703125" style="20" customWidth="1"/>
    <col min="10263" max="10263" width="15.140625" style="20" customWidth="1"/>
    <col min="10264" max="10264" width="1.5703125" style="20" customWidth="1"/>
    <col min="10265" max="10265" width="14.42578125" style="20" customWidth="1"/>
    <col min="10266" max="10267" width="1.5703125" style="20" customWidth="1"/>
    <col min="10268" max="10268" width="14.42578125" style="20" customWidth="1"/>
    <col min="10269" max="10269" width="2.42578125" style="20" customWidth="1"/>
    <col min="10270" max="10270" width="12.7109375" style="20" customWidth="1"/>
    <col min="10271" max="10271" width="3.28515625" style="20" customWidth="1"/>
    <col min="10272" max="10272" width="14.42578125" style="20" customWidth="1"/>
    <col min="10273" max="10273" width="2.42578125" style="20" customWidth="1"/>
    <col min="10274" max="10274" width="12.7109375" style="20" customWidth="1"/>
    <col min="10275" max="10275" width="3.28515625" style="20" customWidth="1"/>
    <col min="10276" max="10276" width="14.42578125" style="20" customWidth="1"/>
    <col min="10277" max="10277" width="2.42578125" style="20" customWidth="1"/>
    <col min="10278" max="10278" width="12.7109375" style="20" customWidth="1"/>
    <col min="10279" max="10279" width="3.28515625" style="20" customWidth="1"/>
    <col min="10280" max="10280" width="14.42578125" style="20" customWidth="1"/>
    <col min="10281" max="10281" width="3.28515625" style="20" customWidth="1"/>
    <col min="10282" max="10282" width="14.42578125" style="20" customWidth="1"/>
    <col min="10283" max="10283" width="2.42578125" style="20" customWidth="1"/>
    <col min="10284" max="10284" width="14.42578125" style="20" customWidth="1"/>
    <col min="10285" max="10285" width="3.28515625" style="20" customWidth="1"/>
    <col min="10286" max="10286" width="5.85546875" style="20" customWidth="1"/>
    <col min="10287" max="10287" width="19.85546875" style="20" customWidth="1"/>
    <col min="10288" max="10288" width="8.42578125" style="20" customWidth="1"/>
    <col min="10289" max="10289" width="1.5703125" style="20" customWidth="1"/>
    <col min="10290" max="10290" width="12.7109375" style="20" customWidth="1"/>
    <col min="10291" max="10291" width="1.5703125" style="20" customWidth="1"/>
    <col min="10292" max="10292" width="12.7109375" style="20" customWidth="1"/>
    <col min="10293" max="10293" width="1.5703125" style="20" customWidth="1"/>
    <col min="10294" max="10294" width="12.7109375" style="20" customWidth="1"/>
    <col min="10295" max="10496" width="12.7109375" style="20"/>
    <col min="10497" max="10497" width="5" style="20" customWidth="1"/>
    <col min="10498" max="10498" width="1.5703125" style="20" customWidth="1"/>
    <col min="10499" max="10499" width="19.5703125" style="20" customWidth="1"/>
    <col min="10500" max="10500" width="1.5703125" style="20" customWidth="1"/>
    <col min="10501" max="10501" width="13.5703125" style="20" customWidth="1"/>
    <col min="10502" max="10502" width="1.5703125" style="20" customWidth="1"/>
    <col min="10503" max="10503" width="10.42578125" style="20" customWidth="1"/>
    <col min="10504" max="10504" width="1.5703125" style="20" customWidth="1"/>
    <col min="10505" max="10505" width="10.7109375" style="20" customWidth="1"/>
    <col min="10506" max="10506" width="2.42578125" style="20" customWidth="1"/>
    <col min="10507" max="10507" width="14.5703125" style="20" customWidth="1"/>
    <col min="10508" max="10508" width="1.5703125" style="20" customWidth="1"/>
    <col min="10509" max="10509" width="10.7109375" style="20" customWidth="1"/>
    <col min="10510" max="10510" width="1.5703125" style="20" customWidth="1"/>
    <col min="10511" max="10511" width="9.28515625" style="20" customWidth="1"/>
    <col min="10512" max="10512" width="2.42578125" style="20" customWidth="1"/>
    <col min="10513" max="10513" width="13.28515625" style="20" customWidth="1"/>
    <col min="10514" max="10514" width="1.5703125" style="20" customWidth="1"/>
    <col min="10515" max="10515" width="10.42578125" style="20" customWidth="1"/>
    <col min="10516" max="10516" width="1.5703125" style="20" customWidth="1"/>
    <col min="10517" max="10517" width="10.7109375" style="20" customWidth="1"/>
    <col min="10518" max="10518" width="1.5703125" style="20" customWidth="1"/>
    <col min="10519" max="10519" width="15.140625" style="20" customWidth="1"/>
    <col min="10520" max="10520" width="1.5703125" style="20" customWidth="1"/>
    <col min="10521" max="10521" width="14.42578125" style="20" customWidth="1"/>
    <col min="10522" max="10523" width="1.5703125" style="20" customWidth="1"/>
    <col min="10524" max="10524" width="14.42578125" style="20" customWidth="1"/>
    <col min="10525" max="10525" width="2.42578125" style="20" customWidth="1"/>
    <col min="10526" max="10526" width="12.7109375" style="20" customWidth="1"/>
    <col min="10527" max="10527" width="3.28515625" style="20" customWidth="1"/>
    <col min="10528" max="10528" width="14.42578125" style="20" customWidth="1"/>
    <col min="10529" max="10529" width="2.42578125" style="20" customWidth="1"/>
    <col min="10530" max="10530" width="12.7109375" style="20" customWidth="1"/>
    <col min="10531" max="10531" width="3.28515625" style="20" customWidth="1"/>
    <col min="10532" max="10532" width="14.42578125" style="20" customWidth="1"/>
    <col min="10533" max="10533" width="2.42578125" style="20" customWidth="1"/>
    <col min="10534" max="10534" width="12.7109375" style="20" customWidth="1"/>
    <col min="10535" max="10535" width="3.28515625" style="20" customWidth="1"/>
    <col min="10536" max="10536" width="14.42578125" style="20" customWidth="1"/>
    <col min="10537" max="10537" width="3.28515625" style="20" customWidth="1"/>
    <col min="10538" max="10538" width="14.42578125" style="20" customWidth="1"/>
    <col min="10539" max="10539" width="2.42578125" style="20" customWidth="1"/>
    <col min="10540" max="10540" width="14.42578125" style="20" customWidth="1"/>
    <col min="10541" max="10541" width="3.28515625" style="20" customWidth="1"/>
    <col min="10542" max="10542" width="5.85546875" style="20" customWidth="1"/>
    <col min="10543" max="10543" width="19.85546875" style="20" customWidth="1"/>
    <col min="10544" max="10544" width="8.42578125" style="20" customWidth="1"/>
    <col min="10545" max="10545" width="1.5703125" style="20" customWidth="1"/>
    <col min="10546" max="10546" width="12.7109375" style="20" customWidth="1"/>
    <col min="10547" max="10547" width="1.5703125" style="20" customWidth="1"/>
    <col min="10548" max="10548" width="12.7109375" style="20" customWidth="1"/>
    <col min="10549" max="10549" width="1.5703125" style="20" customWidth="1"/>
    <col min="10550" max="10550" width="12.7109375" style="20" customWidth="1"/>
    <col min="10551" max="10752" width="12.7109375" style="20"/>
    <col min="10753" max="10753" width="5" style="20" customWidth="1"/>
    <col min="10754" max="10754" width="1.5703125" style="20" customWidth="1"/>
    <col min="10755" max="10755" width="19.5703125" style="20" customWidth="1"/>
    <col min="10756" max="10756" width="1.5703125" style="20" customWidth="1"/>
    <col min="10757" max="10757" width="13.5703125" style="20" customWidth="1"/>
    <col min="10758" max="10758" width="1.5703125" style="20" customWidth="1"/>
    <col min="10759" max="10759" width="10.42578125" style="20" customWidth="1"/>
    <col min="10760" max="10760" width="1.5703125" style="20" customWidth="1"/>
    <col min="10761" max="10761" width="10.7109375" style="20" customWidth="1"/>
    <col min="10762" max="10762" width="2.42578125" style="20" customWidth="1"/>
    <col min="10763" max="10763" width="14.5703125" style="20" customWidth="1"/>
    <col min="10764" max="10764" width="1.5703125" style="20" customWidth="1"/>
    <col min="10765" max="10765" width="10.7109375" style="20" customWidth="1"/>
    <col min="10766" max="10766" width="1.5703125" style="20" customWidth="1"/>
    <col min="10767" max="10767" width="9.28515625" style="20" customWidth="1"/>
    <col min="10768" max="10768" width="2.42578125" style="20" customWidth="1"/>
    <col min="10769" max="10769" width="13.28515625" style="20" customWidth="1"/>
    <col min="10770" max="10770" width="1.5703125" style="20" customWidth="1"/>
    <col min="10771" max="10771" width="10.42578125" style="20" customWidth="1"/>
    <col min="10772" max="10772" width="1.5703125" style="20" customWidth="1"/>
    <col min="10773" max="10773" width="10.7109375" style="20" customWidth="1"/>
    <col min="10774" max="10774" width="1.5703125" style="20" customWidth="1"/>
    <col min="10775" max="10775" width="15.140625" style="20" customWidth="1"/>
    <col min="10776" max="10776" width="1.5703125" style="20" customWidth="1"/>
    <col min="10777" max="10777" width="14.42578125" style="20" customWidth="1"/>
    <col min="10778" max="10779" width="1.5703125" style="20" customWidth="1"/>
    <col min="10780" max="10780" width="14.42578125" style="20" customWidth="1"/>
    <col min="10781" max="10781" width="2.42578125" style="20" customWidth="1"/>
    <col min="10782" max="10782" width="12.7109375" style="20" customWidth="1"/>
    <col min="10783" max="10783" width="3.28515625" style="20" customWidth="1"/>
    <col min="10784" max="10784" width="14.42578125" style="20" customWidth="1"/>
    <col min="10785" max="10785" width="2.42578125" style="20" customWidth="1"/>
    <col min="10786" max="10786" width="12.7109375" style="20" customWidth="1"/>
    <col min="10787" max="10787" width="3.28515625" style="20" customWidth="1"/>
    <col min="10788" max="10788" width="14.42578125" style="20" customWidth="1"/>
    <col min="10789" max="10789" width="2.42578125" style="20" customWidth="1"/>
    <col min="10790" max="10790" width="12.7109375" style="20" customWidth="1"/>
    <col min="10791" max="10791" width="3.28515625" style="20" customWidth="1"/>
    <col min="10792" max="10792" width="14.42578125" style="20" customWidth="1"/>
    <col min="10793" max="10793" width="3.28515625" style="20" customWidth="1"/>
    <col min="10794" max="10794" width="14.42578125" style="20" customWidth="1"/>
    <col min="10795" max="10795" width="2.42578125" style="20" customWidth="1"/>
    <col min="10796" max="10796" width="14.42578125" style="20" customWidth="1"/>
    <col min="10797" max="10797" width="3.28515625" style="20" customWidth="1"/>
    <col min="10798" max="10798" width="5.85546875" style="20" customWidth="1"/>
    <col min="10799" max="10799" width="19.85546875" style="20" customWidth="1"/>
    <col min="10800" max="10800" width="8.42578125" style="20" customWidth="1"/>
    <col min="10801" max="10801" width="1.5703125" style="20" customWidth="1"/>
    <col min="10802" max="10802" width="12.7109375" style="20" customWidth="1"/>
    <col min="10803" max="10803" width="1.5703125" style="20" customWidth="1"/>
    <col min="10804" max="10804" width="12.7109375" style="20" customWidth="1"/>
    <col min="10805" max="10805" width="1.5703125" style="20" customWidth="1"/>
    <col min="10806" max="10806" width="12.7109375" style="20" customWidth="1"/>
    <col min="10807" max="11008" width="12.7109375" style="20"/>
    <col min="11009" max="11009" width="5" style="20" customWidth="1"/>
    <col min="11010" max="11010" width="1.5703125" style="20" customWidth="1"/>
    <col min="11011" max="11011" width="19.5703125" style="20" customWidth="1"/>
    <col min="11012" max="11012" width="1.5703125" style="20" customWidth="1"/>
    <col min="11013" max="11013" width="13.5703125" style="20" customWidth="1"/>
    <col min="11014" max="11014" width="1.5703125" style="20" customWidth="1"/>
    <col min="11015" max="11015" width="10.42578125" style="20" customWidth="1"/>
    <col min="11016" max="11016" width="1.5703125" style="20" customWidth="1"/>
    <col min="11017" max="11017" width="10.7109375" style="20" customWidth="1"/>
    <col min="11018" max="11018" width="2.42578125" style="20" customWidth="1"/>
    <col min="11019" max="11019" width="14.5703125" style="20" customWidth="1"/>
    <col min="11020" max="11020" width="1.5703125" style="20" customWidth="1"/>
    <col min="11021" max="11021" width="10.7109375" style="20" customWidth="1"/>
    <col min="11022" max="11022" width="1.5703125" style="20" customWidth="1"/>
    <col min="11023" max="11023" width="9.28515625" style="20" customWidth="1"/>
    <col min="11024" max="11024" width="2.42578125" style="20" customWidth="1"/>
    <col min="11025" max="11025" width="13.28515625" style="20" customWidth="1"/>
    <col min="11026" max="11026" width="1.5703125" style="20" customWidth="1"/>
    <col min="11027" max="11027" width="10.42578125" style="20" customWidth="1"/>
    <col min="11028" max="11028" width="1.5703125" style="20" customWidth="1"/>
    <col min="11029" max="11029" width="10.7109375" style="20" customWidth="1"/>
    <col min="11030" max="11030" width="1.5703125" style="20" customWidth="1"/>
    <col min="11031" max="11031" width="15.140625" style="20" customWidth="1"/>
    <col min="11032" max="11032" width="1.5703125" style="20" customWidth="1"/>
    <col min="11033" max="11033" width="14.42578125" style="20" customWidth="1"/>
    <col min="11034" max="11035" width="1.5703125" style="20" customWidth="1"/>
    <col min="11036" max="11036" width="14.42578125" style="20" customWidth="1"/>
    <col min="11037" max="11037" width="2.42578125" style="20" customWidth="1"/>
    <col min="11038" max="11038" width="12.7109375" style="20" customWidth="1"/>
    <col min="11039" max="11039" width="3.28515625" style="20" customWidth="1"/>
    <col min="11040" max="11040" width="14.42578125" style="20" customWidth="1"/>
    <col min="11041" max="11041" width="2.42578125" style="20" customWidth="1"/>
    <col min="11042" max="11042" width="12.7109375" style="20" customWidth="1"/>
    <col min="11043" max="11043" width="3.28515625" style="20" customWidth="1"/>
    <col min="11044" max="11044" width="14.42578125" style="20" customWidth="1"/>
    <col min="11045" max="11045" width="2.42578125" style="20" customWidth="1"/>
    <col min="11046" max="11046" width="12.7109375" style="20" customWidth="1"/>
    <col min="11047" max="11047" width="3.28515625" style="20" customWidth="1"/>
    <col min="11048" max="11048" width="14.42578125" style="20" customWidth="1"/>
    <col min="11049" max="11049" width="3.28515625" style="20" customWidth="1"/>
    <col min="11050" max="11050" width="14.42578125" style="20" customWidth="1"/>
    <col min="11051" max="11051" width="2.42578125" style="20" customWidth="1"/>
    <col min="11052" max="11052" width="14.42578125" style="20" customWidth="1"/>
    <col min="11053" max="11053" width="3.28515625" style="20" customWidth="1"/>
    <col min="11054" max="11054" width="5.85546875" style="20" customWidth="1"/>
    <col min="11055" max="11055" width="19.85546875" style="20" customWidth="1"/>
    <col min="11056" max="11056" width="8.42578125" style="20" customWidth="1"/>
    <col min="11057" max="11057" width="1.5703125" style="20" customWidth="1"/>
    <col min="11058" max="11058" width="12.7109375" style="20" customWidth="1"/>
    <col min="11059" max="11059" width="1.5703125" style="20" customWidth="1"/>
    <col min="11060" max="11060" width="12.7109375" style="20" customWidth="1"/>
    <col min="11061" max="11061" width="1.5703125" style="20" customWidth="1"/>
    <col min="11062" max="11062" width="12.7109375" style="20" customWidth="1"/>
    <col min="11063" max="11264" width="12.7109375" style="20"/>
    <col min="11265" max="11265" width="5" style="20" customWidth="1"/>
    <col min="11266" max="11266" width="1.5703125" style="20" customWidth="1"/>
    <col min="11267" max="11267" width="19.5703125" style="20" customWidth="1"/>
    <col min="11268" max="11268" width="1.5703125" style="20" customWidth="1"/>
    <col min="11269" max="11269" width="13.5703125" style="20" customWidth="1"/>
    <col min="11270" max="11270" width="1.5703125" style="20" customWidth="1"/>
    <col min="11271" max="11271" width="10.42578125" style="20" customWidth="1"/>
    <col min="11272" max="11272" width="1.5703125" style="20" customWidth="1"/>
    <col min="11273" max="11273" width="10.7109375" style="20" customWidth="1"/>
    <col min="11274" max="11274" width="2.42578125" style="20" customWidth="1"/>
    <col min="11275" max="11275" width="14.5703125" style="20" customWidth="1"/>
    <col min="11276" max="11276" width="1.5703125" style="20" customWidth="1"/>
    <col min="11277" max="11277" width="10.7109375" style="20" customWidth="1"/>
    <col min="11278" max="11278" width="1.5703125" style="20" customWidth="1"/>
    <col min="11279" max="11279" width="9.28515625" style="20" customWidth="1"/>
    <col min="11280" max="11280" width="2.42578125" style="20" customWidth="1"/>
    <col min="11281" max="11281" width="13.28515625" style="20" customWidth="1"/>
    <col min="11282" max="11282" width="1.5703125" style="20" customWidth="1"/>
    <col min="11283" max="11283" width="10.42578125" style="20" customWidth="1"/>
    <col min="11284" max="11284" width="1.5703125" style="20" customWidth="1"/>
    <col min="11285" max="11285" width="10.7109375" style="20" customWidth="1"/>
    <col min="11286" max="11286" width="1.5703125" style="20" customWidth="1"/>
    <col min="11287" max="11287" width="15.140625" style="20" customWidth="1"/>
    <col min="11288" max="11288" width="1.5703125" style="20" customWidth="1"/>
    <col min="11289" max="11289" width="14.42578125" style="20" customWidth="1"/>
    <col min="11290" max="11291" width="1.5703125" style="20" customWidth="1"/>
    <col min="11292" max="11292" width="14.42578125" style="20" customWidth="1"/>
    <col min="11293" max="11293" width="2.42578125" style="20" customWidth="1"/>
    <col min="11294" max="11294" width="12.7109375" style="20" customWidth="1"/>
    <col min="11295" max="11295" width="3.28515625" style="20" customWidth="1"/>
    <col min="11296" max="11296" width="14.42578125" style="20" customWidth="1"/>
    <col min="11297" max="11297" width="2.42578125" style="20" customWidth="1"/>
    <col min="11298" max="11298" width="12.7109375" style="20" customWidth="1"/>
    <col min="11299" max="11299" width="3.28515625" style="20" customWidth="1"/>
    <col min="11300" max="11300" width="14.42578125" style="20" customWidth="1"/>
    <col min="11301" max="11301" width="2.42578125" style="20" customWidth="1"/>
    <col min="11302" max="11302" width="12.7109375" style="20" customWidth="1"/>
    <col min="11303" max="11303" width="3.28515625" style="20" customWidth="1"/>
    <col min="11304" max="11304" width="14.42578125" style="20" customWidth="1"/>
    <col min="11305" max="11305" width="3.28515625" style="20" customWidth="1"/>
    <col min="11306" max="11306" width="14.42578125" style="20" customWidth="1"/>
    <col min="11307" max="11307" width="2.42578125" style="20" customWidth="1"/>
    <col min="11308" max="11308" width="14.42578125" style="20" customWidth="1"/>
    <col min="11309" max="11309" width="3.28515625" style="20" customWidth="1"/>
    <col min="11310" max="11310" width="5.85546875" style="20" customWidth="1"/>
    <col min="11311" max="11311" width="19.85546875" style="20" customWidth="1"/>
    <col min="11312" max="11312" width="8.42578125" style="20" customWidth="1"/>
    <col min="11313" max="11313" width="1.5703125" style="20" customWidth="1"/>
    <col min="11314" max="11314" width="12.7109375" style="20" customWidth="1"/>
    <col min="11315" max="11315" width="1.5703125" style="20" customWidth="1"/>
    <col min="11316" max="11316" width="12.7109375" style="20" customWidth="1"/>
    <col min="11317" max="11317" width="1.5703125" style="20" customWidth="1"/>
    <col min="11318" max="11318" width="12.7109375" style="20" customWidth="1"/>
    <col min="11319" max="11520" width="12.7109375" style="20"/>
    <col min="11521" max="11521" width="5" style="20" customWidth="1"/>
    <col min="11522" max="11522" width="1.5703125" style="20" customWidth="1"/>
    <col min="11523" max="11523" width="19.5703125" style="20" customWidth="1"/>
    <col min="11524" max="11524" width="1.5703125" style="20" customWidth="1"/>
    <col min="11525" max="11525" width="13.5703125" style="20" customWidth="1"/>
    <col min="11526" max="11526" width="1.5703125" style="20" customWidth="1"/>
    <col min="11527" max="11527" width="10.42578125" style="20" customWidth="1"/>
    <col min="11528" max="11528" width="1.5703125" style="20" customWidth="1"/>
    <col min="11529" max="11529" width="10.7109375" style="20" customWidth="1"/>
    <col min="11530" max="11530" width="2.42578125" style="20" customWidth="1"/>
    <col min="11531" max="11531" width="14.5703125" style="20" customWidth="1"/>
    <col min="11532" max="11532" width="1.5703125" style="20" customWidth="1"/>
    <col min="11533" max="11533" width="10.7109375" style="20" customWidth="1"/>
    <col min="11534" max="11534" width="1.5703125" style="20" customWidth="1"/>
    <col min="11535" max="11535" width="9.28515625" style="20" customWidth="1"/>
    <col min="11536" max="11536" width="2.42578125" style="20" customWidth="1"/>
    <col min="11537" max="11537" width="13.28515625" style="20" customWidth="1"/>
    <col min="11538" max="11538" width="1.5703125" style="20" customWidth="1"/>
    <col min="11539" max="11539" width="10.42578125" style="20" customWidth="1"/>
    <col min="11540" max="11540" width="1.5703125" style="20" customWidth="1"/>
    <col min="11541" max="11541" width="10.7109375" style="20" customWidth="1"/>
    <col min="11542" max="11542" width="1.5703125" style="20" customWidth="1"/>
    <col min="11543" max="11543" width="15.140625" style="20" customWidth="1"/>
    <col min="11544" max="11544" width="1.5703125" style="20" customWidth="1"/>
    <col min="11545" max="11545" width="14.42578125" style="20" customWidth="1"/>
    <col min="11546" max="11547" width="1.5703125" style="20" customWidth="1"/>
    <col min="11548" max="11548" width="14.42578125" style="20" customWidth="1"/>
    <col min="11549" max="11549" width="2.42578125" style="20" customWidth="1"/>
    <col min="11550" max="11550" width="12.7109375" style="20" customWidth="1"/>
    <col min="11551" max="11551" width="3.28515625" style="20" customWidth="1"/>
    <col min="11552" max="11552" width="14.42578125" style="20" customWidth="1"/>
    <col min="11553" max="11553" width="2.42578125" style="20" customWidth="1"/>
    <col min="11554" max="11554" width="12.7109375" style="20" customWidth="1"/>
    <col min="11555" max="11555" width="3.28515625" style="20" customWidth="1"/>
    <col min="11556" max="11556" width="14.42578125" style="20" customWidth="1"/>
    <col min="11557" max="11557" width="2.42578125" style="20" customWidth="1"/>
    <col min="11558" max="11558" width="12.7109375" style="20" customWidth="1"/>
    <col min="11559" max="11559" width="3.28515625" style="20" customWidth="1"/>
    <col min="11560" max="11560" width="14.42578125" style="20" customWidth="1"/>
    <col min="11561" max="11561" width="3.28515625" style="20" customWidth="1"/>
    <col min="11562" max="11562" width="14.42578125" style="20" customWidth="1"/>
    <col min="11563" max="11563" width="2.42578125" style="20" customWidth="1"/>
    <col min="11564" max="11564" width="14.42578125" style="20" customWidth="1"/>
    <col min="11565" max="11565" width="3.28515625" style="20" customWidth="1"/>
    <col min="11566" max="11566" width="5.85546875" style="20" customWidth="1"/>
    <col min="11567" max="11567" width="19.85546875" style="20" customWidth="1"/>
    <col min="11568" max="11568" width="8.42578125" style="20" customWidth="1"/>
    <col min="11569" max="11569" width="1.5703125" style="20" customWidth="1"/>
    <col min="11570" max="11570" width="12.7109375" style="20" customWidth="1"/>
    <col min="11571" max="11571" width="1.5703125" style="20" customWidth="1"/>
    <col min="11572" max="11572" width="12.7109375" style="20" customWidth="1"/>
    <col min="11573" max="11573" width="1.5703125" style="20" customWidth="1"/>
    <col min="11574" max="11574" width="12.7109375" style="20" customWidth="1"/>
    <col min="11575" max="11776" width="12.7109375" style="20"/>
    <col min="11777" max="11777" width="5" style="20" customWidth="1"/>
    <col min="11778" max="11778" width="1.5703125" style="20" customWidth="1"/>
    <col min="11779" max="11779" width="19.5703125" style="20" customWidth="1"/>
    <col min="11780" max="11780" width="1.5703125" style="20" customWidth="1"/>
    <col min="11781" max="11781" width="13.5703125" style="20" customWidth="1"/>
    <col min="11782" max="11782" width="1.5703125" style="20" customWidth="1"/>
    <col min="11783" max="11783" width="10.42578125" style="20" customWidth="1"/>
    <col min="11784" max="11784" width="1.5703125" style="20" customWidth="1"/>
    <col min="11785" max="11785" width="10.7109375" style="20" customWidth="1"/>
    <col min="11786" max="11786" width="2.42578125" style="20" customWidth="1"/>
    <col min="11787" max="11787" width="14.5703125" style="20" customWidth="1"/>
    <col min="11788" max="11788" width="1.5703125" style="20" customWidth="1"/>
    <col min="11789" max="11789" width="10.7109375" style="20" customWidth="1"/>
    <col min="11790" max="11790" width="1.5703125" style="20" customWidth="1"/>
    <col min="11791" max="11791" width="9.28515625" style="20" customWidth="1"/>
    <col min="11792" max="11792" width="2.42578125" style="20" customWidth="1"/>
    <col min="11793" max="11793" width="13.28515625" style="20" customWidth="1"/>
    <col min="11794" max="11794" width="1.5703125" style="20" customWidth="1"/>
    <col min="11795" max="11795" width="10.42578125" style="20" customWidth="1"/>
    <col min="11796" max="11796" width="1.5703125" style="20" customWidth="1"/>
    <col min="11797" max="11797" width="10.7109375" style="20" customWidth="1"/>
    <col min="11798" max="11798" width="1.5703125" style="20" customWidth="1"/>
    <col min="11799" max="11799" width="15.140625" style="20" customWidth="1"/>
    <col min="11800" max="11800" width="1.5703125" style="20" customWidth="1"/>
    <col min="11801" max="11801" width="14.42578125" style="20" customWidth="1"/>
    <col min="11802" max="11803" width="1.5703125" style="20" customWidth="1"/>
    <col min="11804" max="11804" width="14.42578125" style="20" customWidth="1"/>
    <col min="11805" max="11805" width="2.42578125" style="20" customWidth="1"/>
    <col min="11806" max="11806" width="12.7109375" style="20" customWidth="1"/>
    <col min="11807" max="11807" width="3.28515625" style="20" customWidth="1"/>
    <col min="11808" max="11808" width="14.42578125" style="20" customWidth="1"/>
    <col min="11809" max="11809" width="2.42578125" style="20" customWidth="1"/>
    <col min="11810" max="11810" width="12.7109375" style="20" customWidth="1"/>
    <col min="11811" max="11811" width="3.28515625" style="20" customWidth="1"/>
    <col min="11812" max="11812" width="14.42578125" style="20" customWidth="1"/>
    <col min="11813" max="11813" width="2.42578125" style="20" customWidth="1"/>
    <col min="11814" max="11814" width="12.7109375" style="20" customWidth="1"/>
    <col min="11815" max="11815" width="3.28515625" style="20" customWidth="1"/>
    <col min="11816" max="11816" width="14.42578125" style="20" customWidth="1"/>
    <col min="11817" max="11817" width="3.28515625" style="20" customWidth="1"/>
    <col min="11818" max="11818" width="14.42578125" style="20" customWidth="1"/>
    <col min="11819" max="11819" width="2.42578125" style="20" customWidth="1"/>
    <col min="11820" max="11820" width="14.42578125" style="20" customWidth="1"/>
    <col min="11821" max="11821" width="3.28515625" style="20" customWidth="1"/>
    <col min="11822" max="11822" width="5.85546875" style="20" customWidth="1"/>
    <col min="11823" max="11823" width="19.85546875" style="20" customWidth="1"/>
    <col min="11824" max="11824" width="8.42578125" style="20" customWidth="1"/>
    <col min="11825" max="11825" width="1.5703125" style="20" customWidth="1"/>
    <col min="11826" max="11826" width="12.7109375" style="20" customWidth="1"/>
    <col min="11827" max="11827" width="1.5703125" style="20" customWidth="1"/>
    <col min="11828" max="11828" width="12.7109375" style="20" customWidth="1"/>
    <col min="11829" max="11829" width="1.5703125" style="20" customWidth="1"/>
    <col min="11830" max="11830" width="12.7109375" style="20" customWidth="1"/>
    <col min="11831" max="12032" width="12.7109375" style="20"/>
    <col min="12033" max="12033" width="5" style="20" customWidth="1"/>
    <col min="12034" max="12034" width="1.5703125" style="20" customWidth="1"/>
    <col min="12035" max="12035" width="19.5703125" style="20" customWidth="1"/>
    <col min="12036" max="12036" width="1.5703125" style="20" customWidth="1"/>
    <col min="12037" max="12037" width="13.5703125" style="20" customWidth="1"/>
    <col min="12038" max="12038" width="1.5703125" style="20" customWidth="1"/>
    <col min="12039" max="12039" width="10.42578125" style="20" customWidth="1"/>
    <col min="12040" max="12040" width="1.5703125" style="20" customWidth="1"/>
    <col min="12041" max="12041" width="10.7109375" style="20" customWidth="1"/>
    <col min="12042" max="12042" width="2.42578125" style="20" customWidth="1"/>
    <col min="12043" max="12043" width="14.5703125" style="20" customWidth="1"/>
    <col min="12044" max="12044" width="1.5703125" style="20" customWidth="1"/>
    <col min="12045" max="12045" width="10.7109375" style="20" customWidth="1"/>
    <col min="12046" max="12046" width="1.5703125" style="20" customWidth="1"/>
    <col min="12047" max="12047" width="9.28515625" style="20" customWidth="1"/>
    <col min="12048" max="12048" width="2.42578125" style="20" customWidth="1"/>
    <col min="12049" max="12049" width="13.28515625" style="20" customWidth="1"/>
    <col min="12050" max="12050" width="1.5703125" style="20" customWidth="1"/>
    <col min="12051" max="12051" width="10.42578125" style="20" customWidth="1"/>
    <col min="12052" max="12052" width="1.5703125" style="20" customWidth="1"/>
    <col min="12053" max="12053" width="10.7109375" style="20" customWidth="1"/>
    <col min="12054" max="12054" width="1.5703125" style="20" customWidth="1"/>
    <col min="12055" max="12055" width="15.140625" style="20" customWidth="1"/>
    <col min="12056" max="12056" width="1.5703125" style="20" customWidth="1"/>
    <col min="12057" max="12057" width="14.42578125" style="20" customWidth="1"/>
    <col min="12058" max="12059" width="1.5703125" style="20" customWidth="1"/>
    <col min="12060" max="12060" width="14.42578125" style="20" customWidth="1"/>
    <col min="12061" max="12061" width="2.42578125" style="20" customWidth="1"/>
    <col min="12062" max="12062" width="12.7109375" style="20" customWidth="1"/>
    <col min="12063" max="12063" width="3.28515625" style="20" customWidth="1"/>
    <col min="12064" max="12064" width="14.42578125" style="20" customWidth="1"/>
    <col min="12065" max="12065" width="2.42578125" style="20" customWidth="1"/>
    <col min="12066" max="12066" width="12.7109375" style="20" customWidth="1"/>
    <col min="12067" max="12067" width="3.28515625" style="20" customWidth="1"/>
    <col min="12068" max="12068" width="14.42578125" style="20" customWidth="1"/>
    <col min="12069" max="12069" width="2.42578125" style="20" customWidth="1"/>
    <col min="12070" max="12070" width="12.7109375" style="20" customWidth="1"/>
    <col min="12071" max="12071" width="3.28515625" style="20" customWidth="1"/>
    <col min="12072" max="12072" width="14.42578125" style="20" customWidth="1"/>
    <col min="12073" max="12073" width="3.28515625" style="20" customWidth="1"/>
    <col min="12074" max="12074" width="14.42578125" style="20" customWidth="1"/>
    <col min="12075" max="12075" width="2.42578125" style="20" customWidth="1"/>
    <col min="12076" max="12076" width="14.42578125" style="20" customWidth="1"/>
    <col min="12077" max="12077" width="3.28515625" style="20" customWidth="1"/>
    <col min="12078" max="12078" width="5.85546875" style="20" customWidth="1"/>
    <col min="12079" max="12079" width="19.85546875" style="20" customWidth="1"/>
    <col min="12080" max="12080" width="8.42578125" style="20" customWidth="1"/>
    <col min="12081" max="12081" width="1.5703125" style="20" customWidth="1"/>
    <col min="12082" max="12082" width="12.7109375" style="20" customWidth="1"/>
    <col min="12083" max="12083" width="1.5703125" style="20" customWidth="1"/>
    <col min="12084" max="12084" width="12.7109375" style="20" customWidth="1"/>
    <col min="12085" max="12085" width="1.5703125" style="20" customWidth="1"/>
    <col min="12086" max="12086" width="12.7109375" style="20" customWidth="1"/>
    <col min="12087" max="12288" width="12.7109375" style="20"/>
    <col min="12289" max="12289" width="5" style="20" customWidth="1"/>
    <col min="12290" max="12290" width="1.5703125" style="20" customWidth="1"/>
    <col min="12291" max="12291" width="19.5703125" style="20" customWidth="1"/>
    <col min="12292" max="12292" width="1.5703125" style="20" customWidth="1"/>
    <col min="12293" max="12293" width="13.5703125" style="20" customWidth="1"/>
    <col min="12294" max="12294" width="1.5703125" style="20" customWidth="1"/>
    <col min="12295" max="12295" width="10.42578125" style="20" customWidth="1"/>
    <col min="12296" max="12296" width="1.5703125" style="20" customWidth="1"/>
    <col min="12297" max="12297" width="10.7109375" style="20" customWidth="1"/>
    <col min="12298" max="12298" width="2.42578125" style="20" customWidth="1"/>
    <col min="12299" max="12299" width="14.5703125" style="20" customWidth="1"/>
    <col min="12300" max="12300" width="1.5703125" style="20" customWidth="1"/>
    <col min="12301" max="12301" width="10.7109375" style="20" customWidth="1"/>
    <col min="12302" max="12302" width="1.5703125" style="20" customWidth="1"/>
    <col min="12303" max="12303" width="9.28515625" style="20" customWidth="1"/>
    <col min="12304" max="12304" width="2.42578125" style="20" customWidth="1"/>
    <col min="12305" max="12305" width="13.28515625" style="20" customWidth="1"/>
    <col min="12306" max="12306" width="1.5703125" style="20" customWidth="1"/>
    <col min="12307" max="12307" width="10.42578125" style="20" customWidth="1"/>
    <col min="12308" max="12308" width="1.5703125" style="20" customWidth="1"/>
    <col min="12309" max="12309" width="10.7109375" style="20" customWidth="1"/>
    <col min="12310" max="12310" width="1.5703125" style="20" customWidth="1"/>
    <col min="12311" max="12311" width="15.140625" style="20" customWidth="1"/>
    <col min="12312" max="12312" width="1.5703125" style="20" customWidth="1"/>
    <col min="12313" max="12313" width="14.42578125" style="20" customWidth="1"/>
    <col min="12314" max="12315" width="1.5703125" style="20" customWidth="1"/>
    <col min="12316" max="12316" width="14.42578125" style="20" customWidth="1"/>
    <col min="12317" max="12317" width="2.42578125" style="20" customWidth="1"/>
    <col min="12318" max="12318" width="12.7109375" style="20" customWidth="1"/>
    <col min="12319" max="12319" width="3.28515625" style="20" customWidth="1"/>
    <col min="12320" max="12320" width="14.42578125" style="20" customWidth="1"/>
    <col min="12321" max="12321" width="2.42578125" style="20" customWidth="1"/>
    <col min="12322" max="12322" width="12.7109375" style="20" customWidth="1"/>
    <col min="12323" max="12323" width="3.28515625" style="20" customWidth="1"/>
    <col min="12324" max="12324" width="14.42578125" style="20" customWidth="1"/>
    <col min="12325" max="12325" width="2.42578125" style="20" customWidth="1"/>
    <col min="12326" max="12326" width="12.7109375" style="20" customWidth="1"/>
    <col min="12327" max="12327" width="3.28515625" style="20" customWidth="1"/>
    <col min="12328" max="12328" width="14.42578125" style="20" customWidth="1"/>
    <col min="12329" max="12329" width="3.28515625" style="20" customWidth="1"/>
    <col min="12330" max="12330" width="14.42578125" style="20" customWidth="1"/>
    <col min="12331" max="12331" width="2.42578125" style="20" customWidth="1"/>
    <col min="12332" max="12332" width="14.42578125" style="20" customWidth="1"/>
    <col min="12333" max="12333" width="3.28515625" style="20" customWidth="1"/>
    <col min="12334" max="12334" width="5.85546875" style="20" customWidth="1"/>
    <col min="12335" max="12335" width="19.85546875" style="20" customWidth="1"/>
    <col min="12336" max="12336" width="8.42578125" style="20" customWidth="1"/>
    <col min="12337" max="12337" width="1.5703125" style="20" customWidth="1"/>
    <col min="12338" max="12338" width="12.7109375" style="20" customWidth="1"/>
    <col min="12339" max="12339" width="1.5703125" style="20" customWidth="1"/>
    <col min="12340" max="12340" width="12.7109375" style="20" customWidth="1"/>
    <col min="12341" max="12341" width="1.5703125" style="20" customWidth="1"/>
    <col min="12342" max="12342" width="12.7109375" style="20" customWidth="1"/>
    <col min="12343" max="12544" width="12.7109375" style="20"/>
    <col min="12545" max="12545" width="5" style="20" customWidth="1"/>
    <col min="12546" max="12546" width="1.5703125" style="20" customWidth="1"/>
    <col min="12547" max="12547" width="19.5703125" style="20" customWidth="1"/>
    <col min="12548" max="12548" width="1.5703125" style="20" customWidth="1"/>
    <col min="12549" max="12549" width="13.5703125" style="20" customWidth="1"/>
    <col min="12550" max="12550" width="1.5703125" style="20" customWidth="1"/>
    <col min="12551" max="12551" width="10.42578125" style="20" customWidth="1"/>
    <col min="12552" max="12552" width="1.5703125" style="20" customWidth="1"/>
    <col min="12553" max="12553" width="10.7109375" style="20" customWidth="1"/>
    <col min="12554" max="12554" width="2.42578125" style="20" customWidth="1"/>
    <col min="12555" max="12555" width="14.5703125" style="20" customWidth="1"/>
    <col min="12556" max="12556" width="1.5703125" style="20" customWidth="1"/>
    <col min="12557" max="12557" width="10.7109375" style="20" customWidth="1"/>
    <col min="12558" max="12558" width="1.5703125" style="20" customWidth="1"/>
    <col min="12559" max="12559" width="9.28515625" style="20" customWidth="1"/>
    <col min="12560" max="12560" width="2.42578125" style="20" customWidth="1"/>
    <col min="12561" max="12561" width="13.28515625" style="20" customWidth="1"/>
    <col min="12562" max="12562" width="1.5703125" style="20" customWidth="1"/>
    <col min="12563" max="12563" width="10.42578125" style="20" customWidth="1"/>
    <col min="12564" max="12564" width="1.5703125" style="20" customWidth="1"/>
    <col min="12565" max="12565" width="10.7109375" style="20" customWidth="1"/>
    <col min="12566" max="12566" width="1.5703125" style="20" customWidth="1"/>
    <col min="12567" max="12567" width="15.140625" style="20" customWidth="1"/>
    <col min="12568" max="12568" width="1.5703125" style="20" customWidth="1"/>
    <col min="12569" max="12569" width="14.42578125" style="20" customWidth="1"/>
    <col min="12570" max="12571" width="1.5703125" style="20" customWidth="1"/>
    <col min="12572" max="12572" width="14.42578125" style="20" customWidth="1"/>
    <col min="12573" max="12573" width="2.42578125" style="20" customWidth="1"/>
    <col min="12574" max="12574" width="12.7109375" style="20" customWidth="1"/>
    <col min="12575" max="12575" width="3.28515625" style="20" customWidth="1"/>
    <col min="12576" max="12576" width="14.42578125" style="20" customWidth="1"/>
    <col min="12577" max="12577" width="2.42578125" style="20" customWidth="1"/>
    <col min="12578" max="12578" width="12.7109375" style="20" customWidth="1"/>
    <col min="12579" max="12579" width="3.28515625" style="20" customWidth="1"/>
    <col min="12580" max="12580" width="14.42578125" style="20" customWidth="1"/>
    <col min="12581" max="12581" width="2.42578125" style="20" customWidth="1"/>
    <col min="12582" max="12582" width="12.7109375" style="20" customWidth="1"/>
    <col min="12583" max="12583" width="3.28515625" style="20" customWidth="1"/>
    <col min="12584" max="12584" width="14.42578125" style="20" customWidth="1"/>
    <col min="12585" max="12585" width="3.28515625" style="20" customWidth="1"/>
    <col min="12586" max="12586" width="14.42578125" style="20" customWidth="1"/>
    <col min="12587" max="12587" width="2.42578125" style="20" customWidth="1"/>
    <col min="12588" max="12588" width="14.42578125" style="20" customWidth="1"/>
    <col min="12589" max="12589" width="3.28515625" style="20" customWidth="1"/>
    <col min="12590" max="12590" width="5.85546875" style="20" customWidth="1"/>
    <col min="12591" max="12591" width="19.85546875" style="20" customWidth="1"/>
    <col min="12592" max="12592" width="8.42578125" style="20" customWidth="1"/>
    <col min="12593" max="12593" width="1.5703125" style="20" customWidth="1"/>
    <col min="12594" max="12594" width="12.7109375" style="20" customWidth="1"/>
    <col min="12595" max="12595" width="1.5703125" style="20" customWidth="1"/>
    <col min="12596" max="12596" width="12.7109375" style="20" customWidth="1"/>
    <col min="12597" max="12597" width="1.5703125" style="20" customWidth="1"/>
    <col min="12598" max="12598" width="12.7109375" style="20" customWidth="1"/>
    <col min="12599" max="12800" width="12.7109375" style="20"/>
    <col min="12801" max="12801" width="5" style="20" customWidth="1"/>
    <col min="12802" max="12802" width="1.5703125" style="20" customWidth="1"/>
    <col min="12803" max="12803" width="19.5703125" style="20" customWidth="1"/>
    <col min="12804" max="12804" width="1.5703125" style="20" customWidth="1"/>
    <col min="12805" max="12805" width="13.5703125" style="20" customWidth="1"/>
    <col min="12806" max="12806" width="1.5703125" style="20" customWidth="1"/>
    <col min="12807" max="12807" width="10.42578125" style="20" customWidth="1"/>
    <col min="12808" max="12808" width="1.5703125" style="20" customWidth="1"/>
    <col min="12809" max="12809" width="10.7109375" style="20" customWidth="1"/>
    <col min="12810" max="12810" width="2.42578125" style="20" customWidth="1"/>
    <col min="12811" max="12811" width="14.5703125" style="20" customWidth="1"/>
    <col min="12812" max="12812" width="1.5703125" style="20" customWidth="1"/>
    <col min="12813" max="12813" width="10.7109375" style="20" customWidth="1"/>
    <col min="12814" max="12814" width="1.5703125" style="20" customWidth="1"/>
    <col min="12815" max="12815" width="9.28515625" style="20" customWidth="1"/>
    <col min="12816" max="12816" width="2.42578125" style="20" customWidth="1"/>
    <col min="12817" max="12817" width="13.28515625" style="20" customWidth="1"/>
    <col min="12818" max="12818" width="1.5703125" style="20" customWidth="1"/>
    <col min="12819" max="12819" width="10.42578125" style="20" customWidth="1"/>
    <col min="12820" max="12820" width="1.5703125" style="20" customWidth="1"/>
    <col min="12821" max="12821" width="10.7109375" style="20" customWidth="1"/>
    <col min="12822" max="12822" width="1.5703125" style="20" customWidth="1"/>
    <col min="12823" max="12823" width="15.140625" style="20" customWidth="1"/>
    <col min="12824" max="12824" width="1.5703125" style="20" customWidth="1"/>
    <col min="12825" max="12825" width="14.42578125" style="20" customWidth="1"/>
    <col min="12826" max="12827" width="1.5703125" style="20" customWidth="1"/>
    <col min="12828" max="12828" width="14.42578125" style="20" customWidth="1"/>
    <col min="12829" max="12829" width="2.42578125" style="20" customWidth="1"/>
    <col min="12830" max="12830" width="12.7109375" style="20" customWidth="1"/>
    <col min="12831" max="12831" width="3.28515625" style="20" customWidth="1"/>
    <col min="12832" max="12832" width="14.42578125" style="20" customWidth="1"/>
    <col min="12833" max="12833" width="2.42578125" style="20" customWidth="1"/>
    <col min="12834" max="12834" width="12.7109375" style="20" customWidth="1"/>
    <col min="12835" max="12835" width="3.28515625" style="20" customWidth="1"/>
    <col min="12836" max="12836" width="14.42578125" style="20" customWidth="1"/>
    <col min="12837" max="12837" width="2.42578125" style="20" customWidth="1"/>
    <col min="12838" max="12838" width="12.7109375" style="20" customWidth="1"/>
    <col min="12839" max="12839" width="3.28515625" style="20" customWidth="1"/>
    <col min="12840" max="12840" width="14.42578125" style="20" customWidth="1"/>
    <col min="12841" max="12841" width="3.28515625" style="20" customWidth="1"/>
    <col min="12842" max="12842" width="14.42578125" style="20" customWidth="1"/>
    <col min="12843" max="12843" width="2.42578125" style="20" customWidth="1"/>
    <col min="12844" max="12844" width="14.42578125" style="20" customWidth="1"/>
    <col min="12845" max="12845" width="3.28515625" style="20" customWidth="1"/>
    <col min="12846" max="12846" width="5.85546875" style="20" customWidth="1"/>
    <col min="12847" max="12847" width="19.85546875" style="20" customWidth="1"/>
    <col min="12848" max="12848" width="8.42578125" style="20" customWidth="1"/>
    <col min="12849" max="12849" width="1.5703125" style="20" customWidth="1"/>
    <col min="12850" max="12850" width="12.7109375" style="20" customWidth="1"/>
    <col min="12851" max="12851" width="1.5703125" style="20" customWidth="1"/>
    <col min="12852" max="12852" width="12.7109375" style="20" customWidth="1"/>
    <col min="12853" max="12853" width="1.5703125" style="20" customWidth="1"/>
    <col min="12854" max="12854" width="12.7109375" style="20" customWidth="1"/>
    <col min="12855" max="13056" width="12.7109375" style="20"/>
    <col min="13057" max="13057" width="5" style="20" customWidth="1"/>
    <col min="13058" max="13058" width="1.5703125" style="20" customWidth="1"/>
    <col min="13059" max="13059" width="19.5703125" style="20" customWidth="1"/>
    <col min="13060" max="13060" width="1.5703125" style="20" customWidth="1"/>
    <col min="13061" max="13061" width="13.5703125" style="20" customWidth="1"/>
    <col min="13062" max="13062" width="1.5703125" style="20" customWidth="1"/>
    <col min="13063" max="13063" width="10.42578125" style="20" customWidth="1"/>
    <col min="13064" max="13064" width="1.5703125" style="20" customWidth="1"/>
    <col min="13065" max="13065" width="10.7109375" style="20" customWidth="1"/>
    <col min="13066" max="13066" width="2.42578125" style="20" customWidth="1"/>
    <col min="13067" max="13067" width="14.5703125" style="20" customWidth="1"/>
    <col min="13068" max="13068" width="1.5703125" style="20" customWidth="1"/>
    <col min="13069" max="13069" width="10.7109375" style="20" customWidth="1"/>
    <col min="13070" max="13070" width="1.5703125" style="20" customWidth="1"/>
    <col min="13071" max="13071" width="9.28515625" style="20" customWidth="1"/>
    <col min="13072" max="13072" width="2.42578125" style="20" customWidth="1"/>
    <col min="13073" max="13073" width="13.28515625" style="20" customWidth="1"/>
    <col min="13074" max="13074" width="1.5703125" style="20" customWidth="1"/>
    <col min="13075" max="13075" width="10.42578125" style="20" customWidth="1"/>
    <col min="13076" max="13076" width="1.5703125" style="20" customWidth="1"/>
    <col min="13077" max="13077" width="10.7109375" style="20" customWidth="1"/>
    <col min="13078" max="13078" width="1.5703125" style="20" customWidth="1"/>
    <col min="13079" max="13079" width="15.140625" style="20" customWidth="1"/>
    <col min="13080" max="13080" width="1.5703125" style="20" customWidth="1"/>
    <col min="13081" max="13081" width="14.42578125" style="20" customWidth="1"/>
    <col min="13082" max="13083" width="1.5703125" style="20" customWidth="1"/>
    <col min="13084" max="13084" width="14.42578125" style="20" customWidth="1"/>
    <col min="13085" max="13085" width="2.42578125" style="20" customWidth="1"/>
    <col min="13086" max="13086" width="12.7109375" style="20" customWidth="1"/>
    <col min="13087" max="13087" width="3.28515625" style="20" customWidth="1"/>
    <col min="13088" max="13088" width="14.42578125" style="20" customWidth="1"/>
    <col min="13089" max="13089" width="2.42578125" style="20" customWidth="1"/>
    <col min="13090" max="13090" width="12.7109375" style="20" customWidth="1"/>
    <col min="13091" max="13091" width="3.28515625" style="20" customWidth="1"/>
    <col min="13092" max="13092" width="14.42578125" style="20" customWidth="1"/>
    <col min="13093" max="13093" width="2.42578125" style="20" customWidth="1"/>
    <col min="13094" max="13094" width="12.7109375" style="20" customWidth="1"/>
    <col min="13095" max="13095" width="3.28515625" style="20" customWidth="1"/>
    <col min="13096" max="13096" width="14.42578125" style="20" customWidth="1"/>
    <col min="13097" max="13097" width="3.28515625" style="20" customWidth="1"/>
    <col min="13098" max="13098" width="14.42578125" style="20" customWidth="1"/>
    <col min="13099" max="13099" width="2.42578125" style="20" customWidth="1"/>
    <col min="13100" max="13100" width="14.42578125" style="20" customWidth="1"/>
    <col min="13101" max="13101" width="3.28515625" style="20" customWidth="1"/>
    <col min="13102" max="13102" width="5.85546875" style="20" customWidth="1"/>
    <col min="13103" max="13103" width="19.85546875" style="20" customWidth="1"/>
    <col min="13104" max="13104" width="8.42578125" style="20" customWidth="1"/>
    <col min="13105" max="13105" width="1.5703125" style="20" customWidth="1"/>
    <col min="13106" max="13106" width="12.7109375" style="20" customWidth="1"/>
    <col min="13107" max="13107" width="1.5703125" style="20" customWidth="1"/>
    <col min="13108" max="13108" width="12.7109375" style="20" customWidth="1"/>
    <col min="13109" max="13109" width="1.5703125" style="20" customWidth="1"/>
    <col min="13110" max="13110" width="12.7109375" style="20" customWidth="1"/>
    <col min="13111" max="13312" width="12.7109375" style="20"/>
    <col min="13313" max="13313" width="5" style="20" customWidth="1"/>
    <col min="13314" max="13314" width="1.5703125" style="20" customWidth="1"/>
    <col min="13315" max="13315" width="19.5703125" style="20" customWidth="1"/>
    <col min="13316" max="13316" width="1.5703125" style="20" customWidth="1"/>
    <col min="13317" max="13317" width="13.5703125" style="20" customWidth="1"/>
    <col min="13318" max="13318" width="1.5703125" style="20" customWidth="1"/>
    <col min="13319" max="13319" width="10.42578125" style="20" customWidth="1"/>
    <col min="13320" max="13320" width="1.5703125" style="20" customWidth="1"/>
    <col min="13321" max="13321" width="10.7109375" style="20" customWidth="1"/>
    <col min="13322" max="13322" width="2.42578125" style="20" customWidth="1"/>
    <col min="13323" max="13323" width="14.5703125" style="20" customWidth="1"/>
    <col min="13324" max="13324" width="1.5703125" style="20" customWidth="1"/>
    <col min="13325" max="13325" width="10.7109375" style="20" customWidth="1"/>
    <col min="13326" max="13326" width="1.5703125" style="20" customWidth="1"/>
    <col min="13327" max="13327" width="9.28515625" style="20" customWidth="1"/>
    <col min="13328" max="13328" width="2.42578125" style="20" customWidth="1"/>
    <col min="13329" max="13329" width="13.28515625" style="20" customWidth="1"/>
    <col min="13330" max="13330" width="1.5703125" style="20" customWidth="1"/>
    <col min="13331" max="13331" width="10.42578125" style="20" customWidth="1"/>
    <col min="13332" max="13332" width="1.5703125" style="20" customWidth="1"/>
    <col min="13333" max="13333" width="10.7109375" style="20" customWidth="1"/>
    <col min="13334" max="13334" width="1.5703125" style="20" customWidth="1"/>
    <col min="13335" max="13335" width="15.140625" style="20" customWidth="1"/>
    <col min="13336" max="13336" width="1.5703125" style="20" customWidth="1"/>
    <col min="13337" max="13337" width="14.42578125" style="20" customWidth="1"/>
    <col min="13338" max="13339" width="1.5703125" style="20" customWidth="1"/>
    <col min="13340" max="13340" width="14.42578125" style="20" customWidth="1"/>
    <col min="13341" max="13341" width="2.42578125" style="20" customWidth="1"/>
    <col min="13342" max="13342" width="12.7109375" style="20" customWidth="1"/>
    <col min="13343" max="13343" width="3.28515625" style="20" customWidth="1"/>
    <col min="13344" max="13344" width="14.42578125" style="20" customWidth="1"/>
    <col min="13345" max="13345" width="2.42578125" style="20" customWidth="1"/>
    <col min="13346" max="13346" width="12.7109375" style="20" customWidth="1"/>
    <col min="13347" max="13347" width="3.28515625" style="20" customWidth="1"/>
    <col min="13348" max="13348" width="14.42578125" style="20" customWidth="1"/>
    <col min="13349" max="13349" width="2.42578125" style="20" customWidth="1"/>
    <col min="13350" max="13350" width="12.7109375" style="20" customWidth="1"/>
    <col min="13351" max="13351" width="3.28515625" style="20" customWidth="1"/>
    <col min="13352" max="13352" width="14.42578125" style="20" customWidth="1"/>
    <col min="13353" max="13353" width="3.28515625" style="20" customWidth="1"/>
    <col min="13354" max="13354" width="14.42578125" style="20" customWidth="1"/>
    <col min="13355" max="13355" width="2.42578125" style="20" customWidth="1"/>
    <col min="13356" max="13356" width="14.42578125" style="20" customWidth="1"/>
    <col min="13357" max="13357" width="3.28515625" style="20" customWidth="1"/>
    <col min="13358" max="13358" width="5.85546875" style="20" customWidth="1"/>
    <col min="13359" max="13359" width="19.85546875" style="20" customWidth="1"/>
    <col min="13360" max="13360" width="8.42578125" style="20" customWidth="1"/>
    <col min="13361" max="13361" width="1.5703125" style="20" customWidth="1"/>
    <col min="13362" max="13362" width="12.7109375" style="20" customWidth="1"/>
    <col min="13363" max="13363" width="1.5703125" style="20" customWidth="1"/>
    <col min="13364" max="13364" width="12.7109375" style="20" customWidth="1"/>
    <col min="13365" max="13365" width="1.5703125" style="20" customWidth="1"/>
    <col min="13366" max="13366" width="12.7109375" style="20" customWidth="1"/>
    <col min="13367" max="13568" width="12.7109375" style="20"/>
    <col min="13569" max="13569" width="5" style="20" customWidth="1"/>
    <col min="13570" max="13570" width="1.5703125" style="20" customWidth="1"/>
    <col min="13571" max="13571" width="19.5703125" style="20" customWidth="1"/>
    <col min="13572" max="13572" width="1.5703125" style="20" customWidth="1"/>
    <col min="13573" max="13573" width="13.5703125" style="20" customWidth="1"/>
    <col min="13574" max="13574" width="1.5703125" style="20" customWidth="1"/>
    <col min="13575" max="13575" width="10.42578125" style="20" customWidth="1"/>
    <col min="13576" max="13576" width="1.5703125" style="20" customWidth="1"/>
    <col min="13577" max="13577" width="10.7109375" style="20" customWidth="1"/>
    <col min="13578" max="13578" width="2.42578125" style="20" customWidth="1"/>
    <col min="13579" max="13579" width="14.5703125" style="20" customWidth="1"/>
    <col min="13580" max="13580" width="1.5703125" style="20" customWidth="1"/>
    <col min="13581" max="13581" width="10.7109375" style="20" customWidth="1"/>
    <col min="13582" max="13582" width="1.5703125" style="20" customWidth="1"/>
    <col min="13583" max="13583" width="9.28515625" style="20" customWidth="1"/>
    <col min="13584" max="13584" width="2.42578125" style="20" customWidth="1"/>
    <col min="13585" max="13585" width="13.28515625" style="20" customWidth="1"/>
    <col min="13586" max="13586" width="1.5703125" style="20" customWidth="1"/>
    <col min="13587" max="13587" width="10.42578125" style="20" customWidth="1"/>
    <col min="13588" max="13588" width="1.5703125" style="20" customWidth="1"/>
    <col min="13589" max="13589" width="10.7109375" style="20" customWidth="1"/>
    <col min="13590" max="13590" width="1.5703125" style="20" customWidth="1"/>
    <col min="13591" max="13591" width="15.140625" style="20" customWidth="1"/>
    <col min="13592" max="13592" width="1.5703125" style="20" customWidth="1"/>
    <col min="13593" max="13593" width="14.42578125" style="20" customWidth="1"/>
    <col min="13594" max="13595" width="1.5703125" style="20" customWidth="1"/>
    <col min="13596" max="13596" width="14.42578125" style="20" customWidth="1"/>
    <col min="13597" max="13597" width="2.42578125" style="20" customWidth="1"/>
    <col min="13598" max="13598" width="12.7109375" style="20" customWidth="1"/>
    <col min="13599" max="13599" width="3.28515625" style="20" customWidth="1"/>
    <col min="13600" max="13600" width="14.42578125" style="20" customWidth="1"/>
    <col min="13601" max="13601" width="2.42578125" style="20" customWidth="1"/>
    <col min="13602" max="13602" width="12.7109375" style="20" customWidth="1"/>
    <col min="13603" max="13603" width="3.28515625" style="20" customWidth="1"/>
    <col min="13604" max="13604" width="14.42578125" style="20" customWidth="1"/>
    <col min="13605" max="13605" width="2.42578125" style="20" customWidth="1"/>
    <col min="13606" max="13606" width="12.7109375" style="20" customWidth="1"/>
    <col min="13607" max="13607" width="3.28515625" style="20" customWidth="1"/>
    <col min="13608" max="13608" width="14.42578125" style="20" customWidth="1"/>
    <col min="13609" max="13609" width="3.28515625" style="20" customWidth="1"/>
    <col min="13610" max="13610" width="14.42578125" style="20" customWidth="1"/>
    <col min="13611" max="13611" width="2.42578125" style="20" customWidth="1"/>
    <col min="13612" max="13612" width="14.42578125" style="20" customWidth="1"/>
    <col min="13613" max="13613" width="3.28515625" style="20" customWidth="1"/>
    <col min="13614" max="13614" width="5.85546875" style="20" customWidth="1"/>
    <col min="13615" max="13615" width="19.85546875" style="20" customWidth="1"/>
    <col min="13616" max="13616" width="8.42578125" style="20" customWidth="1"/>
    <col min="13617" max="13617" width="1.5703125" style="20" customWidth="1"/>
    <col min="13618" max="13618" width="12.7109375" style="20" customWidth="1"/>
    <col min="13619" max="13619" width="1.5703125" style="20" customWidth="1"/>
    <col min="13620" max="13620" width="12.7109375" style="20" customWidth="1"/>
    <col min="13621" max="13621" width="1.5703125" style="20" customWidth="1"/>
    <col min="13622" max="13622" width="12.7109375" style="20" customWidth="1"/>
    <col min="13623" max="13824" width="12.7109375" style="20"/>
    <col min="13825" max="13825" width="5" style="20" customWidth="1"/>
    <col min="13826" max="13826" width="1.5703125" style="20" customWidth="1"/>
    <col min="13827" max="13827" width="19.5703125" style="20" customWidth="1"/>
    <col min="13828" max="13828" width="1.5703125" style="20" customWidth="1"/>
    <col min="13829" max="13829" width="13.5703125" style="20" customWidth="1"/>
    <col min="13830" max="13830" width="1.5703125" style="20" customWidth="1"/>
    <col min="13831" max="13831" width="10.42578125" style="20" customWidth="1"/>
    <col min="13832" max="13832" width="1.5703125" style="20" customWidth="1"/>
    <col min="13833" max="13833" width="10.7109375" style="20" customWidth="1"/>
    <col min="13834" max="13834" width="2.42578125" style="20" customWidth="1"/>
    <col min="13835" max="13835" width="14.5703125" style="20" customWidth="1"/>
    <col min="13836" max="13836" width="1.5703125" style="20" customWidth="1"/>
    <col min="13837" max="13837" width="10.7109375" style="20" customWidth="1"/>
    <col min="13838" max="13838" width="1.5703125" style="20" customWidth="1"/>
    <col min="13839" max="13839" width="9.28515625" style="20" customWidth="1"/>
    <col min="13840" max="13840" width="2.42578125" style="20" customWidth="1"/>
    <col min="13841" max="13841" width="13.28515625" style="20" customWidth="1"/>
    <col min="13842" max="13842" width="1.5703125" style="20" customWidth="1"/>
    <col min="13843" max="13843" width="10.42578125" style="20" customWidth="1"/>
    <col min="13844" max="13844" width="1.5703125" style="20" customWidth="1"/>
    <col min="13845" max="13845" width="10.7109375" style="20" customWidth="1"/>
    <col min="13846" max="13846" width="1.5703125" style="20" customWidth="1"/>
    <col min="13847" max="13847" width="15.140625" style="20" customWidth="1"/>
    <col min="13848" max="13848" width="1.5703125" style="20" customWidth="1"/>
    <col min="13849" max="13849" width="14.42578125" style="20" customWidth="1"/>
    <col min="13850" max="13851" width="1.5703125" style="20" customWidth="1"/>
    <col min="13852" max="13852" width="14.42578125" style="20" customWidth="1"/>
    <col min="13853" max="13853" width="2.42578125" style="20" customWidth="1"/>
    <col min="13854" max="13854" width="12.7109375" style="20" customWidth="1"/>
    <col min="13855" max="13855" width="3.28515625" style="20" customWidth="1"/>
    <col min="13856" max="13856" width="14.42578125" style="20" customWidth="1"/>
    <col min="13857" max="13857" width="2.42578125" style="20" customWidth="1"/>
    <col min="13858" max="13858" width="12.7109375" style="20" customWidth="1"/>
    <col min="13859" max="13859" width="3.28515625" style="20" customWidth="1"/>
    <col min="13860" max="13860" width="14.42578125" style="20" customWidth="1"/>
    <col min="13861" max="13861" width="2.42578125" style="20" customWidth="1"/>
    <col min="13862" max="13862" width="12.7109375" style="20" customWidth="1"/>
    <col min="13863" max="13863" width="3.28515625" style="20" customWidth="1"/>
    <col min="13864" max="13864" width="14.42578125" style="20" customWidth="1"/>
    <col min="13865" max="13865" width="3.28515625" style="20" customWidth="1"/>
    <col min="13866" max="13866" width="14.42578125" style="20" customWidth="1"/>
    <col min="13867" max="13867" width="2.42578125" style="20" customWidth="1"/>
    <col min="13868" max="13868" width="14.42578125" style="20" customWidth="1"/>
    <col min="13869" max="13869" width="3.28515625" style="20" customWidth="1"/>
    <col min="13870" max="13870" width="5.85546875" style="20" customWidth="1"/>
    <col min="13871" max="13871" width="19.85546875" style="20" customWidth="1"/>
    <col min="13872" max="13872" width="8.42578125" style="20" customWidth="1"/>
    <col min="13873" max="13873" width="1.5703125" style="20" customWidth="1"/>
    <col min="13874" max="13874" width="12.7109375" style="20" customWidth="1"/>
    <col min="13875" max="13875" width="1.5703125" style="20" customWidth="1"/>
    <col min="13876" max="13876" width="12.7109375" style="20" customWidth="1"/>
    <col min="13877" max="13877" width="1.5703125" style="20" customWidth="1"/>
    <col min="13878" max="13878" width="12.7109375" style="20" customWidth="1"/>
    <col min="13879" max="14080" width="12.7109375" style="20"/>
    <col min="14081" max="14081" width="5" style="20" customWidth="1"/>
    <col min="14082" max="14082" width="1.5703125" style="20" customWidth="1"/>
    <col min="14083" max="14083" width="19.5703125" style="20" customWidth="1"/>
    <col min="14084" max="14084" width="1.5703125" style="20" customWidth="1"/>
    <col min="14085" max="14085" width="13.5703125" style="20" customWidth="1"/>
    <col min="14086" max="14086" width="1.5703125" style="20" customWidth="1"/>
    <col min="14087" max="14087" width="10.42578125" style="20" customWidth="1"/>
    <col min="14088" max="14088" width="1.5703125" style="20" customWidth="1"/>
    <col min="14089" max="14089" width="10.7109375" style="20" customWidth="1"/>
    <col min="14090" max="14090" width="2.42578125" style="20" customWidth="1"/>
    <col min="14091" max="14091" width="14.5703125" style="20" customWidth="1"/>
    <col min="14092" max="14092" width="1.5703125" style="20" customWidth="1"/>
    <col min="14093" max="14093" width="10.7109375" style="20" customWidth="1"/>
    <col min="14094" max="14094" width="1.5703125" style="20" customWidth="1"/>
    <col min="14095" max="14095" width="9.28515625" style="20" customWidth="1"/>
    <col min="14096" max="14096" width="2.42578125" style="20" customWidth="1"/>
    <col min="14097" max="14097" width="13.28515625" style="20" customWidth="1"/>
    <col min="14098" max="14098" width="1.5703125" style="20" customWidth="1"/>
    <col min="14099" max="14099" width="10.42578125" style="20" customWidth="1"/>
    <col min="14100" max="14100" width="1.5703125" style="20" customWidth="1"/>
    <col min="14101" max="14101" width="10.7109375" style="20" customWidth="1"/>
    <col min="14102" max="14102" width="1.5703125" style="20" customWidth="1"/>
    <col min="14103" max="14103" width="15.140625" style="20" customWidth="1"/>
    <col min="14104" max="14104" width="1.5703125" style="20" customWidth="1"/>
    <col min="14105" max="14105" width="14.42578125" style="20" customWidth="1"/>
    <col min="14106" max="14107" width="1.5703125" style="20" customWidth="1"/>
    <col min="14108" max="14108" width="14.42578125" style="20" customWidth="1"/>
    <col min="14109" max="14109" width="2.42578125" style="20" customWidth="1"/>
    <col min="14110" max="14110" width="12.7109375" style="20" customWidth="1"/>
    <col min="14111" max="14111" width="3.28515625" style="20" customWidth="1"/>
    <col min="14112" max="14112" width="14.42578125" style="20" customWidth="1"/>
    <col min="14113" max="14113" width="2.42578125" style="20" customWidth="1"/>
    <col min="14114" max="14114" width="12.7109375" style="20" customWidth="1"/>
    <col min="14115" max="14115" width="3.28515625" style="20" customWidth="1"/>
    <col min="14116" max="14116" width="14.42578125" style="20" customWidth="1"/>
    <col min="14117" max="14117" width="2.42578125" style="20" customWidth="1"/>
    <col min="14118" max="14118" width="12.7109375" style="20" customWidth="1"/>
    <col min="14119" max="14119" width="3.28515625" style="20" customWidth="1"/>
    <col min="14120" max="14120" width="14.42578125" style="20" customWidth="1"/>
    <col min="14121" max="14121" width="3.28515625" style="20" customWidth="1"/>
    <col min="14122" max="14122" width="14.42578125" style="20" customWidth="1"/>
    <col min="14123" max="14123" width="2.42578125" style="20" customWidth="1"/>
    <col min="14124" max="14124" width="14.42578125" style="20" customWidth="1"/>
    <col min="14125" max="14125" width="3.28515625" style="20" customWidth="1"/>
    <col min="14126" max="14126" width="5.85546875" style="20" customWidth="1"/>
    <col min="14127" max="14127" width="19.85546875" style="20" customWidth="1"/>
    <col min="14128" max="14128" width="8.42578125" style="20" customWidth="1"/>
    <col min="14129" max="14129" width="1.5703125" style="20" customWidth="1"/>
    <col min="14130" max="14130" width="12.7109375" style="20" customWidth="1"/>
    <col min="14131" max="14131" width="1.5703125" style="20" customWidth="1"/>
    <col min="14132" max="14132" width="12.7109375" style="20" customWidth="1"/>
    <col min="14133" max="14133" width="1.5703125" style="20" customWidth="1"/>
    <col min="14134" max="14134" width="12.7109375" style="20" customWidth="1"/>
    <col min="14135" max="14336" width="12.7109375" style="20"/>
    <col min="14337" max="14337" width="5" style="20" customWidth="1"/>
    <col min="14338" max="14338" width="1.5703125" style="20" customWidth="1"/>
    <col min="14339" max="14339" width="19.5703125" style="20" customWidth="1"/>
    <col min="14340" max="14340" width="1.5703125" style="20" customWidth="1"/>
    <col min="14341" max="14341" width="13.5703125" style="20" customWidth="1"/>
    <col min="14342" max="14342" width="1.5703125" style="20" customWidth="1"/>
    <col min="14343" max="14343" width="10.42578125" style="20" customWidth="1"/>
    <col min="14344" max="14344" width="1.5703125" style="20" customWidth="1"/>
    <col min="14345" max="14345" width="10.7109375" style="20" customWidth="1"/>
    <col min="14346" max="14346" width="2.42578125" style="20" customWidth="1"/>
    <col min="14347" max="14347" width="14.5703125" style="20" customWidth="1"/>
    <col min="14348" max="14348" width="1.5703125" style="20" customWidth="1"/>
    <col min="14349" max="14349" width="10.7109375" style="20" customWidth="1"/>
    <col min="14350" max="14350" width="1.5703125" style="20" customWidth="1"/>
    <col min="14351" max="14351" width="9.28515625" style="20" customWidth="1"/>
    <col min="14352" max="14352" width="2.42578125" style="20" customWidth="1"/>
    <col min="14353" max="14353" width="13.28515625" style="20" customWidth="1"/>
    <col min="14354" max="14354" width="1.5703125" style="20" customWidth="1"/>
    <col min="14355" max="14355" width="10.42578125" style="20" customWidth="1"/>
    <col min="14356" max="14356" width="1.5703125" style="20" customWidth="1"/>
    <col min="14357" max="14357" width="10.7109375" style="20" customWidth="1"/>
    <col min="14358" max="14358" width="1.5703125" style="20" customWidth="1"/>
    <col min="14359" max="14359" width="15.140625" style="20" customWidth="1"/>
    <col min="14360" max="14360" width="1.5703125" style="20" customWidth="1"/>
    <col min="14361" max="14361" width="14.42578125" style="20" customWidth="1"/>
    <col min="14362" max="14363" width="1.5703125" style="20" customWidth="1"/>
    <col min="14364" max="14364" width="14.42578125" style="20" customWidth="1"/>
    <col min="14365" max="14365" width="2.42578125" style="20" customWidth="1"/>
    <col min="14366" max="14366" width="12.7109375" style="20" customWidth="1"/>
    <col min="14367" max="14367" width="3.28515625" style="20" customWidth="1"/>
    <col min="14368" max="14368" width="14.42578125" style="20" customWidth="1"/>
    <col min="14369" max="14369" width="2.42578125" style="20" customWidth="1"/>
    <col min="14370" max="14370" width="12.7109375" style="20" customWidth="1"/>
    <col min="14371" max="14371" width="3.28515625" style="20" customWidth="1"/>
    <col min="14372" max="14372" width="14.42578125" style="20" customWidth="1"/>
    <col min="14373" max="14373" width="2.42578125" style="20" customWidth="1"/>
    <col min="14374" max="14374" width="12.7109375" style="20" customWidth="1"/>
    <col min="14375" max="14375" width="3.28515625" style="20" customWidth="1"/>
    <col min="14376" max="14376" width="14.42578125" style="20" customWidth="1"/>
    <col min="14377" max="14377" width="3.28515625" style="20" customWidth="1"/>
    <col min="14378" max="14378" width="14.42578125" style="20" customWidth="1"/>
    <col min="14379" max="14379" width="2.42578125" style="20" customWidth="1"/>
    <col min="14380" max="14380" width="14.42578125" style="20" customWidth="1"/>
    <col min="14381" max="14381" width="3.28515625" style="20" customWidth="1"/>
    <col min="14382" max="14382" width="5.85546875" style="20" customWidth="1"/>
    <col min="14383" max="14383" width="19.85546875" style="20" customWidth="1"/>
    <col min="14384" max="14384" width="8.42578125" style="20" customWidth="1"/>
    <col min="14385" max="14385" width="1.5703125" style="20" customWidth="1"/>
    <col min="14386" max="14386" width="12.7109375" style="20" customWidth="1"/>
    <col min="14387" max="14387" width="1.5703125" style="20" customWidth="1"/>
    <col min="14388" max="14388" width="12.7109375" style="20" customWidth="1"/>
    <col min="14389" max="14389" width="1.5703125" style="20" customWidth="1"/>
    <col min="14390" max="14390" width="12.7109375" style="20" customWidth="1"/>
    <col min="14391" max="14592" width="12.7109375" style="20"/>
    <col min="14593" max="14593" width="5" style="20" customWidth="1"/>
    <col min="14594" max="14594" width="1.5703125" style="20" customWidth="1"/>
    <col min="14595" max="14595" width="19.5703125" style="20" customWidth="1"/>
    <col min="14596" max="14596" width="1.5703125" style="20" customWidth="1"/>
    <col min="14597" max="14597" width="13.5703125" style="20" customWidth="1"/>
    <col min="14598" max="14598" width="1.5703125" style="20" customWidth="1"/>
    <col min="14599" max="14599" width="10.42578125" style="20" customWidth="1"/>
    <col min="14600" max="14600" width="1.5703125" style="20" customWidth="1"/>
    <col min="14601" max="14601" width="10.7109375" style="20" customWidth="1"/>
    <col min="14602" max="14602" width="2.42578125" style="20" customWidth="1"/>
    <col min="14603" max="14603" width="14.5703125" style="20" customWidth="1"/>
    <col min="14604" max="14604" width="1.5703125" style="20" customWidth="1"/>
    <col min="14605" max="14605" width="10.7109375" style="20" customWidth="1"/>
    <col min="14606" max="14606" width="1.5703125" style="20" customWidth="1"/>
    <col min="14607" max="14607" width="9.28515625" style="20" customWidth="1"/>
    <col min="14608" max="14608" width="2.42578125" style="20" customWidth="1"/>
    <col min="14609" max="14609" width="13.28515625" style="20" customWidth="1"/>
    <col min="14610" max="14610" width="1.5703125" style="20" customWidth="1"/>
    <col min="14611" max="14611" width="10.42578125" style="20" customWidth="1"/>
    <col min="14612" max="14612" width="1.5703125" style="20" customWidth="1"/>
    <col min="14613" max="14613" width="10.7109375" style="20" customWidth="1"/>
    <col min="14614" max="14614" width="1.5703125" style="20" customWidth="1"/>
    <col min="14615" max="14615" width="15.140625" style="20" customWidth="1"/>
    <col min="14616" max="14616" width="1.5703125" style="20" customWidth="1"/>
    <col min="14617" max="14617" width="14.42578125" style="20" customWidth="1"/>
    <col min="14618" max="14619" width="1.5703125" style="20" customWidth="1"/>
    <col min="14620" max="14620" width="14.42578125" style="20" customWidth="1"/>
    <col min="14621" max="14621" width="2.42578125" style="20" customWidth="1"/>
    <col min="14622" max="14622" width="12.7109375" style="20" customWidth="1"/>
    <col min="14623" max="14623" width="3.28515625" style="20" customWidth="1"/>
    <col min="14624" max="14624" width="14.42578125" style="20" customWidth="1"/>
    <col min="14625" max="14625" width="2.42578125" style="20" customWidth="1"/>
    <col min="14626" max="14626" width="12.7109375" style="20" customWidth="1"/>
    <col min="14627" max="14627" width="3.28515625" style="20" customWidth="1"/>
    <col min="14628" max="14628" width="14.42578125" style="20" customWidth="1"/>
    <col min="14629" max="14629" width="2.42578125" style="20" customWidth="1"/>
    <col min="14630" max="14630" width="12.7109375" style="20" customWidth="1"/>
    <col min="14631" max="14631" width="3.28515625" style="20" customWidth="1"/>
    <col min="14632" max="14632" width="14.42578125" style="20" customWidth="1"/>
    <col min="14633" max="14633" width="3.28515625" style="20" customWidth="1"/>
    <col min="14634" max="14634" width="14.42578125" style="20" customWidth="1"/>
    <col min="14635" max="14635" width="2.42578125" style="20" customWidth="1"/>
    <col min="14636" max="14636" width="14.42578125" style="20" customWidth="1"/>
    <col min="14637" max="14637" width="3.28515625" style="20" customWidth="1"/>
    <col min="14638" max="14638" width="5.85546875" style="20" customWidth="1"/>
    <col min="14639" max="14639" width="19.85546875" style="20" customWidth="1"/>
    <col min="14640" max="14640" width="8.42578125" style="20" customWidth="1"/>
    <col min="14641" max="14641" width="1.5703125" style="20" customWidth="1"/>
    <col min="14642" max="14642" width="12.7109375" style="20" customWidth="1"/>
    <col min="14643" max="14643" width="1.5703125" style="20" customWidth="1"/>
    <col min="14644" max="14644" width="12.7109375" style="20" customWidth="1"/>
    <col min="14645" max="14645" width="1.5703125" style="20" customWidth="1"/>
    <col min="14646" max="14646" width="12.7109375" style="20" customWidth="1"/>
    <col min="14647" max="14848" width="12.7109375" style="20"/>
    <col min="14849" max="14849" width="5" style="20" customWidth="1"/>
    <col min="14850" max="14850" width="1.5703125" style="20" customWidth="1"/>
    <col min="14851" max="14851" width="19.5703125" style="20" customWidth="1"/>
    <col min="14852" max="14852" width="1.5703125" style="20" customWidth="1"/>
    <col min="14853" max="14853" width="13.5703125" style="20" customWidth="1"/>
    <col min="14854" max="14854" width="1.5703125" style="20" customWidth="1"/>
    <col min="14855" max="14855" width="10.42578125" style="20" customWidth="1"/>
    <col min="14856" max="14856" width="1.5703125" style="20" customWidth="1"/>
    <col min="14857" max="14857" width="10.7109375" style="20" customWidth="1"/>
    <col min="14858" max="14858" width="2.42578125" style="20" customWidth="1"/>
    <col min="14859" max="14859" width="14.5703125" style="20" customWidth="1"/>
    <col min="14860" max="14860" width="1.5703125" style="20" customWidth="1"/>
    <col min="14861" max="14861" width="10.7109375" style="20" customWidth="1"/>
    <col min="14862" max="14862" width="1.5703125" style="20" customWidth="1"/>
    <col min="14863" max="14863" width="9.28515625" style="20" customWidth="1"/>
    <col min="14864" max="14864" width="2.42578125" style="20" customWidth="1"/>
    <col min="14865" max="14865" width="13.28515625" style="20" customWidth="1"/>
    <col min="14866" max="14866" width="1.5703125" style="20" customWidth="1"/>
    <col min="14867" max="14867" width="10.42578125" style="20" customWidth="1"/>
    <col min="14868" max="14868" width="1.5703125" style="20" customWidth="1"/>
    <col min="14869" max="14869" width="10.7109375" style="20" customWidth="1"/>
    <col min="14870" max="14870" width="1.5703125" style="20" customWidth="1"/>
    <col min="14871" max="14871" width="15.140625" style="20" customWidth="1"/>
    <col min="14872" max="14872" width="1.5703125" style="20" customWidth="1"/>
    <col min="14873" max="14873" width="14.42578125" style="20" customWidth="1"/>
    <col min="14874" max="14875" width="1.5703125" style="20" customWidth="1"/>
    <col min="14876" max="14876" width="14.42578125" style="20" customWidth="1"/>
    <col min="14877" max="14877" width="2.42578125" style="20" customWidth="1"/>
    <col min="14878" max="14878" width="12.7109375" style="20" customWidth="1"/>
    <col min="14879" max="14879" width="3.28515625" style="20" customWidth="1"/>
    <col min="14880" max="14880" width="14.42578125" style="20" customWidth="1"/>
    <col min="14881" max="14881" width="2.42578125" style="20" customWidth="1"/>
    <col min="14882" max="14882" width="12.7109375" style="20" customWidth="1"/>
    <col min="14883" max="14883" width="3.28515625" style="20" customWidth="1"/>
    <col min="14884" max="14884" width="14.42578125" style="20" customWidth="1"/>
    <col min="14885" max="14885" width="2.42578125" style="20" customWidth="1"/>
    <col min="14886" max="14886" width="12.7109375" style="20" customWidth="1"/>
    <col min="14887" max="14887" width="3.28515625" style="20" customWidth="1"/>
    <col min="14888" max="14888" width="14.42578125" style="20" customWidth="1"/>
    <col min="14889" max="14889" width="3.28515625" style="20" customWidth="1"/>
    <col min="14890" max="14890" width="14.42578125" style="20" customWidth="1"/>
    <col min="14891" max="14891" width="2.42578125" style="20" customWidth="1"/>
    <col min="14892" max="14892" width="14.42578125" style="20" customWidth="1"/>
    <col min="14893" max="14893" width="3.28515625" style="20" customWidth="1"/>
    <col min="14894" max="14894" width="5.85546875" style="20" customWidth="1"/>
    <col min="14895" max="14895" width="19.85546875" style="20" customWidth="1"/>
    <col min="14896" max="14896" width="8.42578125" style="20" customWidth="1"/>
    <col min="14897" max="14897" width="1.5703125" style="20" customWidth="1"/>
    <col min="14898" max="14898" width="12.7109375" style="20" customWidth="1"/>
    <col min="14899" max="14899" width="1.5703125" style="20" customWidth="1"/>
    <col min="14900" max="14900" width="12.7109375" style="20" customWidth="1"/>
    <col min="14901" max="14901" width="1.5703125" style="20" customWidth="1"/>
    <col min="14902" max="14902" width="12.7109375" style="20" customWidth="1"/>
    <col min="14903" max="15104" width="12.7109375" style="20"/>
    <col min="15105" max="15105" width="5" style="20" customWidth="1"/>
    <col min="15106" max="15106" width="1.5703125" style="20" customWidth="1"/>
    <col min="15107" max="15107" width="19.5703125" style="20" customWidth="1"/>
    <col min="15108" max="15108" width="1.5703125" style="20" customWidth="1"/>
    <col min="15109" max="15109" width="13.5703125" style="20" customWidth="1"/>
    <col min="15110" max="15110" width="1.5703125" style="20" customWidth="1"/>
    <col min="15111" max="15111" width="10.42578125" style="20" customWidth="1"/>
    <col min="15112" max="15112" width="1.5703125" style="20" customWidth="1"/>
    <col min="15113" max="15113" width="10.7109375" style="20" customWidth="1"/>
    <col min="15114" max="15114" width="2.42578125" style="20" customWidth="1"/>
    <col min="15115" max="15115" width="14.5703125" style="20" customWidth="1"/>
    <col min="15116" max="15116" width="1.5703125" style="20" customWidth="1"/>
    <col min="15117" max="15117" width="10.7109375" style="20" customWidth="1"/>
    <col min="15118" max="15118" width="1.5703125" style="20" customWidth="1"/>
    <col min="15119" max="15119" width="9.28515625" style="20" customWidth="1"/>
    <col min="15120" max="15120" width="2.42578125" style="20" customWidth="1"/>
    <col min="15121" max="15121" width="13.28515625" style="20" customWidth="1"/>
    <col min="15122" max="15122" width="1.5703125" style="20" customWidth="1"/>
    <col min="15123" max="15123" width="10.42578125" style="20" customWidth="1"/>
    <col min="15124" max="15124" width="1.5703125" style="20" customWidth="1"/>
    <col min="15125" max="15125" width="10.7109375" style="20" customWidth="1"/>
    <col min="15126" max="15126" width="1.5703125" style="20" customWidth="1"/>
    <col min="15127" max="15127" width="15.140625" style="20" customWidth="1"/>
    <col min="15128" max="15128" width="1.5703125" style="20" customWidth="1"/>
    <col min="15129" max="15129" width="14.42578125" style="20" customWidth="1"/>
    <col min="15130" max="15131" width="1.5703125" style="20" customWidth="1"/>
    <col min="15132" max="15132" width="14.42578125" style="20" customWidth="1"/>
    <col min="15133" max="15133" width="2.42578125" style="20" customWidth="1"/>
    <col min="15134" max="15134" width="12.7109375" style="20" customWidth="1"/>
    <col min="15135" max="15135" width="3.28515625" style="20" customWidth="1"/>
    <col min="15136" max="15136" width="14.42578125" style="20" customWidth="1"/>
    <col min="15137" max="15137" width="2.42578125" style="20" customWidth="1"/>
    <col min="15138" max="15138" width="12.7109375" style="20" customWidth="1"/>
    <col min="15139" max="15139" width="3.28515625" style="20" customWidth="1"/>
    <col min="15140" max="15140" width="14.42578125" style="20" customWidth="1"/>
    <col min="15141" max="15141" width="2.42578125" style="20" customWidth="1"/>
    <col min="15142" max="15142" width="12.7109375" style="20" customWidth="1"/>
    <col min="15143" max="15143" width="3.28515625" style="20" customWidth="1"/>
    <col min="15144" max="15144" width="14.42578125" style="20" customWidth="1"/>
    <col min="15145" max="15145" width="3.28515625" style="20" customWidth="1"/>
    <col min="15146" max="15146" width="14.42578125" style="20" customWidth="1"/>
    <col min="15147" max="15147" width="2.42578125" style="20" customWidth="1"/>
    <col min="15148" max="15148" width="14.42578125" style="20" customWidth="1"/>
    <col min="15149" max="15149" width="3.28515625" style="20" customWidth="1"/>
    <col min="15150" max="15150" width="5.85546875" style="20" customWidth="1"/>
    <col min="15151" max="15151" width="19.85546875" style="20" customWidth="1"/>
    <col min="15152" max="15152" width="8.42578125" style="20" customWidth="1"/>
    <col min="15153" max="15153" width="1.5703125" style="20" customWidth="1"/>
    <col min="15154" max="15154" width="12.7109375" style="20" customWidth="1"/>
    <col min="15155" max="15155" width="1.5703125" style="20" customWidth="1"/>
    <col min="15156" max="15156" width="12.7109375" style="20" customWidth="1"/>
    <col min="15157" max="15157" width="1.5703125" style="20" customWidth="1"/>
    <col min="15158" max="15158" width="12.7109375" style="20" customWidth="1"/>
    <col min="15159" max="15360" width="12.7109375" style="20"/>
    <col min="15361" max="15361" width="5" style="20" customWidth="1"/>
    <col min="15362" max="15362" width="1.5703125" style="20" customWidth="1"/>
    <col min="15363" max="15363" width="19.5703125" style="20" customWidth="1"/>
    <col min="15364" max="15364" width="1.5703125" style="20" customWidth="1"/>
    <col min="15365" max="15365" width="13.5703125" style="20" customWidth="1"/>
    <col min="15366" max="15366" width="1.5703125" style="20" customWidth="1"/>
    <col min="15367" max="15367" width="10.42578125" style="20" customWidth="1"/>
    <col min="15368" max="15368" width="1.5703125" style="20" customWidth="1"/>
    <col min="15369" max="15369" width="10.7109375" style="20" customWidth="1"/>
    <col min="15370" max="15370" width="2.42578125" style="20" customWidth="1"/>
    <col min="15371" max="15371" width="14.5703125" style="20" customWidth="1"/>
    <col min="15372" max="15372" width="1.5703125" style="20" customWidth="1"/>
    <col min="15373" max="15373" width="10.7109375" style="20" customWidth="1"/>
    <col min="15374" max="15374" width="1.5703125" style="20" customWidth="1"/>
    <col min="15375" max="15375" width="9.28515625" style="20" customWidth="1"/>
    <col min="15376" max="15376" width="2.42578125" style="20" customWidth="1"/>
    <col min="15377" max="15377" width="13.28515625" style="20" customWidth="1"/>
    <col min="15378" max="15378" width="1.5703125" style="20" customWidth="1"/>
    <col min="15379" max="15379" width="10.42578125" style="20" customWidth="1"/>
    <col min="15380" max="15380" width="1.5703125" style="20" customWidth="1"/>
    <col min="15381" max="15381" width="10.7109375" style="20" customWidth="1"/>
    <col min="15382" max="15382" width="1.5703125" style="20" customWidth="1"/>
    <col min="15383" max="15383" width="15.140625" style="20" customWidth="1"/>
    <col min="15384" max="15384" width="1.5703125" style="20" customWidth="1"/>
    <col min="15385" max="15385" width="14.42578125" style="20" customWidth="1"/>
    <col min="15386" max="15387" width="1.5703125" style="20" customWidth="1"/>
    <col min="15388" max="15388" width="14.42578125" style="20" customWidth="1"/>
    <col min="15389" max="15389" width="2.42578125" style="20" customWidth="1"/>
    <col min="15390" max="15390" width="12.7109375" style="20" customWidth="1"/>
    <col min="15391" max="15391" width="3.28515625" style="20" customWidth="1"/>
    <col min="15392" max="15392" width="14.42578125" style="20" customWidth="1"/>
    <col min="15393" max="15393" width="2.42578125" style="20" customWidth="1"/>
    <col min="15394" max="15394" width="12.7109375" style="20" customWidth="1"/>
    <col min="15395" max="15395" width="3.28515625" style="20" customWidth="1"/>
    <col min="15396" max="15396" width="14.42578125" style="20" customWidth="1"/>
    <col min="15397" max="15397" width="2.42578125" style="20" customWidth="1"/>
    <col min="15398" max="15398" width="12.7109375" style="20" customWidth="1"/>
    <col min="15399" max="15399" width="3.28515625" style="20" customWidth="1"/>
    <col min="15400" max="15400" width="14.42578125" style="20" customWidth="1"/>
    <col min="15401" max="15401" width="3.28515625" style="20" customWidth="1"/>
    <col min="15402" max="15402" width="14.42578125" style="20" customWidth="1"/>
    <col min="15403" max="15403" width="2.42578125" style="20" customWidth="1"/>
    <col min="15404" max="15404" width="14.42578125" style="20" customWidth="1"/>
    <col min="15405" max="15405" width="3.28515625" style="20" customWidth="1"/>
    <col min="15406" max="15406" width="5.85546875" style="20" customWidth="1"/>
    <col min="15407" max="15407" width="19.85546875" style="20" customWidth="1"/>
    <col min="15408" max="15408" width="8.42578125" style="20" customWidth="1"/>
    <col min="15409" max="15409" width="1.5703125" style="20" customWidth="1"/>
    <col min="15410" max="15410" width="12.7109375" style="20" customWidth="1"/>
    <col min="15411" max="15411" width="1.5703125" style="20" customWidth="1"/>
    <col min="15412" max="15412" width="12.7109375" style="20" customWidth="1"/>
    <col min="15413" max="15413" width="1.5703125" style="20" customWidth="1"/>
    <col min="15414" max="15414" width="12.7109375" style="20" customWidth="1"/>
    <col min="15415" max="15616" width="12.7109375" style="20"/>
    <col min="15617" max="15617" width="5" style="20" customWidth="1"/>
    <col min="15618" max="15618" width="1.5703125" style="20" customWidth="1"/>
    <col min="15619" max="15619" width="19.5703125" style="20" customWidth="1"/>
    <col min="15620" max="15620" width="1.5703125" style="20" customWidth="1"/>
    <col min="15621" max="15621" width="13.5703125" style="20" customWidth="1"/>
    <col min="15622" max="15622" width="1.5703125" style="20" customWidth="1"/>
    <col min="15623" max="15623" width="10.42578125" style="20" customWidth="1"/>
    <col min="15624" max="15624" width="1.5703125" style="20" customWidth="1"/>
    <col min="15625" max="15625" width="10.7109375" style="20" customWidth="1"/>
    <col min="15626" max="15626" width="2.42578125" style="20" customWidth="1"/>
    <col min="15627" max="15627" width="14.5703125" style="20" customWidth="1"/>
    <col min="15628" max="15628" width="1.5703125" style="20" customWidth="1"/>
    <col min="15629" max="15629" width="10.7109375" style="20" customWidth="1"/>
    <col min="15630" max="15630" width="1.5703125" style="20" customWidth="1"/>
    <col min="15631" max="15631" width="9.28515625" style="20" customWidth="1"/>
    <col min="15632" max="15632" width="2.42578125" style="20" customWidth="1"/>
    <col min="15633" max="15633" width="13.28515625" style="20" customWidth="1"/>
    <col min="15634" max="15634" width="1.5703125" style="20" customWidth="1"/>
    <col min="15635" max="15635" width="10.42578125" style="20" customWidth="1"/>
    <col min="15636" max="15636" width="1.5703125" style="20" customWidth="1"/>
    <col min="15637" max="15637" width="10.7109375" style="20" customWidth="1"/>
    <col min="15638" max="15638" width="1.5703125" style="20" customWidth="1"/>
    <col min="15639" max="15639" width="15.140625" style="20" customWidth="1"/>
    <col min="15640" max="15640" width="1.5703125" style="20" customWidth="1"/>
    <col min="15641" max="15641" width="14.42578125" style="20" customWidth="1"/>
    <col min="15642" max="15643" width="1.5703125" style="20" customWidth="1"/>
    <col min="15644" max="15644" width="14.42578125" style="20" customWidth="1"/>
    <col min="15645" max="15645" width="2.42578125" style="20" customWidth="1"/>
    <col min="15646" max="15646" width="12.7109375" style="20" customWidth="1"/>
    <col min="15647" max="15647" width="3.28515625" style="20" customWidth="1"/>
    <col min="15648" max="15648" width="14.42578125" style="20" customWidth="1"/>
    <col min="15649" max="15649" width="2.42578125" style="20" customWidth="1"/>
    <col min="15650" max="15650" width="12.7109375" style="20" customWidth="1"/>
    <col min="15651" max="15651" width="3.28515625" style="20" customWidth="1"/>
    <col min="15652" max="15652" width="14.42578125" style="20" customWidth="1"/>
    <col min="15653" max="15653" width="2.42578125" style="20" customWidth="1"/>
    <col min="15654" max="15654" width="12.7109375" style="20" customWidth="1"/>
    <col min="15655" max="15655" width="3.28515625" style="20" customWidth="1"/>
    <col min="15656" max="15656" width="14.42578125" style="20" customWidth="1"/>
    <col min="15657" max="15657" width="3.28515625" style="20" customWidth="1"/>
    <col min="15658" max="15658" width="14.42578125" style="20" customWidth="1"/>
    <col min="15659" max="15659" width="2.42578125" style="20" customWidth="1"/>
    <col min="15660" max="15660" width="14.42578125" style="20" customWidth="1"/>
    <col min="15661" max="15661" width="3.28515625" style="20" customWidth="1"/>
    <col min="15662" max="15662" width="5.85546875" style="20" customWidth="1"/>
    <col min="15663" max="15663" width="19.85546875" style="20" customWidth="1"/>
    <col min="15664" max="15664" width="8.42578125" style="20" customWidth="1"/>
    <col min="15665" max="15665" width="1.5703125" style="20" customWidth="1"/>
    <col min="15666" max="15666" width="12.7109375" style="20" customWidth="1"/>
    <col min="15667" max="15667" width="1.5703125" style="20" customWidth="1"/>
    <col min="15668" max="15668" width="12.7109375" style="20" customWidth="1"/>
    <col min="15669" max="15669" width="1.5703125" style="20" customWidth="1"/>
    <col min="15670" max="15670" width="12.7109375" style="20" customWidth="1"/>
    <col min="15671" max="15872" width="12.7109375" style="20"/>
    <col min="15873" max="15873" width="5" style="20" customWidth="1"/>
    <col min="15874" max="15874" width="1.5703125" style="20" customWidth="1"/>
    <col min="15875" max="15875" width="19.5703125" style="20" customWidth="1"/>
    <col min="15876" max="15876" width="1.5703125" style="20" customWidth="1"/>
    <col min="15877" max="15877" width="13.5703125" style="20" customWidth="1"/>
    <col min="15878" max="15878" width="1.5703125" style="20" customWidth="1"/>
    <col min="15879" max="15879" width="10.42578125" style="20" customWidth="1"/>
    <col min="15880" max="15880" width="1.5703125" style="20" customWidth="1"/>
    <col min="15881" max="15881" width="10.7109375" style="20" customWidth="1"/>
    <col min="15882" max="15882" width="2.42578125" style="20" customWidth="1"/>
    <col min="15883" max="15883" width="14.5703125" style="20" customWidth="1"/>
    <col min="15884" max="15884" width="1.5703125" style="20" customWidth="1"/>
    <col min="15885" max="15885" width="10.7109375" style="20" customWidth="1"/>
    <col min="15886" max="15886" width="1.5703125" style="20" customWidth="1"/>
    <col min="15887" max="15887" width="9.28515625" style="20" customWidth="1"/>
    <col min="15888" max="15888" width="2.42578125" style="20" customWidth="1"/>
    <col min="15889" max="15889" width="13.28515625" style="20" customWidth="1"/>
    <col min="15890" max="15890" width="1.5703125" style="20" customWidth="1"/>
    <col min="15891" max="15891" width="10.42578125" style="20" customWidth="1"/>
    <col min="15892" max="15892" width="1.5703125" style="20" customWidth="1"/>
    <col min="15893" max="15893" width="10.7109375" style="20" customWidth="1"/>
    <col min="15894" max="15894" width="1.5703125" style="20" customWidth="1"/>
    <col min="15895" max="15895" width="15.140625" style="20" customWidth="1"/>
    <col min="15896" max="15896" width="1.5703125" style="20" customWidth="1"/>
    <col min="15897" max="15897" width="14.42578125" style="20" customWidth="1"/>
    <col min="15898" max="15899" width="1.5703125" style="20" customWidth="1"/>
    <col min="15900" max="15900" width="14.42578125" style="20" customWidth="1"/>
    <col min="15901" max="15901" width="2.42578125" style="20" customWidth="1"/>
    <col min="15902" max="15902" width="12.7109375" style="20" customWidth="1"/>
    <col min="15903" max="15903" width="3.28515625" style="20" customWidth="1"/>
    <col min="15904" max="15904" width="14.42578125" style="20" customWidth="1"/>
    <col min="15905" max="15905" width="2.42578125" style="20" customWidth="1"/>
    <col min="15906" max="15906" width="12.7109375" style="20" customWidth="1"/>
    <col min="15907" max="15907" width="3.28515625" style="20" customWidth="1"/>
    <col min="15908" max="15908" width="14.42578125" style="20" customWidth="1"/>
    <col min="15909" max="15909" width="2.42578125" style="20" customWidth="1"/>
    <col min="15910" max="15910" width="12.7109375" style="20" customWidth="1"/>
    <col min="15911" max="15911" width="3.28515625" style="20" customWidth="1"/>
    <col min="15912" max="15912" width="14.42578125" style="20" customWidth="1"/>
    <col min="15913" max="15913" width="3.28515625" style="20" customWidth="1"/>
    <col min="15914" max="15914" width="14.42578125" style="20" customWidth="1"/>
    <col min="15915" max="15915" width="2.42578125" style="20" customWidth="1"/>
    <col min="15916" max="15916" width="14.42578125" style="20" customWidth="1"/>
    <col min="15917" max="15917" width="3.28515625" style="20" customWidth="1"/>
    <col min="15918" max="15918" width="5.85546875" style="20" customWidth="1"/>
    <col min="15919" max="15919" width="19.85546875" style="20" customWidth="1"/>
    <col min="15920" max="15920" width="8.42578125" style="20" customWidth="1"/>
    <col min="15921" max="15921" width="1.5703125" style="20" customWidth="1"/>
    <col min="15922" max="15922" width="12.7109375" style="20" customWidth="1"/>
    <col min="15923" max="15923" width="1.5703125" style="20" customWidth="1"/>
    <col min="15924" max="15924" width="12.7109375" style="20" customWidth="1"/>
    <col min="15925" max="15925" width="1.5703125" style="20" customWidth="1"/>
    <col min="15926" max="15926" width="12.7109375" style="20" customWidth="1"/>
    <col min="15927" max="16128" width="12.7109375" style="20"/>
    <col min="16129" max="16129" width="5" style="20" customWidth="1"/>
    <col min="16130" max="16130" width="1.5703125" style="20" customWidth="1"/>
    <col min="16131" max="16131" width="19.5703125" style="20" customWidth="1"/>
    <col min="16132" max="16132" width="1.5703125" style="20" customWidth="1"/>
    <col min="16133" max="16133" width="13.5703125" style="20" customWidth="1"/>
    <col min="16134" max="16134" width="1.5703125" style="20" customWidth="1"/>
    <col min="16135" max="16135" width="10.42578125" style="20" customWidth="1"/>
    <col min="16136" max="16136" width="1.5703125" style="20" customWidth="1"/>
    <col min="16137" max="16137" width="10.7109375" style="20" customWidth="1"/>
    <col min="16138" max="16138" width="2.42578125" style="20" customWidth="1"/>
    <col min="16139" max="16139" width="14.5703125" style="20" customWidth="1"/>
    <col min="16140" max="16140" width="1.5703125" style="20" customWidth="1"/>
    <col min="16141" max="16141" width="10.7109375" style="20" customWidth="1"/>
    <col min="16142" max="16142" width="1.5703125" style="20" customWidth="1"/>
    <col min="16143" max="16143" width="9.28515625" style="20" customWidth="1"/>
    <col min="16144" max="16144" width="2.42578125" style="20" customWidth="1"/>
    <col min="16145" max="16145" width="13.28515625" style="20" customWidth="1"/>
    <col min="16146" max="16146" width="1.5703125" style="20" customWidth="1"/>
    <col min="16147" max="16147" width="10.42578125" style="20" customWidth="1"/>
    <col min="16148" max="16148" width="1.5703125" style="20" customWidth="1"/>
    <col min="16149" max="16149" width="10.7109375" style="20" customWidth="1"/>
    <col min="16150" max="16150" width="1.5703125" style="20" customWidth="1"/>
    <col min="16151" max="16151" width="15.140625" style="20" customWidth="1"/>
    <col min="16152" max="16152" width="1.5703125" style="20" customWidth="1"/>
    <col min="16153" max="16153" width="14.42578125" style="20" customWidth="1"/>
    <col min="16154" max="16155" width="1.5703125" style="20" customWidth="1"/>
    <col min="16156" max="16156" width="14.42578125" style="20" customWidth="1"/>
    <col min="16157" max="16157" width="2.42578125" style="20" customWidth="1"/>
    <col min="16158" max="16158" width="12.7109375" style="20" customWidth="1"/>
    <col min="16159" max="16159" width="3.28515625" style="20" customWidth="1"/>
    <col min="16160" max="16160" width="14.42578125" style="20" customWidth="1"/>
    <col min="16161" max="16161" width="2.42578125" style="20" customWidth="1"/>
    <col min="16162" max="16162" width="12.7109375" style="20" customWidth="1"/>
    <col min="16163" max="16163" width="3.28515625" style="20" customWidth="1"/>
    <col min="16164" max="16164" width="14.42578125" style="20" customWidth="1"/>
    <col min="16165" max="16165" width="2.42578125" style="20" customWidth="1"/>
    <col min="16166" max="16166" width="12.7109375" style="20" customWidth="1"/>
    <col min="16167" max="16167" width="3.28515625" style="20" customWidth="1"/>
    <col min="16168" max="16168" width="14.42578125" style="20" customWidth="1"/>
    <col min="16169" max="16169" width="3.28515625" style="20" customWidth="1"/>
    <col min="16170" max="16170" width="14.42578125" style="20" customWidth="1"/>
    <col min="16171" max="16171" width="2.42578125" style="20" customWidth="1"/>
    <col min="16172" max="16172" width="14.42578125" style="20" customWidth="1"/>
    <col min="16173" max="16173" width="3.28515625" style="20" customWidth="1"/>
    <col min="16174" max="16174" width="5.85546875" style="20" customWidth="1"/>
    <col min="16175" max="16175" width="19.85546875" style="20" customWidth="1"/>
    <col min="16176" max="16176" width="8.42578125" style="20" customWidth="1"/>
    <col min="16177" max="16177" width="1.5703125" style="20" customWidth="1"/>
    <col min="16178" max="16178" width="12.7109375" style="20" customWidth="1"/>
    <col min="16179" max="16179" width="1.5703125" style="20" customWidth="1"/>
    <col min="16180" max="16180" width="12.7109375" style="20" customWidth="1"/>
    <col min="16181" max="16181" width="1.5703125" style="20" customWidth="1"/>
    <col min="16182" max="16182" width="12.7109375" style="20" customWidth="1"/>
    <col min="16183" max="16384" width="12.7109375" style="20"/>
  </cols>
  <sheetData>
    <row r="1" spans="1:54" s="15" customFormat="1" ht="10.5" customHeight="1" x14ac:dyDescent="0.25">
      <c r="A1" s="12"/>
      <c r="B1" s="12"/>
      <c r="C1" s="30"/>
      <c r="D1" s="12"/>
      <c r="E1" s="12"/>
      <c r="F1" s="12"/>
      <c r="G1" s="12"/>
      <c r="H1" s="12"/>
      <c r="I1" s="12"/>
      <c r="J1" s="12"/>
      <c r="K1" s="12"/>
      <c r="L1" s="12"/>
      <c r="M1" s="12"/>
      <c r="N1" s="12"/>
      <c r="O1" s="12"/>
      <c r="P1" s="12"/>
      <c r="Q1" s="12"/>
      <c r="R1" s="12"/>
      <c r="S1" s="12"/>
      <c r="T1" s="12"/>
      <c r="U1" s="12"/>
      <c r="V1" s="12"/>
      <c r="W1" s="12"/>
      <c r="X1" s="12"/>
      <c r="Y1" s="289" t="s">
        <v>45</v>
      </c>
      <c r="Z1" s="12"/>
      <c r="AA1" s="12"/>
      <c r="AB1" s="278" t="s">
        <v>46</v>
      </c>
      <c r="AC1" s="12"/>
      <c r="AD1" s="12"/>
      <c r="AE1" s="12"/>
      <c r="AF1" s="12"/>
      <c r="AG1" s="12"/>
      <c r="AH1" s="12"/>
      <c r="AI1" s="12"/>
      <c r="AJ1" s="12"/>
      <c r="AK1" s="12"/>
      <c r="AL1" s="12"/>
      <c r="AM1" s="12"/>
      <c r="AN1" s="12"/>
      <c r="AO1" s="12"/>
      <c r="AP1" s="12"/>
      <c r="AQ1" s="12"/>
      <c r="AR1" s="12"/>
      <c r="AS1" s="12"/>
      <c r="AT1" s="289" t="s">
        <v>503</v>
      </c>
      <c r="AU1" s="12"/>
      <c r="AV1" s="12"/>
      <c r="AW1" s="12"/>
      <c r="AX1" s="12"/>
      <c r="AY1" s="12"/>
      <c r="AZ1" s="12"/>
      <c r="BA1" s="12"/>
      <c r="BB1" s="12"/>
    </row>
    <row r="2" spans="1:54" s="15" customFormat="1" ht="10.5" customHeight="1" x14ac:dyDescent="0.25">
      <c r="A2" s="279"/>
      <c r="B2" s="12"/>
      <c r="C2" s="30"/>
      <c r="D2" s="12"/>
      <c r="E2" s="12"/>
      <c r="F2" s="12"/>
      <c r="G2" s="12"/>
      <c r="H2" s="12"/>
      <c r="I2" s="12"/>
      <c r="J2" s="12"/>
      <c r="K2" s="12"/>
      <c r="L2" s="12"/>
      <c r="M2" s="12"/>
      <c r="N2" s="12"/>
      <c r="O2" s="12"/>
      <c r="P2" s="12"/>
      <c r="Q2" s="12"/>
      <c r="R2" s="12"/>
      <c r="S2" s="12"/>
      <c r="T2" s="12"/>
      <c r="U2" s="12"/>
      <c r="V2" s="12"/>
      <c r="W2" s="12"/>
      <c r="X2" s="12"/>
      <c r="Y2" s="289" t="s">
        <v>504</v>
      </c>
      <c r="Z2" s="12"/>
      <c r="AA2" s="12"/>
      <c r="AB2" s="278" t="s">
        <v>395</v>
      </c>
      <c r="AC2" s="12"/>
      <c r="AD2" s="12"/>
      <c r="AE2" s="12"/>
      <c r="AF2" s="12"/>
      <c r="AG2" s="12"/>
      <c r="AH2" s="12"/>
      <c r="AI2" s="12"/>
      <c r="AJ2" s="12"/>
      <c r="AK2" s="12"/>
      <c r="AL2" s="12"/>
      <c r="AM2" s="12"/>
      <c r="AN2" s="12"/>
      <c r="AO2" s="12"/>
      <c r="AP2" s="12"/>
      <c r="AQ2" s="12"/>
      <c r="AR2" s="12"/>
      <c r="AS2" s="12"/>
      <c r="AT2" s="289" t="s">
        <v>50</v>
      </c>
      <c r="AU2" s="12"/>
      <c r="AV2" s="12"/>
      <c r="AW2" s="12"/>
      <c r="AX2" s="12"/>
      <c r="AY2" s="12"/>
      <c r="AZ2" s="12"/>
      <c r="BA2" s="12"/>
      <c r="BB2" s="12"/>
    </row>
    <row r="3" spans="1:54" s="15" customFormat="1" ht="10.5" customHeight="1" x14ac:dyDescent="0.25">
      <c r="A3" s="280"/>
      <c r="B3" s="12"/>
      <c r="C3" s="30"/>
      <c r="D3" s="12"/>
      <c r="E3" s="12"/>
      <c r="F3" s="12"/>
      <c r="G3" s="12"/>
      <c r="H3" s="12"/>
      <c r="I3" s="12"/>
      <c r="J3" s="12"/>
      <c r="K3" s="12"/>
      <c r="L3" s="12"/>
      <c r="M3" s="12"/>
      <c r="N3" s="12"/>
      <c r="O3" s="12"/>
      <c r="P3" s="12"/>
      <c r="Q3" s="12"/>
      <c r="R3" s="12"/>
      <c r="S3" s="12"/>
      <c r="T3" s="12"/>
      <c r="U3" s="12"/>
      <c r="V3" s="12"/>
      <c r="W3" s="12"/>
      <c r="X3" s="12"/>
      <c r="Y3" s="289" t="s">
        <v>51</v>
      </c>
      <c r="Z3" s="12"/>
      <c r="AA3" s="12"/>
      <c r="AB3" s="290" t="s">
        <v>52</v>
      </c>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row>
    <row r="4" spans="1:54" ht="9.6" customHeight="1" x14ac:dyDescent="0.25">
      <c r="A4" s="30"/>
      <c r="B4" s="30"/>
      <c r="C4" s="30"/>
      <c r="D4" s="30"/>
      <c r="E4" s="291" t="s">
        <v>368</v>
      </c>
      <c r="F4" s="291"/>
      <c r="G4" s="291"/>
      <c r="H4" s="291"/>
      <c r="I4" s="291"/>
      <c r="J4" s="30"/>
      <c r="K4" s="291" t="s">
        <v>505</v>
      </c>
      <c r="L4" s="291"/>
      <c r="M4" s="291"/>
      <c r="N4" s="291"/>
      <c r="O4" s="291"/>
      <c r="P4" s="30"/>
      <c r="Q4" s="291" t="s">
        <v>506</v>
      </c>
      <c r="R4" s="291"/>
      <c r="S4" s="291"/>
      <c r="T4" s="291"/>
      <c r="U4" s="291"/>
      <c r="V4" s="291"/>
      <c r="W4" s="291"/>
      <c r="X4" s="30"/>
      <c r="Y4" s="30"/>
      <c r="Z4" s="30"/>
      <c r="AA4" s="30"/>
      <c r="AB4" s="291" t="s">
        <v>507</v>
      </c>
      <c r="AC4" s="291"/>
      <c r="AD4" s="291"/>
      <c r="AE4" s="291"/>
      <c r="AF4" s="291"/>
      <c r="AG4" s="291"/>
      <c r="AH4" s="291"/>
      <c r="AI4" s="291"/>
      <c r="AJ4" s="291"/>
      <c r="AK4" s="291"/>
      <c r="AL4" s="291"/>
      <c r="AM4" s="291"/>
      <c r="AN4" s="291"/>
      <c r="AO4" s="30"/>
      <c r="AP4" s="30"/>
      <c r="AQ4" s="30"/>
      <c r="AR4" s="30"/>
      <c r="AS4" s="30"/>
      <c r="AT4" s="30"/>
      <c r="AU4" s="30"/>
      <c r="AV4" s="30"/>
      <c r="AW4" s="30"/>
      <c r="AX4" s="30"/>
      <c r="AY4" s="30"/>
      <c r="AZ4" s="30"/>
      <c r="BA4" s="30"/>
      <c r="BB4" s="30"/>
    </row>
    <row r="5" spans="1:54" ht="9.6" customHeight="1" x14ac:dyDescent="0.25">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row>
    <row r="6" spans="1:54" ht="9.6" customHeight="1" x14ac:dyDescent="0.25">
      <c r="A6" s="30"/>
      <c r="B6" s="30"/>
      <c r="C6" s="30"/>
      <c r="D6" s="30"/>
      <c r="E6" s="30"/>
      <c r="F6" s="30"/>
      <c r="G6" s="30"/>
      <c r="H6" s="30"/>
      <c r="I6" s="30"/>
      <c r="J6" s="30"/>
      <c r="K6" s="30"/>
      <c r="L6" s="30"/>
      <c r="M6" s="30"/>
      <c r="N6" s="30"/>
      <c r="O6" s="30"/>
      <c r="P6" s="30"/>
      <c r="Q6" s="30"/>
      <c r="R6" s="30"/>
      <c r="S6" s="30"/>
      <c r="T6" s="30"/>
      <c r="U6" s="30"/>
      <c r="V6" s="30"/>
      <c r="X6" s="30"/>
      <c r="Y6" s="30"/>
      <c r="Z6" s="30"/>
      <c r="AA6" s="30"/>
      <c r="AB6" s="30"/>
      <c r="AC6" s="30"/>
      <c r="AD6" s="30"/>
      <c r="AE6" s="30"/>
      <c r="AF6" s="291" t="s">
        <v>400</v>
      </c>
      <c r="AG6" s="291"/>
      <c r="AH6" s="291"/>
      <c r="AI6" s="291"/>
      <c r="AJ6" s="291"/>
      <c r="AK6" s="291"/>
      <c r="AL6" s="291"/>
      <c r="AM6" s="30"/>
      <c r="AN6" s="30"/>
      <c r="AO6" s="30"/>
      <c r="AP6" s="292" t="s">
        <v>300</v>
      </c>
      <c r="AQ6" s="291"/>
      <c r="AR6" s="291"/>
      <c r="AS6" s="30"/>
      <c r="AT6" s="30"/>
      <c r="AU6" s="30"/>
      <c r="AV6" s="30"/>
      <c r="AW6" s="30"/>
      <c r="AX6" s="30"/>
      <c r="AY6" s="30"/>
      <c r="AZ6" s="30"/>
      <c r="BA6" s="30"/>
      <c r="BB6" s="30"/>
    </row>
    <row r="7" spans="1:54" ht="9.6" customHeight="1" x14ac:dyDescent="0.25">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293" t="s">
        <v>508</v>
      </c>
      <c r="AQ7" s="293"/>
      <c r="AR7" s="293"/>
      <c r="AS7" s="30"/>
      <c r="AT7" s="30"/>
      <c r="AU7" s="30"/>
      <c r="AV7" s="30"/>
      <c r="AW7" s="30"/>
      <c r="AX7" s="30"/>
      <c r="AY7" s="30"/>
      <c r="AZ7" s="30"/>
      <c r="BA7" s="30"/>
      <c r="BB7" s="30"/>
    </row>
    <row r="8" spans="1:54" ht="9.6" customHeight="1" x14ac:dyDescent="0.25">
      <c r="A8" s="30"/>
      <c r="B8" s="30"/>
      <c r="C8" s="30"/>
      <c r="D8" s="30"/>
      <c r="E8" s="30"/>
      <c r="F8" s="30"/>
      <c r="G8" s="30"/>
      <c r="H8" s="30"/>
      <c r="I8" s="30"/>
      <c r="J8" s="30"/>
      <c r="K8" s="30"/>
      <c r="L8" s="30"/>
      <c r="M8" s="30"/>
      <c r="N8" s="30"/>
      <c r="O8" s="30"/>
      <c r="P8" s="30"/>
      <c r="Q8" s="30"/>
      <c r="R8" s="30"/>
      <c r="S8" s="30"/>
      <c r="T8" s="30"/>
      <c r="U8" s="30"/>
      <c r="V8" s="30"/>
      <c r="W8" s="276" t="s">
        <v>300</v>
      </c>
      <c r="X8" s="30"/>
      <c r="Y8" s="30"/>
      <c r="Z8" s="30"/>
      <c r="AA8" s="30"/>
      <c r="AB8" s="291" t="s">
        <v>435</v>
      </c>
      <c r="AC8" s="291"/>
      <c r="AD8" s="291"/>
      <c r="AE8" s="30"/>
      <c r="AF8" s="291" t="s">
        <v>62</v>
      </c>
      <c r="AG8" s="291"/>
      <c r="AH8" s="291"/>
      <c r="AI8" s="30"/>
      <c r="AJ8" s="291" t="s">
        <v>63</v>
      </c>
      <c r="AK8" s="291"/>
      <c r="AL8" s="291"/>
      <c r="AM8" s="30"/>
      <c r="AN8" s="30"/>
      <c r="AO8" s="30"/>
      <c r="AP8" s="291" t="s">
        <v>509</v>
      </c>
      <c r="AQ8" s="291"/>
      <c r="AR8" s="291"/>
      <c r="AS8" s="30"/>
      <c r="AT8" s="30"/>
      <c r="AU8" s="30"/>
      <c r="AV8" s="30"/>
      <c r="AW8" s="30"/>
      <c r="AX8" s="30"/>
      <c r="AY8" s="30"/>
      <c r="AZ8" s="30"/>
      <c r="BA8" s="30"/>
      <c r="BB8" s="30"/>
    </row>
    <row r="9" spans="1:54" ht="9.6" customHeight="1" x14ac:dyDescent="0.25">
      <c r="A9" s="30"/>
      <c r="B9" s="30"/>
      <c r="C9" s="30"/>
      <c r="D9" s="30"/>
      <c r="E9" s="30"/>
      <c r="F9" s="30"/>
      <c r="G9" s="30"/>
      <c r="H9" s="30"/>
      <c r="I9" s="30"/>
      <c r="J9" s="30"/>
      <c r="K9" s="30"/>
      <c r="L9" s="30"/>
      <c r="M9" s="30"/>
      <c r="N9" s="30"/>
      <c r="O9" s="30"/>
      <c r="P9" s="30"/>
      <c r="Q9" s="30"/>
      <c r="R9" s="30"/>
      <c r="S9" s="30"/>
      <c r="T9" s="30"/>
      <c r="U9" s="30"/>
      <c r="V9" s="30"/>
      <c r="W9" s="44" t="s">
        <v>510</v>
      </c>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44" t="s">
        <v>511</v>
      </c>
      <c r="BA9" s="30"/>
      <c r="BB9" s="30"/>
    </row>
    <row r="10" spans="1:54" ht="9.6" customHeight="1" x14ac:dyDescent="0.25">
      <c r="A10" s="30"/>
      <c r="B10" s="30"/>
      <c r="C10" s="30"/>
      <c r="D10" s="30"/>
      <c r="E10" s="30"/>
      <c r="F10" s="30"/>
      <c r="G10" s="30"/>
      <c r="H10" s="30"/>
      <c r="I10" s="44" t="s">
        <v>67</v>
      </c>
      <c r="J10" s="30"/>
      <c r="K10" s="30"/>
      <c r="L10" s="30"/>
      <c r="M10" s="30"/>
      <c r="N10" s="30"/>
      <c r="O10" s="44" t="s">
        <v>67</v>
      </c>
      <c r="P10" s="30"/>
      <c r="Q10" s="30"/>
      <c r="R10" s="30"/>
      <c r="S10" s="30"/>
      <c r="T10" s="30"/>
      <c r="U10" s="44" t="s">
        <v>67</v>
      </c>
      <c r="V10" s="30"/>
      <c r="W10" s="20" t="s">
        <v>512</v>
      </c>
      <c r="X10" s="30"/>
      <c r="Y10" s="30"/>
      <c r="Z10" s="30"/>
      <c r="AA10" s="30"/>
      <c r="AB10" s="30"/>
      <c r="AC10" s="30"/>
      <c r="AD10" s="44" t="s">
        <v>269</v>
      </c>
      <c r="AE10" s="30"/>
      <c r="AF10" s="30"/>
      <c r="AG10" s="30"/>
      <c r="AH10" s="44" t="s">
        <v>269</v>
      </c>
      <c r="AI10" s="30"/>
      <c r="AJ10" s="30"/>
      <c r="AK10" s="30"/>
      <c r="AL10" s="44" t="s">
        <v>269</v>
      </c>
      <c r="AM10" s="30"/>
      <c r="AN10" s="44" t="s">
        <v>412</v>
      </c>
      <c r="AO10" s="30"/>
      <c r="AP10" s="30"/>
      <c r="AQ10" s="30"/>
      <c r="AR10" s="30"/>
      <c r="AS10" s="30"/>
      <c r="AT10" s="30"/>
      <c r="AU10" s="30"/>
      <c r="AV10" s="54"/>
      <c r="AW10" s="30"/>
      <c r="AX10" s="30"/>
      <c r="AY10" s="30"/>
      <c r="AZ10" s="44" t="s">
        <v>513</v>
      </c>
      <c r="BA10" s="30"/>
      <c r="BB10" s="44" t="s">
        <v>514</v>
      </c>
    </row>
    <row r="11" spans="1:54" ht="9.6" customHeight="1" x14ac:dyDescent="0.25">
      <c r="A11" s="276" t="s">
        <v>74</v>
      </c>
      <c r="B11" s="30"/>
      <c r="C11" s="276" t="s">
        <v>76</v>
      </c>
      <c r="D11" s="30"/>
      <c r="E11" s="276" t="s">
        <v>77</v>
      </c>
      <c r="F11" s="30"/>
      <c r="G11" s="276" t="s">
        <v>438</v>
      </c>
      <c r="H11" s="30"/>
      <c r="I11" s="276" t="s">
        <v>83</v>
      </c>
      <c r="J11" s="30"/>
      <c r="K11" s="276" t="s">
        <v>77</v>
      </c>
      <c r="L11" s="30"/>
      <c r="M11" s="276" t="s">
        <v>438</v>
      </c>
      <c r="N11" s="30"/>
      <c r="O11" s="276" t="s">
        <v>83</v>
      </c>
      <c r="P11" s="30"/>
      <c r="Q11" s="276" t="s">
        <v>77</v>
      </c>
      <c r="R11" s="30"/>
      <c r="S11" s="276" t="s">
        <v>438</v>
      </c>
      <c r="T11" s="30"/>
      <c r="U11" s="276" t="s">
        <v>83</v>
      </c>
      <c r="V11" s="30"/>
      <c r="W11" s="294" t="s">
        <v>515</v>
      </c>
      <c r="X11" s="30"/>
      <c r="Y11" s="276" t="s">
        <v>68</v>
      </c>
      <c r="Z11" s="30"/>
      <c r="AA11" s="30"/>
      <c r="AB11" s="276" t="s">
        <v>77</v>
      </c>
      <c r="AC11" s="30"/>
      <c r="AD11" s="276" t="s">
        <v>376</v>
      </c>
      <c r="AE11" s="30"/>
      <c r="AF11" s="276" t="s">
        <v>77</v>
      </c>
      <c r="AG11" s="30"/>
      <c r="AH11" s="276" t="s">
        <v>376</v>
      </c>
      <c r="AI11" s="30"/>
      <c r="AJ11" s="276" t="s">
        <v>77</v>
      </c>
      <c r="AK11" s="30"/>
      <c r="AL11" s="276" t="s">
        <v>376</v>
      </c>
      <c r="AM11" s="30"/>
      <c r="AN11" s="276" t="s">
        <v>421</v>
      </c>
      <c r="AO11" s="30"/>
      <c r="AP11" s="276" t="s">
        <v>313</v>
      </c>
      <c r="AQ11" s="30"/>
      <c r="AR11" s="276" t="s">
        <v>314</v>
      </c>
      <c r="AS11" s="30"/>
      <c r="AT11" s="276" t="s">
        <v>74</v>
      </c>
      <c r="AU11" s="30"/>
      <c r="AV11" s="54"/>
      <c r="AW11" s="30"/>
      <c r="AX11" s="295" t="s">
        <v>368</v>
      </c>
      <c r="AY11" s="30"/>
      <c r="AZ11" s="295" t="s">
        <v>516</v>
      </c>
      <c r="BA11" s="30"/>
      <c r="BB11" s="295" t="s">
        <v>517</v>
      </c>
    </row>
    <row r="12" spans="1:54" ht="8.8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54"/>
      <c r="AW12" s="30"/>
      <c r="AX12" s="30"/>
      <c r="AY12" s="30"/>
      <c r="AZ12" s="30"/>
      <c r="BA12" s="30"/>
      <c r="BB12" s="30"/>
    </row>
    <row r="13" spans="1:54" ht="8.85" customHeight="1" x14ac:dyDescent="0.25">
      <c r="A13" s="30"/>
      <c r="B13" s="30" t="s">
        <v>87</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row>
    <row r="14" spans="1:54" ht="8.85" customHeight="1" x14ac:dyDescent="0.25">
      <c r="A14" s="30">
        <v>1</v>
      </c>
      <c r="B14" s="31"/>
      <c r="C14" s="11" t="s">
        <v>88</v>
      </c>
      <c r="D14" s="31"/>
      <c r="E14" s="296">
        <v>8339355</v>
      </c>
      <c r="F14" s="30"/>
      <c r="G14" s="97">
        <f t="shared" ref="G14:G57" si="0">(E14/$AV14)</f>
        <v>52.296160888978079</v>
      </c>
      <c r="H14" s="30"/>
      <c r="I14" s="297">
        <f>IF(G$60,G14/G$60*100,0)</f>
        <v>260.22626345011417</v>
      </c>
      <c r="J14" s="30"/>
      <c r="K14" s="296">
        <v>39250634</v>
      </c>
      <c r="L14" s="30"/>
      <c r="M14" s="97">
        <f t="shared" ref="M14:M57" si="1">(K14/$AV14)</f>
        <v>246.14103496713992</v>
      </c>
      <c r="N14" s="30"/>
      <c r="O14" s="297">
        <f>IF(M$60,M14/M$60*100,0)</f>
        <v>142.10094266273802</v>
      </c>
      <c r="P14" s="30"/>
      <c r="Q14" s="296">
        <v>53110896</v>
      </c>
      <c r="R14" s="30"/>
      <c r="S14" s="97">
        <f t="shared" ref="S14:S57" si="2">(Q14/$AV14)</f>
        <v>333.05884713791198</v>
      </c>
      <c r="T14" s="30"/>
      <c r="U14" s="297">
        <f>IF(S$60,S14/S$60*100,0)</f>
        <v>142.77419960204449</v>
      </c>
      <c r="V14" s="30"/>
      <c r="W14" s="296">
        <v>3434163</v>
      </c>
      <c r="X14" s="30"/>
      <c r="Y14" s="296">
        <f t="shared" ref="Y14:Y57" si="3">(E14+K14+Q14)</f>
        <v>100700885</v>
      </c>
      <c r="Z14" s="30"/>
      <c r="AA14" s="30"/>
      <c r="AB14" s="296">
        <v>16973357</v>
      </c>
      <c r="AC14" s="30"/>
      <c r="AD14" s="297">
        <f t="shared" ref="AD14:AD57" si="4">IF($Y14,AB14/$Y14*100,0)</f>
        <v>16.855221282315444</v>
      </c>
      <c r="AE14" s="30"/>
      <c r="AF14" s="296">
        <v>13784042</v>
      </c>
      <c r="AG14" s="30"/>
      <c r="AH14" s="297">
        <f t="shared" ref="AH14:AH57" si="5">IF($Y14,AF14/$Y14*100,0)</f>
        <v>13.688104131358925</v>
      </c>
      <c r="AI14" s="30"/>
      <c r="AJ14" s="296">
        <v>2951980</v>
      </c>
      <c r="AK14" s="30"/>
      <c r="AL14" s="297">
        <f t="shared" ref="AL14:AL57" si="6">IF($Y14,AJ14/$Y14*100,0)</f>
        <v>2.9314340186781873</v>
      </c>
      <c r="AM14" s="30"/>
      <c r="AN14" s="296">
        <v>5495648</v>
      </c>
      <c r="AO14" s="30"/>
      <c r="AP14" s="296">
        <v>3619220.9274503477</v>
      </c>
      <c r="AQ14" s="30"/>
      <c r="AR14" s="296">
        <v>724573.31647753646</v>
      </c>
      <c r="AS14" s="31"/>
      <c r="AT14" s="30">
        <v>1</v>
      </c>
      <c r="AU14" s="31"/>
      <c r="AV14" s="298">
        <v>159464</v>
      </c>
      <c r="AW14" s="31"/>
      <c r="AX14" s="298">
        <f>IF(E14,AV14,0)</f>
        <v>159464</v>
      </c>
      <c r="AY14" s="31"/>
      <c r="AZ14" s="298">
        <f>IF(K14,AV14,0)</f>
        <v>159464</v>
      </c>
      <c r="BA14" s="31"/>
      <c r="BB14" s="298">
        <f>IF(Q14,AV14,0)</f>
        <v>159464</v>
      </c>
    </row>
    <row r="15" spans="1:54" ht="8.85" customHeight="1" x14ac:dyDescent="0.25">
      <c r="A15" s="30">
        <v>2</v>
      </c>
      <c r="B15" s="31"/>
      <c r="C15" s="11" t="s">
        <v>90</v>
      </c>
      <c r="D15" s="31"/>
      <c r="E15" s="114">
        <v>389142</v>
      </c>
      <c r="F15" s="30"/>
      <c r="G15" s="297">
        <f t="shared" si="0"/>
        <v>22.023996830607278</v>
      </c>
      <c r="H15" s="30"/>
      <c r="I15" s="297">
        <f>IF(G$60,G15/G$60*100,0)</f>
        <v>109.59164695919388</v>
      </c>
      <c r="J15" s="30"/>
      <c r="K15" s="114">
        <v>6903315</v>
      </c>
      <c r="L15" s="30"/>
      <c r="M15" s="297">
        <f t="shared" si="1"/>
        <v>390.7020770841587</v>
      </c>
      <c r="N15" s="30"/>
      <c r="O15" s="297">
        <f>IF(M$60,M15/M$60*100,0)</f>
        <v>225.55821893476863</v>
      </c>
      <c r="P15" s="30"/>
      <c r="Q15" s="114">
        <v>6975667</v>
      </c>
      <c r="R15" s="30"/>
      <c r="S15" s="297">
        <f t="shared" si="2"/>
        <v>394.79693248061579</v>
      </c>
      <c r="T15" s="30"/>
      <c r="U15" s="297">
        <f>IF(S$60,S15/S$60*100,0)</f>
        <v>169.23981009554785</v>
      </c>
      <c r="V15" s="30"/>
      <c r="W15" s="114">
        <v>78184</v>
      </c>
      <c r="X15" s="30"/>
      <c r="Y15" s="114">
        <f t="shared" si="3"/>
        <v>14268124</v>
      </c>
      <c r="Z15" s="30"/>
      <c r="AA15" s="30"/>
      <c r="AB15" s="114">
        <v>4246843</v>
      </c>
      <c r="AC15" s="30"/>
      <c r="AD15" s="297">
        <f t="shared" si="4"/>
        <v>29.764550686551367</v>
      </c>
      <c r="AE15" s="30"/>
      <c r="AF15" s="114">
        <v>3131533</v>
      </c>
      <c r="AG15" s="30"/>
      <c r="AH15" s="297">
        <f t="shared" si="5"/>
        <v>21.947755710561527</v>
      </c>
      <c r="AI15" s="30"/>
      <c r="AJ15" s="114">
        <v>0</v>
      </c>
      <c r="AK15" s="30"/>
      <c r="AL15" s="297">
        <f t="shared" si="6"/>
        <v>0</v>
      </c>
      <c r="AM15" s="30"/>
      <c r="AN15" s="114">
        <v>5038005</v>
      </c>
      <c r="AO15" s="30"/>
      <c r="AP15" s="114">
        <v>773461.80757964542</v>
      </c>
      <c r="AQ15" s="30"/>
      <c r="AR15" s="114">
        <v>535497.58949065034</v>
      </c>
      <c r="AS15" s="31"/>
      <c r="AT15" s="30">
        <v>2</v>
      </c>
      <c r="AU15" s="31"/>
      <c r="AV15" s="298">
        <v>17669</v>
      </c>
      <c r="AW15" s="31"/>
      <c r="AX15" s="298">
        <f>IF(E15,AV15,0)</f>
        <v>17669</v>
      </c>
      <c r="AY15" s="31"/>
      <c r="AZ15" s="298">
        <f>IF(K15,AV15,0)</f>
        <v>17669</v>
      </c>
      <c r="BA15" s="31"/>
      <c r="BB15" s="298">
        <f>IF(Q15,AV15,0)</f>
        <v>17669</v>
      </c>
    </row>
    <row r="16" spans="1:54" ht="8.85" customHeight="1" x14ac:dyDescent="0.25">
      <c r="A16" s="30">
        <v>3</v>
      </c>
      <c r="B16" s="31"/>
      <c r="C16" s="11" t="s">
        <v>91</v>
      </c>
      <c r="D16" s="31"/>
      <c r="E16" s="114">
        <v>40984</v>
      </c>
      <c r="F16" s="30"/>
      <c r="G16" s="297">
        <f t="shared" si="0"/>
        <v>6.3032912949861579</v>
      </c>
      <c r="H16" s="30"/>
      <c r="I16" s="297">
        <f>IF(G$60,G16/G$60*100,0)</f>
        <v>31.365245808657139</v>
      </c>
      <c r="J16" s="30"/>
      <c r="K16" s="114">
        <v>86170</v>
      </c>
      <c r="L16" s="30"/>
      <c r="M16" s="297">
        <f t="shared" si="1"/>
        <v>13.252845278375885</v>
      </c>
      <c r="N16" s="30"/>
      <c r="O16" s="297">
        <f>IF(M$60,M16/M$60*100,0)</f>
        <v>7.6510680442700059</v>
      </c>
      <c r="P16" s="30"/>
      <c r="Q16" s="114">
        <v>2274007</v>
      </c>
      <c r="R16" s="30"/>
      <c r="S16" s="297">
        <f t="shared" si="2"/>
        <v>349.73961857889879</v>
      </c>
      <c r="T16" s="30"/>
      <c r="U16" s="297">
        <f>IF(S$60,S16/S$60*100,0)</f>
        <v>149.92483923133912</v>
      </c>
      <c r="V16" s="30"/>
      <c r="W16" s="114">
        <v>75765</v>
      </c>
      <c r="X16" s="30"/>
      <c r="Y16" s="114">
        <f t="shared" si="3"/>
        <v>2401161</v>
      </c>
      <c r="Z16" s="30"/>
      <c r="AA16" s="30"/>
      <c r="AB16" s="114">
        <v>1483785</v>
      </c>
      <c r="AC16" s="30"/>
      <c r="AD16" s="297">
        <f t="shared" si="4"/>
        <v>61.794481919371499</v>
      </c>
      <c r="AE16" s="30"/>
      <c r="AF16" s="114">
        <v>165791</v>
      </c>
      <c r="AG16" s="30"/>
      <c r="AH16" s="297">
        <f t="shared" si="5"/>
        <v>6.9046182242673435</v>
      </c>
      <c r="AI16" s="30"/>
      <c r="AJ16" s="114">
        <v>0</v>
      </c>
      <c r="AK16" s="30"/>
      <c r="AL16" s="297">
        <f t="shared" si="6"/>
        <v>0</v>
      </c>
      <c r="AM16" s="30"/>
      <c r="AN16" s="114">
        <v>0</v>
      </c>
      <c r="AO16" s="30"/>
      <c r="AP16" s="114">
        <v>150854.96343430772</v>
      </c>
      <c r="AQ16" s="30"/>
      <c r="AR16" s="114">
        <v>167045.43226155231</v>
      </c>
      <c r="AS16" s="31"/>
      <c r="AT16" s="30">
        <v>3</v>
      </c>
      <c r="AU16" s="31"/>
      <c r="AV16" s="298">
        <v>6502</v>
      </c>
      <c r="AW16" s="31"/>
      <c r="AX16" s="298">
        <f>IF(E16,AV16,0)</f>
        <v>6502</v>
      </c>
      <c r="AY16" s="31"/>
      <c r="AZ16" s="298">
        <f>IF(K16,AV16,0)</f>
        <v>6502</v>
      </c>
      <c r="BA16" s="31"/>
      <c r="BB16" s="298">
        <f>IF(Q16,AV16,0)</f>
        <v>6502</v>
      </c>
    </row>
    <row r="17" spans="1:54" ht="8.85" customHeight="1" x14ac:dyDescent="0.25">
      <c r="A17" s="30">
        <v>4</v>
      </c>
      <c r="B17" s="31"/>
      <c r="C17" s="11" t="s">
        <v>92</v>
      </c>
      <c r="D17" s="31"/>
      <c r="E17" s="114">
        <v>1443549</v>
      </c>
      <c r="F17" s="30"/>
      <c r="G17" s="297">
        <f t="shared" si="0"/>
        <v>29.417558231949624</v>
      </c>
      <c r="H17" s="30"/>
      <c r="I17" s="297">
        <f>IF(G$60,G17/G$60*100,0)</f>
        <v>146.38208863511068</v>
      </c>
      <c r="J17" s="30"/>
      <c r="K17" s="114">
        <v>20507654</v>
      </c>
      <c r="L17" s="30"/>
      <c r="M17" s="297">
        <f t="shared" si="1"/>
        <v>417.91799637260294</v>
      </c>
      <c r="N17" s="30"/>
      <c r="O17" s="297">
        <f>IF(M$60,M17/M$60*100,0)</f>
        <v>241.27038081316988</v>
      </c>
      <c r="P17" s="30"/>
      <c r="Q17" s="114">
        <v>28430581</v>
      </c>
      <c r="R17" s="30"/>
      <c r="S17" s="297">
        <f t="shared" si="2"/>
        <v>579.37643414644083</v>
      </c>
      <c r="T17" s="30"/>
      <c r="U17" s="297">
        <f>IF(S$60,S17/S$60*100,0)</f>
        <v>248.36453787186827</v>
      </c>
      <c r="V17" s="30"/>
      <c r="W17" s="114">
        <v>476379</v>
      </c>
      <c r="X17" s="30"/>
      <c r="Y17" s="114">
        <f t="shared" si="3"/>
        <v>50381784</v>
      </c>
      <c r="Z17" s="30"/>
      <c r="AA17" s="30"/>
      <c r="AB17" s="114">
        <v>9073508</v>
      </c>
      <c r="AC17" s="30"/>
      <c r="AD17" s="297">
        <f t="shared" si="4"/>
        <v>18.009501211787182</v>
      </c>
      <c r="AE17" s="30"/>
      <c r="AF17" s="114">
        <v>13262474</v>
      </c>
      <c r="AG17" s="30"/>
      <c r="AH17" s="297">
        <f t="shared" si="5"/>
        <v>26.323946766156592</v>
      </c>
      <c r="AI17" s="30"/>
      <c r="AJ17" s="114">
        <v>420884</v>
      </c>
      <c r="AK17" s="30"/>
      <c r="AL17" s="297">
        <f t="shared" si="6"/>
        <v>0.83538923512513963</v>
      </c>
      <c r="AM17" s="30"/>
      <c r="AN17" s="114">
        <v>17346109</v>
      </c>
      <c r="AO17" s="30"/>
      <c r="AP17" s="114">
        <v>1091832.4683523003</v>
      </c>
      <c r="AQ17" s="30"/>
      <c r="AR17" s="114">
        <v>574281.10843665781</v>
      </c>
      <c r="AS17" s="31"/>
      <c r="AT17" s="30">
        <v>4</v>
      </c>
      <c r="AU17" s="31"/>
      <c r="AV17" s="298">
        <v>49071</v>
      </c>
      <c r="AW17" s="31"/>
      <c r="AX17" s="298">
        <f>IF(E17,AV17,0)</f>
        <v>49071</v>
      </c>
      <c r="AY17" s="31"/>
      <c r="AZ17" s="298">
        <f>IF(K17,AV17,0)</f>
        <v>49071</v>
      </c>
      <c r="BA17" s="31"/>
      <c r="BB17" s="298">
        <f>IF(Q17,AV17,0)</f>
        <v>49071</v>
      </c>
    </row>
    <row r="18" spans="1:54" ht="8.85" customHeight="1" x14ac:dyDescent="0.25">
      <c r="A18" s="30">
        <v>5</v>
      </c>
      <c r="B18" s="31"/>
      <c r="C18" s="11" t="s">
        <v>93</v>
      </c>
      <c r="D18" s="31"/>
      <c r="E18" s="114">
        <v>6787756</v>
      </c>
      <c r="F18" s="30"/>
      <c r="G18" s="297">
        <f t="shared" si="0"/>
        <v>28.225278083872176</v>
      </c>
      <c r="H18" s="30"/>
      <c r="I18" s="297">
        <f>IF(G$60,G18/G$60*100,0)</f>
        <v>140.44928969450365</v>
      </c>
      <c r="J18" s="30"/>
      <c r="K18" s="114">
        <v>23584607</v>
      </c>
      <c r="L18" s="30"/>
      <c r="M18" s="297">
        <f t="shared" si="1"/>
        <v>98.071010665945906</v>
      </c>
      <c r="N18" s="30"/>
      <c r="O18" s="297">
        <f>IF(M$60,M18/M$60*100,0)</f>
        <v>56.617877898249745</v>
      </c>
      <c r="P18" s="30"/>
      <c r="Q18" s="114">
        <v>26067647</v>
      </c>
      <c r="R18" s="30"/>
      <c r="S18" s="297">
        <f t="shared" si="2"/>
        <v>108.39614528972702</v>
      </c>
      <c r="T18" s="30"/>
      <c r="U18" s="297">
        <f>IF(S$60,S18/S$60*100,0)</f>
        <v>46.466782121777342</v>
      </c>
      <c r="V18" s="30"/>
      <c r="W18" s="114">
        <v>2245219</v>
      </c>
      <c r="X18" s="30"/>
      <c r="Y18" s="114">
        <f t="shared" si="3"/>
        <v>56440010</v>
      </c>
      <c r="Z18" s="30"/>
      <c r="AA18" s="30"/>
      <c r="AB18" s="114">
        <v>15179847</v>
      </c>
      <c r="AC18" s="30"/>
      <c r="AD18" s="297">
        <f t="shared" si="4"/>
        <v>26.895542718720282</v>
      </c>
      <c r="AE18" s="30"/>
      <c r="AF18" s="114">
        <v>10931110</v>
      </c>
      <c r="AG18" s="30"/>
      <c r="AH18" s="297">
        <f t="shared" si="5"/>
        <v>19.367661345205288</v>
      </c>
      <c r="AI18" s="30"/>
      <c r="AJ18" s="114">
        <v>0</v>
      </c>
      <c r="AK18" s="30"/>
      <c r="AL18" s="297">
        <f t="shared" si="6"/>
        <v>0</v>
      </c>
      <c r="AM18" s="30"/>
      <c r="AN18" s="114">
        <v>7269310</v>
      </c>
      <c r="AO18" s="30"/>
      <c r="AP18" s="114">
        <v>3152635.6761678485</v>
      </c>
      <c r="AQ18" s="30"/>
      <c r="AR18" s="114">
        <v>1822142.937981209</v>
      </c>
      <c r="AS18" s="31"/>
      <c r="AT18" s="30">
        <v>5</v>
      </c>
      <c r="AU18" s="31"/>
      <c r="AV18" s="298">
        <v>240485</v>
      </c>
      <c r="AW18" s="31"/>
      <c r="AX18" s="298">
        <f>IF(E18,AV18,0)</f>
        <v>240485</v>
      </c>
      <c r="AY18" s="31"/>
      <c r="AZ18" s="298">
        <f>IF(K18,AV18,0)</f>
        <v>240485</v>
      </c>
      <c r="BA18" s="31"/>
      <c r="BB18" s="298">
        <f>IF(Q18,AV18,0)</f>
        <v>240485</v>
      </c>
    </row>
    <row r="19" spans="1:54" ht="8.85" customHeight="1" x14ac:dyDescent="0.25">
      <c r="A19" s="39"/>
      <c r="B19" s="31"/>
      <c r="C19" s="11"/>
      <c r="D19" s="31"/>
      <c r="E19" s="30"/>
      <c r="F19" s="30"/>
      <c r="G19" s="54"/>
      <c r="H19" s="30"/>
      <c r="I19" s="54"/>
      <c r="J19" s="30"/>
      <c r="K19" s="30"/>
      <c r="L19" s="30"/>
      <c r="M19" s="54"/>
      <c r="N19" s="30"/>
      <c r="O19" s="54"/>
      <c r="P19" s="30"/>
      <c r="Q19" s="30"/>
      <c r="R19" s="30"/>
      <c r="S19" s="54"/>
      <c r="T19" s="30"/>
      <c r="U19" s="54"/>
      <c r="V19" s="30"/>
      <c r="W19" s="30"/>
      <c r="X19" s="30"/>
      <c r="Y19" s="114"/>
      <c r="Z19" s="30"/>
      <c r="AA19" s="30"/>
      <c r="AB19" s="30"/>
      <c r="AC19" s="30"/>
      <c r="AD19" s="54"/>
      <c r="AE19" s="30"/>
      <c r="AF19" s="30"/>
      <c r="AG19" s="30"/>
      <c r="AH19" s="54"/>
      <c r="AI19" s="30"/>
      <c r="AJ19" s="30"/>
      <c r="AK19" s="30"/>
      <c r="AL19" s="54"/>
      <c r="AM19" s="30"/>
      <c r="AN19" s="30"/>
      <c r="AO19" s="30"/>
      <c r="AP19" s="30"/>
      <c r="AQ19" s="30"/>
      <c r="AR19" s="30"/>
      <c r="AS19" s="31"/>
      <c r="AT19" s="37"/>
      <c r="AU19" s="31"/>
      <c r="AV19" s="277"/>
      <c r="AW19" s="31"/>
      <c r="AX19" s="31"/>
      <c r="AY19" s="31"/>
      <c r="AZ19" s="31"/>
      <c r="BA19" s="31"/>
      <c r="BB19" s="31"/>
    </row>
    <row r="20" spans="1:54" ht="8.85" customHeight="1" x14ac:dyDescent="0.25">
      <c r="A20" s="30">
        <v>6</v>
      </c>
      <c r="B20" s="31"/>
      <c r="C20" s="11" t="s">
        <v>94</v>
      </c>
      <c r="D20" s="31"/>
      <c r="E20" s="114">
        <v>236651</v>
      </c>
      <c r="F20" s="30"/>
      <c r="G20" s="297">
        <f t="shared" si="0"/>
        <v>13.669766635859519</v>
      </c>
      <c r="H20" s="30"/>
      <c r="I20" s="297">
        <f>IF(G$60,G20/G$60*100,0)</f>
        <v>68.020906954079692</v>
      </c>
      <c r="J20" s="30"/>
      <c r="K20" s="114">
        <v>1411758</v>
      </c>
      <c r="L20" s="30"/>
      <c r="M20" s="297">
        <f t="shared" si="1"/>
        <v>81.547943622920513</v>
      </c>
      <c r="N20" s="30"/>
      <c r="O20" s="297">
        <f>IF(M$60,M20/M$60*100,0)</f>
        <v>47.078861363249878</v>
      </c>
      <c r="P20" s="30"/>
      <c r="Q20" s="114">
        <v>2679415</v>
      </c>
      <c r="R20" s="30"/>
      <c r="S20" s="297">
        <f t="shared" si="2"/>
        <v>154.77212338262476</v>
      </c>
      <c r="T20" s="30"/>
      <c r="U20" s="297">
        <f>IF(S$60,S20/S$60*100,0)</f>
        <v>66.347032143280899</v>
      </c>
      <c r="V20" s="30"/>
      <c r="W20" s="114">
        <v>188206</v>
      </c>
      <c r="X20" s="30"/>
      <c r="Y20" s="114">
        <f t="shared" si="3"/>
        <v>4327824</v>
      </c>
      <c r="Z20" s="30"/>
      <c r="AA20" s="30"/>
      <c r="AB20" s="114">
        <v>920518</v>
      </c>
      <c r="AC20" s="30"/>
      <c r="AD20" s="297">
        <f t="shared" si="4"/>
        <v>21.269765129081033</v>
      </c>
      <c r="AE20" s="30"/>
      <c r="AF20" s="114">
        <v>916806</v>
      </c>
      <c r="AG20" s="30"/>
      <c r="AH20" s="297">
        <f t="shared" si="5"/>
        <v>21.183994543216176</v>
      </c>
      <c r="AI20" s="30"/>
      <c r="AJ20" s="114">
        <v>0</v>
      </c>
      <c r="AK20" s="30"/>
      <c r="AL20" s="297">
        <f t="shared" si="6"/>
        <v>0</v>
      </c>
      <c r="AM20" s="30"/>
      <c r="AN20" s="114">
        <v>498545</v>
      </c>
      <c r="AO20" s="30"/>
      <c r="AP20" s="114">
        <v>356299.86555269116</v>
      </c>
      <c r="AQ20" s="30"/>
      <c r="AR20" s="114">
        <v>171902.13279442143</v>
      </c>
      <c r="AS20" s="31"/>
      <c r="AT20" s="30">
        <v>6</v>
      </c>
      <c r="AU20" s="31"/>
      <c r="AV20" s="298">
        <v>17312</v>
      </c>
      <c r="AW20" s="31"/>
      <c r="AX20" s="298">
        <f>IF(E20,AV20,0)</f>
        <v>17312</v>
      </c>
      <c r="AY20" s="31"/>
      <c r="AZ20" s="298">
        <f>IF(K20,AV20,0)</f>
        <v>17312</v>
      </c>
      <c r="BA20" s="31"/>
      <c r="BB20" s="298">
        <f>IF(Q20,AV20,0)</f>
        <v>17312</v>
      </c>
    </row>
    <row r="21" spans="1:54" ht="8.85" customHeight="1" x14ac:dyDescent="0.25">
      <c r="A21" s="30">
        <v>7</v>
      </c>
      <c r="B21" s="31"/>
      <c r="C21" s="11" t="s">
        <v>95</v>
      </c>
      <c r="D21" s="31"/>
      <c r="E21" s="114">
        <v>97725</v>
      </c>
      <c r="F21" s="30"/>
      <c r="G21" s="297">
        <f t="shared" si="0"/>
        <v>16.383067896060354</v>
      </c>
      <c r="H21" s="30"/>
      <c r="I21" s="297">
        <f>IF(G$60,G21/G$60*100,0)</f>
        <v>81.522323435788607</v>
      </c>
      <c r="J21" s="30"/>
      <c r="K21" s="114">
        <v>1918494</v>
      </c>
      <c r="L21" s="30"/>
      <c r="M21" s="297">
        <f t="shared" si="1"/>
        <v>321.62514668901929</v>
      </c>
      <c r="N21" s="30"/>
      <c r="O21" s="297">
        <f>IF(M$60,M21/M$60*100,0)</f>
        <v>185.67906214683981</v>
      </c>
      <c r="P21" s="30"/>
      <c r="Q21" s="114">
        <v>1758443</v>
      </c>
      <c r="R21" s="30"/>
      <c r="S21" s="297">
        <f t="shared" si="2"/>
        <v>294.79346186085496</v>
      </c>
      <c r="T21" s="30"/>
      <c r="U21" s="297">
        <f>IF(S$60,S21/S$60*100,0)</f>
        <v>126.37076278496622</v>
      </c>
      <c r="V21" s="30"/>
      <c r="W21" s="114">
        <v>26687</v>
      </c>
      <c r="X21" s="30"/>
      <c r="Y21" s="114">
        <f t="shared" si="3"/>
        <v>3774662</v>
      </c>
      <c r="Z21" s="30"/>
      <c r="AA21" s="30"/>
      <c r="AB21" s="114">
        <v>1516895</v>
      </c>
      <c r="AC21" s="30"/>
      <c r="AD21" s="297">
        <f t="shared" si="4"/>
        <v>40.186247139478979</v>
      </c>
      <c r="AE21" s="30"/>
      <c r="AF21" s="114">
        <v>120170</v>
      </c>
      <c r="AG21" s="30"/>
      <c r="AH21" s="297">
        <f t="shared" si="5"/>
        <v>3.1835963061063484</v>
      </c>
      <c r="AI21" s="30"/>
      <c r="AJ21" s="114">
        <v>0</v>
      </c>
      <c r="AK21" s="30"/>
      <c r="AL21" s="297">
        <f t="shared" si="6"/>
        <v>0</v>
      </c>
      <c r="AM21" s="30"/>
      <c r="AN21" s="114">
        <v>1427433</v>
      </c>
      <c r="AO21" s="30"/>
      <c r="AP21" s="114">
        <v>262075.25086887364</v>
      </c>
      <c r="AQ21" s="30"/>
      <c r="AR21" s="114">
        <v>194574.36144940119</v>
      </c>
      <c r="AS21" s="31"/>
      <c r="AT21" s="30">
        <v>7</v>
      </c>
      <c r="AU21" s="31"/>
      <c r="AV21" s="298">
        <v>5965</v>
      </c>
      <c r="AW21" s="31"/>
      <c r="AX21" s="298">
        <f>IF(E21,AV21,0)</f>
        <v>5965</v>
      </c>
      <c r="AY21" s="31"/>
      <c r="AZ21" s="298">
        <f>IF(K21,AV21,0)</f>
        <v>5965</v>
      </c>
      <c r="BA21" s="31"/>
      <c r="BB21" s="298">
        <f>IF(Q21,AV21,0)</f>
        <v>5965</v>
      </c>
    </row>
    <row r="22" spans="1:54" ht="8.85" customHeight="1" x14ac:dyDescent="0.25">
      <c r="A22" s="30">
        <v>8</v>
      </c>
      <c r="B22" s="31"/>
      <c r="C22" s="11" t="s">
        <v>96</v>
      </c>
      <c r="D22" s="31"/>
      <c r="E22" s="114">
        <v>601970</v>
      </c>
      <c r="F22" s="30"/>
      <c r="G22" s="297">
        <f t="shared" si="0"/>
        <v>14.343889246312578</v>
      </c>
      <c r="H22" s="30"/>
      <c r="I22" s="297">
        <f>IF(G$60,G22/G$60*100,0)</f>
        <v>71.375348370876097</v>
      </c>
      <c r="J22" s="30"/>
      <c r="K22" s="114">
        <v>9531755</v>
      </c>
      <c r="L22" s="30"/>
      <c r="M22" s="297">
        <f t="shared" si="1"/>
        <v>227.12500297853074</v>
      </c>
      <c r="N22" s="30"/>
      <c r="O22" s="297">
        <f>IF(M$60,M22/M$60*100,0)</f>
        <v>131.12269975558974</v>
      </c>
      <c r="P22" s="30"/>
      <c r="Q22" s="114">
        <v>14316886</v>
      </c>
      <c r="R22" s="30"/>
      <c r="S22" s="297">
        <f t="shared" si="2"/>
        <v>341.14628160221127</v>
      </c>
      <c r="T22" s="30"/>
      <c r="U22" s="297">
        <f>IF(S$60,S22/S$60*100,0)</f>
        <v>146.24108538633413</v>
      </c>
      <c r="V22" s="30"/>
      <c r="W22" s="114">
        <v>75976</v>
      </c>
      <c r="X22" s="30"/>
      <c r="Y22" s="114">
        <f t="shared" si="3"/>
        <v>24450611</v>
      </c>
      <c r="Z22" s="30"/>
      <c r="AA22" s="30"/>
      <c r="AB22" s="114">
        <v>11913330</v>
      </c>
      <c r="AC22" s="30"/>
      <c r="AD22" s="297">
        <f t="shared" si="4"/>
        <v>48.724058470358877</v>
      </c>
      <c r="AE22" s="30"/>
      <c r="AF22" s="114">
        <v>3205920</v>
      </c>
      <c r="AG22" s="30"/>
      <c r="AH22" s="297">
        <f t="shared" si="5"/>
        <v>13.111819577842043</v>
      </c>
      <c r="AI22" s="30"/>
      <c r="AJ22" s="114">
        <v>34502</v>
      </c>
      <c r="AK22" s="30"/>
      <c r="AL22" s="297">
        <f t="shared" si="6"/>
        <v>0.14110894815675568</v>
      </c>
      <c r="AM22" s="30"/>
      <c r="AN22" s="114">
        <v>5158399</v>
      </c>
      <c r="AO22" s="30"/>
      <c r="AP22" s="114">
        <v>1274702.270524082</v>
      </c>
      <c r="AQ22" s="30"/>
      <c r="AR22" s="114">
        <v>1692715.7652061065</v>
      </c>
      <c r="AS22" s="31"/>
      <c r="AT22" s="30">
        <v>8</v>
      </c>
      <c r="AU22" s="31"/>
      <c r="AV22" s="298">
        <v>41967</v>
      </c>
      <c r="AW22" s="31"/>
      <c r="AX22" s="298">
        <f>IF(E22,AV22,0)</f>
        <v>41967</v>
      </c>
      <c r="AY22" s="31"/>
      <c r="AZ22" s="298">
        <f>IF(K22,AV22,0)</f>
        <v>41967</v>
      </c>
      <c r="BA22" s="31"/>
      <c r="BB22" s="298">
        <f>IF(Q22,AV22,0)</f>
        <v>41967</v>
      </c>
    </row>
    <row r="23" spans="1:54" ht="8.85" customHeight="1" x14ac:dyDescent="0.25">
      <c r="A23" s="30">
        <v>9</v>
      </c>
      <c r="B23" s="31"/>
      <c r="C23" s="11" t="s">
        <v>97</v>
      </c>
      <c r="D23" s="31"/>
      <c r="E23" s="114">
        <v>76362</v>
      </c>
      <c r="F23" s="30"/>
      <c r="G23" s="297">
        <f t="shared" si="0"/>
        <v>12.763162293163965</v>
      </c>
      <c r="H23" s="30"/>
      <c r="I23" s="297">
        <f>IF(G$60,G23/G$60*100,0)</f>
        <v>63.509633917648578</v>
      </c>
      <c r="J23" s="30"/>
      <c r="K23" s="114">
        <v>805817</v>
      </c>
      <c r="L23" s="30"/>
      <c r="M23" s="297">
        <f t="shared" si="1"/>
        <v>134.68443924452615</v>
      </c>
      <c r="N23" s="30"/>
      <c r="O23" s="297">
        <f>IF(M$60,M23/M$60*100,0)</f>
        <v>77.75536403836314</v>
      </c>
      <c r="P23" s="30"/>
      <c r="Q23" s="114">
        <v>1335188</v>
      </c>
      <c r="R23" s="30"/>
      <c r="S23" s="297">
        <f t="shared" si="2"/>
        <v>223.1636302858098</v>
      </c>
      <c r="T23" s="30"/>
      <c r="U23" s="297">
        <f>IF(S$60,S23/S$60*100,0)</f>
        <v>95.664802085709937</v>
      </c>
      <c r="V23" s="30"/>
      <c r="W23" s="114">
        <v>0</v>
      </c>
      <c r="X23" s="30"/>
      <c r="Y23" s="114">
        <f t="shared" si="3"/>
        <v>2217367</v>
      </c>
      <c r="Z23" s="30"/>
      <c r="AA23" s="30"/>
      <c r="AB23" s="114">
        <v>660305</v>
      </c>
      <c r="AC23" s="30"/>
      <c r="AD23" s="297">
        <f t="shared" si="4"/>
        <v>29.778787183177162</v>
      </c>
      <c r="AE23" s="30"/>
      <c r="AF23" s="114">
        <v>779927</v>
      </c>
      <c r="AG23" s="30"/>
      <c r="AH23" s="297">
        <f t="shared" si="5"/>
        <v>35.173563961220673</v>
      </c>
      <c r="AI23" s="30"/>
      <c r="AJ23" s="114">
        <v>0</v>
      </c>
      <c r="AK23" s="30"/>
      <c r="AL23" s="297">
        <f t="shared" si="6"/>
        <v>0</v>
      </c>
      <c r="AM23" s="30"/>
      <c r="AN23" s="114">
        <v>274493</v>
      </c>
      <c r="AO23" s="30"/>
      <c r="AP23" s="114">
        <v>128308.38</v>
      </c>
      <c r="AQ23" s="30"/>
      <c r="AR23" s="114">
        <v>196030.65</v>
      </c>
      <c r="AS23" s="31"/>
      <c r="AT23" s="30">
        <v>9</v>
      </c>
      <c r="AU23" s="31"/>
      <c r="AV23" s="298">
        <v>5983</v>
      </c>
      <c r="AW23" s="31"/>
      <c r="AX23" s="298">
        <f>IF(E23,AV23,0)</f>
        <v>5983</v>
      </c>
      <c r="AY23" s="31"/>
      <c r="AZ23" s="298">
        <f>IF(K23,AV23,0)</f>
        <v>5983</v>
      </c>
      <c r="BA23" s="31"/>
      <c r="BB23" s="298">
        <f>IF(Q23,AV23,0)</f>
        <v>5983</v>
      </c>
    </row>
    <row r="24" spans="1:54" ht="8.85" customHeight="1" x14ac:dyDescent="0.25">
      <c r="A24" s="30">
        <v>10</v>
      </c>
      <c r="B24" s="31"/>
      <c r="C24" s="11" t="s">
        <v>98</v>
      </c>
      <c r="D24" s="31"/>
      <c r="E24" s="114">
        <v>1338513</v>
      </c>
      <c r="F24" s="30"/>
      <c r="G24" s="297">
        <f t="shared" si="0"/>
        <v>57.553123790686676</v>
      </c>
      <c r="H24" s="30"/>
      <c r="I24" s="297">
        <f>IF(G$60,G24/G$60*100,0)</f>
        <v>286.38496783209905</v>
      </c>
      <c r="J24" s="30"/>
      <c r="K24" s="114">
        <v>1940225</v>
      </c>
      <c r="L24" s="30"/>
      <c r="M24" s="297">
        <f t="shared" si="1"/>
        <v>83.425420303564522</v>
      </c>
      <c r="N24" s="30"/>
      <c r="O24" s="297">
        <f>IF(M$60,M24/M$60*100,0)</f>
        <v>48.162757050055774</v>
      </c>
      <c r="P24" s="30"/>
      <c r="Q24" s="114">
        <v>3248357</v>
      </c>
      <c r="R24" s="30"/>
      <c r="S24" s="297">
        <f t="shared" si="2"/>
        <v>139.67222771638646</v>
      </c>
      <c r="T24" s="30"/>
      <c r="U24" s="297">
        <f>IF(S$60,S24/S$60*100,0)</f>
        <v>59.874075377989342</v>
      </c>
      <c r="V24" s="30"/>
      <c r="W24" s="114">
        <v>1043878</v>
      </c>
      <c r="X24" s="30"/>
      <c r="Y24" s="114">
        <f t="shared" si="3"/>
        <v>6527095</v>
      </c>
      <c r="Z24" s="30"/>
      <c r="AA24" s="30"/>
      <c r="AB24" s="114">
        <v>150774</v>
      </c>
      <c r="AC24" s="30"/>
      <c r="AD24" s="297">
        <f t="shared" si="4"/>
        <v>2.3099709748364319</v>
      </c>
      <c r="AE24" s="30"/>
      <c r="AF24" s="114">
        <v>51099</v>
      </c>
      <c r="AG24" s="30"/>
      <c r="AH24" s="297">
        <f t="shared" si="5"/>
        <v>0.7828750768910212</v>
      </c>
      <c r="AI24" s="30"/>
      <c r="AJ24" s="114">
        <v>1926</v>
      </c>
      <c r="AK24" s="30"/>
      <c r="AL24" s="297">
        <f t="shared" si="6"/>
        <v>2.9507767237951951E-2</v>
      </c>
      <c r="AM24" s="30"/>
      <c r="AN24" s="114">
        <v>253872</v>
      </c>
      <c r="AO24" s="30"/>
      <c r="AP24" s="114">
        <v>0</v>
      </c>
      <c r="AQ24" s="30"/>
      <c r="AR24" s="114">
        <v>5846.84</v>
      </c>
      <c r="AS24" s="31"/>
      <c r="AT24" s="30">
        <v>10</v>
      </c>
      <c r="AU24" s="31"/>
      <c r="AV24" s="298">
        <v>23257</v>
      </c>
      <c r="AW24" s="31"/>
      <c r="AX24" s="298">
        <f>IF(E24,AV24,0)</f>
        <v>23257</v>
      </c>
      <c r="AY24" s="31"/>
      <c r="AZ24" s="298">
        <f>IF(K24,AV24,0)</f>
        <v>23257</v>
      </c>
      <c r="BA24" s="31"/>
      <c r="BB24" s="298">
        <f>IF(Q24,AV24,0)</f>
        <v>23257</v>
      </c>
    </row>
    <row r="25" spans="1:54" ht="8.85" customHeight="1" x14ac:dyDescent="0.25">
      <c r="A25" s="39"/>
      <c r="B25" s="31"/>
      <c r="C25" s="11"/>
      <c r="D25" s="31"/>
      <c r="E25" s="30"/>
      <c r="F25" s="30"/>
      <c r="G25" s="54"/>
      <c r="H25" s="30"/>
      <c r="I25" s="54"/>
      <c r="J25" s="30"/>
      <c r="K25" s="30"/>
      <c r="L25" s="30"/>
      <c r="M25" s="54"/>
      <c r="N25" s="30"/>
      <c r="O25" s="54"/>
      <c r="P25" s="30"/>
      <c r="Q25" s="30"/>
      <c r="R25" s="30"/>
      <c r="S25" s="54"/>
      <c r="T25" s="30"/>
      <c r="U25" s="54"/>
      <c r="V25" s="30"/>
      <c r="W25" s="30"/>
      <c r="X25" s="30"/>
      <c r="Y25" s="114"/>
      <c r="Z25" s="30"/>
      <c r="AA25" s="30"/>
      <c r="AB25" s="30"/>
      <c r="AC25" s="30"/>
      <c r="AD25" s="54"/>
      <c r="AE25" s="30"/>
      <c r="AF25" s="30"/>
      <c r="AG25" s="30"/>
      <c r="AH25" s="54"/>
      <c r="AI25" s="30"/>
      <c r="AJ25" s="30"/>
      <c r="AK25" s="30"/>
      <c r="AL25" s="54"/>
      <c r="AM25" s="30"/>
      <c r="AN25" s="30"/>
      <c r="AO25" s="30"/>
      <c r="AP25" s="30"/>
      <c r="AQ25" s="30"/>
      <c r="AR25" s="30"/>
      <c r="AS25" s="31"/>
      <c r="AT25" s="37"/>
      <c r="AU25" s="31"/>
      <c r="AV25" s="277"/>
      <c r="AW25" s="31"/>
      <c r="AX25" s="31"/>
      <c r="AY25" s="31"/>
      <c r="AZ25" s="31"/>
      <c r="BA25" s="31"/>
      <c r="BB25" s="31"/>
    </row>
    <row r="26" spans="1:54" ht="8.85" customHeight="1" x14ac:dyDescent="0.25">
      <c r="A26" s="30">
        <v>11</v>
      </c>
      <c r="B26" s="31"/>
      <c r="C26" s="11" t="s">
        <v>99</v>
      </c>
      <c r="D26" s="31"/>
      <c r="E26" s="114">
        <v>251519</v>
      </c>
      <c r="F26" s="30"/>
      <c r="G26" s="297">
        <f t="shared" si="0"/>
        <v>17.809176520569284</v>
      </c>
      <c r="H26" s="30"/>
      <c r="I26" s="297">
        <f>IF(G$60,G26/G$60*100,0)</f>
        <v>88.618655409712829</v>
      </c>
      <c r="J26" s="30"/>
      <c r="K26" s="114">
        <v>928146</v>
      </c>
      <c r="L26" s="30"/>
      <c r="M26" s="297">
        <f t="shared" si="1"/>
        <v>65.718756638108047</v>
      </c>
      <c r="N26" s="30"/>
      <c r="O26" s="297">
        <f>IF(M$60,M26/M$60*100,0)</f>
        <v>37.940432281618349</v>
      </c>
      <c r="P26" s="30"/>
      <c r="Q26" s="114">
        <v>1435781</v>
      </c>
      <c r="R26" s="30"/>
      <c r="S26" s="297">
        <f t="shared" si="2"/>
        <v>101.66260709480989</v>
      </c>
      <c r="T26" s="30"/>
      <c r="U26" s="297">
        <f>IF(S$60,S26/S$60*100,0)</f>
        <v>43.580278626882922</v>
      </c>
      <c r="V26" s="30"/>
      <c r="W26" s="114">
        <v>264423</v>
      </c>
      <c r="X26" s="30"/>
      <c r="Y26" s="114">
        <f t="shared" si="3"/>
        <v>2615446</v>
      </c>
      <c r="Z26" s="30"/>
      <c r="AA26" s="30"/>
      <c r="AB26" s="114">
        <v>368207</v>
      </c>
      <c r="AC26" s="30"/>
      <c r="AD26" s="297">
        <f t="shared" si="4"/>
        <v>14.078172518186191</v>
      </c>
      <c r="AE26" s="30"/>
      <c r="AF26" s="114">
        <v>45915</v>
      </c>
      <c r="AG26" s="30"/>
      <c r="AH26" s="297">
        <f t="shared" si="5"/>
        <v>1.7555323260354065</v>
      </c>
      <c r="AI26" s="30"/>
      <c r="AJ26" s="114">
        <v>872</v>
      </c>
      <c r="AK26" s="30"/>
      <c r="AL26" s="297">
        <f t="shared" si="6"/>
        <v>3.334039395193019E-2</v>
      </c>
      <c r="AM26" s="30"/>
      <c r="AN26" s="114">
        <v>120937</v>
      </c>
      <c r="AO26" s="30"/>
      <c r="AP26" s="114">
        <v>0</v>
      </c>
      <c r="AQ26" s="30"/>
      <c r="AR26" s="114">
        <v>1210.03</v>
      </c>
      <c r="AS26" s="31"/>
      <c r="AT26" s="30">
        <v>11</v>
      </c>
      <c r="AU26" s="31"/>
      <c r="AV26" s="298">
        <v>14123</v>
      </c>
      <c r="AW26" s="31"/>
      <c r="AX26" s="298">
        <f>IF(E26,AV26,0)</f>
        <v>14123</v>
      </c>
      <c r="AY26" s="31"/>
      <c r="AZ26" s="298">
        <f>IF(K26,AV26,0)</f>
        <v>14123</v>
      </c>
      <c r="BA26" s="31"/>
      <c r="BB26" s="298">
        <f>IF(Q26,AV26,0)</f>
        <v>14123</v>
      </c>
    </row>
    <row r="27" spans="1:54" ht="8.85" customHeight="1" x14ac:dyDescent="0.25">
      <c r="A27" s="30">
        <v>12</v>
      </c>
      <c r="B27" s="31"/>
      <c r="C27" s="11" t="s">
        <v>100</v>
      </c>
      <c r="D27" s="31"/>
      <c r="E27" s="114">
        <v>110000</v>
      </c>
      <c r="F27" s="30"/>
      <c r="G27" s="297">
        <f t="shared" si="0"/>
        <v>12.795161102710248</v>
      </c>
      <c r="H27" s="30"/>
      <c r="I27" s="297">
        <f>IF(G$60,G27/G$60*100,0)</f>
        <v>63.668860340803391</v>
      </c>
      <c r="J27" s="30"/>
      <c r="K27" s="114">
        <v>1840820</v>
      </c>
      <c r="L27" s="30"/>
      <c r="M27" s="297">
        <f t="shared" si="1"/>
        <v>214.12353146446435</v>
      </c>
      <c r="N27" s="30"/>
      <c r="O27" s="297">
        <f>IF(M$60,M27/M$60*100,0)</f>
        <v>123.61675358778308</v>
      </c>
      <c r="P27" s="30"/>
      <c r="Q27" s="114">
        <v>1688384</v>
      </c>
      <c r="R27" s="30"/>
      <c r="S27" s="297">
        <f t="shared" si="2"/>
        <v>196.39222984762125</v>
      </c>
      <c r="T27" s="30"/>
      <c r="U27" s="297">
        <f>IF(S$60,S27/S$60*100,0)</f>
        <v>84.188556063019902</v>
      </c>
      <c r="V27" s="30"/>
      <c r="W27" s="114">
        <v>29248</v>
      </c>
      <c r="X27" s="30"/>
      <c r="Y27" s="114">
        <f t="shared" si="3"/>
        <v>3639204</v>
      </c>
      <c r="Z27" s="30"/>
      <c r="AA27" s="30"/>
      <c r="AB27" s="114">
        <v>1333741</v>
      </c>
      <c r="AC27" s="30"/>
      <c r="AD27" s="297">
        <f t="shared" si="4"/>
        <v>36.649250770223382</v>
      </c>
      <c r="AE27" s="30"/>
      <c r="AF27" s="114">
        <v>891355</v>
      </c>
      <c r="AG27" s="30"/>
      <c r="AH27" s="297">
        <f t="shared" si="5"/>
        <v>24.493130915441949</v>
      </c>
      <c r="AI27" s="30"/>
      <c r="AJ27" s="114">
        <v>0</v>
      </c>
      <c r="AK27" s="30"/>
      <c r="AL27" s="297">
        <f t="shared" si="6"/>
        <v>0</v>
      </c>
      <c r="AM27" s="30"/>
      <c r="AN27" s="114">
        <v>1086100</v>
      </c>
      <c r="AO27" s="30"/>
      <c r="AP27" s="114">
        <v>428295.82508555992</v>
      </c>
      <c r="AQ27" s="30"/>
      <c r="AR27" s="114">
        <v>357121.83239611913</v>
      </c>
      <c r="AS27" s="31"/>
      <c r="AT27" s="30">
        <v>12</v>
      </c>
      <c r="AU27" s="31"/>
      <c r="AV27" s="298">
        <v>8597</v>
      </c>
      <c r="AW27" s="31"/>
      <c r="AX27" s="298">
        <f>IF(E27,AV27,0)</f>
        <v>8597</v>
      </c>
      <c r="AY27" s="31"/>
      <c r="AZ27" s="298">
        <f>IF(K27,AV27,0)</f>
        <v>8597</v>
      </c>
      <c r="BA27" s="31"/>
      <c r="BB27" s="298">
        <f>IF(Q27,AV27,0)</f>
        <v>8597</v>
      </c>
    </row>
    <row r="28" spans="1:54" ht="8.85" customHeight="1" x14ac:dyDescent="0.25">
      <c r="A28" s="30">
        <v>13</v>
      </c>
      <c r="B28" s="31"/>
      <c r="C28" s="11" t="s">
        <v>101</v>
      </c>
      <c r="D28" s="31"/>
      <c r="E28" s="114">
        <v>308028</v>
      </c>
      <c r="F28" s="30"/>
      <c r="G28" s="297">
        <f t="shared" si="0"/>
        <v>11.397890841813137</v>
      </c>
      <c r="H28" s="30"/>
      <c r="I28" s="297">
        <f>IF(G$60,G28/G$60*100,0)</f>
        <v>56.716028376806307</v>
      </c>
      <c r="J28" s="30"/>
      <c r="K28" s="114">
        <v>9306126</v>
      </c>
      <c r="L28" s="30"/>
      <c r="M28" s="297">
        <f t="shared" si="1"/>
        <v>344.35248843663277</v>
      </c>
      <c r="N28" s="30"/>
      <c r="O28" s="297">
        <f>IF(M$60,M28/M$60*100,0)</f>
        <v>198.79990031584006</v>
      </c>
      <c r="P28" s="30"/>
      <c r="Q28" s="114">
        <v>7612363</v>
      </c>
      <c r="R28" s="30"/>
      <c r="S28" s="297">
        <f t="shared" si="2"/>
        <v>281.6785568917669</v>
      </c>
      <c r="T28" s="30"/>
      <c r="U28" s="297">
        <f>IF(S$60,S28/S$60*100,0)</f>
        <v>120.74872308865071</v>
      </c>
      <c r="V28" s="30"/>
      <c r="W28" s="114">
        <v>224261</v>
      </c>
      <c r="X28" s="30"/>
      <c r="Y28" s="114">
        <f t="shared" si="3"/>
        <v>17226517</v>
      </c>
      <c r="Z28" s="30"/>
      <c r="AA28" s="30"/>
      <c r="AB28" s="114">
        <v>5758497</v>
      </c>
      <c r="AC28" s="30"/>
      <c r="AD28" s="297">
        <f t="shared" si="4"/>
        <v>33.428098088545696</v>
      </c>
      <c r="AE28" s="30"/>
      <c r="AF28" s="114">
        <v>3055633</v>
      </c>
      <c r="AG28" s="30"/>
      <c r="AH28" s="297">
        <f t="shared" si="5"/>
        <v>17.737961771378394</v>
      </c>
      <c r="AI28" s="30"/>
      <c r="AJ28" s="114">
        <v>0</v>
      </c>
      <c r="AK28" s="30"/>
      <c r="AL28" s="297">
        <f t="shared" si="6"/>
        <v>0</v>
      </c>
      <c r="AM28" s="30"/>
      <c r="AN28" s="114">
        <v>5741140</v>
      </c>
      <c r="AO28" s="30"/>
      <c r="AP28" s="114">
        <v>922214.46469132253</v>
      </c>
      <c r="AQ28" s="30"/>
      <c r="AR28" s="114">
        <v>456429.87282430183</v>
      </c>
      <c r="AS28" s="31"/>
      <c r="AT28" s="30">
        <v>13</v>
      </c>
      <c r="AU28" s="31"/>
      <c r="AV28" s="298">
        <v>27025</v>
      </c>
      <c r="AW28" s="31"/>
      <c r="AX28" s="298">
        <f>IF(E28,AV28,0)</f>
        <v>27025</v>
      </c>
      <c r="AY28" s="31"/>
      <c r="AZ28" s="298">
        <f>IF(K28,AV28,0)</f>
        <v>27025</v>
      </c>
      <c r="BA28" s="31"/>
      <c r="BB28" s="298">
        <f>IF(Q28,AV28,0)</f>
        <v>27025</v>
      </c>
    </row>
    <row r="29" spans="1:54" ht="8.85" customHeight="1" x14ac:dyDescent="0.25">
      <c r="A29" s="30">
        <v>14</v>
      </c>
      <c r="B29" s="31"/>
      <c r="C29" s="11" t="s">
        <v>102</v>
      </c>
      <c r="D29" s="31"/>
      <c r="E29" s="114">
        <v>112958</v>
      </c>
      <c r="F29" s="30"/>
      <c r="G29" s="297">
        <f t="shared" si="0"/>
        <v>16.540928393615463</v>
      </c>
      <c r="H29" s="30"/>
      <c r="I29" s="297">
        <f>IF(G$60,G29/G$60*100,0)</f>
        <v>82.307838982758696</v>
      </c>
      <c r="J29" s="30"/>
      <c r="K29" s="114">
        <v>3162478</v>
      </c>
      <c r="L29" s="30"/>
      <c r="M29" s="297">
        <f t="shared" si="1"/>
        <v>463.09532874505783</v>
      </c>
      <c r="N29" s="30"/>
      <c r="O29" s="297">
        <f>IF(M$60,M29/M$60*100,0)</f>
        <v>267.35193815272811</v>
      </c>
      <c r="P29" s="30"/>
      <c r="Q29" s="114">
        <v>1664014</v>
      </c>
      <c r="R29" s="30"/>
      <c r="S29" s="297">
        <f t="shared" si="2"/>
        <v>243.66876555864695</v>
      </c>
      <c r="T29" s="30"/>
      <c r="U29" s="297">
        <f>IF(S$60,S29/S$60*100,0)</f>
        <v>104.45485315767178</v>
      </c>
      <c r="V29" s="30"/>
      <c r="W29" s="114">
        <v>29591</v>
      </c>
      <c r="X29" s="30"/>
      <c r="Y29" s="114">
        <f t="shared" si="3"/>
        <v>4939450</v>
      </c>
      <c r="Z29" s="30"/>
      <c r="AA29" s="30"/>
      <c r="AB29" s="114">
        <v>1459412</v>
      </c>
      <c r="AC29" s="30"/>
      <c r="AD29" s="297">
        <f t="shared" si="4"/>
        <v>29.546042575590398</v>
      </c>
      <c r="AE29" s="30"/>
      <c r="AF29" s="114">
        <v>796236</v>
      </c>
      <c r="AG29" s="30"/>
      <c r="AH29" s="297">
        <f t="shared" si="5"/>
        <v>16.119932381135552</v>
      </c>
      <c r="AI29" s="30"/>
      <c r="AJ29" s="114">
        <v>0</v>
      </c>
      <c r="AK29" s="30"/>
      <c r="AL29" s="297">
        <f t="shared" si="6"/>
        <v>0</v>
      </c>
      <c r="AM29" s="30"/>
      <c r="AN29" s="114">
        <v>2376618</v>
      </c>
      <c r="AO29" s="30"/>
      <c r="AP29" s="114">
        <v>373180.24591882096</v>
      </c>
      <c r="AQ29" s="30"/>
      <c r="AR29" s="114">
        <v>345074.04215607565</v>
      </c>
      <c r="AS29" s="31"/>
      <c r="AT29" s="30">
        <v>14</v>
      </c>
      <c r="AU29" s="31"/>
      <c r="AV29" s="298">
        <v>6829</v>
      </c>
      <c r="AW29" s="31"/>
      <c r="AX29" s="298">
        <f>IF(E29,AV29,0)</f>
        <v>6829</v>
      </c>
      <c r="AY29" s="31"/>
      <c r="AZ29" s="298">
        <f>IF(K29,AV29,0)</f>
        <v>6829</v>
      </c>
      <c r="BA29" s="31"/>
      <c r="BB29" s="298">
        <f>IF(Q29,AV29,0)</f>
        <v>6829</v>
      </c>
    </row>
    <row r="30" spans="1:54" ht="8.85" customHeight="1" x14ac:dyDescent="0.25">
      <c r="A30" s="30">
        <v>15</v>
      </c>
      <c r="B30" s="31"/>
      <c r="C30" s="11" t="s">
        <v>103</v>
      </c>
      <c r="D30" s="31"/>
      <c r="E30" s="114">
        <v>2720412</v>
      </c>
      <c r="F30" s="30"/>
      <c r="G30" s="297">
        <f t="shared" si="0"/>
        <v>19.785965728915137</v>
      </c>
      <c r="H30" s="30"/>
      <c r="I30" s="297">
        <f>IF(G$60,G30/G$60*100,0)</f>
        <v>98.455179937936236</v>
      </c>
      <c r="J30" s="30"/>
      <c r="K30" s="114">
        <v>33236287</v>
      </c>
      <c r="L30" s="30"/>
      <c r="M30" s="297">
        <f t="shared" si="1"/>
        <v>241.73251534634741</v>
      </c>
      <c r="N30" s="30"/>
      <c r="O30" s="297">
        <f>IF(M$60,M30/M$60*100,0)</f>
        <v>139.55583760154647</v>
      </c>
      <c r="P30" s="30"/>
      <c r="Q30" s="114">
        <v>35841372</v>
      </c>
      <c r="R30" s="30"/>
      <c r="S30" s="297">
        <f t="shared" si="2"/>
        <v>260.67969045471739</v>
      </c>
      <c r="T30" s="30"/>
      <c r="U30" s="297">
        <f>IF(S$60,S30/S$60*100,0)</f>
        <v>111.74702151589968</v>
      </c>
      <c r="V30" s="30"/>
      <c r="W30" s="114">
        <v>3057556</v>
      </c>
      <c r="X30" s="30"/>
      <c r="Y30" s="114">
        <f t="shared" si="3"/>
        <v>71798071</v>
      </c>
      <c r="Z30" s="30"/>
      <c r="AA30" s="30"/>
      <c r="AB30" s="114">
        <v>24105330</v>
      </c>
      <c r="AC30" s="30"/>
      <c r="AD30" s="297">
        <f t="shared" si="4"/>
        <v>33.573785011577819</v>
      </c>
      <c r="AE30" s="30"/>
      <c r="AF30" s="114">
        <v>12257150</v>
      </c>
      <c r="AG30" s="30"/>
      <c r="AH30" s="297">
        <f t="shared" si="5"/>
        <v>17.071698207602264</v>
      </c>
      <c r="AI30" s="30"/>
      <c r="AJ30" s="114">
        <v>754253</v>
      </c>
      <c r="AK30" s="30"/>
      <c r="AL30" s="297">
        <f t="shared" si="6"/>
        <v>1.0505198670309679</v>
      </c>
      <c r="AM30" s="30"/>
      <c r="AN30" s="114">
        <v>19584909</v>
      </c>
      <c r="AO30" s="30"/>
      <c r="AP30" s="114">
        <v>3415567.8409116394</v>
      </c>
      <c r="AQ30" s="30"/>
      <c r="AR30" s="114">
        <v>2298626.3169389083</v>
      </c>
      <c r="AS30" s="31"/>
      <c r="AT30" s="30">
        <v>15</v>
      </c>
      <c r="AU30" s="31"/>
      <c r="AV30" s="298">
        <v>137492</v>
      </c>
      <c r="AW30" s="31"/>
      <c r="AX30" s="298">
        <f>IF(E30,AV30,0)</f>
        <v>137492</v>
      </c>
      <c r="AY30" s="31"/>
      <c r="AZ30" s="298">
        <f>IF(K30,AV30,0)</f>
        <v>137492</v>
      </c>
      <c r="BA30" s="31"/>
      <c r="BB30" s="298">
        <f>IF(Q30,AV30,0)</f>
        <v>137492</v>
      </c>
    </row>
    <row r="31" spans="1:54" ht="8.85" customHeight="1" x14ac:dyDescent="0.25">
      <c r="A31" s="39"/>
      <c r="B31" s="31"/>
      <c r="C31" s="11"/>
      <c r="D31" s="31"/>
      <c r="E31" s="30"/>
      <c r="F31" s="30"/>
      <c r="G31" s="54"/>
      <c r="H31" s="30"/>
      <c r="I31" s="54"/>
      <c r="J31" s="30"/>
      <c r="K31" s="30"/>
      <c r="L31" s="30"/>
      <c r="M31" s="54"/>
      <c r="N31" s="30"/>
      <c r="O31" s="54"/>
      <c r="P31" s="30"/>
      <c r="Q31" s="30"/>
      <c r="R31" s="30"/>
      <c r="S31" s="54"/>
      <c r="T31" s="30"/>
      <c r="U31" s="54"/>
      <c r="V31" s="30"/>
      <c r="W31" s="30"/>
      <c r="X31" s="30"/>
      <c r="Y31" s="114"/>
      <c r="Z31" s="30"/>
      <c r="AA31" s="30"/>
      <c r="AB31" s="30"/>
      <c r="AC31" s="30"/>
      <c r="AD31" s="54"/>
      <c r="AE31" s="30"/>
      <c r="AF31" s="30"/>
      <c r="AG31" s="30"/>
      <c r="AH31" s="54"/>
      <c r="AI31" s="30"/>
      <c r="AJ31" s="30"/>
      <c r="AK31" s="30"/>
      <c r="AL31" s="54"/>
      <c r="AM31" s="30"/>
      <c r="AN31" s="30"/>
      <c r="AO31" s="30"/>
      <c r="AP31" s="30"/>
      <c r="AQ31" s="30"/>
      <c r="AR31" s="30"/>
      <c r="AS31" s="31"/>
      <c r="AT31" s="37"/>
      <c r="AU31" s="31"/>
      <c r="AV31" s="277"/>
      <c r="AW31" s="31"/>
      <c r="AX31" s="31"/>
      <c r="AY31" s="31"/>
      <c r="AZ31" s="31"/>
      <c r="BA31" s="31"/>
      <c r="BB31" s="31"/>
    </row>
    <row r="32" spans="1:54" ht="8.85" customHeight="1" x14ac:dyDescent="0.25">
      <c r="A32" s="30">
        <v>16</v>
      </c>
      <c r="B32" s="31"/>
      <c r="C32" s="11" t="s">
        <v>104</v>
      </c>
      <c r="D32" s="31"/>
      <c r="E32" s="114">
        <v>402256</v>
      </c>
      <c r="F32" s="30"/>
      <c r="G32" s="297">
        <f t="shared" si="0"/>
        <v>7.4184125110652106</v>
      </c>
      <c r="H32" s="30"/>
      <c r="I32" s="297">
        <f>IF(G$60,G32/G$60*100,0)</f>
        <v>36.914101067272462</v>
      </c>
      <c r="J32" s="30"/>
      <c r="K32" s="114">
        <v>5683154</v>
      </c>
      <c r="L32" s="30"/>
      <c r="M32" s="297">
        <f t="shared" si="1"/>
        <v>104.8088300383594</v>
      </c>
      <c r="N32" s="30"/>
      <c r="O32" s="297">
        <f>IF(M$60,M32/M$60*100,0)</f>
        <v>60.507722939484076</v>
      </c>
      <c r="P32" s="30"/>
      <c r="Q32" s="114">
        <v>10718687</v>
      </c>
      <c r="R32" s="30"/>
      <c r="S32" s="297">
        <f t="shared" si="2"/>
        <v>197.67422174682798</v>
      </c>
      <c r="T32" s="30"/>
      <c r="U32" s="297">
        <f>IF(S$60,S32/S$60*100,0)</f>
        <v>84.738114703717869</v>
      </c>
      <c r="V32" s="30"/>
      <c r="W32" s="114">
        <v>115965</v>
      </c>
      <c r="X32" s="30"/>
      <c r="Y32" s="114">
        <f t="shared" si="3"/>
        <v>16804097</v>
      </c>
      <c r="Z32" s="30"/>
      <c r="AA32" s="30"/>
      <c r="AB32" s="114">
        <v>6683724</v>
      </c>
      <c r="AC32" s="30"/>
      <c r="AD32" s="297">
        <f t="shared" si="4"/>
        <v>39.774371690427643</v>
      </c>
      <c r="AE32" s="30"/>
      <c r="AF32" s="114">
        <v>3432412</v>
      </c>
      <c r="AG32" s="30"/>
      <c r="AH32" s="297">
        <f t="shared" si="5"/>
        <v>20.426042529985398</v>
      </c>
      <c r="AI32" s="30"/>
      <c r="AJ32" s="114">
        <v>0</v>
      </c>
      <c r="AK32" s="30"/>
      <c r="AL32" s="297">
        <f t="shared" si="6"/>
        <v>0</v>
      </c>
      <c r="AM32" s="30"/>
      <c r="AN32" s="114">
        <v>2458007</v>
      </c>
      <c r="AO32" s="30"/>
      <c r="AP32" s="114">
        <v>610486.45001876715</v>
      </c>
      <c r="AQ32" s="30"/>
      <c r="AR32" s="114">
        <v>400980.84158390295</v>
      </c>
      <c r="AS32" s="31"/>
      <c r="AT32" s="30">
        <v>16</v>
      </c>
      <c r="AU32" s="31"/>
      <c r="AV32" s="298">
        <v>54224</v>
      </c>
      <c r="AW32" s="31"/>
      <c r="AX32" s="298">
        <f>IF(E32,AV32,0)</f>
        <v>54224</v>
      </c>
      <c r="AY32" s="31"/>
      <c r="AZ32" s="298">
        <f>IF(K32,AV32,0)</f>
        <v>54224</v>
      </c>
      <c r="BA32" s="31"/>
      <c r="BB32" s="298">
        <f>IF(Q32,AV32,0)</f>
        <v>54224</v>
      </c>
    </row>
    <row r="33" spans="1:54" ht="8.85" customHeight="1" x14ac:dyDescent="0.25">
      <c r="A33" s="30">
        <v>17</v>
      </c>
      <c r="B33" s="31"/>
      <c r="C33" s="11" t="s">
        <v>105</v>
      </c>
      <c r="D33" s="31"/>
      <c r="E33" s="114">
        <v>225867</v>
      </c>
      <c r="F33" s="30"/>
      <c r="G33" s="297">
        <f t="shared" si="0"/>
        <v>9.8627570848434569</v>
      </c>
      <c r="H33" s="30"/>
      <c r="I33" s="297">
        <f>IF(G$60,G33/G$60*100,0)</f>
        <v>49.077186161974616</v>
      </c>
      <c r="J33" s="30"/>
      <c r="K33" s="114">
        <v>2130394</v>
      </c>
      <c r="L33" s="30"/>
      <c r="M33" s="297">
        <f t="shared" si="1"/>
        <v>93.026243395484912</v>
      </c>
      <c r="N33" s="30"/>
      <c r="O33" s="297">
        <f>IF(M$60,M33/M$60*100,0)</f>
        <v>53.70545744490137</v>
      </c>
      <c r="P33" s="30"/>
      <c r="Q33" s="114">
        <v>5681025</v>
      </c>
      <c r="R33" s="30"/>
      <c r="S33" s="297">
        <f t="shared" si="2"/>
        <v>248.06886162176323</v>
      </c>
      <c r="T33" s="30"/>
      <c r="U33" s="297">
        <f>IF(S$60,S33/S$60*100,0)</f>
        <v>106.34106695737127</v>
      </c>
      <c r="V33" s="30"/>
      <c r="W33" s="114">
        <v>638243</v>
      </c>
      <c r="X33" s="30"/>
      <c r="Y33" s="114">
        <f t="shared" si="3"/>
        <v>8037286</v>
      </c>
      <c r="Z33" s="30"/>
      <c r="AA33" s="30"/>
      <c r="AB33" s="114">
        <v>4809126</v>
      </c>
      <c r="AC33" s="30"/>
      <c r="AD33" s="297">
        <f t="shared" si="4"/>
        <v>59.835198100453312</v>
      </c>
      <c r="AE33" s="30"/>
      <c r="AF33" s="114">
        <v>213156</v>
      </c>
      <c r="AG33" s="30"/>
      <c r="AH33" s="297">
        <f t="shared" si="5"/>
        <v>2.6520892749119542</v>
      </c>
      <c r="AI33" s="30"/>
      <c r="AJ33" s="114">
        <v>0</v>
      </c>
      <c r="AK33" s="30"/>
      <c r="AL33" s="297">
        <f t="shared" si="6"/>
        <v>0</v>
      </c>
      <c r="AM33" s="30"/>
      <c r="AN33" s="114">
        <v>750264</v>
      </c>
      <c r="AO33" s="30"/>
      <c r="AP33" s="114">
        <v>746899.68181658629</v>
      </c>
      <c r="AQ33" s="30"/>
      <c r="AR33" s="114">
        <v>701811.59896364319</v>
      </c>
      <c r="AS33" s="31"/>
      <c r="AT33" s="30">
        <v>17</v>
      </c>
      <c r="AU33" s="31"/>
      <c r="AV33" s="298">
        <v>22901</v>
      </c>
      <c r="AW33" s="31"/>
      <c r="AX33" s="298">
        <f>IF(E33,AV33,0)</f>
        <v>22901</v>
      </c>
      <c r="AY33" s="31"/>
      <c r="AZ33" s="298">
        <f>IF(K33,AV33,0)</f>
        <v>22901</v>
      </c>
      <c r="BA33" s="31"/>
      <c r="BB33" s="298">
        <f>IF(Q33,AV33,0)</f>
        <v>22901</v>
      </c>
    </row>
    <row r="34" spans="1:54" ht="8.85" customHeight="1" x14ac:dyDescent="0.25">
      <c r="A34" s="30">
        <v>18</v>
      </c>
      <c r="B34" s="31"/>
      <c r="C34" s="11" t="s">
        <v>106</v>
      </c>
      <c r="D34" s="31"/>
      <c r="E34" s="114">
        <v>34171</v>
      </c>
      <c r="F34" s="30"/>
      <c r="G34" s="297">
        <f t="shared" si="0"/>
        <v>4.6803177646897689</v>
      </c>
      <c r="H34" s="30"/>
      <c r="I34" s="297">
        <f>IF(G$60,G34/G$60*100,0)</f>
        <v>23.289311929608626</v>
      </c>
      <c r="J34" s="30"/>
      <c r="K34" s="114">
        <v>1437381</v>
      </c>
      <c r="L34" s="30"/>
      <c r="M34" s="297">
        <f t="shared" si="1"/>
        <v>196.87453773455692</v>
      </c>
      <c r="N34" s="30"/>
      <c r="O34" s="297">
        <f>IF(M$60,M34/M$60*100,0)</f>
        <v>113.65864859594079</v>
      </c>
      <c r="P34" s="30"/>
      <c r="Q34" s="114">
        <v>804188</v>
      </c>
      <c r="R34" s="30"/>
      <c r="S34" s="297">
        <f t="shared" si="2"/>
        <v>110.14765100671141</v>
      </c>
      <c r="T34" s="30"/>
      <c r="U34" s="297">
        <f>IF(S$60,S34/S$60*100,0)</f>
        <v>47.217609877862451</v>
      </c>
      <c r="V34" s="30"/>
      <c r="W34" s="114">
        <v>56606</v>
      </c>
      <c r="X34" s="30"/>
      <c r="Y34" s="114">
        <f t="shared" si="3"/>
        <v>2275740</v>
      </c>
      <c r="Z34" s="30"/>
      <c r="AA34" s="30"/>
      <c r="AB34" s="114">
        <v>738652</v>
      </c>
      <c r="AC34" s="30"/>
      <c r="AD34" s="297">
        <f t="shared" si="4"/>
        <v>32.457662123089634</v>
      </c>
      <c r="AE34" s="30"/>
      <c r="AF34" s="114">
        <v>141575</v>
      </c>
      <c r="AG34" s="30"/>
      <c r="AH34" s="297">
        <f t="shared" si="5"/>
        <v>6.2210533716505401</v>
      </c>
      <c r="AI34" s="30"/>
      <c r="AJ34" s="114">
        <v>0</v>
      </c>
      <c r="AK34" s="30"/>
      <c r="AL34" s="297">
        <f t="shared" si="6"/>
        <v>0</v>
      </c>
      <c r="AM34" s="30"/>
      <c r="AN34" s="114">
        <v>748650</v>
      </c>
      <c r="AO34" s="30"/>
      <c r="AP34" s="114">
        <v>151062.01757606806</v>
      </c>
      <c r="AQ34" s="30"/>
      <c r="AR34" s="114">
        <v>65972.32518643573</v>
      </c>
      <c r="AS34" s="31"/>
      <c r="AT34" s="30">
        <v>18</v>
      </c>
      <c r="AU34" s="31"/>
      <c r="AV34" s="298">
        <v>7301</v>
      </c>
      <c r="AW34" s="31"/>
      <c r="AX34" s="298">
        <f>IF(E34,AV34,0)</f>
        <v>7301</v>
      </c>
      <c r="AY34" s="31"/>
      <c r="AZ34" s="298">
        <f>IF(K34,AV34,0)</f>
        <v>7301</v>
      </c>
      <c r="BA34" s="31"/>
      <c r="BB34" s="298">
        <f>IF(Q34,AV34,0)</f>
        <v>7301</v>
      </c>
    </row>
    <row r="35" spans="1:54" ht="8.85" customHeight="1" x14ac:dyDescent="0.25">
      <c r="A35" s="30">
        <v>19</v>
      </c>
      <c r="B35" s="31"/>
      <c r="C35" s="11" t="s">
        <v>107</v>
      </c>
      <c r="D35" s="31"/>
      <c r="E35" s="114">
        <v>766870</v>
      </c>
      <c r="F35" s="30"/>
      <c r="G35" s="297">
        <f t="shared" si="0"/>
        <v>9.6424035910525454</v>
      </c>
      <c r="H35" s="30"/>
      <c r="I35" s="297">
        <f>IF(G$60,G35/G$60*100,0)</f>
        <v>47.980704788339558</v>
      </c>
      <c r="J35" s="30"/>
      <c r="K35" s="114">
        <v>25683429</v>
      </c>
      <c r="L35" s="30"/>
      <c r="M35" s="297">
        <f t="shared" si="1"/>
        <v>322.93607524110098</v>
      </c>
      <c r="N35" s="30"/>
      <c r="O35" s="297">
        <f>IF(M$60,M35/M$60*100,0)</f>
        <v>186.43588102931167</v>
      </c>
      <c r="P35" s="30"/>
      <c r="Q35" s="114">
        <v>29141716</v>
      </c>
      <c r="R35" s="30"/>
      <c r="S35" s="297">
        <f t="shared" si="2"/>
        <v>366.41958481598368</v>
      </c>
      <c r="T35" s="30"/>
      <c r="U35" s="297">
        <f>IF(S$60,S35/S$60*100,0)</f>
        <v>157.07513368937168</v>
      </c>
      <c r="V35" s="30"/>
      <c r="W35" s="114">
        <v>693369</v>
      </c>
      <c r="X35" s="30"/>
      <c r="Y35" s="114">
        <f t="shared" si="3"/>
        <v>55592015</v>
      </c>
      <c r="Z35" s="30"/>
      <c r="AA35" s="30"/>
      <c r="AB35" s="114">
        <v>16160735</v>
      </c>
      <c r="AC35" s="30"/>
      <c r="AD35" s="297">
        <f t="shared" si="4"/>
        <v>29.070245070267735</v>
      </c>
      <c r="AE35" s="30"/>
      <c r="AF35" s="114">
        <v>11096377</v>
      </c>
      <c r="AG35" s="30"/>
      <c r="AH35" s="297">
        <f t="shared" si="5"/>
        <v>19.960379201941141</v>
      </c>
      <c r="AI35" s="30"/>
      <c r="AJ35" s="114">
        <v>0</v>
      </c>
      <c r="AK35" s="30"/>
      <c r="AL35" s="297">
        <f t="shared" si="6"/>
        <v>0</v>
      </c>
      <c r="AM35" s="30"/>
      <c r="AN35" s="114">
        <v>21293429</v>
      </c>
      <c r="AO35" s="30"/>
      <c r="AP35" s="114">
        <v>1646267.094177068</v>
      </c>
      <c r="AQ35" s="30"/>
      <c r="AR35" s="114">
        <v>1952709.6730612391</v>
      </c>
      <c r="AS35" s="31"/>
      <c r="AT35" s="30">
        <v>19</v>
      </c>
      <c r="AU35" s="31"/>
      <c r="AV35" s="298">
        <v>79531</v>
      </c>
      <c r="AW35" s="31"/>
      <c r="AX35" s="298">
        <f>IF(E35,AV35,0)</f>
        <v>79531</v>
      </c>
      <c r="AY35" s="31"/>
      <c r="AZ35" s="298">
        <f>IF(K35,AV35,0)</f>
        <v>79531</v>
      </c>
      <c r="BA35" s="31"/>
      <c r="BB35" s="298">
        <f>IF(Q35,AV35,0)</f>
        <v>79531</v>
      </c>
    </row>
    <row r="36" spans="1:54" ht="8.85" customHeight="1" x14ac:dyDescent="0.25">
      <c r="A36" s="30">
        <v>20</v>
      </c>
      <c r="B36" s="31"/>
      <c r="C36" s="11" t="s">
        <v>108</v>
      </c>
      <c r="D36" s="31"/>
      <c r="E36" s="114">
        <v>453937</v>
      </c>
      <c r="F36" s="30"/>
      <c r="G36" s="297">
        <f t="shared" si="0"/>
        <v>10.907751826220684</v>
      </c>
      <c r="H36" s="30"/>
      <c r="I36" s="297">
        <f>IF(G$60,G36/G$60*100,0)</f>
        <v>54.277091322334627</v>
      </c>
      <c r="J36" s="30"/>
      <c r="K36" s="114">
        <v>3457578</v>
      </c>
      <c r="L36" s="30"/>
      <c r="M36" s="297">
        <f t="shared" si="1"/>
        <v>83.082900807381776</v>
      </c>
      <c r="N36" s="30"/>
      <c r="O36" s="297">
        <f>IF(M$60,M36/M$60*100,0)</f>
        <v>47.965015363894295</v>
      </c>
      <c r="P36" s="30"/>
      <c r="Q36" s="114">
        <v>6978715</v>
      </c>
      <c r="R36" s="30"/>
      <c r="S36" s="297">
        <f t="shared" si="2"/>
        <v>167.69307477893119</v>
      </c>
      <c r="T36" s="30"/>
      <c r="U36" s="297">
        <f>IF(S$60,S36/S$60*100,0)</f>
        <v>71.885928676303152</v>
      </c>
      <c r="V36" s="30"/>
      <c r="W36" s="114">
        <v>1251722</v>
      </c>
      <c r="X36" s="30"/>
      <c r="Y36" s="114">
        <f t="shared" si="3"/>
        <v>10890230</v>
      </c>
      <c r="Z36" s="30"/>
      <c r="AA36" s="30"/>
      <c r="AB36" s="114">
        <v>2579810</v>
      </c>
      <c r="AC36" s="30"/>
      <c r="AD36" s="297">
        <f t="shared" si="4"/>
        <v>23.689215011987809</v>
      </c>
      <c r="AE36" s="30"/>
      <c r="AF36" s="114">
        <v>2151583</v>
      </c>
      <c r="AG36" s="30"/>
      <c r="AH36" s="297">
        <f t="shared" si="5"/>
        <v>19.757002377360259</v>
      </c>
      <c r="AI36" s="30"/>
      <c r="AJ36" s="114">
        <v>2337</v>
      </c>
      <c r="AK36" s="30"/>
      <c r="AL36" s="297">
        <f t="shared" si="6"/>
        <v>2.1459601863321527E-2</v>
      </c>
      <c r="AM36" s="30"/>
      <c r="AN36" s="114">
        <v>84548</v>
      </c>
      <c r="AO36" s="30"/>
      <c r="AP36" s="114">
        <v>419870.74410707341</v>
      </c>
      <c r="AQ36" s="30"/>
      <c r="AR36" s="114">
        <v>174840.57654497138</v>
      </c>
      <c r="AS36" s="31"/>
      <c r="AT36" s="30">
        <v>20</v>
      </c>
      <c r="AU36" s="31"/>
      <c r="AV36" s="298">
        <v>41616</v>
      </c>
      <c r="AW36" s="31"/>
      <c r="AX36" s="298">
        <f>IF(E36,AV36,0)</f>
        <v>41616</v>
      </c>
      <c r="AY36" s="31"/>
      <c r="AZ36" s="298">
        <f>IF(K36,AV36,0)</f>
        <v>41616</v>
      </c>
      <c r="BA36" s="31"/>
      <c r="BB36" s="298">
        <f>IF(Q36,AV36,0)</f>
        <v>41616</v>
      </c>
    </row>
    <row r="37" spans="1:54" ht="8.85" customHeight="1" x14ac:dyDescent="0.25">
      <c r="A37" s="39"/>
      <c r="B37" s="31"/>
      <c r="C37" s="11"/>
      <c r="D37" s="31"/>
      <c r="E37" s="30"/>
      <c r="F37" s="30"/>
      <c r="G37" s="54"/>
      <c r="H37" s="30"/>
      <c r="I37" s="54"/>
      <c r="J37" s="30"/>
      <c r="K37" s="30"/>
      <c r="L37" s="30"/>
      <c r="M37" s="54"/>
      <c r="N37" s="30"/>
      <c r="O37" s="54"/>
      <c r="P37" s="30"/>
      <c r="Q37" s="30"/>
      <c r="R37" s="30"/>
      <c r="S37" s="54"/>
      <c r="T37" s="30"/>
      <c r="U37" s="54"/>
      <c r="V37" s="30"/>
      <c r="W37" s="30"/>
      <c r="X37" s="30"/>
      <c r="Y37" s="114"/>
      <c r="Z37" s="30"/>
      <c r="AA37" s="30"/>
      <c r="AB37" s="30"/>
      <c r="AC37" s="30"/>
      <c r="AD37" s="54"/>
      <c r="AE37" s="30"/>
      <c r="AF37" s="30"/>
      <c r="AG37" s="30"/>
      <c r="AH37" s="54"/>
      <c r="AI37" s="30"/>
      <c r="AJ37" s="30"/>
      <c r="AK37" s="30"/>
      <c r="AL37" s="54"/>
      <c r="AM37" s="30"/>
      <c r="AN37" s="30"/>
      <c r="AO37" s="30"/>
      <c r="AP37" s="30"/>
      <c r="AQ37" s="30"/>
      <c r="AR37" s="30"/>
      <c r="AS37" s="31"/>
      <c r="AT37" s="37"/>
      <c r="AU37" s="31"/>
      <c r="AV37" s="277"/>
      <c r="AW37" s="31"/>
      <c r="AX37" s="31"/>
      <c r="AY37" s="31"/>
      <c r="AZ37" s="31"/>
      <c r="BA37" s="31"/>
      <c r="BB37" s="31"/>
    </row>
    <row r="38" spans="1:54" ht="8.85" customHeight="1" x14ac:dyDescent="0.25">
      <c r="A38" s="30">
        <v>21</v>
      </c>
      <c r="B38" s="31"/>
      <c r="C38" s="11" t="s">
        <v>109</v>
      </c>
      <c r="D38" s="31"/>
      <c r="E38" s="114">
        <v>27373</v>
      </c>
      <c r="F38" s="30"/>
      <c r="G38" s="297">
        <f>(E38/$AV38)</f>
        <v>1.7322490823946335</v>
      </c>
      <c r="H38" s="30"/>
      <c r="I38" s="297">
        <f>IF(G$60,G38/G$60*100,0)</f>
        <v>8.6196902107865814</v>
      </c>
      <c r="J38" s="30"/>
      <c r="K38" s="114">
        <v>1305014</v>
      </c>
      <c r="L38" s="30"/>
      <c r="M38" s="297">
        <f>(K38/$AV38)</f>
        <v>82.585368940640421</v>
      </c>
      <c r="N38" s="30"/>
      <c r="O38" s="297">
        <f>IF(M$60,M38/M$60*100,0)</f>
        <v>47.677782691462667</v>
      </c>
      <c r="P38" s="30"/>
      <c r="Q38" s="114">
        <v>2822666</v>
      </c>
      <c r="R38" s="30"/>
      <c r="S38" s="297">
        <f>(Q38/$AV38)</f>
        <v>178.62713580559424</v>
      </c>
      <c r="T38" s="30"/>
      <c r="U38" s="297">
        <f>IF(S$60,S38/S$60*100,0)</f>
        <v>76.573093797112307</v>
      </c>
      <c r="V38" s="30"/>
      <c r="W38" s="114">
        <v>299895</v>
      </c>
      <c r="X38" s="30"/>
      <c r="Y38" s="114">
        <f t="shared" si="3"/>
        <v>4155053</v>
      </c>
      <c r="Z38" s="30"/>
      <c r="AA38" s="30"/>
      <c r="AB38" s="114">
        <v>1261466</v>
      </c>
      <c r="AC38" s="30"/>
      <c r="AD38" s="297">
        <f t="shared" si="4"/>
        <v>30.359805278055418</v>
      </c>
      <c r="AE38" s="30"/>
      <c r="AF38" s="114">
        <v>907375</v>
      </c>
      <c r="AG38" s="30"/>
      <c r="AH38" s="297">
        <f t="shared" si="5"/>
        <v>21.837868253425409</v>
      </c>
      <c r="AI38" s="30"/>
      <c r="AJ38" s="114">
        <v>870</v>
      </c>
      <c r="AK38" s="30"/>
      <c r="AL38" s="297">
        <f t="shared" si="6"/>
        <v>2.0938361075057286E-2</v>
      </c>
      <c r="AM38" s="30"/>
      <c r="AN38" s="114">
        <v>18090</v>
      </c>
      <c r="AO38" s="30"/>
      <c r="AP38" s="114">
        <v>147923.69679628924</v>
      </c>
      <c r="AQ38" s="30"/>
      <c r="AR38" s="114">
        <v>55130.245590713952</v>
      </c>
      <c r="AS38" s="31"/>
      <c r="AT38" s="30">
        <v>21</v>
      </c>
      <c r="AU38" s="31"/>
      <c r="AV38" s="298">
        <v>15802</v>
      </c>
      <c r="AW38" s="31"/>
      <c r="AX38" s="298">
        <f>IF(E38,AV38,0)</f>
        <v>15802</v>
      </c>
      <c r="AY38" s="31"/>
      <c r="AZ38" s="298">
        <f>IF(K38,AV38,0)</f>
        <v>15802</v>
      </c>
      <c r="BA38" s="31"/>
      <c r="BB38" s="298">
        <f>IF(Q38,AV38,0)</f>
        <v>15802</v>
      </c>
    </row>
    <row r="39" spans="1:54" ht="8.85" customHeight="1" x14ac:dyDescent="0.25">
      <c r="A39" s="30">
        <v>22</v>
      </c>
      <c r="B39" s="31"/>
      <c r="C39" s="11" t="s">
        <v>110</v>
      </c>
      <c r="D39" s="31"/>
      <c r="E39" s="114">
        <v>187309</v>
      </c>
      <c r="F39" s="30"/>
      <c r="G39" s="297">
        <f t="shared" si="0"/>
        <v>13.829666272888364</v>
      </c>
      <c r="H39" s="30"/>
      <c r="I39" s="297">
        <f>IF(G$60,G39/G$60*100,0)</f>
        <v>68.816569281174452</v>
      </c>
      <c r="J39" s="30"/>
      <c r="K39" s="114">
        <v>4918862</v>
      </c>
      <c r="L39" s="30"/>
      <c r="M39" s="297">
        <f t="shared" si="1"/>
        <v>363.17646190194921</v>
      </c>
      <c r="N39" s="30"/>
      <c r="O39" s="297">
        <f>IF(M$60,M39/M$60*100,0)</f>
        <v>209.66726493237763</v>
      </c>
      <c r="P39" s="30"/>
      <c r="Q39" s="114">
        <v>2681530</v>
      </c>
      <c r="R39" s="30"/>
      <c r="S39" s="297">
        <f t="shared" si="2"/>
        <v>197.98656231541642</v>
      </c>
      <c r="T39" s="30"/>
      <c r="U39" s="297">
        <f>IF(S$60,S39/S$60*100,0)</f>
        <v>84.872007482926932</v>
      </c>
      <c r="V39" s="30"/>
      <c r="W39" s="114">
        <v>73155</v>
      </c>
      <c r="X39" s="30"/>
      <c r="Y39" s="114">
        <f t="shared" si="3"/>
        <v>7787701</v>
      </c>
      <c r="Z39" s="30"/>
      <c r="AA39" s="30"/>
      <c r="AB39" s="114">
        <v>2338986</v>
      </c>
      <c r="AC39" s="30"/>
      <c r="AD39" s="297">
        <f t="shared" si="4"/>
        <v>30.034358021706275</v>
      </c>
      <c r="AE39" s="30"/>
      <c r="AF39" s="114">
        <v>1664482</v>
      </c>
      <c r="AG39" s="30"/>
      <c r="AH39" s="297">
        <f t="shared" si="5"/>
        <v>21.373213994733494</v>
      </c>
      <c r="AI39" s="30"/>
      <c r="AJ39" s="114">
        <v>33889</v>
      </c>
      <c r="AK39" s="30"/>
      <c r="AL39" s="297">
        <f t="shared" si="6"/>
        <v>0.43516051784730825</v>
      </c>
      <c r="AM39" s="30"/>
      <c r="AN39" s="114">
        <v>3035641</v>
      </c>
      <c r="AO39" s="30"/>
      <c r="AP39" s="114">
        <v>592554.31472135696</v>
      </c>
      <c r="AQ39" s="30"/>
      <c r="AR39" s="114">
        <v>685175.08971756208</v>
      </c>
      <c r="AS39" s="31"/>
      <c r="AT39" s="30">
        <v>22</v>
      </c>
      <c r="AU39" s="31"/>
      <c r="AV39" s="298">
        <v>13544</v>
      </c>
      <c r="AW39" s="31"/>
      <c r="AX39" s="298">
        <f>IF(E39,AV39,0)</f>
        <v>13544</v>
      </c>
      <c r="AY39" s="31"/>
      <c r="AZ39" s="298">
        <f>IF(K39,AV39,0)</f>
        <v>13544</v>
      </c>
      <c r="BA39" s="31"/>
      <c r="BB39" s="298">
        <f>IF(Q39,AV39,0)</f>
        <v>13544</v>
      </c>
    </row>
    <row r="40" spans="1:54" ht="8.85" customHeight="1" x14ac:dyDescent="0.25">
      <c r="A40" s="30">
        <v>23</v>
      </c>
      <c r="B40" s="31"/>
      <c r="C40" s="11" t="s">
        <v>111</v>
      </c>
      <c r="D40" s="31"/>
      <c r="E40" s="114">
        <v>2362908</v>
      </c>
      <c r="F40" s="30"/>
      <c r="G40" s="297">
        <f t="shared" si="0"/>
        <v>12.896702289076401</v>
      </c>
      <c r="H40" s="30"/>
      <c r="I40" s="297">
        <f>IF(G$60,G40/G$60*100,0)</f>
        <v>64.174130384821567</v>
      </c>
      <c r="J40" s="30"/>
      <c r="K40" s="114">
        <v>29098412</v>
      </c>
      <c r="L40" s="30"/>
      <c r="M40" s="297">
        <f t="shared" si="1"/>
        <v>158.81852219760069</v>
      </c>
      <c r="N40" s="30"/>
      <c r="O40" s="297">
        <f>IF(M$60,M40/M$60*100,0)</f>
        <v>91.688335183911647</v>
      </c>
      <c r="P40" s="30"/>
      <c r="Q40" s="114">
        <v>47922488</v>
      </c>
      <c r="R40" s="30"/>
      <c r="S40" s="297">
        <f t="shared" si="2"/>
        <v>261.55993406761343</v>
      </c>
      <c r="T40" s="30"/>
      <c r="U40" s="297">
        <f>IF(S$60,S40/S$60*100,0)</f>
        <v>112.12436047076014</v>
      </c>
      <c r="V40" s="30"/>
      <c r="W40" s="114">
        <v>1342182</v>
      </c>
      <c r="X40" s="30"/>
      <c r="Y40" s="114">
        <f t="shared" si="3"/>
        <v>79383808</v>
      </c>
      <c r="Z40" s="30"/>
      <c r="AA40" s="30"/>
      <c r="AB40" s="114">
        <v>22068246</v>
      </c>
      <c r="AC40" s="30"/>
      <c r="AD40" s="297">
        <f t="shared" si="4"/>
        <v>27.799429828309574</v>
      </c>
      <c r="AE40" s="30"/>
      <c r="AF40" s="114">
        <v>18923704</v>
      </c>
      <c r="AG40" s="30"/>
      <c r="AH40" s="297">
        <f t="shared" si="5"/>
        <v>23.838241672659493</v>
      </c>
      <c r="AI40" s="30"/>
      <c r="AJ40" s="114">
        <v>618044</v>
      </c>
      <c r="AK40" s="30"/>
      <c r="AL40" s="297">
        <f t="shared" si="6"/>
        <v>0.77855171674304169</v>
      </c>
      <c r="AM40" s="30"/>
      <c r="AN40" s="114">
        <v>16598673</v>
      </c>
      <c r="AO40" s="30"/>
      <c r="AP40" s="114">
        <v>5412641.7466601655</v>
      </c>
      <c r="AQ40" s="30"/>
      <c r="AR40" s="114">
        <v>3745730.5535882683</v>
      </c>
      <c r="AS40" s="31"/>
      <c r="AT40" s="30">
        <v>23</v>
      </c>
      <c r="AU40" s="31"/>
      <c r="AV40" s="298">
        <v>183218</v>
      </c>
      <c r="AW40" s="31"/>
      <c r="AX40" s="298">
        <f>IF(E40,AV40,0)</f>
        <v>183218</v>
      </c>
      <c r="AY40" s="31"/>
      <c r="AZ40" s="298">
        <f>IF(K40,AV40,0)</f>
        <v>183218</v>
      </c>
      <c r="BA40" s="31"/>
      <c r="BB40" s="298">
        <f>IF(Q40,AV40,0)</f>
        <v>183218</v>
      </c>
    </row>
    <row r="41" spans="1:54" ht="8.85" customHeight="1" x14ac:dyDescent="0.25">
      <c r="A41" s="30">
        <v>24</v>
      </c>
      <c r="B41" s="31"/>
      <c r="C41" s="11" t="s">
        <v>112</v>
      </c>
      <c r="D41" s="31"/>
      <c r="E41" s="114">
        <v>8562989</v>
      </c>
      <c r="F41" s="30"/>
      <c r="G41" s="297">
        <f t="shared" si="0"/>
        <v>34.65576497347088</v>
      </c>
      <c r="H41" s="30"/>
      <c r="I41" s="297">
        <f>IF(G$60,G41/G$60*100,0)</f>
        <v>172.44746216069512</v>
      </c>
      <c r="J41" s="30"/>
      <c r="K41" s="114">
        <v>23586531</v>
      </c>
      <c r="L41" s="30"/>
      <c r="M41" s="297">
        <f t="shared" si="1"/>
        <v>95.458405339010142</v>
      </c>
      <c r="N41" s="30"/>
      <c r="O41" s="297">
        <f>IF(M$60,M41/M$60*100,0)</f>
        <v>55.109581324243607</v>
      </c>
      <c r="P41" s="30"/>
      <c r="Q41" s="114">
        <v>50954637</v>
      </c>
      <c r="R41" s="30"/>
      <c r="S41" s="297">
        <f t="shared" si="2"/>
        <v>206.22144022146045</v>
      </c>
      <c r="T41" s="30"/>
      <c r="U41" s="297">
        <f>IF(S$60,S41/S$60*100,0)</f>
        <v>88.402098672395198</v>
      </c>
      <c r="V41" s="30"/>
      <c r="W41" s="114">
        <v>4362546</v>
      </c>
      <c r="X41" s="30"/>
      <c r="Y41" s="114">
        <f t="shared" si="3"/>
        <v>83104157</v>
      </c>
      <c r="Z41" s="30"/>
      <c r="AA41" s="30"/>
      <c r="AB41" s="114">
        <v>31669612</v>
      </c>
      <c r="AC41" s="30"/>
      <c r="AD41" s="297">
        <f t="shared" si="4"/>
        <v>38.108336746620267</v>
      </c>
      <c r="AE41" s="30"/>
      <c r="AF41" s="114">
        <v>21538012</v>
      </c>
      <c r="AG41" s="30"/>
      <c r="AH41" s="297">
        <f t="shared" si="5"/>
        <v>25.916888850698527</v>
      </c>
      <c r="AI41" s="30"/>
      <c r="AJ41" s="114">
        <v>9151954</v>
      </c>
      <c r="AK41" s="30"/>
      <c r="AL41" s="297">
        <f t="shared" si="6"/>
        <v>11.01263081219872</v>
      </c>
      <c r="AM41" s="30"/>
      <c r="AN41" s="114">
        <v>6094457</v>
      </c>
      <c r="AO41" s="30"/>
      <c r="AP41" s="114">
        <v>6545079.8805129752</v>
      </c>
      <c r="AQ41" s="30"/>
      <c r="AR41" s="114">
        <v>3758598.6492849812</v>
      </c>
      <c r="AS41" s="31"/>
      <c r="AT41" s="30">
        <v>24</v>
      </c>
      <c r="AU41" s="31"/>
      <c r="AV41" s="298">
        <v>247087</v>
      </c>
      <c r="AW41" s="31"/>
      <c r="AX41" s="298">
        <f>IF(E41,AV41,0)</f>
        <v>247087</v>
      </c>
      <c r="AY41" s="31"/>
      <c r="AZ41" s="298">
        <f>IF(K41,AV41,0)</f>
        <v>247087</v>
      </c>
      <c r="BA41" s="31"/>
      <c r="BB41" s="298">
        <f>IF(Q41,AV41,0)</f>
        <v>247087</v>
      </c>
    </row>
    <row r="42" spans="1:54" ht="8.85" customHeight="1" x14ac:dyDescent="0.25">
      <c r="A42" s="30">
        <v>25</v>
      </c>
      <c r="B42" s="31"/>
      <c r="C42" s="11" t="s">
        <v>113</v>
      </c>
      <c r="D42" s="31"/>
      <c r="E42" s="114">
        <v>47728</v>
      </c>
      <c r="F42" s="30"/>
      <c r="G42" s="297">
        <f t="shared" si="0"/>
        <v>12.374384236453203</v>
      </c>
      <c r="H42" s="30"/>
      <c r="I42" s="297">
        <f>IF(G$60,G42/G$60*100,0)</f>
        <v>61.575070093278804</v>
      </c>
      <c r="J42" s="30"/>
      <c r="K42" s="114">
        <v>390552</v>
      </c>
      <c r="L42" s="30"/>
      <c r="M42" s="297">
        <f t="shared" si="1"/>
        <v>101.25797251750065</v>
      </c>
      <c r="N42" s="30"/>
      <c r="O42" s="297">
        <f>IF(M$60,M42/M$60*100,0)</f>
        <v>58.457759181744684</v>
      </c>
      <c r="P42" s="30"/>
      <c r="Q42" s="114">
        <v>1303360</v>
      </c>
      <c r="R42" s="30"/>
      <c r="S42" s="297">
        <f t="shared" si="2"/>
        <v>337.92066372828623</v>
      </c>
      <c r="T42" s="30"/>
      <c r="U42" s="297">
        <f>IF(S$60,S42/S$60*100,0)</f>
        <v>144.85834172367743</v>
      </c>
      <c r="V42" s="30"/>
      <c r="W42" s="114">
        <v>24473</v>
      </c>
      <c r="X42" s="30"/>
      <c r="Y42" s="114">
        <f t="shared" si="3"/>
        <v>1741640</v>
      </c>
      <c r="Z42" s="30"/>
      <c r="AA42" s="30"/>
      <c r="AB42" s="114">
        <v>618069</v>
      </c>
      <c r="AC42" s="30"/>
      <c r="AD42" s="297">
        <f t="shared" si="4"/>
        <v>35.487758664247494</v>
      </c>
      <c r="AE42" s="30"/>
      <c r="AF42" s="114">
        <v>632330</v>
      </c>
      <c r="AG42" s="30"/>
      <c r="AH42" s="297">
        <f t="shared" si="5"/>
        <v>36.306584598424472</v>
      </c>
      <c r="AI42" s="30"/>
      <c r="AJ42" s="114">
        <v>0</v>
      </c>
      <c r="AK42" s="30"/>
      <c r="AL42" s="297">
        <f t="shared" si="6"/>
        <v>0</v>
      </c>
      <c r="AM42" s="30"/>
      <c r="AN42" s="114">
        <v>184388</v>
      </c>
      <c r="AO42" s="30"/>
      <c r="AP42" s="114">
        <v>133453.68441583792</v>
      </c>
      <c r="AQ42" s="30"/>
      <c r="AR42" s="114">
        <v>236442.74102002551</v>
      </c>
      <c r="AS42" s="31"/>
      <c r="AT42" s="30">
        <v>25</v>
      </c>
      <c r="AU42" s="31"/>
      <c r="AV42" s="298">
        <v>3857</v>
      </c>
      <c r="AW42" s="31"/>
      <c r="AX42" s="298">
        <f>IF(E42,AV42,0)</f>
        <v>3857</v>
      </c>
      <c r="AY42" s="31"/>
      <c r="AZ42" s="298">
        <f>IF(K42,AV42,0)</f>
        <v>3857</v>
      </c>
      <c r="BA42" s="31"/>
      <c r="BB42" s="298">
        <f>IF(Q42,AV42,0)</f>
        <v>3857</v>
      </c>
    </row>
    <row r="43" spans="1:54" ht="8.85" customHeight="1" x14ac:dyDescent="0.25">
      <c r="A43" s="39"/>
      <c r="B43" s="31"/>
      <c r="C43" s="11"/>
      <c r="D43" s="31"/>
      <c r="E43" s="30"/>
      <c r="F43" s="30"/>
      <c r="G43" s="54"/>
      <c r="H43" s="30"/>
      <c r="I43" s="54"/>
      <c r="J43" s="30"/>
      <c r="K43" s="30"/>
      <c r="L43" s="30"/>
      <c r="M43" s="54"/>
      <c r="N43" s="30"/>
      <c r="O43" s="54"/>
      <c r="P43" s="30"/>
      <c r="Q43" s="30"/>
      <c r="R43" s="30"/>
      <c r="S43" s="54"/>
      <c r="T43" s="30"/>
      <c r="U43" s="54"/>
      <c r="V43" s="30"/>
      <c r="W43" s="30"/>
      <c r="X43" s="30"/>
      <c r="Y43" s="114"/>
      <c r="Z43" s="30"/>
      <c r="AA43" s="30"/>
      <c r="AB43" s="30"/>
      <c r="AC43" s="30"/>
      <c r="AD43" s="54"/>
      <c r="AE43" s="30"/>
      <c r="AF43" s="30"/>
      <c r="AG43" s="30"/>
      <c r="AH43" s="54"/>
      <c r="AI43" s="30"/>
      <c r="AJ43" s="30"/>
      <c r="AK43" s="30"/>
      <c r="AL43" s="54"/>
      <c r="AM43" s="30"/>
      <c r="AN43" s="30"/>
      <c r="AO43" s="30"/>
      <c r="AP43" s="30"/>
      <c r="AQ43" s="30"/>
      <c r="AR43" s="30"/>
      <c r="AS43" s="31"/>
      <c r="AT43" s="37"/>
      <c r="AU43" s="31"/>
      <c r="AV43" s="277"/>
      <c r="AW43" s="31"/>
      <c r="AX43" s="31"/>
      <c r="AY43" s="31"/>
      <c r="AZ43" s="31"/>
      <c r="BA43" s="31"/>
      <c r="BB43" s="31"/>
    </row>
    <row r="44" spans="1:54" ht="8.85" customHeight="1" x14ac:dyDescent="0.25">
      <c r="A44" s="30">
        <v>26</v>
      </c>
      <c r="B44" s="31"/>
      <c r="C44" s="11" t="s">
        <v>114</v>
      </c>
      <c r="D44" s="31"/>
      <c r="E44" s="114">
        <v>434715</v>
      </c>
      <c r="F44" s="30"/>
      <c r="G44" s="297">
        <f t="shared" si="0"/>
        <v>13.577206571303641</v>
      </c>
      <c r="H44" s="30"/>
      <c r="I44" s="297">
        <f>IF(G$60,G44/G$60*100,0)</f>
        <v>67.560327069540719</v>
      </c>
      <c r="J44" s="30"/>
      <c r="K44" s="114">
        <v>4109957</v>
      </c>
      <c r="L44" s="30"/>
      <c r="M44" s="297">
        <f t="shared" si="1"/>
        <v>128.36395152726593</v>
      </c>
      <c r="N44" s="30"/>
      <c r="O44" s="297">
        <f>IF(M$60,M44/M$60*100,0)</f>
        <v>74.106450874286949</v>
      </c>
      <c r="P44" s="30"/>
      <c r="Q44" s="114">
        <v>13474204</v>
      </c>
      <c r="R44" s="30"/>
      <c r="S44" s="297">
        <f t="shared" si="2"/>
        <v>420.83215691173717</v>
      </c>
      <c r="T44" s="30"/>
      <c r="U44" s="297">
        <f>IF(S$60,S44/S$60*100,0)</f>
        <v>180.40047543008484</v>
      </c>
      <c r="V44" s="30"/>
      <c r="W44" s="114">
        <v>201720</v>
      </c>
      <c r="X44" s="30"/>
      <c r="Y44" s="114">
        <f t="shared" si="3"/>
        <v>18018876</v>
      </c>
      <c r="Z44" s="30"/>
      <c r="AA44" s="30"/>
      <c r="AB44" s="114">
        <v>7083778</v>
      </c>
      <c r="AC44" s="30"/>
      <c r="AD44" s="297">
        <f t="shared" si="4"/>
        <v>39.313095888999953</v>
      </c>
      <c r="AE44" s="30"/>
      <c r="AF44" s="114">
        <v>5674885</v>
      </c>
      <c r="AG44" s="30"/>
      <c r="AH44" s="297">
        <f t="shared" si="5"/>
        <v>31.494112063371766</v>
      </c>
      <c r="AI44" s="30"/>
      <c r="AJ44" s="114">
        <v>0</v>
      </c>
      <c r="AK44" s="30"/>
      <c r="AL44" s="297">
        <f t="shared" si="6"/>
        <v>0</v>
      </c>
      <c r="AM44" s="30"/>
      <c r="AN44" s="114">
        <v>1447793</v>
      </c>
      <c r="AO44" s="30"/>
      <c r="AP44" s="114">
        <v>1503277.325569537</v>
      </c>
      <c r="AQ44" s="30"/>
      <c r="AR44" s="114">
        <v>1252707.7521834699</v>
      </c>
      <c r="AS44" s="31"/>
      <c r="AT44" s="30">
        <v>26</v>
      </c>
      <c r="AU44" s="31"/>
      <c r="AV44" s="298">
        <v>32018</v>
      </c>
      <c r="AW44" s="31"/>
      <c r="AX44" s="298">
        <f>IF(E44,AV44,0)</f>
        <v>32018</v>
      </c>
      <c r="AY44" s="31"/>
      <c r="AZ44" s="298">
        <f>IF(K44,AV44,0)</f>
        <v>32018</v>
      </c>
      <c r="BA44" s="31"/>
      <c r="BB44" s="298">
        <f>IF(Q44,AV44,0)</f>
        <v>32018</v>
      </c>
    </row>
    <row r="45" spans="1:54" ht="8.85" customHeight="1" x14ac:dyDescent="0.25">
      <c r="A45" s="30">
        <v>27</v>
      </c>
      <c r="B45" s="31"/>
      <c r="C45" s="11" t="s">
        <v>115</v>
      </c>
      <c r="D45" s="31"/>
      <c r="E45" s="114">
        <v>280249</v>
      </c>
      <c r="F45" s="30"/>
      <c r="G45" s="297">
        <f t="shared" si="0"/>
        <v>22.808578172051764</v>
      </c>
      <c r="H45" s="30"/>
      <c r="I45" s="297">
        <f>IF(G$60,G45/G$60*100,0)</f>
        <v>113.49573221872595</v>
      </c>
      <c r="J45" s="30"/>
      <c r="K45" s="114">
        <v>1253837</v>
      </c>
      <c r="L45" s="30"/>
      <c r="M45" s="297">
        <f t="shared" si="1"/>
        <v>102.0458207861968</v>
      </c>
      <c r="N45" s="30"/>
      <c r="O45" s="297">
        <f>IF(M$60,M45/M$60*100,0)</f>
        <v>58.912595904406054</v>
      </c>
      <c r="P45" s="30"/>
      <c r="Q45" s="114">
        <v>915631</v>
      </c>
      <c r="R45" s="30"/>
      <c r="S45" s="297">
        <f t="shared" si="2"/>
        <v>74.520306014486863</v>
      </c>
      <c r="T45" s="30"/>
      <c r="U45" s="297">
        <f>IF(S$60,S45/S$60*100,0)</f>
        <v>31.945036550589457</v>
      </c>
      <c r="V45" s="30"/>
      <c r="W45" s="114">
        <v>205025</v>
      </c>
      <c r="X45" s="30"/>
      <c r="Y45" s="114">
        <f t="shared" si="3"/>
        <v>2449717</v>
      </c>
      <c r="Z45" s="30"/>
      <c r="AA45" s="30"/>
      <c r="AB45" s="114">
        <v>742272</v>
      </c>
      <c r="AC45" s="30"/>
      <c r="AD45" s="297">
        <f t="shared" si="4"/>
        <v>30.300316322252733</v>
      </c>
      <c r="AE45" s="30"/>
      <c r="AF45" s="114">
        <v>56093</v>
      </c>
      <c r="AG45" s="30"/>
      <c r="AH45" s="297">
        <f t="shared" si="5"/>
        <v>2.2897746964241175</v>
      </c>
      <c r="AI45" s="30"/>
      <c r="AJ45" s="114">
        <v>0</v>
      </c>
      <c r="AK45" s="30"/>
      <c r="AL45" s="297">
        <f t="shared" si="6"/>
        <v>0</v>
      </c>
      <c r="AM45" s="30"/>
      <c r="AN45" s="114">
        <v>402192</v>
      </c>
      <c r="AO45" s="30"/>
      <c r="AP45" s="114">
        <v>67855.38</v>
      </c>
      <c r="AQ45" s="30"/>
      <c r="AR45" s="114">
        <v>16478.48</v>
      </c>
      <c r="AS45" s="31"/>
      <c r="AT45" s="30">
        <v>27</v>
      </c>
      <c r="AU45" s="31"/>
      <c r="AV45" s="298">
        <v>12287</v>
      </c>
      <c r="AW45" s="31"/>
      <c r="AX45" s="298">
        <f>IF(E45,AV45,0)</f>
        <v>12287</v>
      </c>
      <c r="AY45" s="31"/>
      <c r="AZ45" s="298">
        <f>IF(K45,AV45,0)</f>
        <v>12287</v>
      </c>
      <c r="BA45" s="31"/>
      <c r="BB45" s="298">
        <f>IF(Q45,AV45,0)</f>
        <v>12287</v>
      </c>
    </row>
    <row r="46" spans="1:54" ht="8.85" customHeight="1" x14ac:dyDescent="0.25">
      <c r="A46" s="30">
        <v>28</v>
      </c>
      <c r="B46" s="31"/>
      <c r="C46" s="11" t="s">
        <v>116</v>
      </c>
      <c r="D46" s="31"/>
      <c r="E46" s="114">
        <v>1356668</v>
      </c>
      <c r="F46" s="30"/>
      <c r="G46" s="297">
        <f t="shared" si="0"/>
        <v>14.10565716008692</v>
      </c>
      <c r="H46" s="30"/>
      <c r="I46" s="297">
        <f>IF(G$60,G46/G$60*100,0)</f>
        <v>70.189902927489953</v>
      </c>
      <c r="J46" s="30"/>
      <c r="K46" s="114">
        <v>8987352</v>
      </c>
      <c r="L46" s="30"/>
      <c r="M46" s="297">
        <f t="shared" si="1"/>
        <v>93.444015845454828</v>
      </c>
      <c r="N46" s="30"/>
      <c r="O46" s="297">
        <f>IF(M$60,M46/M$60*100,0)</f>
        <v>53.946643799574709</v>
      </c>
      <c r="P46" s="30"/>
      <c r="Q46" s="114">
        <v>22299613</v>
      </c>
      <c r="R46" s="30"/>
      <c r="S46" s="297">
        <f t="shared" si="2"/>
        <v>231.85532184780462</v>
      </c>
      <c r="T46" s="30"/>
      <c r="U46" s="297">
        <f>IF(S$60,S46/S$60*100,0)</f>
        <v>99.390718141132439</v>
      </c>
      <c r="V46" s="30"/>
      <c r="W46" s="114">
        <v>2210139</v>
      </c>
      <c r="X46" s="30"/>
      <c r="Y46" s="114">
        <f t="shared" si="3"/>
        <v>32643633</v>
      </c>
      <c r="Z46" s="30"/>
      <c r="AA46" s="30"/>
      <c r="AB46" s="114">
        <v>14396005</v>
      </c>
      <c r="AC46" s="30"/>
      <c r="AD46" s="297">
        <f t="shared" si="4"/>
        <v>44.100498862978888</v>
      </c>
      <c r="AE46" s="30"/>
      <c r="AF46" s="114">
        <v>12055534</v>
      </c>
      <c r="AG46" s="30"/>
      <c r="AH46" s="297">
        <f t="shared" si="5"/>
        <v>36.930736232698116</v>
      </c>
      <c r="AI46" s="30"/>
      <c r="AJ46" s="114">
        <v>6027</v>
      </c>
      <c r="AK46" s="30"/>
      <c r="AL46" s="297">
        <f t="shared" si="6"/>
        <v>1.8463018500422427E-2</v>
      </c>
      <c r="AM46" s="30"/>
      <c r="AN46" s="114">
        <v>408565</v>
      </c>
      <c r="AO46" s="30"/>
      <c r="AP46" s="114">
        <v>3040559.2649021829</v>
      </c>
      <c r="AQ46" s="30"/>
      <c r="AR46" s="114">
        <v>1911490.9087698648</v>
      </c>
      <c r="AS46" s="31"/>
      <c r="AT46" s="30">
        <v>28</v>
      </c>
      <c r="AU46" s="31"/>
      <c r="AV46" s="298">
        <v>96179</v>
      </c>
      <c r="AW46" s="31"/>
      <c r="AX46" s="298">
        <f>IF(E46,AV46,0)</f>
        <v>96179</v>
      </c>
      <c r="AY46" s="31"/>
      <c r="AZ46" s="298">
        <f>IF(K46,AV46,0)</f>
        <v>96179</v>
      </c>
      <c r="BA46" s="31"/>
      <c r="BB46" s="298">
        <f>IF(Q46,AV46,0)</f>
        <v>96179</v>
      </c>
    </row>
    <row r="47" spans="1:54" ht="8.85" customHeight="1" x14ac:dyDescent="0.25">
      <c r="A47" s="30">
        <v>29</v>
      </c>
      <c r="B47" s="31"/>
      <c r="C47" s="11" t="s">
        <v>117</v>
      </c>
      <c r="D47" s="31"/>
      <c r="E47" s="114">
        <v>95639</v>
      </c>
      <c r="F47" s="30"/>
      <c r="G47" s="297">
        <f t="shared" si="0"/>
        <v>5.5513698630136989</v>
      </c>
      <c r="H47" s="30"/>
      <c r="I47" s="297">
        <f>IF(G$60,G47/G$60*100,0)</f>
        <v>27.623676612676419</v>
      </c>
      <c r="J47" s="30"/>
      <c r="K47" s="114">
        <v>8293228</v>
      </c>
      <c r="L47" s="30"/>
      <c r="M47" s="297">
        <f t="shared" si="1"/>
        <v>481.38077548177387</v>
      </c>
      <c r="N47" s="30"/>
      <c r="O47" s="297">
        <f>IF(M$60,M47/M$60*100,0)</f>
        <v>277.9084031429868</v>
      </c>
      <c r="P47" s="30"/>
      <c r="Q47" s="114">
        <v>3097788</v>
      </c>
      <c r="R47" s="30"/>
      <c r="S47" s="297">
        <f t="shared" si="2"/>
        <v>179.81123752031576</v>
      </c>
      <c r="T47" s="30"/>
      <c r="U47" s="297">
        <f>IF(S$60,S47/S$60*100,0)</f>
        <v>77.080689304691688</v>
      </c>
      <c r="V47" s="30"/>
      <c r="W47" s="114">
        <v>54262</v>
      </c>
      <c r="X47" s="30"/>
      <c r="Y47" s="114">
        <f t="shared" si="3"/>
        <v>11486655</v>
      </c>
      <c r="Z47" s="30"/>
      <c r="AA47" s="30"/>
      <c r="AB47" s="114">
        <v>3612444</v>
      </c>
      <c r="AC47" s="30"/>
      <c r="AD47" s="297">
        <f t="shared" si="4"/>
        <v>31.44905109450924</v>
      </c>
      <c r="AE47" s="30"/>
      <c r="AF47" s="114">
        <v>1207159</v>
      </c>
      <c r="AG47" s="30"/>
      <c r="AH47" s="297">
        <f t="shared" si="5"/>
        <v>10.509230058707256</v>
      </c>
      <c r="AI47" s="30"/>
      <c r="AJ47" s="114">
        <v>23439</v>
      </c>
      <c r="AK47" s="30"/>
      <c r="AL47" s="297">
        <f t="shared" si="6"/>
        <v>0.20405418287569357</v>
      </c>
      <c r="AM47" s="30"/>
      <c r="AN47" s="114">
        <v>6036023</v>
      </c>
      <c r="AO47" s="30"/>
      <c r="AP47" s="114">
        <v>288182.05798690184</v>
      </c>
      <c r="AQ47" s="30"/>
      <c r="AR47" s="114">
        <v>245675.07039250823</v>
      </c>
      <c r="AS47" s="31"/>
      <c r="AT47" s="30">
        <v>29</v>
      </c>
      <c r="AU47" s="31"/>
      <c r="AV47" s="298">
        <v>17228</v>
      </c>
      <c r="AW47" s="31"/>
      <c r="AX47" s="298">
        <f>IF(E47,AV47,0)</f>
        <v>17228</v>
      </c>
      <c r="AY47" s="31"/>
      <c r="AZ47" s="298">
        <f>IF(K47,AV47,0)</f>
        <v>17228</v>
      </c>
      <c r="BA47" s="31"/>
      <c r="BB47" s="298">
        <f>IF(Q47,AV47,0)</f>
        <v>17228</v>
      </c>
    </row>
    <row r="48" spans="1:54" ht="8.85" customHeight="1" x14ac:dyDescent="0.25">
      <c r="A48" s="30">
        <v>30</v>
      </c>
      <c r="B48" s="31"/>
      <c r="C48" s="11" t="s">
        <v>118</v>
      </c>
      <c r="D48" s="31"/>
      <c r="E48" s="114">
        <v>3781490</v>
      </c>
      <c r="F48" s="30"/>
      <c r="G48" s="297">
        <f t="shared" si="0"/>
        <v>17.058404269236149</v>
      </c>
      <c r="H48" s="30"/>
      <c r="I48" s="297">
        <f>IF(G$60,G48/G$60*100,0)</f>
        <v>84.882804549049979</v>
      </c>
      <c r="J48" s="30"/>
      <c r="K48" s="114">
        <v>47934763</v>
      </c>
      <c r="L48" s="30"/>
      <c r="M48" s="297">
        <f t="shared" si="1"/>
        <v>216.23502000640565</v>
      </c>
      <c r="N48" s="30"/>
      <c r="O48" s="297">
        <f>IF(M$60,M48/M$60*100,0)</f>
        <v>124.8357478618239</v>
      </c>
      <c r="P48" s="30"/>
      <c r="Q48" s="114">
        <v>69211597</v>
      </c>
      <c r="R48" s="30"/>
      <c r="S48" s="297">
        <f t="shared" si="2"/>
        <v>312.21539703805956</v>
      </c>
      <c r="T48" s="30"/>
      <c r="U48" s="297">
        <f>IF(S$60,S48/S$60*100,0)</f>
        <v>133.83912122017725</v>
      </c>
      <c r="V48" s="30"/>
      <c r="W48" s="114">
        <v>2712885</v>
      </c>
      <c r="X48" s="30"/>
      <c r="Y48" s="114">
        <f t="shared" si="3"/>
        <v>120927850</v>
      </c>
      <c r="Z48" s="30"/>
      <c r="AA48" s="30"/>
      <c r="AB48" s="114">
        <v>32882703</v>
      </c>
      <c r="AC48" s="30"/>
      <c r="AD48" s="297">
        <f t="shared" si="4"/>
        <v>27.192001677033041</v>
      </c>
      <c r="AE48" s="30"/>
      <c r="AF48" s="114">
        <v>37466649</v>
      </c>
      <c r="AG48" s="30"/>
      <c r="AH48" s="297">
        <f t="shared" si="5"/>
        <v>30.982647090806626</v>
      </c>
      <c r="AI48" s="30"/>
      <c r="AJ48" s="114">
        <v>1567189</v>
      </c>
      <c r="AK48" s="30"/>
      <c r="AL48" s="297">
        <f t="shared" si="6"/>
        <v>1.2959702831068276</v>
      </c>
      <c r="AM48" s="30"/>
      <c r="AN48" s="114">
        <v>20224641</v>
      </c>
      <c r="AO48" s="30"/>
      <c r="AP48" s="114">
        <v>7049620.0192904519</v>
      </c>
      <c r="AQ48" s="30"/>
      <c r="AR48" s="114">
        <v>4720229.8582662186</v>
      </c>
      <c r="AS48" s="31"/>
      <c r="AT48" s="30">
        <v>30</v>
      </c>
      <c r="AU48" s="31"/>
      <c r="AV48" s="298">
        <v>221679</v>
      </c>
      <c r="AW48" s="31"/>
      <c r="AX48" s="298">
        <f>IF(E48,AV48,0)</f>
        <v>221679</v>
      </c>
      <c r="AY48" s="31"/>
      <c r="AZ48" s="298">
        <f>IF(K48,AV48,0)</f>
        <v>221679</v>
      </c>
      <c r="BA48" s="31"/>
      <c r="BB48" s="298">
        <f>IF(Q48,AV48,0)</f>
        <v>221679</v>
      </c>
    </row>
    <row r="49" spans="1:54" ht="8.85" customHeight="1" x14ac:dyDescent="0.25">
      <c r="A49" s="39"/>
      <c r="B49" s="31"/>
      <c r="C49" s="11"/>
      <c r="D49" s="31"/>
      <c r="E49" s="30"/>
      <c r="F49" s="30"/>
      <c r="G49" s="54"/>
      <c r="H49" s="30"/>
      <c r="I49" s="54"/>
      <c r="J49" s="30"/>
      <c r="K49" s="30"/>
      <c r="L49" s="30"/>
      <c r="M49" s="54"/>
      <c r="N49" s="30"/>
      <c r="O49" s="54"/>
      <c r="P49" s="30"/>
      <c r="Q49" s="30"/>
      <c r="R49" s="30"/>
      <c r="S49" s="54"/>
      <c r="T49" s="30"/>
      <c r="U49" s="54"/>
      <c r="V49" s="30"/>
      <c r="W49" s="30"/>
      <c r="X49" s="30"/>
      <c r="Y49" s="114"/>
      <c r="Z49" s="30"/>
      <c r="AA49" s="30"/>
      <c r="AB49" s="30"/>
      <c r="AC49" s="30"/>
      <c r="AD49" s="54"/>
      <c r="AE49" s="30"/>
      <c r="AF49" s="30"/>
      <c r="AG49" s="30"/>
      <c r="AH49" s="54"/>
      <c r="AI49" s="30"/>
      <c r="AJ49" s="30"/>
      <c r="AK49" s="30"/>
      <c r="AL49" s="54"/>
      <c r="AM49" s="30"/>
      <c r="AN49" s="30"/>
      <c r="AO49" s="30"/>
      <c r="AP49" s="30"/>
      <c r="AQ49" s="30"/>
      <c r="AR49" s="30"/>
      <c r="AS49" s="31"/>
      <c r="AT49" s="37"/>
      <c r="AU49" s="31"/>
      <c r="AV49" s="277"/>
      <c r="AW49" s="31"/>
      <c r="AX49" s="31"/>
      <c r="AY49" s="31"/>
      <c r="AZ49" s="31"/>
      <c r="BA49" s="31"/>
      <c r="BB49" s="31"/>
    </row>
    <row r="50" spans="1:54" ht="8.85" customHeight="1" x14ac:dyDescent="0.25">
      <c r="A50" s="30">
        <v>31</v>
      </c>
      <c r="B50" s="31"/>
      <c r="C50" s="11" t="s">
        <v>119</v>
      </c>
      <c r="D50" s="31"/>
      <c r="E50" s="114">
        <v>1607940</v>
      </c>
      <c r="F50" s="30"/>
      <c r="G50" s="297">
        <f t="shared" si="0"/>
        <v>16.136847175946368</v>
      </c>
      <c r="H50" s="30"/>
      <c r="I50" s="297">
        <f>IF(G$60,G50/G$60*100,0)</f>
        <v>80.297126463580966</v>
      </c>
      <c r="J50" s="30"/>
      <c r="K50" s="114">
        <v>15733267</v>
      </c>
      <c r="L50" s="30"/>
      <c r="M50" s="297">
        <f t="shared" si="1"/>
        <v>157.89477540042552</v>
      </c>
      <c r="N50" s="30"/>
      <c r="O50" s="297">
        <f>IF(M$60,M50/M$60*100,0)</f>
        <v>91.155042185132302</v>
      </c>
      <c r="P50" s="30"/>
      <c r="Q50" s="114">
        <v>43554031</v>
      </c>
      <c r="R50" s="30"/>
      <c r="S50" s="297">
        <f t="shared" si="2"/>
        <v>437.09637308819396</v>
      </c>
      <c r="T50" s="30"/>
      <c r="U50" s="297">
        <f>IF(S$60,S50/S$60*100,0)</f>
        <v>187.3725479833376</v>
      </c>
      <c r="V50" s="30"/>
      <c r="W50" s="114">
        <v>419158</v>
      </c>
      <c r="X50" s="30"/>
      <c r="Y50" s="114">
        <f t="shared" si="3"/>
        <v>60895238</v>
      </c>
      <c r="Z50" s="30"/>
      <c r="AA50" s="30"/>
      <c r="AB50" s="114">
        <v>23824211</v>
      </c>
      <c r="AC50" s="30"/>
      <c r="AD50" s="297">
        <f t="shared" si="4"/>
        <v>39.123274302663866</v>
      </c>
      <c r="AE50" s="30"/>
      <c r="AF50" s="114">
        <v>17500280</v>
      </c>
      <c r="AG50" s="30"/>
      <c r="AH50" s="297">
        <f t="shared" si="5"/>
        <v>28.738339112821926</v>
      </c>
      <c r="AI50" s="30"/>
      <c r="AJ50" s="114">
        <v>609393</v>
      </c>
      <c r="AK50" s="30"/>
      <c r="AL50" s="297">
        <f t="shared" si="6"/>
        <v>1.000723570536008</v>
      </c>
      <c r="AM50" s="30"/>
      <c r="AN50" s="114">
        <v>8196387</v>
      </c>
      <c r="AO50" s="30"/>
      <c r="AP50" s="114">
        <v>3610930.3621816928</v>
      </c>
      <c r="AQ50" s="30"/>
      <c r="AR50" s="114">
        <v>2540909.4923316049</v>
      </c>
      <c r="AS50" s="31"/>
      <c r="AT50" s="30">
        <v>31</v>
      </c>
      <c r="AU50" s="31"/>
      <c r="AV50" s="298">
        <v>99644</v>
      </c>
      <c r="AW50" s="31"/>
      <c r="AX50" s="298">
        <f>IF(E50,AV50,0)</f>
        <v>99644</v>
      </c>
      <c r="AY50" s="31"/>
      <c r="AZ50" s="298">
        <f>IF(K50,AV50,0)</f>
        <v>99644</v>
      </c>
      <c r="BA50" s="31"/>
      <c r="BB50" s="298">
        <f>IF(Q50,AV50,0)</f>
        <v>99644</v>
      </c>
    </row>
    <row r="51" spans="1:54" ht="8.85" customHeight="1" x14ac:dyDescent="0.25">
      <c r="A51" s="30">
        <v>32</v>
      </c>
      <c r="B51" s="31"/>
      <c r="C51" s="11" t="s">
        <v>120</v>
      </c>
      <c r="D51" s="31"/>
      <c r="E51" s="114">
        <v>301893</v>
      </c>
      <c r="F51" s="30"/>
      <c r="G51" s="297">
        <f t="shared" si="0"/>
        <v>11.850094206311823</v>
      </c>
      <c r="H51" s="30"/>
      <c r="I51" s="297">
        <f>IF(G$60,G51/G$60*100,0)</f>
        <v>58.966197220230221</v>
      </c>
      <c r="J51" s="30"/>
      <c r="K51" s="114">
        <v>3521390</v>
      </c>
      <c r="L51" s="30"/>
      <c r="M51" s="297">
        <f t="shared" si="1"/>
        <v>138.22381849583923</v>
      </c>
      <c r="N51" s="30"/>
      <c r="O51" s="297">
        <f>IF(M$60,M51/M$60*100,0)</f>
        <v>79.798701217471319</v>
      </c>
      <c r="P51" s="30"/>
      <c r="Q51" s="114">
        <v>2614651</v>
      </c>
      <c r="R51" s="30"/>
      <c r="S51" s="297">
        <f t="shared" si="2"/>
        <v>102.63192808918197</v>
      </c>
      <c r="T51" s="30"/>
      <c r="U51" s="297">
        <f>IF(S$60,S51/S$60*100,0)</f>
        <v>43.99580288128481</v>
      </c>
      <c r="V51" s="30"/>
      <c r="W51" s="114">
        <v>217041</v>
      </c>
      <c r="X51" s="30"/>
      <c r="Y51" s="114">
        <f t="shared" si="3"/>
        <v>6437934</v>
      </c>
      <c r="Z51" s="30"/>
      <c r="AA51" s="30"/>
      <c r="AB51" s="114">
        <v>2585108</v>
      </c>
      <c r="AC51" s="30"/>
      <c r="AD51" s="297">
        <f t="shared" si="4"/>
        <v>40.15431037348317</v>
      </c>
      <c r="AE51" s="30"/>
      <c r="AF51" s="114">
        <v>356959</v>
      </c>
      <c r="AG51" s="30"/>
      <c r="AH51" s="297">
        <f t="shared" si="5"/>
        <v>5.544620370448035</v>
      </c>
      <c r="AI51" s="30"/>
      <c r="AJ51" s="114">
        <v>0</v>
      </c>
      <c r="AK51" s="30"/>
      <c r="AL51" s="297">
        <f t="shared" si="6"/>
        <v>0</v>
      </c>
      <c r="AM51" s="30"/>
      <c r="AN51" s="114">
        <v>1592119</v>
      </c>
      <c r="AO51" s="30"/>
      <c r="AP51" s="114">
        <v>251615.48999999996</v>
      </c>
      <c r="AQ51" s="30"/>
      <c r="AR51" s="114">
        <v>0</v>
      </c>
      <c r="AS51" s="31"/>
      <c r="AT51" s="30">
        <v>32</v>
      </c>
      <c r="AU51" s="31"/>
      <c r="AV51" s="298">
        <v>25476</v>
      </c>
      <c r="AW51" s="31"/>
      <c r="AX51" s="298">
        <f>IF(E51,AV51,0)</f>
        <v>25476</v>
      </c>
      <c r="AY51" s="31"/>
      <c r="AZ51" s="298">
        <f>IF(K51,AV51,0)</f>
        <v>25476</v>
      </c>
      <c r="BA51" s="31"/>
      <c r="BB51" s="298">
        <f>IF(Q51,AV51,0)</f>
        <v>25476</v>
      </c>
    </row>
    <row r="52" spans="1:54" ht="8.85" customHeight="1" x14ac:dyDescent="0.25">
      <c r="A52" s="30">
        <v>33</v>
      </c>
      <c r="B52" s="31"/>
      <c r="C52" s="11" t="s">
        <v>121</v>
      </c>
      <c r="D52" s="31"/>
      <c r="E52" s="114">
        <v>264987</v>
      </c>
      <c r="F52" s="30"/>
      <c r="G52" s="297">
        <f t="shared" si="0"/>
        <v>10.836584468163416</v>
      </c>
      <c r="H52" s="30"/>
      <c r="I52" s="297">
        <f>IF(G$60,G52/G$60*100,0)</f>
        <v>53.922961777219911</v>
      </c>
      <c r="J52" s="30"/>
      <c r="K52" s="114">
        <v>6961243</v>
      </c>
      <c r="L52" s="30"/>
      <c r="M52" s="297">
        <f t="shared" si="1"/>
        <v>284.67848525743261</v>
      </c>
      <c r="N52" s="30"/>
      <c r="O52" s="297">
        <f>IF(M$60,M52/M$60*100,0)</f>
        <v>164.34919564014214</v>
      </c>
      <c r="P52" s="30"/>
      <c r="Q52" s="114">
        <v>5800578</v>
      </c>
      <c r="R52" s="30"/>
      <c r="S52" s="297">
        <f t="shared" si="2"/>
        <v>237.21334805545331</v>
      </c>
      <c r="T52" s="30"/>
      <c r="U52" s="297">
        <f>IF(S$60,S52/S$60*100,0)</f>
        <v>101.68757321589661</v>
      </c>
      <c r="V52" s="30"/>
      <c r="W52" s="114">
        <v>181140</v>
      </c>
      <c r="X52" s="30"/>
      <c r="Y52" s="114">
        <f t="shared" si="3"/>
        <v>13026808</v>
      </c>
      <c r="Z52" s="30"/>
      <c r="AA52" s="30"/>
      <c r="AB52" s="114">
        <v>5008892</v>
      </c>
      <c r="AC52" s="30"/>
      <c r="AD52" s="297">
        <f t="shared" si="4"/>
        <v>38.450647311298361</v>
      </c>
      <c r="AE52" s="30"/>
      <c r="AF52" s="114">
        <v>1432514</v>
      </c>
      <c r="AG52" s="30"/>
      <c r="AH52" s="297">
        <f t="shared" si="5"/>
        <v>10.996661653415018</v>
      </c>
      <c r="AI52" s="30"/>
      <c r="AJ52" s="114">
        <v>0</v>
      </c>
      <c r="AK52" s="30"/>
      <c r="AL52" s="297">
        <f t="shared" si="6"/>
        <v>0</v>
      </c>
      <c r="AM52" s="30"/>
      <c r="AN52" s="114">
        <v>4322773</v>
      </c>
      <c r="AO52" s="30"/>
      <c r="AP52" s="114">
        <v>604283.85007374827</v>
      </c>
      <c r="AQ52" s="30"/>
      <c r="AR52" s="114">
        <v>408755.6048656351</v>
      </c>
      <c r="AS52" s="31"/>
      <c r="AT52" s="30">
        <v>33</v>
      </c>
      <c r="AU52" s="31"/>
      <c r="AV52" s="298">
        <v>24453</v>
      </c>
      <c r="AW52" s="31"/>
      <c r="AX52" s="298">
        <f>IF(E52,AV52,0)</f>
        <v>24453</v>
      </c>
      <c r="AY52" s="31"/>
      <c r="AZ52" s="298">
        <f>IF(K52,AV52,0)</f>
        <v>24453</v>
      </c>
      <c r="BA52" s="31"/>
      <c r="BB52" s="298">
        <f>IF(Q52,AV52,0)</f>
        <v>24453</v>
      </c>
    </row>
    <row r="53" spans="1:54" ht="8.85" customHeight="1" x14ac:dyDescent="0.25">
      <c r="A53" s="30">
        <v>34</v>
      </c>
      <c r="B53" s="31"/>
      <c r="C53" s="11" t="s">
        <v>122</v>
      </c>
      <c r="D53" s="31"/>
      <c r="E53" s="114">
        <v>1625565</v>
      </c>
      <c r="F53" s="30"/>
      <c r="G53" s="297">
        <f t="shared" si="0"/>
        <v>17.722738274350757</v>
      </c>
      <c r="H53" s="30"/>
      <c r="I53" s="297">
        <f>IF(G$60,G53/G$60*100,0)</f>
        <v>88.188537759578239</v>
      </c>
      <c r="J53" s="30"/>
      <c r="K53" s="114">
        <v>14431040</v>
      </c>
      <c r="L53" s="30"/>
      <c r="M53" s="297">
        <f t="shared" si="1"/>
        <v>157.33455441442621</v>
      </c>
      <c r="N53" s="30"/>
      <c r="O53" s="297">
        <f>IF(M$60,M53/M$60*100,0)</f>
        <v>90.831618135905501</v>
      </c>
      <c r="P53" s="30"/>
      <c r="Q53" s="114">
        <v>15768898</v>
      </c>
      <c r="R53" s="30"/>
      <c r="S53" s="297">
        <f t="shared" si="2"/>
        <v>171.92056431390506</v>
      </c>
      <c r="T53" s="30"/>
      <c r="U53" s="297">
        <f>IF(S$60,S53/S$60*100,0)</f>
        <v>73.698150269780257</v>
      </c>
      <c r="V53" s="30"/>
      <c r="W53" s="114">
        <v>3263967</v>
      </c>
      <c r="X53" s="30"/>
      <c r="Y53" s="114">
        <f t="shared" si="3"/>
        <v>31825503</v>
      </c>
      <c r="Z53" s="30"/>
      <c r="AA53" s="30"/>
      <c r="AB53" s="114">
        <v>9920053</v>
      </c>
      <c r="AC53" s="30"/>
      <c r="AD53" s="297">
        <f t="shared" si="4"/>
        <v>31.170137358080407</v>
      </c>
      <c r="AE53" s="30"/>
      <c r="AF53" s="114">
        <v>5898320</v>
      </c>
      <c r="AG53" s="30"/>
      <c r="AH53" s="297">
        <f t="shared" si="5"/>
        <v>18.533312733501809</v>
      </c>
      <c r="AI53" s="30"/>
      <c r="AJ53" s="114">
        <v>0</v>
      </c>
      <c r="AK53" s="30"/>
      <c r="AL53" s="297">
        <f t="shared" si="6"/>
        <v>0</v>
      </c>
      <c r="AM53" s="30"/>
      <c r="AN53" s="114">
        <v>8681994</v>
      </c>
      <c r="AO53" s="30"/>
      <c r="AP53" s="114">
        <v>1599408.6476228794</v>
      </c>
      <c r="AQ53" s="30"/>
      <c r="AR53" s="114">
        <v>1227337.4770915955</v>
      </c>
      <c r="AS53" s="31"/>
      <c r="AT53" s="30">
        <v>34</v>
      </c>
      <c r="AU53" s="31"/>
      <c r="AV53" s="298">
        <v>91722</v>
      </c>
      <c r="AW53" s="31"/>
      <c r="AX53" s="298">
        <f>IF(E53,AV53,0)</f>
        <v>91722</v>
      </c>
      <c r="AY53" s="31"/>
      <c r="AZ53" s="298">
        <f>IF(K53,AV53,0)</f>
        <v>91722</v>
      </c>
      <c r="BA53" s="31"/>
      <c r="BB53" s="298">
        <f>IF(Q53,AV53,0)</f>
        <v>91722</v>
      </c>
    </row>
    <row r="54" spans="1:54" ht="8.85" customHeight="1" x14ac:dyDescent="0.25">
      <c r="A54" s="30">
        <v>35</v>
      </c>
      <c r="B54" s="31"/>
      <c r="C54" s="11" t="s">
        <v>123</v>
      </c>
      <c r="D54" s="31"/>
      <c r="E54" s="114">
        <v>5243592</v>
      </c>
      <c r="F54" s="30"/>
      <c r="G54" s="297">
        <f t="shared" si="0"/>
        <v>11.559233557011472</v>
      </c>
      <c r="H54" s="30"/>
      <c r="I54" s="297">
        <f>IF(G$60,G54/G$60*100,0)</f>
        <v>57.518871476514754</v>
      </c>
      <c r="J54" s="30"/>
      <c r="K54" s="114">
        <v>71227013</v>
      </c>
      <c r="L54" s="30"/>
      <c r="M54" s="297">
        <f t="shared" si="1"/>
        <v>157.0163504016507</v>
      </c>
      <c r="N54" s="30"/>
      <c r="O54" s="297">
        <f>IF(M$60,M54/M$60*100,0)</f>
        <v>90.647914146115653</v>
      </c>
      <c r="P54" s="30"/>
      <c r="Q54" s="114">
        <v>58688905</v>
      </c>
      <c r="R54" s="30"/>
      <c r="S54" s="297">
        <f t="shared" si="2"/>
        <v>129.37672498170306</v>
      </c>
      <c r="T54" s="30"/>
      <c r="U54" s="297">
        <f>IF(S$60,S54/S$60*100,0)</f>
        <v>55.460644613195939</v>
      </c>
      <c r="V54" s="30"/>
      <c r="W54" s="114">
        <v>14722061</v>
      </c>
      <c r="X54" s="30"/>
      <c r="Y54" s="114">
        <f t="shared" si="3"/>
        <v>135159510</v>
      </c>
      <c r="Z54" s="30"/>
      <c r="AA54" s="30"/>
      <c r="AB54" s="114">
        <v>32733997</v>
      </c>
      <c r="AC54" s="30"/>
      <c r="AD54" s="297">
        <f t="shared" si="4"/>
        <v>24.218789340091572</v>
      </c>
      <c r="AE54" s="30"/>
      <c r="AF54" s="114">
        <v>26483699</v>
      </c>
      <c r="AG54" s="30"/>
      <c r="AH54" s="297">
        <f t="shared" si="5"/>
        <v>19.594402939164251</v>
      </c>
      <c r="AI54" s="30"/>
      <c r="AJ54" s="114">
        <v>140104</v>
      </c>
      <c r="AK54" s="30"/>
      <c r="AL54" s="297">
        <f t="shared" si="6"/>
        <v>0.10365826274451571</v>
      </c>
      <c r="AM54" s="30"/>
      <c r="AN54" s="114">
        <v>25571180</v>
      </c>
      <c r="AO54" s="30"/>
      <c r="AP54" s="114">
        <v>3843600.27079832</v>
      </c>
      <c r="AQ54" s="30"/>
      <c r="AR54" s="114">
        <v>1798048.0967960716</v>
      </c>
      <c r="AS54" s="31"/>
      <c r="AT54" s="30">
        <v>35</v>
      </c>
      <c r="AU54" s="31"/>
      <c r="AV54" s="298">
        <v>453628</v>
      </c>
      <c r="AW54" s="31"/>
      <c r="AX54" s="298">
        <f>IF(E54,AV54,0)</f>
        <v>453628</v>
      </c>
      <c r="AY54" s="31"/>
      <c r="AZ54" s="298">
        <f>IF(K54,AV54,0)</f>
        <v>453628</v>
      </c>
      <c r="BA54" s="31"/>
      <c r="BB54" s="298">
        <f>IF(Q54,AV54,0)</f>
        <v>453628</v>
      </c>
    </row>
    <row r="55" spans="1:54" ht="8.85" customHeight="1" x14ac:dyDescent="0.25">
      <c r="A55" s="39"/>
      <c r="B55" s="31"/>
      <c r="C55" s="11"/>
      <c r="D55" s="31"/>
      <c r="E55" s="30"/>
      <c r="F55" s="30"/>
      <c r="G55" s="54"/>
      <c r="H55" s="30"/>
      <c r="I55" s="54"/>
      <c r="J55" s="30"/>
      <c r="K55" s="30"/>
      <c r="L55" s="30"/>
      <c r="M55" s="54"/>
      <c r="N55" s="30"/>
      <c r="O55" s="54"/>
      <c r="P55" s="30"/>
      <c r="Q55" s="30"/>
      <c r="R55" s="30"/>
      <c r="S55" s="54"/>
      <c r="T55" s="30"/>
      <c r="U55" s="54"/>
      <c r="V55" s="30"/>
      <c r="W55" s="30"/>
      <c r="X55" s="30"/>
      <c r="Y55" s="114"/>
      <c r="Z55" s="30"/>
      <c r="AA55" s="30"/>
      <c r="AB55" s="30"/>
      <c r="AC55" s="30"/>
      <c r="AD55" s="54"/>
      <c r="AE55" s="30"/>
      <c r="AF55" s="30"/>
      <c r="AG55" s="30"/>
      <c r="AH55" s="54"/>
      <c r="AI55" s="30"/>
      <c r="AJ55" s="30"/>
      <c r="AK55" s="30"/>
      <c r="AL55" s="54"/>
      <c r="AM55" s="30"/>
      <c r="AN55" s="30"/>
      <c r="AO55" s="30"/>
      <c r="AP55" s="30"/>
      <c r="AQ55" s="30"/>
      <c r="AR55" s="30"/>
      <c r="AS55" s="31"/>
      <c r="AT55" s="37"/>
      <c r="AU55" s="31"/>
      <c r="AV55" s="277"/>
      <c r="AW55" s="31"/>
      <c r="AX55" s="31"/>
      <c r="AY55" s="31"/>
      <c r="AZ55" s="31"/>
      <c r="BA55" s="31"/>
      <c r="BB55" s="31"/>
    </row>
    <row r="56" spans="1:54" ht="8.85" customHeight="1" x14ac:dyDescent="0.25">
      <c r="A56" s="30">
        <v>36</v>
      </c>
      <c r="B56" s="31"/>
      <c r="C56" s="11" t="s">
        <v>124</v>
      </c>
      <c r="D56" s="31"/>
      <c r="E56" s="114">
        <v>206626</v>
      </c>
      <c r="F56" s="30"/>
      <c r="G56" s="297">
        <f t="shared" si="0"/>
        <v>9.462197188258461</v>
      </c>
      <c r="H56" s="30"/>
      <c r="I56" s="297">
        <f>IF(G$60,G56/G$60*100,0)</f>
        <v>47.083995774680886</v>
      </c>
      <c r="J56" s="30"/>
      <c r="K56" s="114">
        <v>6422550</v>
      </c>
      <c r="L56" s="30"/>
      <c r="M56" s="297">
        <f t="shared" si="1"/>
        <v>294.11320236296194</v>
      </c>
      <c r="N56" s="30"/>
      <c r="O56" s="297">
        <f>IF(M$60,M56/M$60*100,0)</f>
        <v>169.79600053649338</v>
      </c>
      <c r="P56" s="30"/>
      <c r="Q56" s="114">
        <v>5841706</v>
      </c>
      <c r="R56" s="30"/>
      <c r="S56" s="297">
        <f t="shared" si="2"/>
        <v>267.51412739845216</v>
      </c>
      <c r="T56" s="30"/>
      <c r="U56" s="297">
        <f>IF(S$60,S56/S$60*100,0)</f>
        <v>114.67677784201922</v>
      </c>
      <c r="V56" s="30"/>
      <c r="W56" s="114">
        <v>109397</v>
      </c>
      <c r="X56" s="30"/>
      <c r="Y56" s="114">
        <f t="shared" si="3"/>
        <v>12470882</v>
      </c>
      <c r="Z56" s="30"/>
      <c r="AA56" s="30"/>
      <c r="AB56" s="114">
        <v>4002032</v>
      </c>
      <c r="AC56" s="30"/>
      <c r="AD56" s="297">
        <f t="shared" si="4"/>
        <v>32.091010082526637</v>
      </c>
      <c r="AE56" s="30"/>
      <c r="AF56" s="114">
        <v>1252522</v>
      </c>
      <c r="AG56" s="30"/>
      <c r="AH56" s="297">
        <f t="shared" si="5"/>
        <v>10.043571898122362</v>
      </c>
      <c r="AI56" s="30"/>
      <c r="AJ56" s="114">
        <v>114079</v>
      </c>
      <c r="AK56" s="30"/>
      <c r="AL56" s="297">
        <f t="shared" si="6"/>
        <v>0.91476288525542937</v>
      </c>
      <c r="AM56" s="30"/>
      <c r="AN56" s="114">
        <v>3988256</v>
      </c>
      <c r="AO56" s="30"/>
      <c r="AP56" s="114">
        <v>508534.1444594675</v>
      </c>
      <c r="AQ56" s="30"/>
      <c r="AR56" s="114">
        <v>441779.48239114118</v>
      </c>
      <c r="AS56" s="31"/>
      <c r="AT56" s="30">
        <v>36</v>
      </c>
      <c r="AU56" s="31"/>
      <c r="AV56" s="298">
        <v>21837</v>
      </c>
      <c r="AW56" s="31"/>
      <c r="AX56" s="298">
        <f>IF(E56,AV56,0)</f>
        <v>21837</v>
      </c>
      <c r="AY56" s="31"/>
      <c r="AZ56" s="298">
        <f>IF(K56,AV56,0)</f>
        <v>21837</v>
      </c>
      <c r="BA56" s="31"/>
      <c r="BB56" s="298">
        <f>IF(Q56,AV56,0)</f>
        <v>21837</v>
      </c>
    </row>
    <row r="57" spans="1:54" ht="8.85" customHeight="1" x14ac:dyDescent="0.25">
      <c r="A57" s="30">
        <v>37</v>
      </c>
      <c r="B57" s="31"/>
      <c r="C57" s="11" t="s">
        <v>125</v>
      </c>
      <c r="D57" s="31"/>
      <c r="E57" s="114">
        <v>186135</v>
      </c>
      <c r="F57" s="30"/>
      <c r="G57" s="297">
        <f t="shared" si="0"/>
        <v>12.06397044526541</v>
      </c>
      <c r="H57" s="30"/>
      <c r="I57" s="297">
        <f>IF(G$60,G57/G$60*100,0)</f>
        <v>60.030447703584265</v>
      </c>
      <c r="J57" s="30"/>
      <c r="K57" s="114">
        <v>1621478</v>
      </c>
      <c r="L57" s="30"/>
      <c r="M57" s="297">
        <f t="shared" si="1"/>
        <v>105.09287704971159</v>
      </c>
      <c r="N57" s="30"/>
      <c r="O57" s="297">
        <f>IF(M$60,M57/M$60*100,0)</f>
        <v>60.671707575686931</v>
      </c>
      <c r="P57" s="30"/>
      <c r="Q57" s="114">
        <v>2111824</v>
      </c>
      <c r="R57" s="30"/>
      <c r="S57" s="297">
        <f t="shared" si="2"/>
        <v>136.87367943483051</v>
      </c>
      <c r="T57" s="30"/>
      <c r="U57" s="297">
        <f>IF(S$60,S57/S$60*100,0)</f>
        <v>58.674406027121208</v>
      </c>
      <c r="V57" s="30"/>
      <c r="W57" s="114">
        <v>0</v>
      </c>
      <c r="X57" s="30"/>
      <c r="Y57" s="114">
        <f t="shared" si="3"/>
        <v>3919437</v>
      </c>
      <c r="Z57" s="30"/>
      <c r="AA57" s="30"/>
      <c r="AB57" s="114">
        <v>1070582</v>
      </c>
      <c r="AC57" s="30"/>
      <c r="AD57" s="297">
        <f t="shared" si="4"/>
        <v>27.314688308550437</v>
      </c>
      <c r="AE57" s="30"/>
      <c r="AF57" s="114">
        <v>741487</v>
      </c>
      <c r="AG57" s="30"/>
      <c r="AH57" s="297">
        <f t="shared" si="5"/>
        <v>18.918201772346386</v>
      </c>
      <c r="AI57" s="30"/>
      <c r="AJ57" s="114">
        <v>0</v>
      </c>
      <c r="AK57" s="30"/>
      <c r="AL57" s="297">
        <f t="shared" si="6"/>
        <v>0</v>
      </c>
      <c r="AM57" s="30"/>
      <c r="AN57" s="114">
        <v>539798</v>
      </c>
      <c r="AO57" s="30"/>
      <c r="AP57" s="114">
        <v>171687.61890862117</v>
      </c>
      <c r="AQ57" s="30"/>
      <c r="AR57" s="114">
        <v>43550.527280925548</v>
      </c>
      <c r="AS57" s="31"/>
      <c r="AT57" s="30">
        <v>37</v>
      </c>
      <c r="AU57" s="31"/>
      <c r="AV57" s="298">
        <v>15429</v>
      </c>
      <c r="AW57" s="31"/>
      <c r="AX57" s="298">
        <f>IF(E57,AV57,0)</f>
        <v>15429</v>
      </c>
      <c r="AY57" s="31"/>
      <c r="AZ57" s="298">
        <f>IF(K57,AV57,0)</f>
        <v>15429</v>
      </c>
      <c r="BA57" s="31"/>
      <c r="BB57" s="298">
        <f>IF(Q57,AV57,0)</f>
        <v>15429</v>
      </c>
    </row>
    <row r="58" spans="1:54" ht="8.85" customHeight="1" x14ac:dyDescent="0.25">
      <c r="A58" s="41">
        <v>38</v>
      </c>
      <c r="B58" s="31"/>
      <c r="C58" s="11" t="s">
        <v>126</v>
      </c>
      <c r="D58" s="31"/>
      <c r="E58" s="115">
        <v>334620</v>
      </c>
      <c r="F58" s="30"/>
      <c r="G58" s="297">
        <f>(E58/$AV58)</f>
        <v>12.154298790454396</v>
      </c>
      <c r="H58" s="30"/>
      <c r="I58" s="297">
        <f>IF(G$60,G58/G$60*100,0)</f>
        <v>60.479922528362771</v>
      </c>
      <c r="J58" s="30"/>
      <c r="K58" s="115">
        <v>2549838</v>
      </c>
      <c r="L58" s="30"/>
      <c r="M58" s="297">
        <f>(K58/$AV58)</f>
        <v>92.616977225672883</v>
      </c>
      <c r="N58" s="30"/>
      <c r="O58" s="297">
        <f>IF(M$60,M58/M$60*100,0)</f>
        <v>53.469181894430804</v>
      </c>
      <c r="P58" s="30"/>
      <c r="Q58" s="115">
        <v>8677881</v>
      </c>
      <c r="R58" s="30"/>
      <c r="S58" s="297">
        <f>(Q58/$AV58)</f>
        <v>315.20398823144819</v>
      </c>
      <c r="T58" s="30"/>
      <c r="U58" s="297">
        <f>IF(S$60,S58/S$60*100,0)</f>
        <v>135.12025732942794</v>
      </c>
      <c r="V58" s="30"/>
      <c r="W58" s="115">
        <v>232694</v>
      </c>
      <c r="X58" s="30"/>
      <c r="Y58" s="115">
        <f>(E58+K58+Q58)</f>
        <v>11562339</v>
      </c>
      <c r="Z58" s="30"/>
      <c r="AA58" s="30"/>
      <c r="AB58" s="115">
        <v>4468683</v>
      </c>
      <c r="AC58" s="30"/>
      <c r="AD58" s="297">
        <f>IF($Y58,AB58/$Y58*100,0)</f>
        <v>38.648607344932543</v>
      </c>
      <c r="AE58" s="30"/>
      <c r="AF58" s="115">
        <v>2876735</v>
      </c>
      <c r="AG58" s="30"/>
      <c r="AH58" s="297">
        <f>IF($Y58,AF58/$Y58*100,0)</f>
        <v>24.880216710477008</v>
      </c>
      <c r="AI58" s="30"/>
      <c r="AJ58" s="115">
        <v>0</v>
      </c>
      <c r="AK58" s="30"/>
      <c r="AL58" s="297">
        <f>IF($Y58,AJ58/$Y58*100,0)</f>
        <v>0</v>
      </c>
      <c r="AM58" s="30"/>
      <c r="AN58" s="115">
        <v>907104</v>
      </c>
      <c r="AO58" s="30"/>
      <c r="AP58" s="115">
        <v>438548.89400891832</v>
      </c>
      <c r="AQ58" s="30"/>
      <c r="AR58" s="115">
        <v>280567.45188513078</v>
      </c>
      <c r="AS58" s="31"/>
      <c r="AT58" s="41">
        <v>38</v>
      </c>
      <c r="AU58" s="31"/>
      <c r="AV58" s="299">
        <v>27531</v>
      </c>
      <c r="AW58" s="31"/>
      <c r="AX58" s="299">
        <f>IF(E58,AV58,0)</f>
        <v>27531</v>
      </c>
      <c r="AY58" s="31"/>
      <c r="AZ58" s="299">
        <f>IF(K58,AV58,0)</f>
        <v>27531</v>
      </c>
      <c r="BA58" s="31"/>
      <c r="BB58" s="299">
        <f>IF(Q58,AV58,0)</f>
        <v>27531</v>
      </c>
    </row>
    <row r="59" spans="1:54" ht="8.85" customHeight="1" x14ac:dyDescent="0.25">
      <c r="A59" s="30"/>
      <c r="B59" s="31"/>
      <c r="C59" s="30"/>
      <c r="D59" s="31"/>
      <c r="E59" s="30"/>
      <c r="F59" s="30"/>
      <c r="G59" s="54"/>
      <c r="H59" s="54"/>
      <c r="I59" s="54"/>
      <c r="J59" s="30"/>
      <c r="K59" s="30"/>
      <c r="L59" s="30"/>
      <c r="M59" s="54"/>
      <c r="N59" s="54"/>
      <c r="O59" s="54"/>
      <c r="P59" s="30"/>
      <c r="Q59" s="30"/>
      <c r="R59" s="30"/>
      <c r="S59" s="54"/>
      <c r="T59" s="54"/>
      <c r="U59" s="54"/>
      <c r="V59" s="30"/>
      <c r="W59" s="30"/>
      <c r="X59" s="30"/>
      <c r="Y59" s="30"/>
      <c r="Z59" s="30"/>
      <c r="AA59" s="30"/>
      <c r="AB59" s="30"/>
      <c r="AC59" s="30"/>
      <c r="AD59" s="54"/>
      <c r="AE59" s="30"/>
      <c r="AF59" s="30"/>
      <c r="AG59" s="30"/>
      <c r="AH59" s="54"/>
      <c r="AI59" s="30"/>
      <c r="AJ59" s="30"/>
      <c r="AK59" s="30"/>
      <c r="AL59" s="54"/>
      <c r="AM59" s="30"/>
      <c r="AN59" s="30"/>
      <c r="AO59" s="30"/>
      <c r="AP59" s="30"/>
      <c r="AQ59" s="30"/>
      <c r="AR59" s="30"/>
      <c r="AS59" s="31"/>
      <c r="AT59" s="31"/>
      <c r="AU59" s="31"/>
      <c r="AV59" s="31"/>
      <c r="AW59" s="31"/>
      <c r="AX59" s="31"/>
      <c r="AY59" s="31"/>
      <c r="AZ59" s="31"/>
      <c r="BA59" s="31"/>
      <c r="BB59" s="31"/>
    </row>
    <row r="60" spans="1:54" ht="8.85" customHeight="1" x14ac:dyDescent="0.25">
      <c r="A60" s="41">
        <f>A58</f>
        <v>38</v>
      </c>
      <c r="B60" s="31"/>
      <c r="C60" s="44" t="s">
        <v>68</v>
      </c>
      <c r="D60" s="31"/>
      <c r="E60" s="300">
        <f>SUM(E14:E58)</f>
        <v>51646451</v>
      </c>
      <c r="F60" s="30"/>
      <c r="G60" s="110">
        <f>IF(E60=0,0,IF(ISNONTEXT(H60),E60/$AV60,E60/AX60))</f>
        <v>20.096419245170981</v>
      </c>
      <c r="H60" s="301"/>
      <c r="I60" s="302">
        <f>IF(G$60,G60/G$60*100,0)</f>
        <v>100</v>
      </c>
      <c r="J60" s="30"/>
      <c r="K60" s="300">
        <f>SUM(K14:K58)</f>
        <v>445152549</v>
      </c>
      <c r="L60" s="30"/>
      <c r="M60" s="110">
        <f>IF(K60=0,0,IF(ISNONTEXT(N60),K60/$AV60,K60/AZ60))</f>
        <v>173.21562429837664</v>
      </c>
      <c r="N60" s="301"/>
      <c r="O60" s="302">
        <f>IF(M$60,M60/M$60*100,0)</f>
        <v>100</v>
      </c>
      <c r="P60" s="30"/>
      <c r="Q60" s="300">
        <f>SUM(Q14:Q58)</f>
        <v>599505320</v>
      </c>
      <c r="R60" s="30"/>
      <c r="S60" s="110">
        <f>IF(Q60=0,0,IF(ISNONTEXT(T60),Q60/$AV60,Q60/BB60))</f>
        <v>233.27663406010973</v>
      </c>
      <c r="T60" s="301"/>
      <c r="U60" s="302">
        <f>IF(S$60,S60/S$60*100,0)</f>
        <v>100</v>
      </c>
      <c r="V60" s="30"/>
      <c r="W60" s="300">
        <f>SUM(W14:W58)</f>
        <v>44637181</v>
      </c>
      <c r="X60" s="30"/>
      <c r="Y60" s="300">
        <f>(E60+K60+Q60)</f>
        <v>1096304320</v>
      </c>
      <c r="Z60" s="30"/>
      <c r="AA60" s="30"/>
      <c r="AB60" s="300">
        <f>SUM(AB14:AB58)</f>
        <v>326403535</v>
      </c>
      <c r="AC60" s="30"/>
      <c r="AD60" s="302">
        <f>IF($Y60,AB60/$Y60*100,0)</f>
        <v>29.773077515556995</v>
      </c>
      <c r="AE60" s="30"/>
      <c r="AF60" s="300">
        <f>SUM(AF14:AF58)</f>
        <v>237099003</v>
      </c>
      <c r="AG60" s="30"/>
      <c r="AH60" s="302">
        <f>IF($Y60,AF60/$Y60*100,0)</f>
        <v>21.627115635191512</v>
      </c>
      <c r="AI60" s="30"/>
      <c r="AJ60" s="300">
        <f>SUM(AJ14:AJ58)</f>
        <v>16431742</v>
      </c>
      <c r="AK60" s="30"/>
      <c r="AL60" s="302">
        <f>IF($Y60,AJ60/$Y60*100,0)</f>
        <v>1.4988303612631937</v>
      </c>
      <c r="AM60" s="30"/>
      <c r="AN60" s="300">
        <f>SUM(AN14:AN58)</f>
        <v>205256490</v>
      </c>
      <c r="AO60" s="30"/>
      <c r="AP60" s="303">
        <f>SUM(AP14:AP58)</f>
        <v>55332992.623142362</v>
      </c>
      <c r="AQ60" s="30"/>
      <c r="AR60" s="303">
        <f>SUM(AR14:AR58)</f>
        <v>36207994.725208864</v>
      </c>
      <c r="AS60" s="31"/>
      <c r="AT60" s="41">
        <f>AT58</f>
        <v>38</v>
      </c>
      <c r="AU60" s="31"/>
      <c r="AV60" s="299">
        <f>SUM(AV14:AV58)</f>
        <v>2569933</v>
      </c>
      <c r="AW60" s="31"/>
      <c r="AX60" s="299">
        <f>SUM(AX14:AX58)</f>
        <v>2569933</v>
      </c>
      <c r="AY60" s="31"/>
      <c r="AZ60" s="299">
        <f>SUM(AZ14:AZ58)</f>
        <v>2569933</v>
      </c>
      <c r="BA60" s="31"/>
      <c r="BB60" s="299">
        <f>SUM(BB14:BB58)</f>
        <v>2569933</v>
      </c>
    </row>
    <row r="61" spans="1:54" ht="8.85" customHeight="1" x14ac:dyDescent="0.25">
      <c r="A61" s="31"/>
      <c r="B61" s="31"/>
      <c r="C61" s="30"/>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row>
    <row r="62" spans="1:54" ht="8.85" customHeight="1" x14ac:dyDescent="0.25">
      <c r="A62" s="31"/>
      <c r="B62" s="31"/>
      <c r="C62" s="30"/>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row>
    <row r="63" spans="1:54" ht="8.85" customHeight="1" x14ac:dyDescent="0.25">
      <c r="A63" s="31"/>
      <c r="B63" s="31"/>
      <c r="C63" s="30"/>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row>
    <row r="64" spans="1:54" ht="8.85" customHeight="1" x14ac:dyDescent="0.25">
      <c r="A64" s="31"/>
      <c r="B64" s="31"/>
      <c r="C64" s="30"/>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04"/>
      <c r="AM64" s="31"/>
      <c r="AN64" s="31"/>
      <c r="AO64" s="31"/>
      <c r="AP64" s="31"/>
      <c r="AQ64" s="31"/>
      <c r="AR64" s="31"/>
      <c r="AS64" s="31"/>
      <c r="AT64" s="31"/>
      <c r="AU64" s="31"/>
      <c r="AV64" s="31"/>
      <c r="AW64" s="31"/>
      <c r="AX64" s="31"/>
      <c r="AY64" s="31"/>
      <c r="AZ64" s="31"/>
      <c r="BA64" s="31"/>
      <c r="BB64" s="31"/>
    </row>
    <row r="65" spans="1:54" ht="8.85" customHeight="1" x14ac:dyDescent="0.25">
      <c r="A65" s="31"/>
      <c r="B65" s="31"/>
      <c r="C65" s="30"/>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05"/>
      <c r="AO65" s="31"/>
      <c r="AP65" s="31"/>
      <c r="AQ65" s="31"/>
      <c r="AR65" s="31"/>
      <c r="AS65" s="31"/>
      <c r="AT65" s="31"/>
      <c r="AU65" s="31"/>
      <c r="AV65" s="31"/>
      <c r="AW65" s="31"/>
      <c r="AX65" s="31"/>
      <c r="AY65" s="31"/>
      <c r="AZ65" s="31"/>
      <c r="BA65" s="31"/>
      <c r="BB65" s="31"/>
    </row>
    <row r="66" spans="1:54" ht="8.85" customHeight="1" x14ac:dyDescent="0.25">
      <c r="A66" s="31"/>
      <c r="B66" s="31"/>
      <c r="C66" s="30"/>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05"/>
      <c r="AO66" s="31"/>
      <c r="AP66" s="31"/>
      <c r="AQ66" s="31"/>
      <c r="AR66" s="31"/>
      <c r="AS66" s="31"/>
      <c r="AT66" s="31"/>
      <c r="AU66" s="31"/>
      <c r="AV66" s="31"/>
      <c r="AW66" s="31"/>
      <c r="AX66" s="31"/>
      <c r="AY66" s="31"/>
      <c r="AZ66" s="31"/>
      <c r="BA66" s="31"/>
      <c r="BB66" s="31"/>
    </row>
    <row r="67" spans="1:54" ht="8.85" customHeight="1" x14ac:dyDescent="0.25">
      <c r="A67" s="31"/>
      <c r="B67" s="31"/>
      <c r="C67" s="30"/>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05"/>
      <c r="AO67" s="31"/>
      <c r="AP67" s="31"/>
      <c r="AQ67" s="31"/>
      <c r="AR67" s="31"/>
      <c r="AS67" s="31"/>
      <c r="AT67" s="31"/>
      <c r="AU67" s="31"/>
      <c r="AV67" s="31"/>
      <c r="AW67" s="31"/>
      <c r="AX67" s="31"/>
      <c r="AY67" s="31"/>
      <c r="AZ67" s="31"/>
      <c r="BA67" s="31"/>
      <c r="BB67" s="31"/>
    </row>
    <row r="68" spans="1:54" ht="8.85" customHeight="1" x14ac:dyDescent="0.25">
      <c r="A68" s="31"/>
      <c r="B68" s="31"/>
      <c r="C68" s="30"/>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row>
    <row r="69" spans="1:54" ht="8.85" customHeight="1" x14ac:dyDescent="0.25">
      <c r="A69" s="31"/>
      <c r="B69" s="31"/>
      <c r="C69" s="30"/>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row>
    <row r="70" spans="1:54" ht="8.85" customHeight="1" x14ac:dyDescent="0.25">
      <c r="A70" s="31"/>
      <c r="B70" s="31"/>
      <c r="C70" s="30"/>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row>
    <row r="71" spans="1:54" ht="8.85" customHeight="1" x14ac:dyDescent="0.25">
      <c r="A71" s="31"/>
      <c r="B71" s="31"/>
      <c r="C71" s="30"/>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row>
    <row r="72" spans="1:54" ht="8.85" customHeight="1" x14ac:dyDescent="0.25">
      <c r="A72" s="31"/>
      <c r="B72" s="31"/>
      <c r="C72" s="30"/>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row>
    <row r="73" spans="1:54" ht="8.85" customHeight="1" x14ac:dyDescent="0.25">
      <c r="A73" s="31"/>
      <c r="B73" s="306"/>
      <c r="C73" s="30"/>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07"/>
      <c r="AU73" s="31"/>
      <c r="AV73" s="31"/>
      <c r="AW73" s="31"/>
      <c r="AX73" s="31"/>
      <c r="AY73" s="31"/>
      <c r="AZ73" s="31"/>
      <c r="BA73" s="31"/>
      <c r="BB73" s="31"/>
    </row>
    <row r="74" spans="1:54" ht="8.85" customHeight="1" x14ac:dyDescent="0.25">
      <c r="B74" s="306"/>
      <c r="C74" s="30"/>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07"/>
      <c r="AV74" s="31"/>
      <c r="AW74" s="31"/>
      <c r="AX74" s="31"/>
      <c r="AY74" s="31"/>
      <c r="AZ74" s="31"/>
      <c r="BA74" s="31"/>
      <c r="BB74" s="31"/>
    </row>
    <row r="75" spans="1:54" s="15" customFormat="1" ht="10.5" customHeight="1" x14ac:dyDescent="0.25">
      <c r="A75" s="12">
        <v>88</v>
      </c>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289">
        <v>89</v>
      </c>
      <c r="AV75" s="12"/>
      <c r="AW75" s="12"/>
      <c r="AX75" s="12"/>
      <c r="AY75" s="12"/>
      <c r="AZ75" s="12"/>
      <c r="BA75" s="12"/>
      <c r="BB75" s="12"/>
    </row>
    <row r="76" spans="1:54" s="15" customFormat="1" ht="10.5" customHeight="1" x14ac:dyDescent="0.25">
      <c r="A76" s="12"/>
      <c r="B76" s="12"/>
      <c r="C76" s="12"/>
      <c r="D76" s="12"/>
      <c r="E76" s="12"/>
      <c r="F76" s="12"/>
      <c r="G76" s="12"/>
      <c r="H76" s="12"/>
      <c r="I76" s="12"/>
      <c r="J76" s="12"/>
      <c r="K76" s="12"/>
      <c r="L76" s="12"/>
      <c r="M76" s="12"/>
      <c r="N76" s="12"/>
      <c r="O76" s="12"/>
      <c r="P76" s="12"/>
      <c r="Q76" s="12"/>
      <c r="R76" s="12"/>
      <c r="S76" s="12"/>
      <c r="T76" s="12"/>
      <c r="U76" s="12"/>
      <c r="V76" s="12"/>
      <c r="W76" s="12"/>
      <c r="X76" s="12"/>
      <c r="Y76" s="289" t="s">
        <v>45</v>
      </c>
      <c r="Z76" s="12"/>
      <c r="AA76" s="12"/>
      <c r="AB76" s="278" t="s">
        <v>46</v>
      </c>
      <c r="AC76" s="12"/>
      <c r="AD76" s="12"/>
      <c r="AE76" s="12"/>
      <c r="AF76" s="12"/>
      <c r="AG76" s="12"/>
      <c r="AH76" s="12"/>
      <c r="AI76" s="12"/>
      <c r="AJ76" s="12"/>
      <c r="AK76" s="12"/>
      <c r="AL76" s="12"/>
      <c r="AM76" s="12"/>
      <c r="AN76" s="12"/>
      <c r="AO76" s="12"/>
      <c r="AP76" s="12"/>
      <c r="AQ76" s="12"/>
      <c r="AR76" s="12"/>
      <c r="AS76" s="12"/>
      <c r="AT76" s="289" t="s">
        <v>503</v>
      </c>
      <c r="AU76" s="12"/>
      <c r="AV76" s="12"/>
      <c r="AW76" s="12"/>
      <c r="AX76" s="12"/>
      <c r="AY76" s="12"/>
      <c r="AZ76" s="12"/>
      <c r="BA76" s="12"/>
      <c r="BB76" s="12"/>
    </row>
    <row r="77" spans="1:54" s="15" customFormat="1" ht="10.5" customHeight="1" x14ac:dyDescent="0.25">
      <c r="A77" s="279"/>
      <c r="B77" s="12"/>
      <c r="C77" s="12"/>
      <c r="D77" s="12"/>
      <c r="E77" s="12"/>
      <c r="F77" s="12"/>
      <c r="G77" s="12"/>
      <c r="H77" s="12"/>
      <c r="I77" s="12"/>
      <c r="J77" s="12"/>
      <c r="K77" s="12"/>
      <c r="L77" s="12"/>
      <c r="M77" s="12"/>
      <c r="N77" s="12"/>
      <c r="O77" s="12"/>
      <c r="P77" s="12"/>
      <c r="Q77" s="12"/>
      <c r="R77" s="12"/>
      <c r="S77" s="12"/>
      <c r="T77" s="12"/>
      <c r="U77" s="12"/>
      <c r="V77" s="12"/>
      <c r="W77" s="12"/>
      <c r="X77" s="12"/>
      <c r="Y77" s="289" t="s">
        <v>504</v>
      </c>
      <c r="Z77" s="12"/>
      <c r="AA77" s="12"/>
      <c r="AB77" s="278" t="s">
        <v>395</v>
      </c>
      <c r="AC77" s="12"/>
      <c r="AD77" s="12"/>
      <c r="AE77" s="12"/>
      <c r="AF77" s="12"/>
      <c r="AG77" s="12"/>
      <c r="AH77" s="12"/>
      <c r="AI77" s="12"/>
      <c r="AJ77" s="12"/>
      <c r="AK77" s="12"/>
      <c r="AL77" s="12"/>
      <c r="AM77" s="12"/>
      <c r="AN77" s="12"/>
      <c r="AO77" s="12"/>
      <c r="AP77" s="12"/>
      <c r="AQ77" s="12"/>
      <c r="AR77" s="12"/>
      <c r="AS77" s="12"/>
      <c r="AT77" s="289" t="s">
        <v>129</v>
      </c>
      <c r="AU77" s="12"/>
      <c r="AV77" s="12"/>
      <c r="AW77" s="12"/>
      <c r="AX77" s="12"/>
      <c r="AY77" s="12"/>
      <c r="AZ77" s="12"/>
      <c r="BA77" s="12"/>
      <c r="BB77" s="12"/>
    </row>
    <row r="78" spans="1:54" s="15" customFormat="1" ht="10.5" customHeight="1" x14ac:dyDescent="0.25">
      <c r="A78" s="280"/>
      <c r="B78" s="12"/>
      <c r="C78" s="12"/>
      <c r="D78" s="12"/>
      <c r="E78" s="12"/>
      <c r="F78" s="12"/>
      <c r="G78" s="12"/>
      <c r="H78" s="12"/>
      <c r="I78" s="12"/>
      <c r="J78" s="12"/>
      <c r="K78" s="12"/>
      <c r="L78" s="12"/>
      <c r="M78" s="12"/>
      <c r="N78" s="12"/>
      <c r="O78" s="12"/>
      <c r="P78" s="12"/>
      <c r="Q78" s="12"/>
      <c r="R78" s="12"/>
      <c r="S78" s="12"/>
      <c r="T78" s="12"/>
      <c r="U78" s="12"/>
      <c r="V78" s="12"/>
      <c r="W78" s="12"/>
      <c r="X78" s="12"/>
      <c r="Y78" s="289" t="s">
        <v>51</v>
      </c>
      <c r="Z78" s="12"/>
      <c r="AA78" s="12"/>
      <c r="AB78" s="290" t="s">
        <v>52</v>
      </c>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row>
    <row r="79" spans="1:54" ht="10.35" customHeight="1" x14ac:dyDescent="0.25">
      <c r="A79" s="30"/>
      <c r="B79" s="30"/>
      <c r="C79" s="30"/>
      <c r="D79" s="30"/>
      <c r="E79" s="291" t="s">
        <v>368</v>
      </c>
      <c r="F79" s="291"/>
      <c r="G79" s="291"/>
      <c r="H79" s="291"/>
      <c r="I79" s="291"/>
      <c r="J79" s="30"/>
      <c r="K79" s="291" t="s">
        <v>505</v>
      </c>
      <c r="L79" s="291"/>
      <c r="M79" s="291"/>
      <c r="N79" s="291"/>
      <c r="O79" s="291"/>
      <c r="P79" s="30"/>
      <c r="Q79" s="291" t="s">
        <v>506</v>
      </c>
      <c r="R79" s="291"/>
      <c r="S79" s="291"/>
      <c r="T79" s="291"/>
      <c r="U79" s="291"/>
      <c r="V79" s="291"/>
      <c r="W79" s="291"/>
      <c r="X79" s="30"/>
      <c r="Y79" s="30"/>
      <c r="Z79" s="30"/>
      <c r="AA79" s="30"/>
      <c r="AB79" s="291" t="s">
        <v>507</v>
      </c>
      <c r="AC79" s="291"/>
      <c r="AD79" s="291"/>
      <c r="AE79" s="291"/>
      <c r="AF79" s="291"/>
      <c r="AG79" s="291"/>
      <c r="AH79" s="291"/>
      <c r="AI79" s="291"/>
      <c r="AJ79" s="291"/>
      <c r="AK79" s="291"/>
      <c r="AL79" s="291"/>
      <c r="AM79" s="291"/>
      <c r="AN79" s="291"/>
      <c r="AO79" s="30"/>
      <c r="AP79" s="30"/>
      <c r="AQ79" s="30"/>
      <c r="AR79" s="30"/>
      <c r="AS79" s="30"/>
      <c r="AT79" s="30"/>
      <c r="AU79" s="30"/>
      <c r="AV79" s="30"/>
      <c r="AW79" s="30"/>
      <c r="AX79" s="30"/>
      <c r="AY79" s="30"/>
      <c r="AZ79" s="30"/>
      <c r="BA79" s="30"/>
      <c r="BB79" s="30"/>
    </row>
    <row r="80" spans="1:54" ht="8.4499999999999993"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row>
    <row r="81" spans="1:54" ht="8.85" customHeight="1" x14ac:dyDescent="0.25">
      <c r="A81" s="30"/>
      <c r="B81" s="30"/>
      <c r="C81" s="30"/>
      <c r="D81" s="30"/>
      <c r="E81" s="30"/>
      <c r="F81" s="30"/>
      <c r="G81" s="30"/>
      <c r="H81" s="30"/>
      <c r="I81" s="30"/>
      <c r="J81" s="30"/>
      <c r="K81" s="30"/>
      <c r="L81" s="30"/>
      <c r="M81" s="30"/>
      <c r="N81" s="30"/>
      <c r="O81" s="30"/>
      <c r="P81" s="30"/>
      <c r="Q81" s="30"/>
      <c r="R81" s="30"/>
      <c r="S81" s="30"/>
      <c r="T81" s="30"/>
      <c r="U81" s="30"/>
      <c r="V81" s="30"/>
      <c r="X81" s="30"/>
      <c r="Y81" s="30"/>
      <c r="Z81" s="30"/>
      <c r="AA81" s="30"/>
      <c r="AB81" s="30"/>
      <c r="AC81" s="30"/>
      <c r="AD81" s="30"/>
      <c r="AE81" s="30"/>
      <c r="AF81" s="291" t="s">
        <v>400</v>
      </c>
      <c r="AG81" s="291"/>
      <c r="AH81" s="291"/>
      <c r="AI81" s="291"/>
      <c r="AJ81" s="291"/>
      <c r="AK81" s="291"/>
      <c r="AL81" s="291"/>
      <c r="AM81" s="30"/>
      <c r="AN81" s="30"/>
      <c r="AO81" s="30"/>
      <c r="AP81" s="292" t="s">
        <v>300</v>
      </c>
      <c r="AQ81" s="291"/>
      <c r="AR81" s="291"/>
      <c r="AS81" s="30"/>
      <c r="AT81" s="30"/>
      <c r="AU81" s="30"/>
      <c r="AV81" s="30"/>
      <c r="AW81" s="30"/>
      <c r="AX81" s="30"/>
      <c r="AY81" s="30"/>
      <c r="AZ81" s="30"/>
      <c r="BA81" s="30"/>
      <c r="BB81" s="30"/>
    </row>
    <row r="82" spans="1:54" ht="8.85"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293" t="s">
        <v>508</v>
      </c>
      <c r="AQ82" s="293"/>
      <c r="AR82" s="293"/>
      <c r="AS82" s="30"/>
      <c r="AT82" s="30"/>
      <c r="AU82" s="30"/>
      <c r="AV82" s="30"/>
      <c r="AW82" s="30"/>
      <c r="AX82" s="30"/>
      <c r="AY82" s="30"/>
      <c r="AZ82" s="30"/>
      <c r="BA82" s="30"/>
      <c r="BB82" s="30"/>
    </row>
    <row r="83" spans="1:54" ht="8.85"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276" t="s">
        <v>300</v>
      </c>
      <c r="X83" s="30"/>
      <c r="Y83" s="30"/>
      <c r="Z83" s="30"/>
      <c r="AA83" s="30"/>
      <c r="AB83" s="291" t="s">
        <v>435</v>
      </c>
      <c r="AC83" s="291"/>
      <c r="AD83" s="291"/>
      <c r="AE83" s="30"/>
      <c r="AF83" s="291" t="s">
        <v>62</v>
      </c>
      <c r="AG83" s="291"/>
      <c r="AH83" s="291"/>
      <c r="AI83" s="30"/>
      <c r="AJ83" s="291" t="s">
        <v>63</v>
      </c>
      <c r="AK83" s="291"/>
      <c r="AL83" s="291"/>
      <c r="AM83" s="30"/>
      <c r="AN83" s="30"/>
      <c r="AO83" s="30"/>
      <c r="AP83" s="291" t="s">
        <v>509</v>
      </c>
      <c r="AQ83" s="291"/>
      <c r="AR83" s="291"/>
      <c r="AS83" s="30"/>
      <c r="AT83" s="30"/>
      <c r="AU83" s="30"/>
      <c r="AV83" s="30"/>
      <c r="AW83" s="30"/>
      <c r="AX83" s="30"/>
      <c r="AY83" s="30"/>
      <c r="AZ83" s="30"/>
      <c r="BA83" s="30"/>
      <c r="BB83" s="30"/>
    </row>
    <row r="84" spans="1:54" ht="8.85" customHeight="1" x14ac:dyDescent="0.25">
      <c r="A84" s="30"/>
      <c r="B84" s="30"/>
      <c r="C84" s="30"/>
      <c r="D84" s="30"/>
      <c r="E84" s="30"/>
      <c r="F84" s="30"/>
      <c r="G84" s="30"/>
      <c r="H84" s="30"/>
      <c r="I84" s="30"/>
      <c r="J84" s="30"/>
      <c r="K84" s="30"/>
      <c r="L84" s="30"/>
      <c r="M84" s="30"/>
      <c r="N84" s="30"/>
      <c r="O84" s="30"/>
      <c r="P84" s="30"/>
      <c r="Q84" s="30"/>
      <c r="R84" s="30"/>
      <c r="S84" s="30"/>
      <c r="T84" s="30"/>
      <c r="U84" s="30"/>
      <c r="V84" s="30"/>
      <c r="W84" s="44" t="s">
        <v>510</v>
      </c>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44" t="s">
        <v>511</v>
      </c>
      <c r="BA84" s="30"/>
      <c r="BB84" s="30"/>
    </row>
    <row r="85" spans="1:54" ht="8.85" customHeight="1" x14ac:dyDescent="0.25">
      <c r="A85" s="30"/>
      <c r="B85" s="30"/>
      <c r="C85" s="30"/>
      <c r="D85" s="30"/>
      <c r="E85" s="30"/>
      <c r="F85" s="30"/>
      <c r="G85" s="30"/>
      <c r="H85" s="30"/>
      <c r="I85" s="44" t="s">
        <v>67</v>
      </c>
      <c r="J85" s="30"/>
      <c r="K85" s="30"/>
      <c r="L85" s="30"/>
      <c r="M85" s="30"/>
      <c r="N85" s="30"/>
      <c r="O85" s="44" t="s">
        <v>67</v>
      </c>
      <c r="P85" s="30"/>
      <c r="Q85" s="30"/>
      <c r="R85" s="30"/>
      <c r="S85" s="30"/>
      <c r="T85" s="30"/>
      <c r="U85" s="44" t="s">
        <v>67</v>
      </c>
      <c r="V85" s="30"/>
      <c r="W85" s="20" t="s">
        <v>512</v>
      </c>
      <c r="X85" s="30"/>
      <c r="Y85" s="30"/>
      <c r="Z85" s="30"/>
      <c r="AA85" s="30"/>
      <c r="AB85" s="30"/>
      <c r="AC85" s="30"/>
      <c r="AD85" s="44" t="s">
        <v>269</v>
      </c>
      <c r="AE85" s="30"/>
      <c r="AF85" s="30"/>
      <c r="AG85" s="30"/>
      <c r="AH85" s="44" t="s">
        <v>269</v>
      </c>
      <c r="AI85" s="30"/>
      <c r="AJ85" s="30"/>
      <c r="AK85" s="30"/>
      <c r="AL85" s="44" t="s">
        <v>269</v>
      </c>
      <c r="AM85" s="30"/>
      <c r="AN85" s="44" t="s">
        <v>412</v>
      </c>
      <c r="AO85" s="30"/>
      <c r="AP85" s="30"/>
      <c r="AQ85" s="30"/>
      <c r="AR85" s="30"/>
      <c r="AS85" s="30"/>
      <c r="AT85" s="30"/>
      <c r="AU85" s="30"/>
      <c r="AV85" s="54"/>
      <c r="AW85" s="30"/>
      <c r="AX85" s="30"/>
      <c r="AY85" s="30"/>
      <c r="AZ85" s="44" t="s">
        <v>513</v>
      </c>
      <c r="BA85" s="30"/>
      <c r="BB85" s="44" t="s">
        <v>514</v>
      </c>
    </row>
    <row r="86" spans="1:54" ht="8.85" customHeight="1" x14ac:dyDescent="0.25">
      <c r="A86" s="276" t="s">
        <v>74</v>
      </c>
      <c r="B86" s="30"/>
      <c r="C86" s="276" t="s">
        <v>76</v>
      </c>
      <c r="D86" s="30"/>
      <c r="E86" s="276" t="s">
        <v>77</v>
      </c>
      <c r="F86" s="30"/>
      <c r="G86" s="276" t="s">
        <v>438</v>
      </c>
      <c r="H86" s="30"/>
      <c r="I86" s="276" t="s">
        <v>83</v>
      </c>
      <c r="J86" s="30"/>
      <c r="K86" s="276" t="s">
        <v>77</v>
      </c>
      <c r="L86" s="30"/>
      <c r="M86" s="276" t="s">
        <v>438</v>
      </c>
      <c r="N86" s="30"/>
      <c r="O86" s="276" t="s">
        <v>83</v>
      </c>
      <c r="P86" s="30"/>
      <c r="Q86" s="276" t="s">
        <v>77</v>
      </c>
      <c r="R86" s="30"/>
      <c r="S86" s="276" t="s">
        <v>438</v>
      </c>
      <c r="T86" s="30"/>
      <c r="U86" s="276" t="s">
        <v>83</v>
      </c>
      <c r="V86" s="30"/>
      <c r="W86" s="294" t="s">
        <v>515</v>
      </c>
      <c r="X86" s="30"/>
      <c r="Y86" s="276" t="s">
        <v>68</v>
      </c>
      <c r="Z86" s="30"/>
      <c r="AA86" s="30"/>
      <c r="AB86" s="276" t="s">
        <v>77</v>
      </c>
      <c r="AC86" s="30"/>
      <c r="AD86" s="276" t="s">
        <v>376</v>
      </c>
      <c r="AE86" s="30"/>
      <c r="AF86" s="276" t="s">
        <v>77</v>
      </c>
      <c r="AG86" s="30"/>
      <c r="AH86" s="276" t="s">
        <v>376</v>
      </c>
      <c r="AI86" s="30"/>
      <c r="AJ86" s="276" t="s">
        <v>77</v>
      </c>
      <c r="AK86" s="30"/>
      <c r="AL86" s="276" t="s">
        <v>376</v>
      </c>
      <c r="AM86" s="30"/>
      <c r="AN86" s="276" t="s">
        <v>421</v>
      </c>
      <c r="AO86" s="30"/>
      <c r="AP86" s="276" t="s">
        <v>313</v>
      </c>
      <c r="AQ86" s="30"/>
      <c r="AR86" s="276" t="s">
        <v>314</v>
      </c>
      <c r="AS86" s="30"/>
      <c r="AT86" s="276" t="s">
        <v>74</v>
      </c>
      <c r="AU86" s="30"/>
      <c r="AV86" s="54"/>
      <c r="AW86" s="30"/>
      <c r="AX86" s="295" t="s">
        <v>368</v>
      </c>
      <c r="AY86" s="30"/>
      <c r="AZ86" s="295" t="s">
        <v>516</v>
      </c>
      <c r="BA86" s="30"/>
      <c r="BB86" s="295" t="s">
        <v>517</v>
      </c>
    </row>
    <row r="87" spans="1:54" ht="8.8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row>
    <row r="88" spans="1:54" ht="8.85" customHeight="1" x14ac:dyDescent="0.25">
      <c r="A88" s="30"/>
      <c r="B88" s="30" t="s">
        <v>130</v>
      </c>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row>
    <row r="89" spans="1:54" ht="8.85" customHeight="1" x14ac:dyDescent="0.25">
      <c r="A89" s="30">
        <v>1</v>
      </c>
      <c r="B89" s="31"/>
      <c r="C89" s="30" t="s">
        <v>131</v>
      </c>
      <c r="D89" s="31"/>
      <c r="E89" s="296">
        <v>600686</v>
      </c>
      <c r="F89" s="30"/>
      <c r="G89" s="297">
        <f>(E89/$AV89)</f>
        <v>18.022382238223823</v>
      </c>
      <c r="H89" s="30"/>
      <c r="I89" s="297">
        <f>IF(G$219,G89/G$219*100,0)</f>
        <v>74.083171829539353</v>
      </c>
      <c r="J89" s="30"/>
      <c r="K89" s="296">
        <v>7594750</v>
      </c>
      <c r="L89" s="30"/>
      <c r="M89" s="297">
        <f>(K89/$AV89)</f>
        <v>227.86528652865286</v>
      </c>
      <c r="N89" s="30"/>
      <c r="O89" s="297">
        <f>IF(M$219,M89/M$219*100,0)</f>
        <v>168.66854225932553</v>
      </c>
      <c r="P89" s="30"/>
      <c r="Q89" s="296">
        <v>5029637</v>
      </c>
      <c r="R89" s="30"/>
      <c r="S89" s="297">
        <f>(Q89/$AV89)</f>
        <v>150.904200420042</v>
      </c>
      <c r="T89" s="30"/>
      <c r="U89" s="297">
        <f>IF(S$219,S89/S$219*100,0)</f>
        <v>73.832560352078858</v>
      </c>
      <c r="V89" s="30"/>
      <c r="W89" s="296">
        <v>137581</v>
      </c>
      <c r="X89" s="30"/>
      <c r="Y89" s="296">
        <f>(E89+K89+Q89)</f>
        <v>13225073</v>
      </c>
      <c r="Z89" s="30"/>
      <c r="AA89" s="30"/>
      <c r="AB89" s="296">
        <v>3885773</v>
      </c>
      <c r="AC89" s="30"/>
      <c r="AD89" s="297">
        <f>IF($Y89,AB89/$Y89*100,0)</f>
        <v>29.381864281580906</v>
      </c>
      <c r="AE89" s="30"/>
      <c r="AF89" s="296">
        <v>2446368</v>
      </c>
      <c r="AG89" s="30"/>
      <c r="AH89" s="297">
        <f>IF($Y89,AF89/$Y89*100,0)</f>
        <v>18.49795460486305</v>
      </c>
      <c r="AI89" s="30"/>
      <c r="AJ89" s="296">
        <v>0</v>
      </c>
      <c r="AK89" s="30"/>
      <c r="AL89" s="297">
        <f>IF($Y89,AJ89/$Y89*100,0)</f>
        <v>0</v>
      </c>
      <c r="AM89" s="30"/>
      <c r="AN89" s="296">
        <v>4930652</v>
      </c>
      <c r="AO89" s="30"/>
      <c r="AP89" s="296">
        <v>1046299.7677054195</v>
      </c>
      <c r="AQ89" s="30"/>
      <c r="AR89" s="296">
        <v>1001864.5269624911</v>
      </c>
      <c r="AS89" s="31"/>
      <c r="AT89" s="30">
        <v>1</v>
      </c>
      <c r="AU89" s="31"/>
      <c r="AV89" s="298">
        <v>33330</v>
      </c>
      <c r="AW89" s="31"/>
      <c r="AX89" s="298">
        <f>IF(E89,AV89,0)</f>
        <v>33330</v>
      </c>
      <c r="AY89" s="31"/>
      <c r="AZ89" s="298">
        <f>IF(K89,AV89,0)</f>
        <v>33330</v>
      </c>
      <c r="BA89" s="31"/>
      <c r="BB89" s="298">
        <f>IF(Q89,AV89,0)</f>
        <v>33330</v>
      </c>
    </row>
    <row r="90" spans="1:54" ht="8.85" customHeight="1" x14ac:dyDescent="0.25">
      <c r="A90" s="30">
        <v>2</v>
      </c>
      <c r="B90" s="31"/>
      <c r="C90" s="30" t="s">
        <v>132</v>
      </c>
      <c r="D90" s="31"/>
      <c r="E90" s="114">
        <v>711053</v>
      </c>
      <c r="F90" s="30"/>
      <c r="G90" s="297">
        <f>(E90/$AV90)</f>
        <v>6.7261315801920256</v>
      </c>
      <c r="H90" s="30"/>
      <c r="I90" s="297">
        <f>IF(G$219,G90/G$219*100,0)</f>
        <v>27.648573591266011</v>
      </c>
      <c r="J90" s="30"/>
      <c r="K90" s="114">
        <v>13661935</v>
      </c>
      <c r="L90" s="30"/>
      <c r="M90" s="297">
        <f>(K90/$AV90)</f>
        <v>129.23364706995224</v>
      </c>
      <c r="N90" s="30"/>
      <c r="O90" s="297">
        <f>IF(M$219,M90/M$219*100,0)</f>
        <v>95.660252573855999</v>
      </c>
      <c r="P90" s="30"/>
      <c r="Q90" s="114">
        <v>26565674</v>
      </c>
      <c r="R90" s="30"/>
      <c r="S90" s="297">
        <f>(Q90/$AV90)</f>
        <v>251.2952182755522</v>
      </c>
      <c r="T90" s="30"/>
      <c r="U90" s="297">
        <f>IF(S$219,S90/S$219*100,0)</f>
        <v>122.95064894067957</v>
      </c>
      <c r="V90" s="30"/>
      <c r="W90" s="114">
        <v>896124</v>
      </c>
      <c r="X90" s="30"/>
      <c r="Y90" s="114">
        <f>(E90+K90+Q90)</f>
        <v>40938662</v>
      </c>
      <c r="Z90" s="30"/>
      <c r="AA90" s="30"/>
      <c r="AB90" s="114">
        <v>11909371</v>
      </c>
      <c r="AC90" s="30"/>
      <c r="AD90" s="297">
        <f>IF($Y90,AB90/$Y90*100,0)</f>
        <v>29.090767548778217</v>
      </c>
      <c r="AE90" s="30"/>
      <c r="AF90" s="114">
        <v>7078960</v>
      </c>
      <c r="AG90" s="30"/>
      <c r="AH90" s="297">
        <f>IF($Y90,AF90/$Y90*100,0)</f>
        <v>17.291625212372598</v>
      </c>
      <c r="AI90" s="30"/>
      <c r="AJ90" s="114">
        <v>157495</v>
      </c>
      <c r="AK90" s="30"/>
      <c r="AL90" s="297">
        <f>IF($Y90,AJ90/$Y90*100,0)</f>
        <v>0.38470969080523443</v>
      </c>
      <c r="AM90" s="30"/>
      <c r="AN90" s="114">
        <v>8347143</v>
      </c>
      <c r="AO90" s="30"/>
      <c r="AP90" s="114">
        <v>978940.88905191037</v>
      </c>
      <c r="AQ90" s="30"/>
      <c r="AR90" s="114">
        <v>557159.6331801397</v>
      </c>
      <c r="AS90" s="31"/>
      <c r="AT90" s="30">
        <v>2</v>
      </c>
      <c r="AU90" s="31"/>
      <c r="AV90" s="298">
        <v>105715</v>
      </c>
      <c r="AW90" s="31"/>
      <c r="AX90" s="298">
        <f>IF(E90,AV90,0)</f>
        <v>105715</v>
      </c>
      <c r="AY90" s="31"/>
      <c r="AZ90" s="298">
        <f>IF(K90,AV90,0)</f>
        <v>105715</v>
      </c>
      <c r="BA90" s="31"/>
      <c r="BB90" s="298">
        <f>IF(Q90,AV90,0)</f>
        <v>105715</v>
      </c>
    </row>
    <row r="91" spans="1:54" ht="8.85" customHeight="1" x14ac:dyDescent="0.25">
      <c r="A91" s="30">
        <v>3</v>
      </c>
      <c r="B91" s="31"/>
      <c r="C91" s="30" t="s">
        <v>133</v>
      </c>
      <c r="D91" s="31"/>
      <c r="E91" s="114">
        <v>171437</v>
      </c>
      <c r="F91" s="30"/>
      <c r="G91" s="297">
        <f>(E91/$AV91)</f>
        <v>11.017094017094017</v>
      </c>
      <c r="H91" s="30"/>
      <c r="I91" s="297">
        <f>IF(G$219,G91/G$219*100,0)</f>
        <v>45.287091259196593</v>
      </c>
      <c r="J91" s="30"/>
      <c r="K91" s="114">
        <v>4933270</v>
      </c>
      <c r="L91" s="30"/>
      <c r="M91" s="297">
        <f>(K91/$AV91)</f>
        <v>317.02782597519439</v>
      </c>
      <c r="N91" s="30"/>
      <c r="O91" s="297">
        <f>IF(M$219,M91/M$219*100,0)</f>
        <v>234.66769369521879</v>
      </c>
      <c r="P91" s="30"/>
      <c r="Q91" s="114">
        <v>4008010</v>
      </c>
      <c r="R91" s="30"/>
      <c r="S91" s="297">
        <f>(Q91/$AV91)</f>
        <v>257.56763704132123</v>
      </c>
      <c r="T91" s="30"/>
      <c r="U91" s="297">
        <f>IF(S$219,S91/S$219*100,0)</f>
        <v>126.01954122988089</v>
      </c>
      <c r="V91" s="30"/>
      <c r="W91" s="114">
        <v>131395</v>
      </c>
      <c r="X91" s="30"/>
      <c r="Y91" s="114">
        <f>(E91+K91+Q91)</f>
        <v>9112717</v>
      </c>
      <c r="Z91" s="30"/>
      <c r="AA91" s="30"/>
      <c r="AB91" s="114">
        <v>3179706</v>
      </c>
      <c r="AC91" s="30"/>
      <c r="AD91" s="297">
        <f>IF($Y91,AB91/$Y91*100,0)</f>
        <v>34.893062080167745</v>
      </c>
      <c r="AE91" s="30"/>
      <c r="AF91" s="114">
        <v>1575234</v>
      </c>
      <c r="AG91" s="30"/>
      <c r="AH91" s="297">
        <f>IF($Y91,AF91/$Y91*100,0)</f>
        <v>17.28610687679646</v>
      </c>
      <c r="AI91" s="30"/>
      <c r="AJ91" s="114">
        <v>0</v>
      </c>
      <c r="AK91" s="30"/>
      <c r="AL91" s="297">
        <f>IF($Y91,AJ91/$Y91*100,0)</f>
        <v>0</v>
      </c>
      <c r="AM91" s="30"/>
      <c r="AN91" s="114">
        <v>3670541</v>
      </c>
      <c r="AO91" s="30"/>
      <c r="AP91" s="114">
        <v>402776.65885524871</v>
      </c>
      <c r="AQ91" s="30"/>
      <c r="AR91" s="114">
        <v>433326.63676997717</v>
      </c>
      <c r="AS91" s="31"/>
      <c r="AT91" s="30">
        <v>3</v>
      </c>
      <c r="AU91" s="31"/>
      <c r="AV91" s="298">
        <v>15561</v>
      </c>
      <c r="AW91" s="31"/>
      <c r="AX91" s="298">
        <f>IF(E91,AV91,0)</f>
        <v>15561</v>
      </c>
      <c r="AY91" s="31"/>
      <c r="AZ91" s="298">
        <f>IF(K91,AV91,0)</f>
        <v>15561</v>
      </c>
      <c r="BA91" s="31"/>
      <c r="BB91" s="298">
        <f>IF(Q91,AV91,0)</f>
        <v>15561</v>
      </c>
    </row>
    <row r="92" spans="1:54" ht="8.85" customHeight="1" x14ac:dyDescent="0.25">
      <c r="A92" s="30">
        <v>4</v>
      </c>
      <c r="B92" s="31"/>
      <c r="C92" s="30" t="s">
        <v>134</v>
      </c>
      <c r="D92" s="31"/>
      <c r="E92" s="114">
        <v>131982</v>
      </c>
      <c r="F92" s="30"/>
      <c r="G92" s="297">
        <f>(E92/$AV92)</f>
        <v>10.266179215930306</v>
      </c>
      <c r="H92" s="30"/>
      <c r="I92" s="297">
        <f>IF(G$219,G92/G$219*100,0)</f>
        <v>42.200365569516727</v>
      </c>
      <c r="J92" s="30"/>
      <c r="K92" s="114">
        <v>3011071</v>
      </c>
      <c r="L92" s="30"/>
      <c r="M92" s="297">
        <f>(K92/$AV92)</f>
        <v>234.21523024268825</v>
      </c>
      <c r="N92" s="30"/>
      <c r="O92" s="297">
        <f>IF(M$219,M92/M$219*100,0)</f>
        <v>173.36884464408757</v>
      </c>
      <c r="P92" s="30"/>
      <c r="Q92" s="114">
        <v>1705271</v>
      </c>
      <c r="R92" s="30"/>
      <c r="S92" s="297">
        <f>(Q92/$AV92)</f>
        <v>132.64397946484132</v>
      </c>
      <c r="T92" s="30"/>
      <c r="U92" s="297">
        <f>IF(S$219,S92/S$219*100,0)</f>
        <v>64.898422919426636</v>
      </c>
      <c r="V92" s="30"/>
      <c r="W92" s="114">
        <v>160780</v>
      </c>
      <c r="X92" s="30"/>
      <c r="Y92" s="114">
        <f>(E92+K92+Q92)</f>
        <v>4848324</v>
      </c>
      <c r="Z92" s="30"/>
      <c r="AA92" s="30"/>
      <c r="AB92" s="114">
        <v>904802</v>
      </c>
      <c r="AC92" s="30"/>
      <c r="AD92" s="297">
        <f>IF($Y92,AB92/$Y92*100,0)</f>
        <v>18.662160367170181</v>
      </c>
      <c r="AE92" s="30"/>
      <c r="AF92" s="114">
        <v>814228</v>
      </c>
      <c r="AG92" s="30"/>
      <c r="AH92" s="297">
        <f>IF($Y92,AF92/$Y92*100,0)</f>
        <v>16.794009641269849</v>
      </c>
      <c r="AI92" s="30"/>
      <c r="AJ92" s="114">
        <v>0</v>
      </c>
      <c r="AK92" s="30"/>
      <c r="AL92" s="297">
        <f>IF($Y92,AJ92/$Y92*100,0)</f>
        <v>0</v>
      </c>
      <c r="AM92" s="30"/>
      <c r="AN92" s="114">
        <v>2392965</v>
      </c>
      <c r="AO92" s="30"/>
      <c r="AP92" s="114">
        <v>330238.56863567099</v>
      </c>
      <c r="AQ92" s="30"/>
      <c r="AR92" s="114">
        <v>179335.17778395332</v>
      </c>
      <c r="AS92" s="31"/>
      <c r="AT92" s="30">
        <v>4</v>
      </c>
      <c r="AU92" s="31"/>
      <c r="AV92" s="298">
        <v>12856</v>
      </c>
      <c r="AW92" s="31"/>
      <c r="AX92" s="298">
        <f>IF(E92,AV92,0)</f>
        <v>12856</v>
      </c>
      <c r="AY92" s="31"/>
      <c r="AZ92" s="298">
        <f>IF(K92,AV92,0)</f>
        <v>12856</v>
      </c>
      <c r="BA92" s="31"/>
      <c r="BB92" s="298">
        <f>IF(Q92,AV92,0)</f>
        <v>12856</v>
      </c>
    </row>
    <row r="93" spans="1:54" ht="8.85" customHeight="1" x14ac:dyDescent="0.25">
      <c r="A93" s="30">
        <v>5</v>
      </c>
      <c r="B93" s="31"/>
      <c r="C93" s="30" t="s">
        <v>135</v>
      </c>
      <c r="D93" s="31"/>
      <c r="E93" s="114">
        <v>239493</v>
      </c>
      <c r="F93" s="30"/>
      <c r="G93" s="302">
        <f>(E93/$AV93)</f>
        <v>7.4515556938394525</v>
      </c>
      <c r="H93" s="30"/>
      <c r="I93" s="302">
        <f>IF(G$219,G93/G$219*100,0)</f>
        <v>30.6305167411928</v>
      </c>
      <c r="J93" s="30"/>
      <c r="K93" s="114">
        <v>5504870</v>
      </c>
      <c r="L93" s="30"/>
      <c r="M93" s="302">
        <f>(K93/$AV93)</f>
        <v>171.27784691972619</v>
      </c>
      <c r="N93" s="30"/>
      <c r="O93" s="302">
        <f>IF(M$219,M93/M$219*100,0)</f>
        <v>126.78185958629315</v>
      </c>
      <c r="P93" s="30"/>
      <c r="Q93" s="114">
        <v>4227864</v>
      </c>
      <c r="R93" s="30"/>
      <c r="S93" s="302">
        <f>(Q93/$AV93)</f>
        <v>131.54523957685129</v>
      </c>
      <c r="T93" s="30"/>
      <c r="U93" s="302">
        <f>IF(S$219,S93/S$219*100,0)</f>
        <v>64.360844913874402</v>
      </c>
      <c r="V93" s="30"/>
      <c r="W93" s="114">
        <v>258846</v>
      </c>
      <c r="X93" s="30"/>
      <c r="Y93" s="114">
        <f>(E93+K93+Q93)</f>
        <v>9972227</v>
      </c>
      <c r="Z93" s="30"/>
      <c r="AA93" s="30"/>
      <c r="AB93" s="114">
        <v>2618605</v>
      </c>
      <c r="AC93" s="30"/>
      <c r="AD93" s="302">
        <f>IF($Y93,AB93/$Y93*100,0)</f>
        <v>26.25897906255042</v>
      </c>
      <c r="AE93" s="30"/>
      <c r="AF93" s="114">
        <v>1448322</v>
      </c>
      <c r="AG93" s="30"/>
      <c r="AH93" s="302">
        <f>IF($Y93,AF93/$Y93*100,0)</f>
        <v>14.523556272836549</v>
      </c>
      <c r="AI93" s="30"/>
      <c r="AJ93" s="114">
        <v>0</v>
      </c>
      <c r="AK93" s="30"/>
      <c r="AL93" s="302">
        <f>IF($Y93,AJ93/$Y93*100,0)</f>
        <v>0</v>
      </c>
      <c r="AM93" s="30"/>
      <c r="AN93" s="114">
        <v>3984327</v>
      </c>
      <c r="AO93" s="30"/>
      <c r="AP93" s="114">
        <v>430105.0149769056</v>
      </c>
      <c r="AQ93" s="30"/>
      <c r="AR93" s="114">
        <v>559992.52339002385</v>
      </c>
      <c r="AS93" s="31"/>
      <c r="AT93" s="30">
        <v>5</v>
      </c>
      <c r="AU93" s="31"/>
      <c r="AV93" s="298">
        <v>32140</v>
      </c>
      <c r="AW93" s="31"/>
      <c r="AX93" s="298">
        <f>IF(E93,AV93,0)</f>
        <v>32140</v>
      </c>
      <c r="AY93" s="31"/>
      <c r="AZ93" s="298">
        <f>IF(K93,AV93,0)</f>
        <v>32140</v>
      </c>
      <c r="BA93" s="31"/>
      <c r="BB93" s="298">
        <f>IF(Q93,AV93,0)</f>
        <v>32140</v>
      </c>
    </row>
    <row r="94" spans="1:54" ht="8.85" customHeight="1" x14ac:dyDescent="0.25">
      <c r="A94" s="39"/>
      <c r="B94" s="31"/>
      <c r="C94" s="30"/>
      <c r="D94" s="31"/>
      <c r="E94" s="30"/>
      <c r="F94" s="30"/>
      <c r="G94" s="54"/>
      <c r="H94" s="30"/>
      <c r="I94" s="54"/>
      <c r="J94" s="30"/>
      <c r="K94" s="30"/>
      <c r="L94" s="30"/>
      <c r="M94" s="54"/>
      <c r="N94" s="30"/>
      <c r="O94" s="54"/>
      <c r="P94" s="30"/>
      <c r="Q94" s="30"/>
      <c r="R94" s="30"/>
      <c r="S94" s="54"/>
      <c r="T94" s="30"/>
      <c r="U94" s="54"/>
      <c r="V94" s="30"/>
      <c r="W94" s="30"/>
      <c r="X94" s="30"/>
      <c r="Y94" s="30"/>
      <c r="Z94" s="30"/>
      <c r="AA94" s="30"/>
      <c r="AB94" s="30"/>
      <c r="AC94" s="30"/>
      <c r="AD94" s="54"/>
      <c r="AE94" s="30"/>
      <c r="AF94" s="30"/>
      <c r="AG94" s="30"/>
      <c r="AH94" s="54"/>
      <c r="AI94" s="30"/>
      <c r="AJ94" s="30"/>
      <c r="AK94" s="30"/>
      <c r="AL94" s="54"/>
      <c r="AM94" s="30"/>
      <c r="AN94" s="30"/>
      <c r="AO94" s="30"/>
      <c r="AP94" s="30"/>
      <c r="AQ94" s="30"/>
      <c r="AR94" s="30"/>
      <c r="AS94" s="31"/>
      <c r="AT94" s="37"/>
      <c r="AU94" s="31"/>
      <c r="AV94" s="277"/>
      <c r="AW94" s="31"/>
      <c r="AX94" s="31"/>
      <c r="AY94" s="31"/>
      <c r="AZ94" s="31"/>
      <c r="BA94" s="31"/>
      <c r="BB94" s="31"/>
    </row>
    <row r="95" spans="1:54" ht="8.85" customHeight="1" x14ac:dyDescent="0.25">
      <c r="A95" s="30">
        <v>6</v>
      </c>
      <c r="B95" s="31"/>
      <c r="C95" s="30" t="s">
        <v>136</v>
      </c>
      <c r="D95" s="31"/>
      <c r="E95" s="114">
        <v>120000</v>
      </c>
      <c r="F95" s="30"/>
      <c r="G95" s="302">
        <f>(E95/$AV95)</f>
        <v>7.7982843774369641</v>
      </c>
      <c r="H95" s="30"/>
      <c r="I95" s="302">
        <f>IF(G$219,G95/G$219*100,0)</f>
        <v>32.055786736338341</v>
      </c>
      <c r="J95" s="30"/>
      <c r="K95" s="114">
        <v>2300393</v>
      </c>
      <c r="L95" s="30"/>
      <c r="M95" s="302">
        <f>(K95/$AV95)</f>
        <v>149.49265661554458</v>
      </c>
      <c r="N95" s="30"/>
      <c r="O95" s="302">
        <f>IF(M$219,M95/M$219*100,0)</f>
        <v>110.65620768281089</v>
      </c>
      <c r="P95" s="30"/>
      <c r="Q95" s="114">
        <v>3328623</v>
      </c>
      <c r="R95" s="30"/>
      <c r="S95" s="302">
        <f>(Q95/$AV95)</f>
        <v>216.31290616064464</v>
      </c>
      <c r="T95" s="30"/>
      <c r="U95" s="302">
        <f>IF(S$219,S95/S$219*100,0)</f>
        <v>105.83493139743128</v>
      </c>
      <c r="V95" s="30"/>
      <c r="W95" s="114">
        <v>41167</v>
      </c>
      <c r="X95" s="30"/>
      <c r="Y95" s="114">
        <f>(E95+K95+Q95)</f>
        <v>5749016</v>
      </c>
      <c r="Z95" s="30"/>
      <c r="AA95" s="30"/>
      <c r="AB95" s="114">
        <v>2029013</v>
      </c>
      <c r="AC95" s="30"/>
      <c r="AD95" s="302">
        <f>IF($Y95,AB95/$Y95*100,0)</f>
        <v>35.293222353181832</v>
      </c>
      <c r="AE95" s="30"/>
      <c r="AF95" s="114">
        <v>1009816</v>
      </c>
      <c r="AG95" s="30"/>
      <c r="AH95" s="302">
        <f>IF($Y95,AF95/$Y95*100,0)</f>
        <v>17.565023301378879</v>
      </c>
      <c r="AI95" s="30"/>
      <c r="AJ95" s="114">
        <v>0</v>
      </c>
      <c r="AK95" s="30"/>
      <c r="AL95" s="302">
        <f>IF($Y95,AJ95/$Y95*100,0)</f>
        <v>0</v>
      </c>
      <c r="AM95" s="30"/>
      <c r="AN95" s="114">
        <v>1664983</v>
      </c>
      <c r="AO95" s="30"/>
      <c r="AP95" s="114">
        <v>356251.3268134651</v>
      </c>
      <c r="AQ95" s="30"/>
      <c r="AR95" s="114">
        <v>371158.78845729894</v>
      </c>
      <c r="AS95" s="31"/>
      <c r="AT95" s="30">
        <v>6</v>
      </c>
      <c r="AU95" s="31"/>
      <c r="AV95" s="298">
        <v>15388</v>
      </c>
      <c r="AW95" s="31"/>
      <c r="AX95" s="298">
        <f>IF(E95,AV95,0)</f>
        <v>15388</v>
      </c>
      <c r="AY95" s="31"/>
      <c r="AZ95" s="298">
        <f>IF(K95,AV95,0)</f>
        <v>15388</v>
      </c>
      <c r="BA95" s="31"/>
      <c r="BB95" s="298">
        <f>IF(Q95,AV95,0)</f>
        <v>15388</v>
      </c>
    </row>
    <row r="96" spans="1:54" ht="8.85" customHeight="1" x14ac:dyDescent="0.25">
      <c r="A96" s="30">
        <v>7</v>
      </c>
      <c r="B96" s="31"/>
      <c r="C96" s="30" t="s">
        <v>137</v>
      </c>
      <c r="D96" s="31"/>
      <c r="E96" s="114">
        <v>27013635</v>
      </c>
      <c r="F96" s="30"/>
      <c r="G96" s="302">
        <f>(E96/$AV96)</f>
        <v>114.13038518574851</v>
      </c>
      <c r="H96" s="30"/>
      <c r="I96" s="302">
        <f>IF(G$219,G96/G$219*100,0)</f>
        <v>469.1466879863828</v>
      </c>
      <c r="J96" s="30"/>
      <c r="K96" s="114">
        <v>32261607</v>
      </c>
      <c r="L96" s="30"/>
      <c r="M96" s="302">
        <f>(K96/$AV96)</f>
        <v>136.30263508118179</v>
      </c>
      <c r="N96" s="30"/>
      <c r="O96" s="302">
        <f>IF(M$219,M96/M$219*100,0)</f>
        <v>100.89279993228311</v>
      </c>
      <c r="P96" s="30"/>
      <c r="Q96" s="114">
        <v>126402766</v>
      </c>
      <c r="R96" s="30"/>
      <c r="S96" s="302">
        <f>(Q96/$AV96)</f>
        <v>534.04128589595723</v>
      </c>
      <c r="T96" s="30"/>
      <c r="U96" s="302">
        <f>IF(S$219,S96/S$219*100,0)</f>
        <v>261.28918454001035</v>
      </c>
      <c r="V96" s="30"/>
      <c r="W96" s="114">
        <v>2888333</v>
      </c>
      <c r="X96" s="30"/>
      <c r="Y96" s="114">
        <f>(E96+K96+Q96)</f>
        <v>185678008</v>
      </c>
      <c r="Z96" s="30"/>
      <c r="AA96" s="30"/>
      <c r="AB96" s="114">
        <v>21746633</v>
      </c>
      <c r="AC96" s="30"/>
      <c r="AD96" s="302">
        <f>IF($Y96,AB96/$Y96*100,0)</f>
        <v>11.712013304235793</v>
      </c>
      <c r="AE96" s="30"/>
      <c r="AF96" s="114">
        <v>16117087</v>
      </c>
      <c r="AG96" s="30"/>
      <c r="AH96" s="302">
        <f>IF($Y96,AF96/$Y96*100,0)</f>
        <v>8.6801270509106292</v>
      </c>
      <c r="AI96" s="30"/>
      <c r="AJ96" s="114">
        <v>18791247</v>
      </c>
      <c r="AK96" s="30"/>
      <c r="AL96" s="302">
        <f>IF($Y96,AJ96/$Y96*100,0)</f>
        <v>10.120340692151329</v>
      </c>
      <c r="AM96" s="30"/>
      <c r="AN96" s="114">
        <v>4370227</v>
      </c>
      <c r="AO96" s="30"/>
      <c r="AP96" s="114">
        <v>3231348.1103527923</v>
      </c>
      <c r="AQ96" s="30"/>
      <c r="AR96" s="114">
        <v>599829.9049561905</v>
      </c>
      <c r="AS96" s="31"/>
      <c r="AT96" s="30">
        <v>7</v>
      </c>
      <c r="AU96" s="31"/>
      <c r="AV96" s="298">
        <v>236691</v>
      </c>
      <c r="AW96" s="31"/>
      <c r="AX96" s="298">
        <f>IF(E96,AV96,0)</f>
        <v>236691</v>
      </c>
      <c r="AY96" s="31"/>
      <c r="AZ96" s="298">
        <f>IF(K96,AV96,0)</f>
        <v>236691</v>
      </c>
      <c r="BA96" s="31"/>
      <c r="BB96" s="298">
        <f>IF(Q96,AV96,0)</f>
        <v>236691</v>
      </c>
    </row>
    <row r="97" spans="1:54" ht="8.85" customHeight="1" x14ac:dyDescent="0.25">
      <c r="A97" s="30">
        <v>8</v>
      </c>
      <c r="B97" s="31"/>
      <c r="C97" s="30" t="s">
        <v>138</v>
      </c>
      <c r="D97" s="31"/>
      <c r="E97" s="114">
        <v>531936</v>
      </c>
      <c r="F97" s="30"/>
      <c r="G97" s="302">
        <f>(E97/$AV97)</f>
        <v>7.1105882981994144</v>
      </c>
      <c r="H97" s="30"/>
      <c r="I97" s="302">
        <f>IF(G$219,G97/G$219*100,0)</f>
        <v>29.228929213773835</v>
      </c>
      <c r="J97" s="30"/>
      <c r="K97" s="114">
        <v>8115587</v>
      </c>
      <c r="L97" s="30"/>
      <c r="M97" s="302">
        <f>(K97/$AV97)</f>
        <v>108.48409950674385</v>
      </c>
      <c r="N97" s="30"/>
      <c r="O97" s="302">
        <f>IF(M$219,M97/M$219*100,0)</f>
        <v>80.301195504025316</v>
      </c>
      <c r="P97" s="30"/>
      <c r="Q97" s="114">
        <v>15853138</v>
      </c>
      <c r="R97" s="30"/>
      <c r="S97" s="302">
        <f>(Q97/$AV97)</f>
        <v>211.91484981753533</v>
      </c>
      <c r="T97" s="30"/>
      <c r="U97" s="302">
        <f>IF(S$219,S97/S$219*100,0)</f>
        <v>103.68310421514873</v>
      </c>
      <c r="V97" s="30"/>
      <c r="W97" s="114">
        <v>319640</v>
      </c>
      <c r="X97" s="30"/>
      <c r="Y97" s="114">
        <f>(E97+K97+Q97)</f>
        <v>24500661</v>
      </c>
      <c r="Z97" s="30"/>
      <c r="AA97" s="30"/>
      <c r="AB97" s="114">
        <v>8284619</v>
      </c>
      <c r="AC97" s="30"/>
      <c r="AD97" s="302">
        <f>IF($Y97,AB97/$Y97*100,0)</f>
        <v>33.813859144453282</v>
      </c>
      <c r="AE97" s="30"/>
      <c r="AF97" s="114">
        <v>6890996</v>
      </c>
      <c r="AG97" s="30"/>
      <c r="AH97" s="302">
        <f>IF($Y97,AF97/$Y97*100,0)</f>
        <v>28.125755464311759</v>
      </c>
      <c r="AI97" s="30"/>
      <c r="AJ97" s="114">
        <v>0</v>
      </c>
      <c r="AK97" s="30"/>
      <c r="AL97" s="302">
        <f>IF($Y97,AJ97/$Y97*100,0)</f>
        <v>0</v>
      </c>
      <c r="AM97" s="30"/>
      <c r="AN97" s="114">
        <v>5197771</v>
      </c>
      <c r="AO97" s="30"/>
      <c r="AP97" s="114">
        <v>995016.40825833753</v>
      </c>
      <c r="AQ97" s="30"/>
      <c r="AR97" s="114">
        <v>856491.70496631786</v>
      </c>
      <c r="AS97" s="31"/>
      <c r="AT97" s="30">
        <v>8</v>
      </c>
      <c r="AU97" s="31"/>
      <c r="AV97" s="298">
        <v>74809</v>
      </c>
      <c r="AW97" s="31"/>
      <c r="AX97" s="298">
        <f>IF(E97,AV97,0)</f>
        <v>74809</v>
      </c>
      <c r="AY97" s="31"/>
      <c r="AZ97" s="298">
        <f>IF(K97,AV97,0)</f>
        <v>74809</v>
      </c>
      <c r="BA97" s="31"/>
      <c r="BB97" s="298">
        <f>IF(Q97,AV97,0)</f>
        <v>74809</v>
      </c>
    </row>
    <row r="98" spans="1:54" ht="8.85" customHeight="1" x14ac:dyDescent="0.25">
      <c r="A98" s="30">
        <v>9</v>
      </c>
      <c r="B98" s="31"/>
      <c r="C98" s="30" t="s">
        <v>139</v>
      </c>
      <c r="D98" s="31"/>
      <c r="E98" s="114">
        <v>95210</v>
      </c>
      <c r="F98" s="30"/>
      <c r="G98" s="302">
        <f>(E98/$AV98)</f>
        <v>20.466466036113498</v>
      </c>
      <c r="H98" s="30"/>
      <c r="I98" s="302">
        <f>IF(G$219,G98/G$219*100,0)</f>
        <v>84.129872513804642</v>
      </c>
      <c r="J98" s="30"/>
      <c r="K98" s="114">
        <v>924772</v>
      </c>
      <c r="L98" s="30"/>
      <c r="M98" s="302">
        <f>(K98/$AV98)</f>
        <v>198.79019776440242</v>
      </c>
      <c r="N98" s="30"/>
      <c r="O98" s="302">
        <f>IF(M$219,M98/M$219*100,0)</f>
        <v>147.14682250711587</v>
      </c>
      <c r="P98" s="30"/>
      <c r="Q98" s="114">
        <v>895290</v>
      </c>
      <c r="R98" s="30"/>
      <c r="S98" s="302">
        <f>(Q98/$AV98)</f>
        <v>192.45270851246775</v>
      </c>
      <c r="T98" s="30"/>
      <c r="U98" s="302">
        <f>IF(S$219,S98/S$219*100,0)</f>
        <v>94.160905903323297</v>
      </c>
      <c r="V98" s="30"/>
      <c r="W98" s="114">
        <v>85875</v>
      </c>
      <c r="X98" s="30"/>
      <c r="Y98" s="114">
        <f>(E98+K98+Q98)</f>
        <v>1915272</v>
      </c>
      <c r="Z98" s="30"/>
      <c r="AA98" s="30"/>
      <c r="AB98" s="114">
        <v>495964</v>
      </c>
      <c r="AC98" s="30"/>
      <c r="AD98" s="302">
        <f>IF($Y98,AB98/$Y98*100,0)</f>
        <v>25.895225325697862</v>
      </c>
      <c r="AE98" s="30"/>
      <c r="AF98" s="114">
        <v>420612</v>
      </c>
      <c r="AG98" s="30"/>
      <c r="AH98" s="302">
        <f>IF($Y98,AF98/$Y98*100,0)</f>
        <v>21.9609538488528</v>
      </c>
      <c r="AI98" s="30"/>
      <c r="AJ98" s="114">
        <v>0</v>
      </c>
      <c r="AK98" s="30"/>
      <c r="AL98" s="302">
        <f>IF($Y98,AJ98/$Y98*100,0)</f>
        <v>0</v>
      </c>
      <c r="AM98" s="30"/>
      <c r="AN98" s="114">
        <v>478335</v>
      </c>
      <c r="AO98" s="30"/>
      <c r="AP98" s="114">
        <v>145494.12468165607</v>
      </c>
      <c r="AQ98" s="30"/>
      <c r="AR98" s="114">
        <v>56121.37354968502</v>
      </c>
      <c r="AS98" s="31"/>
      <c r="AT98" s="30">
        <v>9</v>
      </c>
      <c r="AU98" s="31"/>
      <c r="AV98" s="298">
        <v>4652</v>
      </c>
      <c r="AW98" s="31"/>
      <c r="AX98" s="298">
        <f>IF(E98,AV98,0)</f>
        <v>4652</v>
      </c>
      <c r="AY98" s="31"/>
      <c r="AZ98" s="298">
        <f>IF(K98,AV98,0)</f>
        <v>4652</v>
      </c>
      <c r="BA98" s="31"/>
      <c r="BB98" s="298">
        <f>IF(Q98,AV98,0)</f>
        <v>4652</v>
      </c>
    </row>
    <row r="99" spans="1:54" ht="8.85" customHeight="1" x14ac:dyDescent="0.25">
      <c r="A99" s="30">
        <v>10</v>
      </c>
      <c r="B99" s="31"/>
      <c r="C99" s="30" t="s">
        <v>140</v>
      </c>
      <c r="D99" s="31"/>
      <c r="E99" s="114">
        <v>576509</v>
      </c>
      <c r="F99" s="30"/>
      <c r="G99" s="302">
        <f>(E99/$AV99)</f>
        <v>7.442186794036016</v>
      </c>
      <c r="H99" s="30"/>
      <c r="I99" s="302">
        <f>IF(G$219,G99/G$219*100,0)</f>
        <v>30.592004750668057</v>
      </c>
      <c r="J99" s="30"/>
      <c r="K99" s="114">
        <v>6524408</v>
      </c>
      <c r="L99" s="30"/>
      <c r="M99" s="302">
        <f>(K99/$AV99)</f>
        <v>84.223946298328272</v>
      </c>
      <c r="N99" s="30"/>
      <c r="O99" s="302">
        <f>IF(M$219,M99/M$219*100,0)</f>
        <v>62.343547197920493</v>
      </c>
      <c r="P99" s="30"/>
      <c r="Q99" s="114">
        <v>11202513</v>
      </c>
      <c r="R99" s="30"/>
      <c r="S99" s="302">
        <f>(Q99/$AV99)</f>
        <v>144.61386432582458</v>
      </c>
      <c r="T99" s="30"/>
      <c r="U99" s="302">
        <f>IF(S$219,S99/S$219*100,0)</f>
        <v>70.754901691694172</v>
      </c>
      <c r="V99" s="30"/>
      <c r="W99" s="114">
        <v>269280</v>
      </c>
      <c r="X99" s="30"/>
      <c r="Y99" s="114">
        <f>(E99+K99+Q99)</f>
        <v>18303430</v>
      </c>
      <c r="Z99" s="30"/>
      <c r="AA99" s="30"/>
      <c r="AB99" s="114">
        <v>5310407</v>
      </c>
      <c r="AC99" s="30"/>
      <c r="AD99" s="302">
        <f>IF($Y99,AB99/$Y99*100,0)</f>
        <v>29.013179496957676</v>
      </c>
      <c r="AE99" s="30"/>
      <c r="AF99" s="114">
        <v>3788068</v>
      </c>
      <c r="AG99" s="30"/>
      <c r="AH99" s="302">
        <f>IF($Y99,AF99/$Y99*100,0)</f>
        <v>20.695946060383218</v>
      </c>
      <c r="AI99" s="30"/>
      <c r="AJ99" s="114">
        <v>0</v>
      </c>
      <c r="AK99" s="30"/>
      <c r="AL99" s="302">
        <f>IF($Y99,AJ99/$Y99*100,0)</f>
        <v>0</v>
      </c>
      <c r="AM99" s="30"/>
      <c r="AN99" s="114">
        <v>4782777</v>
      </c>
      <c r="AO99" s="30"/>
      <c r="AP99" s="114">
        <v>765733.45104383689</v>
      </c>
      <c r="AQ99" s="30"/>
      <c r="AR99" s="114">
        <v>755495.2425884594</v>
      </c>
      <c r="AS99" s="31"/>
      <c r="AT99" s="30">
        <v>10</v>
      </c>
      <c r="AU99" s="31"/>
      <c r="AV99" s="298">
        <v>77465</v>
      </c>
      <c r="AW99" s="31"/>
      <c r="AX99" s="298">
        <f>IF(E99,AV99,0)</f>
        <v>77465</v>
      </c>
      <c r="AY99" s="31"/>
      <c r="AZ99" s="298">
        <f>IF(K99,AV99,0)</f>
        <v>77465</v>
      </c>
      <c r="BA99" s="31"/>
      <c r="BB99" s="298">
        <f>IF(Q99,AV99,0)</f>
        <v>77465</v>
      </c>
    </row>
    <row r="100" spans="1:54" ht="8.85" customHeight="1" x14ac:dyDescent="0.25">
      <c r="A100" s="39"/>
      <c r="B100" s="31"/>
      <c r="C100" s="30"/>
      <c r="D100" s="31"/>
      <c r="E100" s="30"/>
      <c r="F100" s="30"/>
      <c r="G100" s="54"/>
      <c r="H100" s="30"/>
      <c r="I100" s="54"/>
      <c r="J100" s="30"/>
      <c r="K100" s="30"/>
      <c r="L100" s="30"/>
      <c r="M100" s="54"/>
      <c r="N100" s="30"/>
      <c r="O100" s="54"/>
      <c r="P100" s="30"/>
      <c r="Q100" s="30"/>
      <c r="R100" s="30"/>
      <c r="S100" s="54"/>
      <c r="T100" s="30"/>
      <c r="U100" s="54"/>
      <c r="V100" s="30"/>
      <c r="W100" s="30"/>
      <c r="X100" s="30"/>
      <c r="Y100" s="30"/>
      <c r="Z100" s="30"/>
      <c r="AA100" s="30"/>
      <c r="AB100" s="30"/>
      <c r="AC100" s="30"/>
      <c r="AD100" s="54"/>
      <c r="AE100" s="30"/>
      <c r="AF100" s="30"/>
      <c r="AG100" s="30"/>
      <c r="AH100" s="54"/>
      <c r="AI100" s="30"/>
      <c r="AJ100" s="30"/>
      <c r="AK100" s="30"/>
      <c r="AL100" s="54"/>
      <c r="AM100" s="30"/>
      <c r="AN100" s="30"/>
      <c r="AO100" s="30"/>
      <c r="AP100" s="30"/>
      <c r="AQ100" s="30"/>
      <c r="AR100" s="30"/>
      <c r="AS100" s="31"/>
      <c r="AT100" s="37"/>
      <c r="AU100" s="31"/>
      <c r="AV100" s="277"/>
      <c r="AW100" s="31"/>
      <c r="AX100" s="31"/>
      <c r="AY100" s="31"/>
      <c r="AZ100" s="31"/>
      <c r="BA100" s="31"/>
      <c r="BB100" s="31"/>
    </row>
    <row r="101" spans="1:54" ht="8.85" customHeight="1" x14ac:dyDescent="0.25">
      <c r="A101" s="30">
        <v>11</v>
      </c>
      <c r="B101" s="31"/>
      <c r="C101" s="30" t="s">
        <v>141</v>
      </c>
      <c r="D101" s="31"/>
      <c r="E101" s="114">
        <v>84390</v>
      </c>
      <c r="F101" s="30"/>
      <c r="G101" s="302">
        <f>(E101/$AV101)</f>
        <v>12.842794095267083</v>
      </c>
      <c r="H101" s="30"/>
      <c r="I101" s="302">
        <f>IF(G$219,G101/G$219*100,0)</f>
        <v>52.791851218933658</v>
      </c>
      <c r="J101" s="30"/>
      <c r="K101" s="114">
        <v>2531937</v>
      </c>
      <c r="L101" s="30"/>
      <c r="M101" s="302">
        <f>(K101/$AV101)</f>
        <v>385.31989042763661</v>
      </c>
      <c r="N101" s="30"/>
      <c r="O101" s="302">
        <f>IF(M$219,M101/M$219*100,0)</f>
        <v>285.21827616678326</v>
      </c>
      <c r="P101" s="30"/>
      <c r="Q101" s="114">
        <v>1337176</v>
      </c>
      <c r="R101" s="30"/>
      <c r="S101" s="302">
        <f>(Q101/$AV101)</f>
        <v>203.49657586364327</v>
      </c>
      <c r="T101" s="30"/>
      <c r="U101" s="302">
        <f>IF(S$219,S101/S$219*100,0)</f>
        <v>99.564314161386108</v>
      </c>
      <c r="V101" s="30"/>
      <c r="W101" s="114">
        <v>27374</v>
      </c>
      <c r="X101" s="30"/>
      <c r="Y101" s="114">
        <f>(E101+K101+Q101)</f>
        <v>3953503</v>
      </c>
      <c r="Z101" s="30"/>
      <c r="AA101" s="30"/>
      <c r="AB101" s="114">
        <v>1163166</v>
      </c>
      <c r="AC101" s="30"/>
      <c r="AD101" s="302">
        <f>IF($Y101,AB101/$Y101*100,0)</f>
        <v>29.421148788808303</v>
      </c>
      <c r="AE101" s="30"/>
      <c r="AF101" s="114">
        <v>644552</v>
      </c>
      <c r="AG101" s="30"/>
      <c r="AH101" s="302">
        <f>IF($Y101,AF101/$Y101*100,0)</f>
        <v>16.303313795386014</v>
      </c>
      <c r="AI101" s="30"/>
      <c r="AJ101" s="114">
        <v>0</v>
      </c>
      <c r="AK101" s="30"/>
      <c r="AL101" s="302">
        <f>IF($Y101,AJ101/$Y101*100,0)</f>
        <v>0</v>
      </c>
      <c r="AM101" s="30"/>
      <c r="AN101" s="114">
        <v>1902764</v>
      </c>
      <c r="AO101" s="30"/>
      <c r="AP101" s="114">
        <v>279878.05100247607</v>
      </c>
      <c r="AQ101" s="30"/>
      <c r="AR101" s="114">
        <v>100474.98064515246</v>
      </c>
      <c r="AS101" s="31"/>
      <c r="AT101" s="30">
        <v>11</v>
      </c>
      <c r="AU101" s="31"/>
      <c r="AV101" s="298">
        <v>6571</v>
      </c>
      <c r="AW101" s="31"/>
      <c r="AX101" s="298">
        <f>IF(E101,AV101,0)</f>
        <v>6571</v>
      </c>
      <c r="AY101" s="31"/>
      <c r="AZ101" s="298">
        <f>IF(K101,AV101,0)</f>
        <v>6571</v>
      </c>
      <c r="BA101" s="31"/>
      <c r="BB101" s="298">
        <f>IF(Q101,AV101,0)</f>
        <v>6571</v>
      </c>
    </row>
    <row r="102" spans="1:54" ht="8.85" customHeight="1" x14ac:dyDescent="0.25">
      <c r="A102" s="30">
        <v>12</v>
      </c>
      <c r="B102" s="31"/>
      <c r="C102" s="30" t="s">
        <v>142</v>
      </c>
      <c r="D102" s="31"/>
      <c r="E102" s="114">
        <v>315100</v>
      </c>
      <c r="F102" s="30"/>
      <c r="G102" s="302">
        <f>(E102/$AV102)</f>
        <v>9.4978297564504466</v>
      </c>
      <c r="H102" s="30"/>
      <c r="I102" s="302">
        <f>IF(G$219,G102/G$219*100,0)</f>
        <v>39.041972617942648</v>
      </c>
      <c r="J102" s="30"/>
      <c r="K102" s="114">
        <v>1356136</v>
      </c>
      <c r="L102" s="30"/>
      <c r="M102" s="302">
        <f>(K102/$AV102)</f>
        <v>40.877019532191945</v>
      </c>
      <c r="N102" s="30"/>
      <c r="O102" s="302">
        <f>IF(M$219,M102/M$219*100,0)</f>
        <v>30.257646530700598</v>
      </c>
      <c r="P102" s="30"/>
      <c r="Q102" s="114">
        <v>3385747</v>
      </c>
      <c r="R102" s="30"/>
      <c r="S102" s="302">
        <f>(Q102/$AV102)</f>
        <v>102.05410537738123</v>
      </c>
      <c r="T102" s="30"/>
      <c r="U102" s="302">
        <f>IF(S$219,S102/S$219*100,0)</f>
        <v>49.931783697733188</v>
      </c>
      <c r="V102" s="30"/>
      <c r="W102" s="114">
        <v>483464</v>
      </c>
      <c r="X102" s="30"/>
      <c r="Y102" s="114">
        <f>(E102+K102+Q102)</f>
        <v>5056983</v>
      </c>
      <c r="Z102" s="30"/>
      <c r="AA102" s="30"/>
      <c r="AB102" s="114">
        <v>1735327</v>
      </c>
      <c r="AC102" s="30"/>
      <c r="AD102" s="302">
        <f>IF($Y102,AB102/$Y102*100,0)</f>
        <v>34.315460423734862</v>
      </c>
      <c r="AE102" s="30"/>
      <c r="AF102" s="114">
        <v>853635</v>
      </c>
      <c r="AG102" s="30"/>
      <c r="AH102" s="302">
        <f>IF($Y102,AF102/$Y102*100,0)</f>
        <v>16.880321725424032</v>
      </c>
      <c r="AI102" s="30"/>
      <c r="AJ102" s="114">
        <v>0</v>
      </c>
      <c r="AK102" s="30"/>
      <c r="AL102" s="302">
        <f>IF($Y102,AJ102/$Y102*100,0)</f>
        <v>0</v>
      </c>
      <c r="AM102" s="30"/>
      <c r="AN102" s="114">
        <v>595562</v>
      </c>
      <c r="AO102" s="30"/>
      <c r="AP102" s="114">
        <v>451728.58628820383</v>
      </c>
      <c r="AQ102" s="30"/>
      <c r="AR102" s="114">
        <v>176176.09671225396</v>
      </c>
      <c r="AS102" s="31"/>
      <c r="AT102" s="30">
        <v>12</v>
      </c>
      <c r="AU102" s="31"/>
      <c r="AV102" s="298">
        <v>33176</v>
      </c>
      <c r="AW102" s="31"/>
      <c r="AX102" s="298">
        <f>IF(E102,AV102,0)</f>
        <v>33176</v>
      </c>
      <c r="AY102" s="31"/>
      <c r="AZ102" s="298">
        <f>IF(K102,AV102,0)</f>
        <v>33176</v>
      </c>
      <c r="BA102" s="31"/>
      <c r="BB102" s="298">
        <f>IF(Q102,AV102,0)</f>
        <v>33176</v>
      </c>
    </row>
    <row r="103" spans="1:54" ht="8.85" customHeight="1" x14ac:dyDescent="0.25">
      <c r="A103" s="30">
        <v>13</v>
      </c>
      <c r="B103" s="31"/>
      <c r="C103" s="30" t="s">
        <v>143</v>
      </c>
      <c r="D103" s="31"/>
      <c r="E103" s="114">
        <v>104978</v>
      </c>
      <c r="F103" s="30"/>
      <c r="G103" s="302">
        <f>(E103/$AV103)</f>
        <v>6.2910049739318028</v>
      </c>
      <c r="H103" s="30"/>
      <c r="I103" s="302">
        <f>IF(G$219,G103/G$219*100,0)</f>
        <v>25.859933293158715</v>
      </c>
      <c r="J103" s="30"/>
      <c r="K103" s="114">
        <v>3081549</v>
      </c>
      <c r="L103" s="30"/>
      <c r="M103" s="302">
        <f>(K103/$AV103)</f>
        <v>184.66764547252353</v>
      </c>
      <c r="N103" s="30"/>
      <c r="O103" s="302">
        <f>IF(M$219,M103/M$219*100,0)</f>
        <v>136.69314461549556</v>
      </c>
      <c r="P103" s="30"/>
      <c r="Q103" s="114">
        <v>2901056</v>
      </c>
      <c r="R103" s="30"/>
      <c r="S103" s="302">
        <f>(Q103/$AV103)</f>
        <v>173.85126146101757</v>
      </c>
      <c r="T103" s="30"/>
      <c r="U103" s="302">
        <f>IF(S$219,S103/S$219*100,0)</f>
        <v>85.059817542367426</v>
      </c>
      <c r="V103" s="30"/>
      <c r="W103" s="114">
        <v>11937</v>
      </c>
      <c r="X103" s="30"/>
      <c r="Y103" s="114">
        <f>(E103+K103+Q103)</f>
        <v>6087583</v>
      </c>
      <c r="Z103" s="30"/>
      <c r="AA103" s="30"/>
      <c r="AB103" s="114">
        <v>1875524</v>
      </c>
      <c r="AC103" s="30"/>
      <c r="AD103" s="302">
        <f>IF($Y103,AB103/$Y103*100,0)</f>
        <v>30.809009092771301</v>
      </c>
      <c r="AE103" s="30"/>
      <c r="AF103" s="114">
        <v>1294499</v>
      </c>
      <c r="AG103" s="30"/>
      <c r="AH103" s="302">
        <f>IF($Y103,AF103/$Y103*100,0)</f>
        <v>21.264580704690186</v>
      </c>
      <c r="AI103" s="30"/>
      <c r="AJ103" s="114">
        <v>0</v>
      </c>
      <c r="AK103" s="30"/>
      <c r="AL103" s="302">
        <f>IF($Y103,AJ103/$Y103*100,0)</f>
        <v>0</v>
      </c>
      <c r="AM103" s="30"/>
      <c r="AN103" s="114">
        <v>1932465</v>
      </c>
      <c r="AO103" s="30"/>
      <c r="AP103" s="114">
        <v>343215.41267909564</v>
      </c>
      <c r="AQ103" s="30"/>
      <c r="AR103" s="114">
        <v>682426.6928628094</v>
      </c>
      <c r="AS103" s="31"/>
      <c r="AT103" s="30">
        <v>13</v>
      </c>
      <c r="AU103" s="31"/>
      <c r="AV103" s="298">
        <v>16687</v>
      </c>
      <c r="AW103" s="31"/>
      <c r="AX103" s="298">
        <f>IF(E103,AV103,0)</f>
        <v>16687</v>
      </c>
      <c r="AY103" s="31"/>
      <c r="AZ103" s="298">
        <f>IF(K103,AV103,0)</f>
        <v>16687</v>
      </c>
      <c r="BA103" s="31"/>
      <c r="BB103" s="298">
        <f>IF(Q103,AV103,0)</f>
        <v>16687</v>
      </c>
    </row>
    <row r="104" spans="1:54" ht="8.85" customHeight="1" x14ac:dyDescent="0.25">
      <c r="A104" s="30">
        <v>14</v>
      </c>
      <c r="B104" s="31"/>
      <c r="C104" s="30" t="s">
        <v>144</v>
      </c>
      <c r="D104" s="31"/>
      <c r="E104" s="114">
        <v>347242</v>
      </c>
      <c r="F104" s="30"/>
      <c r="G104" s="302">
        <f>(E104/$AV104)</f>
        <v>15.451519601299337</v>
      </c>
      <c r="H104" s="30"/>
      <c r="I104" s="302">
        <f>IF(G$219,G104/G$219*100,0)</f>
        <v>63.515331465046579</v>
      </c>
      <c r="J104" s="30"/>
      <c r="K104" s="114">
        <v>4486254</v>
      </c>
      <c r="L104" s="30"/>
      <c r="M104" s="302">
        <f>(K104/$AV104)</f>
        <v>199.62862101188094</v>
      </c>
      <c r="N104" s="30"/>
      <c r="O104" s="302">
        <f>IF(M$219,M104/M$219*100,0)</f>
        <v>147.76743317187703</v>
      </c>
      <c r="P104" s="30"/>
      <c r="Q104" s="114">
        <v>10086013</v>
      </c>
      <c r="R104" s="30"/>
      <c r="S104" s="302">
        <f>(Q104/$AV104)</f>
        <v>448.80581141814622</v>
      </c>
      <c r="T104" s="30"/>
      <c r="U104" s="302">
        <f>IF(S$219,S104/S$219*100,0)</f>
        <v>219.58621473529942</v>
      </c>
      <c r="V104" s="30"/>
      <c r="W104" s="114">
        <v>44689</v>
      </c>
      <c r="X104" s="30"/>
      <c r="Y104" s="114">
        <f>(E104+K104+Q104)</f>
        <v>14919509</v>
      </c>
      <c r="Z104" s="30"/>
      <c r="AA104" s="30"/>
      <c r="AB104" s="114">
        <v>4000243</v>
      </c>
      <c r="AC104" s="30"/>
      <c r="AD104" s="302">
        <f>IF($Y104,AB104/$Y104*100,0)</f>
        <v>26.812162518216919</v>
      </c>
      <c r="AE104" s="30"/>
      <c r="AF104" s="114">
        <v>3591792</v>
      </c>
      <c r="AG104" s="30"/>
      <c r="AH104" s="302">
        <f>IF($Y104,AF104/$Y104*100,0)</f>
        <v>24.074465185147851</v>
      </c>
      <c r="AI104" s="30"/>
      <c r="AJ104" s="114">
        <v>1520158</v>
      </c>
      <c r="AK104" s="30"/>
      <c r="AL104" s="302">
        <f>IF($Y104,AJ104/$Y104*100,0)</f>
        <v>10.189061851834399</v>
      </c>
      <c r="AM104" s="30"/>
      <c r="AN104" s="114">
        <v>3168717</v>
      </c>
      <c r="AO104" s="30"/>
      <c r="AP104" s="114">
        <v>514890.2600109434</v>
      </c>
      <c r="AQ104" s="30"/>
      <c r="AR104" s="114">
        <v>1627393.8897101609</v>
      </c>
      <c r="AS104" s="31"/>
      <c r="AT104" s="30">
        <v>14</v>
      </c>
      <c r="AU104" s="31"/>
      <c r="AV104" s="298">
        <v>22473</v>
      </c>
      <c r="AW104" s="31"/>
      <c r="AX104" s="298">
        <f>IF(E104,AV104,0)</f>
        <v>22473</v>
      </c>
      <c r="AY104" s="31"/>
      <c r="AZ104" s="298">
        <f>IF(K104,AV104,0)</f>
        <v>22473</v>
      </c>
      <c r="BA104" s="31"/>
      <c r="BB104" s="298">
        <f>IF(Q104,AV104,0)</f>
        <v>22473</v>
      </c>
    </row>
    <row r="105" spans="1:54" ht="8.85" customHeight="1" x14ac:dyDescent="0.25">
      <c r="A105" s="30">
        <v>15</v>
      </c>
      <c r="B105" s="31"/>
      <c r="C105" s="30" t="s">
        <v>145</v>
      </c>
      <c r="D105" s="31"/>
      <c r="E105" s="114">
        <v>114033</v>
      </c>
      <c r="F105" s="30"/>
      <c r="G105" s="302">
        <f>(E105/$AV105)</f>
        <v>6.7423283864482944</v>
      </c>
      <c r="H105" s="30"/>
      <c r="I105" s="302">
        <f>IF(G$219,G105/G$219*100,0)</f>
        <v>27.71515251324826</v>
      </c>
      <c r="J105" s="30"/>
      <c r="K105" s="114">
        <v>1715300</v>
      </c>
      <c r="L105" s="30"/>
      <c r="M105" s="302">
        <f>(K105/$AV105)</f>
        <v>101.41902678413055</v>
      </c>
      <c r="N105" s="30"/>
      <c r="O105" s="302">
        <f>IF(M$219,M105/M$219*100,0)</f>
        <v>75.071546287888722</v>
      </c>
      <c r="P105" s="30"/>
      <c r="Q105" s="114">
        <v>3319720</v>
      </c>
      <c r="R105" s="30"/>
      <c r="S105" s="302">
        <f>(Q105/$AV105)</f>
        <v>196.28214982557796</v>
      </c>
      <c r="T105" s="30"/>
      <c r="U105" s="302">
        <f>IF(S$219,S105/S$219*100,0)</f>
        <v>96.034528082679159</v>
      </c>
      <c r="V105" s="30"/>
      <c r="W105" s="114">
        <v>23745</v>
      </c>
      <c r="X105" s="30"/>
      <c r="Y105" s="114">
        <f>(E105+K105+Q105)</f>
        <v>5149053</v>
      </c>
      <c r="Z105" s="30"/>
      <c r="AA105" s="30"/>
      <c r="AB105" s="114">
        <v>1872087</v>
      </c>
      <c r="AC105" s="30"/>
      <c r="AD105" s="302">
        <f>IF($Y105,AB105/$Y105*100,0)</f>
        <v>36.357889499292398</v>
      </c>
      <c r="AE105" s="30"/>
      <c r="AF105" s="114">
        <v>1005331</v>
      </c>
      <c r="AG105" s="30"/>
      <c r="AH105" s="302">
        <f>IF($Y105,AF105/$Y105*100,0)</f>
        <v>19.52458053937297</v>
      </c>
      <c r="AI105" s="30"/>
      <c r="AJ105" s="114">
        <v>0</v>
      </c>
      <c r="AK105" s="30"/>
      <c r="AL105" s="302">
        <f>IF($Y105,AJ105/$Y105*100,0)</f>
        <v>0</v>
      </c>
      <c r="AM105" s="30"/>
      <c r="AN105" s="114">
        <v>1384677</v>
      </c>
      <c r="AO105" s="30"/>
      <c r="AP105" s="114">
        <v>318138.98285520147</v>
      </c>
      <c r="AQ105" s="30"/>
      <c r="AR105" s="114">
        <v>437156.69863269036</v>
      </c>
      <c r="AS105" s="31"/>
      <c r="AT105" s="30">
        <v>15</v>
      </c>
      <c r="AU105" s="31"/>
      <c r="AV105" s="298">
        <v>16913</v>
      </c>
      <c r="AW105" s="31"/>
      <c r="AX105" s="298">
        <f>IF(E105,AV105,0)</f>
        <v>16913</v>
      </c>
      <c r="AY105" s="31"/>
      <c r="AZ105" s="298">
        <f>IF(K105,AV105,0)</f>
        <v>16913</v>
      </c>
      <c r="BA105" s="31"/>
      <c r="BB105" s="298">
        <f>IF(Q105,AV105,0)</f>
        <v>16913</v>
      </c>
    </row>
    <row r="106" spans="1:54" ht="8.85" customHeight="1" x14ac:dyDescent="0.25">
      <c r="A106" s="39"/>
      <c r="B106" s="31"/>
      <c r="C106" s="30"/>
      <c r="D106" s="31"/>
      <c r="E106" s="30"/>
      <c r="F106" s="30"/>
      <c r="G106" s="54"/>
      <c r="H106" s="30"/>
      <c r="I106" s="54"/>
      <c r="J106" s="30"/>
      <c r="K106" s="30"/>
      <c r="L106" s="30"/>
      <c r="M106" s="54"/>
      <c r="N106" s="30"/>
      <c r="O106" s="54"/>
      <c r="P106" s="30"/>
      <c r="Q106" s="30"/>
      <c r="R106" s="30"/>
      <c r="S106" s="54"/>
      <c r="T106" s="30"/>
      <c r="U106" s="54"/>
      <c r="V106" s="30"/>
      <c r="W106" s="30"/>
      <c r="X106" s="30"/>
      <c r="Y106" s="30"/>
      <c r="Z106" s="30"/>
      <c r="AA106" s="30"/>
      <c r="AB106" s="30"/>
      <c r="AC106" s="30"/>
      <c r="AD106" s="54"/>
      <c r="AE106" s="30"/>
      <c r="AF106" s="30"/>
      <c r="AG106" s="30"/>
      <c r="AH106" s="54"/>
      <c r="AI106" s="30"/>
      <c r="AJ106" s="30"/>
      <c r="AK106" s="30"/>
      <c r="AL106" s="54"/>
      <c r="AM106" s="30"/>
      <c r="AN106" s="30"/>
      <c r="AO106" s="30"/>
      <c r="AP106" s="30"/>
      <c r="AQ106" s="30"/>
      <c r="AR106" s="30"/>
      <c r="AS106" s="31"/>
      <c r="AT106" s="37"/>
      <c r="AU106" s="31"/>
      <c r="AV106" s="277"/>
      <c r="AW106" s="31"/>
      <c r="AX106" s="31"/>
      <c r="AY106" s="31"/>
      <c r="AZ106" s="31"/>
      <c r="BA106" s="31"/>
      <c r="BB106" s="31"/>
    </row>
    <row r="107" spans="1:54" ht="8.85" customHeight="1" x14ac:dyDescent="0.25">
      <c r="A107" s="30">
        <v>16</v>
      </c>
      <c r="B107" s="31"/>
      <c r="C107" s="30" t="s">
        <v>146</v>
      </c>
      <c r="D107" s="31"/>
      <c r="E107" s="114">
        <v>409181</v>
      </c>
      <c r="F107" s="30"/>
      <c r="G107" s="302">
        <f>(E107/$AV107)</f>
        <v>7.3644037291674165</v>
      </c>
      <c r="H107" s="30"/>
      <c r="I107" s="302">
        <f>IF(G$219,G107/G$219*100,0)</f>
        <v>30.272268098547389</v>
      </c>
      <c r="J107" s="30"/>
      <c r="K107" s="114">
        <v>10241268</v>
      </c>
      <c r="L107" s="30"/>
      <c r="M107" s="302">
        <f>(K107/$AV107)</f>
        <v>184.32144271264534</v>
      </c>
      <c r="N107" s="30"/>
      <c r="O107" s="302">
        <f>IF(M$219,M107/M$219*100,0)</f>
        <v>136.43688129551214</v>
      </c>
      <c r="P107" s="30"/>
      <c r="Q107" s="114">
        <v>10094345</v>
      </c>
      <c r="R107" s="30"/>
      <c r="S107" s="302">
        <f>(Q107/$AV107)</f>
        <v>181.67713545228753</v>
      </c>
      <c r="T107" s="30"/>
      <c r="U107" s="302">
        <f>IF(S$219,S107/S$219*100,0)</f>
        <v>88.888765392459646</v>
      </c>
      <c r="V107" s="30"/>
      <c r="W107" s="114">
        <v>373706</v>
      </c>
      <c r="X107" s="30"/>
      <c r="Y107" s="114">
        <f>(E107+K107+Q107)</f>
        <v>20744794</v>
      </c>
      <c r="Z107" s="30"/>
      <c r="AA107" s="30"/>
      <c r="AB107" s="114">
        <v>6002790</v>
      </c>
      <c r="AC107" s="30"/>
      <c r="AD107" s="302">
        <f>IF($Y107,AB107/$Y107*100,0)</f>
        <v>28.936368324505896</v>
      </c>
      <c r="AE107" s="30"/>
      <c r="AF107" s="114">
        <v>4011594</v>
      </c>
      <c r="AG107" s="30"/>
      <c r="AH107" s="302">
        <f>IF($Y107,AF107/$Y107*100,0)</f>
        <v>19.337834832199345</v>
      </c>
      <c r="AI107" s="30"/>
      <c r="AJ107" s="114">
        <v>31648</v>
      </c>
      <c r="AK107" s="30"/>
      <c r="AL107" s="302">
        <f>IF($Y107,AJ107/$Y107*100,0)</f>
        <v>0.15255875763336091</v>
      </c>
      <c r="AM107" s="30"/>
      <c r="AN107" s="114">
        <v>7412448</v>
      </c>
      <c r="AO107" s="30"/>
      <c r="AP107" s="114">
        <v>848656.2031040052</v>
      </c>
      <c r="AQ107" s="30"/>
      <c r="AR107" s="114">
        <v>1146662.234045747</v>
      </c>
      <c r="AS107" s="31"/>
      <c r="AT107" s="30">
        <v>16</v>
      </c>
      <c r="AU107" s="31"/>
      <c r="AV107" s="298">
        <v>55562</v>
      </c>
      <c r="AW107" s="31"/>
      <c r="AX107" s="298">
        <f>IF(E107,AV107,0)</f>
        <v>55562</v>
      </c>
      <c r="AY107" s="31"/>
      <c r="AZ107" s="298">
        <f>IF(K107,AV107,0)</f>
        <v>55562</v>
      </c>
      <c r="BA107" s="31"/>
      <c r="BB107" s="298">
        <f>IF(Q107,AV107,0)</f>
        <v>55562</v>
      </c>
    </row>
    <row r="108" spans="1:54" ht="8.85" customHeight="1" x14ac:dyDescent="0.25">
      <c r="A108" s="30">
        <v>17</v>
      </c>
      <c r="B108" s="31"/>
      <c r="C108" s="30" t="s">
        <v>147</v>
      </c>
      <c r="D108" s="31"/>
      <c r="E108" s="114">
        <v>239872</v>
      </c>
      <c r="F108" s="30"/>
      <c r="G108" s="302">
        <f>(E108/$AV108)</f>
        <v>8.0754107190950712</v>
      </c>
      <c r="H108" s="30"/>
      <c r="I108" s="302">
        <f>IF(G$219,G108/G$219*100,0)</f>
        <v>33.194947925806737</v>
      </c>
      <c r="J108" s="30"/>
      <c r="K108" s="114">
        <v>3805151</v>
      </c>
      <c r="L108" s="30"/>
      <c r="M108" s="302">
        <f>(K108/$AV108)</f>
        <v>128.10230945327228</v>
      </c>
      <c r="N108" s="30"/>
      <c r="O108" s="302">
        <f>IF(M$219,M108/M$219*100,0)</f>
        <v>94.822823277294177</v>
      </c>
      <c r="P108" s="30"/>
      <c r="Q108" s="114">
        <v>5161188</v>
      </c>
      <c r="R108" s="30"/>
      <c r="S108" s="302">
        <f>(Q108/$AV108)</f>
        <v>173.75397252895232</v>
      </c>
      <c r="T108" s="30"/>
      <c r="U108" s="302">
        <f>IF(S$219,S108/S$219*100,0)</f>
        <v>85.012217204349668</v>
      </c>
      <c r="V108" s="30"/>
      <c r="W108" s="114">
        <v>294791</v>
      </c>
      <c r="X108" s="30"/>
      <c r="Y108" s="114">
        <f>(E108+K108+Q108)</f>
        <v>9206211</v>
      </c>
      <c r="Z108" s="30"/>
      <c r="AA108" s="30"/>
      <c r="AB108" s="114">
        <v>2974724</v>
      </c>
      <c r="AC108" s="30"/>
      <c r="AD108" s="302">
        <f>IF($Y108,AB108/$Y108*100,0)</f>
        <v>32.312142313488145</v>
      </c>
      <c r="AE108" s="30"/>
      <c r="AF108" s="114">
        <v>1861556</v>
      </c>
      <c r="AG108" s="30"/>
      <c r="AH108" s="302">
        <f>IF($Y108,AF108/$Y108*100,0)</f>
        <v>20.220653209012916</v>
      </c>
      <c r="AI108" s="30"/>
      <c r="AJ108" s="114">
        <v>0</v>
      </c>
      <c r="AK108" s="30"/>
      <c r="AL108" s="302">
        <f>IF($Y108,AJ108/$Y108*100,0)</f>
        <v>0</v>
      </c>
      <c r="AM108" s="30"/>
      <c r="AN108" s="114">
        <v>2342949</v>
      </c>
      <c r="AO108" s="30"/>
      <c r="AP108" s="114">
        <v>600287.23318125866</v>
      </c>
      <c r="AQ108" s="30"/>
      <c r="AR108" s="114">
        <v>403648.99349859753</v>
      </c>
      <c r="AS108" s="31"/>
      <c r="AT108" s="30">
        <v>17</v>
      </c>
      <c r="AU108" s="31"/>
      <c r="AV108" s="298">
        <v>29704</v>
      </c>
      <c r="AW108" s="31"/>
      <c r="AX108" s="298">
        <f>IF(E108,AV108,0)</f>
        <v>29704</v>
      </c>
      <c r="AY108" s="31"/>
      <c r="AZ108" s="298">
        <f>IF(K108,AV108,0)</f>
        <v>29704</v>
      </c>
      <c r="BA108" s="31"/>
      <c r="BB108" s="298">
        <f>IF(Q108,AV108,0)</f>
        <v>29704</v>
      </c>
    </row>
    <row r="109" spans="1:54" ht="8.85" customHeight="1" x14ac:dyDescent="0.25">
      <c r="A109" s="30">
        <v>18</v>
      </c>
      <c r="B109" s="31"/>
      <c r="C109" s="30" t="s">
        <v>148</v>
      </c>
      <c r="D109" s="31"/>
      <c r="E109" s="114">
        <v>268459</v>
      </c>
      <c r="F109" s="30"/>
      <c r="G109" s="302">
        <f>(E109/$AV109)</f>
        <v>9.2336451812616076</v>
      </c>
      <c r="H109" s="30"/>
      <c r="I109" s="302">
        <f>IF(G$219,G109/G$219*100,0)</f>
        <v>37.956010117551379</v>
      </c>
      <c r="J109" s="30"/>
      <c r="K109" s="114">
        <v>11799415</v>
      </c>
      <c r="L109" s="30"/>
      <c r="M109" s="302">
        <f>(K109/$AV109)</f>
        <v>405.84078558161934</v>
      </c>
      <c r="N109" s="30"/>
      <c r="O109" s="302">
        <f>IF(M$219,M109/M$219*100,0)</f>
        <v>300.40808205695549</v>
      </c>
      <c r="P109" s="30"/>
      <c r="Q109" s="114">
        <v>5755193</v>
      </c>
      <c r="R109" s="30"/>
      <c r="S109" s="302">
        <f>(Q109/$AV109)</f>
        <v>197.94981770654192</v>
      </c>
      <c r="T109" s="30"/>
      <c r="U109" s="302">
        <f>IF(S$219,S109/S$219*100,0)</f>
        <v>96.850464213852234</v>
      </c>
      <c r="V109" s="30"/>
      <c r="W109" s="114">
        <v>153070</v>
      </c>
      <c r="X109" s="30"/>
      <c r="Y109" s="114">
        <f>(E109+K109+Q109)</f>
        <v>17823067</v>
      </c>
      <c r="Z109" s="30"/>
      <c r="AA109" s="30"/>
      <c r="AB109" s="114">
        <v>5503741</v>
      </c>
      <c r="AC109" s="30"/>
      <c r="AD109" s="302">
        <f>IF($Y109,AB109/$Y109*100,0)</f>
        <v>30.879876061735057</v>
      </c>
      <c r="AE109" s="30"/>
      <c r="AF109" s="114">
        <v>2281258</v>
      </c>
      <c r="AG109" s="30"/>
      <c r="AH109" s="302">
        <f>IF($Y109,AF109/$Y109*100,0)</f>
        <v>12.799469361810736</v>
      </c>
      <c r="AI109" s="30"/>
      <c r="AJ109" s="114">
        <v>0</v>
      </c>
      <c r="AK109" s="30"/>
      <c r="AL109" s="302">
        <f>IF($Y109,AJ109/$Y109*100,0)</f>
        <v>0</v>
      </c>
      <c r="AM109" s="30"/>
      <c r="AN109" s="114">
        <v>8867321</v>
      </c>
      <c r="AO109" s="30"/>
      <c r="AP109" s="114">
        <v>443024.82099507318</v>
      </c>
      <c r="AQ109" s="30"/>
      <c r="AR109" s="114">
        <v>848193.57601205341</v>
      </c>
      <c r="AS109" s="31"/>
      <c r="AT109" s="30">
        <v>18</v>
      </c>
      <c r="AU109" s="31"/>
      <c r="AV109" s="298">
        <v>29074</v>
      </c>
      <c r="AW109" s="31"/>
      <c r="AX109" s="298">
        <f>IF(E109,AV109,0)</f>
        <v>29074</v>
      </c>
      <c r="AY109" s="31"/>
      <c r="AZ109" s="298">
        <f>IF(K109,AV109,0)</f>
        <v>29074</v>
      </c>
      <c r="BA109" s="31"/>
      <c r="BB109" s="298">
        <f>IF(Q109,AV109,0)</f>
        <v>29074</v>
      </c>
    </row>
    <row r="110" spans="1:54" ht="8.85" customHeight="1" x14ac:dyDescent="0.25">
      <c r="A110" s="30">
        <v>19</v>
      </c>
      <c r="B110" s="31"/>
      <c r="C110" s="30" t="s">
        <v>149</v>
      </c>
      <c r="D110" s="31"/>
      <c r="E110" s="114">
        <v>110698</v>
      </c>
      <c r="F110" s="30"/>
      <c r="G110" s="302">
        <f>(E110/$AV110)</f>
        <v>15.262374189990348</v>
      </c>
      <c r="H110" s="30"/>
      <c r="I110" s="302">
        <f>IF(G$219,G110/G$219*100,0)</f>
        <v>62.737826481434958</v>
      </c>
      <c r="J110" s="30"/>
      <c r="K110" s="114">
        <v>116259</v>
      </c>
      <c r="L110" s="30"/>
      <c r="M110" s="302">
        <f>(K110/$AV110)</f>
        <v>16.02909141045085</v>
      </c>
      <c r="N110" s="30"/>
      <c r="O110" s="302">
        <f>IF(M$219,M110/M$219*100,0)</f>
        <v>11.864920379622006</v>
      </c>
      <c r="P110" s="30"/>
      <c r="Q110" s="114">
        <v>1343241</v>
      </c>
      <c r="R110" s="30"/>
      <c r="S110" s="302">
        <f>(Q110/$AV110)</f>
        <v>185.19798703984557</v>
      </c>
      <c r="T110" s="30"/>
      <c r="U110" s="302">
        <f>IF(S$219,S110/S$219*100,0)</f>
        <v>90.611404567548945</v>
      </c>
      <c r="V110" s="30"/>
      <c r="W110" s="114">
        <v>148775</v>
      </c>
      <c r="X110" s="30"/>
      <c r="Y110" s="114">
        <f>(E110+K110+Q110)</f>
        <v>1570198</v>
      </c>
      <c r="Z110" s="30"/>
      <c r="AA110" s="30"/>
      <c r="AB110" s="114">
        <v>373058</v>
      </c>
      <c r="AC110" s="30"/>
      <c r="AD110" s="302">
        <f>IF($Y110,AB110/$Y110*100,0)</f>
        <v>23.758659735905919</v>
      </c>
      <c r="AE110" s="30"/>
      <c r="AF110" s="114">
        <v>538232</v>
      </c>
      <c r="AG110" s="30"/>
      <c r="AH110" s="302">
        <f>IF($Y110,AF110/$Y110*100,0)</f>
        <v>34.277970039447254</v>
      </c>
      <c r="AI110" s="30"/>
      <c r="AJ110" s="114">
        <v>0</v>
      </c>
      <c r="AK110" s="30"/>
      <c r="AL110" s="302">
        <f>IF($Y110,AJ110/$Y110*100,0)</f>
        <v>0</v>
      </c>
      <c r="AM110" s="30"/>
      <c r="AN110" s="114">
        <v>0</v>
      </c>
      <c r="AO110" s="30"/>
      <c r="AP110" s="114">
        <v>301761.51603908266</v>
      </c>
      <c r="AQ110" s="30"/>
      <c r="AR110" s="114">
        <v>110451.99470592107</v>
      </c>
      <c r="AS110" s="31"/>
      <c r="AT110" s="30">
        <v>19</v>
      </c>
      <c r="AU110" s="31"/>
      <c r="AV110" s="298">
        <v>7253</v>
      </c>
      <c r="AW110" s="31"/>
      <c r="AX110" s="298">
        <f>IF(E110,AV110,0)</f>
        <v>7253</v>
      </c>
      <c r="AY110" s="31"/>
      <c r="AZ110" s="298">
        <f>IF(K110,AV110,0)</f>
        <v>7253</v>
      </c>
      <c r="BA110" s="31"/>
      <c r="BB110" s="298">
        <f>IF(Q110,AV110,0)</f>
        <v>7253</v>
      </c>
    </row>
    <row r="111" spans="1:54" ht="8.85" customHeight="1" x14ac:dyDescent="0.25">
      <c r="A111" s="30">
        <v>20</v>
      </c>
      <c r="B111" s="31"/>
      <c r="C111" s="30" t="s">
        <v>150</v>
      </c>
      <c r="D111" s="31"/>
      <c r="E111" s="114">
        <v>112150</v>
      </c>
      <c r="F111" s="30"/>
      <c r="G111" s="302">
        <f>(E111/$AV111)</f>
        <v>9.1060409223773959</v>
      </c>
      <c r="H111" s="30"/>
      <c r="I111" s="302">
        <f>IF(G$219,G111/G$219*100,0)</f>
        <v>37.431477449664094</v>
      </c>
      <c r="J111" s="30"/>
      <c r="K111" s="114">
        <v>3192660</v>
      </c>
      <c r="L111" s="30"/>
      <c r="M111" s="302">
        <f>(K111/$AV111)</f>
        <v>259.22864566417667</v>
      </c>
      <c r="N111" s="30"/>
      <c r="O111" s="302">
        <f>IF(M$219,M111/M$219*100,0)</f>
        <v>191.88406642421103</v>
      </c>
      <c r="P111" s="30"/>
      <c r="Q111" s="114">
        <v>5510638</v>
      </c>
      <c r="R111" s="30"/>
      <c r="S111" s="302">
        <f>(Q111/$AV111)</f>
        <v>447.43731731081522</v>
      </c>
      <c r="T111" s="30"/>
      <c r="U111" s="302">
        <f>IF(S$219,S111/S$219*100,0)</f>
        <v>218.91665468667426</v>
      </c>
      <c r="V111" s="30"/>
      <c r="W111" s="114">
        <v>10501</v>
      </c>
      <c r="X111" s="30"/>
      <c r="Y111" s="114">
        <f>(E111+K111+Q111)</f>
        <v>8815448</v>
      </c>
      <c r="Z111" s="30"/>
      <c r="AA111" s="30"/>
      <c r="AB111" s="114">
        <v>1811206</v>
      </c>
      <c r="AC111" s="30"/>
      <c r="AD111" s="302">
        <f>IF($Y111,AB111/$Y111*100,0)</f>
        <v>20.545819112085965</v>
      </c>
      <c r="AE111" s="30"/>
      <c r="AF111" s="114">
        <v>3160898</v>
      </c>
      <c r="AG111" s="30"/>
      <c r="AH111" s="302">
        <f>IF($Y111,AF111/$Y111*100,0)</f>
        <v>35.856351259743121</v>
      </c>
      <c r="AI111" s="30"/>
      <c r="AJ111" s="114">
        <v>0</v>
      </c>
      <c r="AK111" s="30"/>
      <c r="AL111" s="302">
        <f>IF($Y111,AJ111/$Y111*100,0)</f>
        <v>0</v>
      </c>
      <c r="AM111" s="30"/>
      <c r="AN111" s="114">
        <v>2537278</v>
      </c>
      <c r="AO111" s="30"/>
      <c r="AP111" s="114">
        <v>330666.44464016159</v>
      </c>
      <c r="AQ111" s="30"/>
      <c r="AR111" s="114">
        <v>416261.6488937058</v>
      </c>
      <c r="AS111" s="31"/>
      <c r="AT111" s="30">
        <v>20</v>
      </c>
      <c r="AU111" s="31"/>
      <c r="AV111" s="298">
        <v>12316</v>
      </c>
      <c r="AW111" s="31"/>
      <c r="AX111" s="298">
        <f>IF(E111,AV111,0)</f>
        <v>12316</v>
      </c>
      <c r="AY111" s="31"/>
      <c r="AZ111" s="298">
        <f>IF(K111,AV111,0)</f>
        <v>12316</v>
      </c>
      <c r="BA111" s="31"/>
      <c r="BB111" s="298">
        <f>IF(Q111,AV111,0)</f>
        <v>12316</v>
      </c>
    </row>
    <row r="112" spans="1:54" ht="8.85" customHeight="1" x14ac:dyDescent="0.25">
      <c r="A112" s="39"/>
      <c r="B112" s="31"/>
      <c r="C112" s="30"/>
      <c r="D112" s="31"/>
      <c r="E112" s="30"/>
      <c r="F112" s="30"/>
      <c r="G112" s="54"/>
      <c r="H112" s="30"/>
      <c r="I112" s="54"/>
      <c r="J112" s="30"/>
      <c r="K112" s="30"/>
      <c r="L112" s="30"/>
      <c r="M112" s="54"/>
      <c r="N112" s="30"/>
      <c r="O112" s="54"/>
      <c r="P112" s="30"/>
      <c r="Q112" s="30"/>
      <c r="R112" s="30"/>
      <c r="S112" s="54"/>
      <c r="T112" s="30"/>
      <c r="U112" s="54"/>
      <c r="V112" s="30"/>
      <c r="W112" s="30"/>
      <c r="X112" s="30"/>
      <c r="Y112" s="56"/>
      <c r="Z112" s="30"/>
      <c r="AA112" s="30"/>
      <c r="AB112" s="30"/>
      <c r="AC112" s="30"/>
      <c r="AD112" s="54"/>
      <c r="AE112" s="30"/>
      <c r="AF112" s="30"/>
      <c r="AG112" s="30"/>
      <c r="AH112" s="54"/>
      <c r="AI112" s="30"/>
      <c r="AJ112" s="30"/>
      <c r="AK112" s="30"/>
      <c r="AL112" s="54"/>
      <c r="AM112" s="30"/>
      <c r="AN112" s="30"/>
      <c r="AO112" s="30"/>
      <c r="AP112" s="30"/>
      <c r="AQ112" s="30"/>
      <c r="AR112" s="30"/>
      <c r="AS112" s="31"/>
      <c r="AT112" s="37"/>
      <c r="AU112" s="31"/>
      <c r="AV112" s="277"/>
      <c r="AW112" s="31"/>
      <c r="AX112" s="31"/>
      <c r="AY112" s="31"/>
      <c r="AZ112" s="31"/>
      <c r="BA112" s="31"/>
      <c r="BB112" s="31"/>
    </row>
    <row r="113" spans="1:54" ht="8.85" customHeight="1" x14ac:dyDescent="0.25">
      <c r="A113" s="30">
        <v>21</v>
      </c>
      <c r="B113" s="31"/>
      <c r="C113" s="30" t="s">
        <v>151</v>
      </c>
      <c r="D113" s="31"/>
      <c r="E113" s="114">
        <v>3398105</v>
      </c>
      <c r="F113" s="30"/>
      <c r="G113" s="302">
        <f>(E113/$AV113)</f>
        <v>10.175094246967479</v>
      </c>
      <c r="H113" s="30"/>
      <c r="I113" s="302">
        <f>IF(G$219,G113/G$219*100,0)</f>
        <v>41.825949839256069</v>
      </c>
      <c r="J113" s="30"/>
      <c r="K113" s="114">
        <v>42810546</v>
      </c>
      <c r="L113" s="30"/>
      <c r="M113" s="302">
        <f>(K113/$AV113)</f>
        <v>128.1894880570602</v>
      </c>
      <c r="N113" s="30"/>
      <c r="O113" s="302">
        <f>IF(M$219,M113/M$219*100,0)</f>
        <v>94.887353896420592</v>
      </c>
      <c r="P113" s="30"/>
      <c r="Q113" s="114">
        <v>38155765</v>
      </c>
      <c r="R113" s="30"/>
      <c r="S113" s="302">
        <f>(Q113/$AV113)</f>
        <v>114.25147396567883</v>
      </c>
      <c r="T113" s="30"/>
      <c r="U113" s="302">
        <f>IF(S$219,S113/S$219*100,0)</f>
        <v>55.899562924058998</v>
      </c>
      <c r="V113" s="30"/>
      <c r="W113" s="114">
        <v>6666905</v>
      </c>
      <c r="X113" s="30"/>
      <c r="Y113" s="114">
        <f>(E113+K113+Q113)</f>
        <v>84364416</v>
      </c>
      <c r="Z113" s="30"/>
      <c r="AA113" s="30"/>
      <c r="AB113" s="114">
        <v>17504002</v>
      </c>
      <c r="AC113" s="30"/>
      <c r="AD113" s="302">
        <f>IF($Y113,AB113/$Y113*100,0)</f>
        <v>20.748086491821386</v>
      </c>
      <c r="AE113" s="30"/>
      <c r="AF113" s="114">
        <v>10108826</v>
      </c>
      <c r="AG113" s="30"/>
      <c r="AH113" s="302">
        <f>IF($Y113,AF113/$Y113*100,0)</f>
        <v>11.982333878776569</v>
      </c>
      <c r="AI113" s="30"/>
      <c r="AJ113" s="114">
        <v>72635</v>
      </c>
      <c r="AK113" s="30"/>
      <c r="AL113" s="302">
        <f>IF($Y113,AJ113/$Y113*100,0)</f>
        <v>8.6096725899222723E-2</v>
      </c>
      <c r="AM113" s="30"/>
      <c r="AN113" s="114">
        <v>23713958</v>
      </c>
      <c r="AO113" s="30"/>
      <c r="AP113" s="114">
        <v>2964367.3092963789</v>
      </c>
      <c r="AQ113" s="30"/>
      <c r="AR113" s="114">
        <v>1583230.0423097233</v>
      </c>
      <c r="AS113" s="31"/>
      <c r="AT113" s="30">
        <v>21</v>
      </c>
      <c r="AU113" s="31"/>
      <c r="AV113" s="298">
        <v>333963</v>
      </c>
      <c r="AW113" s="31"/>
      <c r="AX113" s="298">
        <f>IF(E113,AV113,0)</f>
        <v>333963</v>
      </c>
      <c r="AY113" s="31"/>
      <c r="AZ113" s="298">
        <f>IF(K113,AV113,0)</f>
        <v>333963</v>
      </c>
      <c r="BA113" s="31"/>
      <c r="BB113" s="298">
        <f>IF(Q113,AV113,0)</f>
        <v>333963</v>
      </c>
    </row>
    <row r="114" spans="1:54" ht="8.85" customHeight="1" x14ac:dyDescent="0.25">
      <c r="A114" s="30">
        <v>22</v>
      </c>
      <c r="B114" s="31"/>
      <c r="C114" s="30" t="s">
        <v>152</v>
      </c>
      <c r="D114" s="31"/>
      <c r="E114" s="114">
        <v>225000</v>
      </c>
      <c r="F114" s="30"/>
      <c r="G114" s="302">
        <f>(E114/$AV114)</f>
        <v>15.80056179775281</v>
      </c>
      <c r="H114" s="30"/>
      <c r="I114" s="302">
        <f>IF(G$219,G114/G$219*100,0)</f>
        <v>64.950111433300705</v>
      </c>
      <c r="J114" s="30"/>
      <c r="K114" s="114">
        <v>1125891</v>
      </c>
      <c r="L114" s="30"/>
      <c r="M114" s="302">
        <f>(K114/$AV114)</f>
        <v>79.065379213483141</v>
      </c>
      <c r="N114" s="30"/>
      <c r="O114" s="302">
        <f>IF(M$219,M114/M$219*100,0)</f>
        <v>58.525115686904186</v>
      </c>
      <c r="P114" s="30"/>
      <c r="Q114" s="114">
        <v>2512612</v>
      </c>
      <c r="R114" s="30"/>
      <c r="S114" s="302">
        <f>(Q114/$AV114)</f>
        <v>176.44747191011237</v>
      </c>
      <c r="T114" s="30"/>
      <c r="U114" s="302">
        <f>IF(S$219,S114/S$219*100,0)</f>
        <v>86.330059617378822</v>
      </c>
      <c r="V114" s="30"/>
      <c r="W114" s="114">
        <v>263906</v>
      </c>
      <c r="X114" s="30"/>
      <c r="Y114" s="114">
        <f>(E114+K114+Q114)</f>
        <v>3863503</v>
      </c>
      <c r="Z114" s="30"/>
      <c r="AA114" s="30"/>
      <c r="AB114" s="114">
        <v>1110460</v>
      </c>
      <c r="AC114" s="30"/>
      <c r="AD114" s="302">
        <f>IF($Y114,AB114/$Y114*100,0)</f>
        <v>28.742309763962908</v>
      </c>
      <c r="AE114" s="30"/>
      <c r="AF114" s="114">
        <v>815764</v>
      </c>
      <c r="AG114" s="30"/>
      <c r="AH114" s="302">
        <f>IF($Y114,AF114/$Y114*100,0)</f>
        <v>21.114620591727249</v>
      </c>
      <c r="AI114" s="30"/>
      <c r="AJ114" s="114">
        <v>0</v>
      </c>
      <c r="AK114" s="30"/>
      <c r="AL114" s="302">
        <f>IF($Y114,AJ114/$Y114*100,0)</f>
        <v>0</v>
      </c>
      <c r="AM114" s="30"/>
      <c r="AN114" s="114">
        <v>395604</v>
      </c>
      <c r="AO114" s="30"/>
      <c r="AP114" s="114">
        <v>283384.33097761287</v>
      </c>
      <c r="AQ114" s="30"/>
      <c r="AR114" s="114">
        <v>49356.23818433546</v>
      </c>
      <c r="AS114" s="31"/>
      <c r="AT114" s="30">
        <v>22</v>
      </c>
      <c r="AU114" s="31"/>
      <c r="AV114" s="298">
        <v>14240</v>
      </c>
      <c r="AW114" s="31"/>
      <c r="AX114" s="298">
        <f>IF(E114,AV114,0)</f>
        <v>14240</v>
      </c>
      <c r="AY114" s="31"/>
      <c r="AZ114" s="298">
        <f>IF(K114,AV114,0)</f>
        <v>14240</v>
      </c>
      <c r="BA114" s="31"/>
      <c r="BB114" s="298">
        <f>IF(Q114,AV114,0)</f>
        <v>14240</v>
      </c>
    </row>
    <row r="115" spans="1:54" ht="8.85" customHeight="1" x14ac:dyDescent="0.25">
      <c r="A115" s="30">
        <v>23</v>
      </c>
      <c r="B115" s="31"/>
      <c r="C115" s="30" t="s">
        <v>153</v>
      </c>
      <c r="D115" s="31"/>
      <c r="E115" s="114">
        <v>58000</v>
      </c>
      <c r="F115" s="30"/>
      <c r="G115" s="302">
        <f>(E115/$AV115)</f>
        <v>11.11963190184049</v>
      </c>
      <c r="H115" s="30"/>
      <c r="I115" s="302">
        <f>IF(G$219,G115/G$219*100,0)</f>
        <v>45.708585578554626</v>
      </c>
      <c r="J115" s="30"/>
      <c r="K115" s="114">
        <v>175572</v>
      </c>
      <c r="L115" s="30"/>
      <c r="M115" s="302">
        <f>(K115/$AV115)</f>
        <v>33.660276073619634</v>
      </c>
      <c r="N115" s="30"/>
      <c r="O115" s="302">
        <f>IF(M$219,M115/M$219*100,0)</f>
        <v>24.915728867152261</v>
      </c>
      <c r="P115" s="30"/>
      <c r="Q115" s="114">
        <v>1145098</v>
      </c>
      <c r="R115" s="30"/>
      <c r="S115" s="302">
        <f>(Q115/$AV115)</f>
        <v>219.53565950920245</v>
      </c>
      <c r="T115" s="30"/>
      <c r="U115" s="302">
        <f>IF(S$219,S115/S$219*100,0)</f>
        <v>107.41172071439489</v>
      </c>
      <c r="V115" s="30"/>
      <c r="W115" s="114">
        <v>37115</v>
      </c>
      <c r="X115" s="30"/>
      <c r="Y115" s="114">
        <f>(E115+K115+Q115)</f>
        <v>1378670</v>
      </c>
      <c r="Z115" s="30"/>
      <c r="AA115" s="30"/>
      <c r="AB115" s="114">
        <v>615899</v>
      </c>
      <c r="AC115" s="30"/>
      <c r="AD115" s="302">
        <f>IF($Y115,AB115/$Y115*100,0)</f>
        <v>44.673417133904415</v>
      </c>
      <c r="AE115" s="30"/>
      <c r="AF115" s="114">
        <v>350526</v>
      </c>
      <c r="AG115" s="30"/>
      <c r="AH115" s="302">
        <f>IF($Y115,AF115/$Y115*100,0)</f>
        <v>25.42493852771149</v>
      </c>
      <c r="AI115" s="30"/>
      <c r="AJ115" s="114">
        <v>0</v>
      </c>
      <c r="AK115" s="30"/>
      <c r="AL115" s="302">
        <f>IF($Y115,AJ115/$Y115*100,0)</f>
        <v>0</v>
      </c>
      <c r="AM115" s="30"/>
      <c r="AN115" s="114">
        <v>77115</v>
      </c>
      <c r="AO115" s="30"/>
      <c r="AP115" s="114">
        <v>198015.03089414767</v>
      </c>
      <c r="AQ115" s="30"/>
      <c r="AR115" s="114">
        <v>110896.95990449906</v>
      </c>
      <c r="AS115" s="31"/>
      <c r="AT115" s="30">
        <v>23</v>
      </c>
      <c r="AU115" s="31"/>
      <c r="AV115" s="298">
        <v>5216</v>
      </c>
      <c r="AW115" s="31"/>
      <c r="AX115" s="298">
        <f>IF(E115,AV115,0)</f>
        <v>5216</v>
      </c>
      <c r="AY115" s="31"/>
      <c r="AZ115" s="298">
        <f>IF(K115,AV115,0)</f>
        <v>5216</v>
      </c>
      <c r="BA115" s="31"/>
      <c r="BB115" s="298">
        <f>IF(Q115,AV115,0)</f>
        <v>5216</v>
      </c>
    </row>
    <row r="116" spans="1:54" ht="8.85" customHeight="1" x14ac:dyDescent="0.25">
      <c r="A116" s="30">
        <v>24</v>
      </c>
      <c r="B116" s="31"/>
      <c r="C116" s="30" t="s">
        <v>154</v>
      </c>
      <c r="D116" s="31"/>
      <c r="E116" s="114">
        <v>364954</v>
      </c>
      <c r="F116" s="30"/>
      <c r="G116" s="302">
        <f>(E116/$AV116)</f>
        <v>7.3895278205232042</v>
      </c>
      <c r="H116" s="30"/>
      <c r="I116" s="302">
        <f>IF(G$219,G116/G$219*100,0)</f>
        <v>30.375543700649771</v>
      </c>
      <c r="J116" s="30"/>
      <c r="K116" s="114">
        <v>6635918</v>
      </c>
      <c r="L116" s="30"/>
      <c r="M116" s="302">
        <f>(K116/$AV116)</f>
        <v>134.36296266299507</v>
      </c>
      <c r="N116" s="30"/>
      <c r="O116" s="302">
        <f>IF(M$219,M116/M$219*100,0)</f>
        <v>99.45703178953427</v>
      </c>
      <c r="P116" s="30"/>
      <c r="Q116" s="114">
        <v>17271401</v>
      </c>
      <c r="R116" s="30"/>
      <c r="S116" s="302">
        <f>(Q116/$AV116)</f>
        <v>349.70845144569529</v>
      </c>
      <c r="T116" s="30"/>
      <c r="U116" s="302">
        <f>IF(S$219,S116/S$219*100,0)</f>
        <v>171.10107124338953</v>
      </c>
      <c r="V116" s="30"/>
      <c r="W116" s="114">
        <v>422147</v>
      </c>
      <c r="X116" s="30"/>
      <c r="Y116" s="114">
        <f>(E116+K116+Q116)</f>
        <v>24272273</v>
      </c>
      <c r="Z116" s="30"/>
      <c r="AA116" s="30"/>
      <c r="AB116" s="114">
        <v>6441587</v>
      </c>
      <c r="AC116" s="30"/>
      <c r="AD116" s="302">
        <f>IF($Y116,AB116/$Y116*100,0)</f>
        <v>26.538870092636152</v>
      </c>
      <c r="AE116" s="30"/>
      <c r="AF116" s="114">
        <v>7541456</v>
      </c>
      <c r="AG116" s="30"/>
      <c r="AH116" s="302">
        <f>IF($Y116,AF116/$Y116*100,0)</f>
        <v>31.070250404648959</v>
      </c>
      <c r="AI116" s="30"/>
      <c r="AJ116" s="114">
        <v>0</v>
      </c>
      <c r="AK116" s="30"/>
      <c r="AL116" s="302">
        <f>IF($Y116,AJ116/$Y116*100,0)</f>
        <v>0</v>
      </c>
      <c r="AM116" s="30"/>
      <c r="AN116" s="114">
        <v>5342074</v>
      </c>
      <c r="AO116" s="30"/>
      <c r="AP116" s="114">
        <v>595546.38325617358</v>
      </c>
      <c r="AQ116" s="30"/>
      <c r="AR116" s="114">
        <v>415053.55647288612</v>
      </c>
      <c r="AS116" s="31"/>
      <c r="AT116" s="30">
        <v>24</v>
      </c>
      <c r="AU116" s="31"/>
      <c r="AV116" s="298">
        <v>49388</v>
      </c>
      <c r="AW116" s="31"/>
      <c r="AX116" s="298">
        <f>IF(E116,AV116,0)</f>
        <v>49388</v>
      </c>
      <c r="AY116" s="31"/>
      <c r="AZ116" s="298">
        <f>IF(K116,AV116,0)</f>
        <v>49388</v>
      </c>
      <c r="BA116" s="31"/>
      <c r="BB116" s="298">
        <f>IF(Q116,AV116,0)</f>
        <v>49388</v>
      </c>
    </row>
    <row r="117" spans="1:54" ht="8.85" customHeight="1" x14ac:dyDescent="0.25">
      <c r="A117" s="30">
        <v>25</v>
      </c>
      <c r="B117" s="31"/>
      <c r="C117" s="30" t="s">
        <v>155</v>
      </c>
      <c r="D117" s="31"/>
      <c r="E117" s="114">
        <v>89692</v>
      </c>
      <c r="F117" s="30"/>
      <c r="G117" s="302">
        <f>(E117/$AV117)</f>
        <v>9.0993202800040578</v>
      </c>
      <c r="H117" s="30"/>
      <c r="I117" s="302">
        <f>IF(G$219,G117/G$219*100,0)</f>
        <v>37.403851440118416</v>
      </c>
      <c r="J117" s="30"/>
      <c r="K117" s="114">
        <v>1550107</v>
      </c>
      <c r="L117" s="30"/>
      <c r="M117" s="302">
        <f>(K117/$AV117)</f>
        <v>157.25951100740591</v>
      </c>
      <c r="N117" s="30"/>
      <c r="O117" s="302">
        <f>IF(M$219,M117/M$219*100,0)</f>
        <v>116.40532387410474</v>
      </c>
      <c r="P117" s="30"/>
      <c r="Q117" s="114">
        <v>2171818</v>
      </c>
      <c r="R117" s="30"/>
      <c r="S117" s="302">
        <f>(Q117/$AV117)</f>
        <v>220.33255554428325</v>
      </c>
      <c r="T117" s="30"/>
      <c r="U117" s="302">
        <f>IF(S$219,S117/S$219*100,0)</f>
        <v>107.80161625368845</v>
      </c>
      <c r="V117" s="30"/>
      <c r="W117" s="114">
        <v>32405</v>
      </c>
      <c r="X117" s="30"/>
      <c r="Y117" s="114">
        <f>(E117+K117+Q117)</f>
        <v>3811617</v>
      </c>
      <c r="Z117" s="30"/>
      <c r="AA117" s="30"/>
      <c r="AB117" s="114">
        <v>1013565</v>
      </c>
      <c r="AC117" s="30"/>
      <c r="AD117" s="302">
        <f>IF($Y117,AB117/$Y117*100,0)</f>
        <v>26.59147023428639</v>
      </c>
      <c r="AE117" s="30"/>
      <c r="AF117" s="114">
        <v>761148</v>
      </c>
      <c r="AG117" s="30"/>
      <c r="AH117" s="302">
        <f>IF($Y117,AF117/$Y117*100,0)</f>
        <v>19.969162693943279</v>
      </c>
      <c r="AI117" s="30"/>
      <c r="AJ117" s="114">
        <v>0</v>
      </c>
      <c r="AK117" s="30"/>
      <c r="AL117" s="302">
        <f>IF($Y117,AJ117/$Y117*100,0)</f>
        <v>0</v>
      </c>
      <c r="AM117" s="30"/>
      <c r="AN117" s="114">
        <v>1231905</v>
      </c>
      <c r="AO117" s="30"/>
      <c r="AP117" s="114">
        <v>310482.59186786518</v>
      </c>
      <c r="AQ117" s="30"/>
      <c r="AR117" s="114">
        <v>246163.07606376393</v>
      </c>
      <c r="AS117" s="31"/>
      <c r="AT117" s="30">
        <v>25</v>
      </c>
      <c r="AU117" s="31"/>
      <c r="AV117" s="298">
        <v>9857</v>
      </c>
      <c r="AW117" s="31"/>
      <c r="AX117" s="298">
        <f>IF(E117,AV117,0)</f>
        <v>9857</v>
      </c>
      <c r="AY117" s="31"/>
      <c r="AZ117" s="298">
        <f>IF(K117,AV117,0)</f>
        <v>9857</v>
      </c>
      <c r="BA117" s="31"/>
      <c r="BB117" s="298">
        <f>IF(Q117,AV117,0)</f>
        <v>9857</v>
      </c>
    </row>
    <row r="118" spans="1:54" ht="8.85" customHeight="1" x14ac:dyDescent="0.25">
      <c r="A118" s="39"/>
      <c r="B118" s="31"/>
      <c r="C118" s="30"/>
      <c r="D118" s="31"/>
      <c r="E118" s="30"/>
      <c r="F118" s="30"/>
      <c r="G118" s="54"/>
      <c r="H118" s="30"/>
      <c r="I118" s="54"/>
      <c r="J118" s="30"/>
      <c r="K118" s="30"/>
      <c r="L118" s="30"/>
      <c r="M118" s="54"/>
      <c r="N118" s="30"/>
      <c r="O118" s="54"/>
      <c r="P118" s="30"/>
      <c r="Q118" s="30"/>
      <c r="R118" s="30"/>
      <c r="S118" s="54"/>
      <c r="T118" s="30"/>
      <c r="U118" s="54"/>
      <c r="V118" s="30"/>
      <c r="W118" s="30"/>
      <c r="X118" s="30"/>
      <c r="Y118" s="56"/>
      <c r="Z118" s="30"/>
      <c r="AA118" s="30"/>
      <c r="AB118" s="30"/>
      <c r="AC118" s="30"/>
      <c r="AD118" s="54"/>
      <c r="AE118" s="30"/>
      <c r="AF118" s="30"/>
      <c r="AG118" s="30"/>
      <c r="AH118" s="54"/>
      <c r="AI118" s="30"/>
      <c r="AJ118" s="30"/>
      <c r="AK118" s="30"/>
      <c r="AL118" s="54"/>
      <c r="AM118" s="30"/>
      <c r="AN118" s="30"/>
      <c r="AO118" s="30"/>
      <c r="AP118" s="30"/>
      <c r="AQ118" s="30"/>
      <c r="AR118" s="30"/>
      <c r="AS118" s="31"/>
      <c r="AT118" s="37"/>
      <c r="AU118" s="31"/>
      <c r="AV118" s="277"/>
      <c r="AW118" s="31"/>
      <c r="AX118" s="31"/>
      <c r="AY118" s="31"/>
      <c r="AZ118" s="31"/>
      <c r="BA118" s="31"/>
      <c r="BB118" s="31"/>
    </row>
    <row r="119" spans="1:54" ht="8.85" customHeight="1" x14ac:dyDescent="0.25">
      <c r="A119" s="30">
        <v>26</v>
      </c>
      <c r="B119" s="31"/>
      <c r="C119" s="30" t="s">
        <v>156</v>
      </c>
      <c r="D119" s="31"/>
      <c r="E119" s="114">
        <v>245001</v>
      </c>
      <c r="F119" s="30"/>
      <c r="G119" s="302">
        <f>(E119/$AV119)</f>
        <v>16.337756735129368</v>
      </c>
      <c r="H119" s="30"/>
      <c r="I119" s="302">
        <f>IF(G$219,G119/G$219*100,0)</f>
        <v>67.158315894041749</v>
      </c>
      <c r="J119" s="30"/>
      <c r="K119" s="114">
        <v>142140</v>
      </c>
      <c r="L119" s="30"/>
      <c r="M119" s="302">
        <f>(K119/$AV119)</f>
        <v>9.4785276073619631</v>
      </c>
      <c r="N119" s="30"/>
      <c r="O119" s="302">
        <f>IF(M$219,M119/M$219*100,0)</f>
        <v>7.0161166654820111</v>
      </c>
      <c r="P119" s="30"/>
      <c r="Q119" s="114">
        <v>6420949</v>
      </c>
      <c r="R119" s="30"/>
      <c r="S119" s="302">
        <f>(Q119/$AV119)</f>
        <v>428.17744731928514</v>
      </c>
      <c r="T119" s="30"/>
      <c r="U119" s="302">
        <f>IF(S$219,S119/S$219*100,0)</f>
        <v>209.49342120765459</v>
      </c>
      <c r="V119" s="30"/>
      <c r="W119" s="114">
        <v>102600</v>
      </c>
      <c r="X119" s="30"/>
      <c r="Y119" s="114">
        <f>(E119+K119+Q119)</f>
        <v>6808090</v>
      </c>
      <c r="Z119" s="30"/>
      <c r="AA119" s="30"/>
      <c r="AB119" s="114">
        <v>2491373</v>
      </c>
      <c r="AC119" s="30"/>
      <c r="AD119" s="302">
        <f>IF($Y119,AB119/$Y119*100,0)</f>
        <v>36.594301779206795</v>
      </c>
      <c r="AE119" s="30"/>
      <c r="AF119" s="114">
        <v>2425451</v>
      </c>
      <c r="AG119" s="30"/>
      <c r="AH119" s="302">
        <f>IF($Y119,AF119/$Y119*100,0)</f>
        <v>35.626012582089842</v>
      </c>
      <c r="AI119" s="30"/>
      <c r="AJ119" s="114">
        <v>0</v>
      </c>
      <c r="AK119" s="30"/>
      <c r="AL119" s="302">
        <f>IF($Y119,AJ119/$Y119*100,0)</f>
        <v>0</v>
      </c>
      <c r="AM119" s="30"/>
      <c r="AN119" s="114">
        <v>0</v>
      </c>
      <c r="AO119" s="30"/>
      <c r="AP119" s="114">
        <v>426865.96699096262</v>
      </c>
      <c r="AQ119" s="30"/>
      <c r="AR119" s="114">
        <v>800898.39993919153</v>
      </c>
      <c r="AS119" s="31"/>
      <c r="AT119" s="30">
        <v>26</v>
      </c>
      <c r="AU119" s="31"/>
      <c r="AV119" s="298">
        <v>14996</v>
      </c>
      <c r="AW119" s="31"/>
      <c r="AX119" s="298">
        <f>IF(E119,AV119,0)</f>
        <v>14996</v>
      </c>
      <c r="AY119" s="31"/>
      <c r="AZ119" s="298">
        <f>IF(K119,AV119,0)</f>
        <v>14996</v>
      </c>
      <c r="BA119" s="31"/>
      <c r="BB119" s="298">
        <f>IF(Q119,AV119,0)</f>
        <v>14996</v>
      </c>
    </row>
    <row r="120" spans="1:54" ht="8.85" customHeight="1" x14ac:dyDescent="0.25">
      <c r="A120" s="30">
        <v>27</v>
      </c>
      <c r="B120" s="31"/>
      <c r="C120" s="30" t="s">
        <v>157</v>
      </c>
      <c r="D120" s="31"/>
      <c r="E120" s="114">
        <v>236030</v>
      </c>
      <c r="F120" s="30"/>
      <c r="G120" s="302">
        <f>(E120/$AV120)</f>
        <v>8.3217572189119622</v>
      </c>
      <c r="H120" s="30"/>
      <c r="I120" s="302">
        <f>IF(G$219,G120/G$219*100,0)</f>
        <v>34.207584869930223</v>
      </c>
      <c r="J120" s="30"/>
      <c r="K120" s="114">
        <v>1533381</v>
      </c>
      <c r="L120" s="30"/>
      <c r="M120" s="302">
        <f>(K120/$AV120)</f>
        <v>54.062722561083099</v>
      </c>
      <c r="N120" s="30"/>
      <c r="O120" s="302">
        <f>IF(M$219,M120/M$219*100,0)</f>
        <v>40.017857673119551</v>
      </c>
      <c r="P120" s="30"/>
      <c r="Q120" s="114">
        <v>4781233</v>
      </c>
      <c r="R120" s="30"/>
      <c r="S120" s="302">
        <f>(Q120/$AV120)</f>
        <v>168.57289426365335</v>
      </c>
      <c r="T120" s="30"/>
      <c r="U120" s="302">
        <f>IF(S$219,S120/S$219*100,0)</f>
        <v>82.477282638931655</v>
      </c>
      <c r="V120" s="30"/>
      <c r="W120" s="114">
        <v>448270</v>
      </c>
      <c r="X120" s="30"/>
      <c r="Y120" s="114">
        <f>(E120+K120+Q120)</f>
        <v>6550644</v>
      </c>
      <c r="Z120" s="30"/>
      <c r="AA120" s="30"/>
      <c r="AB120" s="114">
        <v>2615420</v>
      </c>
      <c r="AC120" s="30"/>
      <c r="AD120" s="302">
        <f>IF($Y120,AB120/$Y120*100,0)</f>
        <v>39.926150772351541</v>
      </c>
      <c r="AE120" s="30"/>
      <c r="AF120" s="114">
        <v>1547615</v>
      </c>
      <c r="AG120" s="30"/>
      <c r="AH120" s="302">
        <f>IF($Y120,AF120/$Y120*100,0)</f>
        <v>23.62538706118055</v>
      </c>
      <c r="AI120" s="30"/>
      <c r="AJ120" s="114">
        <v>0</v>
      </c>
      <c r="AK120" s="30"/>
      <c r="AL120" s="302">
        <f>IF($Y120,AJ120/$Y120*100,0)</f>
        <v>0</v>
      </c>
      <c r="AM120" s="30"/>
      <c r="AN120" s="114">
        <v>541495</v>
      </c>
      <c r="AO120" s="30"/>
      <c r="AP120" s="114">
        <v>447111.58281062858</v>
      </c>
      <c r="AQ120" s="30"/>
      <c r="AR120" s="114">
        <v>445816.20409003372</v>
      </c>
      <c r="AS120" s="31"/>
      <c r="AT120" s="30">
        <v>27</v>
      </c>
      <c r="AU120" s="31"/>
      <c r="AV120" s="298">
        <v>28363</v>
      </c>
      <c r="AW120" s="31"/>
      <c r="AX120" s="298">
        <f>IF(E120,AV120,0)</f>
        <v>28363</v>
      </c>
      <c r="AY120" s="31"/>
      <c r="AZ120" s="298">
        <f>IF(K120,AV120,0)</f>
        <v>28363</v>
      </c>
      <c r="BA120" s="31"/>
      <c r="BB120" s="298">
        <f>IF(Q120,AV120,0)</f>
        <v>28363</v>
      </c>
    </row>
    <row r="121" spans="1:54" ht="8.85" customHeight="1" x14ac:dyDescent="0.25">
      <c r="A121" s="30">
        <v>28</v>
      </c>
      <c r="B121" s="31"/>
      <c r="C121" s="30" t="s">
        <v>158</v>
      </c>
      <c r="D121" s="31"/>
      <c r="E121" s="114">
        <v>130831</v>
      </c>
      <c r="F121" s="30"/>
      <c r="G121" s="302">
        <f>(E121/$AV121)</f>
        <v>12.122961452928095</v>
      </c>
      <c r="H121" s="30"/>
      <c r="I121" s="302">
        <f>IF(G$219,G121/G$219*100,0)</f>
        <v>49.832892484954094</v>
      </c>
      <c r="J121" s="30"/>
      <c r="K121" s="114">
        <v>2928673</v>
      </c>
      <c r="L121" s="30"/>
      <c r="M121" s="302">
        <f>(K121/$AV121)</f>
        <v>271.37444403261674</v>
      </c>
      <c r="N121" s="30"/>
      <c r="O121" s="302">
        <f>IF(M$219,M121/M$219*100,0)</f>
        <v>200.87452801048201</v>
      </c>
      <c r="P121" s="30"/>
      <c r="Q121" s="114">
        <v>1951569</v>
      </c>
      <c r="R121" s="30"/>
      <c r="S121" s="302">
        <f>(Q121/$AV121)</f>
        <v>180.83478502594514</v>
      </c>
      <c r="T121" s="30"/>
      <c r="U121" s="302">
        <f>IF(S$219,S121/S$219*100,0)</f>
        <v>88.476630484899687</v>
      </c>
      <c r="V121" s="30"/>
      <c r="W121" s="114">
        <v>90151</v>
      </c>
      <c r="X121" s="30"/>
      <c r="Y121" s="114">
        <f>(E121+K121+Q121)</f>
        <v>5011073</v>
      </c>
      <c r="Z121" s="30"/>
      <c r="AA121" s="30"/>
      <c r="AB121" s="114">
        <v>1414414</v>
      </c>
      <c r="AC121" s="30"/>
      <c r="AD121" s="302">
        <f>IF($Y121,AB121/$Y121*100,0)</f>
        <v>28.225771207084787</v>
      </c>
      <c r="AE121" s="30"/>
      <c r="AF121" s="114">
        <v>1080953</v>
      </c>
      <c r="AG121" s="30"/>
      <c r="AH121" s="302">
        <f>IF($Y121,AF121/$Y121*100,0)</f>
        <v>21.571288225096701</v>
      </c>
      <c r="AI121" s="30"/>
      <c r="AJ121" s="114">
        <v>0</v>
      </c>
      <c r="AK121" s="30"/>
      <c r="AL121" s="302">
        <f>IF($Y121,AJ121/$Y121*100,0)</f>
        <v>0</v>
      </c>
      <c r="AM121" s="30"/>
      <c r="AN121" s="114">
        <v>1161195</v>
      </c>
      <c r="AO121" s="30"/>
      <c r="AP121" s="114">
        <v>302884.56562408869</v>
      </c>
      <c r="AQ121" s="30"/>
      <c r="AR121" s="114">
        <v>300897.14346034423</v>
      </c>
      <c r="AS121" s="31"/>
      <c r="AT121" s="30">
        <v>28</v>
      </c>
      <c r="AU121" s="31"/>
      <c r="AV121" s="298">
        <v>10792</v>
      </c>
      <c r="AW121" s="31"/>
      <c r="AX121" s="298">
        <f>IF(E121,AV121,0)</f>
        <v>10792</v>
      </c>
      <c r="AY121" s="31"/>
      <c r="AZ121" s="298">
        <f>IF(K121,AV121,0)</f>
        <v>10792</v>
      </c>
      <c r="BA121" s="31"/>
      <c r="BB121" s="298">
        <f>IF(Q121,AV121,0)</f>
        <v>10792</v>
      </c>
    </row>
    <row r="122" spans="1:54" ht="8.85" customHeight="1" x14ac:dyDescent="0.25">
      <c r="A122" s="30">
        <v>29</v>
      </c>
      <c r="B122" s="31"/>
      <c r="C122" s="30" t="s">
        <v>98</v>
      </c>
      <c r="D122" s="31"/>
      <c r="E122" s="114">
        <v>72781838</v>
      </c>
      <c r="F122" s="30"/>
      <c r="G122" s="302">
        <f>(E122/$AV122)</f>
        <v>63.995848024690275</v>
      </c>
      <c r="H122" s="30"/>
      <c r="I122" s="302">
        <f>IF(G$219,G122/G$219*100,0)</f>
        <v>263.0626374983301</v>
      </c>
      <c r="J122" s="30"/>
      <c r="K122" s="114">
        <v>185754610</v>
      </c>
      <c r="L122" s="30"/>
      <c r="M122" s="302">
        <f>(K122/$AV122)</f>
        <v>163.33090944262239</v>
      </c>
      <c r="N122" s="30"/>
      <c r="O122" s="302">
        <f>IF(M$219,M122/M$219*100,0)</f>
        <v>120.89944379532733</v>
      </c>
      <c r="P122" s="30"/>
      <c r="Q122" s="114">
        <v>342373791</v>
      </c>
      <c r="R122" s="30"/>
      <c r="S122" s="302">
        <f>(Q122/$AV122)</f>
        <v>301.04352539809548</v>
      </c>
      <c r="T122" s="30"/>
      <c r="U122" s="302">
        <f>IF(S$219,S122/S$219*100,0)</f>
        <v>147.29089180877077</v>
      </c>
      <c r="V122" s="30"/>
      <c r="W122" s="114">
        <v>28256519</v>
      </c>
      <c r="X122" s="30"/>
      <c r="Y122" s="114">
        <f>(E122+K122+Q122)</f>
        <v>600910239</v>
      </c>
      <c r="Z122" s="30"/>
      <c r="AA122" s="30"/>
      <c r="AB122" s="114">
        <v>50240950</v>
      </c>
      <c r="AC122" s="30"/>
      <c r="AD122" s="302">
        <f>IF($Y122,AB122/$Y122*100,0)</f>
        <v>8.3608077778152161</v>
      </c>
      <c r="AE122" s="30"/>
      <c r="AF122" s="114">
        <v>63439906</v>
      </c>
      <c r="AG122" s="30"/>
      <c r="AH122" s="302">
        <f>IF($Y122,AF122/$Y122*100,0)</f>
        <v>10.557301553984672</v>
      </c>
      <c r="AI122" s="30"/>
      <c r="AJ122" s="114">
        <v>10020159</v>
      </c>
      <c r="AK122" s="30"/>
      <c r="AL122" s="302">
        <f>IF($Y122,AJ122/$Y122*100,0)</f>
        <v>1.6674967989686726</v>
      </c>
      <c r="AM122" s="30"/>
      <c r="AN122" s="114">
        <v>69824806</v>
      </c>
      <c r="AO122" s="30"/>
      <c r="AP122" s="114">
        <v>10982848.80856812</v>
      </c>
      <c r="AQ122" s="30"/>
      <c r="AR122" s="114">
        <v>2034260.626244135</v>
      </c>
      <c r="AS122" s="31"/>
      <c r="AT122" s="30">
        <v>29</v>
      </c>
      <c r="AU122" s="31"/>
      <c r="AV122" s="298">
        <v>1137290</v>
      </c>
      <c r="AW122" s="31"/>
      <c r="AX122" s="298">
        <f>IF(E122,AV122,0)</f>
        <v>1137290</v>
      </c>
      <c r="AY122" s="31"/>
      <c r="AZ122" s="298">
        <f>IF(K122,AV122,0)</f>
        <v>1137290</v>
      </c>
      <c r="BA122" s="31"/>
      <c r="BB122" s="298">
        <f>IF(Q122,AV122,0)</f>
        <v>1137290</v>
      </c>
    </row>
    <row r="123" spans="1:54" ht="8.85" customHeight="1" x14ac:dyDescent="0.25">
      <c r="A123" s="30">
        <v>30</v>
      </c>
      <c r="B123" s="31"/>
      <c r="C123" s="30" t="s">
        <v>159</v>
      </c>
      <c r="D123" s="31"/>
      <c r="E123" s="114">
        <v>584328</v>
      </c>
      <c r="F123" s="30"/>
      <c r="G123" s="302">
        <f>(E123/$AV123)</f>
        <v>8.5718812345968782</v>
      </c>
      <c r="H123" s="30"/>
      <c r="I123" s="302">
        <f>IF(G$219,G123/G$219*100,0)</f>
        <v>35.235749747788581</v>
      </c>
      <c r="J123" s="30"/>
      <c r="K123" s="114">
        <v>8370379</v>
      </c>
      <c r="L123" s="30"/>
      <c r="M123" s="302">
        <f>(K123/$AV123)</f>
        <v>122.79044419669053</v>
      </c>
      <c r="N123" s="30"/>
      <c r="O123" s="302">
        <f>IF(M$219,M123/M$219*100,0)</f>
        <v>90.890918671925775</v>
      </c>
      <c r="P123" s="30"/>
      <c r="Q123" s="114">
        <v>12935826</v>
      </c>
      <c r="R123" s="30"/>
      <c r="S123" s="302">
        <f>(Q123/$AV123)</f>
        <v>189.76390681844853</v>
      </c>
      <c r="T123" s="30"/>
      <c r="U123" s="302">
        <f>IF(S$219,S123/S$219*100,0)</f>
        <v>92.845361917166102</v>
      </c>
      <c r="V123" s="30"/>
      <c r="W123" s="114">
        <v>2758786</v>
      </c>
      <c r="X123" s="30"/>
      <c r="Y123" s="114">
        <f>(E123+K123+Q123)</f>
        <v>21890533</v>
      </c>
      <c r="Z123" s="30"/>
      <c r="AA123" s="30"/>
      <c r="AB123" s="114">
        <v>6336127</v>
      </c>
      <c r="AC123" s="30"/>
      <c r="AD123" s="302">
        <f>IF($Y123,AB123/$Y123*100,0)</f>
        <v>28.944599019128496</v>
      </c>
      <c r="AE123" s="30"/>
      <c r="AF123" s="114">
        <v>4107179</v>
      </c>
      <c r="AG123" s="30"/>
      <c r="AH123" s="302">
        <f>IF($Y123,AF123/$Y123*100,0)</f>
        <v>18.762352657196608</v>
      </c>
      <c r="AI123" s="30"/>
      <c r="AJ123" s="114">
        <v>74985</v>
      </c>
      <c r="AK123" s="30"/>
      <c r="AL123" s="302">
        <f>IF($Y123,AJ123/$Y123*100,0)</f>
        <v>0.34254533683579108</v>
      </c>
      <c r="AM123" s="30"/>
      <c r="AN123" s="114">
        <v>3831694</v>
      </c>
      <c r="AO123" s="30"/>
      <c r="AP123" s="114">
        <v>662643.14073581225</v>
      </c>
      <c r="AQ123" s="30"/>
      <c r="AR123" s="114">
        <v>241895.94687608804</v>
      </c>
      <c r="AS123" s="31"/>
      <c r="AT123" s="30">
        <v>30</v>
      </c>
      <c r="AU123" s="31"/>
      <c r="AV123" s="298">
        <v>68168</v>
      </c>
      <c r="AW123" s="31"/>
      <c r="AX123" s="298">
        <f>IF(E123,AV123,0)</f>
        <v>68168</v>
      </c>
      <c r="AY123" s="31"/>
      <c r="AZ123" s="298">
        <f>IF(K123,AV123,0)</f>
        <v>68168</v>
      </c>
      <c r="BA123" s="31"/>
      <c r="BB123" s="298">
        <f>IF(Q123,AV123,0)</f>
        <v>68168</v>
      </c>
    </row>
    <row r="124" spans="1:54" ht="8.85" customHeight="1" x14ac:dyDescent="0.25">
      <c r="A124" s="39"/>
      <c r="B124" s="31"/>
      <c r="C124" s="30"/>
      <c r="D124" s="31"/>
      <c r="E124" s="30"/>
      <c r="F124" s="30"/>
      <c r="G124" s="54"/>
      <c r="H124" s="30"/>
      <c r="I124" s="54"/>
      <c r="J124" s="30"/>
      <c r="K124" s="30"/>
      <c r="L124" s="30"/>
      <c r="M124" s="54"/>
      <c r="N124" s="30"/>
      <c r="O124" s="54"/>
      <c r="P124" s="30"/>
      <c r="Q124" s="30"/>
      <c r="R124" s="30"/>
      <c r="S124" s="54"/>
      <c r="T124" s="30"/>
      <c r="U124" s="54"/>
      <c r="V124" s="30"/>
      <c r="W124" s="30"/>
      <c r="X124" s="30"/>
      <c r="Y124" s="30"/>
      <c r="Z124" s="30"/>
      <c r="AA124" s="30"/>
      <c r="AB124" s="30"/>
      <c r="AC124" s="30"/>
      <c r="AD124" s="54"/>
      <c r="AE124" s="30"/>
      <c r="AF124" s="30"/>
      <c r="AG124" s="30"/>
      <c r="AH124" s="54"/>
      <c r="AI124" s="30"/>
      <c r="AJ124" s="30"/>
      <c r="AK124" s="30"/>
      <c r="AL124" s="54"/>
      <c r="AM124" s="30"/>
      <c r="AN124" s="30"/>
      <c r="AO124" s="30"/>
      <c r="AP124" s="30"/>
      <c r="AQ124" s="30"/>
      <c r="AR124" s="30"/>
      <c r="AS124" s="31"/>
      <c r="AT124" s="37"/>
      <c r="AU124" s="31"/>
      <c r="AV124" s="277"/>
      <c r="AW124" s="31"/>
      <c r="AX124" s="31"/>
      <c r="AY124" s="31"/>
      <c r="AZ124" s="31"/>
      <c r="BA124" s="31"/>
      <c r="BB124" s="31"/>
    </row>
    <row r="125" spans="1:54" ht="8.85" customHeight="1" x14ac:dyDescent="0.25">
      <c r="A125" s="30">
        <v>31</v>
      </c>
      <c r="B125" s="31"/>
      <c r="C125" s="30" t="s">
        <v>160</v>
      </c>
      <c r="D125" s="31"/>
      <c r="E125" s="114">
        <v>100000</v>
      </c>
      <c r="F125" s="30"/>
      <c r="G125" s="302">
        <f>(E125/$AV125)</f>
        <v>6.526989099928203</v>
      </c>
      <c r="H125" s="30"/>
      <c r="I125" s="302">
        <f>IF(G$219,G125/G$219*100,0)</f>
        <v>26.829974452210166</v>
      </c>
      <c r="J125" s="30"/>
      <c r="K125" s="114">
        <v>2903353</v>
      </c>
      <c r="L125" s="30"/>
      <c r="M125" s="302">
        <f>(K125/$AV125)</f>
        <v>189.50153384243848</v>
      </c>
      <c r="N125" s="30"/>
      <c r="O125" s="302">
        <f>IF(M$219,M125/M$219*100,0)</f>
        <v>140.27124515559402</v>
      </c>
      <c r="P125" s="30"/>
      <c r="Q125" s="114">
        <v>1712039</v>
      </c>
      <c r="R125" s="30"/>
      <c r="S125" s="302">
        <f>(Q125/$AV125)</f>
        <v>111.74459891651981</v>
      </c>
      <c r="T125" s="30"/>
      <c r="U125" s="302">
        <f>IF(S$219,S125/S$219*100,0)</f>
        <v>54.673029780203763</v>
      </c>
      <c r="V125" s="30"/>
      <c r="W125" s="114">
        <v>34072</v>
      </c>
      <c r="X125" s="30"/>
      <c r="Y125" s="114">
        <f>(E125+K125+Q125)</f>
        <v>4715392</v>
      </c>
      <c r="Z125" s="30"/>
      <c r="AA125" s="30"/>
      <c r="AB125" s="114">
        <v>1394093</v>
      </c>
      <c r="AC125" s="30"/>
      <c r="AD125" s="302">
        <f>IF($Y125,AB125/$Y125*100,0)</f>
        <v>29.564731839897934</v>
      </c>
      <c r="AE125" s="30"/>
      <c r="AF125" s="114">
        <v>743664</v>
      </c>
      <c r="AG125" s="30"/>
      <c r="AH125" s="302">
        <f>IF($Y125,AF125/$Y125*100,0)</f>
        <v>15.77098998344146</v>
      </c>
      <c r="AI125" s="30"/>
      <c r="AJ125" s="114">
        <v>8159</v>
      </c>
      <c r="AK125" s="30"/>
      <c r="AL125" s="302">
        <f>IF($Y125,AJ125/$Y125*100,0)</f>
        <v>0.17302909280925105</v>
      </c>
      <c r="AM125" s="30"/>
      <c r="AN125" s="114">
        <v>2101125</v>
      </c>
      <c r="AO125" s="30"/>
      <c r="AP125" s="114">
        <v>277040.43687966198</v>
      </c>
      <c r="AQ125" s="30"/>
      <c r="AR125" s="114">
        <v>298812.75291616248</v>
      </c>
      <c r="AS125" s="31"/>
      <c r="AT125" s="30">
        <v>31</v>
      </c>
      <c r="AU125" s="31"/>
      <c r="AV125" s="298">
        <v>15321</v>
      </c>
      <c r="AW125" s="31"/>
      <c r="AX125" s="298">
        <f>IF(E125,AV125,0)</f>
        <v>15321</v>
      </c>
      <c r="AY125" s="31"/>
      <c r="AZ125" s="298">
        <f>IF(K125,AV125,0)</f>
        <v>15321</v>
      </c>
      <c r="BA125" s="31"/>
      <c r="BB125" s="298">
        <f>IF(Q125,AV125,0)</f>
        <v>15321</v>
      </c>
    </row>
    <row r="126" spans="1:54" ht="8.85" customHeight="1" x14ac:dyDescent="0.25">
      <c r="A126" s="30">
        <v>32</v>
      </c>
      <c r="B126" s="31"/>
      <c r="C126" s="30" t="s">
        <v>161</v>
      </c>
      <c r="D126" s="31"/>
      <c r="E126" s="114">
        <v>263658</v>
      </c>
      <c r="F126" s="30"/>
      <c r="G126" s="302">
        <f>(E126/$AV126)</f>
        <v>10.089082768912869</v>
      </c>
      <c r="H126" s="30"/>
      <c r="I126" s="302">
        <f>IF(G$219,G126/G$219*100,0)</f>
        <v>41.472389304150006</v>
      </c>
      <c r="J126" s="30"/>
      <c r="K126" s="114">
        <v>2383192</v>
      </c>
      <c r="L126" s="30"/>
      <c r="M126" s="302">
        <f>(K126/$AV126)</f>
        <v>91.194734626717178</v>
      </c>
      <c r="N126" s="30"/>
      <c r="O126" s="302">
        <f>IF(M$219,M126/M$219*100,0)</f>
        <v>67.503406005987927</v>
      </c>
      <c r="P126" s="30"/>
      <c r="Q126" s="114">
        <v>6055907</v>
      </c>
      <c r="R126" s="30"/>
      <c r="S126" s="302">
        <f>(Q126/$AV126)</f>
        <v>231.73409099605863</v>
      </c>
      <c r="T126" s="30"/>
      <c r="U126" s="302">
        <f>IF(S$219,S126/S$219*100,0)</f>
        <v>113.38001998271925</v>
      </c>
      <c r="V126" s="30"/>
      <c r="W126" s="114">
        <v>398025</v>
      </c>
      <c r="X126" s="30"/>
      <c r="Y126" s="114">
        <f>(E126+K126+Q126)</f>
        <v>8702757</v>
      </c>
      <c r="Z126" s="30"/>
      <c r="AA126" s="30"/>
      <c r="AB126" s="114">
        <v>3057221</v>
      </c>
      <c r="AC126" s="30"/>
      <c r="AD126" s="302">
        <f>IF($Y126,AB126/$Y126*100,0)</f>
        <v>35.129338898006694</v>
      </c>
      <c r="AE126" s="30"/>
      <c r="AF126" s="114">
        <v>1186790</v>
      </c>
      <c r="AG126" s="30"/>
      <c r="AH126" s="302">
        <f>IF($Y126,AF126/$Y126*100,0)</f>
        <v>13.636942867645278</v>
      </c>
      <c r="AI126" s="30"/>
      <c r="AJ126" s="114">
        <v>27473</v>
      </c>
      <c r="AK126" s="30"/>
      <c r="AL126" s="302">
        <f>IF($Y126,AJ126/$Y126*100,0)</f>
        <v>0.31568157079417475</v>
      </c>
      <c r="AM126" s="30"/>
      <c r="AN126" s="114">
        <v>1452145</v>
      </c>
      <c r="AO126" s="30"/>
      <c r="AP126" s="114">
        <v>321168.34810904699</v>
      </c>
      <c r="AQ126" s="30"/>
      <c r="AR126" s="114">
        <v>196991.67520092084</v>
      </c>
      <c r="AS126" s="31"/>
      <c r="AT126" s="30">
        <v>32</v>
      </c>
      <c r="AU126" s="31"/>
      <c r="AV126" s="298">
        <v>26133</v>
      </c>
      <c r="AW126" s="31"/>
      <c r="AX126" s="298">
        <f>IF(E126,AV126,0)</f>
        <v>26133</v>
      </c>
      <c r="AY126" s="31"/>
      <c r="AZ126" s="298">
        <f>IF(K126,AV126,0)</f>
        <v>26133</v>
      </c>
      <c r="BA126" s="31"/>
      <c r="BB126" s="298">
        <f>IF(Q126,AV126,0)</f>
        <v>26133</v>
      </c>
    </row>
    <row r="127" spans="1:54" ht="8.85" customHeight="1" x14ac:dyDescent="0.25">
      <c r="A127" s="30">
        <v>33</v>
      </c>
      <c r="B127" s="31"/>
      <c r="C127" s="30" t="s">
        <v>100</v>
      </c>
      <c r="D127" s="31"/>
      <c r="E127" s="114">
        <v>324186</v>
      </c>
      <c r="F127" s="30"/>
      <c r="G127" s="302">
        <f>(E127/$AV127)</f>
        <v>5.7679210034694419</v>
      </c>
      <c r="H127" s="30"/>
      <c r="I127" s="302">
        <f>IF(G$219,G127/G$219*100,0)</f>
        <v>23.709733660678832</v>
      </c>
      <c r="J127" s="30"/>
      <c r="K127" s="114">
        <v>4183557</v>
      </c>
      <c r="L127" s="30"/>
      <c r="M127" s="302">
        <f>(K127/$AV127)</f>
        <v>74.433893781692021</v>
      </c>
      <c r="N127" s="30"/>
      <c r="O127" s="302">
        <f>IF(M$219,M127/M$219*100,0)</f>
        <v>55.096836161855599</v>
      </c>
      <c r="P127" s="30"/>
      <c r="Q127" s="114">
        <v>12025596</v>
      </c>
      <c r="R127" s="30"/>
      <c r="S127" s="302">
        <f>(Q127/$AV127)</f>
        <v>213.95954096610623</v>
      </c>
      <c r="T127" s="30"/>
      <c r="U127" s="302">
        <f>IF(S$219,S127/S$219*100,0)</f>
        <v>104.68350567652629</v>
      </c>
      <c r="V127" s="30"/>
      <c r="W127" s="114">
        <v>224702</v>
      </c>
      <c r="X127" s="30"/>
      <c r="Y127" s="114">
        <f>(E127+K127+Q127)</f>
        <v>16533339</v>
      </c>
      <c r="Z127" s="30"/>
      <c r="AA127" s="30"/>
      <c r="AB127" s="114">
        <v>6617162</v>
      </c>
      <c r="AC127" s="30"/>
      <c r="AD127" s="302">
        <f>IF($Y127,AB127/$Y127*100,0)</f>
        <v>40.023143540454839</v>
      </c>
      <c r="AE127" s="30"/>
      <c r="AF127" s="114">
        <v>3363610</v>
      </c>
      <c r="AG127" s="30"/>
      <c r="AH127" s="302">
        <f>IF($Y127,AF127/$Y127*100,0)</f>
        <v>20.34440834969875</v>
      </c>
      <c r="AI127" s="30"/>
      <c r="AJ127" s="114">
        <v>28889</v>
      </c>
      <c r="AK127" s="30"/>
      <c r="AL127" s="302">
        <f>IF($Y127,AJ127/$Y127*100,0)</f>
        <v>0.1747317949507961</v>
      </c>
      <c r="AM127" s="30"/>
      <c r="AN127" s="114">
        <v>2608712</v>
      </c>
      <c r="AO127" s="30"/>
      <c r="AP127" s="114">
        <v>762487.69482469547</v>
      </c>
      <c r="AQ127" s="30"/>
      <c r="AR127" s="114">
        <v>899198.44188556343</v>
      </c>
      <c r="AS127" s="31"/>
      <c r="AT127" s="30">
        <v>33</v>
      </c>
      <c r="AU127" s="31"/>
      <c r="AV127" s="298">
        <v>56205</v>
      </c>
      <c r="AW127" s="31"/>
      <c r="AX127" s="298">
        <f>IF(E127,AV127,0)</f>
        <v>56205</v>
      </c>
      <c r="AY127" s="31"/>
      <c r="AZ127" s="298">
        <f>IF(K127,AV127,0)</f>
        <v>56205</v>
      </c>
      <c r="BA127" s="31"/>
      <c r="BB127" s="298">
        <f>IF(Q127,AV127,0)</f>
        <v>56205</v>
      </c>
    </row>
    <row r="128" spans="1:54" ht="8.85" customHeight="1" x14ac:dyDescent="0.25">
      <c r="A128" s="30">
        <v>34</v>
      </c>
      <c r="B128" s="31"/>
      <c r="C128" s="30" t="s">
        <v>162</v>
      </c>
      <c r="D128" s="31"/>
      <c r="E128" s="114">
        <v>393867</v>
      </c>
      <c r="F128" s="30"/>
      <c r="G128" s="302">
        <f>(E128/$AV128)</f>
        <v>4.6890045001071456</v>
      </c>
      <c r="H128" s="30"/>
      <c r="I128" s="302">
        <f>IF(G$219,G128/G$219*100,0)</f>
        <v>19.274717487356778</v>
      </c>
      <c r="J128" s="30"/>
      <c r="K128" s="114">
        <v>4320964</v>
      </c>
      <c r="L128" s="30"/>
      <c r="M128" s="302">
        <f>(K128/$AV128)</f>
        <v>51.441272411247887</v>
      </c>
      <c r="N128" s="30"/>
      <c r="O128" s="302">
        <f>IF(M$219,M128/M$219*100,0)</f>
        <v>38.077429703093514</v>
      </c>
      <c r="P128" s="30"/>
      <c r="Q128" s="114">
        <v>11177976</v>
      </c>
      <c r="R128" s="30"/>
      <c r="S128" s="302">
        <f>(Q128/$AV128)</f>
        <v>133.07431129312602</v>
      </c>
      <c r="T128" s="30"/>
      <c r="U128" s="302">
        <f>IF(S$219,S128/S$219*100,0)</f>
        <v>65.108970409786821</v>
      </c>
      <c r="V128" s="30"/>
      <c r="W128" s="114">
        <v>598373</v>
      </c>
      <c r="X128" s="30"/>
      <c r="Y128" s="114">
        <f>(E128+K128+Q128)</f>
        <v>15892807</v>
      </c>
      <c r="Z128" s="30"/>
      <c r="AA128" s="30"/>
      <c r="AB128" s="114">
        <v>5130191</v>
      </c>
      <c r="AC128" s="30"/>
      <c r="AD128" s="302">
        <f>IF($Y128,AB128/$Y128*100,0)</f>
        <v>32.279955328218605</v>
      </c>
      <c r="AE128" s="30"/>
      <c r="AF128" s="114">
        <v>3786502</v>
      </c>
      <c r="AG128" s="30"/>
      <c r="AH128" s="302">
        <f>IF($Y128,AF128/$Y128*100,0)</f>
        <v>23.82525629361761</v>
      </c>
      <c r="AI128" s="30"/>
      <c r="AJ128" s="114">
        <v>0</v>
      </c>
      <c r="AK128" s="30"/>
      <c r="AL128" s="302">
        <f>IF($Y128,AJ128/$Y128*100,0)</f>
        <v>0</v>
      </c>
      <c r="AM128" s="30"/>
      <c r="AN128" s="114">
        <v>1541184</v>
      </c>
      <c r="AO128" s="30"/>
      <c r="AP128" s="114">
        <v>534373.42155104817</v>
      </c>
      <c r="AQ128" s="30"/>
      <c r="AR128" s="114">
        <v>301643.48648107017</v>
      </c>
      <c r="AS128" s="31"/>
      <c r="AT128" s="30">
        <v>34</v>
      </c>
      <c r="AU128" s="31"/>
      <c r="AV128" s="298">
        <v>83998</v>
      </c>
      <c r="AW128" s="31"/>
      <c r="AX128" s="298">
        <f>IF(E128,AV128,0)</f>
        <v>83998</v>
      </c>
      <c r="AY128" s="31"/>
      <c r="AZ128" s="298">
        <f>IF(K128,AV128,0)</f>
        <v>83998</v>
      </c>
      <c r="BA128" s="31"/>
      <c r="BB128" s="298">
        <f>IF(Q128,AV128,0)</f>
        <v>83998</v>
      </c>
    </row>
    <row r="129" spans="1:54" ht="8.85" customHeight="1" x14ac:dyDescent="0.25">
      <c r="A129" s="30">
        <v>35</v>
      </c>
      <c r="B129" s="31"/>
      <c r="C129" s="30" t="s">
        <v>163</v>
      </c>
      <c r="D129" s="31"/>
      <c r="E129" s="114">
        <v>-93585</v>
      </c>
      <c r="F129" s="30"/>
      <c r="G129" s="302">
        <f>(E129/$AV129)</f>
        <v>-5.4972391917293235</v>
      </c>
      <c r="H129" s="30"/>
      <c r="I129" s="302">
        <f>IF(G$219,G129/G$219*100,0)</f>
        <v>-22.597063487268368</v>
      </c>
      <c r="J129" s="30"/>
      <c r="K129" s="114">
        <v>5462630</v>
      </c>
      <c r="L129" s="30"/>
      <c r="M129" s="302">
        <f>(K129/$AV129)</f>
        <v>320.87817199248121</v>
      </c>
      <c r="N129" s="30"/>
      <c r="O129" s="302">
        <f>IF(M$219,M129/M$219*100,0)</f>
        <v>237.51776471666903</v>
      </c>
      <c r="P129" s="30"/>
      <c r="Q129" s="114">
        <v>5444024</v>
      </c>
      <c r="R129" s="30"/>
      <c r="S129" s="302">
        <f>(Q129/$AV129)</f>
        <v>319.78524436090225</v>
      </c>
      <c r="T129" s="30"/>
      <c r="U129" s="302">
        <f>IF(S$219,S129/S$219*100,0)</f>
        <v>156.46061069380821</v>
      </c>
      <c r="V129" s="30"/>
      <c r="W129" s="114">
        <v>73190</v>
      </c>
      <c r="X129" s="30"/>
      <c r="Y129" s="114">
        <f>(E129+K129+Q129)</f>
        <v>10813069</v>
      </c>
      <c r="Z129" s="30"/>
      <c r="AA129" s="30"/>
      <c r="AB129" s="114">
        <v>3756483</v>
      </c>
      <c r="AC129" s="30"/>
      <c r="AD129" s="302">
        <f>IF($Y129,AB129/$Y129*100,0)</f>
        <v>34.740211127849086</v>
      </c>
      <c r="AE129" s="30"/>
      <c r="AF129" s="114">
        <v>1975701</v>
      </c>
      <c r="AG129" s="30"/>
      <c r="AH129" s="302">
        <f>IF($Y129,AF129/$Y129*100,0)</f>
        <v>18.271417670598421</v>
      </c>
      <c r="AI129" s="30"/>
      <c r="AJ129" s="114">
        <v>15373</v>
      </c>
      <c r="AK129" s="30"/>
      <c r="AL129" s="302">
        <f>IF($Y129,AJ129/$Y129*100,0)</f>
        <v>0.14217055305945056</v>
      </c>
      <c r="AM129" s="30"/>
      <c r="AN129" s="114">
        <v>3958890</v>
      </c>
      <c r="AO129" s="30"/>
      <c r="AP129" s="114">
        <v>278733.97593683912</v>
      </c>
      <c r="AQ129" s="30"/>
      <c r="AR129" s="114">
        <v>419583.70598609326</v>
      </c>
      <c r="AS129" s="31"/>
      <c r="AT129" s="30">
        <v>35</v>
      </c>
      <c r="AU129" s="31"/>
      <c r="AV129" s="298">
        <v>17024</v>
      </c>
      <c r="AW129" s="31"/>
      <c r="AX129" s="298">
        <f>IF(E129,AV129,0)</f>
        <v>17024</v>
      </c>
      <c r="AY129" s="31"/>
      <c r="AZ129" s="298">
        <f>IF(K129,AV129,0)</f>
        <v>17024</v>
      </c>
      <c r="BA129" s="31"/>
      <c r="BB129" s="298">
        <f>IF(Q129,AV129,0)</f>
        <v>17024</v>
      </c>
    </row>
    <row r="130" spans="1:54" ht="8.85" customHeight="1" x14ac:dyDescent="0.25">
      <c r="A130" s="30"/>
      <c r="B130" s="31"/>
      <c r="C130" s="30"/>
      <c r="D130" s="31"/>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1"/>
      <c r="AT130" s="31"/>
      <c r="AU130" s="31"/>
      <c r="AV130" s="277"/>
      <c r="AW130" s="31"/>
      <c r="AX130" s="31"/>
      <c r="AY130" s="31"/>
      <c r="AZ130" s="31"/>
      <c r="BA130" s="31"/>
      <c r="BB130" s="31"/>
    </row>
    <row r="131" spans="1:54" ht="8.85" customHeight="1" x14ac:dyDescent="0.25">
      <c r="A131" s="30">
        <v>36</v>
      </c>
      <c r="B131" s="31"/>
      <c r="C131" s="30" t="s">
        <v>164</v>
      </c>
      <c r="D131" s="31"/>
      <c r="E131" s="114">
        <v>643983</v>
      </c>
      <c r="F131" s="30"/>
      <c r="G131" s="302">
        <f>(E131/$AV131)</f>
        <v>17.412946488927346</v>
      </c>
      <c r="H131" s="30"/>
      <c r="I131" s="302">
        <f>IF(G$219,G131/G$219*100,0)</f>
        <v>71.578012814631862</v>
      </c>
      <c r="J131" s="30"/>
      <c r="K131" s="114">
        <v>6036244</v>
      </c>
      <c r="L131" s="30"/>
      <c r="M131" s="302">
        <f>(K131/$AV131)</f>
        <v>163.21672119622528</v>
      </c>
      <c r="N131" s="30"/>
      <c r="O131" s="302">
        <f>IF(M$219,M131/M$219*100,0)</f>
        <v>120.81492032377817</v>
      </c>
      <c r="P131" s="30"/>
      <c r="Q131" s="114">
        <v>4966585</v>
      </c>
      <c r="R131" s="30"/>
      <c r="S131" s="302">
        <f>(Q131/$AV131)</f>
        <v>134.29372955141551</v>
      </c>
      <c r="T131" s="30"/>
      <c r="U131" s="302">
        <f>IF(S$219,S131/S$219*100,0)</f>
        <v>65.705592451446222</v>
      </c>
      <c r="V131" s="30"/>
      <c r="W131" s="114">
        <v>262446</v>
      </c>
      <c r="X131" s="30"/>
      <c r="Y131" s="114">
        <f>(E131+K131+Q131)</f>
        <v>11646812</v>
      </c>
      <c r="Z131" s="30"/>
      <c r="AA131" s="30"/>
      <c r="AB131" s="114">
        <v>3274697</v>
      </c>
      <c r="AC131" s="30"/>
      <c r="AD131" s="302">
        <f>IF($Y131,AB131/$Y131*100,0)</f>
        <v>28.116681199971289</v>
      </c>
      <c r="AE131" s="30"/>
      <c r="AF131" s="114">
        <v>2106267</v>
      </c>
      <c r="AG131" s="30"/>
      <c r="AH131" s="302">
        <f>IF($Y131,AF131/$Y131*100,0)</f>
        <v>18.084493851192924</v>
      </c>
      <c r="AI131" s="30"/>
      <c r="AJ131" s="114">
        <v>0</v>
      </c>
      <c r="AK131" s="30"/>
      <c r="AL131" s="302">
        <f>IF($Y131,AJ131/$Y131*100,0)</f>
        <v>0</v>
      </c>
      <c r="AM131" s="30"/>
      <c r="AN131" s="114">
        <v>3895719</v>
      </c>
      <c r="AO131" s="30"/>
      <c r="AP131" s="114">
        <v>610279.53469936294</v>
      </c>
      <c r="AQ131" s="30"/>
      <c r="AR131" s="114">
        <v>401567.32443777891</v>
      </c>
      <c r="AS131" s="31"/>
      <c r="AT131" s="30">
        <v>36</v>
      </c>
      <c r="AU131" s="31"/>
      <c r="AV131" s="298">
        <v>36983</v>
      </c>
      <c r="AW131" s="31"/>
      <c r="AX131" s="298">
        <f>IF(E131,AV131,0)</f>
        <v>36983</v>
      </c>
      <c r="AY131" s="31"/>
      <c r="AZ131" s="298">
        <f>IF(K131,AV131,0)</f>
        <v>36983</v>
      </c>
      <c r="BA131" s="31"/>
      <c r="BB131" s="298">
        <f>IF(Q131,AV131,0)</f>
        <v>36983</v>
      </c>
    </row>
    <row r="132" spans="1:54" ht="8.85" customHeight="1" x14ac:dyDescent="0.25">
      <c r="A132" s="30">
        <v>37</v>
      </c>
      <c r="B132" s="31"/>
      <c r="C132" s="30" t="s">
        <v>165</v>
      </c>
      <c r="D132" s="31"/>
      <c r="E132" s="114">
        <v>565634</v>
      </c>
      <c r="F132" s="30"/>
      <c r="G132" s="302">
        <f>(E132/$AV132)</f>
        <v>25.351111509501614</v>
      </c>
      <c r="H132" s="30"/>
      <c r="I132" s="302">
        <f>IF(G$219,G132/G$219*100,0)</f>
        <v>104.20879577423246</v>
      </c>
      <c r="J132" s="30"/>
      <c r="K132" s="114">
        <v>2343752</v>
      </c>
      <c r="L132" s="30"/>
      <c r="M132" s="302">
        <f>(K132/$AV132)</f>
        <v>105.04446038006454</v>
      </c>
      <c r="N132" s="30"/>
      <c r="O132" s="302">
        <f>IF(M$219,M132/M$219*100,0)</f>
        <v>77.755134512316573</v>
      </c>
      <c r="P132" s="30"/>
      <c r="Q132" s="114">
        <v>4400468</v>
      </c>
      <c r="R132" s="30"/>
      <c r="S132" s="302">
        <f>(Q132/$AV132)</f>
        <v>197.22427393330943</v>
      </c>
      <c r="T132" s="30"/>
      <c r="U132" s="302">
        <f>IF(S$219,S132/S$219*100,0)</f>
        <v>96.495479035996652</v>
      </c>
      <c r="V132" s="30"/>
      <c r="W132" s="114">
        <v>437483</v>
      </c>
      <c r="X132" s="30"/>
      <c r="Y132" s="114">
        <f>(E132+K132+Q132)</f>
        <v>7309854</v>
      </c>
      <c r="Z132" s="30"/>
      <c r="AA132" s="30"/>
      <c r="AB132" s="114">
        <v>2169565</v>
      </c>
      <c r="AC132" s="30"/>
      <c r="AD132" s="302">
        <f>IF($Y132,AB132/$Y132*100,0)</f>
        <v>29.680004552758511</v>
      </c>
      <c r="AE132" s="30"/>
      <c r="AF132" s="114">
        <v>1493001</v>
      </c>
      <c r="AG132" s="30"/>
      <c r="AH132" s="302">
        <f>IF($Y132,AF132/$Y132*100,0)</f>
        <v>20.424498218432269</v>
      </c>
      <c r="AI132" s="30"/>
      <c r="AJ132" s="114">
        <v>0</v>
      </c>
      <c r="AK132" s="30"/>
      <c r="AL132" s="302">
        <f>IF($Y132,AJ132/$Y132*100,0)</f>
        <v>0</v>
      </c>
      <c r="AM132" s="30"/>
      <c r="AN132" s="114">
        <v>882780</v>
      </c>
      <c r="AO132" s="30"/>
      <c r="AP132" s="114">
        <v>321366.21758426289</v>
      </c>
      <c r="AQ132" s="30"/>
      <c r="AR132" s="114">
        <v>135623.24045192552</v>
      </c>
      <c r="AS132" s="31"/>
      <c r="AT132" s="30">
        <v>37</v>
      </c>
      <c r="AU132" s="31"/>
      <c r="AV132" s="298">
        <v>22312</v>
      </c>
      <c r="AW132" s="31"/>
      <c r="AX132" s="298">
        <f>IF(E132,AV132,0)</f>
        <v>22312</v>
      </c>
      <c r="AY132" s="31"/>
      <c r="AZ132" s="298">
        <f>IF(K132,AV132,0)</f>
        <v>22312</v>
      </c>
      <c r="BA132" s="31"/>
      <c r="BB132" s="298">
        <f>IF(Q132,AV132,0)</f>
        <v>22312</v>
      </c>
    </row>
    <row r="133" spans="1:54" ht="8.85" customHeight="1" x14ac:dyDescent="0.25">
      <c r="A133" s="30">
        <v>38</v>
      </c>
      <c r="B133" s="31"/>
      <c r="C133" s="30" t="s">
        <v>166</v>
      </c>
      <c r="D133" s="31"/>
      <c r="E133" s="114">
        <v>173387</v>
      </c>
      <c r="F133" s="30"/>
      <c r="G133" s="302">
        <f>(E133/$AV133)</f>
        <v>10.887040060278789</v>
      </c>
      <c r="H133" s="30"/>
      <c r="I133" s="302">
        <f>IF(G$219,G133/G$219*100,0)</f>
        <v>44.75248881305496</v>
      </c>
      <c r="J133" s="30"/>
      <c r="K133" s="114">
        <v>3617054</v>
      </c>
      <c r="L133" s="30"/>
      <c r="M133" s="302">
        <f>(K133/$AV133)</f>
        <v>227.11628783121938</v>
      </c>
      <c r="N133" s="30"/>
      <c r="O133" s="302">
        <f>IF(M$219,M133/M$219*100,0)</f>
        <v>168.11412468930064</v>
      </c>
      <c r="P133" s="30"/>
      <c r="Q133" s="114">
        <v>2650244</v>
      </c>
      <c r="R133" s="30"/>
      <c r="S133" s="302">
        <f>(Q133/$AV133)</f>
        <v>166.40989576792666</v>
      </c>
      <c r="T133" s="30"/>
      <c r="U133" s="302">
        <f>IF(S$219,S133/S$219*100,0)</f>
        <v>81.418997206633065</v>
      </c>
      <c r="V133" s="30"/>
      <c r="W133" s="114">
        <v>83318</v>
      </c>
      <c r="X133" s="30"/>
      <c r="Y133" s="114">
        <f>(E133+K133+Q133)</f>
        <v>6440685</v>
      </c>
      <c r="Z133" s="30"/>
      <c r="AA133" s="30"/>
      <c r="AB133" s="114">
        <v>2062791</v>
      </c>
      <c r="AC133" s="30"/>
      <c r="AD133" s="302">
        <f>IF($Y133,AB133/$Y133*100,0)</f>
        <v>32.027509496272522</v>
      </c>
      <c r="AE133" s="30"/>
      <c r="AF133" s="114">
        <v>1163132</v>
      </c>
      <c r="AG133" s="30"/>
      <c r="AH133" s="302">
        <f>IF($Y133,AF133/$Y133*100,0)</f>
        <v>18.059135014365708</v>
      </c>
      <c r="AI133" s="30"/>
      <c r="AJ133" s="114">
        <v>0</v>
      </c>
      <c r="AK133" s="30"/>
      <c r="AL133" s="302">
        <f>IF($Y133,AJ133/$Y133*100,0)</f>
        <v>0</v>
      </c>
      <c r="AM133" s="30"/>
      <c r="AN133" s="114">
        <v>2718234</v>
      </c>
      <c r="AO133" s="30"/>
      <c r="AP133" s="114">
        <v>350246.21851645294</v>
      </c>
      <c r="AQ133" s="30"/>
      <c r="AR133" s="114">
        <v>524638.75413161051</v>
      </c>
      <c r="AS133" s="31"/>
      <c r="AT133" s="30">
        <v>38</v>
      </c>
      <c r="AU133" s="31"/>
      <c r="AV133" s="298">
        <v>15926</v>
      </c>
      <c r="AW133" s="31"/>
      <c r="AX133" s="298">
        <f>IF(E133,AV133,0)</f>
        <v>15926</v>
      </c>
      <c r="AY133" s="31"/>
      <c r="AZ133" s="298">
        <f>IF(K133,AV133,0)</f>
        <v>15926</v>
      </c>
      <c r="BA133" s="31"/>
      <c r="BB133" s="298">
        <f>IF(Q133,AV133,0)</f>
        <v>15926</v>
      </c>
    </row>
    <row r="134" spans="1:54" ht="8.85" customHeight="1" x14ac:dyDescent="0.25">
      <c r="A134" s="30">
        <v>39</v>
      </c>
      <c r="B134" s="31"/>
      <c r="C134" s="30" t="s">
        <v>167</v>
      </c>
      <c r="D134" s="31"/>
      <c r="E134" s="114">
        <v>215850</v>
      </c>
      <c r="F134" s="30"/>
      <c r="G134" s="302">
        <f>(E134/$AV134)</f>
        <v>10.90978013646702</v>
      </c>
      <c r="H134" s="30"/>
      <c r="I134" s="302">
        <f>IF(G$219,G134/G$219*100,0)</f>
        <v>44.845964633809473</v>
      </c>
      <c r="J134" s="30"/>
      <c r="K134" s="114">
        <v>1546371</v>
      </c>
      <c r="L134" s="30"/>
      <c r="M134" s="302">
        <f>(K134/$AV134)</f>
        <v>78.158756633813496</v>
      </c>
      <c r="N134" s="30"/>
      <c r="O134" s="302">
        <f>IF(M$219,M134/M$219*100,0)</f>
        <v>57.854023081172691</v>
      </c>
      <c r="P134" s="30"/>
      <c r="Q134" s="114">
        <v>3112516</v>
      </c>
      <c r="R134" s="30"/>
      <c r="S134" s="302">
        <f>(Q134/$AV134)</f>
        <v>157.31695729087693</v>
      </c>
      <c r="T134" s="30"/>
      <c r="U134" s="302">
        <f>IF(S$219,S134/S$219*100,0)</f>
        <v>76.970115551809698</v>
      </c>
      <c r="V134" s="30"/>
      <c r="W134" s="114">
        <v>263898</v>
      </c>
      <c r="X134" s="30"/>
      <c r="Y134" s="114">
        <f>(E134+K134+Q134)</f>
        <v>4874737</v>
      </c>
      <c r="Z134" s="30"/>
      <c r="AA134" s="30"/>
      <c r="AB134" s="114">
        <v>1442542</v>
      </c>
      <c r="AC134" s="30"/>
      <c r="AD134" s="302">
        <f>IF($Y134,AB134/$Y134*100,0)</f>
        <v>29.592201589542167</v>
      </c>
      <c r="AE134" s="30"/>
      <c r="AF134" s="114">
        <v>872978</v>
      </c>
      <c r="AG134" s="30"/>
      <c r="AH134" s="302">
        <f>IF($Y134,AF134/$Y134*100,0)</f>
        <v>17.908207150457553</v>
      </c>
      <c r="AI134" s="30"/>
      <c r="AJ134" s="114">
        <v>17826</v>
      </c>
      <c r="AK134" s="30"/>
      <c r="AL134" s="302">
        <f>IF($Y134,AJ134/$Y134*100,0)</f>
        <v>0.3656812664970438</v>
      </c>
      <c r="AM134" s="30"/>
      <c r="AN134" s="114">
        <v>942211</v>
      </c>
      <c r="AO134" s="30"/>
      <c r="AP134" s="114">
        <v>331485.00456015894</v>
      </c>
      <c r="AQ134" s="30"/>
      <c r="AR134" s="114">
        <v>205045.95386860438</v>
      </c>
      <c r="AS134" s="31"/>
      <c r="AT134" s="30">
        <v>39</v>
      </c>
      <c r="AU134" s="31"/>
      <c r="AV134" s="298">
        <v>19785</v>
      </c>
      <c r="AW134" s="31"/>
      <c r="AX134" s="298">
        <f>IF(E134,AV134,0)</f>
        <v>19785</v>
      </c>
      <c r="AY134" s="31"/>
      <c r="AZ134" s="298">
        <f>IF(K134,AV134,0)</f>
        <v>19785</v>
      </c>
      <c r="BA134" s="31"/>
      <c r="BB134" s="298">
        <f>IF(Q134,AV134,0)</f>
        <v>19785</v>
      </c>
    </row>
    <row r="135" spans="1:54" ht="8.85" customHeight="1" x14ac:dyDescent="0.25">
      <c r="A135" s="30">
        <v>40</v>
      </c>
      <c r="B135" s="31"/>
      <c r="C135" s="30" t="s">
        <v>168</v>
      </c>
      <c r="D135" s="31"/>
      <c r="E135" s="116">
        <v>100035</v>
      </c>
      <c r="F135" s="54"/>
      <c r="G135" s="302">
        <f>(E135/$AV135)</f>
        <v>8.6051612903225809</v>
      </c>
      <c r="H135" s="54"/>
      <c r="I135" s="302">
        <f>IF(G$219,G135/G$219*100,0)</f>
        <v>35.372551423295981</v>
      </c>
      <c r="J135" s="54"/>
      <c r="K135" s="116">
        <v>1080757</v>
      </c>
      <c r="L135" s="54"/>
      <c r="M135" s="302">
        <f>(K135/$AV135)</f>
        <v>92.968344086021503</v>
      </c>
      <c r="N135" s="54"/>
      <c r="O135" s="302">
        <f>IF(M$219,M135/M$219*100,0)</f>
        <v>68.816252410087273</v>
      </c>
      <c r="P135" s="54"/>
      <c r="Q135" s="116">
        <v>1871984</v>
      </c>
      <c r="R135" s="54"/>
      <c r="S135" s="302">
        <f>(Q135/$AV135)</f>
        <v>161.0308817204301</v>
      </c>
      <c r="T135" s="54"/>
      <c r="U135" s="302">
        <f>IF(S$219,S135/S$219*100,0)</f>
        <v>78.787219044123262</v>
      </c>
      <c r="V135" s="54"/>
      <c r="W135" s="116">
        <v>56774</v>
      </c>
      <c r="X135" s="54"/>
      <c r="Y135" s="116">
        <f>(E135+K135+Q135)</f>
        <v>3052776</v>
      </c>
      <c r="Z135" s="54"/>
      <c r="AA135" s="54"/>
      <c r="AB135" s="116">
        <v>1194397</v>
      </c>
      <c r="AC135" s="54"/>
      <c r="AD135" s="302">
        <f>IF($Y135,AB135/$Y135*100,0)</f>
        <v>39.124947261115786</v>
      </c>
      <c r="AE135" s="54"/>
      <c r="AF135" s="116">
        <v>883065</v>
      </c>
      <c r="AG135" s="54"/>
      <c r="AH135" s="302">
        <f>IF($Y135,AF135/$Y135*100,0)</f>
        <v>28.926622850808574</v>
      </c>
      <c r="AI135" s="54"/>
      <c r="AJ135" s="116">
        <v>0</v>
      </c>
      <c r="AK135" s="54"/>
      <c r="AL135" s="302">
        <f>IF($Y135,AJ135/$Y135*100,0)</f>
        <v>0</v>
      </c>
      <c r="AM135" s="54"/>
      <c r="AN135" s="116">
        <v>381656</v>
      </c>
      <c r="AO135" s="54"/>
      <c r="AP135" s="114">
        <v>387333.07300034037</v>
      </c>
      <c r="AQ135" s="30"/>
      <c r="AR135" s="114">
        <v>363230.65206627897</v>
      </c>
      <c r="AS135" s="38"/>
      <c r="AT135" s="54">
        <v>40</v>
      </c>
      <c r="AU135" s="38"/>
      <c r="AV135" s="308">
        <v>11625</v>
      </c>
      <c r="AW135" s="38"/>
      <c r="AX135" s="308">
        <f>IF(E135,AV135,0)</f>
        <v>11625</v>
      </c>
      <c r="AY135" s="38"/>
      <c r="AZ135" s="308">
        <f>IF(K135,AV135,0)</f>
        <v>11625</v>
      </c>
      <c r="BA135" s="31"/>
      <c r="BB135" s="298">
        <f>IF(Q135,AV135,0)</f>
        <v>11625</v>
      </c>
    </row>
    <row r="136" spans="1:54" ht="8.85" customHeight="1" x14ac:dyDescent="0.25">
      <c r="A136" s="39"/>
      <c r="B136" s="31"/>
      <c r="C136" s="30"/>
      <c r="D136" s="31"/>
      <c r="E136" s="30"/>
      <c r="F136" s="30"/>
      <c r="G136" s="54"/>
      <c r="H136" s="30"/>
      <c r="I136" s="54"/>
      <c r="J136" s="30"/>
      <c r="K136" s="30"/>
      <c r="L136" s="30"/>
      <c r="M136" s="54"/>
      <c r="N136" s="30"/>
      <c r="O136" s="54"/>
      <c r="P136" s="30"/>
      <c r="Q136" s="30"/>
      <c r="R136" s="30"/>
      <c r="S136" s="54"/>
      <c r="T136" s="30"/>
      <c r="U136" s="54"/>
      <c r="V136" s="30"/>
      <c r="W136" s="30"/>
      <c r="X136" s="30"/>
      <c r="Y136" s="56"/>
      <c r="Z136" s="30"/>
      <c r="AA136" s="30"/>
      <c r="AB136" s="30"/>
      <c r="AC136" s="30"/>
      <c r="AD136" s="54"/>
      <c r="AE136" s="30"/>
      <c r="AF136" s="30"/>
      <c r="AG136" s="30"/>
      <c r="AH136" s="54"/>
      <c r="AI136" s="30"/>
      <c r="AJ136" s="30"/>
      <c r="AK136" s="30"/>
      <c r="AL136" s="54"/>
      <c r="AM136" s="30"/>
      <c r="AN136" s="30"/>
      <c r="AO136" s="30"/>
      <c r="AP136" s="30"/>
      <c r="AQ136" s="30"/>
      <c r="AR136" s="30"/>
      <c r="AS136" s="31"/>
      <c r="AT136" s="37"/>
      <c r="AU136" s="31"/>
      <c r="AV136" s="277"/>
      <c r="AW136" s="31"/>
      <c r="AX136" s="31"/>
      <c r="AY136" s="31"/>
      <c r="AZ136" s="31"/>
      <c r="BA136" s="31"/>
      <c r="BB136" s="31"/>
    </row>
    <row r="137" spans="1:54" ht="8.85" customHeight="1" x14ac:dyDescent="0.25">
      <c r="A137" s="30">
        <v>41</v>
      </c>
      <c r="B137" s="31"/>
      <c r="C137" s="30" t="s">
        <v>169</v>
      </c>
      <c r="D137" s="31"/>
      <c r="E137" s="114">
        <v>249199</v>
      </c>
      <c r="F137" s="30"/>
      <c r="G137" s="302">
        <f>(E137/$AV137)</f>
        <v>7.0031193794964031</v>
      </c>
      <c r="H137" s="30"/>
      <c r="I137" s="302">
        <f>IF(G$219,G137/G$219*100,0)</f>
        <v>28.78716528571087</v>
      </c>
      <c r="J137" s="30"/>
      <c r="K137" s="114">
        <v>5298250</v>
      </c>
      <c r="L137" s="30"/>
      <c r="M137" s="302">
        <f>(K137/$AV137)</f>
        <v>148.89416591726618</v>
      </c>
      <c r="N137" s="30"/>
      <c r="O137" s="302">
        <f>IF(M$219,M137/M$219*100,0)</f>
        <v>110.21319788885664</v>
      </c>
      <c r="P137" s="30"/>
      <c r="Q137" s="114">
        <v>7095014</v>
      </c>
      <c r="R137" s="30"/>
      <c r="S137" s="302">
        <f>(Q137/$AV137)</f>
        <v>199.38775854316546</v>
      </c>
      <c r="T137" s="30"/>
      <c r="U137" s="302">
        <f>IF(S$219,S137/S$219*100,0)</f>
        <v>97.554002308267172</v>
      </c>
      <c r="V137" s="30"/>
      <c r="W137" s="114">
        <v>37756</v>
      </c>
      <c r="X137" s="30"/>
      <c r="Y137" s="114">
        <f>(E137+K137+Q137)</f>
        <v>12642463</v>
      </c>
      <c r="Z137" s="30"/>
      <c r="AA137" s="30"/>
      <c r="AB137" s="114">
        <v>4552252</v>
      </c>
      <c r="AC137" s="30"/>
      <c r="AD137" s="302">
        <f>IF($Y137,AB137/$Y137*100,0)</f>
        <v>36.007635537473988</v>
      </c>
      <c r="AE137" s="30"/>
      <c r="AF137" s="114">
        <v>2663926</v>
      </c>
      <c r="AG137" s="30"/>
      <c r="AH137" s="302">
        <f>IF($Y137,AF137/$Y137*100,0)</f>
        <v>21.071258029388733</v>
      </c>
      <c r="AI137" s="30"/>
      <c r="AJ137" s="114">
        <v>0</v>
      </c>
      <c r="AK137" s="30"/>
      <c r="AL137" s="302">
        <f>IF($Y137,AJ137/$Y137*100,0)</f>
        <v>0</v>
      </c>
      <c r="AM137" s="30"/>
      <c r="AN137" s="114">
        <v>3322576</v>
      </c>
      <c r="AO137" s="30"/>
      <c r="AP137" s="114">
        <v>579445.29598316422</v>
      </c>
      <c r="AQ137" s="30"/>
      <c r="AR137" s="114">
        <v>1254370.177677013</v>
      </c>
      <c r="AS137" s="31"/>
      <c r="AT137" s="30">
        <v>41</v>
      </c>
      <c r="AU137" s="31"/>
      <c r="AV137" s="298">
        <v>35584</v>
      </c>
      <c r="AW137" s="31"/>
      <c r="AX137" s="298">
        <f>IF(E137,AV137,0)</f>
        <v>35584</v>
      </c>
      <c r="AY137" s="31"/>
      <c r="AZ137" s="298">
        <f>IF(K137,AV137,0)</f>
        <v>35584</v>
      </c>
      <c r="BA137" s="31"/>
      <c r="BB137" s="298">
        <f>IF(Q137,AV137,0)</f>
        <v>35584</v>
      </c>
    </row>
    <row r="138" spans="1:54" ht="8.85" customHeight="1" x14ac:dyDescent="0.25">
      <c r="A138" s="30">
        <v>42</v>
      </c>
      <c r="B138" s="31"/>
      <c r="C138" s="30" t="s">
        <v>170</v>
      </c>
      <c r="D138" s="31"/>
      <c r="E138" s="114">
        <v>574000</v>
      </c>
      <c r="F138" s="30"/>
      <c r="G138" s="302">
        <f>(E138/$AV138)</f>
        <v>5.455755156353959</v>
      </c>
      <c r="H138" s="30"/>
      <c r="I138" s="302">
        <f>IF(G$219,G138/G$219*100,0)</f>
        <v>22.426538365768188</v>
      </c>
      <c r="J138" s="30"/>
      <c r="K138" s="114">
        <v>10740077</v>
      </c>
      <c r="L138" s="30"/>
      <c r="M138" s="302">
        <f>(K138/$AV138)</f>
        <v>102.08228305294173</v>
      </c>
      <c r="N138" s="30"/>
      <c r="O138" s="302">
        <f>IF(M$219,M138/M$219*100,0)</f>
        <v>75.562496312392241</v>
      </c>
      <c r="P138" s="30"/>
      <c r="Q138" s="114">
        <v>11570217</v>
      </c>
      <c r="R138" s="30"/>
      <c r="S138" s="302">
        <f>(Q138/$AV138)</f>
        <v>109.97259766181922</v>
      </c>
      <c r="T138" s="30"/>
      <c r="U138" s="302">
        <f>IF(S$219,S138/S$219*100,0)</f>
        <v>53.806046692804799</v>
      </c>
      <c r="V138" s="30"/>
      <c r="W138" s="114">
        <v>1648063</v>
      </c>
      <c r="X138" s="30"/>
      <c r="Y138" s="114">
        <f>(E138+K138+Q138)</f>
        <v>22884294</v>
      </c>
      <c r="Z138" s="30"/>
      <c r="AA138" s="30"/>
      <c r="AB138" s="114">
        <v>6092910</v>
      </c>
      <c r="AC138" s="30"/>
      <c r="AD138" s="302">
        <f>IF($Y138,AB138/$Y138*100,0)</f>
        <v>26.624854583672104</v>
      </c>
      <c r="AE138" s="30"/>
      <c r="AF138" s="114">
        <v>3203451</v>
      </c>
      <c r="AG138" s="30"/>
      <c r="AH138" s="302">
        <f>IF($Y138,AF138/$Y138*100,0)</f>
        <v>13.998469867586913</v>
      </c>
      <c r="AI138" s="30"/>
      <c r="AJ138" s="114">
        <v>0</v>
      </c>
      <c r="AK138" s="30"/>
      <c r="AL138" s="302">
        <f>IF($Y138,AJ138/$Y138*100,0)</f>
        <v>0</v>
      </c>
      <c r="AM138" s="30"/>
      <c r="AN138" s="114">
        <v>3131301</v>
      </c>
      <c r="AO138" s="30"/>
      <c r="AP138" s="114">
        <v>815520.95537758654</v>
      </c>
      <c r="AQ138" s="30"/>
      <c r="AR138" s="114">
        <v>384227.16994412965</v>
      </c>
      <c r="AS138" s="31"/>
      <c r="AT138" s="30">
        <v>42</v>
      </c>
      <c r="AU138" s="31"/>
      <c r="AV138" s="298">
        <v>105210</v>
      </c>
      <c r="AW138" s="31"/>
      <c r="AX138" s="298">
        <f>IF(E138,AV138,0)</f>
        <v>105210</v>
      </c>
      <c r="AY138" s="31"/>
      <c r="AZ138" s="298">
        <f>IF(K138,AV138,0)</f>
        <v>105210</v>
      </c>
      <c r="BA138" s="31"/>
      <c r="BB138" s="298">
        <f>IF(Q138,AV138,0)</f>
        <v>105210</v>
      </c>
    </row>
    <row r="139" spans="1:54" ht="8.85" customHeight="1" x14ac:dyDescent="0.25">
      <c r="A139" s="30">
        <v>43</v>
      </c>
      <c r="B139" s="31"/>
      <c r="C139" s="30" t="s">
        <v>171</v>
      </c>
      <c r="D139" s="31"/>
      <c r="E139" s="114">
        <v>2190786</v>
      </c>
      <c r="F139" s="30"/>
      <c r="G139" s="302">
        <f>(E139/$AV139)</f>
        <v>6.8199282141000461</v>
      </c>
      <c r="H139" s="30"/>
      <c r="I139" s="302">
        <f>IF(G$219,G139/G$219*100,0)</f>
        <v>28.034135946729911</v>
      </c>
      <c r="J139" s="30"/>
      <c r="K139" s="114">
        <v>34977167</v>
      </c>
      <c r="L139" s="30"/>
      <c r="M139" s="302">
        <f>(K139/$AV139)</f>
        <v>108.88410281633581</v>
      </c>
      <c r="N139" s="30"/>
      <c r="O139" s="302">
        <f>IF(M$219,M139/M$219*100,0)</f>
        <v>80.59728261828306</v>
      </c>
      <c r="P139" s="30"/>
      <c r="Q139" s="114">
        <v>40654821</v>
      </c>
      <c r="R139" s="30"/>
      <c r="S139" s="302">
        <f>(Q139/$AV139)</f>
        <v>126.55866925253632</v>
      </c>
      <c r="T139" s="30"/>
      <c r="U139" s="302">
        <f>IF(S$219,S139/S$219*100,0)</f>
        <v>61.921076813350595</v>
      </c>
      <c r="V139" s="30"/>
      <c r="W139" s="114">
        <v>8308312</v>
      </c>
      <c r="X139" s="30"/>
      <c r="Y139" s="114">
        <f>(E139+K139+Q139)</f>
        <v>77822774</v>
      </c>
      <c r="Z139" s="30"/>
      <c r="AA139" s="30"/>
      <c r="AB139" s="114">
        <v>20318040</v>
      </c>
      <c r="AC139" s="30"/>
      <c r="AD139" s="302">
        <f>IF($Y139,AB139/$Y139*100,0)</f>
        <v>26.108090158801073</v>
      </c>
      <c r="AE139" s="30"/>
      <c r="AF139" s="114">
        <v>13201631</v>
      </c>
      <c r="AG139" s="30"/>
      <c r="AH139" s="302">
        <f>IF($Y139,AF139/$Y139*100,0)</f>
        <v>16.963711676481747</v>
      </c>
      <c r="AI139" s="30"/>
      <c r="AJ139" s="114">
        <v>0</v>
      </c>
      <c r="AK139" s="30"/>
      <c r="AL139" s="302">
        <f>IF($Y139,AJ139/$Y139*100,0)</f>
        <v>0</v>
      </c>
      <c r="AM139" s="30"/>
      <c r="AN139" s="114">
        <v>11114616</v>
      </c>
      <c r="AO139" s="30"/>
      <c r="AP139" s="114">
        <v>3725925.3664475484</v>
      </c>
      <c r="AQ139" s="30"/>
      <c r="AR139" s="114">
        <v>2697992.8721976569</v>
      </c>
      <c r="AS139" s="31"/>
      <c r="AT139" s="30">
        <v>43</v>
      </c>
      <c r="AU139" s="31"/>
      <c r="AV139" s="298">
        <v>321233</v>
      </c>
      <c r="AW139" s="31"/>
      <c r="AX139" s="298">
        <f>IF(E139,AV139,0)</f>
        <v>321233</v>
      </c>
      <c r="AY139" s="31"/>
      <c r="AZ139" s="298">
        <f>IF(K139,AV139,0)</f>
        <v>321233</v>
      </c>
      <c r="BA139" s="31"/>
      <c r="BB139" s="298">
        <f>IF(Q139,AV139,0)</f>
        <v>321233</v>
      </c>
    </row>
    <row r="140" spans="1:54" ht="8.85" customHeight="1" x14ac:dyDescent="0.25">
      <c r="A140" s="30">
        <v>44</v>
      </c>
      <c r="B140" s="31"/>
      <c r="C140" s="30" t="s">
        <v>172</v>
      </c>
      <c r="D140" s="31"/>
      <c r="E140" s="114">
        <v>305000</v>
      </c>
      <c r="F140" s="30"/>
      <c r="G140" s="302">
        <f>(E140/$AV140)</f>
        <v>5.8259474327628364</v>
      </c>
      <c r="H140" s="30"/>
      <c r="I140" s="302">
        <f>IF(G$219,G140/G$219*100,0)</f>
        <v>23.948258283848787</v>
      </c>
      <c r="J140" s="30"/>
      <c r="K140" s="114">
        <v>8323800</v>
      </c>
      <c r="L140" s="30"/>
      <c r="M140" s="302">
        <f>(K140/$AV140)</f>
        <v>158.99679095354523</v>
      </c>
      <c r="N140" s="30"/>
      <c r="O140" s="302">
        <f>IF(M$219,M140/M$219*100,0)</f>
        <v>117.69127874891552</v>
      </c>
      <c r="P140" s="30"/>
      <c r="Q140" s="114">
        <v>4650072</v>
      </c>
      <c r="R140" s="30"/>
      <c r="S140" s="302">
        <f>(Q140/$AV140)</f>
        <v>88.823196821515893</v>
      </c>
      <c r="T140" s="30"/>
      <c r="U140" s="302">
        <f>IF(S$219,S140/S$219*100,0)</f>
        <v>43.458326684975155</v>
      </c>
      <c r="V140" s="30"/>
      <c r="W140" s="114">
        <v>85599</v>
      </c>
      <c r="X140" s="30"/>
      <c r="Y140" s="114">
        <f>(E140+K140+Q140)</f>
        <v>13278872</v>
      </c>
      <c r="Z140" s="30"/>
      <c r="AA140" s="30"/>
      <c r="AB140" s="114">
        <v>4145871</v>
      </c>
      <c r="AC140" s="30"/>
      <c r="AD140" s="302">
        <f>IF($Y140,AB140/$Y140*100,0)</f>
        <v>31.221560084320416</v>
      </c>
      <c r="AE140" s="30"/>
      <c r="AF140" s="114">
        <v>2988114</v>
      </c>
      <c r="AG140" s="30"/>
      <c r="AH140" s="302">
        <f>IF($Y140,AF140/$Y140*100,0)</f>
        <v>22.502769813580549</v>
      </c>
      <c r="AI140" s="30"/>
      <c r="AJ140" s="114">
        <v>57205</v>
      </c>
      <c r="AK140" s="30"/>
      <c r="AL140" s="302">
        <f>IF($Y140,AJ140/$Y140*100,0)</f>
        <v>0.43079713397342789</v>
      </c>
      <c r="AM140" s="30"/>
      <c r="AN140" s="114">
        <v>5124161</v>
      </c>
      <c r="AO140" s="30"/>
      <c r="AP140" s="114">
        <v>807447.62701775832</v>
      </c>
      <c r="AQ140" s="30"/>
      <c r="AR140" s="114">
        <v>1532913.2773798911</v>
      </c>
      <c r="AS140" s="31"/>
      <c r="AT140" s="30">
        <v>44</v>
      </c>
      <c r="AU140" s="31"/>
      <c r="AV140" s="298">
        <v>52352</v>
      </c>
      <c r="AW140" s="31"/>
      <c r="AX140" s="298">
        <f>IF(E140,AV140,0)</f>
        <v>52352</v>
      </c>
      <c r="AY140" s="31"/>
      <c r="AZ140" s="298">
        <f>IF(K140,AV140,0)</f>
        <v>52352</v>
      </c>
      <c r="BA140" s="31"/>
      <c r="BB140" s="298">
        <f>IF(Q140,AV140,0)</f>
        <v>52352</v>
      </c>
    </row>
    <row r="141" spans="1:54" ht="8.85" customHeight="1" x14ac:dyDescent="0.25">
      <c r="A141" s="30">
        <v>45</v>
      </c>
      <c r="B141" s="31"/>
      <c r="C141" s="30" t="s">
        <v>173</v>
      </c>
      <c r="D141" s="31"/>
      <c r="E141" s="114">
        <v>67002</v>
      </c>
      <c r="F141" s="30"/>
      <c r="G141" s="302">
        <f>(E141/$AV141)</f>
        <v>29.131304347826088</v>
      </c>
      <c r="H141" s="30"/>
      <c r="I141" s="302">
        <f>IF(G$219,G141/G$219*100,0)</f>
        <v>119.7477335177916</v>
      </c>
      <c r="J141" s="30"/>
      <c r="K141" s="114">
        <v>488123</v>
      </c>
      <c r="L141" s="30"/>
      <c r="M141" s="302">
        <f>(K141/$AV141)</f>
        <v>212.22739130434783</v>
      </c>
      <c r="N141" s="30"/>
      <c r="O141" s="302">
        <f>IF(M$219,M141/M$219*100,0)</f>
        <v>157.09318985848526</v>
      </c>
      <c r="P141" s="30"/>
      <c r="Q141" s="114">
        <v>547440</v>
      </c>
      <c r="R141" s="30"/>
      <c r="S141" s="302">
        <f>(Q141/$AV141)</f>
        <v>238.01739130434783</v>
      </c>
      <c r="T141" s="30"/>
      <c r="U141" s="302">
        <f>IF(S$219,S141/S$219*100,0)</f>
        <v>116.45423625987188</v>
      </c>
      <c r="V141" s="30"/>
      <c r="W141" s="114">
        <v>0</v>
      </c>
      <c r="X141" s="30"/>
      <c r="Y141" s="114">
        <f>(E141+K141+Q141)</f>
        <v>1102565</v>
      </c>
      <c r="Z141" s="30"/>
      <c r="AA141" s="30"/>
      <c r="AB141" s="114">
        <v>286565</v>
      </c>
      <c r="AC141" s="30"/>
      <c r="AD141" s="302">
        <f>IF($Y141,AB141/$Y141*100,0)</f>
        <v>25.990757914499373</v>
      </c>
      <c r="AE141" s="30"/>
      <c r="AF141" s="114">
        <v>281543</v>
      </c>
      <c r="AG141" s="30"/>
      <c r="AH141" s="302">
        <f>IF($Y141,AF141/$Y141*100,0)</f>
        <v>25.535274564311401</v>
      </c>
      <c r="AI141" s="30"/>
      <c r="AJ141" s="114">
        <v>0</v>
      </c>
      <c r="AK141" s="30"/>
      <c r="AL141" s="302">
        <f>IF($Y141,AJ141/$Y141*100,0)</f>
        <v>0</v>
      </c>
      <c r="AM141" s="30"/>
      <c r="AN141" s="114">
        <v>303113</v>
      </c>
      <c r="AO141" s="30"/>
      <c r="AP141" s="114">
        <v>185007.07982276959</v>
      </c>
      <c r="AQ141" s="30"/>
      <c r="AR141" s="114">
        <v>22880.614780341813</v>
      </c>
      <c r="AS141" s="31"/>
      <c r="AT141" s="30">
        <v>45</v>
      </c>
      <c r="AU141" s="31"/>
      <c r="AV141" s="298">
        <v>2300</v>
      </c>
      <c r="AW141" s="31"/>
      <c r="AX141" s="298">
        <f>IF(E141,AV141,0)</f>
        <v>2300</v>
      </c>
      <c r="AY141" s="31"/>
      <c r="AZ141" s="298">
        <f>IF(K141,AV141,0)</f>
        <v>2300</v>
      </c>
      <c r="BA141" s="31"/>
      <c r="BB141" s="298">
        <f>IF(Q141,AV141,0)</f>
        <v>2300</v>
      </c>
    </row>
    <row r="142" spans="1:54" ht="8.85" customHeight="1" x14ac:dyDescent="0.25">
      <c r="A142" s="39"/>
      <c r="B142" s="31"/>
      <c r="C142" s="30"/>
      <c r="D142" s="31"/>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1"/>
      <c r="AT142" s="37"/>
      <c r="AU142" s="31"/>
      <c r="AV142" s="277"/>
      <c r="AW142" s="31"/>
      <c r="AX142" s="31"/>
      <c r="AY142" s="31"/>
      <c r="AZ142" s="31"/>
      <c r="BA142" s="31"/>
      <c r="BB142" s="31"/>
    </row>
    <row r="143" spans="1:54" ht="8.85" customHeight="1" x14ac:dyDescent="0.25">
      <c r="A143" s="30">
        <v>46</v>
      </c>
      <c r="B143" s="31"/>
      <c r="C143" s="30" t="s">
        <v>174</v>
      </c>
      <c r="D143" s="31"/>
      <c r="E143" s="114">
        <v>629398</v>
      </c>
      <c r="F143" s="30"/>
      <c r="G143" s="302">
        <f>(E143/$AV143)</f>
        <v>16.976803150455844</v>
      </c>
      <c r="H143" s="30"/>
      <c r="I143" s="302">
        <f>IF(G$219,G143/G$219*100,0)</f>
        <v>69.785193116369953</v>
      </c>
      <c r="J143" s="30"/>
      <c r="K143" s="114">
        <v>8636049</v>
      </c>
      <c r="L143" s="30"/>
      <c r="M143" s="302">
        <f>(K143/$AV143)</f>
        <v>232.94084803366241</v>
      </c>
      <c r="N143" s="30"/>
      <c r="O143" s="302">
        <f>IF(M$219,M143/M$219*100,0)</f>
        <v>172.42553207220718</v>
      </c>
      <c r="P143" s="30"/>
      <c r="Q143" s="114">
        <v>3206151</v>
      </c>
      <c r="R143" s="30"/>
      <c r="S143" s="302">
        <f>(Q143/$AV143)</f>
        <v>86.479770189351029</v>
      </c>
      <c r="T143" s="30"/>
      <c r="U143" s="302">
        <f>IF(S$219,S143/S$219*100,0)</f>
        <v>42.311763582235962</v>
      </c>
      <c r="V143" s="30"/>
      <c r="W143" s="114">
        <v>373457</v>
      </c>
      <c r="X143" s="30"/>
      <c r="Y143" s="114">
        <f>(E143+K143+Q143)</f>
        <v>12471598</v>
      </c>
      <c r="Z143" s="30"/>
      <c r="AA143" s="30"/>
      <c r="AB143" s="114">
        <v>5010187</v>
      </c>
      <c r="AC143" s="30"/>
      <c r="AD143" s="302">
        <f>IF($Y143,AB143/$Y143*100,0)</f>
        <v>40.172774972381248</v>
      </c>
      <c r="AE143" s="30"/>
      <c r="AF143" s="114">
        <v>1815096</v>
      </c>
      <c r="AG143" s="30"/>
      <c r="AH143" s="302">
        <f>IF($Y143,AF143/$Y143*100,0)</f>
        <v>14.553836645472376</v>
      </c>
      <c r="AI143" s="30"/>
      <c r="AJ143" s="114">
        <v>0</v>
      </c>
      <c r="AK143" s="30"/>
      <c r="AL143" s="302">
        <f>IF($Y143,AJ143/$Y143*100,0)</f>
        <v>0</v>
      </c>
      <c r="AM143" s="30"/>
      <c r="AN143" s="114">
        <v>5095139</v>
      </c>
      <c r="AO143" s="30"/>
      <c r="AP143" s="114">
        <v>782089.3954671619</v>
      </c>
      <c r="AQ143" s="30"/>
      <c r="AR143" s="114">
        <v>377932.05329681869</v>
      </c>
      <c r="AS143" s="31"/>
      <c r="AT143" s="30">
        <v>46</v>
      </c>
      <c r="AU143" s="31"/>
      <c r="AV143" s="298">
        <v>37074</v>
      </c>
      <c r="AW143" s="31"/>
      <c r="AX143" s="298">
        <f>IF(E143,AV143,0)</f>
        <v>37074</v>
      </c>
      <c r="AY143" s="31"/>
      <c r="AZ143" s="298">
        <f>IF(K143,AV143,0)</f>
        <v>37074</v>
      </c>
      <c r="BA143" s="31"/>
      <c r="BB143" s="298">
        <f>IF(Q143,AV143,0)</f>
        <v>37074</v>
      </c>
    </row>
    <row r="144" spans="1:54" ht="8.85" customHeight="1" x14ac:dyDescent="0.25">
      <c r="A144" s="30">
        <v>47</v>
      </c>
      <c r="B144" s="31"/>
      <c r="C144" s="30" t="s">
        <v>175</v>
      </c>
      <c r="D144" s="31"/>
      <c r="E144" s="114">
        <v>723770</v>
      </c>
      <c r="F144" s="30"/>
      <c r="G144" s="302">
        <f>(E144/$AV144)</f>
        <v>9.8318277524960944</v>
      </c>
      <c r="H144" s="30"/>
      <c r="I144" s="302">
        <f>IF(G$219,G144/G$219*100,0)</f>
        <v>40.414911589311956</v>
      </c>
      <c r="J144" s="30"/>
      <c r="K144" s="114">
        <v>7883958</v>
      </c>
      <c r="L144" s="30"/>
      <c r="M144" s="302">
        <f>(K144/$AV144)</f>
        <v>107.09716769680092</v>
      </c>
      <c r="N144" s="30"/>
      <c r="O144" s="302">
        <f>IF(M$219,M144/M$219*100,0)</f>
        <v>79.274572405088549</v>
      </c>
      <c r="P144" s="30"/>
      <c r="Q144" s="114">
        <v>6542782</v>
      </c>
      <c r="R144" s="30"/>
      <c r="S144" s="302">
        <f>(Q144/$AV144)</f>
        <v>88.878380764789782</v>
      </c>
      <c r="T144" s="30"/>
      <c r="U144" s="302">
        <f>IF(S$219,S144/S$219*100,0)</f>
        <v>43.485326409375766</v>
      </c>
      <c r="V144" s="30"/>
      <c r="W144" s="114">
        <v>1155656</v>
      </c>
      <c r="X144" s="30"/>
      <c r="Y144" s="114">
        <f>(E144+K144+Q144)</f>
        <v>15150510</v>
      </c>
      <c r="Z144" s="30"/>
      <c r="AA144" s="30"/>
      <c r="AB144" s="114">
        <v>4357703</v>
      </c>
      <c r="AC144" s="30"/>
      <c r="AD144" s="302">
        <f>IF($Y144,AB144/$Y144*100,0)</f>
        <v>28.762747920697056</v>
      </c>
      <c r="AE144" s="30"/>
      <c r="AF144" s="114">
        <v>2751936</v>
      </c>
      <c r="AG144" s="30"/>
      <c r="AH144" s="302">
        <f>IF($Y144,AF144/$Y144*100,0)</f>
        <v>18.163982598605593</v>
      </c>
      <c r="AI144" s="30"/>
      <c r="AJ144" s="114">
        <v>0</v>
      </c>
      <c r="AK144" s="30"/>
      <c r="AL144" s="302">
        <f>IF($Y144,AJ144/$Y144*100,0)</f>
        <v>0</v>
      </c>
      <c r="AM144" s="30"/>
      <c r="AN144" s="114">
        <v>2624611</v>
      </c>
      <c r="AO144" s="30"/>
      <c r="AP144" s="114">
        <v>667314.52241990087</v>
      </c>
      <c r="AQ144" s="30"/>
      <c r="AR144" s="114">
        <v>425989.43360103318</v>
      </c>
      <c r="AS144" s="31"/>
      <c r="AT144" s="30">
        <v>47</v>
      </c>
      <c r="AU144" s="31"/>
      <c r="AV144" s="298">
        <v>73615</v>
      </c>
      <c r="AW144" s="31"/>
      <c r="AX144" s="298">
        <f>IF(E144,AV144,0)</f>
        <v>73615</v>
      </c>
      <c r="AY144" s="31"/>
      <c r="AZ144" s="298">
        <f>IF(K144,AV144,0)</f>
        <v>73615</v>
      </c>
      <c r="BA144" s="31"/>
      <c r="BB144" s="298">
        <f>IF(Q144,AV144,0)</f>
        <v>73615</v>
      </c>
    </row>
    <row r="145" spans="1:54" ht="8.85" customHeight="1" x14ac:dyDescent="0.25">
      <c r="A145" s="30">
        <v>48</v>
      </c>
      <c r="B145" s="31"/>
      <c r="C145" s="30" t="s">
        <v>176</v>
      </c>
      <c r="D145" s="31"/>
      <c r="E145" s="114">
        <v>61605</v>
      </c>
      <c r="F145" s="30"/>
      <c r="G145" s="302">
        <f>(E145/$AV145)</f>
        <v>8.6088596981553938</v>
      </c>
      <c r="H145" s="30"/>
      <c r="I145" s="302">
        <f>IF(G$219,G145/G$219*100,0)</f>
        <v>35.387754173928634</v>
      </c>
      <c r="J145" s="30"/>
      <c r="K145" s="114">
        <v>1144323</v>
      </c>
      <c r="L145" s="30"/>
      <c r="M145" s="302">
        <f>(K145/$AV145)</f>
        <v>159.91098378982673</v>
      </c>
      <c r="N145" s="30"/>
      <c r="O145" s="302">
        <f>IF(M$219,M145/M$219*100,0)</f>
        <v>118.367974946869</v>
      </c>
      <c r="P145" s="30"/>
      <c r="Q145" s="114">
        <v>1503807</v>
      </c>
      <c r="R145" s="30"/>
      <c r="S145" s="302">
        <f>(Q145/$AV145)</f>
        <v>210.1463107881498</v>
      </c>
      <c r="T145" s="30"/>
      <c r="U145" s="302">
        <f>IF(S$219,S145/S$219*100,0)</f>
        <v>102.81781508297973</v>
      </c>
      <c r="V145" s="30"/>
      <c r="W145" s="114">
        <v>31717</v>
      </c>
      <c r="X145" s="30"/>
      <c r="Y145" s="114">
        <f>(E145+K145+Q145)</f>
        <v>2709735</v>
      </c>
      <c r="Z145" s="30"/>
      <c r="AA145" s="30"/>
      <c r="AB145" s="114">
        <v>832403</v>
      </c>
      <c r="AC145" s="30"/>
      <c r="AD145" s="302">
        <f>IF($Y145,AB145/$Y145*100,0)</f>
        <v>30.718981745447433</v>
      </c>
      <c r="AE145" s="30"/>
      <c r="AF145" s="114">
        <v>665692</v>
      </c>
      <c r="AG145" s="30"/>
      <c r="AH145" s="302">
        <f>IF($Y145,AF145/$Y145*100,0)</f>
        <v>24.566682719896964</v>
      </c>
      <c r="AI145" s="30"/>
      <c r="AJ145" s="114">
        <v>0</v>
      </c>
      <c r="AK145" s="30"/>
      <c r="AL145" s="302">
        <f>IF($Y145,AJ145/$Y145*100,0)</f>
        <v>0</v>
      </c>
      <c r="AM145" s="30"/>
      <c r="AN145" s="114">
        <v>738532</v>
      </c>
      <c r="AO145" s="30"/>
      <c r="AP145" s="114">
        <v>211620.71528609822</v>
      </c>
      <c r="AQ145" s="30"/>
      <c r="AR145" s="114">
        <v>185675.49255825736</v>
      </c>
      <c r="AS145" s="31"/>
      <c r="AT145" s="30">
        <v>48</v>
      </c>
      <c r="AU145" s="31"/>
      <c r="AV145" s="298">
        <v>7156</v>
      </c>
      <c r="AW145" s="31"/>
      <c r="AX145" s="298">
        <f>IF(E145,AV145,0)</f>
        <v>7156</v>
      </c>
      <c r="AY145" s="31"/>
      <c r="AZ145" s="298">
        <f>IF(K145,AV145,0)</f>
        <v>7156</v>
      </c>
      <c r="BA145" s="31"/>
      <c r="BB145" s="298">
        <f>IF(Q145,AV145,0)</f>
        <v>7156</v>
      </c>
    </row>
    <row r="146" spans="1:54" ht="8.85" customHeight="1" x14ac:dyDescent="0.25">
      <c r="A146" s="30">
        <v>49</v>
      </c>
      <c r="B146" s="31"/>
      <c r="C146" s="30" t="s">
        <v>177</v>
      </c>
      <c r="D146" s="31"/>
      <c r="E146" s="114">
        <v>308415</v>
      </c>
      <c r="F146" s="30"/>
      <c r="G146" s="302">
        <f>(E146/$AV146)</f>
        <v>12.474316453648276</v>
      </c>
      <c r="H146" s="30"/>
      <c r="I146" s="302">
        <f>IF(G$219,G146/G$219*100,0)</f>
        <v>51.277179513575369</v>
      </c>
      <c r="J146" s="30"/>
      <c r="K146" s="114">
        <v>3610015</v>
      </c>
      <c r="L146" s="30"/>
      <c r="M146" s="302">
        <f>(K146/$AV146)</f>
        <v>146.01257887073288</v>
      </c>
      <c r="N146" s="30"/>
      <c r="O146" s="302">
        <f>IF(M$219,M146/M$219*100,0)</f>
        <v>108.08021355439983</v>
      </c>
      <c r="P146" s="30"/>
      <c r="Q146" s="114">
        <v>4585390</v>
      </c>
      <c r="R146" s="30"/>
      <c r="S146" s="302">
        <f>(Q146/$AV146)</f>
        <v>185.46311276492477</v>
      </c>
      <c r="T146" s="30"/>
      <c r="U146" s="302">
        <f>IF(S$219,S146/S$219*100,0)</f>
        <v>90.74112203759492</v>
      </c>
      <c r="V146" s="30"/>
      <c r="W146" s="114">
        <v>124755</v>
      </c>
      <c r="X146" s="30"/>
      <c r="Y146" s="114">
        <f>(E146+K146+Q146)</f>
        <v>8503820</v>
      </c>
      <c r="Z146" s="30"/>
      <c r="AA146" s="30"/>
      <c r="AB146" s="114">
        <v>2899834</v>
      </c>
      <c r="AC146" s="30"/>
      <c r="AD146" s="302">
        <f>IF($Y146,AB146/$Y146*100,0)</f>
        <v>34.100369010632868</v>
      </c>
      <c r="AE146" s="30"/>
      <c r="AF146" s="114">
        <v>1131150</v>
      </c>
      <c r="AG146" s="30"/>
      <c r="AH146" s="302">
        <f>IF($Y146,AF146/$Y146*100,0)</f>
        <v>13.301669132225284</v>
      </c>
      <c r="AI146" s="30"/>
      <c r="AJ146" s="114">
        <v>0</v>
      </c>
      <c r="AK146" s="30"/>
      <c r="AL146" s="302">
        <f>IF($Y146,AJ146/$Y146*100,0)</f>
        <v>0</v>
      </c>
      <c r="AM146" s="30"/>
      <c r="AN146" s="114">
        <v>2222798</v>
      </c>
      <c r="AO146" s="30"/>
      <c r="AP146" s="114">
        <v>427162.21463823039</v>
      </c>
      <c r="AQ146" s="30"/>
      <c r="AR146" s="114">
        <v>210029.45390646477</v>
      </c>
      <c r="AS146" s="31"/>
      <c r="AT146" s="30">
        <v>49</v>
      </c>
      <c r="AU146" s="31"/>
      <c r="AV146" s="298">
        <v>24724</v>
      </c>
      <c r="AW146" s="31"/>
      <c r="AX146" s="298">
        <f>IF(E146,AV146,0)</f>
        <v>24724</v>
      </c>
      <c r="AY146" s="31"/>
      <c r="AZ146" s="298">
        <f>IF(K146,AV146,0)</f>
        <v>24724</v>
      </c>
      <c r="BA146" s="31"/>
      <c r="BB146" s="298">
        <f>IF(Q146,AV146,0)</f>
        <v>24724</v>
      </c>
    </row>
    <row r="147" spans="1:54" ht="8.85" customHeight="1" x14ac:dyDescent="0.25">
      <c r="A147" s="30">
        <v>50</v>
      </c>
      <c r="B147" s="31"/>
      <c r="C147" s="30" t="s">
        <v>178</v>
      </c>
      <c r="D147" s="31"/>
      <c r="E147" s="116">
        <v>288467</v>
      </c>
      <c r="F147" s="54"/>
      <c r="G147" s="302">
        <f>(E147/$AV147)</f>
        <v>17.661605338884467</v>
      </c>
      <c r="H147" s="54"/>
      <c r="I147" s="302">
        <f>IF(G$219,G147/G$219*100,0)</f>
        <v>72.600154952380933</v>
      </c>
      <c r="J147" s="54"/>
      <c r="K147" s="116">
        <v>2591623</v>
      </c>
      <c r="L147" s="54"/>
      <c r="M147" s="302">
        <f>(K147/$AV147)</f>
        <v>158.67403416396252</v>
      </c>
      <c r="N147" s="54"/>
      <c r="O147" s="302">
        <f>IF(M$219,M147/M$219*100,0)</f>
        <v>117.45237040955172</v>
      </c>
      <c r="P147" s="54"/>
      <c r="Q147" s="116">
        <v>1984590</v>
      </c>
      <c r="R147" s="54"/>
      <c r="S147" s="302">
        <f>(Q147/$AV147)</f>
        <v>121.50798995897875</v>
      </c>
      <c r="T147" s="54"/>
      <c r="U147" s="302">
        <f>IF(S$219,S147/S$219*100,0)</f>
        <v>59.449942260948454</v>
      </c>
      <c r="V147" s="54"/>
      <c r="W147" s="116">
        <v>189717</v>
      </c>
      <c r="X147" s="54"/>
      <c r="Y147" s="116">
        <f>(E147+K147+Q147)</f>
        <v>4864680</v>
      </c>
      <c r="Z147" s="54"/>
      <c r="AA147" s="54"/>
      <c r="AB147" s="116">
        <v>1363139</v>
      </c>
      <c r="AC147" s="54"/>
      <c r="AD147" s="302">
        <f>IF($Y147,AB147/$Y147*100,0)</f>
        <v>28.021144247925868</v>
      </c>
      <c r="AE147" s="54"/>
      <c r="AF147" s="116">
        <v>672846</v>
      </c>
      <c r="AG147" s="54"/>
      <c r="AH147" s="302">
        <f>IF($Y147,AF147/$Y147*100,0)</f>
        <v>13.831248920792325</v>
      </c>
      <c r="AI147" s="54"/>
      <c r="AJ147" s="116">
        <v>0</v>
      </c>
      <c r="AK147" s="54"/>
      <c r="AL147" s="302">
        <f>IF($Y147,AJ147/$Y147*100,0)</f>
        <v>0</v>
      </c>
      <c r="AM147" s="54"/>
      <c r="AN147" s="116">
        <v>1691206</v>
      </c>
      <c r="AO147" s="30"/>
      <c r="AP147" s="114">
        <v>240741.44409161489</v>
      </c>
      <c r="AQ147" s="30"/>
      <c r="AR147" s="114">
        <v>144667.15188282763</v>
      </c>
      <c r="AS147" s="31"/>
      <c r="AT147" s="30">
        <v>50</v>
      </c>
      <c r="AU147" s="31"/>
      <c r="AV147" s="298">
        <v>16333</v>
      </c>
      <c r="AW147" s="31"/>
      <c r="AX147" s="298">
        <f>IF(E147,AV147,0)</f>
        <v>16333</v>
      </c>
      <c r="AY147" s="31"/>
      <c r="AZ147" s="298">
        <f>IF(K147,AV147,0)</f>
        <v>16333</v>
      </c>
      <c r="BA147" s="31"/>
      <c r="BB147" s="298">
        <f>IF(Q147,AV147,0)</f>
        <v>16333</v>
      </c>
    </row>
    <row r="148" spans="1:54" ht="8.85" customHeight="1" x14ac:dyDescent="0.25">
      <c r="A148" s="31"/>
      <c r="B148" s="31"/>
      <c r="C148" s="30"/>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row>
    <row r="149" spans="1:54" ht="8.85" customHeight="1" x14ac:dyDescent="0.25">
      <c r="A149" s="31"/>
      <c r="B149" s="31"/>
      <c r="C149" s="30"/>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row>
    <row r="150" spans="1:54" ht="0.6" customHeight="1" x14ac:dyDescent="0.25">
      <c r="B150" s="31"/>
      <c r="C150" s="30"/>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V150" s="31"/>
      <c r="AW150" s="31"/>
      <c r="AX150" s="31"/>
      <c r="AY150" s="31"/>
      <c r="AZ150" s="31"/>
      <c r="BA150" s="31"/>
      <c r="BB150" s="31"/>
    </row>
    <row r="151" spans="1:54" s="15" customFormat="1" ht="9.6" customHeight="1" x14ac:dyDescent="0.25">
      <c r="A151" s="12">
        <v>90</v>
      </c>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289">
        <v>91</v>
      </c>
      <c r="AV151" s="12"/>
      <c r="AW151" s="12"/>
      <c r="AX151" s="12"/>
      <c r="AY151" s="12"/>
      <c r="AZ151" s="12"/>
      <c r="BA151" s="12"/>
      <c r="BB151" s="12"/>
    </row>
    <row r="152" spans="1:54" s="15" customFormat="1" ht="10.5" customHeight="1" x14ac:dyDescent="0.2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289" t="s">
        <v>45</v>
      </c>
      <c r="Z152" s="12"/>
      <c r="AA152" s="12"/>
      <c r="AB152" s="278" t="s">
        <v>46</v>
      </c>
      <c r="AC152" s="12"/>
      <c r="AD152" s="12"/>
      <c r="AE152" s="12"/>
      <c r="AF152" s="12"/>
      <c r="AG152" s="12"/>
      <c r="AH152" s="12"/>
      <c r="AI152" s="12"/>
      <c r="AJ152" s="12"/>
      <c r="AK152" s="12"/>
      <c r="AL152" s="12"/>
      <c r="AM152" s="12"/>
      <c r="AN152" s="12"/>
      <c r="AO152" s="12"/>
      <c r="AP152" s="12"/>
      <c r="AQ152" s="12"/>
      <c r="AR152" s="12"/>
      <c r="AS152" s="12"/>
      <c r="AT152" s="289" t="s">
        <v>503</v>
      </c>
      <c r="AU152" s="12"/>
      <c r="AV152" s="12"/>
      <c r="AW152" s="12"/>
      <c r="AX152" s="12"/>
      <c r="AY152" s="12"/>
      <c r="AZ152" s="12"/>
      <c r="BA152" s="12"/>
      <c r="BB152" s="12"/>
    </row>
    <row r="153" spans="1:54" s="15" customFormat="1" ht="10.5" customHeight="1" x14ac:dyDescent="0.25">
      <c r="A153" s="279"/>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289" t="s">
        <v>504</v>
      </c>
      <c r="Z153" s="12"/>
      <c r="AA153" s="12"/>
      <c r="AB153" s="278" t="s">
        <v>395</v>
      </c>
      <c r="AC153" s="12"/>
      <c r="AD153" s="12"/>
      <c r="AE153" s="12"/>
      <c r="AF153" s="12"/>
      <c r="AG153" s="12"/>
      <c r="AH153" s="12"/>
      <c r="AI153" s="12"/>
      <c r="AJ153" s="12"/>
      <c r="AK153" s="12"/>
      <c r="AL153" s="12"/>
      <c r="AM153" s="12"/>
      <c r="AN153" s="12"/>
      <c r="AO153" s="12"/>
      <c r="AP153" s="12"/>
      <c r="AQ153" s="12"/>
      <c r="AR153" s="12"/>
      <c r="AS153" s="12"/>
      <c r="AT153" s="289" t="s">
        <v>179</v>
      </c>
      <c r="AU153" s="12"/>
      <c r="AV153" s="12"/>
      <c r="AW153" s="12"/>
      <c r="AX153" s="12"/>
      <c r="AY153" s="12"/>
      <c r="AZ153" s="12"/>
      <c r="BA153" s="12"/>
      <c r="BB153" s="12"/>
    </row>
    <row r="154" spans="1:54" s="15" customFormat="1" ht="10.5" customHeight="1" x14ac:dyDescent="0.25">
      <c r="A154" s="280"/>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289" t="s">
        <v>51</v>
      </c>
      <c r="Z154" s="12"/>
      <c r="AA154" s="12"/>
      <c r="AB154" s="290" t="s">
        <v>52</v>
      </c>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row>
    <row r="155" spans="1:54" ht="13.7" customHeight="1" x14ac:dyDescent="0.25">
      <c r="A155" s="30"/>
      <c r="B155" s="30"/>
      <c r="C155" s="30"/>
      <c r="D155" s="30"/>
      <c r="E155" s="291" t="s">
        <v>368</v>
      </c>
      <c r="F155" s="291"/>
      <c r="G155" s="291"/>
      <c r="H155" s="291"/>
      <c r="I155" s="291"/>
      <c r="J155" s="30"/>
      <c r="K155" s="291" t="s">
        <v>505</v>
      </c>
      <c r="L155" s="291"/>
      <c r="M155" s="291"/>
      <c r="N155" s="291"/>
      <c r="O155" s="291"/>
      <c r="P155" s="30"/>
      <c r="Q155" s="291" t="s">
        <v>506</v>
      </c>
      <c r="R155" s="291"/>
      <c r="S155" s="291"/>
      <c r="T155" s="291"/>
      <c r="U155" s="291"/>
      <c r="V155" s="291"/>
      <c r="W155" s="291"/>
      <c r="X155" s="30"/>
      <c r="Y155" s="30"/>
      <c r="Z155" s="30"/>
      <c r="AA155" s="30"/>
      <c r="AB155" s="291" t="s">
        <v>507</v>
      </c>
      <c r="AC155" s="291"/>
      <c r="AD155" s="291"/>
      <c r="AE155" s="291"/>
      <c r="AF155" s="291"/>
      <c r="AG155" s="291"/>
      <c r="AH155" s="291"/>
      <c r="AI155" s="291"/>
      <c r="AJ155" s="291"/>
      <c r="AK155" s="291"/>
      <c r="AL155" s="291"/>
      <c r="AM155" s="291"/>
      <c r="AN155" s="291"/>
      <c r="AO155" s="30"/>
      <c r="AP155" s="30"/>
      <c r="AQ155" s="30"/>
      <c r="AR155" s="30"/>
      <c r="AS155" s="30"/>
      <c r="AT155" s="30"/>
      <c r="AU155" s="30"/>
      <c r="AV155" s="30"/>
      <c r="AW155" s="30"/>
      <c r="AX155" s="30"/>
      <c r="AY155" s="30"/>
      <c r="AZ155" s="30"/>
      <c r="BA155" s="30"/>
      <c r="BB155" s="30"/>
    </row>
    <row r="156" spans="1:54" ht="9.6"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row>
    <row r="157" spans="1:54" ht="9.6"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X157" s="30"/>
      <c r="Y157" s="30"/>
      <c r="Z157" s="30"/>
      <c r="AA157" s="30"/>
      <c r="AB157" s="30"/>
      <c r="AC157" s="30"/>
      <c r="AD157" s="30"/>
      <c r="AE157" s="30"/>
      <c r="AF157" s="291" t="s">
        <v>400</v>
      </c>
      <c r="AG157" s="291"/>
      <c r="AH157" s="291"/>
      <c r="AI157" s="291"/>
      <c r="AJ157" s="291"/>
      <c r="AK157" s="291"/>
      <c r="AL157" s="291"/>
      <c r="AM157" s="30"/>
      <c r="AN157" s="30"/>
      <c r="AO157" s="30"/>
      <c r="AP157" s="292" t="s">
        <v>300</v>
      </c>
      <c r="AQ157" s="291"/>
      <c r="AR157" s="291"/>
      <c r="AS157" s="30"/>
      <c r="AT157" s="30"/>
      <c r="AU157" s="30"/>
      <c r="AV157" s="30"/>
      <c r="AW157" s="30"/>
      <c r="AX157" s="30"/>
      <c r="AY157" s="30"/>
      <c r="AZ157" s="30"/>
      <c r="BA157" s="30"/>
      <c r="BB157" s="30"/>
    </row>
    <row r="158" spans="1:54" ht="9.6" customHeight="1"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293" t="s">
        <v>508</v>
      </c>
      <c r="AQ158" s="293"/>
      <c r="AR158" s="293"/>
      <c r="AS158" s="30"/>
      <c r="AT158" s="30"/>
      <c r="AU158" s="30"/>
      <c r="AV158" s="30"/>
      <c r="AW158" s="30"/>
      <c r="AX158" s="30"/>
      <c r="AY158" s="30"/>
      <c r="AZ158" s="30"/>
      <c r="BA158" s="30"/>
      <c r="BB158" s="30"/>
    </row>
    <row r="159" spans="1:54" ht="9.6"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276" t="s">
        <v>300</v>
      </c>
      <c r="X159" s="30"/>
      <c r="Y159" s="30"/>
      <c r="Z159" s="30"/>
      <c r="AA159" s="30"/>
      <c r="AB159" s="291" t="s">
        <v>435</v>
      </c>
      <c r="AC159" s="291"/>
      <c r="AD159" s="291"/>
      <c r="AE159" s="30"/>
      <c r="AF159" s="291" t="s">
        <v>62</v>
      </c>
      <c r="AG159" s="291"/>
      <c r="AH159" s="291"/>
      <c r="AI159" s="30"/>
      <c r="AJ159" s="291" t="s">
        <v>63</v>
      </c>
      <c r="AK159" s="291"/>
      <c r="AL159" s="291"/>
      <c r="AM159" s="30"/>
      <c r="AN159" s="30"/>
      <c r="AO159" s="30"/>
      <c r="AP159" s="291" t="s">
        <v>509</v>
      </c>
      <c r="AQ159" s="291"/>
      <c r="AR159" s="291"/>
      <c r="AS159" s="30"/>
      <c r="AT159" s="30"/>
      <c r="AU159" s="30"/>
      <c r="AV159" s="30"/>
      <c r="AW159" s="30"/>
      <c r="AX159" s="30"/>
      <c r="AY159" s="30"/>
      <c r="AZ159" s="30"/>
      <c r="BA159" s="30"/>
      <c r="BB159" s="30"/>
    </row>
    <row r="160" spans="1:54" ht="9.6" customHeight="1"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44" t="s">
        <v>510</v>
      </c>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44" t="s">
        <v>511</v>
      </c>
      <c r="BA160" s="30"/>
      <c r="BB160" s="30"/>
    </row>
    <row r="161" spans="1:54" ht="9.6" customHeight="1" x14ac:dyDescent="0.25">
      <c r="A161" s="30"/>
      <c r="B161" s="30"/>
      <c r="C161" s="30"/>
      <c r="D161" s="30"/>
      <c r="E161" s="30"/>
      <c r="F161" s="30"/>
      <c r="G161" s="30"/>
      <c r="H161" s="30"/>
      <c r="I161" s="44" t="s">
        <v>67</v>
      </c>
      <c r="J161" s="30"/>
      <c r="K161" s="30"/>
      <c r="L161" s="30"/>
      <c r="M161" s="30"/>
      <c r="N161" s="30"/>
      <c r="O161" s="44" t="s">
        <v>67</v>
      </c>
      <c r="P161" s="30"/>
      <c r="Q161" s="30"/>
      <c r="R161" s="30"/>
      <c r="S161" s="30"/>
      <c r="T161" s="30"/>
      <c r="U161" s="44" t="s">
        <v>67</v>
      </c>
      <c r="V161" s="30"/>
      <c r="W161" s="20" t="s">
        <v>512</v>
      </c>
      <c r="X161" s="30"/>
      <c r="Y161" s="30"/>
      <c r="Z161" s="30"/>
      <c r="AA161" s="30"/>
      <c r="AB161" s="30"/>
      <c r="AC161" s="30"/>
      <c r="AD161" s="44" t="s">
        <v>269</v>
      </c>
      <c r="AE161" s="30"/>
      <c r="AF161" s="30"/>
      <c r="AG161" s="30"/>
      <c r="AH161" s="44" t="s">
        <v>269</v>
      </c>
      <c r="AI161" s="30"/>
      <c r="AJ161" s="30"/>
      <c r="AK161" s="30"/>
      <c r="AL161" s="44" t="s">
        <v>269</v>
      </c>
      <c r="AM161" s="30"/>
      <c r="AN161" s="44" t="s">
        <v>412</v>
      </c>
      <c r="AO161" s="30"/>
      <c r="AP161" s="30"/>
      <c r="AQ161" s="30"/>
      <c r="AR161" s="30"/>
      <c r="AS161" s="30"/>
      <c r="AT161" s="30"/>
      <c r="AU161" s="30"/>
      <c r="AV161" s="54"/>
      <c r="AW161" s="30"/>
      <c r="AX161" s="30"/>
      <c r="AY161" s="30"/>
      <c r="AZ161" s="44" t="s">
        <v>513</v>
      </c>
      <c r="BA161" s="30"/>
      <c r="BB161" s="44" t="s">
        <v>514</v>
      </c>
    </row>
    <row r="162" spans="1:54" ht="9.6" customHeight="1" x14ac:dyDescent="0.25">
      <c r="A162" s="276" t="s">
        <v>74</v>
      </c>
      <c r="B162" s="30"/>
      <c r="C162" s="276" t="s">
        <v>76</v>
      </c>
      <c r="D162" s="30"/>
      <c r="E162" s="276" t="s">
        <v>77</v>
      </c>
      <c r="F162" s="30"/>
      <c r="G162" s="276" t="s">
        <v>438</v>
      </c>
      <c r="H162" s="30"/>
      <c r="I162" s="276" t="s">
        <v>83</v>
      </c>
      <c r="J162" s="30"/>
      <c r="K162" s="276" t="s">
        <v>77</v>
      </c>
      <c r="L162" s="30"/>
      <c r="M162" s="276" t="s">
        <v>438</v>
      </c>
      <c r="N162" s="30"/>
      <c r="O162" s="276" t="s">
        <v>83</v>
      </c>
      <c r="P162" s="30"/>
      <c r="Q162" s="276" t="s">
        <v>77</v>
      </c>
      <c r="R162" s="30"/>
      <c r="S162" s="276" t="s">
        <v>438</v>
      </c>
      <c r="T162" s="30"/>
      <c r="U162" s="276" t="s">
        <v>83</v>
      </c>
      <c r="V162" s="30"/>
      <c r="W162" s="294" t="s">
        <v>515</v>
      </c>
      <c r="X162" s="30"/>
      <c r="Y162" s="276" t="s">
        <v>68</v>
      </c>
      <c r="Z162" s="30"/>
      <c r="AA162" s="30"/>
      <c r="AB162" s="276" t="s">
        <v>77</v>
      </c>
      <c r="AC162" s="30"/>
      <c r="AD162" s="276" t="s">
        <v>376</v>
      </c>
      <c r="AE162" s="30"/>
      <c r="AF162" s="276" t="s">
        <v>77</v>
      </c>
      <c r="AG162" s="30"/>
      <c r="AH162" s="276" t="s">
        <v>376</v>
      </c>
      <c r="AI162" s="30"/>
      <c r="AJ162" s="276" t="s">
        <v>77</v>
      </c>
      <c r="AK162" s="30"/>
      <c r="AL162" s="276" t="s">
        <v>376</v>
      </c>
      <c r="AM162" s="30"/>
      <c r="AN162" s="276" t="s">
        <v>421</v>
      </c>
      <c r="AO162" s="30"/>
      <c r="AP162" s="276" t="s">
        <v>313</v>
      </c>
      <c r="AQ162" s="30"/>
      <c r="AR162" s="276" t="s">
        <v>314</v>
      </c>
      <c r="AS162" s="30"/>
      <c r="AT162" s="276" t="s">
        <v>74</v>
      </c>
      <c r="AU162" s="30"/>
      <c r="AV162" s="54"/>
      <c r="AW162" s="30"/>
      <c r="AX162" s="295" t="s">
        <v>368</v>
      </c>
      <c r="AY162" s="30"/>
      <c r="AZ162" s="295" t="s">
        <v>516</v>
      </c>
      <c r="BA162" s="30"/>
      <c r="BB162" s="295" t="s">
        <v>517</v>
      </c>
    </row>
    <row r="163" spans="1:54" ht="8.4499999999999993"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row>
    <row r="164" spans="1:54" ht="8.4499999999999993" customHeight="1" x14ac:dyDescent="0.25">
      <c r="A164" s="30"/>
      <c r="B164" s="30" t="s">
        <v>130</v>
      </c>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row>
    <row r="165" spans="1:54" ht="8.4499999999999993" customHeight="1" x14ac:dyDescent="0.25">
      <c r="A165" s="30">
        <v>51</v>
      </c>
      <c r="B165" s="31"/>
      <c r="C165" s="30" t="s">
        <v>180</v>
      </c>
      <c r="D165" s="31"/>
      <c r="E165" s="296">
        <v>284493</v>
      </c>
      <c r="F165" s="30"/>
      <c r="G165" s="297">
        <f>(E165/$AV165)</f>
        <v>25.319775720897116</v>
      </c>
      <c r="H165" s="30"/>
      <c r="I165" s="297">
        <f>IF(G$219,G165/G$219*100,0)</f>
        <v>104.07998624278896</v>
      </c>
      <c r="J165" s="30"/>
      <c r="K165" s="296">
        <v>1948378</v>
      </c>
      <c r="L165" s="30"/>
      <c r="M165" s="297">
        <f>(K165/$AV165)</f>
        <v>173.40494838020649</v>
      </c>
      <c r="N165" s="30"/>
      <c r="O165" s="297">
        <f>IF(M$219,M165/M$219*100,0)</f>
        <v>128.35636489178549</v>
      </c>
      <c r="P165" s="30"/>
      <c r="Q165" s="296">
        <v>2349918</v>
      </c>
      <c r="R165" s="30"/>
      <c r="S165" s="297">
        <f>(Q165/$AV165)</f>
        <v>209.14186543253828</v>
      </c>
      <c r="T165" s="30"/>
      <c r="U165" s="297">
        <f>IF(S$219,S165/S$219*100,0)</f>
        <v>102.32637235221327</v>
      </c>
      <c r="V165" s="30"/>
      <c r="W165" s="296">
        <v>76017</v>
      </c>
      <c r="X165" s="30"/>
      <c r="Y165" s="296">
        <f>(E165+K165+Q165)</f>
        <v>4582789</v>
      </c>
      <c r="Z165" s="30"/>
      <c r="AA165" s="30"/>
      <c r="AB165" s="296">
        <v>1004613</v>
      </c>
      <c r="AC165" s="30"/>
      <c r="AD165" s="297">
        <f>IF($Y165,AB165/$Y165*100,0)</f>
        <v>21.921432559954212</v>
      </c>
      <c r="AE165" s="30"/>
      <c r="AF165" s="296">
        <v>915148</v>
      </c>
      <c r="AG165" s="30"/>
      <c r="AH165" s="297">
        <f>IF($Y165,AF165/$Y165*100,0)</f>
        <v>19.969237073755743</v>
      </c>
      <c r="AI165" s="30"/>
      <c r="AJ165" s="296">
        <v>0</v>
      </c>
      <c r="AK165" s="30"/>
      <c r="AL165" s="297">
        <f>IF($Y165,AJ165/$Y165*100,0)</f>
        <v>0</v>
      </c>
      <c r="AM165" s="30"/>
      <c r="AN165" s="296">
        <v>1257460</v>
      </c>
      <c r="AO165" s="30"/>
      <c r="AP165" s="296">
        <v>324939.12740683329</v>
      </c>
      <c r="AQ165" s="30"/>
      <c r="AR165" s="296">
        <v>263395.44377298566</v>
      </c>
      <c r="AS165" s="31"/>
      <c r="AT165" s="30">
        <v>51</v>
      </c>
      <c r="AU165" s="31"/>
      <c r="AV165" s="298">
        <v>11236</v>
      </c>
      <c r="AW165" s="31"/>
      <c r="AX165" s="298">
        <f>IF(E165,AV165,0)</f>
        <v>11236</v>
      </c>
      <c r="AY165" s="31"/>
      <c r="AZ165" s="298">
        <f>IF(K165,AV165,0)</f>
        <v>11236</v>
      </c>
      <c r="BA165" s="31"/>
      <c r="BB165" s="298">
        <f>IF(Q165,AV165,0)</f>
        <v>11236</v>
      </c>
    </row>
    <row r="166" spans="1:54" ht="8.4499999999999993" customHeight="1" x14ac:dyDescent="0.25">
      <c r="A166" s="30">
        <v>52</v>
      </c>
      <c r="B166" s="31"/>
      <c r="C166" s="30" t="s">
        <v>181</v>
      </c>
      <c r="D166" s="31"/>
      <c r="E166" s="114">
        <v>212427</v>
      </c>
      <c r="F166" s="30"/>
      <c r="G166" s="297">
        <f>(E166/$AV166)</f>
        <v>8.6166795116213031</v>
      </c>
      <c r="H166" s="30"/>
      <c r="I166" s="297">
        <f>IF(G$219,G166/G$219*100,0)</f>
        <v>35.419898458574934</v>
      </c>
      <c r="J166" s="30"/>
      <c r="K166" s="114">
        <v>2636229</v>
      </c>
      <c r="L166" s="30"/>
      <c r="M166" s="297">
        <f>(K166/$AV166)</f>
        <v>106.93339552995579</v>
      </c>
      <c r="N166" s="30"/>
      <c r="O166" s="297">
        <f>IF(M$219,M166/M$219*100,0)</f>
        <v>79.153346337418313</v>
      </c>
      <c r="P166" s="30"/>
      <c r="Q166" s="114">
        <v>7863784</v>
      </c>
      <c r="R166" s="30"/>
      <c r="S166" s="297">
        <f>(Q166/$AV166)</f>
        <v>318.97878554334159</v>
      </c>
      <c r="T166" s="30"/>
      <c r="U166" s="297">
        <f>IF(S$219,S166/S$219*100,0)</f>
        <v>156.06603639333628</v>
      </c>
      <c r="V166" s="30"/>
      <c r="W166" s="114">
        <v>202229</v>
      </c>
      <c r="X166" s="30"/>
      <c r="Y166" s="114">
        <f>(E166+K166+Q166)</f>
        <v>10712440</v>
      </c>
      <c r="Z166" s="30"/>
      <c r="AA166" s="30"/>
      <c r="AB166" s="114">
        <v>4459916</v>
      </c>
      <c r="AC166" s="30"/>
      <c r="AD166" s="297">
        <f>IF($Y166,AB166/$Y166*100,0)</f>
        <v>41.633054654215101</v>
      </c>
      <c r="AE166" s="30"/>
      <c r="AF166" s="114">
        <v>3514188</v>
      </c>
      <c r="AG166" s="30"/>
      <c r="AH166" s="297">
        <f>IF($Y166,AF166/$Y166*100,0)</f>
        <v>32.804739163066493</v>
      </c>
      <c r="AI166" s="30"/>
      <c r="AJ166" s="114">
        <v>0</v>
      </c>
      <c r="AK166" s="30"/>
      <c r="AL166" s="297">
        <f>IF($Y166,AJ166/$Y166*100,0)</f>
        <v>0</v>
      </c>
      <c r="AM166" s="30"/>
      <c r="AN166" s="114">
        <v>1244619</v>
      </c>
      <c r="AO166" s="30"/>
      <c r="AP166" s="114">
        <v>732924.8730056393</v>
      </c>
      <c r="AQ166" s="30"/>
      <c r="AR166" s="114">
        <v>1744565.1475245114</v>
      </c>
      <c r="AS166" s="31"/>
      <c r="AT166" s="30">
        <v>52</v>
      </c>
      <c r="AU166" s="31"/>
      <c r="AV166" s="298">
        <v>24653</v>
      </c>
      <c r="AW166" s="31"/>
      <c r="AX166" s="298">
        <f>IF(E166,AV166,0)</f>
        <v>24653</v>
      </c>
      <c r="AY166" s="31"/>
      <c r="AZ166" s="298">
        <f>IF(K166,AV166,0)</f>
        <v>24653</v>
      </c>
      <c r="BA166" s="31"/>
      <c r="BB166" s="298">
        <f>IF(Q166,AV166,0)</f>
        <v>24653</v>
      </c>
    </row>
    <row r="167" spans="1:54" ht="8.4499999999999993" customHeight="1" x14ac:dyDescent="0.25">
      <c r="A167" s="30">
        <v>53</v>
      </c>
      <c r="B167" s="31"/>
      <c r="C167" s="30" t="s">
        <v>182</v>
      </c>
      <c r="D167" s="31"/>
      <c r="E167" s="114">
        <v>5348904</v>
      </c>
      <c r="F167" s="30"/>
      <c r="G167" s="297">
        <f>(E167/$AV167)</f>
        <v>13.88146690992326</v>
      </c>
      <c r="H167" s="30"/>
      <c r="I167" s="297">
        <f>IF(G$219,G167/G$219*100,0)</f>
        <v>57.061440865059623</v>
      </c>
      <c r="J167" s="30"/>
      <c r="K167" s="114">
        <v>35394561</v>
      </c>
      <c r="L167" s="30"/>
      <c r="M167" s="297">
        <f>(K167/$AV167)</f>
        <v>91.855906801236358</v>
      </c>
      <c r="N167" s="30"/>
      <c r="O167" s="297">
        <f>IF(M$219,M167/M$219*100,0)</f>
        <v>67.992813359593555</v>
      </c>
      <c r="P167" s="30"/>
      <c r="Q167" s="114">
        <v>55548097</v>
      </c>
      <c r="R167" s="30"/>
      <c r="S167" s="297">
        <f>(Q167/$AV167)</f>
        <v>144.15833045698847</v>
      </c>
      <c r="T167" s="30"/>
      <c r="U167" s="297">
        <f>IF(S$219,S167/S$219*100,0)</f>
        <v>70.532023655366231</v>
      </c>
      <c r="V167" s="30"/>
      <c r="W167" s="114">
        <v>10572223</v>
      </c>
      <c r="X167" s="30"/>
      <c r="Y167" s="114">
        <f>(E167+K167+Q167)</f>
        <v>96291562</v>
      </c>
      <c r="Z167" s="30"/>
      <c r="AA167" s="30"/>
      <c r="AB167" s="114">
        <v>11473499</v>
      </c>
      <c r="AC167" s="30"/>
      <c r="AD167" s="297">
        <f>IF($Y167,AB167/$Y167*100,0)</f>
        <v>11.915373228653202</v>
      </c>
      <c r="AE167" s="30"/>
      <c r="AF167" s="114">
        <v>8522850</v>
      </c>
      <c r="AG167" s="30"/>
      <c r="AH167" s="297">
        <f>IF($Y167,AF167/$Y167*100,0)</f>
        <v>8.8510870765602494</v>
      </c>
      <c r="AI167" s="30"/>
      <c r="AJ167" s="114">
        <v>9473571</v>
      </c>
      <c r="AK167" s="30"/>
      <c r="AL167" s="297">
        <f>IF($Y167,AJ167/$Y167*100,0)</f>
        <v>9.8384228100900479</v>
      </c>
      <c r="AM167" s="30"/>
      <c r="AN167" s="114">
        <v>2106779</v>
      </c>
      <c r="AO167" s="30"/>
      <c r="AP167" s="114">
        <v>1790598.0713129221</v>
      </c>
      <c r="AQ167" s="30"/>
      <c r="AR167" s="114">
        <v>322356.29873556923</v>
      </c>
      <c r="AS167" s="31"/>
      <c r="AT167" s="30">
        <v>53</v>
      </c>
      <c r="AU167" s="31"/>
      <c r="AV167" s="298">
        <v>385327</v>
      </c>
      <c r="AW167" s="31"/>
      <c r="AX167" s="298">
        <f>IF(E167,AV167,0)</f>
        <v>385327</v>
      </c>
      <c r="AY167" s="31"/>
      <c r="AZ167" s="298">
        <f>IF(K167,AV167,0)</f>
        <v>385327</v>
      </c>
      <c r="BA167" s="31"/>
      <c r="BB167" s="298">
        <f>IF(Q167,AV167,0)</f>
        <v>385327</v>
      </c>
    </row>
    <row r="168" spans="1:54" ht="8.4499999999999993" customHeight="1" x14ac:dyDescent="0.25">
      <c r="A168" s="30">
        <v>54</v>
      </c>
      <c r="B168" s="31"/>
      <c r="C168" s="30" t="s">
        <v>183</v>
      </c>
      <c r="D168" s="31"/>
      <c r="E168" s="114">
        <v>641979</v>
      </c>
      <c r="F168" s="30"/>
      <c r="G168" s="297">
        <f>(E168/$AV168)</f>
        <v>18.707862221704161</v>
      </c>
      <c r="H168" s="30"/>
      <c r="I168" s="297">
        <f>IF(G$219,G168/G$219*100,0)</f>
        <v>76.900919823707326</v>
      </c>
      <c r="J168" s="30"/>
      <c r="K168" s="114">
        <v>2548869</v>
      </c>
      <c r="L168" s="30"/>
      <c r="M168" s="297">
        <f>(K168/$AV168)</f>
        <v>74.276401678517303</v>
      </c>
      <c r="N168" s="30"/>
      <c r="O168" s="297">
        <f>IF(M$219,M168/M$219*100,0)</f>
        <v>54.980258670546952</v>
      </c>
      <c r="P168" s="30"/>
      <c r="Q168" s="114">
        <v>8283656</v>
      </c>
      <c r="R168" s="30"/>
      <c r="S168" s="297">
        <f>(Q168/$AV168)</f>
        <v>241.39340249446323</v>
      </c>
      <c r="T168" s="30"/>
      <c r="U168" s="297">
        <f>IF(S$219,S168/S$219*100,0)</f>
        <v>118.10600969791851</v>
      </c>
      <c r="V168" s="30"/>
      <c r="W168" s="114">
        <v>442376</v>
      </c>
      <c r="X168" s="30"/>
      <c r="Y168" s="114">
        <f>(E168+K168+Q168)</f>
        <v>11474504</v>
      </c>
      <c r="Z168" s="30"/>
      <c r="AA168" s="30"/>
      <c r="AB168" s="114">
        <v>3652695</v>
      </c>
      <c r="AC168" s="30"/>
      <c r="AD168" s="297">
        <f>IF($Y168,AB168/$Y168*100,0)</f>
        <v>31.833140674315857</v>
      </c>
      <c r="AE168" s="30"/>
      <c r="AF168" s="114">
        <v>2053077</v>
      </c>
      <c r="AG168" s="30"/>
      <c r="AH168" s="297">
        <f>IF($Y168,AF168/$Y168*100,0)</f>
        <v>17.892511955200852</v>
      </c>
      <c r="AI168" s="30"/>
      <c r="AJ168" s="114">
        <v>29383</v>
      </c>
      <c r="AK168" s="30"/>
      <c r="AL168" s="297">
        <f>IF($Y168,AJ168/$Y168*100,0)</f>
        <v>0.25607207074048688</v>
      </c>
      <c r="AM168" s="30"/>
      <c r="AN168" s="114">
        <v>1553096</v>
      </c>
      <c r="AO168" s="30"/>
      <c r="AP168" s="114">
        <v>641017.43937134685</v>
      </c>
      <c r="AQ168" s="30"/>
      <c r="AR168" s="114">
        <v>496870.12238053151</v>
      </c>
      <c r="AS168" s="31"/>
      <c r="AT168" s="30">
        <v>54</v>
      </c>
      <c r="AU168" s="31"/>
      <c r="AV168" s="298">
        <v>34316</v>
      </c>
      <c r="AW168" s="31"/>
      <c r="AX168" s="298">
        <f>IF(E168,AV168,0)</f>
        <v>34316</v>
      </c>
      <c r="AY168" s="31"/>
      <c r="AZ168" s="298">
        <f>IF(K168,AV168,0)</f>
        <v>34316</v>
      </c>
      <c r="BA168" s="31"/>
      <c r="BB168" s="298">
        <f>IF(Q168,AV168,0)</f>
        <v>34316</v>
      </c>
    </row>
    <row r="169" spans="1:54" ht="8.4499999999999993" customHeight="1" x14ac:dyDescent="0.25">
      <c r="A169" s="30">
        <v>55</v>
      </c>
      <c r="B169" s="31"/>
      <c r="C169" s="30" t="s">
        <v>184</v>
      </c>
      <c r="D169" s="31"/>
      <c r="E169" s="114">
        <v>101966</v>
      </c>
      <c r="F169" s="30"/>
      <c r="G169" s="302">
        <f>(E169/$AV169)</f>
        <v>8.2463404771532556</v>
      </c>
      <c r="H169" s="30"/>
      <c r="I169" s="302">
        <f>IF(G$219,G169/G$219*100,0)</f>
        <v>33.897575273824529</v>
      </c>
      <c r="J169" s="30"/>
      <c r="K169" s="114">
        <v>2423781</v>
      </c>
      <c r="L169" s="30"/>
      <c r="M169" s="302">
        <f>(K169/$AV169)</f>
        <v>196.01949049737161</v>
      </c>
      <c r="N169" s="30"/>
      <c r="O169" s="302">
        <f>IF(M$219,M169/M$219*100,0)</f>
        <v>145.09591267843234</v>
      </c>
      <c r="P169" s="30"/>
      <c r="Q169" s="114">
        <v>2303185</v>
      </c>
      <c r="R169" s="30"/>
      <c r="S169" s="302">
        <f>(Q169/$AV169)</f>
        <v>186.26647796198949</v>
      </c>
      <c r="T169" s="30"/>
      <c r="U169" s="302">
        <f>IF(S$219,S169/S$219*100,0)</f>
        <v>91.134182729291638</v>
      </c>
      <c r="V169" s="30"/>
      <c r="W169" s="114">
        <v>16677</v>
      </c>
      <c r="X169" s="30"/>
      <c r="Y169" s="114">
        <f>(E169+K169+Q169)</f>
        <v>4828932</v>
      </c>
      <c r="Z169" s="30"/>
      <c r="AA169" s="30"/>
      <c r="AB169" s="114">
        <v>1563379</v>
      </c>
      <c r="AC169" s="30"/>
      <c r="AD169" s="302">
        <f>IF($Y169,AB169/$Y169*100,0)</f>
        <v>32.375253989909162</v>
      </c>
      <c r="AE169" s="30"/>
      <c r="AF169" s="114">
        <v>648584</v>
      </c>
      <c r="AG169" s="30"/>
      <c r="AH169" s="302">
        <f>IF($Y169,AF169/$Y169*100,0)</f>
        <v>13.431210048101732</v>
      </c>
      <c r="AI169" s="30"/>
      <c r="AJ169" s="114">
        <v>0</v>
      </c>
      <c r="AK169" s="30"/>
      <c r="AL169" s="302">
        <f>IF($Y169,AJ169/$Y169*100,0)</f>
        <v>0</v>
      </c>
      <c r="AM169" s="30"/>
      <c r="AN169" s="114">
        <v>1920669</v>
      </c>
      <c r="AO169" s="30"/>
      <c r="AP169" s="114">
        <v>307199.85273328575</v>
      </c>
      <c r="AQ169" s="30"/>
      <c r="AR169" s="114">
        <v>426742.53818575514</v>
      </c>
      <c r="AS169" s="31"/>
      <c r="AT169" s="30">
        <v>55</v>
      </c>
      <c r="AU169" s="31"/>
      <c r="AV169" s="298">
        <v>12365</v>
      </c>
      <c r="AW169" s="31"/>
      <c r="AX169" s="298">
        <f>IF(E169,AV169,0)</f>
        <v>12365</v>
      </c>
      <c r="AY169" s="31"/>
      <c r="AZ169" s="298">
        <f>IF(K169,AV169,0)</f>
        <v>12365</v>
      </c>
      <c r="BA169" s="31"/>
      <c r="BB169" s="298">
        <f>IF(Q169,AV169,0)</f>
        <v>12365</v>
      </c>
    </row>
    <row r="170" spans="1:54" ht="8.4499999999999993" customHeight="1" x14ac:dyDescent="0.25">
      <c r="A170" s="39"/>
      <c r="B170" s="31"/>
      <c r="C170" s="30"/>
      <c r="D170" s="31"/>
      <c r="E170" s="30"/>
      <c r="F170" s="30"/>
      <c r="G170" s="54"/>
      <c r="H170" s="30"/>
      <c r="I170" s="54"/>
      <c r="J170" s="30"/>
      <c r="K170" s="30"/>
      <c r="L170" s="30"/>
      <c r="M170" s="54"/>
      <c r="N170" s="30"/>
      <c r="O170" s="54"/>
      <c r="P170" s="30"/>
      <c r="Q170" s="30"/>
      <c r="R170" s="30"/>
      <c r="S170" s="54"/>
      <c r="T170" s="30"/>
      <c r="U170" s="54"/>
      <c r="V170" s="30"/>
      <c r="W170" s="30"/>
      <c r="X170" s="30"/>
      <c r="Y170" s="30"/>
      <c r="Z170" s="30"/>
      <c r="AA170" s="30"/>
      <c r="AB170" s="30"/>
      <c r="AC170" s="30"/>
      <c r="AD170" s="54"/>
      <c r="AE170" s="30"/>
      <c r="AF170" s="30"/>
      <c r="AG170" s="30"/>
      <c r="AH170" s="54"/>
      <c r="AI170" s="30"/>
      <c r="AJ170" s="30"/>
      <c r="AK170" s="30"/>
      <c r="AL170" s="54"/>
      <c r="AM170" s="30"/>
      <c r="AN170" s="30"/>
      <c r="AO170" s="30"/>
      <c r="AP170" s="30"/>
      <c r="AQ170" s="30"/>
      <c r="AR170" s="30"/>
      <c r="AS170" s="31"/>
      <c r="AT170" s="37"/>
      <c r="AU170" s="31"/>
      <c r="AV170" s="277"/>
      <c r="AW170" s="31"/>
      <c r="AX170" s="31"/>
      <c r="AY170" s="31"/>
      <c r="AZ170" s="31"/>
      <c r="BA170" s="31"/>
      <c r="BB170" s="31"/>
    </row>
    <row r="171" spans="1:54" ht="8.4499999999999993" customHeight="1" x14ac:dyDescent="0.25">
      <c r="A171" s="30">
        <v>56</v>
      </c>
      <c r="B171" s="31"/>
      <c r="C171" s="30" t="s">
        <v>185</v>
      </c>
      <c r="D171" s="31"/>
      <c r="E171" s="114">
        <v>146912</v>
      </c>
      <c r="F171" s="30"/>
      <c r="G171" s="302">
        <f>(E171/$AV171)</f>
        <v>11.215512634552256</v>
      </c>
      <c r="H171" s="30"/>
      <c r="I171" s="302">
        <f>IF(G$219,G171/G$219*100,0)</f>
        <v>46.102714873047276</v>
      </c>
      <c r="J171" s="30"/>
      <c r="K171" s="114">
        <v>1481858</v>
      </c>
      <c r="L171" s="30"/>
      <c r="M171" s="302">
        <f>(K171/$AV171)</f>
        <v>113.12756698984656</v>
      </c>
      <c r="N171" s="30"/>
      <c r="O171" s="302">
        <f>IF(M$219,M171/M$219*100,0)</f>
        <v>83.738344283179217</v>
      </c>
      <c r="P171" s="30"/>
      <c r="Q171" s="114">
        <v>5672276</v>
      </c>
      <c r="R171" s="30"/>
      <c r="S171" s="302">
        <f>(Q171/$AV171)</f>
        <v>433.03122375753873</v>
      </c>
      <c r="T171" s="30"/>
      <c r="U171" s="302">
        <f>IF(S$219,S171/S$219*100,0)</f>
        <v>211.86821754079403</v>
      </c>
      <c r="V171" s="30"/>
      <c r="W171" s="114">
        <v>40762</v>
      </c>
      <c r="X171" s="30"/>
      <c r="Y171" s="114">
        <f>(E171+K171+Q171)</f>
        <v>7301046</v>
      </c>
      <c r="Z171" s="30"/>
      <c r="AA171" s="30"/>
      <c r="AB171" s="114">
        <v>3239321</v>
      </c>
      <c r="AC171" s="30"/>
      <c r="AD171" s="302">
        <f>IF($Y171,AB171/$Y171*100,0)</f>
        <v>44.367902900488502</v>
      </c>
      <c r="AE171" s="30"/>
      <c r="AF171" s="114">
        <v>1283593</v>
      </c>
      <c r="AG171" s="30"/>
      <c r="AH171" s="302">
        <f>IF($Y171,AF171/$Y171*100,0)</f>
        <v>17.580946620525335</v>
      </c>
      <c r="AI171" s="30"/>
      <c r="AJ171" s="114">
        <v>0</v>
      </c>
      <c r="AK171" s="30"/>
      <c r="AL171" s="302">
        <f>IF($Y171,AJ171/$Y171*100,0)</f>
        <v>0</v>
      </c>
      <c r="AM171" s="30"/>
      <c r="AN171" s="114">
        <v>678347</v>
      </c>
      <c r="AO171" s="30"/>
      <c r="AP171" s="114">
        <v>271818.42870950524</v>
      </c>
      <c r="AQ171" s="30"/>
      <c r="AR171" s="114">
        <v>134578.19263358667</v>
      </c>
      <c r="AS171" s="31"/>
      <c r="AT171" s="30">
        <v>56</v>
      </c>
      <c r="AU171" s="31"/>
      <c r="AV171" s="298">
        <v>13099</v>
      </c>
      <c r="AW171" s="31"/>
      <c r="AX171" s="298">
        <f>IF(E171,AV171,0)</f>
        <v>13099</v>
      </c>
      <c r="AY171" s="31"/>
      <c r="AZ171" s="298">
        <f>IF(K171,AV171,0)</f>
        <v>13099</v>
      </c>
      <c r="BA171" s="31"/>
      <c r="BB171" s="298">
        <f>IF(Q171,AV171,0)</f>
        <v>13099</v>
      </c>
    </row>
    <row r="172" spans="1:54" ht="8.4499999999999993" customHeight="1" x14ac:dyDescent="0.25">
      <c r="A172" s="30">
        <v>57</v>
      </c>
      <c r="B172" s="31"/>
      <c r="C172" s="30" t="s">
        <v>186</v>
      </c>
      <c r="D172" s="31"/>
      <c r="E172" s="114">
        <v>130716</v>
      </c>
      <c r="F172" s="30"/>
      <c r="G172" s="302">
        <f>(E172/$AV172)</f>
        <v>15.116919162715392</v>
      </c>
      <c r="H172" s="30"/>
      <c r="I172" s="302">
        <f>IF(G$219,G172/G$219*100,0)</f>
        <v>62.139916081098058</v>
      </c>
      <c r="J172" s="30"/>
      <c r="K172" s="114">
        <v>1604967</v>
      </c>
      <c r="L172" s="30"/>
      <c r="M172" s="302">
        <f>(K172/$AV172)</f>
        <v>185.60969122238927</v>
      </c>
      <c r="N172" s="30"/>
      <c r="O172" s="302">
        <f>IF(M$219,M172/M$219*100,0)</f>
        <v>137.39045786488106</v>
      </c>
      <c r="P172" s="30"/>
      <c r="Q172" s="114">
        <v>1590419</v>
      </c>
      <c r="R172" s="30"/>
      <c r="S172" s="302">
        <f>(Q172/$AV172)</f>
        <v>183.92725800855789</v>
      </c>
      <c r="T172" s="30"/>
      <c r="U172" s="302">
        <f>IF(S$219,S172/S$219*100,0)</f>
        <v>89.989677818839937</v>
      </c>
      <c r="V172" s="30"/>
      <c r="W172" s="114">
        <v>100315</v>
      </c>
      <c r="X172" s="30"/>
      <c r="Y172" s="114">
        <f>(E172+K172+Q172)</f>
        <v>3326102</v>
      </c>
      <c r="Z172" s="30"/>
      <c r="AA172" s="30"/>
      <c r="AB172" s="114">
        <v>823500</v>
      </c>
      <c r="AC172" s="30"/>
      <c r="AD172" s="302">
        <f>IF($Y172,AB172/$Y172*100,0)</f>
        <v>24.758711548834039</v>
      </c>
      <c r="AE172" s="30"/>
      <c r="AF172" s="114">
        <v>800944</v>
      </c>
      <c r="AG172" s="30"/>
      <c r="AH172" s="302">
        <f>IF($Y172,AF172/$Y172*100,0)</f>
        <v>24.080560367661604</v>
      </c>
      <c r="AI172" s="30"/>
      <c r="AJ172" s="114">
        <v>0</v>
      </c>
      <c r="AK172" s="30"/>
      <c r="AL172" s="302">
        <f>IF($Y172,AJ172/$Y172*100,0)</f>
        <v>0</v>
      </c>
      <c r="AM172" s="30"/>
      <c r="AN172" s="114">
        <v>1025823</v>
      </c>
      <c r="AO172" s="30"/>
      <c r="AP172" s="114">
        <v>221381.09815837265</v>
      </c>
      <c r="AQ172" s="30"/>
      <c r="AR172" s="114">
        <v>112981.08495619084</v>
      </c>
      <c r="AS172" s="31"/>
      <c r="AT172" s="30">
        <v>57</v>
      </c>
      <c r="AU172" s="31"/>
      <c r="AV172" s="298">
        <v>8647</v>
      </c>
      <c r="AW172" s="31"/>
      <c r="AX172" s="298">
        <f>IF(E172,AV172,0)</f>
        <v>8647</v>
      </c>
      <c r="AY172" s="31"/>
      <c r="AZ172" s="298">
        <f>IF(K172,AV172,0)</f>
        <v>8647</v>
      </c>
      <c r="BA172" s="31"/>
      <c r="BB172" s="298">
        <f>IF(Q172,AV172,0)</f>
        <v>8647</v>
      </c>
    </row>
    <row r="173" spans="1:54" ht="8.4499999999999993" customHeight="1" x14ac:dyDescent="0.25">
      <c r="A173" s="30">
        <v>58</v>
      </c>
      <c r="B173" s="31"/>
      <c r="C173" s="30" t="s">
        <v>187</v>
      </c>
      <c r="D173" s="31"/>
      <c r="E173" s="114">
        <v>217509</v>
      </c>
      <c r="F173" s="30"/>
      <c r="G173" s="302">
        <f>(E173/$AV173)</f>
        <v>6.9387501196286729</v>
      </c>
      <c r="H173" s="30"/>
      <c r="I173" s="302">
        <f>IF(G$219,G173/G$219*100,0)</f>
        <v>28.522567693878237</v>
      </c>
      <c r="J173" s="30"/>
      <c r="K173" s="114">
        <v>5614521</v>
      </c>
      <c r="L173" s="30"/>
      <c r="M173" s="302">
        <f>(K173/$AV173)</f>
        <v>179.10871853765912</v>
      </c>
      <c r="N173" s="30"/>
      <c r="O173" s="302">
        <f>IF(M$219,M173/M$219*100,0)</f>
        <v>132.57836207483956</v>
      </c>
      <c r="P173" s="30"/>
      <c r="Q173" s="114">
        <v>4738640</v>
      </c>
      <c r="R173" s="30"/>
      <c r="S173" s="302">
        <f>(Q173/$AV173)</f>
        <v>151.16725683478484</v>
      </c>
      <c r="T173" s="30"/>
      <c r="U173" s="302">
        <f>IF(S$219,S173/S$219*100,0)</f>
        <v>73.961265375288548</v>
      </c>
      <c r="V173" s="30"/>
      <c r="W173" s="114">
        <v>0</v>
      </c>
      <c r="X173" s="30"/>
      <c r="Y173" s="114">
        <f>(E173+K173+Q173)</f>
        <v>10570670</v>
      </c>
      <c r="Z173" s="30"/>
      <c r="AA173" s="30"/>
      <c r="AB173" s="114">
        <v>3416440</v>
      </c>
      <c r="AC173" s="30"/>
      <c r="AD173" s="302">
        <f>IF($Y173,AB173/$Y173*100,0)</f>
        <v>32.319994853684769</v>
      </c>
      <c r="AE173" s="30"/>
      <c r="AF173" s="114">
        <v>1758937</v>
      </c>
      <c r="AG173" s="30"/>
      <c r="AH173" s="302">
        <f>IF($Y173,AF173/$Y173*100,0)</f>
        <v>16.63978726041017</v>
      </c>
      <c r="AI173" s="30"/>
      <c r="AJ173" s="114">
        <v>0</v>
      </c>
      <c r="AK173" s="30"/>
      <c r="AL173" s="302">
        <f>IF($Y173,AJ173/$Y173*100,0)</f>
        <v>0</v>
      </c>
      <c r="AM173" s="30"/>
      <c r="AN173" s="114">
        <v>3520913</v>
      </c>
      <c r="AO173" s="30"/>
      <c r="AP173" s="114">
        <v>514143.96536039154</v>
      </c>
      <c r="AQ173" s="30"/>
      <c r="AR173" s="114">
        <v>917254.91344988253</v>
      </c>
      <c r="AS173" s="31"/>
      <c r="AT173" s="30">
        <v>58</v>
      </c>
      <c r="AU173" s="31"/>
      <c r="AV173" s="298">
        <v>31347</v>
      </c>
      <c r="AW173" s="31"/>
      <c r="AX173" s="298">
        <f>IF(E173,AV173,0)</f>
        <v>31347</v>
      </c>
      <c r="AY173" s="31"/>
      <c r="AZ173" s="298">
        <f>IF(K173,AV173,0)</f>
        <v>31347</v>
      </c>
      <c r="BA173" s="31"/>
      <c r="BB173" s="298">
        <f>IF(Q173,AV173,0)</f>
        <v>31347</v>
      </c>
    </row>
    <row r="174" spans="1:54" ht="8.4499999999999993" customHeight="1" x14ac:dyDescent="0.25">
      <c r="A174" s="30">
        <v>59</v>
      </c>
      <c r="B174" s="31"/>
      <c r="C174" s="30" t="s">
        <v>188</v>
      </c>
      <c r="D174" s="31"/>
      <c r="E174" s="114">
        <v>170854</v>
      </c>
      <c r="F174" s="30"/>
      <c r="G174" s="302">
        <f>(E174/$AV174)</f>
        <v>15.463299846139922</v>
      </c>
      <c r="H174" s="30"/>
      <c r="I174" s="302">
        <f>IF(G$219,G174/G$219*100,0)</f>
        <v>63.563755579638269</v>
      </c>
      <c r="J174" s="30"/>
      <c r="K174" s="114">
        <v>1845832</v>
      </c>
      <c r="L174" s="30"/>
      <c r="M174" s="302">
        <f>(K174/$AV174)</f>
        <v>167.05873834736175</v>
      </c>
      <c r="N174" s="30"/>
      <c r="O174" s="302">
        <f>IF(M$219,M174/M$219*100,0)</f>
        <v>123.65882622137975</v>
      </c>
      <c r="P174" s="30"/>
      <c r="Q174" s="114">
        <v>1958259</v>
      </c>
      <c r="R174" s="30"/>
      <c r="S174" s="302">
        <f>(Q174/$AV174)</f>
        <v>177.23404833016562</v>
      </c>
      <c r="T174" s="30"/>
      <c r="U174" s="302">
        <f>IF(S$219,S174/S$219*100,0)</f>
        <v>86.714906101727536</v>
      </c>
      <c r="V174" s="30"/>
      <c r="W174" s="114">
        <v>58898</v>
      </c>
      <c r="X174" s="30"/>
      <c r="Y174" s="114">
        <f>(E174+K174+Q174)</f>
        <v>3974945</v>
      </c>
      <c r="Z174" s="30"/>
      <c r="AA174" s="30"/>
      <c r="AB174" s="114">
        <v>1210052</v>
      </c>
      <c r="AC174" s="30"/>
      <c r="AD174" s="302">
        <f>IF($Y174,AB174/$Y174*100,0)</f>
        <v>30.441980958227095</v>
      </c>
      <c r="AE174" s="30"/>
      <c r="AF174" s="114">
        <v>771801</v>
      </c>
      <c r="AG174" s="30"/>
      <c r="AH174" s="302">
        <f>IF($Y174,AF174/$Y174*100,0)</f>
        <v>19.416646016485764</v>
      </c>
      <c r="AI174" s="30"/>
      <c r="AJ174" s="114">
        <v>0</v>
      </c>
      <c r="AK174" s="30"/>
      <c r="AL174" s="302">
        <f>IF($Y174,AJ174/$Y174*100,0)</f>
        <v>0</v>
      </c>
      <c r="AM174" s="30"/>
      <c r="AN174" s="114">
        <v>1191279</v>
      </c>
      <c r="AO174" s="30"/>
      <c r="AP174" s="114">
        <v>326967.31839530432</v>
      </c>
      <c r="AQ174" s="30"/>
      <c r="AR174" s="114">
        <v>206002.94239261851</v>
      </c>
      <c r="AS174" s="31"/>
      <c r="AT174" s="30">
        <v>59</v>
      </c>
      <c r="AU174" s="31"/>
      <c r="AV174" s="298">
        <v>11049</v>
      </c>
      <c r="AW174" s="31"/>
      <c r="AX174" s="298">
        <f>IF(E174,AV174,0)</f>
        <v>11049</v>
      </c>
      <c r="AY174" s="31"/>
      <c r="AZ174" s="298">
        <f>IF(K174,AV174,0)</f>
        <v>11049</v>
      </c>
      <c r="BA174" s="31"/>
      <c r="BB174" s="298">
        <f>IF(Q174,AV174,0)</f>
        <v>11049</v>
      </c>
    </row>
    <row r="175" spans="1:54" ht="8.4499999999999993" customHeight="1" x14ac:dyDescent="0.25">
      <c r="A175" s="30">
        <v>60</v>
      </c>
      <c r="B175" s="31"/>
      <c r="C175" s="30" t="s">
        <v>189</v>
      </c>
      <c r="D175" s="31"/>
      <c r="E175" s="114">
        <v>581106</v>
      </c>
      <c r="F175" s="30"/>
      <c r="G175" s="302">
        <f>(E175/$AV175)</f>
        <v>5.8990143032616311</v>
      </c>
      <c r="H175" s="30"/>
      <c r="I175" s="302">
        <f>IF(G$219,G175/G$219*100,0)</f>
        <v>24.248608451249428</v>
      </c>
      <c r="J175" s="30"/>
      <c r="K175" s="114">
        <v>15703880</v>
      </c>
      <c r="L175" s="30"/>
      <c r="M175" s="302">
        <f>(K175/$AV175)</f>
        <v>159.41568790668873</v>
      </c>
      <c r="N175" s="30"/>
      <c r="O175" s="302">
        <f>IF(M$219,M175/M$219*100,0)</f>
        <v>118.0013511584517</v>
      </c>
      <c r="P175" s="30"/>
      <c r="Q175" s="114">
        <v>7815375</v>
      </c>
      <c r="R175" s="30"/>
      <c r="S175" s="302">
        <f>(Q175/$AV175)</f>
        <v>79.336659594554817</v>
      </c>
      <c r="T175" s="30"/>
      <c r="U175" s="302">
        <f>IF(S$219,S175/S$219*100,0)</f>
        <v>38.81686985082316</v>
      </c>
      <c r="V175" s="30"/>
      <c r="W175" s="114">
        <v>913923</v>
      </c>
      <c r="X175" s="30"/>
      <c r="Y175" s="114">
        <f>(E175+K175+Q175)</f>
        <v>24100361</v>
      </c>
      <c r="Z175" s="30"/>
      <c r="AA175" s="30"/>
      <c r="AB175" s="114">
        <v>9101127</v>
      </c>
      <c r="AC175" s="30"/>
      <c r="AD175" s="302">
        <f>IF($Y175,AB175/$Y175*100,0)</f>
        <v>37.763446779905081</v>
      </c>
      <c r="AE175" s="30"/>
      <c r="AF175" s="114">
        <v>459220</v>
      </c>
      <c r="AG175" s="30"/>
      <c r="AH175" s="302">
        <f>IF($Y175,AF175/$Y175*100,0)</f>
        <v>1.9054486362258225</v>
      </c>
      <c r="AI175" s="30"/>
      <c r="AJ175" s="114">
        <v>44628</v>
      </c>
      <c r="AK175" s="30"/>
      <c r="AL175" s="302">
        <f>IF($Y175,AJ175/$Y175*100,0)</f>
        <v>0.18517564944359133</v>
      </c>
      <c r="AM175" s="30"/>
      <c r="AN175" s="114">
        <v>11519285</v>
      </c>
      <c r="AO175" s="30"/>
      <c r="AP175" s="114">
        <v>1353656.4185636614</v>
      </c>
      <c r="AQ175" s="30"/>
      <c r="AR175" s="114">
        <v>1121414.179381137</v>
      </c>
      <c r="AS175" s="31"/>
      <c r="AT175" s="30">
        <v>60</v>
      </c>
      <c r="AU175" s="31"/>
      <c r="AV175" s="298">
        <v>98509</v>
      </c>
      <c r="AW175" s="31"/>
      <c r="AX175" s="298">
        <f>IF(E175,AV175,0)</f>
        <v>98509</v>
      </c>
      <c r="AY175" s="31"/>
      <c r="AZ175" s="298">
        <f>IF(K175,AV175,0)</f>
        <v>98509</v>
      </c>
      <c r="BA175" s="31"/>
      <c r="BB175" s="298">
        <f>IF(Q175,AV175,0)</f>
        <v>98509</v>
      </c>
    </row>
    <row r="176" spans="1:54" ht="8.4499999999999993" customHeight="1" x14ac:dyDescent="0.25">
      <c r="A176" s="39"/>
      <c r="B176" s="31"/>
      <c r="C176" s="30"/>
      <c r="D176" s="31"/>
      <c r="E176" s="30"/>
      <c r="F176" s="30"/>
      <c r="G176" s="54"/>
      <c r="H176" s="30"/>
      <c r="I176" s="54"/>
      <c r="J176" s="30"/>
      <c r="K176" s="30"/>
      <c r="L176" s="30"/>
      <c r="M176" s="54"/>
      <c r="N176" s="30"/>
      <c r="O176" s="54"/>
      <c r="P176" s="30"/>
      <c r="Q176" s="30"/>
      <c r="R176" s="30"/>
      <c r="S176" s="54"/>
      <c r="T176" s="30"/>
      <c r="U176" s="54"/>
      <c r="V176" s="30"/>
      <c r="W176" s="30"/>
      <c r="X176" s="30"/>
      <c r="Y176" s="30"/>
      <c r="Z176" s="30"/>
      <c r="AA176" s="30"/>
      <c r="AB176" s="30"/>
      <c r="AC176" s="30"/>
      <c r="AD176" s="54"/>
      <c r="AE176" s="30"/>
      <c r="AF176" s="30"/>
      <c r="AG176" s="30"/>
      <c r="AH176" s="54"/>
      <c r="AI176" s="30"/>
      <c r="AJ176" s="30"/>
      <c r="AK176" s="30"/>
      <c r="AL176" s="54"/>
      <c r="AM176" s="30"/>
      <c r="AN176" s="30"/>
      <c r="AO176" s="30"/>
      <c r="AP176" s="30"/>
      <c r="AQ176" s="30"/>
      <c r="AR176" s="30"/>
      <c r="AS176" s="31"/>
      <c r="AT176" s="37"/>
      <c r="AU176" s="31"/>
      <c r="AV176" s="277"/>
      <c r="AW176" s="31"/>
      <c r="AX176" s="31"/>
      <c r="AY176" s="31"/>
      <c r="AZ176" s="31"/>
      <c r="BA176" s="31"/>
      <c r="BB176" s="31"/>
    </row>
    <row r="177" spans="1:54" ht="8.4499999999999993" customHeight="1" x14ac:dyDescent="0.25">
      <c r="A177" s="30">
        <v>61</v>
      </c>
      <c r="B177" s="31"/>
      <c r="C177" s="30" t="s">
        <v>190</v>
      </c>
      <c r="D177" s="31"/>
      <c r="E177" s="114">
        <v>244979</v>
      </c>
      <c r="F177" s="30"/>
      <c r="G177" s="302">
        <f>(E177/$AV177)</f>
        <v>16.513582743511964</v>
      </c>
      <c r="H177" s="30"/>
      <c r="I177" s="302">
        <f>IF(G$219,G177/G$219*100,0)</f>
        <v>67.881069868457161</v>
      </c>
      <c r="J177" s="30"/>
      <c r="K177" s="114">
        <v>1860674</v>
      </c>
      <c r="L177" s="30"/>
      <c r="M177" s="302">
        <f>(K177/$AV177)</f>
        <v>125.42460397708123</v>
      </c>
      <c r="N177" s="30"/>
      <c r="O177" s="302">
        <f>IF(M$219,M177/M$219*100,0)</f>
        <v>92.840754458697859</v>
      </c>
      <c r="P177" s="30"/>
      <c r="Q177" s="114">
        <v>2645671</v>
      </c>
      <c r="R177" s="30"/>
      <c r="S177" s="302">
        <f>(Q177/$AV177)</f>
        <v>178.33980451634648</v>
      </c>
      <c r="T177" s="30"/>
      <c r="U177" s="302">
        <f>IF(S$219,S177/S$219*100,0)</f>
        <v>87.255916955790141</v>
      </c>
      <c r="V177" s="30"/>
      <c r="W177" s="114">
        <v>194392</v>
      </c>
      <c r="X177" s="30"/>
      <c r="Y177" s="114">
        <f>(E177+K177+Q177)</f>
        <v>4751324</v>
      </c>
      <c r="Z177" s="30"/>
      <c r="AA177" s="30"/>
      <c r="AB177" s="114">
        <v>1513455</v>
      </c>
      <c r="AC177" s="30"/>
      <c r="AD177" s="302">
        <f>IF($Y177,AB177/$Y177*100,0)</f>
        <v>31.853331829191191</v>
      </c>
      <c r="AE177" s="30"/>
      <c r="AF177" s="114">
        <v>732268</v>
      </c>
      <c r="AG177" s="30"/>
      <c r="AH177" s="302">
        <f>IF($Y177,AF177/$Y177*100,0)</f>
        <v>15.411872564363113</v>
      </c>
      <c r="AI177" s="30"/>
      <c r="AJ177" s="114">
        <v>21450</v>
      </c>
      <c r="AK177" s="30"/>
      <c r="AL177" s="302">
        <f>IF($Y177,AJ177/$Y177*100,0)</f>
        <v>0.45145311075397093</v>
      </c>
      <c r="AM177" s="30"/>
      <c r="AN177" s="114">
        <v>1133760</v>
      </c>
      <c r="AO177" s="30"/>
      <c r="AP177" s="114">
        <v>360668.75905300729</v>
      </c>
      <c r="AQ177" s="30"/>
      <c r="AR177" s="114">
        <v>315227.21155707684</v>
      </c>
      <c r="AS177" s="31"/>
      <c r="AT177" s="30">
        <v>61</v>
      </c>
      <c r="AU177" s="31"/>
      <c r="AV177" s="298">
        <v>14835</v>
      </c>
      <c r="AW177" s="31"/>
      <c r="AX177" s="298">
        <f>IF(E177,AV177,0)</f>
        <v>14835</v>
      </c>
      <c r="AY177" s="31"/>
      <c r="AZ177" s="298">
        <f>IF(K177,AV177,0)</f>
        <v>14835</v>
      </c>
      <c r="BA177" s="31"/>
      <c r="BB177" s="298">
        <f>IF(Q177,AV177,0)</f>
        <v>14835</v>
      </c>
    </row>
    <row r="178" spans="1:54" ht="8.4499999999999993" customHeight="1" x14ac:dyDescent="0.25">
      <c r="A178" s="30">
        <v>62</v>
      </c>
      <c r="B178" s="31"/>
      <c r="C178" s="30" t="s">
        <v>191</v>
      </c>
      <c r="D178" s="31"/>
      <c r="E178" s="114">
        <v>219568</v>
      </c>
      <c r="F178" s="30"/>
      <c r="G178" s="302">
        <f>(E178/$AV178)</f>
        <v>10.508159846853314</v>
      </c>
      <c r="H178" s="30"/>
      <c r="I178" s="302">
        <f>IF(G$219,G178/G$219*100,0)</f>
        <v>43.195056083963188</v>
      </c>
      <c r="J178" s="30"/>
      <c r="K178" s="114">
        <v>125574</v>
      </c>
      <c r="L178" s="30"/>
      <c r="M178" s="302">
        <f>(K178/$AV178)</f>
        <v>6.009763101220388</v>
      </c>
      <c r="N178" s="30"/>
      <c r="O178" s="302">
        <f>IF(M$219,M178/M$219*100,0)</f>
        <v>4.4484967282599408</v>
      </c>
      <c r="P178" s="30"/>
      <c r="Q178" s="114">
        <v>2953996</v>
      </c>
      <c r="R178" s="30"/>
      <c r="S178" s="302">
        <f>(Q178/$AV178)</f>
        <v>141.37334290500121</v>
      </c>
      <c r="T178" s="30"/>
      <c r="U178" s="302">
        <f>IF(S$219,S178/S$219*100,0)</f>
        <v>69.169419029785644</v>
      </c>
      <c r="V178" s="30"/>
      <c r="W178" s="114">
        <v>296780</v>
      </c>
      <c r="X178" s="30"/>
      <c r="Y178" s="114">
        <f>(E178+K178+Q178)</f>
        <v>3299138</v>
      </c>
      <c r="Z178" s="30"/>
      <c r="AA178" s="30"/>
      <c r="AB178" s="114">
        <v>876999</v>
      </c>
      <c r="AC178" s="30"/>
      <c r="AD178" s="302">
        <f>IF($Y178,AB178/$Y178*100,0)</f>
        <v>26.582670988603692</v>
      </c>
      <c r="AE178" s="30"/>
      <c r="AF178" s="114">
        <v>673034</v>
      </c>
      <c r="AG178" s="30"/>
      <c r="AH178" s="302">
        <f>IF($Y178,AF178/$Y178*100,0)</f>
        <v>20.40029850221482</v>
      </c>
      <c r="AI178" s="30"/>
      <c r="AJ178" s="114">
        <v>0</v>
      </c>
      <c r="AK178" s="30"/>
      <c r="AL178" s="302">
        <f>IF($Y178,AJ178/$Y178*100,0)</f>
        <v>0</v>
      </c>
      <c r="AM178" s="30"/>
      <c r="AN178" s="114">
        <v>0</v>
      </c>
      <c r="AO178" s="30"/>
      <c r="AP178" s="114">
        <v>424521.69021742395</v>
      </c>
      <c r="AQ178" s="30"/>
      <c r="AR178" s="114">
        <v>90772.020189250004</v>
      </c>
      <c r="AS178" s="31"/>
      <c r="AT178" s="30">
        <v>62</v>
      </c>
      <c r="AU178" s="31"/>
      <c r="AV178" s="298">
        <v>20895</v>
      </c>
      <c r="AW178" s="31"/>
      <c r="AX178" s="298">
        <f>IF(E178,AV178,0)</f>
        <v>20895</v>
      </c>
      <c r="AY178" s="31"/>
      <c r="AZ178" s="298">
        <f>IF(K178,AV178,0)</f>
        <v>20895</v>
      </c>
      <c r="BA178" s="31"/>
      <c r="BB178" s="298">
        <f>IF(Q178,AV178,0)</f>
        <v>20895</v>
      </c>
    </row>
    <row r="179" spans="1:54" ht="8.4499999999999993" customHeight="1" x14ac:dyDescent="0.25">
      <c r="A179" s="30">
        <v>63</v>
      </c>
      <c r="B179" s="31"/>
      <c r="C179" s="30" t="s">
        <v>192</v>
      </c>
      <c r="D179" s="31"/>
      <c r="E179" s="114">
        <v>385049</v>
      </c>
      <c r="F179" s="30"/>
      <c r="G179" s="302">
        <f>(E179/$AV179)</f>
        <v>31.719993409671307</v>
      </c>
      <c r="H179" s="30"/>
      <c r="I179" s="302">
        <f>IF(G$219,G179/G$219*100,0)</f>
        <v>130.38885154796989</v>
      </c>
      <c r="J179" s="30"/>
      <c r="K179" s="114">
        <v>2790522</v>
      </c>
      <c r="L179" s="30"/>
      <c r="M179" s="302">
        <f>(K179/$AV179)</f>
        <v>229.88071505066316</v>
      </c>
      <c r="N179" s="30"/>
      <c r="O179" s="302">
        <f>IF(M$219,M179/M$219*100,0)</f>
        <v>170.16038595352768</v>
      </c>
      <c r="P179" s="30"/>
      <c r="Q179" s="114">
        <v>2387811</v>
      </c>
      <c r="R179" s="30"/>
      <c r="S179" s="302">
        <f>(Q179/$AV179)</f>
        <v>196.70574182387347</v>
      </c>
      <c r="T179" s="30"/>
      <c r="U179" s="302">
        <f>IF(S$219,S179/S$219*100,0)</f>
        <v>96.241777991507121</v>
      </c>
      <c r="V179" s="30"/>
      <c r="W179" s="114">
        <v>24528</v>
      </c>
      <c r="X179" s="30"/>
      <c r="Y179" s="114">
        <f>(E179+K179+Q179)</f>
        <v>5563382</v>
      </c>
      <c r="Z179" s="30"/>
      <c r="AA179" s="30"/>
      <c r="AB179" s="114">
        <v>1344794</v>
      </c>
      <c r="AC179" s="30"/>
      <c r="AD179" s="302">
        <f>IF($Y179,AB179/$Y179*100,0)</f>
        <v>24.172239116422347</v>
      </c>
      <c r="AE179" s="30"/>
      <c r="AF179" s="114">
        <v>1529649</v>
      </c>
      <c r="AG179" s="30"/>
      <c r="AH179" s="302">
        <f>IF($Y179,AF179/$Y179*100,0)</f>
        <v>27.494948216750171</v>
      </c>
      <c r="AI179" s="30"/>
      <c r="AJ179" s="114">
        <v>0</v>
      </c>
      <c r="AK179" s="30"/>
      <c r="AL179" s="302">
        <f>IF($Y179,AJ179/$Y179*100,0)</f>
        <v>0</v>
      </c>
      <c r="AM179" s="30"/>
      <c r="AN179" s="114">
        <v>1811659</v>
      </c>
      <c r="AO179" s="30"/>
      <c r="AP179" s="114">
        <v>1033681.6061313379</v>
      </c>
      <c r="AQ179" s="30"/>
      <c r="AR179" s="114">
        <v>546500.56502672425</v>
      </c>
      <c r="AS179" s="31"/>
      <c r="AT179" s="30">
        <v>63</v>
      </c>
      <c r="AU179" s="31"/>
      <c r="AV179" s="298">
        <v>12139</v>
      </c>
      <c r="AW179" s="31"/>
      <c r="AX179" s="298">
        <f>IF(E179,AV179,0)</f>
        <v>12139</v>
      </c>
      <c r="AY179" s="31"/>
      <c r="AZ179" s="298">
        <f>IF(K179,AV179,0)</f>
        <v>12139</v>
      </c>
      <c r="BA179" s="31"/>
      <c r="BB179" s="298">
        <f>IF(Q179,AV179,0)</f>
        <v>12139</v>
      </c>
    </row>
    <row r="180" spans="1:54" ht="8.4499999999999993" customHeight="1" x14ac:dyDescent="0.25">
      <c r="A180" s="30">
        <v>64</v>
      </c>
      <c r="B180" s="31"/>
      <c r="C180" s="30" t="s">
        <v>193</v>
      </c>
      <c r="D180" s="31"/>
      <c r="E180" s="114">
        <v>172000</v>
      </c>
      <c r="F180" s="30"/>
      <c r="G180" s="302">
        <f>(E180/$AV180)</f>
        <v>14.227810406154354</v>
      </c>
      <c r="H180" s="30"/>
      <c r="I180" s="302">
        <f>IF(G$219,G180/G$219*100,0)</f>
        <v>58.485127501164413</v>
      </c>
      <c r="J180" s="30"/>
      <c r="K180" s="114">
        <v>2169785</v>
      </c>
      <c r="L180" s="30"/>
      <c r="M180" s="302">
        <f>(K180/$AV180)</f>
        <v>179.48424187277689</v>
      </c>
      <c r="N180" s="30"/>
      <c r="O180" s="302">
        <f>IF(M$219,M180/M$219*100,0)</f>
        <v>132.85632882652689</v>
      </c>
      <c r="P180" s="30"/>
      <c r="Q180" s="114">
        <v>2312090</v>
      </c>
      <c r="R180" s="30"/>
      <c r="S180" s="302">
        <f>(Q180/$AV180)</f>
        <v>191.25568698817108</v>
      </c>
      <c r="T180" s="30"/>
      <c r="U180" s="302">
        <f>IF(S$219,S180/S$219*100,0)</f>
        <v>93.575241861571186</v>
      </c>
      <c r="V180" s="30"/>
      <c r="W180" s="114">
        <v>66774</v>
      </c>
      <c r="X180" s="30"/>
      <c r="Y180" s="114">
        <f>(E180+K180+Q180)</f>
        <v>4653875</v>
      </c>
      <c r="Z180" s="30"/>
      <c r="AA180" s="30"/>
      <c r="AB180" s="114">
        <v>1214402</v>
      </c>
      <c r="AC180" s="30"/>
      <c r="AD180" s="302">
        <f>IF($Y180,AB180/$Y180*100,0)</f>
        <v>26.094426687437888</v>
      </c>
      <c r="AE180" s="30"/>
      <c r="AF180" s="114">
        <v>911571</v>
      </c>
      <c r="AG180" s="30"/>
      <c r="AH180" s="302">
        <f>IF($Y180,AF180/$Y180*100,0)</f>
        <v>19.587354623834976</v>
      </c>
      <c r="AI180" s="30"/>
      <c r="AJ180" s="114">
        <v>0</v>
      </c>
      <c r="AK180" s="30"/>
      <c r="AL180" s="302">
        <f>IF($Y180,AJ180/$Y180*100,0)</f>
        <v>0</v>
      </c>
      <c r="AM180" s="30"/>
      <c r="AN180" s="114">
        <v>1400353</v>
      </c>
      <c r="AO180" s="30"/>
      <c r="AP180" s="114">
        <v>358784.93128475116</v>
      </c>
      <c r="AQ180" s="30"/>
      <c r="AR180" s="114">
        <v>264474.24160815228</v>
      </c>
      <c r="AS180" s="31"/>
      <c r="AT180" s="30">
        <v>64</v>
      </c>
      <c r="AU180" s="31"/>
      <c r="AV180" s="298">
        <v>12089</v>
      </c>
      <c r="AW180" s="31"/>
      <c r="AX180" s="298">
        <f>IF(E180,AV180,0)</f>
        <v>12089</v>
      </c>
      <c r="AY180" s="31"/>
      <c r="AZ180" s="298">
        <f>IF(K180,AV180,0)</f>
        <v>12089</v>
      </c>
      <c r="BA180" s="31"/>
      <c r="BB180" s="298">
        <f>IF(Q180,AV180,0)</f>
        <v>12089</v>
      </c>
    </row>
    <row r="181" spans="1:54" ht="8.4499999999999993" customHeight="1" x14ac:dyDescent="0.25">
      <c r="A181" s="30">
        <v>65</v>
      </c>
      <c r="B181" s="31"/>
      <c r="C181" s="30" t="s">
        <v>194</v>
      </c>
      <c r="D181" s="31"/>
      <c r="E181" s="114">
        <v>99470</v>
      </c>
      <c r="F181" s="30"/>
      <c r="G181" s="302">
        <f>(E181/$AV181)</f>
        <v>6.1759592698373273</v>
      </c>
      <c r="H181" s="30"/>
      <c r="I181" s="302">
        <f>IF(G$219,G181/G$219*100,0)</f>
        <v>25.38702407660659</v>
      </c>
      <c r="J181" s="30"/>
      <c r="K181" s="114">
        <v>1930291</v>
      </c>
      <c r="L181" s="30"/>
      <c r="M181" s="302">
        <f>(K181/$AV181)</f>
        <v>119.84918663851981</v>
      </c>
      <c r="N181" s="30"/>
      <c r="O181" s="302">
        <f>IF(M$219,M181/M$219*100,0)</f>
        <v>88.713765528928278</v>
      </c>
      <c r="P181" s="30"/>
      <c r="Q181" s="114">
        <v>2050326</v>
      </c>
      <c r="R181" s="30"/>
      <c r="S181" s="302">
        <f>(Q181/$AV181)</f>
        <v>127.30199925493605</v>
      </c>
      <c r="T181" s="30"/>
      <c r="U181" s="302">
        <f>IF(S$219,S181/S$219*100,0)</f>
        <v>62.284764219737731</v>
      </c>
      <c r="V181" s="30"/>
      <c r="W181" s="114">
        <v>18007</v>
      </c>
      <c r="X181" s="30"/>
      <c r="Y181" s="114">
        <f>(E181+K181+Q181)</f>
        <v>4080087</v>
      </c>
      <c r="Z181" s="30"/>
      <c r="AA181" s="30"/>
      <c r="AB181" s="114">
        <v>932633</v>
      </c>
      <c r="AC181" s="30"/>
      <c r="AD181" s="302">
        <f>IF($Y181,AB181/$Y181*100,0)</f>
        <v>22.85816454404036</v>
      </c>
      <c r="AE181" s="30"/>
      <c r="AF181" s="114">
        <v>935497</v>
      </c>
      <c r="AG181" s="30"/>
      <c r="AH181" s="302">
        <f>IF($Y181,AF181/$Y181*100,0)</f>
        <v>22.928359125675506</v>
      </c>
      <c r="AI181" s="30"/>
      <c r="AJ181" s="114">
        <v>0</v>
      </c>
      <c r="AK181" s="30"/>
      <c r="AL181" s="302">
        <f>IF($Y181,AJ181/$Y181*100,0)</f>
        <v>0</v>
      </c>
      <c r="AM181" s="30"/>
      <c r="AN181" s="114">
        <v>1521842</v>
      </c>
      <c r="AO181" s="30"/>
      <c r="AP181" s="114">
        <v>358215.98097025789</v>
      </c>
      <c r="AQ181" s="30"/>
      <c r="AR181" s="114">
        <v>476093.94205292262</v>
      </c>
      <c r="AS181" s="31"/>
      <c r="AT181" s="30">
        <v>65</v>
      </c>
      <c r="AU181" s="31"/>
      <c r="AV181" s="298">
        <v>16106</v>
      </c>
      <c r="AW181" s="31"/>
      <c r="AX181" s="298">
        <f>IF(E181,AV181,0)</f>
        <v>16106</v>
      </c>
      <c r="AY181" s="31"/>
      <c r="AZ181" s="298">
        <f>IF(K181,AV181,0)</f>
        <v>16106</v>
      </c>
      <c r="BA181" s="31"/>
      <c r="BB181" s="298">
        <f>IF(Q181,AV181,0)</f>
        <v>16106</v>
      </c>
    </row>
    <row r="182" spans="1:54" ht="8.4499999999999993" customHeight="1" x14ac:dyDescent="0.25">
      <c r="A182" s="39"/>
      <c r="B182" s="31"/>
      <c r="C182" s="30"/>
      <c r="D182" s="31"/>
      <c r="E182" s="30"/>
      <c r="F182" s="30"/>
      <c r="G182" s="54"/>
      <c r="H182" s="30"/>
      <c r="I182" s="54"/>
      <c r="J182" s="30"/>
      <c r="K182" s="30"/>
      <c r="L182" s="30"/>
      <c r="M182" s="54"/>
      <c r="N182" s="30"/>
      <c r="O182" s="54"/>
      <c r="P182" s="30"/>
      <c r="Q182" s="30"/>
      <c r="R182" s="30"/>
      <c r="S182" s="54"/>
      <c r="T182" s="30"/>
      <c r="U182" s="54"/>
      <c r="V182" s="30"/>
      <c r="W182" s="30"/>
      <c r="X182" s="30"/>
      <c r="Y182" s="30"/>
      <c r="Z182" s="30"/>
      <c r="AA182" s="30"/>
      <c r="AB182" s="30"/>
      <c r="AC182" s="30"/>
      <c r="AD182" s="54"/>
      <c r="AE182" s="30"/>
      <c r="AF182" s="30"/>
      <c r="AG182" s="30"/>
      <c r="AH182" s="54"/>
      <c r="AI182" s="30"/>
      <c r="AJ182" s="30"/>
      <c r="AK182" s="30"/>
      <c r="AL182" s="54"/>
      <c r="AM182" s="30"/>
      <c r="AN182" s="30"/>
      <c r="AO182" s="30"/>
      <c r="AP182" s="30"/>
      <c r="AQ182" s="30"/>
      <c r="AR182" s="30"/>
      <c r="AS182" s="31"/>
      <c r="AT182" s="37"/>
      <c r="AU182" s="31"/>
      <c r="AV182" s="277"/>
      <c r="AW182" s="31"/>
      <c r="AX182" s="31"/>
      <c r="AY182" s="31"/>
      <c r="AZ182" s="31"/>
      <c r="BA182" s="31"/>
      <c r="BB182" s="31"/>
    </row>
    <row r="183" spans="1:54" ht="8.4499999999999993" customHeight="1" x14ac:dyDescent="0.25">
      <c r="A183" s="30">
        <v>66</v>
      </c>
      <c r="B183" s="31"/>
      <c r="C183" s="30" t="s">
        <v>195</v>
      </c>
      <c r="D183" s="31"/>
      <c r="E183" s="114">
        <v>157042</v>
      </c>
      <c r="F183" s="30"/>
      <c r="G183" s="302">
        <f>(E183/$AV183)</f>
        <v>4.6493767948604079</v>
      </c>
      <c r="H183" s="30"/>
      <c r="I183" s="302">
        <f>IF(G$219,G183/G$219*100,0)</f>
        <v>19.11182303432615</v>
      </c>
      <c r="J183" s="30"/>
      <c r="K183" s="114">
        <v>3579092</v>
      </c>
      <c r="L183" s="30"/>
      <c r="M183" s="302">
        <f>(K183/$AV183)</f>
        <v>105.96240045001036</v>
      </c>
      <c r="N183" s="30"/>
      <c r="O183" s="302">
        <f>IF(M$219,M183/M$219*100,0)</f>
        <v>78.434604456325431</v>
      </c>
      <c r="P183" s="30"/>
      <c r="Q183" s="114">
        <v>7315478</v>
      </c>
      <c r="R183" s="30"/>
      <c r="S183" s="302">
        <f>(Q183/$AV183)</f>
        <v>216.5816383929893</v>
      </c>
      <c r="T183" s="30"/>
      <c r="U183" s="302">
        <f>IF(S$219,S183/S$219*100,0)</f>
        <v>105.96641341521413</v>
      </c>
      <c r="V183" s="30"/>
      <c r="W183" s="114">
        <v>180638</v>
      </c>
      <c r="X183" s="30"/>
      <c r="Y183" s="114">
        <f>(E183+K183+Q183)</f>
        <v>11051612</v>
      </c>
      <c r="Z183" s="30"/>
      <c r="AA183" s="30"/>
      <c r="AB183" s="114">
        <v>3852060</v>
      </c>
      <c r="AC183" s="30"/>
      <c r="AD183" s="302">
        <f>IF($Y183,AB183/$Y183*100,0)</f>
        <v>34.855186736559332</v>
      </c>
      <c r="AE183" s="30"/>
      <c r="AF183" s="114">
        <v>2047531</v>
      </c>
      <c r="AG183" s="30"/>
      <c r="AH183" s="302">
        <f>IF($Y183,AF183/$Y183*100,0)</f>
        <v>18.526989546864296</v>
      </c>
      <c r="AI183" s="30"/>
      <c r="AJ183" s="114">
        <v>0</v>
      </c>
      <c r="AK183" s="30"/>
      <c r="AL183" s="302">
        <f>IF($Y183,AJ183/$Y183*100,0)</f>
        <v>0</v>
      </c>
      <c r="AM183" s="30"/>
      <c r="AN183" s="114">
        <v>2126014</v>
      </c>
      <c r="AO183" s="30"/>
      <c r="AP183" s="114">
        <v>464924.81054949405</v>
      </c>
      <c r="AQ183" s="30"/>
      <c r="AR183" s="114">
        <v>327941.43355044094</v>
      </c>
      <c r="AS183" s="31"/>
      <c r="AT183" s="30">
        <v>66</v>
      </c>
      <c r="AU183" s="31"/>
      <c r="AV183" s="298">
        <v>33777</v>
      </c>
      <c r="AW183" s="31"/>
      <c r="AX183" s="298">
        <f>IF(E183,AV183,0)</f>
        <v>33777</v>
      </c>
      <c r="AY183" s="31"/>
      <c r="AZ183" s="298">
        <f>IF(K183,AV183,0)</f>
        <v>33777</v>
      </c>
      <c r="BA183" s="31"/>
      <c r="BB183" s="298">
        <f>IF(Q183,AV183,0)</f>
        <v>33777</v>
      </c>
    </row>
    <row r="184" spans="1:54" ht="8.4499999999999993" customHeight="1" x14ac:dyDescent="0.25">
      <c r="A184" s="30">
        <v>67</v>
      </c>
      <c r="B184" s="31"/>
      <c r="C184" s="30" t="s">
        <v>196</v>
      </c>
      <c r="D184" s="31"/>
      <c r="E184" s="114">
        <v>264864</v>
      </c>
      <c r="F184" s="30"/>
      <c r="G184" s="302">
        <f>(E184/$AV184)</f>
        <v>11.229712541338081</v>
      </c>
      <c r="H184" s="30"/>
      <c r="I184" s="302">
        <f>IF(G$219,G184/G$219*100,0)</f>
        <v>46.161085299357865</v>
      </c>
      <c r="J184" s="30"/>
      <c r="K184" s="114">
        <v>990730</v>
      </c>
      <c r="L184" s="30"/>
      <c r="M184" s="302">
        <f>(K184/$AV184)</f>
        <v>42.005002967862289</v>
      </c>
      <c r="N184" s="30"/>
      <c r="O184" s="302">
        <f>IF(M$219,M184/M$219*100,0)</f>
        <v>31.092593023365509</v>
      </c>
      <c r="P184" s="30"/>
      <c r="Q184" s="114">
        <v>3827638</v>
      </c>
      <c r="R184" s="30"/>
      <c r="S184" s="302">
        <f>(Q184/$AV184)</f>
        <v>162.28432120749596</v>
      </c>
      <c r="T184" s="30"/>
      <c r="U184" s="302">
        <f>IF(S$219,S184/S$219*100,0)</f>
        <v>79.400486576232183</v>
      </c>
      <c r="V184" s="30"/>
      <c r="W184" s="114">
        <v>215730</v>
      </c>
      <c r="X184" s="30"/>
      <c r="Y184" s="114">
        <f>(E184+K184+Q184)</f>
        <v>5083232</v>
      </c>
      <c r="Z184" s="30"/>
      <c r="AA184" s="30"/>
      <c r="AB184" s="114">
        <v>1859190</v>
      </c>
      <c r="AC184" s="30"/>
      <c r="AD184" s="302">
        <f>IF($Y184,AB184/$Y184*100,0)</f>
        <v>36.574958609010963</v>
      </c>
      <c r="AE184" s="30"/>
      <c r="AF184" s="114">
        <v>1096514</v>
      </c>
      <c r="AG184" s="30"/>
      <c r="AH184" s="302">
        <f>IF($Y184,AF184/$Y184*100,0)</f>
        <v>21.571197222554471</v>
      </c>
      <c r="AI184" s="30"/>
      <c r="AJ184" s="114">
        <v>0</v>
      </c>
      <c r="AK184" s="30"/>
      <c r="AL184" s="302">
        <f>IF($Y184,AJ184/$Y184*100,0)</f>
        <v>0</v>
      </c>
      <c r="AM184" s="30"/>
      <c r="AN184" s="114">
        <v>369369</v>
      </c>
      <c r="AO184" s="30"/>
      <c r="AP184" s="114">
        <v>455015.81265778869</v>
      </c>
      <c r="AQ184" s="30"/>
      <c r="AR184" s="114">
        <v>412559.63841229916</v>
      </c>
      <c r="AS184" s="31"/>
      <c r="AT184" s="30">
        <v>67</v>
      </c>
      <c r="AU184" s="31"/>
      <c r="AV184" s="298">
        <v>23586</v>
      </c>
      <c r="AW184" s="31"/>
      <c r="AX184" s="298">
        <f>IF(E184,AV184,0)</f>
        <v>23586</v>
      </c>
      <c r="AY184" s="31"/>
      <c r="AZ184" s="298">
        <f>IF(K184,AV184,0)</f>
        <v>23586</v>
      </c>
      <c r="BA184" s="31"/>
      <c r="BB184" s="298">
        <f>IF(Q184,AV184,0)</f>
        <v>23586</v>
      </c>
    </row>
    <row r="185" spans="1:54" ht="8.4499999999999993" customHeight="1" x14ac:dyDescent="0.25">
      <c r="A185" s="30">
        <v>68</v>
      </c>
      <c r="B185" s="31"/>
      <c r="C185" s="30" t="s">
        <v>197</v>
      </c>
      <c r="D185" s="31"/>
      <c r="E185" s="114">
        <v>165229</v>
      </c>
      <c r="F185" s="30"/>
      <c r="G185" s="302">
        <f>(E185/$AV185)</f>
        <v>9.1595432119297087</v>
      </c>
      <c r="H185" s="30"/>
      <c r="I185" s="302">
        <f>IF(G$219,G185/G$219*100,0)</f>
        <v>37.651405051786035</v>
      </c>
      <c r="J185" s="30"/>
      <c r="K185" s="114">
        <v>4489807</v>
      </c>
      <c r="L185" s="30"/>
      <c r="M185" s="302">
        <f>(K185/$AV185)</f>
        <v>248.89445091191308</v>
      </c>
      <c r="N185" s="30"/>
      <c r="O185" s="302">
        <f>IF(M$219,M185/M$219*100,0)</f>
        <v>184.23457496001168</v>
      </c>
      <c r="P185" s="30"/>
      <c r="Q185" s="114">
        <v>2167703</v>
      </c>
      <c r="R185" s="30"/>
      <c r="S185" s="302">
        <f>(Q185/$AV185)</f>
        <v>120.16758135151616</v>
      </c>
      <c r="T185" s="30"/>
      <c r="U185" s="302">
        <f>IF(S$219,S185/S$219*100,0)</f>
        <v>58.794123541976703</v>
      </c>
      <c r="V185" s="30"/>
      <c r="W185" s="114">
        <v>49096</v>
      </c>
      <c r="X185" s="30"/>
      <c r="Y185" s="114">
        <f>(E185+K185+Q185)</f>
        <v>6822739</v>
      </c>
      <c r="Z185" s="30"/>
      <c r="AA185" s="30"/>
      <c r="AB185" s="114">
        <v>2023602</v>
      </c>
      <c r="AC185" s="30"/>
      <c r="AD185" s="302">
        <f>IF($Y185,AB185/$Y185*100,0)</f>
        <v>29.65967187078386</v>
      </c>
      <c r="AE185" s="30"/>
      <c r="AF185" s="114">
        <v>1258285</v>
      </c>
      <c r="AG185" s="30"/>
      <c r="AH185" s="302">
        <f>IF($Y185,AF185/$Y185*100,0)</f>
        <v>18.44251993224422</v>
      </c>
      <c r="AI185" s="30"/>
      <c r="AJ185" s="114">
        <v>30636</v>
      </c>
      <c r="AK185" s="30"/>
      <c r="AL185" s="302">
        <f>IF($Y185,AJ185/$Y185*100,0)</f>
        <v>0.44902787575488384</v>
      </c>
      <c r="AM185" s="30"/>
      <c r="AN185" s="114">
        <v>2744219</v>
      </c>
      <c r="AO185" s="30"/>
      <c r="AP185" s="114">
        <v>385412.48640067695</v>
      </c>
      <c r="AQ185" s="30"/>
      <c r="AR185" s="114">
        <v>551746.47168674646</v>
      </c>
      <c r="AS185" s="31"/>
      <c r="AT185" s="30">
        <v>68</v>
      </c>
      <c r="AU185" s="31"/>
      <c r="AV185" s="298">
        <v>18039</v>
      </c>
      <c r="AW185" s="31"/>
      <c r="AX185" s="298">
        <f>IF(E185,AV185,0)</f>
        <v>18039</v>
      </c>
      <c r="AY185" s="31"/>
      <c r="AZ185" s="298">
        <f>IF(K185,AV185,0)</f>
        <v>18039</v>
      </c>
      <c r="BA185" s="31"/>
      <c r="BB185" s="298">
        <f>IF(Q185,AV185,0)</f>
        <v>18039</v>
      </c>
    </row>
    <row r="186" spans="1:54" ht="8.4499999999999993" customHeight="1" x14ac:dyDescent="0.25">
      <c r="A186" s="30">
        <v>69</v>
      </c>
      <c r="B186" s="31"/>
      <c r="C186" s="30" t="s">
        <v>198</v>
      </c>
      <c r="D186" s="31"/>
      <c r="E186" s="114">
        <v>374159</v>
      </c>
      <c r="F186" s="30"/>
      <c r="G186" s="302">
        <f>(E186/$AV186)</f>
        <v>5.9756444245695848</v>
      </c>
      <c r="H186" s="30"/>
      <c r="I186" s="302">
        <f>IF(G$219,G186/G$219*100,0)</f>
        <v>24.563605790065999</v>
      </c>
      <c r="J186" s="30"/>
      <c r="K186" s="114">
        <v>8787429</v>
      </c>
      <c r="L186" s="30"/>
      <c r="M186" s="302">
        <f>(K186/$AV186)</f>
        <v>140.34287858945285</v>
      </c>
      <c r="N186" s="30"/>
      <c r="O186" s="302">
        <f>IF(M$219,M186/M$219*100,0)</f>
        <v>103.8834352909826</v>
      </c>
      <c r="P186" s="30"/>
      <c r="Q186" s="114">
        <v>14719345</v>
      </c>
      <c r="R186" s="30"/>
      <c r="S186" s="302">
        <f>(Q186/$AV186)</f>
        <v>235.08073274347589</v>
      </c>
      <c r="T186" s="30"/>
      <c r="U186" s="302">
        <f>IF(S$219,S186/S$219*100,0)</f>
        <v>115.01742389927819</v>
      </c>
      <c r="V186" s="30"/>
      <c r="W186" s="114">
        <v>152632</v>
      </c>
      <c r="X186" s="30"/>
      <c r="Y186" s="114">
        <f>(E186+K186+Q186)</f>
        <v>23880933</v>
      </c>
      <c r="Z186" s="30"/>
      <c r="AA186" s="30"/>
      <c r="AB186" s="114">
        <v>10088010</v>
      </c>
      <c r="AC186" s="30"/>
      <c r="AD186" s="302">
        <f>IF($Y186,AB186/$Y186*100,0)</f>
        <v>42.242947543129908</v>
      </c>
      <c r="AE186" s="30"/>
      <c r="AF186" s="114">
        <v>5137053</v>
      </c>
      <c r="AG186" s="30"/>
      <c r="AH186" s="302">
        <f>IF($Y186,AF186/$Y186*100,0)</f>
        <v>21.51110678967191</v>
      </c>
      <c r="AI186" s="30"/>
      <c r="AJ186" s="114">
        <v>30744</v>
      </c>
      <c r="AK186" s="30"/>
      <c r="AL186" s="302">
        <f>IF($Y186,AJ186/$Y186*100,0)</f>
        <v>0.12873868872711128</v>
      </c>
      <c r="AM186" s="30"/>
      <c r="AN186" s="114">
        <v>4596515</v>
      </c>
      <c r="AO186" s="30"/>
      <c r="AP186" s="114">
        <v>846782.45674085908</v>
      </c>
      <c r="AQ186" s="30"/>
      <c r="AR186" s="114">
        <v>1262253.8790593767</v>
      </c>
      <c r="AS186" s="31"/>
      <c r="AT186" s="30">
        <v>69</v>
      </c>
      <c r="AU186" s="31"/>
      <c r="AV186" s="298">
        <v>62614</v>
      </c>
      <c r="AW186" s="31"/>
      <c r="AX186" s="298">
        <f>IF(E186,AV186,0)</f>
        <v>62614</v>
      </c>
      <c r="AY186" s="31"/>
      <c r="AZ186" s="298">
        <f>IF(K186,AV186,0)</f>
        <v>62614</v>
      </c>
      <c r="BA186" s="31"/>
      <c r="BB186" s="298">
        <f>IF(Q186,AV186,0)</f>
        <v>62614</v>
      </c>
    </row>
    <row r="187" spans="1:54" ht="8.4499999999999993" customHeight="1" x14ac:dyDescent="0.25">
      <c r="A187" s="30">
        <v>70</v>
      </c>
      <c r="B187" s="31"/>
      <c r="C187" s="30" t="s">
        <v>199</v>
      </c>
      <c r="D187" s="31"/>
      <c r="E187" s="114">
        <v>199301</v>
      </c>
      <c r="F187" s="30"/>
      <c r="G187" s="302">
        <f>(E187/$AV187)</f>
        <v>6.9452536938946192</v>
      </c>
      <c r="H187" s="30"/>
      <c r="I187" s="302">
        <f>IF(G$219,G187/G$219*100,0)</f>
        <v>28.549301418836549</v>
      </c>
      <c r="J187" s="30"/>
      <c r="K187" s="114">
        <v>2607111</v>
      </c>
      <c r="L187" s="30"/>
      <c r="M187" s="302">
        <f>(K187/$AV187)</f>
        <v>90.852766936158346</v>
      </c>
      <c r="N187" s="30"/>
      <c r="O187" s="302">
        <f>IF(M$219,M187/M$219*100,0)</f>
        <v>67.250277533700441</v>
      </c>
      <c r="P187" s="30"/>
      <c r="Q187" s="114">
        <v>3657913</v>
      </c>
      <c r="R187" s="30"/>
      <c r="S187" s="302">
        <f>(Q187/$AV187)</f>
        <v>127.47118065235573</v>
      </c>
      <c r="T187" s="30"/>
      <c r="U187" s="302">
        <f>IF(S$219,S187/S$219*100,0)</f>
        <v>62.367539223353717</v>
      </c>
      <c r="V187" s="30"/>
      <c r="W187" s="114">
        <v>409690</v>
      </c>
      <c r="X187" s="30"/>
      <c r="Y187" s="114">
        <f>(E187+K187+Q187)</f>
        <v>6464325</v>
      </c>
      <c r="Z187" s="30"/>
      <c r="AA187" s="30"/>
      <c r="AB187" s="114">
        <v>2157753</v>
      </c>
      <c r="AC187" s="30"/>
      <c r="AD187" s="302">
        <f>IF($Y187,AB187/$Y187*100,0)</f>
        <v>33.379401561647967</v>
      </c>
      <c r="AE187" s="30"/>
      <c r="AF187" s="114">
        <v>1117427</v>
      </c>
      <c r="AG187" s="30"/>
      <c r="AH187" s="302">
        <f>IF($Y187,AF187/$Y187*100,0)</f>
        <v>17.286058482517511</v>
      </c>
      <c r="AI187" s="30"/>
      <c r="AJ187" s="114">
        <v>0</v>
      </c>
      <c r="AK187" s="30"/>
      <c r="AL187" s="302">
        <f>IF($Y187,AJ187/$Y187*100,0)</f>
        <v>0</v>
      </c>
      <c r="AM187" s="30"/>
      <c r="AN187" s="114">
        <v>857990</v>
      </c>
      <c r="AO187" s="30"/>
      <c r="AP187" s="114">
        <v>369544.17711633322</v>
      </c>
      <c r="AQ187" s="30"/>
      <c r="AR187" s="114">
        <v>91749.064642300305</v>
      </c>
      <c r="AS187" s="31"/>
      <c r="AT187" s="30">
        <v>70</v>
      </c>
      <c r="AU187" s="31"/>
      <c r="AV187" s="298">
        <v>28696</v>
      </c>
      <c r="AW187" s="31"/>
      <c r="AX187" s="298">
        <f>IF(E187,AV187,0)</f>
        <v>28696</v>
      </c>
      <c r="AY187" s="31"/>
      <c r="AZ187" s="298">
        <f>IF(K187,AV187,0)</f>
        <v>28696</v>
      </c>
      <c r="BA187" s="31"/>
      <c r="BB187" s="298">
        <f>IF(Q187,AV187,0)</f>
        <v>28696</v>
      </c>
    </row>
    <row r="188" spans="1:54" ht="8.4499999999999993" customHeight="1" x14ac:dyDescent="0.25">
      <c r="A188" s="39"/>
      <c r="B188" s="31"/>
      <c r="C188" s="30"/>
      <c r="D188" s="31"/>
      <c r="E188" s="30"/>
      <c r="F188" s="30"/>
      <c r="G188" s="54"/>
      <c r="H188" s="30"/>
      <c r="I188" s="54"/>
      <c r="J188" s="30"/>
      <c r="K188" s="30"/>
      <c r="L188" s="30"/>
      <c r="M188" s="54"/>
      <c r="N188" s="30"/>
      <c r="O188" s="54"/>
      <c r="P188" s="30"/>
      <c r="Q188" s="30"/>
      <c r="R188" s="30"/>
      <c r="S188" s="54"/>
      <c r="T188" s="30"/>
      <c r="U188" s="54"/>
      <c r="V188" s="30"/>
      <c r="W188" s="30"/>
      <c r="X188" s="30"/>
      <c r="Y188" s="56"/>
      <c r="Z188" s="30"/>
      <c r="AA188" s="30"/>
      <c r="AB188" s="30"/>
      <c r="AC188" s="30"/>
      <c r="AD188" s="54"/>
      <c r="AE188" s="30"/>
      <c r="AF188" s="30"/>
      <c r="AG188" s="30"/>
      <c r="AH188" s="54"/>
      <c r="AI188" s="30"/>
      <c r="AJ188" s="30"/>
      <c r="AK188" s="30"/>
      <c r="AL188" s="54"/>
      <c r="AM188" s="30"/>
      <c r="AN188" s="30"/>
      <c r="AO188" s="30"/>
      <c r="AP188" s="30"/>
      <c r="AQ188" s="30"/>
      <c r="AR188" s="30"/>
      <c r="AS188" s="31"/>
      <c r="AT188" s="37"/>
      <c r="AU188" s="31"/>
      <c r="AV188" s="277"/>
      <c r="AW188" s="31"/>
      <c r="AX188" s="31"/>
      <c r="AY188" s="31"/>
      <c r="AZ188" s="31"/>
      <c r="BA188" s="31"/>
      <c r="BB188" s="31"/>
    </row>
    <row r="189" spans="1:54" ht="8.4499999999999993" customHeight="1" x14ac:dyDescent="0.25">
      <c r="A189" s="30">
        <v>71</v>
      </c>
      <c r="B189" s="31"/>
      <c r="C189" s="30" t="s">
        <v>200</v>
      </c>
      <c r="D189" s="31"/>
      <c r="E189" s="114">
        <v>162728</v>
      </c>
      <c r="F189" s="30"/>
      <c r="G189" s="302">
        <f>(E189/$AV189)</f>
        <v>6.8973000466239984</v>
      </c>
      <c r="H189" s="30"/>
      <c r="I189" s="302">
        <f>IF(G$219,G189/G$219*100,0)</f>
        <v>28.352182178791363</v>
      </c>
      <c r="J189" s="30"/>
      <c r="K189" s="114">
        <v>2735387</v>
      </c>
      <c r="L189" s="30"/>
      <c r="M189" s="302">
        <f>(K189/$AV189)</f>
        <v>115.94061797990929</v>
      </c>
      <c r="N189" s="30"/>
      <c r="O189" s="302">
        <f>IF(M$219,M189/M$219*100,0)</f>
        <v>85.820597429427409</v>
      </c>
      <c r="P189" s="30"/>
      <c r="Q189" s="114">
        <v>4306773</v>
      </c>
      <c r="R189" s="30"/>
      <c r="S189" s="302">
        <f>(Q189/$AV189)</f>
        <v>182.54452591870469</v>
      </c>
      <c r="T189" s="30"/>
      <c r="U189" s="302">
        <f>IF(S$219,S189/S$219*100,0)</f>
        <v>89.313151584376797</v>
      </c>
      <c r="V189" s="30"/>
      <c r="W189" s="114">
        <v>41916</v>
      </c>
      <c r="X189" s="30"/>
      <c r="Y189" s="114">
        <f>(E189+K189+Q189)</f>
        <v>7204888</v>
      </c>
      <c r="Z189" s="30"/>
      <c r="AA189" s="30"/>
      <c r="AB189" s="114">
        <v>2168503</v>
      </c>
      <c r="AC189" s="30"/>
      <c r="AD189" s="302">
        <f>IF($Y189,AB189/$Y189*100,0)</f>
        <v>30.097664252379776</v>
      </c>
      <c r="AE189" s="30"/>
      <c r="AF189" s="114">
        <v>1622583</v>
      </c>
      <c r="AG189" s="30"/>
      <c r="AH189" s="302">
        <f>IF($Y189,AF189/$Y189*100,0)</f>
        <v>22.520586024376783</v>
      </c>
      <c r="AI189" s="30"/>
      <c r="AJ189" s="114">
        <v>0</v>
      </c>
      <c r="AK189" s="30"/>
      <c r="AL189" s="302">
        <f>IF($Y189,AJ189/$Y189*100,0)</f>
        <v>0</v>
      </c>
      <c r="AM189" s="30"/>
      <c r="AN189" s="114">
        <v>2173872</v>
      </c>
      <c r="AO189" s="30"/>
      <c r="AP189" s="114">
        <v>472175.33901953162</v>
      </c>
      <c r="AQ189" s="30"/>
      <c r="AR189" s="114">
        <v>479555.20728454459</v>
      </c>
      <c r="AS189" s="31"/>
      <c r="AT189" s="30">
        <v>71</v>
      </c>
      <c r="AU189" s="31"/>
      <c r="AV189" s="298">
        <v>23593</v>
      </c>
      <c r="AW189" s="31"/>
      <c r="AX189" s="298">
        <f>IF(E189,AV189,0)</f>
        <v>23593</v>
      </c>
      <c r="AY189" s="31"/>
      <c r="AZ189" s="298">
        <f>IF(K189,AV189,0)</f>
        <v>23593</v>
      </c>
      <c r="BA189" s="31"/>
      <c r="BB189" s="298">
        <f>IF(Q189,AV189,0)</f>
        <v>23593</v>
      </c>
    </row>
    <row r="190" spans="1:54" ht="8.4499999999999993" customHeight="1" x14ac:dyDescent="0.25">
      <c r="A190" s="30">
        <v>72</v>
      </c>
      <c r="B190" s="31"/>
      <c r="C190" s="30" t="s">
        <v>201</v>
      </c>
      <c r="D190" s="31"/>
      <c r="E190" s="114">
        <v>222377</v>
      </c>
      <c r="F190" s="30"/>
      <c r="G190" s="302">
        <f>(E190/$AV190)</f>
        <v>6.0665920995198599</v>
      </c>
      <c r="H190" s="30"/>
      <c r="I190" s="302">
        <f>IF(G$219,G190/G$219*100,0)</f>
        <v>24.93745715675982</v>
      </c>
      <c r="J190" s="30"/>
      <c r="K190" s="114">
        <v>1945977</v>
      </c>
      <c r="L190" s="30"/>
      <c r="M190" s="302">
        <f>(K190/$AV190)</f>
        <v>53.087543649061544</v>
      </c>
      <c r="N190" s="30"/>
      <c r="O190" s="302">
        <f>IF(M$219,M190/M$219*100,0)</f>
        <v>39.296018870735629</v>
      </c>
      <c r="P190" s="30"/>
      <c r="Q190" s="114">
        <v>3606015</v>
      </c>
      <c r="R190" s="30"/>
      <c r="S190" s="302">
        <f>(Q190/$AV190)</f>
        <v>98.37448166739415</v>
      </c>
      <c r="T190" s="30"/>
      <c r="U190" s="302">
        <f>IF(S$219,S190/S$219*100,0)</f>
        <v>48.131462441702205</v>
      </c>
      <c r="V190" s="30"/>
      <c r="W190" s="114">
        <v>195670</v>
      </c>
      <c r="X190" s="30"/>
      <c r="Y190" s="114">
        <f>(E190+K190+Q190)</f>
        <v>5774369</v>
      </c>
      <c r="Z190" s="30"/>
      <c r="AA190" s="30"/>
      <c r="AB190" s="114">
        <v>2054044</v>
      </c>
      <c r="AC190" s="30"/>
      <c r="AD190" s="302">
        <f>IF($Y190,AB190/$Y190*100,0)</f>
        <v>35.571748185819089</v>
      </c>
      <c r="AE190" s="30"/>
      <c r="AF190" s="114">
        <v>1356053</v>
      </c>
      <c r="AG190" s="30"/>
      <c r="AH190" s="302">
        <f>IF($Y190,AF190/$Y190*100,0)</f>
        <v>23.484003187188073</v>
      </c>
      <c r="AI190" s="30"/>
      <c r="AJ190" s="114">
        <v>0</v>
      </c>
      <c r="AK190" s="30"/>
      <c r="AL190" s="302">
        <f>IF($Y190,AJ190/$Y190*100,0)</f>
        <v>0</v>
      </c>
      <c r="AM190" s="30"/>
      <c r="AN190" s="114">
        <v>687200</v>
      </c>
      <c r="AO190" s="30"/>
      <c r="AP190" s="114">
        <v>453830.51617793605</v>
      </c>
      <c r="AQ190" s="30"/>
      <c r="AR190" s="114">
        <v>234188.57085821856</v>
      </c>
      <c r="AS190" s="31"/>
      <c r="AT190" s="30">
        <v>72</v>
      </c>
      <c r="AU190" s="31"/>
      <c r="AV190" s="298">
        <v>36656</v>
      </c>
      <c r="AW190" s="31"/>
      <c r="AX190" s="298">
        <f>IF(E190,AV190,0)</f>
        <v>36656</v>
      </c>
      <c r="AY190" s="31"/>
      <c r="AZ190" s="298">
        <f>IF(K190,AV190,0)</f>
        <v>36656</v>
      </c>
      <c r="BA190" s="31"/>
      <c r="BB190" s="298">
        <f>IF(Q190,AV190,0)</f>
        <v>36656</v>
      </c>
    </row>
    <row r="191" spans="1:54" ht="8.4499999999999993" customHeight="1" x14ac:dyDescent="0.25">
      <c r="A191" s="30">
        <v>73</v>
      </c>
      <c r="B191" s="31"/>
      <c r="C191" s="30" t="s">
        <v>202</v>
      </c>
      <c r="D191" s="31"/>
      <c r="E191" s="114">
        <v>4200000</v>
      </c>
      <c r="F191" s="30"/>
      <c r="G191" s="302">
        <f>(E191/$AV191)</f>
        <v>9.3739537997991302</v>
      </c>
      <c r="H191" s="30"/>
      <c r="I191" s="302">
        <f>IF(G$219,G191/G$219*100,0)</f>
        <v>38.532765585218399</v>
      </c>
      <c r="J191" s="30"/>
      <c r="K191" s="114">
        <v>36621000</v>
      </c>
      <c r="L191" s="30"/>
      <c r="M191" s="302">
        <f>(K191/$AV191)</f>
        <v>81.734181452962844</v>
      </c>
      <c r="N191" s="30"/>
      <c r="O191" s="302">
        <f>IF(M$219,M191/M$219*100,0)</f>
        <v>60.500594225864802</v>
      </c>
      <c r="P191" s="30"/>
      <c r="Q191" s="114">
        <v>54072000</v>
      </c>
      <c r="R191" s="30"/>
      <c r="S191" s="302">
        <f>(Q191/$AV191)</f>
        <v>120.68295949112822</v>
      </c>
      <c r="T191" s="30"/>
      <c r="U191" s="302">
        <f>IF(S$219,S191/S$219*100,0)</f>
        <v>59.046281450710403</v>
      </c>
      <c r="V191" s="30"/>
      <c r="W191" s="114">
        <v>10119000</v>
      </c>
      <c r="X191" s="30"/>
      <c r="Y191" s="114">
        <f>(E191+K191+Q191)</f>
        <v>94893000</v>
      </c>
      <c r="Z191" s="30"/>
      <c r="AA191" s="30"/>
      <c r="AB191" s="114">
        <v>27783000</v>
      </c>
      <c r="AC191" s="30"/>
      <c r="AD191" s="302">
        <f>IF($Y191,AB191/$Y191*100,0)</f>
        <v>29.278239701558594</v>
      </c>
      <c r="AE191" s="30"/>
      <c r="AF191" s="114">
        <v>15985000</v>
      </c>
      <c r="AG191" s="30"/>
      <c r="AH191" s="302">
        <f>IF($Y191,AF191/$Y191*100,0)</f>
        <v>16.845288904344894</v>
      </c>
      <c r="AI191" s="30"/>
      <c r="AJ191" s="114">
        <v>779000</v>
      </c>
      <c r="AK191" s="30"/>
      <c r="AL191" s="302">
        <f>IF($Y191,AJ191/$Y191*100,0)</f>
        <v>0.8209246203618813</v>
      </c>
      <c r="AM191" s="30"/>
      <c r="AN191" s="114">
        <v>712000</v>
      </c>
      <c r="AO191" s="30"/>
      <c r="AP191" s="114">
        <v>3576240.9492645646</v>
      </c>
      <c r="AQ191" s="30"/>
      <c r="AR191" s="114">
        <v>1461049.1642237077</v>
      </c>
      <c r="AS191" s="31"/>
      <c r="AT191" s="30">
        <v>73</v>
      </c>
      <c r="AU191" s="31"/>
      <c r="AV191" s="298">
        <v>448050</v>
      </c>
      <c r="AW191" s="31"/>
      <c r="AX191" s="298">
        <f>IF(E191,AV191,0)</f>
        <v>448050</v>
      </c>
      <c r="AY191" s="31"/>
      <c r="AZ191" s="298">
        <f>IF(K191,AV191,0)</f>
        <v>448050</v>
      </c>
      <c r="BA191" s="31"/>
      <c r="BB191" s="298">
        <f>IF(Q191,AV191,0)</f>
        <v>448050</v>
      </c>
    </row>
    <row r="192" spans="1:54" ht="8.4499999999999993" customHeight="1" x14ac:dyDescent="0.25">
      <c r="A192" s="30">
        <v>74</v>
      </c>
      <c r="B192" s="31"/>
      <c r="C192" s="30" t="s">
        <v>203</v>
      </c>
      <c r="D192" s="31"/>
      <c r="E192" s="114">
        <v>339922</v>
      </c>
      <c r="F192" s="30"/>
      <c r="G192" s="302">
        <f>(E192/$AV192)</f>
        <v>9.8308702316568812</v>
      </c>
      <c r="H192" s="30"/>
      <c r="I192" s="302">
        <f>IF(G$219,G192/G$219*100,0)</f>
        <v>40.410975584630435</v>
      </c>
      <c r="J192" s="30"/>
      <c r="K192" s="114">
        <v>14693722</v>
      </c>
      <c r="L192" s="30"/>
      <c r="M192" s="302">
        <f>(K192/$AV192)</f>
        <v>424.95653179859443</v>
      </c>
      <c r="N192" s="30"/>
      <c r="O192" s="302">
        <f>IF(M$219,M192/M$219*100,0)</f>
        <v>314.55778031830511</v>
      </c>
      <c r="P192" s="30"/>
      <c r="Q192" s="114">
        <v>10524357</v>
      </c>
      <c r="R192" s="30"/>
      <c r="S192" s="302">
        <f>(Q192/$AV192)</f>
        <v>304.37449749833706</v>
      </c>
      <c r="T192" s="30"/>
      <c r="U192" s="302">
        <f>IF(S$219,S192/S$219*100,0)</f>
        <v>148.92062907213136</v>
      </c>
      <c r="V192" s="30"/>
      <c r="W192" s="114">
        <v>80179</v>
      </c>
      <c r="X192" s="30"/>
      <c r="Y192" s="114">
        <f>(E192+K192+Q192)</f>
        <v>25558001</v>
      </c>
      <c r="Z192" s="30"/>
      <c r="AA192" s="30"/>
      <c r="AB192" s="114">
        <v>8230577</v>
      </c>
      <c r="AC192" s="30"/>
      <c r="AD192" s="302">
        <f>IF($Y192,AB192/$Y192*100,0)</f>
        <v>32.203524054952496</v>
      </c>
      <c r="AE192" s="30"/>
      <c r="AF192" s="114">
        <v>3715666</v>
      </c>
      <c r="AG192" s="30"/>
      <c r="AH192" s="302">
        <f>IF($Y192,AF192/$Y192*100,0)</f>
        <v>14.538171432108483</v>
      </c>
      <c r="AI192" s="30"/>
      <c r="AJ192" s="114">
        <v>41501</v>
      </c>
      <c r="AK192" s="30"/>
      <c r="AL192" s="302">
        <f>IF($Y192,AJ192/$Y192*100,0)</f>
        <v>0.16237967906801476</v>
      </c>
      <c r="AM192" s="30"/>
      <c r="AN192" s="114">
        <v>10687290</v>
      </c>
      <c r="AO192" s="30"/>
      <c r="AP192" s="114">
        <v>564100.34937903984</v>
      </c>
      <c r="AQ192" s="30"/>
      <c r="AR192" s="114">
        <v>952017.58449853654</v>
      </c>
      <c r="AS192" s="31"/>
      <c r="AT192" s="30">
        <v>74</v>
      </c>
      <c r="AU192" s="31"/>
      <c r="AV192" s="298">
        <v>34577</v>
      </c>
      <c r="AW192" s="31"/>
      <c r="AX192" s="298">
        <f>IF(E192,AV192,0)</f>
        <v>34577</v>
      </c>
      <c r="AY192" s="31"/>
      <c r="AZ192" s="298">
        <f>IF(K192,AV192,0)</f>
        <v>34577</v>
      </c>
      <c r="BA192" s="31"/>
      <c r="BB192" s="298">
        <f>IF(Q192,AV192,0)</f>
        <v>34577</v>
      </c>
    </row>
    <row r="193" spans="1:54" ht="8.4499999999999993" customHeight="1" x14ac:dyDescent="0.25">
      <c r="A193" s="30">
        <v>75</v>
      </c>
      <c r="B193" s="31"/>
      <c r="C193" s="30" t="s">
        <v>204</v>
      </c>
      <c r="D193" s="31"/>
      <c r="E193" s="114">
        <v>122443</v>
      </c>
      <c r="F193" s="30"/>
      <c r="G193" s="302">
        <f>(E193/$AV193)</f>
        <v>16.754652435686918</v>
      </c>
      <c r="H193" s="30"/>
      <c r="I193" s="302">
        <f>IF(G$219,G193/G$219*100,0)</f>
        <v>68.872015859515628</v>
      </c>
      <c r="J193" s="30"/>
      <c r="K193" s="114">
        <v>1043651</v>
      </c>
      <c r="L193" s="30"/>
      <c r="M193" s="302">
        <f>(K193/$AV193)</f>
        <v>142.80938697318007</v>
      </c>
      <c r="N193" s="30"/>
      <c r="O193" s="302">
        <f>IF(M$219,M193/M$219*100,0)</f>
        <v>105.70917355893666</v>
      </c>
      <c r="P193" s="30"/>
      <c r="Q193" s="114">
        <v>2746625</v>
      </c>
      <c r="R193" s="30"/>
      <c r="S193" s="302">
        <f>(Q193/$AV193)</f>
        <v>375.83812260536399</v>
      </c>
      <c r="T193" s="30"/>
      <c r="U193" s="302">
        <f>IF(S$219,S193/S$219*100,0)</f>
        <v>183.88547696242335</v>
      </c>
      <c r="V193" s="30"/>
      <c r="W193" s="114">
        <v>114461</v>
      </c>
      <c r="X193" s="30"/>
      <c r="Y193" s="114">
        <f>(E193+K193+Q193)</f>
        <v>3912719</v>
      </c>
      <c r="Z193" s="30"/>
      <c r="AA193" s="30"/>
      <c r="AB193" s="114">
        <v>1196521</v>
      </c>
      <c r="AC193" s="30"/>
      <c r="AD193" s="302">
        <f>IF($Y193,AB193/$Y193*100,0)</f>
        <v>30.580294674879539</v>
      </c>
      <c r="AE193" s="30"/>
      <c r="AF193" s="114">
        <v>921008</v>
      </c>
      <c r="AG193" s="30"/>
      <c r="AH193" s="302">
        <f>IF($Y193,AF193/$Y193*100,0)</f>
        <v>23.538823002622987</v>
      </c>
      <c r="AI193" s="30"/>
      <c r="AJ193" s="114">
        <v>0</v>
      </c>
      <c r="AK193" s="30"/>
      <c r="AL193" s="302">
        <f>IF($Y193,AJ193/$Y193*100,0)</f>
        <v>0</v>
      </c>
      <c r="AM193" s="30"/>
      <c r="AN193" s="114">
        <v>477750</v>
      </c>
      <c r="AO193" s="30"/>
      <c r="AP193" s="114">
        <v>218822.5947601356</v>
      </c>
      <c r="AQ193" s="30"/>
      <c r="AR193" s="114">
        <v>40331.206206445982</v>
      </c>
      <c r="AS193" s="31"/>
      <c r="AT193" s="30">
        <v>75</v>
      </c>
      <c r="AU193" s="31"/>
      <c r="AV193" s="298">
        <v>7308</v>
      </c>
      <c r="AW193" s="31"/>
      <c r="AX193" s="298">
        <f>IF(E193,AV193,0)</f>
        <v>7308</v>
      </c>
      <c r="AY193" s="31"/>
      <c r="AZ193" s="298">
        <f>IF(K193,AV193,0)</f>
        <v>7308</v>
      </c>
      <c r="BA193" s="31"/>
      <c r="BB193" s="298">
        <f>IF(Q193,AV193,0)</f>
        <v>7308</v>
      </c>
    </row>
    <row r="194" spans="1:54" ht="8.4499999999999993" customHeight="1" x14ac:dyDescent="0.25">
      <c r="A194" s="39"/>
      <c r="B194" s="31"/>
      <c r="C194" s="30"/>
      <c r="D194" s="31"/>
      <c r="E194" s="30"/>
      <c r="F194" s="30"/>
      <c r="G194" s="54"/>
      <c r="H194" s="30"/>
      <c r="I194" s="54"/>
      <c r="J194" s="30"/>
      <c r="K194" s="30"/>
      <c r="L194" s="30"/>
      <c r="M194" s="54"/>
      <c r="N194" s="30"/>
      <c r="O194" s="54"/>
      <c r="P194" s="30"/>
      <c r="Q194" s="30"/>
      <c r="R194" s="30"/>
      <c r="S194" s="54"/>
      <c r="T194" s="30"/>
      <c r="U194" s="54"/>
      <c r="V194" s="30"/>
      <c r="W194" s="30"/>
      <c r="X194" s="30"/>
      <c r="Y194" s="56"/>
      <c r="Z194" s="30"/>
      <c r="AA194" s="30"/>
      <c r="AB194" s="30"/>
      <c r="AC194" s="30"/>
      <c r="AD194" s="54"/>
      <c r="AE194" s="30"/>
      <c r="AF194" s="30"/>
      <c r="AG194" s="30"/>
      <c r="AH194" s="54"/>
      <c r="AI194" s="30"/>
      <c r="AJ194" s="30"/>
      <c r="AK194" s="30"/>
      <c r="AL194" s="54"/>
      <c r="AM194" s="30"/>
      <c r="AN194" s="30"/>
      <c r="AO194" s="30"/>
      <c r="AP194" s="30"/>
      <c r="AQ194" s="30"/>
      <c r="AR194" s="30"/>
      <c r="AS194" s="31"/>
      <c r="AT194" s="37"/>
      <c r="AU194" s="31"/>
      <c r="AV194" s="277"/>
      <c r="AW194" s="31"/>
      <c r="AX194" s="31"/>
      <c r="AY194" s="31"/>
      <c r="AZ194" s="31"/>
      <c r="BA194" s="31"/>
      <c r="BB194" s="31"/>
    </row>
    <row r="195" spans="1:54" ht="8.4499999999999993" customHeight="1" x14ac:dyDescent="0.25">
      <c r="A195" s="30">
        <v>76</v>
      </c>
      <c r="B195" s="31"/>
      <c r="C195" s="30" t="s">
        <v>118</v>
      </c>
      <c r="D195" s="31"/>
      <c r="E195" s="114">
        <v>135953</v>
      </c>
      <c r="F195" s="30"/>
      <c r="G195" s="302">
        <f>(E195/$AV195)</f>
        <v>15.057370694429062</v>
      </c>
      <c r="H195" s="30"/>
      <c r="I195" s="302">
        <f>IF(G$219,G195/G$219*100,0)</f>
        <v>61.895134933415733</v>
      </c>
      <c r="J195" s="30"/>
      <c r="K195" s="114">
        <v>1286489</v>
      </c>
      <c r="L195" s="30"/>
      <c r="M195" s="302">
        <f>(K195/$AV195)</f>
        <v>142.48410676708383</v>
      </c>
      <c r="N195" s="30"/>
      <c r="O195" s="302">
        <f>IF(M$219,M195/M$219*100,0)</f>
        <v>105.4683973572436</v>
      </c>
      <c r="P195" s="30"/>
      <c r="Q195" s="114">
        <v>1424929</v>
      </c>
      <c r="R195" s="30"/>
      <c r="S195" s="302">
        <f>(Q195/$AV195)</f>
        <v>157.81692324731421</v>
      </c>
      <c r="T195" s="30"/>
      <c r="U195" s="302">
        <f>IF(S$219,S195/S$219*100,0)</f>
        <v>77.214732776180455</v>
      </c>
      <c r="V195" s="30"/>
      <c r="W195" s="114">
        <v>32944</v>
      </c>
      <c r="X195" s="30"/>
      <c r="Y195" s="114">
        <f>(E195+K195+Q195)</f>
        <v>2847371</v>
      </c>
      <c r="Z195" s="30"/>
      <c r="AA195" s="30"/>
      <c r="AB195" s="114">
        <v>849663</v>
      </c>
      <c r="AC195" s="30"/>
      <c r="AD195" s="302">
        <f>IF($Y195,AB195/$Y195*100,0)</f>
        <v>29.840263176101743</v>
      </c>
      <c r="AE195" s="30"/>
      <c r="AF195" s="114">
        <v>565566</v>
      </c>
      <c r="AG195" s="30"/>
      <c r="AH195" s="302">
        <f>IF($Y195,AF195/$Y195*100,0)</f>
        <v>19.862743562394925</v>
      </c>
      <c r="AI195" s="30"/>
      <c r="AJ195" s="114">
        <v>0</v>
      </c>
      <c r="AK195" s="30"/>
      <c r="AL195" s="302">
        <f>IF($Y195,AJ195/$Y195*100,0)</f>
        <v>0</v>
      </c>
      <c r="AM195" s="30"/>
      <c r="AN195" s="114">
        <v>830285</v>
      </c>
      <c r="AO195" s="30"/>
      <c r="AP195" s="114">
        <v>307743.40488396212</v>
      </c>
      <c r="AQ195" s="30"/>
      <c r="AR195" s="114">
        <v>214403.94843876376</v>
      </c>
      <c r="AS195" s="31"/>
      <c r="AT195" s="30">
        <v>76</v>
      </c>
      <c r="AU195" s="31"/>
      <c r="AV195" s="298">
        <v>9029</v>
      </c>
      <c r="AW195" s="31"/>
      <c r="AX195" s="298">
        <f>IF(E195,AV195,0)</f>
        <v>9029</v>
      </c>
      <c r="AY195" s="31"/>
      <c r="AZ195" s="298">
        <f>IF(K195,AV195,0)</f>
        <v>9029</v>
      </c>
      <c r="BA195" s="31"/>
      <c r="BB195" s="298">
        <f>IF(Q195,AV195,0)</f>
        <v>9029</v>
      </c>
    </row>
    <row r="196" spans="1:54" ht="8.4499999999999993" customHeight="1" x14ac:dyDescent="0.25">
      <c r="A196" s="30">
        <v>77</v>
      </c>
      <c r="B196" s="31"/>
      <c r="C196" s="30" t="s">
        <v>119</v>
      </c>
      <c r="D196" s="31"/>
      <c r="E196" s="114">
        <v>491304</v>
      </c>
      <c r="F196" s="30"/>
      <c r="G196" s="302">
        <f>(E196/$AV196)</f>
        <v>5.2308675099016222</v>
      </c>
      <c r="H196" s="30"/>
      <c r="I196" s="302">
        <f>IF(G$219,G196/G$219*100,0)</f>
        <v>21.502110621741426</v>
      </c>
      <c r="J196" s="30"/>
      <c r="K196" s="114">
        <v>5953820</v>
      </c>
      <c r="L196" s="30"/>
      <c r="M196" s="302">
        <f>(K196/$AV196)</f>
        <v>63.389761935181639</v>
      </c>
      <c r="N196" s="30"/>
      <c r="O196" s="302">
        <f>IF(M$219,M196/M$219*100,0)</f>
        <v>46.921840981813276</v>
      </c>
      <c r="P196" s="30"/>
      <c r="Q196" s="114">
        <v>18147710</v>
      </c>
      <c r="R196" s="30"/>
      <c r="S196" s="302">
        <f>(Q196/$AV196)</f>
        <v>193.21696265065373</v>
      </c>
      <c r="T196" s="30"/>
      <c r="U196" s="302">
        <f>IF(S$219,S196/S$219*100,0)</f>
        <v>94.534830814789501</v>
      </c>
      <c r="V196" s="30"/>
      <c r="W196" s="114">
        <v>847660</v>
      </c>
      <c r="X196" s="30"/>
      <c r="Y196" s="114">
        <f>(E196+K196+Q196)</f>
        <v>24592834</v>
      </c>
      <c r="Z196" s="30"/>
      <c r="AA196" s="30"/>
      <c r="AB196" s="114">
        <v>9371080</v>
      </c>
      <c r="AC196" s="30"/>
      <c r="AD196" s="302">
        <f>IF($Y196,AB196/$Y196*100,0)</f>
        <v>38.104921132716953</v>
      </c>
      <c r="AE196" s="30"/>
      <c r="AF196" s="114">
        <v>5416048</v>
      </c>
      <c r="AG196" s="30"/>
      <c r="AH196" s="302">
        <f>IF($Y196,AF196/$Y196*100,0)</f>
        <v>22.0228705646531</v>
      </c>
      <c r="AI196" s="30"/>
      <c r="AJ196" s="114">
        <v>0</v>
      </c>
      <c r="AK196" s="30"/>
      <c r="AL196" s="302">
        <f>IF($Y196,AJ196/$Y196*100,0)</f>
        <v>0</v>
      </c>
      <c r="AM196" s="30"/>
      <c r="AN196" s="114">
        <v>2691892</v>
      </c>
      <c r="AO196" s="30"/>
      <c r="AP196" s="114">
        <v>946981.33463667356</v>
      </c>
      <c r="AQ196" s="30"/>
      <c r="AR196" s="114">
        <v>804878.64300538879</v>
      </c>
      <c r="AS196" s="31"/>
      <c r="AT196" s="30">
        <v>77</v>
      </c>
      <c r="AU196" s="31"/>
      <c r="AV196" s="298">
        <v>93924</v>
      </c>
      <c r="AW196" s="31"/>
      <c r="AX196" s="298">
        <f>IF(E196,AV196,0)</f>
        <v>93924</v>
      </c>
      <c r="AY196" s="31"/>
      <c r="AZ196" s="298">
        <f>IF(K196,AV196,0)</f>
        <v>93924</v>
      </c>
      <c r="BA196" s="31"/>
      <c r="BB196" s="298">
        <f>IF(Q196,AV196,0)</f>
        <v>93924</v>
      </c>
    </row>
    <row r="197" spans="1:54" ht="8.4499999999999993" customHeight="1" x14ac:dyDescent="0.25">
      <c r="A197" s="30">
        <v>78</v>
      </c>
      <c r="B197" s="31"/>
      <c r="C197" s="30" t="s">
        <v>205</v>
      </c>
      <c r="D197" s="31"/>
      <c r="E197" s="114">
        <v>178096</v>
      </c>
      <c r="F197" s="30"/>
      <c r="G197" s="302">
        <f>(E197/$AV197)</f>
        <v>8.0075536171934711</v>
      </c>
      <c r="H197" s="30"/>
      <c r="I197" s="302">
        <f>IF(G$219,G197/G$219*100,0)</f>
        <v>32.916013139407148</v>
      </c>
      <c r="J197" s="30"/>
      <c r="K197" s="114">
        <v>4398986</v>
      </c>
      <c r="L197" s="30"/>
      <c r="M197" s="302">
        <f>(K197/$AV197)</f>
        <v>197.78723978238389</v>
      </c>
      <c r="N197" s="30"/>
      <c r="O197" s="302">
        <f>IF(M$219,M197/M$219*100,0)</f>
        <v>146.40442131318437</v>
      </c>
      <c r="P197" s="30"/>
      <c r="Q197" s="114">
        <v>4767116</v>
      </c>
      <c r="R197" s="30"/>
      <c r="S197" s="302">
        <f>(Q197/$AV197)</f>
        <v>214.33910345757835</v>
      </c>
      <c r="T197" s="30"/>
      <c r="U197" s="302">
        <f>IF(S$219,S197/S$219*100,0)</f>
        <v>104.86921336710742</v>
      </c>
      <c r="V197" s="30"/>
      <c r="W197" s="114">
        <v>234999</v>
      </c>
      <c r="X197" s="30"/>
      <c r="Y197" s="114">
        <f>(E197+K197+Q197)</f>
        <v>9344198</v>
      </c>
      <c r="Z197" s="30"/>
      <c r="AA197" s="30"/>
      <c r="AB197" s="114">
        <v>3720603</v>
      </c>
      <c r="AC197" s="30"/>
      <c r="AD197" s="302">
        <f>IF($Y197,AB197/$Y197*100,0)</f>
        <v>39.817253444329843</v>
      </c>
      <c r="AE197" s="30"/>
      <c r="AF197" s="114">
        <v>1460451</v>
      </c>
      <c r="AG197" s="30"/>
      <c r="AH197" s="302">
        <f>IF($Y197,AF197/$Y197*100,0)</f>
        <v>15.629495436633514</v>
      </c>
      <c r="AI197" s="30"/>
      <c r="AJ197" s="114">
        <v>0</v>
      </c>
      <c r="AK197" s="30"/>
      <c r="AL197" s="302">
        <f>IF($Y197,AJ197/$Y197*100,0)</f>
        <v>0</v>
      </c>
      <c r="AM197" s="30"/>
      <c r="AN197" s="114">
        <v>2245644</v>
      </c>
      <c r="AO197" s="30"/>
      <c r="AP197" s="114">
        <v>316835.9955696197</v>
      </c>
      <c r="AQ197" s="30"/>
      <c r="AR197" s="114">
        <v>416348.28992702608</v>
      </c>
      <c r="AS197" s="31"/>
      <c r="AT197" s="30">
        <v>78</v>
      </c>
      <c r="AU197" s="31"/>
      <c r="AV197" s="298">
        <v>22241</v>
      </c>
      <c r="AW197" s="31"/>
      <c r="AX197" s="298">
        <f>IF(E197,AV197,0)</f>
        <v>22241</v>
      </c>
      <c r="AY197" s="31"/>
      <c r="AZ197" s="298">
        <f>IF(K197,AV197,0)</f>
        <v>22241</v>
      </c>
      <c r="BA197" s="31"/>
      <c r="BB197" s="298">
        <f>IF(Q197,AV197,0)</f>
        <v>22241</v>
      </c>
    </row>
    <row r="198" spans="1:54" ht="8.4499999999999993" customHeight="1" x14ac:dyDescent="0.25">
      <c r="A198" s="30">
        <v>79</v>
      </c>
      <c r="B198" s="31"/>
      <c r="C198" s="30" t="s">
        <v>206</v>
      </c>
      <c r="D198" s="31"/>
      <c r="E198" s="114">
        <v>629629</v>
      </c>
      <c r="F198" s="30"/>
      <c r="G198" s="302">
        <f>(E198/$AV198)</f>
        <v>7.8965197215777261</v>
      </c>
      <c r="H198" s="30"/>
      <c r="I198" s="302">
        <f>IF(G$219,G198/G$219*100,0)</f>
        <v>32.459594944571705</v>
      </c>
      <c r="J198" s="30"/>
      <c r="K198" s="114">
        <v>6263867</v>
      </c>
      <c r="L198" s="30"/>
      <c r="M198" s="302">
        <f>(K198/$AV198)</f>
        <v>78.558562739073182</v>
      </c>
      <c r="N198" s="30"/>
      <c r="O198" s="302">
        <f>IF(M$219,M198/M$219*100,0)</f>
        <v>58.149964222484051</v>
      </c>
      <c r="P198" s="30"/>
      <c r="Q198" s="114">
        <v>14151750</v>
      </c>
      <c r="R198" s="30"/>
      <c r="S198" s="302">
        <f>(Q198/$AV198)</f>
        <v>177.48479337806484</v>
      </c>
      <c r="T198" s="30"/>
      <c r="U198" s="302">
        <f>IF(S$219,S198/S$219*100,0)</f>
        <v>86.837587570039688</v>
      </c>
      <c r="V198" s="30"/>
      <c r="W198" s="114">
        <v>434348</v>
      </c>
      <c r="X198" s="30"/>
      <c r="Y198" s="114">
        <f>(E198+K198+Q198)</f>
        <v>21045246</v>
      </c>
      <c r="Z198" s="30"/>
      <c r="AA198" s="30"/>
      <c r="AB198" s="114">
        <v>8276905</v>
      </c>
      <c r="AC198" s="30"/>
      <c r="AD198" s="302">
        <f>IF($Y198,AB198/$Y198*100,0)</f>
        <v>39.329095986808611</v>
      </c>
      <c r="AE198" s="30"/>
      <c r="AF198" s="114">
        <v>4686658</v>
      </c>
      <c r="AG198" s="30"/>
      <c r="AH198" s="302">
        <f>IF($Y198,AF198/$Y198*100,0)</f>
        <v>22.269437952875435</v>
      </c>
      <c r="AI198" s="30"/>
      <c r="AJ198" s="114">
        <v>51349</v>
      </c>
      <c r="AK198" s="30"/>
      <c r="AL198" s="302">
        <f>IF($Y198,AJ198/$Y198*100,0)</f>
        <v>0.24399334652586147</v>
      </c>
      <c r="AM198" s="30"/>
      <c r="AN198" s="114">
        <v>2726608</v>
      </c>
      <c r="AO198" s="30"/>
      <c r="AP198" s="114">
        <v>773440.32569954079</v>
      </c>
      <c r="AQ198" s="30"/>
      <c r="AR198" s="114">
        <v>567303.83388050669</v>
      </c>
      <c r="AS198" s="31"/>
      <c r="AT198" s="30">
        <v>79</v>
      </c>
      <c r="AU198" s="31"/>
      <c r="AV198" s="298">
        <v>79735</v>
      </c>
      <c r="AW198" s="31"/>
      <c r="AX198" s="298">
        <f>IF(E198,AV198,0)</f>
        <v>79735</v>
      </c>
      <c r="AY198" s="31"/>
      <c r="AZ198" s="298">
        <f>IF(K198,AV198,0)</f>
        <v>79735</v>
      </c>
      <c r="BA198" s="31"/>
      <c r="BB198" s="298">
        <f>IF(Q198,AV198,0)</f>
        <v>79735</v>
      </c>
    </row>
    <row r="199" spans="1:54" ht="8.4499999999999993" customHeight="1" x14ac:dyDescent="0.25">
      <c r="A199" s="30">
        <v>80</v>
      </c>
      <c r="B199" s="31"/>
      <c r="C199" s="30" t="s">
        <v>207</v>
      </c>
      <c r="D199" s="31"/>
      <c r="E199" s="114">
        <v>-40500</v>
      </c>
      <c r="F199" s="30"/>
      <c r="G199" s="302">
        <f>(E199/$AV199)</f>
        <v>-1.4622522294833376</v>
      </c>
      <c r="H199" s="30"/>
      <c r="I199" s="302">
        <f>IF(G$219,G199/G$219*100,0)</f>
        <v>-6.0107638237295138</v>
      </c>
      <c r="J199" s="30"/>
      <c r="K199" s="114">
        <v>8198213</v>
      </c>
      <c r="L199" s="30"/>
      <c r="M199" s="302">
        <f>(K199/$AV199)</f>
        <v>295.99642560566127</v>
      </c>
      <c r="N199" s="30"/>
      <c r="O199" s="302">
        <f>IF(M$219,M199/M$219*100,0)</f>
        <v>219.1000058914193</v>
      </c>
      <c r="P199" s="30"/>
      <c r="Q199" s="114">
        <v>9740995</v>
      </c>
      <c r="R199" s="30"/>
      <c r="S199" s="302">
        <f>(Q199/$AV199)</f>
        <v>351.69855941076651</v>
      </c>
      <c r="T199" s="30"/>
      <c r="U199" s="302">
        <f>IF(S$219,S199/S$219*100,0)</f>
        <v>172.07476691275642</v>
      </c>
      <c r="V199" s="30"/>
      <c r="W199" s="114">
        <v>149985</v>
      </c>
      <c r="X199" s="30"/>
      <c r="Y199" s="114">
        <f>(E199+K199+Q199)</f>
        <v>17898708</v>
      </c>
      <c r="Z199" s="30"/>
      <c r="AA199" s="30"/>
      <c r="AB199" s="114">
        <v>5157317</v>
      </c>
      <c r="AC199" s="30"/>
      <c r="AD199" s="302">
        <f>IF($Y199,AB199/$Y199*100,0)</f>
        <v>28.8139065680048</v>
      </c>
      <c r="AE199" s="30"/>
      <c r="AF199" s="114">
        <v>5710295</v>
      </c>
      <c r="AG199" s="30"/>
      <c r="AH199" s="302">
        <f>IF($Y199,AF199/$Y199*100,0)</f>
        <v>31.903392133108156</v>
      </c>
      <c r="AI199" s="30"/>
      <c r="AJ199" s="114">
        <v>0</v>
      </c>
      <c r="AK199" s="30"/>
      <c r="AL199" s="302">
        <f>IF($Y199,AJ199/$Y199*100,0)</f>
        <v>0</v>
      </c>
      <c r="AM199" s="30"/>
      <c r="AN199" s="114">
        <v>5762278</v>
      </c>
      <c r="AO199" s="30"/>
      <c r="AP199" s="114">
        <v>642105.96529850794</v>
      </c>
      <c r="AQ199" s="30"/>
      <c r="AR199" s="114">
        <v>1288307.0691083397</v>
      </c>
      <c r="AS199" s="31"/>
      <c r="AT199" s="30">
        <v>80</v>
      </c>
      <c r="AU199" s="31"/>
      <c r="AV199" s="298">
        <v>27697</v>
      </c>
      <c r="AW199" s="31"/>
      <c r="AX199" s="298">
        <f>IF(E199,AV199,0)</f>
        <v>27697</v>
      </c>
      <c r="AY199" s="31"/>
      <c r="AZ199" s="298">
        <f>IF(K199,AV199,0)</f>
        <v>27697</v>
      </c>
      <c r="BA199" s="31"/>
      <c r="BB199" s="298">
        <f>IF(Q199,AV199,0)</f>
        <v>27697</v>
      </c>
    </row>
    <row r="200" spans="1:54" ht="8.4499999999999993" customHeight="1" x14ac:dyDescent="0.25">
      <c r="A200" s="39"/>
      <c r="B200" s="31"/>
      <c r="C200" s="30"/>
      <c r="D200" s="31"/>
      <c r="E200" s="30"/>
      <c r="F200" s="30"/>
      <c r="G200" s="54"/>
      <c r="H200" s="30"/>
      <c r="I200" s="54"/>
      <c r="J200" s="30"/>
      <c r="K200" s="30"/>
      <c r="L200" s="30"/>
      <c r="M200" s="54"/>
      <c r="N200" s="30"/>
      <c r="O200" s="54"/>
      <c r="P200" s="30"/>
      <c r="Q200" s="30"/>
      <c r="R200" s="30"/>
      <c r="S200" s="54"/>
      <c r="T200" s="30"/>
      <c r="U200" s="54"/>
      <c r="V200" s="30"/>
      <c r="W200" s="30"/>
      <c r="X200" s="30"/>
      <c r="Y200" s="30"/>
      <c r="Z200" s="30"/>
      <c r="AA200" s="30"/>
      <c r="AB200" s="30"/>
      <c r="AC200" s="30"/>
      <c r="AD200" s="54"/>
      <c r="AE200" s="30"/>
      <c r="AF200" s="30"/>
      <c r="AG200" s="30"/>
      <c r="AH200" s="54"/>
      <c r="AI200" s="30"/>
      <c r="AJ200" s="30"/>
      <c r="AK200" s="30"/>
      <c r="AL200" s="54"/>
      <c r="AM200" s="30"/>
      <c r="AN200" s="30"/>
      <c r="AO200" s="30"/>
      <c r="AP200" s="30"/>
      <c r="AQ200" s="30"/>
      <c r="AR200" s="30"/>
      <c r="AS200" s="31"/>
      <c r="AT200" s="37"/>
      <c r="AU200" s="31"/>
      <c r="AV200" s="277"/>
      <c r="AW200" s="31"/>
      <c r="AX200" s="31"/>
      <c r="AY200" s="31"/>
      <c r="AZ200" s="31"/>
      <c r="BA200" s="31"/>
      <c r="BB200" s="31"/>
    </row>
    <row r="201" spans="1:54" ht="8.4499999999999993" customHeight="1" x14ac:dyDescent="0.25">
      <c r="A201" s="30">
        <v>81</v>
      </c>
      <c r="B201" s="31"/>
      <c r="C201" s="30" t="s">
        <v>208</v>
      </c>
      <c r="D201" s="31"/>
      <c r="E201" s="114">
        <v>261944</v>
      </c>
      <c r="F201" s="30"/>
      <c r="G201" s="302">
        <f>(E201/$AV201)</f>
        <v>11.522632296661241</v>
      </c>
      <c r="H201" s="30"/>
      <c r="I201" s="302">
        <f>IF(G$219,G201/G$219*100,0)</f>
        <v>47.365167216999573</v>
      </c>
      <c r="J201" s="30"/>
      <c r="K201" s="114">
        <v>2538591</v>
      </c>
      <c r="L201" s="30"/>
      <c r="M201" s="302">
        <f>(K201/$AV201)</f>
        <v>111.669863194475</v>
      </c>
      <c r="N201" s="30"/>
      <c r="O201" s="302">
        <f>IF(M$219,M201/M$219*100,0)</f>
        <v>82.659334935345584</v>
      </c>
      <c r="P201" s="30"/>
      <c r="Q201" s="114">
        <v>4298935</v>
      </c>
      <c r="R201" s="30"/>
      <c r="S201" s="302">
        <f>(Q201/$AV201)</f>
        <v>189.10548541767474</v>
      </c>
      <c r="T201" s="30"/>
      <c r="U201" s="302">
        <f>IF(S$219,S201/S$219*100,0)</f>
        <v>92.523217552235124</v>
      </c>
      <c r="V201" s="30"/>
      <c r="W201" s="114">
        <v>129032</v>
      </c>
      <c r="X201" s="30"/>
      <c r="Y201" s="114">
        <f>(E201+K201+Q201)</f>
        <v>7099470</v>
      </c>
      <c r="Z201" s="30"/>
      <c r="AA201" s="30"/>
      <c r="AB201" s="114">
        <v>2174985</v>
      </c>
      <c r="AC201" s="30"/>
      <c r="AD201" s="302">
        <f>IF($Y201,AB201/$Y201*100,0)</f>
        <v>30.635878452898595</v>
      </c>
      <c r="AE201" s="30"/>
      <c r="AF201" s="114">
        <v>1971880</v>
      </c>
      <c r="AG201" s="30"/>
      <c r="AH201" s="302">
        <f>IF($Y201,AF201/$Y201*100,0)</f>
        <v>27.775031093870389</v>
      </c>
      <c r="AI201" s="30"/>
      <c r="AJ201" s="114">
        <v>0</v>
      </c>
      <c r="AK201" s="30"/>
      <c r="AL201" s="302">
        <f>IF($Y201,AJ201/$Y201*100,0)</f>
        <v>0</v>
      </c>
      <c r="AM201" s="30"/>
      <c r="AN201" s="114">
        <v>1198522</v>
      </c>
      <c r="AO201" s="30"/>
      <c r="AP201" s="114">
        <v>693095.93264257174</v>
      </c>
      <c r="AQ201" s="30"/>
      <c r="AR201" s="114">
        <v>824006.65737880778</v>
      </c>
      <c r="AS201" s="31"/>
      <c r="AT201" s="30">
        <v>81</v>
      </c>
      <c r="AU201" s="31"/>
      <c r="AV201" s="298">
        <v>22733</v>
      </c>
      <c r="AW201" s="31"/>
      <c r="AX201" s="298">
        <f>IF(E201,AV201,0)</f>
        <v>22733</v>
      </c>
      <c r="AY201" s="31"/>
      <c r="AZ201" s="298">
        <f>IF(K201,AV201,0)</f>
        <v>22733</v>
      </c>
      <c r="BA201" s="31"/>
      <c r="BB201" s="298">
        <f>IF(Q201,AV201,0)</f>
        <v>22733</v>
      </c>
    </row>
    <row r="202" spans="1:54" ht="8.4499999999999993" customHeight="1" x14ac:dyDescent="0.25">
      <c r="A202" s="30">
        <v>82</v>
      </c>
      <c r="B202" s="31"/>
      <c r="C202" s="30" t="s">
        <v>209</v>
      </c>
      <c r="D202" s="31"/>
      <c r="E202" s="114">
        <v>320932</v>
      </c>
      <c r="F202" s="30"/>
      <c r="G202" s="302">
        <f>(E202/$AV202)</f>
        <v>7.6525346940722017</v>
      </c>
      <c r="H202" s="30"/>
      <c r="I202" s="302">
        <f>IF(G$219,G202/G$219*100,0)</f>
        <v>31.456665116671882</v>
      </c>
      <c r="J202" s="30"/>
      <c r="K202" s="114">
        <v>3030487</v>
      </c>
      <c r="L202" s="30"/>
      <c r="M202" s="302">
        <f>(K202/$AV202)</f>
        <v>72.261123563355426</v>
      </c>
      <c r="N202" s="30"/>
      <c r="O202" s="302">
        <f>IF(M$219,M202/M$219*100,0)</f>
        <v>53.488526309247895</v>
      </c>
      <c r="P202" s="30"/>
      <c r="Q202" s="114">
        <v>7386410</v>
      </c>
      <c r="R202" s="30"/>
      <c r="S202" s="302">
        <f>(Q202/$AV202)</f>
        <v>176.12690161667223</v>
      </c>
      <c r="T202" s="30"/>
      <c r="U202" s="302">
        <f>IF(S$219,S202/S$219*100,0)</f>
        <v>86.173214907479306</v>
      </c>
      <c r="V202" s="30"/>
      <c r="W202" s="114">
        <v>232777</v>
      </c>
      <c r="X202" s="30"/>
      <c r="Y202" s="114">
        <f>(E202+K202+Q202)</f>
        <v>10737829</v>
      </c>
      <c r="Z202" s="30"/>
      <c r="AA202" s="30"/>
      <c r="AB202" s="114">
        <v>4494965</v>
      </c>
      <c r="AC202" s="30"/>
      <c r="AD202" s="302">
        <f>IF($Y202,AB202/$Y202*100,0)</f>
        <v>41.861022372399489</v>
      </c>
      <c r="AE202" s="30"/>
      <c r="AF202" s="114">
        <v>2063333</v>
      </c>
      <c r="AG202" s="30"/>
      <c r="AH202" s="302">
        <f>IF($Y202,AF202/$Y202*100,0)</f>
        <v>19.21555092747333</v>
      </c>
      <c r="AI202" s="30"/>
      <c r="AJ202" s="114">
        <v>0</v>
      </c>
      <c r="AK202" s="30"/>
      <c r="AL202" s="302">
        <f>IF($Y202,AJ202/$Y202*100,0)</f>
        <v>0</v>
      </c>
      <c r="AM202" s="30"/>
      <c r="AN202" s="114">
        <v>1079832</v>
      </c>
      <c r="AO202" s="30"/>
      <c r="AP202" s="114">
        <v>503581.75618132867</v>
      </c>
      <c r="AQ202" s="30"/>
      <c r="AR202" s="114">
        <v>433710.96283521235</v>
      </c>
      <c r="AS202" s="31"/>
      <c r="AT202" s="30">
        <v>82</v>
      </c>
      <c r="AU202" s="31"/>
      <c r="AV202" s="298">
        <v>41938</v>
      </c>
      <c r="AW202" s="31"/>
      <c r="AX202" s="298">
        <f>IF(E202,AV202,0)</f>
        <v>41938</v>
      </c>
      <c r="AY202" s="31"/>
      <c r="AZ202" s="298">
        <f>IF(K202,AV202,0)</f>
        <v>41938</v>
      </c>
      <c r="BA202" s="31"/>
      <c r="BB202" s="298">
        <f>IF(Q202,AV202,0)</f>
        <v>41938</v>
      </c>
    </row>
    <row r="203" spans="1:54" ht="8.4499999999999993" customHeight="1" x14ac:dyDescent="0.25">
      <c r="A203" s="30">
        <v>83</v>
      </c>
      <c r="B203" s="31"/>
      <c r="C203" s="30" t="s">
        <v>210</v>
      </c>
      <c r="D203" s="31"/>
      <c r="E203" s="114">
        <v>441023</v>
      </c>
      <c r="F203" s="30"/>
      <c r="G203" s="302">
        <f>(E203/$AV203)</f>
        <v>14.202724462192451</v>
      </c>
      <c r="H203" s="30"/>
      <c r="I203" s="302">
        <f>IF(G$219,G203/G$219*100,0)</f>
        <v>58.382008708516999</v>
      </c>
      <c r="J203" s="30"/>
      <c r="K203" s="114">
        <v>15015660</v>
      </c>
      <c r="L203" s="30"/>
      <c r="M203" s="302">
        <f>(K203/$AV203)</f>
        <v>483.56498776246298</v>
      </c>
      <c r="N203" s="30"/>
      <c r="O203" s="302">
        <f>IF(M$219,M203/M$219*100,0)</f>
        <v>357.94044286463617</v>
      </c>
      <c r="P203" s="30"/>
      <c r="Q203" s="114">
        <v>5911640</v>
      </c>
      <c r="R203" s="30"/>
      <c r="S203" s="302">
        <f>(Q203/$AV203)</f>
        <v>190.37871956717763</v>
      </c>
      <c r="T203" s="30"/>
      <c r="U203" s="302">
        <f>IF(S$219,S203/S$219*100,0)</f>
        <v>93.146169974525776</v>
      </c>
      <c r="V203" s="30"/>
      <c r="W203" s="114">
        <v>138259</v>
      </c>
      <c r="X203" s="30"/>
      <c r="Y203" s="114">
        <f>(E203+K203+Q203)</f>
        <v>21368323</v>
      </c>
      <c r="Z203" s="30"/>
      <c r="AA203" s="30"/>
      <c r="AB203" s="114">
        <v>6133670</v>
      </c>
      <c r="AC203" s="30"/>
      <c r="AD203" s="302">
        <f>IF($Y203,AB203/$Y203*100,0)</f>
        <v>28.704498710544573</v>
      </c>
      <c r="AE203" s="30"/>
      <c r="AF203" s="114">
        <v>2785631</v>
      </c>
      <c r="AG203" s="30"/>
      <c r="AH203" s="302">
        <f>IF($Y203,AF203/$Y203*100,0)</f>
        <v>13.036264006305034</v>
      </c>
      <c r="AI203" s="30"/>
      <c r="AJ203" s="114">
        <v>0</v>
      </c>
      <c r="AK203" s="30"/>
      <c r="AL203" s="302">
        <f>IF($Y203,AJ203/$Y203*100,0)</f>
        <v>0</v>
      </c>
      <c r="AM203" s="30"/>
      <c r="AN203" s="114">
        <v>11284346</v>
      </c>
      <c r="AO203" s="30"/>
      <c r="AP203" s="114">
        <v>868914.05811071349</v>
      </c>
      <c r="AQ203" s="30"/>
      <c r="AR203" s="114">
        <v>1175069.5819467406</v>
      </c>
      <c r="AS203" s="31"/>
      <c r="AT203" s="30">
        <v>83</v>
      </c>
      <c r="AU203" s="31"/>
      <c r="AV203" s="298">
        <v>31052</v>
      </c>
      <c r="AW203" s="31"/>
      <c r="AX203" s="298">
        <f>IF(E203,AV203,0)</f>
        <v>31052</v>
      </c>
      <c r="AY203" s="31"/>
      <c r="AZ203" s="298">
        <f>IF(K203,AV203,0)</f>
        <v>31052</v>
      </c>
      <c r="BA203" s="31"/>
      <c r="BB203" s="298">
        <f>IF(Q203,AV203,0)</f>
        <v>31052</v>
      </c>
    </row>
    <row r="204" spans="1:54" ht="8.4499999999999993" customHeight="1" x14ac:dyDescent="0.25">
      <c r="A204" s="30">
        <v>84</v>
      </c>
      <c r="B204" s="31"/>
      <c r="C204" s="30" t="s">
        <v>211</v>
      </c>
      <c r="D204" s="31"/>
      <c r="E204" s="114">
        <v>304000</v>
      </c>
      <c r="F204" s="30"/>
      <c r="G204" s="302">
        <f>(E204/$AV204)</f>
        <v>16.66483938164675</v>
      </c>
      <c r="H204" s="30"/>
      <c r="I204" s="302">
        <f>IF(G$219,G204/G$219*100,0)</f>
        <v>68.502828488665088</v>
      </c>
      <c r="J204" s="30"/>
      <c r="K204" s="114">
        <v>3661444</v>
      </c>
      <c r="L204" s="30"/>
      <c r="M204" s="302">
        <f>(K204/$AV204)</f>
        <v>200.71505317399408</v>
      </c>
      <c r="N204" s="30"/>
      <c r="O204" s="302">
        <f>IF(M$219,M204/M$219*100,0)</f>
        <v>148.57162292731934</v>
      </c>
      <c r="P204" s="30"/>
      <c r="Q204" s="114">
        <v>2724545</v>
      </c>
      <c r="R204" s="30"/>
      <c r="S204" s="302">
        <f>(Q204/$AV204)</f>
        <v>149.35560793772612</v>
      </c>
      <c r="T204" s="30"/>
      <c r="U204" s="302">
        <f>IF(S$219,S204/S$219*100,0)</f>
        <v>73.074883974661205</v>
      </c>
      <c r="V204" s="30"/>
      <c r="W204" s="114">
        <v>141256</v>
      </c>
      <c r="X204" s="30"/>
      <c r="Y204" s="114">
        <f>(E204+K204+Q204)</f>
        <v>6689989</v>
      </c>
      <c r="Z204" s="30"/>
      <c r="AA204" s="30"/>
      <c r="AB204" s="114">
        <v>2586241</v>
      </c>
      <c r="AC204" s="30"/>
      <c r="AD204" s="302">
        <f>IF($Y204,AB204/$Y204*100,0)</f>
        <v>38.658374475653105</v>
      </c>
      <c r="AE204" s="30"/>
      <c r="AF204" s="114">
        <v>1438615</v>
      </c>
      <c r="AG204" s="30"/>
      <c r="AH204" s="302">
        <f>IF($Y204,AF204/$Y204*100,0)</f>
        <v>21.503996493865685</v>
      </c>
      <c r="AI204" s="30"/>
      <c r="AJ204" s="114">
        <v>0</v>
      </c>
      <c r="AK204" s="30"/>
      <c r="AL204" s="302">
        <f>IF($Y204,AJ204/$Y204*100,0)</f>
        <v>0</v>
      </c>
      <c r="AM204" s="30"/>
      <c r="AN204" s="114">
        <v>2160284</v>
      </c>
      <c r="AO204" s="30"/>
      <c r="AP204" s="114">
        <v>544591.83487379574</v>
      </c>
      <c r="AQ204" s="30"/>
      <c r="AR204" s="114">
        <v>384386.86868290789</v>
      </c>
      <c r="AS204" s="31"/>
      <c r="AT204" s="30">
        <v>84</v>
      </c>
      <c r="AU204" s="31"/>
      <c r="AV204" s="298">
        <v>18242</v>
      </c>
      <c r="AW204" s="31"/>
      <c r="AX204" s="298">
        <f>IF(E204,AV204,0)</f>
        <v>18242</v>
      </c>
      <c r="AY204" s="31"/>
      <c r="AZ204" s="298">
        <f>IF(K204,AV204,0)</f>
        <v>18242</v>
      </c>
      <c r="BA204" s="31"/>
      <c r="BB204" s="298">
        <f>IF(Q204,AV204,0)</f>
        <v>18242</v>
      </c>
    </row>
    <row r="205" spans="1:54" ht="8.4499999999999993" customHeight="1" x14ac:dyDescent="0.25">
      <c r="A205" s="30">
        <v>85</v>
      </c>
      <c r="B205" s="31"/>
      <c r="C205" s="30" t="s">
        <v>212</v>
      </c>
      <c r="D205" s="31"/>
      <c r="E205" s="114">
        <v>635011</v>
      </c>
      <c r="F205" s="30"/>
      <c r="G205" s="302">
        <f>(E205/$AV205)</f>
        <v>4.8972067125273773</v>
      </c>
      <c r="H205" s="30"/>
      <c r="I205" s="302">
        <f>IF(G$219,G205/G$219*100,0)</f>
        <v>20.130557746104859</v>
      </c>
      <c r="J205" s="30"/>
      <c r="K205" s="114">
        <v>12878253</v>
      </c>
      <c r="L205" s="30"/>
      <c r="M205" s="302">
        <f>(K205/$AV205)</f>
        <v>99.317125273776099</v>
      </c>
      <c r="N205" s="30"/>
      <c r="O205" s="302">
        <f>IF(M$219,M205/M$219*100,0)</f>
        <v>73.515694279339897</v>
      </c>
      <c r="P205" s="30"/>
      <c r="Q205" s="114">
        <v>19735134</v>
      </c>
      <c r="R205" s="30"/>
      <c r="S205" s="302">
        <f>(Q205/$AV205)</f>
        <v>152.19741185180615</v>
      </c>
      <c r="T205" s="30"/>
      <c r="U205" s="302">
        <f>IF(S$219,S205/S$219*100,0)</f>
        <v>74.465287014543861</v>
      </c>
      <c r="V205" s="30"/>
      <c r="W205" s="114">
        <v>1113904</v>
      </c>
      <c r="X205" s="30"/>
      <c r="Y205" s="114">
        <f>(E205+K205+Q205)</f>
        <v>33248398</v>
      </c>
      <c r="Z205" s="30"/>
      <c r="AA205" s="30"/>
      <c r="AB205" s="114">
        <v>9824295</v>
      </c>
      <c r="AC205" s="30"/>
      <c r="AD205" s="302">
        <f>IF($Y205,AB205/$Y205*100,0)</f>
        <v>29.548175524126002</v>
      </c>
      <c r="AE205" s="30"/>
      <c r="AF205" s="114">
        <v>5440802</v>
      </c>
      <c r="AG205" s="30"/>
      <c r="AH205" s="302">
        <f>IF($Y205,AF205/$Y205*100,0)</f>
        <v>16.364102715565423</v>
      </c>
      <c r="AI205" s="30"/>
      <c r="AJ205" s="114">
        <v>0</v>
      </c>
      <c r="AK205" s="30"/>
      <c r="AL205" s="302">
        <f>IF($Y205,AJ205/$Y205*100,0)</f>
        <v>0</v>
      </c>
      <c r="AM205" s="30"/>
      <c r="AN205" s="114">
        <v>7991294</v>
      </c>
      <c r="AO205" s="30"/>
      <c r="AP205" s="114">
        <v>1306967.7962814374</v>
      </c>
      <c r="AQ205" s="30"/>
      <c r="AR205" s="114">
        <v>840763.47876884334</v>
      </c>
      <c r="AS205" s="31"/>
      <c r="AT205" s="30">
        <v>85</v>
      </c>
      <c r="AU205" s="31"/>
      <c r="AV205" s="298">
        <v>129668</v>
      </c>
      <c r="AW205" s="31"/>
      <c r="AX205" s="298">
        <f>IF(E205,AV205,0)</f>
        <v>129668</v>
      </c>
      <c r="AY205" s="31"/>
      <c r="AZ205" s="298">
        <f>IF(K205,AV205,0)</f>
        <v>129668</v>
      </c>
      <c r="BA205" s="31"/>
      <c r="BB205" s="298">
        <f>IF(Q205,AV205,0)</f>
        <v>129668</v>
      </c>
    </row>
    <row r="206" spans="1:54" ht="8.4499999999999993" customHeight="1" x14ac:dyDescent="0.25">
      <c r="A206" s="30"/>
      <c r="B206" s="31"/>
      <c r="C206" s="30"/>
      <c r="D206" s="31"/>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1"/>
      <c r="AT206" s="31"/>
      <c r="AU206" s="31"/>
      <c r="AV206" s="277"/>
      <c r="AW206" s="31"/>
      <c r="AX206" s="31"/>
      <c r="AY206" s="31"/>
      <c r="AZ206" s="31"/>
      <c r="BA206" s="31"/>
      <c r="BB206" s="31"/>
    </row>
    <row r="207" spans="1:54" ht="8.4499999999999993" customHeight="1" x14ac:dyDescent="0.25">
      <c r="A207" s="30">
        <v>86</v>
      </c>
      <c r="B207" s="31"/>
      <c r="C207" s="30" t="s">
        <v>213</v>
      </c>
      <c r="D207" s="31"/>
      <c r="E207" s="114">
        <v>535937</v>
      </c>
      <c r="F207" s="30"/>
      <c r="G207" s="302">
        <f>(E207/$AV207)</f>
        <v>3.7764647852587818</v>
      </c>
      <c r="H207" s="30"/>
      <c r="I207" s="302">
        <f>IF(G$219,G207/G$219*100,0)</f>
        <v>15.523613132627878</v>
      </c>
      <c r="J207" s="30"/>
      <c r="K207" s="114">
        <v>12488285</v>
      </c>
      <c r="L207" s="30"/>
      <c r="M207" s="302">
        <f>(K207/$AV207)</f>
        <v>87.99834407920234</v>
      </c>
      <c r="N207" s="30"/>
      <c r="O207" s="302">
        <f>IF(M$219,M207/M$219*100,0)</f>
        <v>65.13740044913439</v>
      </c>
      <c r="P207" s="30"/>
      <c r="Q207" s="114">
        <v>16977829</v>
      </c>
      <c r="R207" s="30"/>
      <c r="S207" s="302">
        <f>(Q207/$AV207)</f>
        <v>119.63378783074376</v>
      </c>
      <c r="T207" s="30"/>
      <c r="U207" s="302">
        <f>IF(S$219,S207/S$219*100,0)</f>
        <v>58.532955580924096</v>
      </c>
      <c r="V207" s="30"/>
      <c r="W207" s="114">
        <v>1735158</v>
      </c>
      <c r="X207" s="30"/>
      <c r="Y207" s="114">
        <f>(E207+K207+Q207)</f>
        <v>30002051</v>
      </c>
      <c r="Z207" s="30"/>
      <c r="AA207" s="30"/>
      <c r="AB207" s="114">
        <v>8714337</v>
      </c>
      <c r="AC207" s="30"/>
      <c r="AD207" s="302">
        <f>IF($Y207,AB207/$Y207*100,0)</f>
        <v>29.045804235183788</v>
      </c>
      <c r="AE207" s="30"/>
      <c r="AF207" s="114">
        <v>3728078</v>
      </c>
      <c r="AG207" s="30"/>
      <c r="AH207" s="302">
        <f>IF($Y207,AF207/$Y207*100,0)</f>
        <v>12.426077137193053</v>
      </c>
      <c r="AI207" s="30"/>
      <c r="AJ207" s="114">
        <v>0</v>
      </c>
      <c r="AK207" s="30"/>
      <c r="AL207" s="302">
        <f>IF($Y207,AJ207/$Y207*100,0)</f>
        <v>0</v>
      </c>
      <c r="AM207" s="30"/>
      <c r="AN207" s="114">
        <v>9943170</v>
      </c>
      <c r="AO207" s="30"/>
      <c r="AP207" s="114">
        <v>1121327.2205969742</v>
      </c>
      <c r="AQ207" s="30"/>
      <c r="AR207" s="114">
        <v>548635.30491237063</v>
      </c>
      <c r="AS207" s="31"/>
      <c r="AT207" s="30">
        <v>86</v>
      </c>
      <c r="AU207" s="31"/>
      <c r="AV207" s="298">
        <v>141915</v>
      </c>
      <c r="AW207" s="31"/>
      <c r="AX207" s="298">
        <f>IF(E207,AV207,0)</f>
        <v>141915</v>
      </c>
      <c r="AY207" s="31"/>
      <c r="AZ207" s="298">
        <f>IF(K207,AV207,0)</f>
        <v>141915</v>
      </c>
      <c r="BA207" s="31"/>
      <c r="BB207" s="298">
        <f>IF(Q207,AV207,0)</f>
        <v>141915</v>
      </c>
    </row>
    <row r="208" spans="1:54" ht="8.4499999999999993" customHeight="1" x14ac:dyDescent="0.25">
      <c r="A208" s="30">
        <v>87</v>
      </c>
      <c r="B208" s="31"/>
      <c r="C208" s="30" t="s">
        <v>214</v>
      </c>
      <c r="D208" s="31"/>
      <c r="E208" s="114">
        <v>209664</v>
      </c>
      <c r="F208" s="30"/>
      <c r="G208" s="302">
        <f>(E208/$AV208)</f>
        <v>31.093578525878691</v>
      </c>
      <c r="H208" s="30"/>
      <c r="I208" s="302">
        <f>IF(G$219,G208/G$219*100,0)</f>
        <v>127.81389775666894</v>
      </c>
      <c r="J208" s="30"/>
      <c r="K208" s="114">
        <v>1160813</v>
      </c>
      <c r="L208" s="30"/>
      <c r="M208" s="302">
        <f>(K208/$AV208)</f>
        <v>172.15082307578228</v>
      </c>
      <c r="N208" s="30"/>
      <c r="O208" s="302">
        <f>IF(M$219,M208/M$219*100,0)</f>
        <v>127.42804671690999</v>
      </c>
      <c r="P208" s="30"/>
      <c r="Q208" s="114">
        <v>2089805</v>
      </c>
      <c r="R208" s="30"/>
      <c r="S208" s="302">
        <f>(Q208/$AV208)</f>
        <v>309.92214148005337</v>
      </c>
      <c r="T208" s="30"/>
      <c r="U208" s="302">
        <f>IF(S$219,S208/S$219*100,0)</f>
        <v>151.63491242509176</v>
      </c>
      <c r="V208" s="30"/>
      <c r="W208" s="114">
        <v>79184</v>
      </c>
      <c r="X208" s="30"/>
      <c r="Y208" s="114">
        <f>(E208+K208+Q208)</f>
        <v>3460282</v>
      </c>
      <c r="Z208" s="30"/>
      <c r="AA208" s="30"/>
      <c r="AB208" s="114">
        <v>817716</v>
      </c>
      <c r="AC208" s="30"/>
      <c r="AD208" s="302">
        <f>IF($Y208,AB208/$Y208*100,0)</f>
        <v>23.631484370349007</v>
      </c>
      <c r="AE208" s="30"/>
      <c r="AF208" s="114">
        <v>1001698</v>
      </c>
      <c r="AG208" s="30"/>
      <c r="AH208" s="302">
        <f>IF($Y208,AF208/$Y208*100,0)</f>
        <v>28.948449866224774</v>
      </c>
      <c r="AI208" s="30"/>
      <c r="AJ208" s="114">
        <v>0</v>
      </c>
      <c r="AK208" s="30"/>
      <c r="AL208" s="302">
        <f>IF($Y208,AJ208/$Y208*100,0)</f>
        <v>0</v>
      </c>
      <c r="AM208" s="30"/>
      <c r="AN208" s="114">
        <v>409927</v>
      </c>
      <c r="AO208" s="30"/>
      <c r="AP208" s="114">
        <v>309680.88881412317</v>
      </c>
      <c r="AQ208" s="30"/>
      <c r="AR208" s="114">
        <v>125906.84325794523</v>
      </c>
      <c r="AS208" s="31"/>
      <c r="AT208" s="30">
        <v>87</v>
      </c>
      <c r="AU208" s="31"/>
      <c r="AV208" s="298">
        <v>6743</v>
      </c>
      <c r="AW208" s="31"/>
      <c r="AX208" s="298">
        <f>IF(E208,AV208,0)</f>
        <v>6743</v>
      </c>
      <c r="AY208" s="31"/>
      <c r="AZ208" s="298">
        <f>IF(K208,AV208,0)</f>
        <v>6743</v>
      </c>
      <c r="BA208" s="31"/>
      <c r="BB208" s="298">
        <f>IF(Q208,AV208,0)</f>
        <v>6743</v>
      </c>
    </row>
    <row r="209" spans="1:54" ht="8.4499999999999993" customHeight="1" x14ac:dyDescent="0.25">
      <c r="A209" s="30">
        <v>88</v>
      </c>
      <c r="B209" s="31"/>
      <c r="C209" s="30" t="s">
        <v>215</v>
      </c>
      <c r="D209" s="31"/>
      <c r="E209" s="114">
        <v>176489</v>
      </c>
      <c r="F209" s="30"/>
      <c r="G209" s="302">
        <f>(E209/$AV209)</f>
        <v>15.026734780757769</v>
      </c>
      <c r="H209" s="30"/>
      <c r="I209" s="302">
        <f>IF(G$219,G209/G$219*100,0)</f>
        <v>61.769202322140195</v>
      </c>
      <c r="J209" s="30"/>
      <c r="K209" s="114">
        <v>1263962</v>
      </c>
      <c r="L209" s="30"/>
      <c r="M209" s="302">
        <f>(K209/$AV209)</f>
        <v>107.61702852277566</v>
      </c>
      <c r="N209" s="30"/>
      <c r="O209" s="302">
        <f>IF(M$219,M209/M$219*100,0)</f>
        <v>79.659379450649041</v>
      </c>
      <c r="P209" s="30"/>
      <c r="Q209" s="114">
        <v>2423516</v>
      </c>
      <c r="R209" s="30"/>
      <c r="S209" s="302">
        <f>(Q209/$AV209)</f>
        <v>206.34448701575138</v>
      </c>
      <c r="T209" s="30"/>
      <c r="U209" s="302">
        <f>IF(S$219,S209/S$219*100,0)</f>
        <v>100.95770527594819</v>
      </c>
      <c r="V209" s="30"/>
      <c r="W209" s="114">
        <v>0</v>
      </c>
      <c r="X209" s="30"/>
      <c r="Y209" s="114">
        <f>(E209+K209+Q209)</f>
        <v>3863967</v>
      </c>
      <c r="Z209" s="30"/>
      <c r="AA209" s="30"/>
      <c r="AB209" s="114">
        <v>1375253</v>
      </c>
      <c r="AC209" s="30"/>
      <c r="AD209" s="302">
        <f>IF($Y209,AB209/$Y209*100,0)</f>
        <v>35.591737714116093</v>
      </c>
      <c r="AE209" s="30"/>
      <c r="AF209" s="114">
        <v>1162752</v>
      </c>
      <c r="AG209" s="30"/>
      <c r="AH209" s="302">
        <f>IF($Y209,AF209/$Y209*100,0)</f>
        <v>30.092182464291234</v>
      </c>
      <c r="AI209" s="30"/>
      <c r="AJ209" s="114">
        <v>0</v>
      </c>
      <c r="AK209" s="30"/>
      <c r="AL209" s="302">
        <f>IF($Y209,AJ209/$Y209*100,0)</f>
        <v>0</v>
      </c>
      <c r="AM209" s="30"/>
      <c r="AN209" s="114">
        <v>446353</v>
      </c>
      <c r="AO209" s="30"/>
      <c r="AP209" s="114">
        <v>401507.27447415027</v>
      </c>
      <c r="AQ209" s="30"/>
      <c r="AR209" s="114">
        <v>280424.19090016367</v>
      </c>
      <c r="AS209" s="31"/>
      <c r="AT209" s="30">
        <v>88</v>
      </c>
      <c r="AU209" s="31"/>
      <c r="AV209" s="298">
        <v>11745</v>
      </c>
      <c r="AW209" s="31"/>
      <c r="AX209" s="298">
        <f>IF(E209,AV209,0)</f>
        <v>11745</v>
      </c>
      <c r="AY209" s="31"/>
      <c r="AZ209" s="298">
        <f>IF(K209,AV209,0)</f>
        <v>11745</v>
      </c>
      <c r="BA209" s="31"/>
      <c r="BB209" s="298">
        <f>IF(Q209,AV209,0)</f>
        <v>11745</v>
      </c>
    </row>
    <row r="210" spans="1:54" ht="8.4499999999999993" customHeight="1" x14ac:dyDescent="0.25">
      <c r="A210" s="30">
        <v>89</v>
      </c>
      <c r="B210" s="31"/>
      <c r="C210" s="30" t="s">
        <v>216</v>
      </c>
      <c r="D210" s="31"/>
      <c r="E210" s="114">
        <v>451202</v>
      </c>
      <c r="F210" s="30"/>
      <c r="G210" s="302">
        <f>(E210/$AV210)</f>
        <v>10.403790726094677</v>
      </c>
      <c r="H210" s="30"/>
      <c r="I210" s="302">
        <f>IF(G$219,G210/G$219*100,0)</f>
        <v>42.766034248522296</v>
      </c>
      <c r="J210" s="30"/>
      <c r="K210" s="114">
        <v>12704468</v>
      </c>
      <c r="L210" s="30"/>
      <c r="M210" s="302">
        <f>(K210/$AV210)</f>
        <v>292.93891950471533</v>
      </c>
      <c r="N210" s="30"/>
      <c r="O210" s="302">
        <f>IF(M$219,M210/M$219*100,0)</f>
        <v>216.83680422146813</v>
      </c>
      <c r="P210" s="30"/>
      <c r="Q210" s="114">
        <v>10628820</v>
      </c>
      <c r="R210" s="30"/>
      <c r="S210" s="302">
        <f>(Q210/$AV210)</f>
        <v>245.07874288085961</v>
      </c>
      <c r="T210" s="30"/>
      <c r="U210" s="302">
        <f>IF(S$219,S210/S$219*100,0)</f>
        <v>119.90912793941992</v>
      </c>
      <c r="V210" s="30"/>
      <c r="W210" s="114">
        <v>235227</v>
      </c>
      <c r="X210" s="30"/>
      <c r="Y210" s="114">
        <f>(E210+K210+Q210)</f>
        <v>23784490</v>
      </c>
      <c r="Z210" s="30"/>
      <c r="AA210" s="30"/>
      <c r="AB210" s="114">
        <v>6286510</v>
      </c>
      <c r="AC210" s="30"/>
      <c r="AD210" s="302">
        <f>IF($Y210,AB210/$Y210*100,0)</f>
        <v>26.431132221039842</v>
      </c>
      <c r="AE210" s="30"/>
      <c r="AF210" s="114">
        <v>5331024</v>
      </c>
      <c r="AG210" s="30"/>
      <c r="AH210" s="302">
        <f>IF($Y210,AF210/$Y210*100,0)</f>
        <v>22.41386718823906</v>
      </c>
      <c r="AI210" s="30"/>
      <c r="AJ210" s="114">
        <v>0</v>
      </c>
      <c r="AK210" s="30"/>
      <c r="AL210" s="302">
        <f>IF($Y210,AJ210/$Y210*100,0)</f>
        <v>0</v>
      </c>
      <c r="AM210" s="30"/>
      <c r="AN210" s="114">
        <v>8930996</v>
      </c>
      <c r="AO210" s="30"/>
      <c r="AP210" s="114">
        <v>891397.49196969694</v>
      </c>
      <c r="AQ210" s="30"/>
      <c r="AR210" s="114">
        <v>1667028.8265341516</v>
      </c>
      <c r="AS210" s="31"/>
      <c r="AT210" s="30">
        <v>89</v>
      </c>
      <c r="AU210" s="31"/>
      <c r="AV210" s="298">
        <v>43369</v>
      </c>
      <c r="AW210" s="31"/>
      <c r="AX210" s="298">
        <f>IF(E210,AV210,0)</f>
        <v>43369</v>
      </c>
      <c r="AY210" s="31"/>
      <c r="AZ210" s="298">
        <f>IF(K210,AV210,0)</f>
        <v>43369</v>
      </c>
      <c r="BA210" s="31"/>
      <c r="BB210" s="298">
        <f>IF(Q210,AV210,0)</f>
        <v>43369</v>
      </c>
    </row>
    <row r="211" spans="1:54" ht="8.4499999999999993" customHeight="1" x14ac:dyDescent="0.25">
      <c r="A211" s="30">
        <v>90</v>
      </c>
      <c r="B211" s="31"/>
      <c r="C211" s="30" t="s">
        <v>217</v>
      </c>
      <c r="D211" s="31"/>
      <c r="E211" s="116">
        <v>344389</v>
      </c>
      <c r="F211" s="54"/>
      <c r="G211" s="302">
        <f>(E211/$AV211)</f>
        <v>8.7896939843291388</v>
      </c>
      <c r="H211" s="54"/>
      <c r="I211" s="302">
        <f>IF(G$219,G211/G$219*100,0)</f>
        <v>36.1310952771302</v>
      </c>
      <c r="J211" s="54"/>
      <c r="K211" s="116">
        <v>3667671</v>
      </c>
      <c r="L211" s="54"/>
      <c r="M211" s="302">
        <f>(K211/$AV211)</f>
        <v>93.608407136111893</v>
      </c>
      <c r="N211" s="54"/>
      <c r="O211" s="302">
        <f>IF(M$219,M211/M$219*100,0)</f>
        <v>69.290034543634093</v>
      </c>
      <c r="P211" s="54"/>
      <c r="Q211" s="116">
        <v>5963785</v>
      </c>
      <c r="R211" s="54"/>
      <c r="S211" s="302">
        <f>(Q211/$AV211)</f>
        <v>152.21114826063652</v>
      </c>
      <c r="T211" s="54"/>
      <c r="U211" s="302">
        <f>IF(S$219,S211/S$219*100,0)</f>
        <v>74.472007796544403</v>
      </c>
      <c r="V211" s="54"/>
      <c r="W211" s="116">
        <v>369354</v>
      </c>
      <c r="X211" s="54"/>
      <c r="Y211" s="116">
        <f>(E211+K211+Q211)</f>
        <v>9975845</v>
      </c>
      <c r="Z211" s="54"/>
      <c r="AA211" s="54"/>
      <c r="AB211" s="116">
        <v>3683044</v>
      </c>
      <c r="AC211" s="54"/>
      <c r="AD211" s="302">
        <f>IF($Y211,AB211/$Y211*100,0)</f>
        <v>36.919619340517016</v>
      </c>
      <c r="AE211" s="54"/>
      <c r="AF211" s="116">
        <v>2161069</v>
      </c>
      <c r="AG211" s="54"/>
      <c r="AH211" s="302">
        <f>IF($Y211,AF211/$Y211*100,0)</f>
        <v>21.663017017606027</v>
      </c>
      <c r="AI211" s="54"/>
      <c r="AJ211" s="116">
        <v>0</v>
      </c>
      <c r="AK211" s="54"/>
      <c r="AL211" s="302">
        <f>IF($Y211,AJ211/$Y211*100,0)</f>
        <v>0</v>
      </c>
      <c r="AM211" s="54"/>
      <c r="AN211" s="116">
        <v>1296579</v>
      </c>
      <c r="AO211" s="30"/>
      <c r="AP211" s="114">
        <v>583203.79067842255</v>
      </c>
      <c r="AQ211" s="30"/>
      <c r="AR211" s="114">
        <v>366427.99161106517</v>
      </c>
      <c r="AS211" s="31"/>
      <c r="AT211" s="30">
        <v>90</v>
      </c>
      <c r="AU211" s="31"/>
      <c r="AV211" s="298">
        <v>39181</v>
      </c>
      <c r="AW211" s="31"/>
      <c r="AX211" s="298">
        <f>IF(E211,AV211,0)</f>
        <v>39181</v>
      </c>
      <c r="AY211" s="31"/>
      <c r="AZ211" s="298">
        <f>IF(K211,AV211,0)</f>
        <v>39181</v>
      </c>
      <c r="BA211" s="31"/>
      <c r="BB211" s="298">
        <f>IF(Q211,AV211,0)</f>
        <v>39181</v>
      </c>
    </row>
    <row r="212" spans="1:54" ht="8.4499999999999993" customHeight="1" x14ac:dyDescent="0.25">
      <c r="A212" s="30"/>
      <c r="B212" s="31"/>
      <c r="C212" s="30"/>
      <c r="D212" s="31"/>
      <c r="E212" s="30"/>
      <c r="F212" s="30"/>
      <c r="G212" s="54"/>
      <c r="H212" s="30"/>
      <c r="I212" s="54"/>
      <c r="J212" s="30"/>
      <c r="K212" s="30"/>
      <c r="L212" s="30"/>
      <c r="M212" s="54"/>
      <c r="N212" s="30"/>
      <c r="O212" s="54"/>
      <c r="P212" s="30"/>
      <c r="Q212" s="30"/>
      <c r="R212" s="30"/>
      <c r="S212" s="54"/>
      <c r="T212" s="30"/>
      <c r="U212" s="54"/>
      <c r="V212" s="30"/>
      <c r="W212" s="30"/>
      <c r="X212" s="30"/>
      <c r="Y212" s="56"/>
      <c r="Z212" s="30"/>
      <c r="AA212" s="30"/>
      <c r="AB212" s="30"/>
      <c r="AC212" s="30"/>
      <c r="AD212" s="54"/>
      <c r="AE212" s="30"/>
      <c r="AF212" s="30"/>
      <c r="AG212" s="30"/>
      <c r="AH212" s="54"/>
      <c r="AI212" s="30"/>
      <c r="AJ212" s="30"/>
      <c r="AK212" s="30"/>
      <c r="AL212" s="54"/>
      <c r="AM212" s="30"/>
      <c r="AN212" s="30"/>
      <c r="AO212" s="30"/>
      <c r="AP212" s="30"/>
      <c r="AQ212" s="30"/>
      <c r="AR212" s="30"/>
      <c r="AS212" s="31"/>
      <c r="AT212" s="31"/>
      <c r="AU212" s="31"/>
      <c r="AV212" s="277"/>
      <c r="AW212" s="31"/>
      <c r="AX212" s="31"/>
      <c r="AY212" s="31"/>
      <c r="AZ212" s="31"/>
      <c r="BA212" s="31"/>
      <c r="BB212" s="31"/>
    </row>
    <row r="213" spans="1:54" ht="8.4499999999999993" customHeight="1" x14ac:dyDescent="0.25">
      <c r="A213" s="30">
        <v>91</v>
      </c>
      <c r="B213" s="31"/>
      <c r="C213" s="30" t="s">
        <v>218</v>
      </c>
      <c r="D213" s="31"/>
      <c r="E213" s="114">
        <v>501865</v>
      </c>
      <c r="F213" s="30"/>
      <c r="G213" s="302">
        <f>(E213/$AV213)</f>
        <v>9.3964613368283096</v>
      </c>
      <c r="H213" s="30"/>
      <c r="I213" s="302">
        <f>IF(G$219,G213/G$219*100,0)</f>
        <v>38.625285525765214</v>
      </c>
      <c r="J213" s="30"/>
      <c r="K213" s="114">
        <v>16156101</v>
      </c>
      <c r="L213" s="30"/>
      <c r="M213" s="302">
        <f>(K213/$AV213)</f>
        <v>302.49206141172067</v>
      </c>
      <c r="N213" s="30"/>
      <c r="O213" s="302">
        <f>IF(M$219,M213/M$219*100,0)</f>
        <v>223.90815126163454</v>
      </c>
      <c r="P213" s="30"/>
      <c r="Q213" s="114">
        <v>8364923</v>
      </c>
      <c r="R213" s="30"/>
      <c r="S213" s="302">
        <f>(Q213/$AV213)</f>
        <v>156.61716906946265</v>
      </c>
      <c r="T213" s="30"/>
      <c r="U213" s="302">
        <f>IF(S$219,S213/S$219*100,0)</f>
        <v>76.627731735140387</v>
      </c>
      <c r="V213" s="30"/>
      <c r="W213" s="114">
        <v>280183</v>
      </c>
      <c r="X213" s="30"/>
      <c r="Y213" s="114">
        <f>(E213+K213+Q213)</f>
        <v>25022889</v>
      </c>
      <c r="Z213" s="30"/>
      <c r="AA213" s="30"/>
      <c r="AB213" s="114">
        <v>6058612</v>
      </c>
      <c r="AC213" s="30"/>
      <c r="AD213" s="302">
        <f>IF($Y213,AB213/$Y213*100,0)</f>
        <v>24.212280204735752</v>
      </c>
      <c r="AE213" s="30"/>
      <c r="AF213" s="114">
        <v>3996464</v>
      </c>
      <c r="AG213" s="30"/>
      <c r="AH213" s="302">
        <f>IF($Y213,AF213/$Y213*100,0)</f>
        <v>15.971233377568833</v>
      </c>
      <c r="AI213" s="30"/>
      <c r="AJ213" s="114">
        <v>0</v>
      </c>
      <c r="AK213" s="30"/>
      <c r="AL213" s="302">
        <f>IF($Y213,AJ213/$Y213*100,0)</f>
        <v>0</v>
      </c>
      <c r="AM213" s="30"/>
      <c r="AN213" s="114">
        <v>11800247</v>
      </c>
      <c r="AO213" s="30"/>
      <c r="AP213" s="114">
        <v>922330.16070252238</v>
      </c>
      <c r="AQ213" s="30"/>
      <c r="AR213" s="114">
        <v>1096362.7271859362</v>
      </c>
      <c r="AS213" s="31"/>
      <c r="AT213" s="30">
        <v>91</v>
      </c>
      <c r="AU213" s="31"/>
      <c r="AV213" s="298">
        <v>53410</v>
      </c>
      <c r="AW213" s="31"/>
      <c r="AX213" s="298">
        <f>IF(E213,AV213,0)</f>
        <v>53410</v>
      </c>
      <c r="AY213" s="31"/>
      <c r="AZ213" s="298">
        <f>IF(K213,AV213,0)</f>
        <v>53410</v>
      </c>
      <c r="BA213" s="31"/>
      <c r="BB213" s="298">
        <f>IF(Q213,AV213,0)</f>
        <v>53410</v>
      </c>
    </row>
    <row r="214" spans="1:54" ht="8.4499999999999993" customHeight="1" x14ac:dyDescent="0.25">
      <c r="A214" s="30">
        <v>92</v>
      </c>
      <c r="B214" s="31"/>
      <c r="C214" s="30" t="s">
        <v>219</v>
      </c>
      <c r="D214" s="31"/>
      <c r="E214" s="114">
        <v>214266</v>
      </c>
      <c r="F214" s="30"/>
      <c r="G214" s="302">
        <f>(E214/$AV214)</f>
        <v>12.108844306301215</v>
      </c>
      <c r="H214" s="30"/>
      <c r="I214" s="302">
        <f>IF(G$219,G214/G$219*100,0)</f>
        <v>49.774862254239984</v>
      </c>
      <c r="J214" s="30"/>
      <c r="K214" s="114">
        <v>2894600</v>
      </c>
      <c r="L214" s="30"/>
      <c r="M214" s="302">
        <f>(K214/$AV214)</f>
        <v>163.58293303192991</v>
      </c>
      <c r="N214" s="30"/>
      <c r="O214" s="302">
        <f>IF(M$219,M214/M$219*100,0)</f>
        <v>121.08599459501713</v>
      </c>
      <c r="P214" s="30"/>
      <c r="Q214" s="114">
        <v>3912371</v>
      </c>
      <c r="R214" s="30"/>
      <c r="S214" s="302">
        <f>(Q214/$AV214)</f>
        <v>221.10036733540548</v>
      </c>
      <c r="T214" s="30"/>
      <c r="U214" s="302">
        <f>IF(S$219,S214/S$219*100,0)</f>
        <v>108.17728181004324</v>
      </c>
      <c r="V214" s="30"/>
      <c r="W214" s="114">
        <v>60558</v>
      </c>
      <c r="X214" s="30"/>
      <c r="Y214" s="114">
        <f>(E214+K214+Q214)</f>
        <v>7021237</v>
      </c>
      <c r="Z214" s="30"/>
      <c r="AA214" s="30"/>
      <c r="AB214" s="114">
        <v>2266508</v>
      </c>
      <c r="AC214" s="30"/>
      <c r="AD214" s="302">
        <f>IF($Y214,AB214/$Y214*100,0)</f>
        <v>32.280750528717377</v>
      </c>
      <c r="AE214" s="30"/>
      <c r="AF214" s="114">
        <v>1294984</v>
      </c>
      <c r="AG214" s="30"/>
      <c r="AH214" s="302">
        <f>IF($Y214,AF214/$Y214*100,0)</f>
        <v>18.443815527093019</v>
      </c>
      <c r="AI214" s="30"/>
      <c r="AJ214" s="114">
        <v>0</v>
      </c>
      <c r="AK214" s="30"/>
      <c r="AL214" s="302">
        <f>IF($Y214,AJ214/$Y214*100,0)</f>
        <v>0</v>
      </c>
      <c r="AM214" s="30"/>
      <c r="AN214" s="114">
        <v>1868140</v>
      </c>
      <c r="AO214" s="30"/>
      <c r="AP214" s="114">
        <v>503229.16311572114</v>
      </c>
      <c r="AQ214" s="30"/>
      <c r="AR214" s="114">
        <v>429382.62302315445</v>
      </c>
      <c r="AS214" s="31"/>
      <c r="AT214" s="30">
        <v>92</v>
      </c>
      <c r="AU214" s="31"/>
      <c r="AV214" s="298">
        <v>17695</v>
      </c>
      <c r="AW214" s="31"/>
      <c r="AX214" s="298">
        <f>IF(E214,AV214,0)</f>
        <v>17695</v>
      </c>
      <c r="AY214" s="31"/>
      <c r="AZ214" s="298">
        <f>IF(K214,AV214,0)</f>
        <v>17695</v>
      </c>
      <c r="BA214" s="31"/>
      <c r="BB214" s="298">
        <f>IF(Q214,AV214,0)</f>
        <v>17695</v>
      </c>
    </row>
    <row r="215" spans="1:54" ht="8.4499999999999993" customHeight="1" x14ac:dyDescent="0.25">
      <c r="A215" s="30">
        <v>93</v>
      </c>
      <c r="B215" s="31"/>
      <c r="C215" s="30" t="s">
        <v>220</v>
      </c>
      <c r="D215" s="31"/>
      <c r="E215" s="114">
        <v>482462</v>
      </c>
      <c r="F215" s="30"/>
      <c r="G215" s="302">
        <f>(E215/$AV215)</f>
        <v>12.213918634971266</v>
      </c>
      <c r="H215" s="30"/>
      <c r="I215" s="302">
        <f>IF(G$219,G215/G$219*100,0)</f>
        <v>50.206782931697781</v>
      </c>
      <c r="J215" s="30"/>
      <c r="K215" s="114">
        <v>4198438</v>
      </c>
      <c r="L215" s="30"/>
      <c r="M215" s="302">
        <f>(K215/$AV215)</f>
        <v>106.2868788131946</v>
      </c>
      <c r="N215" s="30"/>
      <c r="O215" s="302">
        <f>IF(M$219,M215/M$219*100,0)</f>
        <v>78.674787124544594</v>
      </c>
      <c r="P215" s="30"/>
      <c r="Q215" s="114">
        <v>10472601</v>
      </c>
      <c r="R215" s="30"/>
      <c r="S215" s="302">
        <f>(Q215/$AV215)</f>
        <v>265.12242728032203</v>
      </c>
      <c r="T215" s="30"/>
      <c r="U215" s="302">
        <f>IF(S$219,S215/S$219*100,0)</f>
        <v>129.71585653930046</v>
      </c>
      <c r="V215" s="30"/>
      <c r="W215" s="114">
        <v>375509</v>
      </c>
      <c r="X215" s="30"/>
      <c r="Y215" s="114">
        <f>(E215+K215+Q215)</f>
        <v>15153501</v>
      </c>
      <c r="Z215" s="30"/>
      <c r="AA215" s="30"/>
      <c r="AB215" s="114">
        <v>5821467</v>
      </c>
      <c r="AC215" s="30"/>
      <c r="AD215" s="302">
        <f>IF($Y215,AB215/$Y215*100,0)</f>
        <v>38.416647083733324</v>
      </c>
      <c r="AE215" s="30"/>
      <c r="AF215" s="114">
        <v>4645703</v>
      </c>
      <c r="AG215" s="30"/>
      <c r="AH215" s="302">
        <f>IF($Y215,AF215/$Y215*100,0)</f>
        <v>30.657621628163685</v>
      </c>
      <c r="AI215" s="30"/>
      <c r="AJ215" s="114">
        <v>0</v>
      </c>
      <c r="AK215" s="30"/>
      <c r="AL215" s="302">
        <f>IF($Y215,AJ215/$Y215*100,0)</f>
        <v>0</v>
      </c>
      <c r="AM215" s="30"/>
      <c r="AN215" s="114">
        <v>1982171</v>
      </c>
      <c r="AO215" s="30"/>
      <c r="AP215" s="114">
        <v>1111456.0985773737</v>
      </c>
      <c r="AQ215" s="30"/>
      <c r="AR215" s="114">
        <v>1732049.1463193826</v>
      </c>
      <c r="AS215" s="31"/>
      <c r="AT215" s="30">
        <v>93</v>
      </c>
      <c r="AU215" s="31"/>
      <c r="AV215" s="298">
        <v>39501</v>
      </c>
      <c r="AW215" s="31"/>
      <c r="AX215" s="298">
        <f>IF(E215,AV215,0)</f>
        <v>39501</v>
      </c>
      <c r="AY215" s="31"/>
      <c r="AZ215" s="298">
        <f>IF(K215,AV215,0)</f>
        <v>39501</v>
      </c>
      <c r="BA215" s="31"/>
      <c r="BB215" s="298">
        <f>IF(Q215,AV215,0)</f>
        <v>39501</v>
      </c>
    </row>
    <row r="216" spans="1:54" ht="8.4499999999999993" customHeight="1" x14ac:dyDescent="0.25">
      <c r="A216" s="30">
        <v>94</v>
      </c>
      <c r="B216" s="31"/>
      <c r="C216" s="30" t="s">
        <v>221</v>
      </c>
      <c r="D216" s="31"/>
      <c r="E216" s="114">
        <v>345000</v>
      </c>
      <c r="F216" s="30"/>
      <c r="G216" s="302">
        <f>(E216/$AV216)</f>
        <v>12.121425057972033</v>
      </c>
      <c r="H216" s="30"/>
      <c r="I216" s="302">
        <f>IF(G$219,G216/G$219*100,0)</f>
        <v>49.826576948527027</v>
      </c>
      <c r="J216" s="30"/>
      <c r="K216" s="114">
        <v>12752558</v>
      </c>
      <c r="L216" s="30"/>
      <c r="M216" s="302">
        <f>(K216/$AV216)</f>
        <v>448.05558288243975</v>
      </c>
      <c r="N216" s="30"/>
      <c r="O216" s="302">
        <f>IF(M$219,M216/M$219*100,0)</f>
        <v>331.6559672920194</v>
      </c>
      <c r="P216" s="30"/>
      <c r="Q216" s="114">
        <v>6779793</v>
      </c>
      <c r="R216" s="30"/>
      <c r="S216" s="302">
        <f>(Q216/$AV216)</f>
        <v>238.20508045815473</v>
      </c>
      <c r="T216" s="30"/>
      <c r="U216" s="302">
        <f>IF(S$219,S216/S$219*100,0)</f>
        <v>116.54606651202725</v>
      </c>
      <c r="V216" s="30"/>
      <c r="W216" s="114">
        <v>114209</v>
      </c>
      <c r="X216" s="30"/>
      <c r="Y216" s="114">
        <f>(E216+K216+Q216)</f>
        <v>19877351</v>
      </c>
      <c r="Z216" s="30"/>
      <c r="AA216" s="30"/>
      <c r="AB216" s="114">
        <v>6217503</v>
      </c>
      <c r="AC216" s="30"/>
      <c r="AD216" s="302">
        <f>IF($Y216,AB216/$Y216*100,0)</f>
        <v>31.279333951490816</v>
      </c>
      <c r="AE216" s="30"/>
      <c r="AF216" s="114">
        <v>2681259</v>
      </c>
      <c r="AG216" s="30"/>
      <c r="AH216" s="302">
        <f>IF($Y216,AF216/$Y216*100,0)</f>
        <v>13.489015714417881</v>
      </c>
      <c r="AI216" s="30"/>
      <c r="AJ216" s="114">
        <v>0</v>
      </c>
      <c r="AK216" s="30"/>
      <c r="AL216" s="302">
        <f>IF($Y216,AJ216/$Y216*100,0)</f>
        <v>0</v>
      </c>
      <c r="AM216" s="30"/>
      <c r="AN216" s="114">
        <v>9583613</v>
      </c>
      <c r="AO216" s="30"/>
      <c r="AP216" s="114">
        <v>543338.31197941734</v>
      </c>
      <c r="AQ216" s="30"/>
      <c r="AR216" s="114">
        <v>600923.54599733755</v>
      </c>
      <c r="AS216" s="31"/>
      <c r="AT216" s="30">
        <v>94</v>
      </c>
      <c r="AU216" s="31"/>
      <c r="AV216" s="298">
        <v>28462</v>
      </c>
      <c r="AW216" s="31"/>
      <c r="AX216" s="298">
        <f>IF(E216,AV216,0)</f>
        <v>28462</v>
      </c>
      <c r="AY216" s="31"/>
      <c r="AZ216" s="298">
        <f>IF(K216,AV216,0)</f>
        <v>28462</v>
      </c>
      <c r="BA216" s="31"/>
      <c r="BB216" s="298">
        <f>IF(Q216,AV216,0)</f>
        <v>28462</v>
      </c>
    </row>
    <row r="217" spans="1:54" ht="8.4499999999999993" customHeight="1" x14ac:dyDescent="0.25">
      <c r="A217" s="41">
        <v>95</v>
      </c>
      <c r="B217" s="31"/>
      <c r="C217" s="30" t="s">
        <v>222</v>
      </c>
      <c r="D217" s="31"/>
      <c r="E217" s="115">
        <v>1835483</v>
      </c>
      <c r="F217" s="30"/>
      <c r="G217" s="302">
        <f>(E217/$AV217)</f>
        <v>26.762163738426771</v>
      </c>
      <c r="H217" s="30"/>
      <c r="I217" s="302">
        <f>IF(G$219,G217/G$219*100,0)</f>
        <v>110.00909583191336</v>
      </c>
      <c r="J217" s="30"/>
      <c r="K217" s="115">
        <v>5373427</v>
      </c>
      <c r="L217" s="30"/>
      <c r="M217" s="302">
        <f>(K217/$AV217)</f>
        <v>78.346970912006995</v>
      </c>
      <c r="N217" s="30"/>
      <c r="O217" s="302">
        <f>IF(M$219,M217/M$219*100,0)</f>
        <v>57.993341484686056</v>
      </c>
      <c r="P217" s="30"/>
      <c r="Q217" s="115">
        <v>7092919</v>
      </c>
      <c r="R217" s="30"/>
      <c r="S217" s="302">
        <f>(Q217/$AV217)</f>
        <v>103.41793395057228</v>
      </c>
      <c r="T217" s="30"/>
      <c r="U217" s="302">
        <f>IF(S$219,S217/S$219*100,0)</f>
        <v>50.599061050913107</v>
      </c>
      <c r="V217" s="30"/>
      <c r="W217" s="115">
        <v>977332</v>
      </c>
      <c r="X217" s="30"/>
      <c r="Y217" s="115">
        <f>(E217+K217+Q217)</f>
        <v>14301829</v>
      </c>
      <c r="Z217" s="30"/>
      <c r="AA217" s="30"/>
      <c r="AB217" s="115">
        <v>3422020</v>
      </c>
      <c r="AC217" s="30"/>
      <c r="AD217" s="302">
        <f>IF($Y217,AB217/$Y217*100,0)</f>
        <v>23.927149457597345</v>
      </c>
      <c r="AE217" s="30"/>
      <c r="AF217" s="115">
        <v>2988195</v>
      </c>
      <c r="AG217" s="30"/>
      <c r="AH217" s="302">
        <f>IF($Y217,AF217/$Y217*100,0)</f>
        <v>20.893796171105109</v>
      </c>
      <c r="AI217" s="30"/>
      <c r="AJ217" s="115">
        <v>0</v>
      </c>
      <c r="AK217" s="30"/>
      <c r="AL217" s="302">
        <f>IF($Y217,AJ217/$Y217*100,0)</f>
        <v>0</v>
      </c>
      <c r="AM217" s="30"/>
      <c r="AN217" s="115">
        <v>1749536</v>
      </c>
      <c r="AO217" s="30"/>
      <c r="AP217" s="115">
        <v>587100.55462447356</v>
      </c>
      <c r="AQ217" s="30"/>
      <c r="AR217" s="115">
        <v>291796.07028852974</v>
      </c>
      <c r="AS217" s="31"/>
      <c r="AT217" s="41">
        <v>95</v>
      </c>
      <c r="AU217" s="31"/>
      <c r="AV217" s="299">
        <v>68585</v>
      </c>
      <c r="AW217" s="31"/>
      <c r="AX217" s="299">
        <f>IF(E217,AV217,0)</f>
        <v>68585</v>
      </c>
      <c r="AY217" s="31"/>
      <c r="AZ217" s="299">
        <f>IF(K217,AV217,0)</f>
        <v>68585</v>
      </c>
      <c r="BA217" s="31"/>
      <c r="BB217" s="299">
        <f>IF(Q217,AV217,0)</f>
        <v>68585</v>
      </c>
    </row>
    <row r="218" spans="1:54" ht="8.4499999999999993" customHeight="1" x14ac:dyDescent="0.25">
      <c r="A218" s="30"/>
      <c r="B218" s="31"/>
      <c r="C218" s="30"/>
      <c r="D218" s="31"/>
      <c r="E218" s="30"/>
      <c r="F218" s="30"/>
      <c r="G218" s="54"/>
      <c r="H218" s="54"/>
      <c r="I218" s="54"/>
      <c r="J218" s="30"/>
      <c r="K218" s="30"/>
      <c r="L218" s="30"/>
      <c r="M218" s="54"/>
      <c r="N218" s="54"/>
      <c r="O218" s="54"/>
      <c r="P218" s="30"/>
      <c r="Q218" s="30"/>
      <c r="R218" s="30"/>
      <c r="S218" s="54"/>
      <c r="T218" s="54"/>
      <c r="U218" s="54"/>
      <c r="V218" s="30"/>
      <c r="W218" s="30"/>
      <c r="X218" s="30"/>
      <c r="Y218" s="30"/>
      <c r="Z218" s="30"/>
      <c r="AA218" s="30"/>
      <c r="AB218" s="30"/>
      <c r="AC218" s="30"/>
      <c r="AD218" s="54"/>
      <c r="AE218" s="30"/>
      <c r="AF218" s="30"/>
      <c r="AG218" s="30"/>
      <c r="AH218" s="54"/>
      <c r="AI218" s="30"/>
      <c r="AJ218" s="30"/>
      <c r="AK218" s="30"/>
      <c r="AL218" s="54"/>
      <c r="AM218" s="30"/>
      <c r="AN218" s="30"/>
      <c r="AO218" s="30"/>
      <c r="AP218" s="30"/>
      <c r="AQ218" s="30"/>
      <c r="AR218" s="30"/>
      <c r="AS218" s="31"/>
      <c r="AT218" s="31"/>
      <c r="AU218" s="31"/>
      <c r="AV218" s="31"/>
      <c r="AW218" s="31"/>
      <c r="AX218" s="31"/>
      <c r="AY218" s="31"/>
      <c r="AZ218" s="31"/>
      <c r="BA218" s="31"/>
      <c r="BB218" s="31"/>
    </row>
    <row r="219" spans="1:54" ht="8.4499999999999993" customHeight="1" x14ac:dyDescent="0.25">
      <c r="A219" s="41">
        <f>A217</f>
        <v>95</v>
      </c>
      <c r="B219" s="31"/>
      <c r="C219" s="44" t="s">
        <v>68</v>
      </c>
      <c r="D219" s="31"/>
      <c r="E219" s="300">
        <f>SUM(E89:E217)</f>
        <v>142116626</v>
      </c>
      <c r="F219" s="30"/>
      <c r="G219" s="110">
        <f>IF(E219=0,0,IF(ISNONTEXT(H219),E219/$AV219,E219/AX219))</f>
        <v>24.327228158767518</v>
      </c>
      <c r="H219" s="301"/>
      <c r="I219" s="302">
        <f>IF(G$219,G219/G$219*100,0)</f>
        <v>100</v>
      </c>
      <c r="J219" s="30"/>
      <c r="K219" s="300">
        <f>SUM(K89:K217)</f>
        <v>789216829</v>
      </c>
      <c r="L219" s="30"/>
      <c r="M219" s="110">
        <f>IF(K219=0,0,IF(ISNONTEXT(N219),K219/$AV219,K219/AZ219))</f>
        <v>135.09649367711566</v>
      </c>
      <c r="N219" s="301"/>
      <c r="O219" s="302">
        <f>IF(M$219,M219/M$219*100,0)</f>
        <v>100</v>
      </c>
      <c r="P219" s="30"/>
      <c r="Q219" s="300">
        <f>SUM(Q89:Q217)</f>
        <v>1194003664</v>
      </c>
      <c r="R219" s="30"/>
      <c r="S219" s="110">
        <f>IF(Q219=0,0,IF(ISNONTEXT(T219),Q219/$AV219,Q219/BB219))</f>
        <v>204.38706134588639</v>
      </c>
      <c r="T219" s="301"/>
      <c r="U219" s="302">
        <f>IF(S$219,S219/S$219*100,0)</f>
        <v>100</v>
      </c>
      <c r="V219" s="30"/>
      <c r="W219" s="300">
        <f>SUM(W89:W217)</f>
        <v>92491981</v>
      </c>
      <c r="X219" s="30"/>
      <c r="Y219" s="300">
        <f>SUM(Y89:Y217)</f>
        <v>2125337119</v>
      </c>
      <c r="Z219" s="30"/>
      <c r="AA219" s="30"/>
      <c r="AB219" s="300">
        <f>SUM(AB89:AB217)</f>
        <v>461911381</v>
      </c>
      <c r="AC219" s="30"/>
      <c r="AD219" s="302">
        <f>IF($Y219,AB219/$Y219*100,0)</f>
        <v>21.73355826097535</v>
      </c>
      <c r="AE219" s="30"/>
      <c r="AF219" s="300">
        <f>SUM(AF89:AF217)</f>
        <v>320259943</v>
      </c>
      <c r="AG219" s="30"/>
      <c r="AH219" s="302">
        <f>IF($Y219,AF219/$Y219*100,0)</f>
        <v>15.068665584247956</v>
      </c>
      <c r="AI219" s="30"/>
      <c r="AJ219" s="300">
        <f>SUM(AJ89:AJ217)</f>
        <v>41325514</v>
      </c>
      <c r="AK219" s="30"/>
      <c r="AL219" s="302">
        <f>IF($Y219,AJ219/$Y219*100,0)</f>
        <v>1.9444215993105234</v>
      </c>
      <c r="AM219" s="30"/>
      <c r="AN219" s="300">
        <f>SUM(AN89:AN217)</f>
        <v>375234277</v>
      </c>
      <c r="AO219" s="30"/>
      <c r="AP219" s="303">
        <f>SUM(AP89:AP217)</f>
        <v>73611588.496857643</v>
      </c>
      <c r="AQ219" s="30"/>
      <c r="AR219" s="303">
        <f>SUM(AR89:AR217)</f>
        <v>55871841.864791147</v>
      </c>
      <c r="AS219" s="31"/>
      <c r="AT219" s="41">
        <f>AT217</f>
        <v>95</v>
      </c>
      <c r="AU219" s="31"/>
      <c r="AV219" s="299">
        <f>SUM(AV89:AV217)</f>
        <v>5841875</v>
      </c>
      <c r="AW219" s="31"/>
      <c r="AX219" s="299">
        <f>SUM(AX89:AX217)</f>
        <v>5841875</v>
      </c>
      <c r="AY219" s="31"/>
      <c r="AZ219" s="299">
        <f>SUM(AZ89:AZ217)</f>
        <v>5841875</v>
      </c>
      <c r="BA219" s="31"/>
      <c r="BB219" s="299">
        <f>SUM(BB89:BB217)</f>
        <v>5841875</v>
      </c>
    </row>
    <row r="220" spans="1:54" ht="8.4499999999999993" customHeight="1" x14ac:dyDescent="0.25">
      <c r="A220" s="31"/>
      <c r="B220" s="31"/>
      <c r="C220" s="30"/>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row>
    <row r="221" spans="1:54" ht="8.4499999999999993" customHeight="1" x14ac:dyDescent="0.25">
      <c r="A221" s="31"/>
      <c r="B221" s="31"/>
      <c r="C221" s="30"/>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row>
    <row r="222" spans="1:54" ht="8.4499999999999993" customHeight="1" x14ac:dyDescent="0.25">
      <c r="A222" s="31"/>
      <c r="B222" s="31"/>
      <c r="C222" s="30"/>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row>
    <row r="223" spans="1:54" ht="8.4499999999999993" customHeight="1" x14ac:dyDescent="0.25">
      <c r="A223" s="31"/>
      <c r="B223" s="31"/>
      <c r="C223" s="30"/>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row>
    <row r="224" spans="1:54" ht="8.4499999999999993" customHeight="1" x14ac:dyDescent="0.25">
      <c r="A224" s="31"/>
      <c r="B224" s="31"/>
      <c r="C224" s="30"/>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row>
    <row r="225" spans="1:54" ht="8.4499999999999993" customHeight="1" x14ac:dyDescent="0.25">
      <c r="A225" s="31"/>
      <c r="B225" s="31"/>
      <c r="C225" s="30"/>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row>
    <row r="226" spans="1:54" ht="8.4499999999999993" customHeight="1" x14ac:dyDescent="0.25">
      <c r="B226" s="31"/>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V226" s="31"/>
      <c r="AW226" s="31"/>
      <c r="AX226" s="31"/>
      <c r="AY226" s="31"/>
      <c r="AZ226" s="31"/>
      <c r="BA226" s="31"/>
      <c r="BB226" s="31"/>
    </row>
    <row r="227" spans="1:54" s="15" customFormat="1" ht="10.5" customHeight="1" x14ac:dyDescent="0.25">
      <c r="A227" s="12">
        <v>92</v>
      </c>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289">
        <v>93</v>
      </c>
      <c r="AV227" s="12"/>
      <c r="AW227" s="12"/>
      <c r="AX227" s="12"/>
      <c r="AY227" s="12"/>
      <c r="AZ227" s="12"/>
      <c r="BA227" s="12"/>
      <c r="BB227" s="12"/>
    </row>
    <row r="228" spans="1:54" s="15" customFormat="1" ht="10.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289" t="s">
        <v>45</v>
      </c>
      <c r="Z228" s="12"/>
      <c r="AA228" s="12"/>
      <c r="AB228" s="278" t="s">
        <v>46</v>
      </c>
      <c r="AC228" s="12"/>
      <c r="AD228" s="12"/>
      <c r="AE228" s="12"/>
      <c r="AF228" s="12"/>
      <c r="AG228" s="12"/>
      <c r="AH228" s="12"/>
      <c r="AI228" s="12"/>
      <c r="AJ228" s="12"/>
      <c r="AK228" s="12"/>
      <c r="AL228" s="12"/>
      <c r="AM228" s="12"/>
      <c r="AN228" s="12"/>
      <c r="AO228" s="12"/>
      <c r="AP228" s="12"/>
      <c r="AQ228" s="12"/>
      <c r="AR228" s="12"/>
      <c r="AS228" s="12"/>
      <c r="AT228" s="289" t="s">
        <v>503</v>
      </c>
      <c r="AU228" s="12"/>
      <c r="AV228" s="12"/>
      <c r="AW228" s="12"/>
      <c r="AX228" s="12"/>
      <c r="AY228" s="12"/>
      <c r="AZ228" s="12"/>
      <c r="BA228" s="12"/>
      <c r="BB228" s="12"/>
    </row>
    <row r="229" spans="1:54" s="15" customFormat="1" ht="10.5" customHeight="1" x14ac:dyDescent="0.25">
      <c r="A229" s="279"/>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289" t="s">
        <v>504</v>
      </c>
      <c r="Z229" s="12"/>
      <c r="AA229" s="12"/>
      <c r="AB229" s="278" t="s">
        <v>395</v>
      </c>
      <c r="AC229" s="12"/>
      <c r="AD229" s="12"/>
      <c r="AE229" s="12"/>
      <c r="AF229" s="12"/>
      <c r="AG229" s="12"/>
      <c r="AH229" s="12"/>
      <c r="AI229" s="12"/>
      <c r="AJ229" s="12"/>
      <c r="AK229" s="12"/>
      <c r="AL229" s="12"/>
      <c r="AM229" s="12"/>
      <c r="AN229" s="12"/>
      <c r="AO229" s="12"/>
      <c r="AP229" s="12"/>
      <c r="AQ229" s="12"/>
      <c r="AR229" s="12"/>
      <c r="AS229" s="12"/>
      <c r="AT229" s="289" t="s">
        <v>223</v>
      </c>
      <c r="AU229" s="12"/>
      <c r="AV229" s="12"/>
      <c r="AW229" s="12"/>
      <c r="AX229" s="12"/>
      <c r="AY229" s="12"/>
      <c r="AZ229" s="12"/>
      <c r="BA229" s="12"/>
      <c r="BB229" s="12"/>
    </row>
    <row r="230" spans="1:54" s="15" customFormat="1" ht="10.5" customHeight="1" x14ac:dyDescent="0.25">
      <c r="A230" s="280"/>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289" t="s">
        <v>51</v>
      </c>
      <c r="Z230" s="12"/>
      <c r="AA230" s="12"/>
      <c r="AB230" s="290" t="s">
        <v>52</v>
      </c>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row>
    <row r="231" spans="1:54" ht="14.25" customHeight="1" x14ac:dyDescent="0.25">
      <c r="A231" s="30"/>
      <c r="B231" s="30"/>
      <c r="C231" s="30"/>
      <c r="D231" s="30"/>
      <c r="E231" s="291" t="s">
        <v>368</v>
      </c>
      <c r="F231" s="291"/>
      <c r="G231" s="291"/>
      <c r="H231" s="291"/>
      <c r="I231" s="291"/>
      <c r="J231" s="30"/>
      <c r="K231" s="291" t="s">
        <v>505</v>
      </c>
      <c r="L231" s="291"/>
      <c r="M231" s="291"/>
      <c r="N231" s="291"/>
      <c r="O231" s="291"/>
      <c r="P231" s="30"/>
      <c r="Q231" s="291" t="s">
        <v>506</v>
      </c>
      <c r="R231" s="291"/>
      <c r="S231" s="291"/>
      <c r="T231" s="291"/>
      <c r="U231" s="291"/>
      <c r="V231" s="291"/>
      <c r="W231" s="291"/>
      <c r="X231" s="30"/>
      <c r="Y231" s="30"/>
      <c r="Z231" s="30"/>
      <c r="AA231" s="30"/>
      <c r="AB231" s="291" t="s">
        <v>507</v>
      </c>
      <c r="AC231" s="291"/>
      <c r="AD231" s="291"/>
      <c r="AE231" s="291"/>
      <c r="AF231" s="291"/>
      <c r="AG231" s="291"/>
      <c r="AH231" s="291"/>
      <c r="AI231" s="291"/>
      <c r="AJ231" s="291"/>
      <c r="AK231" s="291"/>
      <c r="AL231" s="291"/>
      <c r="AM231" s="291"/>
      <c r="AN231" s="291"/>
      <c r="AO231" s="30"/>
      <c r="AP231" s="30"/>
      <c r="AQ231" s="30"/>
      <c r="AR231" s="30"/>
      <c r="AS231" s="30"/>
      <c r="AT231" s="30"/>
      <c r="AU231" s="30"/>
      <c r="AV231" s="30"/>
      <c r="AW231" s="30"/>
      <c r="AX231" s="30"/>
      <c r="AY231" s="30"/>
      <c r="AZ231" s="30"/>
      <c r="BA231" s="30"/>
      <c r="BB231" s="30"/>
    </row>
    <row r="232" spans="1:54" ht="9.6" customHeight="1"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row>
    <row r="233" spans="1:54" ht="9.6" customHeight="1"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X233" s="30"/>
      <c r="Y233" s="30"/>
      <c r="Z233" s="30"/>
      <c r="AA233" s="30"/>
      <c r="AB233" s="30"/>
      <c r="AC233" s="30"/>
      <c r="AD233" s="30"/>
      <c r="AE233" s="30"/>
      <c r="AF233" s="291" t="s">
        <v>400</v>
      </c>
      <c r="AG233" s="291"/>
      <c r="AH233" s="291"/>
      <c r="AI233" s="291"/>
      <c r="AJ233" s="291"/>
      <c r="AK233" s="291"/>
      <c r="AL233" s="291"/>
      <c r="AM233" s="30"/>
      <c r="AN233" s="30"/>
      <c r="AO233" s="30"/>
      <c r="AP233" s="292" t="s">
        <v>300</v>
      </c>
      <c r="AQ233" s="291"/>
      <c r="AR233" s="291"/>
      <c r="AS233" s="30"/>
      <c r="AT233" s="30"/>
      <c r="AU233" s="30"/>
      <c r="AV233" s="30"/>
      <c r="AW233" s="30"/>
      <c r="AX233" s="30"/>
      <c r="AY233" s="30"/>
      <c r="AZ233" s="30"/>
      <c r="BA233" s="30"/>
      <c r="BB233" s="30"/>
    </row>
    <row r="234" spans="1:54" ht="9.6" customHeight="1"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293" t="s">
        <v>508</v>
      </c>
      <c r="AQ234" s="293"/>
      <c r="AR234" s="293"/>
      <c r="AS234" s="30"/>
      <c r="AT234" s="30"/>
      <c r="AU234" s="30"/>
      <c r="AV234" s="30"/>
      <c r="AW234" s="30"/>
      <c r="AX234" s="30"/>
      <c r="AY234" s="30"/>
      <c r="AZ234" s="30"/>
      <c r="BA234" s="30"/>
      <c r="BB234" s="30"/>
    </row>
    <row r="235" spans="1:54" ht="9.6" customHeight="1"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276" t="s">
        <v>300</v>
      </c>
      <c r="X235" s="30"/>
      <c r="Y235" s="30"/>
      <c r="Z235" s="30"/>
      <c r="AA235" s="30"/>
      <c r="AB235" s="291" t="s">
        <v>435</v>
      </c>
      <c r="AC235" s="291"/>
      <c r="AD235" s="291"/>
      <c r="AE235" s="30"/>
      <c r="AF235" s="291" t="s">
        <v>62</v>
      </c>
      <c r="AG235" s="291"/>
      <c r="AH235" s="291"/>
      <c r="AI235" s="30"/>
      <c r="AJ235" s="291" t="s">
        <v>63</v>
      </c>
      <c r="AK235" s="291"/>
      <c r="AL235" s="291"/>
      <c r="AM235" s="30"/>
      <c r="AN235" s="30"/>
      <c r="AO235" s="30"/>
      <c r="AP235" s="291" t="s">
        <v>509</v>
      </c>
      <c r="AQ235" s="291"/>
      <c r="AR235" s="291"/>
      <c r="AS235" s="30"/>
      <c r="AT235" s="30"/>
      <c r="AU235" s="30"/>
      <c r="AV235" s="30"/>
      <c r="AW235" s="30"/>
      <c r="AX235" s="30"/>
      <c r="AY235" s="30"/>
      <c r="AZ235" s="30"/>
      <c r="BA235" s="30"/>
      <c r="BB235" s="30"/>
    </row>
    <row r="236" spans="1:54" ht="9.6" customHeight="1"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44" t="s">
        <v>510</v>
      </c>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44" t="s">
        <v>511</v>
      </c>
      <c r="BA236" s="30"/>
      <c r="BB236" s="30"/>
    </row>
    <row r="237" spans="1:54" ht="9.6" customHeight="1" x14ac:dyDescent="0.25">
      <c r="A237" s="30"/>
      <c r="B237" s="30"/>
      <c r="C237" s="30"/>
      <c r="D237" s="30"/>
      <c r="E237" s="30"/>
      <c r="F237" s="30"/>
      <c r="G237" s="30"/>
      <c r="H237" s="30"/>
      <c r="I237" s="44" t="s">
        <v>67</v>
      </c>
      <c r="J237" s="30"/>
      <c r="K237" s="30"/>
      <c r="L237" s="30"/>
      <c r="M237" s="30"/>
      <c r="N237" s="30"/>
      <c r="O237" s="44" t="s">
        <v>67</v>
      </c>
      <c r="P237" s="30"/>
      <c r="Q237" s="30"/>
      <c r="R237" s="30"/>
      <c r="S237" s="30"/>
      <c r="T237" s="30"/>
      <c r="U237" s="44" t="s">
        <v>67</v>
      </c>
      <c r="V237" s="30"/>
      <c r="W237" s="20" t="s">
        <v>512</v>
      </c>
      <c r="X237" s="30"/>
      <c r="Y237" s="30"/>
      <c r="Z237" s="30"/>
      <c r="AA237" s="30"/>
      <c r="AB237" s="30"/>
      <c r="AC237" s="30"/>
      <c r="AD237" s="44" t="s">
        <v>269</v>
      </c>
      <c r="AE237" s="30"/>
      <c r="AF237" s="30"/>
      <c r="AG237" s="30"/>
      <c r="AH237" s="44" t="s">
        <v>269</v>
      </c>
      <c r="AI237" s="30"/>
      <c r="AJ237" s="30"/>
      <c r="AK237" s="30"/>
      <c r="AL237" s="44" t="s">
        <v>269</v>
      </c>
      <c r="AM237" s="30"/>
      <c r="AN237" s="44" t="s">
        <v>412</v>
      </c>
      <c r="AO237" s="30"/>
      <c r="AP237" s="30"/>
      <c r="AQ237" s="30"/>
      <c r="AR237" s="30"/>
      <c r="AS237" s="30"/>
      <c r="AT237" s="30"/>
      <c r="AU237" s="30"/>
      <c r="AV237" s="54"/>
      <c r="AW237" s="30"/>
      <c r="AX237" s="30"/>
      <c r="AY237" s="30"/>
      <c r="AZ237" s="44" t="s">
        <v>513</v>
      </c>
      <c r="BA237" s="30"/>
      <c r="BB237" s="44" t="s">
        <v>514</v>
      </c>
    </row>
    <row r="238" spans="1:54" ht="9.6" customHeight="1" x14ac:dyDescent="0.25">
      <c r="A238" s="276" t="s">
        <v>74</v>
      </c>
      <c r="B238" s="30"/>
      <c r="C238" s="276" t="s">
        <v>76</v>
      </c>
      <c r="D238" s="30"/>
      <c r="E238" s="276" t="s">
        <v>77</v>
      </c>
      <c r="F238" s="30"/>
      <c r="G238" s="276" t="s">
        <v>438</v>
      </c>
      <c r="H238" s="30"/>
      <c r="I238" s="276" t="s">
        <v>83</v>
      </c>
      <c r="J238" s="30"/>
      <c r="K238" s="276" t="s">
        <v>77</v>
      </c>
      <c r="L238" s="30"/>
      <c r="M238" s="276" t="s">
        <v>438</v>
      </c>
      <c r="N238" s="30"/>
      <c r="O238" s="276" t="s">
        <v>83</v>
      </c>
      <c r="P238" s="30"/>
      <c r="Q238" s="276" t="s">
        <v>77</v>
      </c>
      <c r="R238" s="30"/>
      <c r="S238" s="276" t="s">
        <v>438</v>
      </c>
      <c r="T238" s="30"/>
      <c r="U238" s="276" t="s">
        <v>83</v>
      </c>
      <c r="V238" s="30"/>
      <c r="W238" s="294" t="s">
        <v>515</v>
      </c>
      <c r="X238" s="30"/>
      <c r="Y238" s="276" t="s">
        <v>68</v>
      </c>
      <c r="Z238" s="30"/>
      <c r="AA238" s="30"/>
      <c r="AB238" s="276" t="s">
        <v>77</v>
      </c>
      <c r="AC238" s="30"/>
      <c r="AD238" s="276" t="s">
        <v>376</v>
      </c>
      <c r="AE238" s="30"/>
      <c r="AF238" s="276" t="s">
        <v>77</v>
      </c>
      <c r="AG238" s="30"/>
      <c r="AH238" s="276" t="s">
        <v>376</v>
      </c>
      <c r="AI238" s="30"/>
      <c r="AJ238" s="276" t="s">
        <v>77</v>
      </c>
      <c r="AK238" s="30"/>
      <c r="AL238" s="276" t="s">
        <v>376</v>
      </c>
      <c r="AM238" s="30"/>
      <c r="AN238" s="276" t="s">
        <v>421</v>
      </c>
      <c r="AO238" s="30"/>
      <c r="AP238" s="276" t="s">
        <v>313</v>
      </c>
      <c r="AQ238" s="30"/>
      <c r="AR238" s="276" t="s">
        <v>314</v>
      </c>
      <c r="AS238" s="30"/>
      <c r="AT238" s="276" t="s">
        <v>74</v>
      </c>
      <c r="AU238" s="30"/>
      <c r="AV238" s="54"/>
      <c r="AW238" s="30"/>
      <c r="AX238" s="295" t="s">
        <v>368</v>
      </c>
      <c r="AY238" s="30"/>
      <c r="AZ238" s="295" t="s">
        <v>516</v>
      </c>
      <c r="BA238" s="30"/>
      <c r="BB238" s="295" t="s">
        <v>517</v>
      </c>
    </row>
    <row r="239" spans="1:54" ht="8.85" customHeight="1"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row>
    <row r="240" spans="1:54" ht="8.85" customHeight="1" x14ac:dyDescent="0.25">
      <c r="A240" s="30"/>
      <c r="B240" s="30" t="s">
        <v>224</v>
      </c>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row>
    <row r="241" spans="1:54" ht="8.85" customHeight="1" x14ac:dyDescent="0.25">
      <c r="A241" s="11">
        <v>1</v>
      </c>
      <c r="B241" s="25"/>
      <c r="C241" s="11" t="s">
        <v>225</v>
      </c>
      <c r="D241" s="31"/>
      <c r="E241" s="296">
        <v>0</v>
      </c>
      <c r="F241" s="30"/>
      <c r="G241" s="97">
        <f>(E241/$AV241)</f>
        <v>0</v>
      </c>
      <c r="H241" s="30"/>
      <c r="I241" s="297">
        <f>IF(G$287,G241/G$287*100,0)</f>
        <v>0</v>
      </c>
      <c r="J241" s="30"/>
      <c r="K241" s="296">
        <v>0</v>
      </c>
      <c r="L241" s="30"/>
      <c r="M241" s="97">
        <f>(K241/$AV241)</f>
        <v>0</v>
      </c>
      <c r="N241" s="30"/>
      <c r="O241" s="297">
        <f>IF(M$287,M241/M$287*100,0)</f>
        <v>0</v>
      </c>
      <c r="P241" s="30"/>
      <c r="Q241" s="296">
        <v>6165</v>
      </c>
      <c r="R241" s="30"/>
      <c r="S241" s="97">
        <f>(Q241/$AV241)</f>
        <v>0.75265535343669887</v>
      </c>
      <c r="T241" s="30"/>
      <c r="U241" s="297">
        <f>IF(S$287,S241/S$287*100,0)</f>
        <v>24.294199766988378</v>
      </c>
      <c r="V241" s="30"/>
      <c r="W241" s="296">
        <v>6165</v>
      </c>
      <c r="X241" s="30"/>
      <c r="Y241" s="296">
        <f>(E241+K241+Q241)</f>
        <v>6165</v>
      </c>
      <c r="Z241" s="30"/>
      <c r="AA241" s="30"/>
      <c r="AB241" s="296">
        <v>0</v>
      </c>
      <c r="AC241" s="30"/>
      <c r="AD241" s="297">
        <f>IF($Y241,AB241/$Y241*100,0)</f>
        <v>0</v>
      </c>
      <c r="AE241" s="30"/>
      <c r="AF241" s="296">
        <v>0</v>
      </c>
      <c r="AG241" s="30"/>
      <c r="AH241" s="297">
        <f>IF($Y241,AF241/$Y241*100,0)</f>
        <v>0</v>
      </c>
      <c r="AI241" s="30"/>
      <c r="AJ241" s="296">
        <v>0</v>
      </c>
      <c r="AK241" s="30"/>
      <c r="AL241" s="297">
        <f>IF($Y241,AJ241/$Y241*100,0)</f>
        <v>0</v>
      </c>
      <c r="AM241" s="30"/>
      <c r="AN241" s="296">
        <v>0</v>
      </c>
      <c r="AO241" s="30"/>
      <c r="AP241" s="296">
        <v>0</v>
      </c>
      <c r="AQ241" s="30"/>
      <c r="AR241" s="296">
        <v>0</v>
      </c>
      <c r="AS241" s="31"/>
      <c r="AT241" s="30">
        <v>1</v>
      </c>
      <c r="AU241" s="31"/>
      <c r="AV241" s="298">
        <v>8191</v>
      </c>
      <c r="AW241" s="31"/>
      <c r="AX241" s="298">
        <f>IF(E241,AV241,0)</f>
        <v>0</v>
      </c>
      <c r="AY241" s="31"/>
      <c r="AZ241" s="298">
        <f>IF(K241,AV241,0)</f>
        <v>0</v>
      </c>
      <c r="BA241" s="31"/>
      <c r="BB241" s="298">
        <f>IF(Q241,AV241,0)</f>
        <v>8191</v>
      </c>
    </row>
    <row r="242" spans="1:54" ht="8.85" customHeight="1" x14ac:dyDescent="0.25">
      <c r="A242" s="11">
        <v>2</v>
      </c>
      <c r="B242" s="25"/>
      <c r="C242" s="11" t="s">
        <v>226</v>
      </c>
      <c r="D242" s="31"/>
      <c r="E242" s="114">
        <v>0</v>
      </c>
      <c r="F242" s="30"/>
      <c r="G242" s="297">
        <f>(E242/$AV242)</f>
        <v>0</v>
      </c>
      <c r="H242" s="30"/>
      <c r="I242" s="297">
        <f>IF(G$287,G242/G$287*100,0)</f>
        <v>0</v>
      </c>
      <c r="J242" s="30"/>
      <c r="K242" s="114">
        <v>0</v>
      </c>
      <c r="L242" s="30"/>
      <c r="M242" s="297">
        <f>(K242/$AV242)</f>
        <v>0</v>
      </c>
      <c r="N242" s="30"/>
      <c r="O242" s="297">
        <f>IF(M$287,M242/M$287*100,0)</f>
        <v>0</v>
      </c>
      <c r="P242" s="30"/>
      <c r="Q242" s="114">
        <v>0</v>
      </c>
      <c r="R242" s="30"/>
      <c r="S242" s="297">
        <f>(Q242/$AV242)</f>
        <v>0</v>
      </c>
      <c r="T242" s="30"/>
      <c r="U242" s="297">
        <f>IF(S$287,S242/S$287*100,0)</f>
        <v>0</v>
      </c>
      <c r="V242" s="30"/>
      <c r="W242" s="114">
        <v>0</v>
      </c>
      <c r="X242" s="30"/>
      <c r="Y242" s="114">
        <f>(E242+K242+Q242)</f>
        <v>0</v>
      </c>
      <c r="Z242" s="30"/>
      <c r="AA242" s="30"/>
      <c r="AB242" s="114">
        <v>0</v>
      </c>
      <c r="AC242" s="30"/>
      <c r="AD242" s="297">
        <f>IF($Y242,AB242/$Y242*100,0)</f>
        <v>0</v>
      </c>
      <c r="AE242" s="30"/>
      <c r="AF242" s="114">
        <v>0</v>
      </c>
      <c r="AG242" s="30"/>
      <c r="AH242" s="297">
        <f>IF($Y242,AF242/$Y242*100,0)</f>
        <v>0</v>
      </c>
      <c r="AI242" s="30"/>
      <c r="AJ242" s="114">
        <v>0</v>
      </c>
      <c r="AK242" s="30"/>
      <c r="AL242" s="297">
        <f>IF($Y242,AJ242/$Y242*100,0)</f>
        <v>0</v>
      </c>
      <c r="AM242" s="30"/>
      <c r="AN242" s="114">
        <v>0</v>
      </c>
      <c r="AO242" s="30"/>
      <c r="AP242" s="114">
        <v>0</v>
      </c>
      <c r="AQ242" s="30"/>
      <c r="AR242" s="114">
        <v>0</v>
      </c>
      <c r="AS242" s="31"/>
      <c r="AT242" s="30">
        <v>2</v>
      </c>
      <c r="AU242" s="31"/>
      <c r="AV242" s="298">
        <v>7225</v>
      </c>
      <c r="AW242" s="31"/>
      <c r="AX242" s="298">
        <f>IF(E242,AV242,0)</f>
        <v>0</v>
      </c>
      <c r="AY242" s="31"/>
      <c r="AZ242" s="298">
        <f>IF(K242,AV242,0)</f>
        <v>0</v>
      </c>
      <c r="BA242" s="31"/>
      <c r="BB242" s="298">
        <f>IF(Q242,AV242,0)</f>
        <v>0</v>
      </c>
    </row>
    <row r="243" spans="1:54" ht="8.85" customHeight="1" x14ac:dyDescent="0.25">
      <c r="A243" s="11">
        <v>3</v>
      </c>
      <c r="B243" s="25"/>
      <c r="C243" s="20" t="s">
        <v>140</v>
      </c>
      <c r="D243" s="31"/>
      <c r="E243" s="114">
        <v>0</v>
      </c>
      <c r="F243" s="30"/>
      <c r="G243" s="297">
        <f>(E243/$AV243)</f>
        <v>0</v>
      </c>
      <c r="H243" s="30"/>
      <c r="I243" s="297">
        <f>IF(G$287,G243/G$287*100,0)</f>
        <v>0</v>
      </c>
      <c r="J243" s="30"/>
      <c r="K243" s="114">
        <v>0</v>
      </c>
      <c r="L243" s="30"/>
      <c r="M243" s="297">
        <f>(K243/$AV243)</f>
        <v>0</v>
      </c>
      <c r="N243" s="30"/>
      <c r="O243" s="297">
        <f>IF(M$287,M243/M$287*100,0)</f>
        <v>0</v>
      </c>
      <c r="P243" s="30"/>
      <c r="Q243" s="114">
        <v>19052</v>
      </c>
      <c r="R243" s="30"/>
      <c r="S243" s="297">
        <f>(Q243/$AV243)</f>
        <v>3.0868438107582632</v>
      </c>
      <c r="T243" s="30"/>
      <c r="U243" s="297">
        <f>IF(S$287,S243/S$287*100,0)</f>
        <v>99.637104613194055</v>
      </c>
      <c r="V243" s="30"/>
      <c r="W243" s="114">
        <v>19052</v>
      </c>
      <c r="X243" s="30"/>
      <c r="Y243" s="114">
        <f>(E243+K243+Q243)</f>
        <v>19052</v>
      </c>
      <c r="Z243" s="30"/>
      <c r="AA243" s="30"/>
      <c r="AB243" s="114">
        <v>0</v>
      </c>
      <c r="AC243" s="30"/>
      <c r="AD243" s="297">
        <f>IF($Y243,AB243/$Y243*100,0)</f>
        <v>0</v>
      </c>
      <c r="AE243" s="30"/>
      <c r="AF243" s="114">
        <v>0</v>
      </c>
      <c r="AG243" s="30"/>
      <c r="AH243" s="297">
        <f>IF($Y243,AF243/$Y243*100,0)</f>
        <v>0</v>
      </c>
      <c r="AI243" s="30"/>
      <c r="AJ243" s="114">
        <v>0</v>
      </c>
      <c r="AK243" s="30"/>
      <c r="AL243" s="297">
        <f>IF($Y243,AJ243/$Y243*100,0)</f>
        <v>0</v>
      </c>
      <c r="AM243" s="30"/>
      <c r="AN243" s="114">
        <v>0</v>
      </c>
      <c r="AO243" s="30"/>
      <c r="AP243" s="114">
        <v>0</v>
      </c>
      <c r="AQ243" s="30"/>
      <c r="AR243" s="114">
        <v>0</v>
      </c>
      <c r="AS243" s="31"/>
      <c r="AT243" s="30">
        <v>3</v>
      </c>
      <c r="AU243" s="31"/>
      <c r="AV243" s="298">
        <v>6172</v>
      </c>
      <c r="AW243" s="31"/>
      <c r="AX243" s="298">
        <f>IF(E243,AV243,0)</f>
        <v>0</v>
      </c>
      <c r="AY243" s="31"/>
      <c r="AZ243" s="298">
        <f>IF(K243,AV243,0)</f>
        <v>0</v>
      </c>
      <c r="BA243" s="31"/>
      <c r="BB243" s="298">
        <f>IF(Q243,AV243,0)</f>
        <v>6172</v>
      </c>
    </row>
    <row r="244" spans="1:54" ht="8.85" customHeight="1" x14ac:dyDescent="0.25">
      <c r="A244" s="11">
        <v>4</v>
      </c>
      <c r="B244" s="25"/>
      <c r="C244" s="20" t="s">
        <v>227</v>
      </c>
      <c r="D244" s="31"/>
      <c r="E244" s="114">
        <v>0</v>
      </c>
      <c r="F244" s="30"/>
      <c r="G244" s="297">
        <f>(E244/$AV244)</f>
        <v>0</v>
      </c>
      <c r="H244" s="30"/>
      <c r="I244" s="297">
        <f>IF(G$287,G244/G$287*100,0)</f>
        <v>0</v>
      </c>
      <c r="J244" s="30"/>
      <c r="K244" s="114">
        <v>0</v>
      </c>
      <c r="L244" s="30"/>
      <c r="M244" s="297">
        <f>(K244/$AV244)</f>
        <v>0</v>
      </c>
      <c r="N244" s="30"/>
      <c r="O244" s="297">
        <f>IF(M$287,M244/M$287*100,0)</f>
        <v>0</v>
      </c>
      <c r="P244" s="30"/>
      <c r="Q244" s="114">
        <v>21090</v>
      </c>
      <c r="R244" s="30"/>
      <c r="S244" s="297">
        <f>(Q244/$AV244)</f>
        <v>5.0394265232974913</v>
      </c>
      <c r="T244" s="30"/>
      <c r="U244" s="297">
        <f>IF(S$287,S244/S$287*100,0)</f>
        <v>162.66254416317747</v>
      </c>
      <c r="V244" s="30"/>
      <c r="W244" s="114">
        <v>21090</v>
      </c>
      <c r="X244" s="30"/>
      <c r="Y244" s="114">
        <f>(E244+K244+Q244)</f>
        <v>21090</v>
      </c>
      <c r="Z244" s="30"/>
      <c r="AA244" s="30"/>
      <c r="AB244" s="114">
        <v>0</v>
      </c>
      <c r="AC244" s="30"/>
      <c r="AD244" s="297">
        <f>IF($Y244,AB244/$Y244*100,0)</f>
        <v>0</v>
      </c>
      <c r="AE244" s="30"/>
      <c r="AF244" s="114">
        <v>0</v>
      </c>
      <c r="AG244" s="30"/>
      <c r="AH244" s="297">
        <f>IF($Y244,AF244/$Y244*100,0)</f>
        <v>0</v>
      </c>
      <c r="AI244" s="30"/>
      <c r="AJ244" s="114">
        <v>0</v>
      </c>
      <c r="AK244" s="30"/>
      <c r="AL244" s="297">
        <f>IF($Y244,AJ244/$Y244*100,0)</f>
        <v>0</v>
      </c>
      <c r="AM244" s="30"/>
      <c r="AN244" s="114">
        <v>0</v>
      </c>
      <c r="AO244" s="30"/>
      <c r="AP244" s="114">
        <v>0</v>
      </c>
      <c r="AQ244" s="30"/>
      <c r="AR244" s="114">
        <v>0</v>
      </c>
      <c r="AS244" s="31"/>
      <c r="AT244" s="30">
        <v>4</v>
      </c>
      <c r="AU244" s="31"/>
      <c r="AV244" s="298">
        <v>4185</v>
      </c>
      <c r="AW244" s="31"/>
      <c r="AX244" s="298">
        <f>IF(E244,AV244,0)</f>
        <v>0</v>
      </c>
      <c r="AY244" s="31"/>
      <c r="AZ244" s="298">
        <f>IF(K244,AV244,0)</f>
        <v>0</v>
      </c>
      <c r="BA244" s="31"/>
      <c r="BB244" s="298">
        <f>IF(Q244,AV244,0)</f>
        <v>4185</v>
      </c>
    </row>
    <row r="245" spans="1:54" ht="8.85" customHeight="1" x14ac:dyDescent="0.25">
      <c r="A245" s="11">
        <v>5</v>
      </c>
      <c r="B245" s="25"/>
      <c r="C245" s="11" t="s">
        <v>228</v>
      </c>
      <c r="D245" s="31"/>
      <c r="E245" s="114">
        <v>0</v>
      </c>
      <c r="F245" s="30"/>
      <c r="G245" s="302">
        <f>(E245/$AV245)</f>
        <v>0</v>
      </c>
      <c r="H245" s="30"/>
      <c r="I245" s="302">
        <f>IF(G$287,G245/G$287*100,0)</f>
        <v>0</v>
      </c>
      <c r="J245" s="30"/>
      <c r="K245" s="114">
        <v>0</v>
      </c>
      <c r="L245" s="30"/>
      <c r="M245" s="302">
        <f>(K245/$AV245)</f>
        <v>0</v>
      </c>
      <c r="N245" s="30"/>
      <c r="O245" s="302">
        <f>IF(M$287,M245/M$287*100,0)</f>
        <v>0</v>
      </c>
      <c r="P245" s="30"/>
      <c r="Q245" s="114">
        <v>34168</v>
      </c>
      <c r="R245" s="30"/>
      <c r="S245" s="302">
        <f>(Q245/$AV245)</f>
        <v>6.0862130388314926</v>
      </c>
      <c r="T245" s="30"/>
      <c r="U245" s="302">
        <f>IF(S$287,S245/S$287*100,0)</f>
        <v>196.45070577745813</v>
      </c>
      <c r="V245" s="30"/>
      <c r="W245" s="114">
        <v>31668</v>
      </c>
      <c r="X245" s="30"/>
      <c r="Y245" s="114">
        <f>(E245+K245+Q245)</f>
        <v>34168</v>
      </c>
      <c r="Z245" s="30"/>
      <c r="AA245" s="30"/>
      <c r="AB245" s="114">
        <v>0</v>
      </c>
      <c r="AC245" s="30"/>
      <c r="AD245" s="302">
        <f>IF($Y245,AB245/$Y245*100,0)</f>
        <v>0</v>
      </c>
      <c r="AE245" s="30"/>
      <c r="AF245" s="114">
        <v>0</v>
      </c>
      <c r="AG245" s="30"/>
      <c r="AH245" s="302">
        <f>IF($Y245,AF245/$Y245*100,0)</f>
        <v>0</v>
      </c>
      <c r="AI245" s="30"/>
      <c r="AJ245" s="114">
        <v>0</v>
      </c>
      <c r="AK245" s="30"/>
      <c r="AL245" s="302">
        <f>IF($Y245,AJ245/$Y245*100,0)</f>
        <v>0</v>
      </c>
      <c r="AM245" s="30"/>
      <c r="AN245" s="114">
        <v>0</v>
      </c>
      <c r="AO245" s="30"/>
      <c r="AP245" s="114">
        <v>0</v>
      </c>
      <c r="AQ245" s="30"/>
      <c r="AR245" s="114">
        <v>0</v>
      </c>
      <c r="AS245" s="31"/>
      <c r="AT245" s="30">
        <v>5</v>
      </c>
      <c r="AU245" s="31"/>
      <c r="AV245" s="298">
        <v>5614</v>
      </c>
      <c r="AW245" s="31"/>
      <c r="AX245" s="298">
        <f>IF(E245,AV245,0)</f>
        <v>0</v>
      </c>
      <c r="AY245" s="31"/>
      <c r="AZ245" s="298">
        <f>IF(K245,AV245,0)</f>
        <v>0</v>
      </c>
      <c r="BA245" s="31"/>
      <c r="BB245" s="298">
        <f>IF(Q245,AV245,0)</f>
        <v>5614</v>
      </c>
    </row>
    <row r="246" spans="1:54" ht="8.85" customHeight="1" x14ac:dyDescent="0.25">
      <c r="A246" s="57"/>
      <c r="B246" s="11"/>
      <c r="C246" s="11"/>
      <c r="D246" s="31"/>
      <c r="E246" s="30"/>
      <c r="F246" s="30"/>
      <c r="G246" s="54"/>
      <c r="H246" s="30"/>
      <c r="I246" s="54"/>
      <c r="J246" s="30"/>
      <c r="K246" s="30"/>
      <c r="L246" s="30"/>
      <c r="M246" s="54"/>
      <c r="N246" s="30"/>
      <c r="O246" s="54"/>
      <c r="P246" s="30"/>
      <c r="Q246" s="30"/>
      <c r="R246" s="30"/>
      <c r="S246" s="54"/>
      <c r="T246" s="30"/>
      <c r="U246" s="54"/>
      <c r="V246" s="30"/>
      <c r="W246" s="30"/>
      <c r="X246" s="30"/>
      <c r="Y246" s="30"/>
      <c r="Z246" s="30"/>
      <c r="AA246" s="30"/>
      <c r="AB246" s="30"/>
      <c r="AC246" s="30"/>
      <c r="AD246" s="54"/>
      <c r="AE246" s="30"/>
      <c r="AF246" s="30"/>
      <c r="AG246" s="30"/>
      <c r="AH246" s="54"/>
      <c r="AI246" s="30"/>
      <c r="AJ246" s="30"/>
      <c r="AK246" s="30"/>
      <c r="AL246" s="54"/>
      <c r="AM246" s="30"/>
      <c r="AN246" s="30"/>
      <c r="AO246" s="30"/>
      <c r="AP246" s="30"/>
      <c r="AQ246" s="30"/>
      <c r="AR246" s="30"/>
      <c r="AS246" s="31"/>
      <c r="AT246" s="37"/>
      <c r="AU246" s="31"/>
      <c r="AV246" s="277"/>
      <c r="AW246" s="31"/>
      <c r="AX246" s="31"/>
      <c r="AY246" s="31"/>
      <c r="AZ246" s="31"/>
      <c r="BA246" s="31"/>
      <c r="BB246" s="31"/>
    </row>
    <row r="247" spans="1:54" ht="8.85" customHeight="1" x14ac:dyDescent="0.25">
      <c r="A247" s="11">
        <v>6</v>
      </c>
      <c r="B247" s="25"/>
      <c r="C247" s="11" t="s">
        <v>229</v>
      </c>
      <c r="D247" s="31"/>
      <c r="E247" s="114">
        <v>0</v>
      </c>
      <c r="F247" s="30"/>
      <c r="G247" s="302">
        <f>(E247/$AV247)</f>
        <v>0</v>
      </c>
      <c r="H247" s="30"/>
      <c r="I247" s="302">
        <f>IF(G$287,G247/G$287*100,0)</f>
        <v>0</v>
      </c>
      <c r="J247" s="30"/>
      <c r="K247" s="114">
        <v>0</v>
      </c>
      <c r="L247" s="30"/>
      <c r="M247" s="302">
        <f>(K247/$AV247)</f>
        <v>0</v>
      </c>
      <c r="N247" s="30"/>
      <c r="O247" s="302">
        <f>IF(M$287,M247/M$287*100,0)</f>
        <v>0</v>
      </c>
      <c r="P247" s="30"/>
      <c r="Q247" s="114">
        <v>22615</v>
      </c>
      <c r="R247" s="30"/>
      <c r="S247" s="302">
        <f>(Q247/$AV247)</f>
        <v>0.53061942749882685</v>
      </c>
      <c r="T247" s="30"/>
      <c r="U247" s="302">
        <f>IF(S$287,S247/S$287*100,0)</f>
        <v>17.127327020315526</v>
      </c>
      <c r="V247" s="30"/>
      <c r="W247" s="114">
        <v>22615</v>
      </c>
      <c r="X247" s="30"/>
      <c r="Y247" s="114">
        <f>(E247+K247+Q247)</f>
        <v>22615</v>
      </c>
      <c r="Z247" s="30"/>
      <c r="AA247" s="30"/>
      <c r="AB247" s="114">
        <v>0</v>
      </c>
      <c r="AC247" s="30"/>
      <c r="AD247" s="302">
        <f>IF($Y247,AB247/$Y247*100,0)</f>
        <v>0</v>
      </c>
      <c r="AE247" s="30"/>
      <c r="AF247" s="114">
        <v>0</v>
      </c>
      <c r="AG247" s="30"/>
      <c r="AH247" s="302">
        <f>IF($Y247,AF247/$Y247*100,0)</f>
        <v>0</v>
      </c>
      <c r="AI247" s="30"/>
      <c r="AJ247" s="114">
        <v>0</v>
      </c>
      <c r="AK247" s="30"/>
      <c r="AL247" s="302">
        <f>IF($Y247,AJ247/$Y247*100,0)</f>
        <v>0</v>
      </c>
      <c r="AM247" s="30"/>
      <c r="AN247" s="114">
        <v>0</v>
      </c>
      <c r="AO247" s="30"/>
      <c r="AP247" s="114">
        <v>0</v>
      </c>
      <c r="AQ247" s="30"/>
      <c r="AR247" s="114">
        <v>0</v>
      </c>
      <c r="AS247" s="31"/>
      <c r="AT247" s="30">
        <v>6</v>
      </c>
      <c r="AU247" s="31"/>
      <c r="AV247" s="298">
        <v>42620</v>
      </c>
      <c r="AW247" s="31"/>
      <c r="AX247" s="298">
        <f>IF(E247,AV247,0)</f>
        <v>0</v>
      </c>
      <c r="AY247" s="31"/>
      <c r="AZ247" s="298">
        <f>IF(K247,AV247,0)</f>
        <v>0</v>
      </c>
      <c r="BA247" s="31"/>
      <c r="BB247" s="298">
        <f>IF(Q247,AV247,0)</f>
        <v>42620</v>
      </c>
    </row>
    <row r="248" spans="1:54" ht="8.85" customHeight="1" x14ac:dyDescent="0.25">
      <c r="A248" s="11">
        <v>7</v>
      </c>
      <c r="B248" s="25"/>
      <c r="C248" s="11" t="s">
        <v>230</v>
      </c>
      <c r="D248" s="31"/>
      <c r="E248" s="114">
        <v>0</v>
      </c>
      <c r="F248" s="30"/>
      <c r="G248" s="302">
        <f>(E248/$AV248)</f>
        <v>0</v>
      </c>
      <c r="H248" s="30"/>
      <c r="I248" s="302">
        <f>IF(G$287,G248/G$287*100,0)</f>
        <v>0</v>
      </c>
      <c r="J248" s="30"/>
      <c r="K248" s="114">
        <v>0</v>
      </c>
      <c r="L248" s="30"/>
      <c r="M248" s="302">
        <f>(K248/$AV248)</f>
        <v>0</v>
      </c>
      <c r="N248" s="30"/>
      <c r="O248" s="302">
        <f>IF(M$287,M248/M$287*100,0)</f>
        <v>0</v>
      </c>
      <c r="P248" s="30"/>
      <c r="Q248" s="114">
        <v>0</v>
      </c>
      <c r="R248" s="30"/>
      <c r="S248" s="302">
        <f>(Q248/$AV248)</f>
        <v>0</v>
      </c>
      <c r="T248" s="30"/>
      <c r="U248" s="302">
        <f>IF(S$287,S248/S$287*100,0)</f>
        <v>0</v>
      </c>
      <c r="V248" s="30"/>
      <c r="W248" s="114">
        <v>0</v>
      </c>
      <c r="X248" s="30"/>
      <c r="Y248" s="114">
        <f>(E248+K248+Q248)</f>
        <v>0</v>
      </c>
      <c r="Z248" s="30"/>
      <c r="AA248" s="30"/>
      <c r="AB248" s="114">
        <v>0</v>
      </c>
      <c r="AC248" s="30"/>
      <c r="AD248" s="302">
        <f>IF($Y248,AB248/$Y248*100,0)</f>
        <v>0</v>
      </c>
      <c r="AE248" s="30"/>
      <c r="AF248" s="114">
        <v>0</v>
      </c>
      <c r="AG248" s="30"/>
      <c r="AH248" s="302">
        <f>IF($Y248,AF248/$Y248*100,0)</f>
        <v>0</v>
      </c>
      <c r="AI248" s="30"/>
      <c r="AJ248" s="114">
        <v>0</v>
      </c>
      <c r="AK248" s="30"/>
      <c r="AL248" s="302">
        <f>IF($Y248,AJ248/$Y248*100,0)</f>
        <v>0</v>
      </c>
      <c r="AM248" s="30"/>
      <c r="AN248" s="114">
        <v>0</v>
      </c>
      <c r="AO248" s="30"/>
      <c r="AP248" s="114">
        <v>0</v>
      </c>
      <c r="AQ248" s="30"/>
      <c r="AR248" s="114">
        <v>0</v>
      </c>
      <c r="AS248" s="31"/>
      <c r="AT248" s="30">
        <v>7</v>
      </c>
      <c r="AU248" s="31"/>
      <c r="AV248" s="298">
        <v>3621</v>
      </c>
      <c r="AW248" s="31"/>
      <c r="AX248" s="298">
        <f>IF(E248,AV248,0)</f>
        <v>0</v>
      </c>
      <c r="AY248" s="31"/>
      <c r="AZ248" s="298">
        <f>IF(K248,AV248,0)</f>
        <v>0</v>
      </c>
      <c r="BA248" s="31"/>
      <c r="BB248" s="298">
        <f>IF(Q248,AV248,0)</f>
        <v>0</v>
      </c>
    </row>
    <row r="249" spans="1:54" ht="8.85" customHeight="1" x14ac:dyDescent="0.25">
      <c r="A249" s="11">
        <v>8</v>
      </c>
      <c r="B249" s="25"/>
      <c r="C249" s="11" t="s">
        <v>231</v>
      </c>
      <c r="D249" s="31"/>
      <c r="E249" s="114">
        <v>0</v>
      </c>
      <c r="F249" s="30"/>
      <c r="G249" s="302">
        <f>(E249/$AV249)</f>
        <v>0</v>
      </c>
      <c r="H249" s="30"/>
      <c r="I249" s="302">
        <f>IF(G$287,G249/G$287*100,0)</f>
        <v>0</v>
      </c>
      <c r="J249" s="30"/>
      <c r="K249" s="114">
        <v>0</v>
      </c>
      <c r="L249" s="30"/>
      <c r="M249" s="302">
        <f>(K249/$AV249)</f>
        <v>0</v>
      </c>
      <c r="N249" s="30"/>
      <c r="O249" s="302">
        <f>IF(M$287,M249/M$287*100,0)</f>
        <v>0</v>
      </c>
      <c r="P249" s="30"/>
      <c r="Q249" s="114">
        <v>3895</v>
      </c>
      <c r="R249" s="30"/>
      <c r="S249" s="302">
        <f>(Q249/$AV249)</f>
        <v>0.71546656869948566</v>
      </c>
      <c r="T249" s="30"/>
      <c r="U249" s="302">
        <f>IF(S$287,S249/S$287*100,0)</f>
        <v>23.093820654062331</v>
      </c>
      <c r="V249" s="30"/>
      <c r="W249" s="114">
        <v>3895</v>
      </c>
      <c r="X249" s="30"/>
      <c r="Y249" s="114">
        <f>(E249+K249+Q249)</f>
        <v>3895</v>
      </c>
      <c r="Z249" s="30"/>
      <c r="AA249" s="30"/>
      <c r="AB249" s="114">
        <v>0</v>
      </c>
      <c r="AC249" s="30"/>
      <c r="AD249" s="302">
        <f>IF($Y249,AB249/$Y249*100,0)</f>
        <v>0</v>
      </c>
      <c r="AE249" s="30"/>
      <c r="AF249" s="114">
        <v>0</v>
      </c>
      <c r="AG249" s="30"/>
      <c r="AH249" s="302">
        <f>IF($Y249,AF249/$Y249*100,0)</f>
        <v>0</v>
      </c>
      <c r="AI249" s="30"/>
      <c r="AJ249" s="114">
        <v>0</v>
      </c>
      <c r="AK249" s="30"/>
      <c r="AL249" s="302">
        <f>IF($Y249,AJ249/$Y249*100,0)</f>
        <v>0</v>
      </c>
      <c r="AM249" s="30"/>
      <c r="AN249" s="114">
        <v>0</v>
      </c>
      <c r="AO249" s="30"/>
      <c r="AP249" s="114">
        <v>0</v>
      </c>
      <c r="AQ249" s="30"/>
      <c r="AR249" s="114">
        <v>0</v>
      </c>
      <c r="AS249" s="31"/>
      <c r="AT249" s="30">
        <v>8</v>
      </c>
      <c r="AU249" s="31"/>
      <c r="AV249" s="298">
        <v>5444</v>
      </c>
      <c r="AW249" s="31"/>
      <c r="AX249" s="298">
        <f>IF(E249,AV249,0)</f>
        <v>0</v>
      </c>
      <c r="AY249" s="31"/>
      <c r="AZ249" s="298">
        <f>IF(K249,AV249,0)</f>
        <v>0</v>
      </c>
      <c r="BA249" s="31"/>
      <c r="BB249" s="298">
        <f>IF(Q249,AV249,0)</f>
        <v>5444</v>
      </c>
    </row>
    <row r="250" spans="1:54" ht="8.85" customHeight="1" x14ac:dyDescent="0.25">
      <c r="A250" s="11">
        <v>9</v>
      </c>
      <c r="B250" s="25"/>
      <c r="C250" s="11" t="s">
        <v>232</v>
      </c>
      <c r="D250" s="31"/>
      <c r="E250" s="114">
        <v>0</v>
      </c>
      <c r="F250" s="30"/>
      <c r="G250" s="302">
        <f>(E250/$AV250)</f>
        <v>0</v>
      </c>
      <c r="H250" s="30"/>
      <c r="I250" s="302">
        <f>IF(G$287,G250/G$287*100,0)</f>
        <v>0</v>
      </c>
      <c r="J250" s="30"/>
      <c r="K250" s="114">
        <v>0</v>
      </c>
      <c r="L250" s="30"/>
      <c r="M250" s="302">
        <f>(K250/$AV250)</f>
        <v>0</v>
      </c>
      <c r="N250" s="30"/>
      <c r="O250" s="302">
        <f>IF(M$287,M250/M$287*100,0)</f>
        <v>0</v>
      </c>
      <c r="P250" s="30"/>
      <c r="Q250" s="114">
        <v>0</v>
      </c>
      <c r="R250" s="30"/>
      <c r="S250" s="302">
        <f>(Q250/$AV250)</f>
        <v>0</v>
      </c>
      <c r="T250" s="30"/>
      <c r="U250" s="302">
        <f>IF(S$287,S250/S$287*100,0)</f>
        <v>0</v>
      </c>
      <c r="V250" s="30"/>
      <c r="W250" s="114">
        <v>0</v>
      </c>
      <c r="X250" s="30"/>
      <c r="Y250" s="114">
        <f>(E250+K250+Q250)</f>
        <v>0</v>
      </c>
      <c r="Z250" s="30"/>
      <c r="AA250" s="30"/>
      <c r="AB250" s="114">
        <v>0</v>
      </c>
      <c r="AC250" s="30"/>
      <c r="AD250" s="302">
        <f>IF($Y250,AB250/$Y250*100,0)</f>
        <v>0</v>
      </c>
      <c r="AE250" s="30"/>
      <c r="AF250" s="114">
        <v>0</v>
      </c>
      <c r="AG250" s="30"/>
      <c r="AH250" s="302">
        <f>IF($Y250,AF250/$Y250*100,0)</f>
        <v>0</v>
      </c>
      <c r="AI250" s="30"/>
      <c r="AJ250" s="114">
        <v>0</v>
      </c>
      <c r="AK250" s="30"/>
      <c r="AL250" s="302">
        <f>IF($Y250,AJ250/$Y250*100,0)</f>
        <v>0</v>
      </c>
      <c r="AM250" s="30"/>
      <c r="AN250" s="114">
        <v>0</v>
      </c>
      <c r="AO250" s="30"/>
      <c r="AP250" s="114">
        <v>0</v>
      </c>
      <c r="AQ250" s="30"/>
      <c r="AR250" s="114">
        <v>0</v>
      </c>
      <c r="AS250" s="31"/>
      <c r="AT250" s="30">
        <v>9</v>
      </c>
      <c r="AU250" s="31"/>
      <c r="AV250" s="298">
        <v>5644</v>
      </c>
      <c r="AW250" s="31"/>
      <c r="AX250" s="298">
        <f>IF(E250,AV250,0)</f>
        <v>0</v>
      </c>
      <c r="AY250" s="31"/>
      <c r="AZ250" s="298">
        <f>IF(K250,AV250,0)</f>
        <v>0</v>
      </c>
      <c r="BA250" s="31"/>
      <c r="BB250" s="298">
        <f>IF(Q250,AV250,0)</f>
        <v>0</v>
      </c>
    </row>
    <row r="251" spans="1:54" ht="8.85" customHeight="1" x14ac:dyDescent="0.25">
      <c r="A251" s="11">
        <v>10</v>
      </c>
      <c r="B251" s="25"/>
      <c r="C251" s="11" t="s">
        <v>233</v>
      </c>
      <c r="D251" s="31"/>
      <c r="E251" s="114">
        <v>0</v>
      </c>
      <c r="F251" s="30"/>
      <c r="G251" s="302">
        <f>(E251/$AV251)</f>
        <v>0</v>
      </c>
      <c r="H251" s="30"/>
      <c r="I251" s="302">
        <f>IF(G$287,G251/G$287*100,0)</f>
        <v>0</v>
      </c>
      <c r="J251" s="30"/>
      <c r="K251" s="114">
        <v>0</v>
      </c>
      <c r="L251" s="30"/>
      <c r="M251" s="302">
        <f>(K251/$AV251)</f>
        <v>0</v>
      </c>
      <c r="N251" s="30"/>
      <c r="O251" s="302">
        <f>IF(M$287,M251/M$287*100,0)</f>
        <v>0</v>
      </c>
      <c r="P251" s="30"/>
      <c r="Q251" s="114">
        <v>804</v>
      </c>
      <c r="R251" s="30"/>
      <c r="S251" s="302">
        <f>(Q251/$AV251)</f>
        <v>0.21782714711460308</v>
      </c>
      <c r="T251" s="30"/>
      <c r="U251" s="302">
        <f>IF(S$287,S251/S$287*100,0)</f>
        <v>7.0310218382315739</v>
      </c>
      <c r="V251" s="30"/>
      <c r="W251" s="114">
        <v>804</v>
      </c>
      <c r="X251" s="30"/>
      <c r="Y251" s="114">
        <f>(E251+K251+Q251)</f>
        <v>804</v>
      </c>
      <c r="Z251" s="30"/>
      <c r="AA251" s="30"/>
      <c r="AB251" s="114">
        <v>0</v>
      </c>
      <c r="AC251" s="30"/>
      <c r="AD251" s="302">
        <f>IF($Y251,AB251/$Y251*100,0)</f>
        <v>0</v>
      </c>
      <c r="AE251" s="30"/>
      <c r="AF251" s="114">
        <v>0</v>
      </c>
      <c r="AG251" s="30"/>
      <c r="AH251" s="302">
        <f>IF($Y251,AF251/$Y251*100,0)</f>
        <v>0</v>
      </c>
      <c r="AI251" s="30"/>
      <c r="AJ251" s="114">
        <v>0</v>
      </c>
      <c r="AK251" s="30"/>
      <c r="AL251" s="302">
        <f>IF($Y251,AJ251/$Y251*100,0)</f>
        <v>0</v>
      </c>
      <c r="AM251" s="30"/>
      <c r="AN251" s="114">
        <v>0</v>
      </c>
      <c r="AO251" s="30"/>
      <c r="AP251" s="114">
        <v>0</v>
      </c>
      <c r="AQ251" s="30"/>
      <c r="AR251" s="114">
        <v>0</v>
      </c>
      <c r="AS251" s="31"/>
      <c r="AT251" s="30">
        <v>10</v>
      </c>
      <c r="AU251" s="31"/>
      <c r="AV251" s="298">
        <v>3691</v>
      </c>
      <c r="AW251" s="31"/>
      <c r="AX251" s="298">
        <f>IF(E251,AV251,0)</f>
        <v>0</v>
      </c>
      <c r="AY251" s="31"/>
      <c r="AZ251" s="298">
        <f>IF(K251,AV251,0)</f>
        <v>0</v>
      </c>
      <c r="BA251" s="31"/>
      <c r="BB251" s="298">
        <f>IF(Q251,AV251,0)</f>
        <v>3691</v>
      </c>
    </row>
    <row r="252" spans="1:54" ht="8.85" customHeight="1" x14ac:dyDescent="0.25">
      <c r="A252" s="57"/>
      <c r="B252" s="11"/>
      <c r="C252" s="11"/>
      <c r="D252" s="31"/>
      <c r="E252" s="30"/>
      <c r="F252" s="30"/>
      <c r="G252" s="54"/>
      <c r="H252" s="30"/>
      <c r="I252" s="54"/>
      <c r="J252" s="30"/>
      <c r="K252" s="30"/>
      <c r="L252" s="30"/>
      <c r="M252" s="54"/>
      <c r="N252" s="30"/>
      <c r="O252" s="54"/>
      <c r="P252" s="30"/>
      <c r="Q252" s="30"/>
      <c r="R252" s="30"/>
      <c r="S252" s="54"/>
      <c r="T252" s="30"/>
      <c r="U252" s="54"/>
      <c r="V252" s="30"/>
      <c r="W252" s="30"/>
      <c r="X252" s="30"/>
      <c r="Y252" s="30"/>
      <c r="Z252" s="30"/>
      <c r="AA252" s="30"/>
      <c r="AB252" s="30"/>
      <c r="AC252" s="30"/>
      <c r="AD252" s="54"/>
      <c r="AE252" s="30"/>
      <c r="AF252" s="30"/>
      <c r="AG252" s="30"/>
      <c r="AH252" s="54"/>
      <c r="AI252" s="30"/>
      <c r="AJ252" s="30"/>
      <c r="AK252" s="30"/>
      <c r="AL252" s="54"/>
      <c r="AM252" s="30"/>
      <c r="AN252" s="30"/>
      <c r="AO252" s="30"/>
      <c r="AP252" s="30"/>
      <c r="AQ252" s="30"/>
      <c r="AR252" s="30"/>
      <c r="AS252" s="31"/>
      <c r="AT252" s="37"/>
      <c r="AU252" s="31"/>
      <c r="AV252" s="277"/>
      <c r="AW252" s="31"/>
      <c r="AX252" s="31"/>
      <c r="AY252" s="31"/>
      <c r="AZ252" s="31"/>
      <c r="BA252" s="31"/>
      <c r="BB252" s="31"/>
    </row>
    <row r="253" spans="1:54" ht="8.85" customHeight="1" x14ac:dyDescent="0.25">
      <c r="A253" s="11">
        <v>11</v>
      </c>
      <c r="B253" s="25"/>
      <c r="C253" s="11" t="s">
        <v>234</v>
      </c>
      <c r="D253" s="31"/>
      <c r="E253" s="114">
        <v>0</v>
      </c>
      <c r="F253" s="30"/>
      <c r="G253" s="302">
        <f>(E253/$AV253)</f>
        <v>0</v>
      </c>
      <c r="H253" s="30"/>
      <c r="I253" s="302">
        <f>IF(G$287,G253/G$287*100,0)</f>
        <v>0</v>
      </c>
      <c r="J253" s="30"/>
      <c r="K253" s="114">
        <v>0</v>
      </c>
      <c r="L253" s="30"/>
      <c r="M253" s="302">
        <f>(K253/$AV253)</f>
        <v>0</v>
      </c>
      <c r="N253" s="30"/>
      <c r="O253" s="302">
        <f>IF(M$287,M253/M$287*100,0)</f>
        <v>0</v>
      </c>
      <c r="P253" s="30"/>
      <c r="Q253" s="114">
        <v>63210</v>
      </c>
      <c r="R253" s="30"/>
      <c r="S253" s="302">
        <f>(Q253/$AV253)</f>
        <v>3.0041347844684188</v>
      </c>
      <c r="T253" s="30"/>
      <c r="U253" s="302">
        <f>IF(S$287,S253/S$287*100,0)</f>
        <v>96.967423731973085</v>
      </c>
      <c r="V253" s="30"/>
      <c r="W253" s="114">
        <v>59328</v>
      </c>
      <c r="X253" s="30"/>
      <c r="Y253" s="114">
        <f>(E253+K253+Q253)</f>
        <v>63210</v>
      </c>
      <c r="Z253" s="30"/>
      <c r="AA253" s="30"/>
      <c r="AB253" s="114">
        <v>0</v>
      </c>
      <c r="AC253" s="30"/>
      <c r="AD253" s="302">
        <f>IF($Y253,AB253/$Y253*100,0)</f>
        <v>0</v>
      </c>
      <c r="AE253" s="30"/>
      <c r="AF253" s="114">
        <v>0</v>
      </c>
      <c r="AG253" s="30"/>
      <c r="AH253" s="302">
        <f>IF($Y253,AF253/$Y253*100,0)</f>
        <v>0</v>
      </c>
      <c r="AI253" s="30"/>
      <c r="AJ253" s="114">
        <v>0</v>
      </c>
      <c r="AK253" s="30"/>
      <c r="AL253" s="302">
        <f>IF($Y253,AJ253/$Y253*100,0)</f>
        <v>0</v>
      </c>
      <c r="AM253" s="30"/>
      <c r="AN253" s="114">
        <v>0</v>
      </c>
      <c r="AO253" s="30"/>
      <c r="AP253" s="114">
        <v>0</v>
      </c>
      <c r="AQ253" s="30"/>
      <c r="AR253" s="114">
        <v>0</v>
      </c>
      <c r="AS253" s="31"/>
      <c r="AT253" s="30">
        <v>11</v>
      </c>
      <c r="AU253" s="31"/>
      <c r="AV253" s="298">
        <v>21041</v>
      </c>
      <c r="AW253" s="31"/>
      <c r="AX253" s="298">
        <f>IF(E253,AV253,0)</f>
        <v>0</v>
      </c>
      <c r="AY253" s="31"/>
      <c r="AZ253" s="298">
        <f>IF(K253,AV253,0)</f>
        <v>0</v>
      </c>
      <c r="BA253" s="31"/>
      <c r="BB253" s="298">
        <f>IF(Q253,AV253,0)</f>
        <v>21041</v>
      </c>
    </row>
    <row r="254" spans="1:54" ht="8.85" customHeight="1" x14ac:dyDescent="0.25">
      <c r="A254" s="11">
        <v>12</v>
      </c>
      <c r="B254" s="25"/>
      <c r="C254" s="20" t="s">
        <v>235</v>
      </c>
      <c r="D254" s="31"/>
      <c r="E254" s="114">
        <v>0</v>
      </c>
      <c r="F254" s="30"/>
      <c r="G254" s="302">
        <f>(E254/$AV254)</f>
        <v>0</v>
      </c>
      <c r="H254" s="30"/>
      <c r="I254" s="302">
        <f>IF(G$287,G254/G$287*100,0)</f>
        <v>0</v>
      </c>
      <c r="J254" s="30"/>
      <c r="K254" s="114">
        <v>0</v>
      </c>
      <c r="L254" s="30"/>
      <c r="M254" s="302">
        <f>(K254/$AV254)</f>
        <v>0</v>
      </c>
      <c r="N254" s="30"/>
      <c r="O254" s="302">
        <f>IF(M$287,M254/M$287*100,0)</f>
        <v>0</v>
      </c>
      <c r="P254" s="30"/>
      <c r="Q254" s="114">
        <v>8898</v>
      </c>
      <c r="R254" s="30"/>
      <c r="S254" s="302">
        <f>(Q254/$AV254)</f>
        <v>2.2909371781668382</v>
      </c>
      <c r="T254" s="30"/>
      <c r="U254" s="302">
        <f>IF(S$287,S254/S$287*100,0)</f>
        <v>73.946840616854431</v>
      </c>
      <c r="V254" s="30"/>
      <c r="W254" s="114">
        <v>8898</v>
      </c>
      <c r="X254" s="30"/>
      <c r="Y254" s="114">
        <f>(E254+K254+Q254)</f>
        <v>8898</v>
      </c>
      <c r="Z254" s="30"/>
      <c r="AA254" s="30"/>
      <c r="AB254" s="114">
        <v>0</v>
      </c>
      <c r="AC254" s="30"/>
      <c r="AD254" s="302">
        <f>IF($Y254,AB254/$Y254*100,0)</f>
        <v>0</v>
      </c>
      <c r="AE254" s="30"/>
      <c r="AF254" s="114">
        <v>0</v>
      </c>
      <c r="AG254" s="30"/>
      <c r="AH254" s="302">
        <f>IF($Y254,AF254/$Y254*100,0)</f>
        <v>0</v>
      </c>
      <c r="AI254" s="30"/>
      <c r="AJ254" s="114">
        <v>0</v>
      </c>
      <c r="AK254" s="30"/>
      <c r="AL254" s="302">
        <f>IF($Y254,AJ254/$Y254*100,0)</f>
        <v>0</v>
      </c>
      <c r="AM254" s="30"/>
      <c r="AN254" s="114">
        <v>0</v>
      </c>
      <c r="AO254" s="30"/>
      <c r="AP254" s="114">
        <v>0</v>
      </c>
      <c r="AQ254" s="30"/>
      <c r="AR254" s="114">
        <v>0</v>
      </c>
      <c r="AS254" s="31"/>
      <c r="AT254" s="30">
        <v>12</v>
      </c>
      <c r="AU254" s="31"/>
      <c r="AV254" s="298">
        <v>3884</v>
      </c>
      <c r="AW254" s="31"/>
      <c r="AX254" s="298">
        <f>IF(E254,AV254,0)</f>
        <v>0</v>
      </c>
      <c r="AY254" s="31"/>
      <c r="AZ254" s="298">
        <f>IF(K254,AV254,0)</f>
        <v>0</v>
      </c>
      <c r="BA254" s="31"/>
      <c r="BB254" s="298">
        <f>IF(Q254,AV254,0)</f>
        <v>3884</v>
      </c>
    </row>
    <row r="255" spans="1:54" ht="8.85" customHeight="1" x14ac:dyDescent="0.25">
      <c r="A255" s="11">
        <v>13</v>
      </c>
      <c r="B255" s="25"/>
      <c r="C255" s="11" t="s">
        <v>236</v>
      </c>
      <c r="D255" s="31"/>
      <c r="E255" s="114">
        <v>0</v>
      </c>
      <c r="F255" s="30"/>
      <c r="G255" s="302">
        <f>(E255/$AV255)</f>
        <v>0</v>
      </c>
      <c r="H255" s="30"/>
      <c r="I255" s="302">
        <f>IF(G$287,G255/G$287*100,0)</f>
        <v>0</v>
      </c>
      <c r="J255" s="30"/>
      <c r="K255" s="114">
        <v>0</v>
      </c>
      <c r="L255" s="30"/>
      <c r="M255" s="302">
        <f>(K255/$AV255)</f>
        <v>0</v>
      </c>
      <c r="N255" s="30"/>
      <c r="O255" s="302">
        <f>IF(M$287,M255/M$287*100,0)</f>
        <v>0</v>
      </c>
      <c r="P255" s="30"/>
      <c r="Q255" s="114">
        <v>19360</v>
      </c>
      <c r="R255" s="30"/>
      <c r="S255" s="302">
        <f>(Q255/$AV255)</f>
        <v>5.4658385093167698</v>
      </c>
      <c r="T255" s="30"/>
      <c r="U255" s="302">
        <f>IF(S$287,S255/S$287*100,0)</f>
        <v>176.42626473473632</v>
      </c>
      <c r="V255" s="30"/>
      <c r="W255" s="114">
        <v>14560</v>
      </c>
      <c r="X255" s="30"/>
      <c r="Y255" s="114">
        <f>(E255+K255+Q255)</f>
        <v>19360</v>
      </c>
      <c r="Z255" s="30"/>
      <c r="AA255" s="30"/>
      <c r="AB255" s="114">
        <v>0</v>
      </c>
      <c r="AC255" s="30"/>
      <c r="AD255" s="302">
        <f>IF($Y255,AB255/$Y255*100,0)</f>
        <v>0</v>
      </c>
      <c r="AE255" s="30"/>
      <c r="AF255" s="114">
        <v>0</v>
      </c>
      <c r="AG255" s="30"/>
      <c r="AH255" s="302">
        <f>IF($Y255,AF255/$Y255*100,0)</f>
        <v>0</v>
      </c>
      <c r="AI255" s="30"/>
      <c r="AJ255" s="114">
        <v>0</v>
      </c>
      <c r="AK255" s="30"/>
      <c r="AL255" s="302">
        <f>IF($Y255,AJ255/$Y255*100,0)</f>
        <v>0</v>
      </c>
      <c r="AM255" s="30"/>
      <c r="AN255" s="114">
        <v>0</v>
      </c>
      <c r="AO255" s="30"/>
      <c r="AP255" s="114">
        <v>0</v>
      </c>
      <c r="AQ255" s="30"/>
      <c r="AR255" s="114">
        <v>0</v>
      </c>
      <c r="AS255" s="31"/>
      <c r="AT255" s="30">
        <v>13</v>
      </c>
      <c r="AU255" s="31"/>
      <c r="AV255" s="298">
        <v>3542</v>
      </c>
      <c r="AW255" s="31"/>
      <c r="AX255" s="298">
        <f>IF(E255,AV255,0)</f>
        <v>0</v>
      </c>
      <c r="AY255" s="31"/>
      <c r="AZ255" s="298">
        <f>IF(K255,AV255,0)</f>
        <v>0</v>
      </c>
      <c r="BA255" s="31"/>
      <c r="BB255" s="298">
        <f>IF(Q255,AV255,0)</f>
        <v>3542</v>
      </c>
    </row>
    <row r="256" spans="1:54" ht="8.85" customHeight="1" x14ac:dyDescent="0.25">
      <c r="A256" s="11">
        <v>14</v>
      </c>
      <c r="B256" s="25"/>
      <c r="C256" s="11" t="s">
        <v>154</v>
      </c>
      <c r="D256" s="31"/>
      <c r="E256" s="114">
        <v>0</v>
      </c>
      <c r="F256" s="30"/>
      <c r="G256" s="302">
        <f>(E256/$AV256)</f>
        <v>0</v>
      </c>
      <c r="H256" s="30"/>
      <c r="I256" s="302">
        <f>IF(G$287,G256/G$287*100,0)</f>
        <v>0</v>
      </c>
      <c r="J256" s="30"/>
      <c r="K256" s="114">
        <v>0</v>
      </c>
      <c r="L256" s="30"/>
      <c r="M256" s="302">
        <f>(K256/$AV256)</f>
        <v>0</v>
      </c>
      <c r="N256" s="30"/>
      <c r="O256" s="302">
        <f>IF(M$287,M256/M$287*100,0)</f>
        <v>0</v>
      </c>
      <c r="P256" s="30"/>
      <c r="Q256" s="114">
        <v>15040</v>
      </c>
      <c r="R256" s="30"/>
      <c r="S256" s="302">
        <f>(Q256/$AV256)</f>
        <v>0.91824897734904454</v>
      </c>
      <c r="T256" s="30"/>
      <c r="U256" s="302">
        <f>IF(S$287,S256/S$287*100,0)</f>
        <v>29.639228618635837</v>
      </c>
      <c r="V256" s="30"/>
      <c r="W256" s="114">
        <v>15040</v>
      </c>
      <c r="X256" s="30"/>
      <c r="Y256" s="114">
        <f>(E256+K256+Q256)</f>
        <v>15040</v>
      </c>
      <c r="Z256" s="30"/>
      <c r="AA256" s="30"/>
      <c r="AB256" s="114">
        <v>0</v>
      </c>
      <c r="AC256" s="30"/>
      <c r="AD256" s="302">
        <f>IF($Y256,AB256/$Y256*100,0)</f>
        <v>0</v>
      </c>
      <c r="AE256" s="30"/>
      <c r="AF256" s="114">
        <v>0</v>
      </c>
      <c r="AG256" s="30"/>
      <c r="AH256" s="302">
        <f>IF($Y256,AF256/$Y256*100,0)</f>
        <v>0</v>
      </c>
      <c r="AI256" s="30"/>
      <c r="AJ256" s="114">
        <v>0</v>
      </c>
      <c r="AK256" s="30"/>
      <c r="AL256" s="302">
        <f>IF($Y256,AJ256/$Y256*100,0)</f>
        <v>0</v>
      </c>
      <c r="AM256" s="30"/>
      <c r="AN256" s="114">
        <v>0</v>
      </c>
      <c r="AO256" s="30"/>
      <c r="AP256" s="114">
        <v>0</v>
      </c>
      <c r="AQ256" s="30"/>
      <c r="AR256" s="114">
        <v>0</v>
      </c>
      <c r="AS256" s="31"/>
      <c r="AT256" s="30">
        <v>14</v>
      </c>
      <c r="AU256" s="31"/>
      <c r="AV256" s="298">
        <v>16379</v>
      </c>
      <c r="AW256" s="31"/>
      <c r="AX256" s="298">
        <f>IF(E256,AV256,0)</f>
        <v>0</v>
      </c>
      <c r="AY256" s="31"/>
      <c r="AZ256" s="298">
        <f>IF(K256,AV256,0)</f>
        <v>0</v>
      </c>
      <c r="BA256" s="31"/>
      <c r="BB256" s="298">
        <f>IF(Q256,AV256,0)</f>
        <v>16379</v>
      </c>
    </row>
    <row r="257" spans="1:54" ht="8.85" customHeight="1" x14ac:dyDescent="0.25">
      <c r="A257" s="11">
        <v>15</v>
      </c>
      <c r="B257" s="25"/>
      <c r="C257" s="11" t="s">
        <v>237</v>
      </c>
      <c r="D257" s="31"/>
      <c r="E257" s="114">
        <v>0</v>
      </c>
      <c r="F257" s="30"/>
      <c r="G257" s="302">
        <f>(E257/$AV257)</f>
        <v>0</v>
      </c>
      <c r="H257" s="30"/>
      <c r="I257" s="302">
        <f>IF(G$287,G257/G$287*100,0)</f>
        <v>0</v>
      </c>
      <c r="J257" s="30"/>
      <c r="K257" s="114">
        <v>0</v>
      </c>
      <c r="L257" s="30"/>
      <c r="M257" s="302">
        <f>(K257/$AV257)</f>
        <v>0</v>
      </c>
      <c r="N257" s="30"/>
      <c r="O257" s="302">
        <f>IF(M$287,M257/M$287*100,0)</f>
        <v>0</v>
      </c>
      <c r="P257" s="30"/>
      <c r="Q257" s="114">
        <v>27054</v>
      </c>
      <c r="R257" s="30"/>
      <c r="S257" s="302">
        <f>(Q257/$AV257)</f>
        <v>5.4533360209635156</v>
      </c>
      <c r="T257" s="30"/>
      <c r="U257" s="302">
        <f>IF(S$287,S257/S$287*100,0)</f>
        <v>176.02270957731733</v>
      </c>
      <c r="V257" s="30"/>
      <c r="W257" s="114">
        <v>27054</v>
      </c>
      <c r="X257" s="30"/>
      <c r="Y257" s="114">
        <f>(E257+K257+Q257)</f>
        <v>27054</v>
      </c>
      <c r="Z257" s="30"/>
      <c r="AA257" s="30"/>
      <c r="AB257" s="114">
        <v>0</v>
      </c>
      <c r="AC257" s="30"/>
      <c r="AD257" s="302">
        <f>IF($Y257,AB257/$Y257*100,0)</f>
        <v>0</v>
      </c>
      <c r="AE257" s="30"/>
      <c r="AF257" s="114">
        <v>0</v>
      </c>
      <c r="AG257" s="30"/>
      <c r="AH257" s="302">
        <f>IF($Y257,AF257/$Y257*100,0)</f>
        <v>0</v>
      </c>
      <c r="AI257" s="30"/>
      <c r="AJ257" s="114">
        <v>0</v>
      </c>
      <c r="AK257" s="30"/>
      <c r="AL257" s="302">
        <f>IF($Y257,AJ257/$Y257*100,0)</f>
        <v>0</v>
      </c>
      <c r="AM257" s="30"/>
      <c r="AN257" s="114">
        <v>0</v>
      </c>
      <c r="AO257" s="30"/>
      <c r="AP257" s="114">
        <v>0</v>
      </c>
      <c r="AQ257" s="30"/>
      <c r="AR257" s="114">
        <v>0</v>
      </c>
      <c r="AS257" s="31"/>
      <c r="AT257" s="30">
        <v>15</v>
      </c>
      <c r="AU257" s="31"/>
      <c r="AV257" s="298">
        <v>4961</v>
      </c>
      <c r="AW257" s="31"/>
      <c r="AX257" s="298">
        <f>IF(E257,AV257,0)</f>
        <v>0</v>
      </c>
      <c r="AY257" s="31"/>
      <c r="AZ257" s="298">
        <f>IF(K257,AV257,0)</f>
        <v>0</v>
      </c>
      <c r="BA257" s="31"/>
      <c r="BB257" s="298">
        <f>IF(Q257,AV257,0)</f>
        <v>4961</v>
      </c>
    </row>
    <row r="258" spans="1:54" ht="8.85" customHeight="1" x14ac:dyDescent="0.25">
      <c r="A258" s="57"/>
      <c r="B258" s="11"/>
      <c r="C258" s="11"/>
      <c r="D258" s="31"/>
      <c r="E258" s="30"/>
      <c r="F258" s="30"/>
      <c r="G258" s="54"/>
      <c r="H258" s="30"/>
      <c r="I258" s="54"/>
      <c r="J258" s="30"/>
      <c r="K258" s="30"/>
      <c r="L258" s="30"/>
      <c r="M258" s="54"/>
      <c r="N258" s="30"/>
      <c r="O258" s="54"/>
      <c r="P258" s="30"/>
      <c r="Q258" s="30"/>
      <c r="R258" s="30"/>
      <c r="S258" s="54"/>
      <c r="T258" s="30"/>
      <c r="U258" s="54"/>
      <c r="V258" s="30"/>
      <c r="W258" s="30"/>
      <c r="X258" s="30"/>
      <c r="Y258" s="30"/>
      <c r="Z258" s="30"/>
      <c r="AA258" s="30"/>
      <c r="AB258" s="30"/>
      <c r="AC258" s="30"/>
      <c r="AD258" s="54"/>
      <c r="AE258" s="30"/>
      <c r="AF258" s="30"/>
      <c r="AG258" s="30"/>
      <c r="AH258" s="54"/>
      <c r="AI258" s="30"/>
      <c r="AJ258" s="30"/>
      <c r="AK258" s="30"/>
      <c r="AL258" s="54"/>
      <c r="AM258" s="30"/>
      <c r="AN258" s="30"/>
      <c r="AO258" s="30"/>
      <c r="AP258" s="30"/>
      <c r="AQ258" s="30"/>
      <c r="AR258" s="30"/>
      <c r="AS258" s="31"/>
      <c r="AT258" s="37"/>
      <c r="AU258" s="31"/>
      <c r="AV258" s="277"/>
      <c r="AW258" s="31"/>
      <c r="AX258" s="31"/>
      <c r="AY258" s="31"/>
      <c r="AZ258" s="31"/>
      <c r="BA258" s="31"/>
      <c r="BB258" s="31"/>
    </row>
    <row r="259" spans="1:54" ht="8.85" customHeight="1" x14ac:dyDescent="0.25">
      <c r="A259" s="11">
        <v>16</v>
      </c>
      <c r="B259" s="25"/>
      <c r="C259" s="11" t="s">
        <v>238</v>
      </c>
      <c r="D259" s="31"/>
      <c r="E259" s="114">
        <v>0</v>
      </c>
      <c r="F259" s="30"/>
      <c r="G259" s="302">
        <f>(E259/$AV259)</f>
        <v>0</v>
      </c>
      <c r="H259" s="30"/>
      <c r="I259" s="302">
        <f>IF(G$287,G259/G$287*100,0)</f>
        <v>0</v>
      </c>
      <c r="J259" s="30"/>
      <c r="K259" s="114">
        <v>0</v>
      </c>
      <c r="L259" s="30"/>
      <c r="M259" s="302">
        <f>(K259/$AV259)</f>
        <v>0</v>
      </c>
      <c r="N259" s="30"/>
      <c r="O259" s="302">
        <f>IF(M$287,M259/M$287*100,0)</f>
        <v>0</v>
      </c>
      <c r="P259" s="30"/>
      <c r="Q259" s="114">
        <v>0</v>
      </c>
      <c r="R259" s="30"/>
      <c r="S259" s="302">
        <f>(Q259/$AV259)</f>
        <v>0</v>
      </c>
      <c r="T259" s="30"/>
      <c r="U259" s="302">
        <f>IF(S$287,S259/S$287*100,0)</f>
        <v>0</v>
      </c>
      <c r="V259" s="30"/>
      <c r="W259" s="114">
        <v>0</v>
      </c>
      <c r="X259" s="30"/>
      <c r="Y259" s="114">
        <f>(E259+K259+Q259)</f>
        <v>0</v>
      </c>
      <c r="Z259" s="30"/>
      <c r="AA259" s="30"/>
      <c r="AB259" s="114">
        <v>0</v>
      </c>
      <c r="AC259" s="30"/>
      <c r="AD259" s="302">
        <f>IF($Y259,AB259/$Y259*100,0)</f>
        <v>0</v>
      </c>
      <c r="AE259" s="30"/>
      <c r="AF259" s="114">
        <v>0</v>
      </c>
      <c r="AG259" s="30"/>
      <c r="AH259" s="302">
        <f>IF($Y259,AF259/$Y259*100,0)</f>
        <v>0</v>
      </c>
      <c r="AI259" s="30"/>
      <c r="AJ259" s="114">
        <v>0</v>
      </c>
      <c r="AK259" s="30"/>
      <c r="AL259" s="302">
        <f>IF($Y259,AJ259/$Y259*100,0)</f>
        <v>0</v>
      </c>
      <c r="AM259" s="30"/>
      <c r="AN259" s="114">
        <v>0</v>
      </c>
      <c r="AO259" s="30"/>
      <c r="AP259" s="114">
        <v>0</v>
      </c>
      <c r="AQ259" s="30"/>
      <c r="AR259" s="114">
        <v>0</v>
      </c>
      <c r="AS259" s="31"/>
      <c r="AT259" s="30">
        <v>16</v>
      </c>
      <c r="AU259" s="31"/>
      <c r="AV259" s="298">
        <v>8216</v>
      </c>
      <c r="AW259" s="31"/>
      <c r="AX259" s="298">
        <f>IF(E259,AV259,0)</f>
        <v>0</v>
      </c>
      <c r="AY259" s="31"/>
      <c r="AZ259" s="298">
        <f>IF(K259,AV259,0)</f>
        <v>0</v>
      </c>
      <c r="BA259" s="31"/>
      <c r="BB259" s="298">
        <f>IF(Q259,AV259,0)</f>
        <v>0</v>
      </c>
    </row>
    <row r="260" spans="1:54" ht="8.85" customHeight="1" x14ac:dyDescent="0.25">
      <c r="A260" s="11">
        <v>17</v>
      </c>
      <c r="B260" s="25"/>
      <c r="C260" s="11" t="s">
        <v>239</v>
      </c>
      <c r="D260" s="31"/>
      <c r="E260" s="114">
        <v>0</v>
      </c>
      <c r="F260" s="30"/>
      <c r="G260" s="302">
        <f>(E260/$AV260)</f>
        <v>0</v>
      </c>
      <c r="H260" s="30"/>
      <c r="I260" s="302">
        <f>IF(G$287,G260/G$287*100,0)</f>
        <v>0</v>
      </c>
      <c r="J260" s="30"/>
      <c r="K260" s="114">
        <v>0</v>
      </c>
      <c r="L260" s="30"/>
      <c r="M260" s="302">
        <f>(K260/$AV260)</f>
        <v>0</v>
      </c>
      <c r="N260" s="30"/>
      <c r="O260" s="302">
        <f>IF(M$287,M260/M$287*100,0)</f>
        <v>0</v>
      </c>
      <c r="P260" s="30"/>
      <c r="Q260" s="114">
        <v>30418</v>
      </c>
      <c r="R260" s="30"/>
      <c r="S260" s="302">
        <f>(Q260/$AV260)</f>
        <v>2.1065096952908586</v>
      </c>
      <c r="T260" s="30"/>
      <c r="U260" s="302">
        <f>IF(S$287,S260/S$287*100,0)</f>
        <v>67.993892709085785</v>
      </c>
      <c r="V260" s="30"/>
      <c r="W260" s="114">
        <v>30418</v>
      </c>
      <c r="X260" s="30"/>
      <c r="Y260" s="114">
        <f>(E260+K260+Q260)</f>
        <v>30418</v>
      </c>
      <c r="Z260" s="30"/>
      <c r="AA260" s="30"/>
      <c r="AB260" s="114">
        <v>0</v>
      </c>
      <c r="AC260" s="30"/>
      <c r="AD260" s="302">
        <f>IF($Y260,AB260/$Y260*100,0)</f>
        <v>0</v>
      </c>
      <c r="AE260" s="30"/>
      <c r="AF260" s="114">
        <v>0</v>
      </c>
      <c r="AG260" s="30"/>
      <c r="AH260" s="302">
        <f>IF($Y260,AF260/$Y260*100,0)</f>
        <v>0</v>
      </c>
      <c r="AI260" s="30"/>
      <c r="AJ260" s="114">
        <v>0</v>
      </c>
      <c r="AK260" s="30"/>
      <c r="AL260" s="302">
        <f>IF($Y260,AJ260/$Y260*100,0)</f>
        <v>0</v>
      </c>
      <c r="AM260" s="30"/>
      <c r="AN260" s="114">
        <v>0</v>
      </c>
      <c r="AO260" s="30"/>
      <c r="AP260" s="114">
        <v>0</v>
      </c>
      <c r="AQ260" s="30"/>
      <c r="AR260" s="114">
        <v>0</v>
      </c>
      <c r="AS260" s="31"/>
      <c r="AT260" s="30">
        <v>17</v>
      </c>
      <c r="AU260" s="31"/>
      <c r="AV260" s="298">
        <v>14440</v>
      </c>
      <c r="AW260" s="31"/>
      <c r="AX260" s="298">
        <f>IF(E260,AV260,0)</f>
        <v>0</v>
      </c>
      <c r="AY260" s="31"/>
      <c r="AZ260" s="298">
        <f>IF(K260,AV260,0)</f>
        <v>0</v>
      </c>
      <c r="BA260" s="31"/>
      <c r="BB260" s="298">
        <f>IF(Q260,AV260,0)</f>
        <v>14440</v>
      </c>
    </row>
    <row r="261" spans="1:54" ht="8.85" customHeight="1" x14ac:dyDescent="0.25">
      <c r="A261" s="11">
        <v>18</v>
      </c>
      <c r="B261" s="25"/>
      <c r="C261" s="11" t="s">
        <v>240</v>
      </c>
      <c r="D261" s="31"/>
      <c r="E261" s="114">
        <v>0</v>
      </c>
      <c r="F261" s="30"/>
      <c r="G261" s="302">
        <f>(E261/$AV261)</f>
        <v>0</v>
      </c>
      <c r="H261" s="30"/>
      <c r="I261" s="302">
        <f>IF(G$287,G261/G$287*100,0)</f>
        <v>0</v>
      </c>
      <c r="J261" s="30"/>
      <c r="K261" s="114">
        <v>0</v>
      </c>
      <c r="L261" s="30"/>
      <c r="M261" s="302">
        <f>(K261/$AV261)</f>
        <v>0</v>
      </c>
      <c r="N261" s="30"/>
      <c r="O261" s="302">
        <f>IF(M$287,M261/M$287*100,0)</f>
        <v>0</v>
      </c>
      <c r="P261" s="30"/>
      <c r="Q261" s="114">
        <v>176068</v>
      </c>
      <c r="R261" s="30"/>
      <c r="S261" s="302">
        <f>(Q261/$AV261)</f>
        <v>7.5591619440151128</v>
      </c>
      <c r="T261" s="30"/>
      <c r="U261" s="302">
        <f>IF(S$287,S261/S$287*100,0)</f>
        <v>243.99453149490483</v>
      </c>
      <c r="V261" s="30"/>
      <c r="W261" s="114">
        <v>176068</v>
      </c>
      <c r="X261" s="30"/>
      <c r="Y261" s="114">
        <f>(E261+K261+Q261)</f>
        <v>176068</v>
      </c>
      <c r="Z261" s="30"/>
      <c r="AA261" s="30"/>
      <c r="AB261" s="114">
        <v>0</v>
      </c>
      <c r="AC261" s="30"/>
      <c r="AD261" s="302">
        <f>IF($Y261,AB261/$Y261*100,0)</f>
        <v>0</v>
      </c>
      <c r="AE261" s="30"/>
      <c r="AF261" s="114">
        <v>0</v>
      </c>
      <c r="AG261" s="30"/>
      <c r="AH261" s="302">
        <f>IF($Y261,AF261/$Y261*100,0)</f>
        <v>0</v>
      </c>
      <c r="AI261" s="30"/>
      <c r="AJ261" s="114">
        <v>0</v>
      </c>
      <c r="AK261" s="30"/>
      <c r="AL261" s="302">
        <f>IF($Y261,AJ261/$Y261*100,0)</f>
        <v>0</v>
      </c>
      <c r="AM261" s="30"/>
      <c r="AN261" s="114">
        <v>0</v>
      </c>
      <c r="AO261" s="30"/>
      <c r="AP261" s="114">
        <v>0</v>
      </c>
      <c r="AQ261" s="30"/>
      <c r="AR261" s="114">
        <v>0</v>
      </c>
      <c r="AS261" s="31"/>
      <c r="AT261" s="30">
        <v>18</v>
      </c>
      <c r="AU261" s="31"/>
      <c r="AV261" s="298">
        <v>23292</v>
      </c>
      <c r="AW261" s="31"/>
      <c r="AX261" s="298">
        <f>IF(E261,AV261,0)</f>
        <v>0</v>
      </c>
      <c r="AY261" s="31"/>
      <c r="AZ261" s="298">
        <f>IF(K261,AV261,0)</f>
        <v>0</v>
      </c>
      <c r="BA261" s="31"/>
      <c r="BB261" s="298">
        <f>IF(Q261,AV261,0)</f>
        <v>23292</v>
      </c>
    </row>
    <row r="262" spans="1:54" ht="8.85" customHeight="1" x14ac:dyDescent="0.25">
      <c r="A262" s="11">
        <v>19</v>
      </c>
      <c r="B262" s="25"/>
      <c r="C262" s="11" t="s">
        <v>241</v>
      </c>
      <c r="D262" s="31"/>
      <c r="E262" s="114">
        <v>0</v>
      </c>
      <c r="F262" s="30"/>
      <c r="G262" s="302">
        <f>(E262/$AV262)</f>
        <v>0</v>
      </c>
      <c r="H262" s="30"/>
      <c r="I262" s="302">
        <f>IF(G$287,G262/G$287*100,0)</f>
        <v>0</v>
      </c>
      <c r="J262" s="30"/>
      <c r="K262" s="114">
        <v>0</v>
      </c>
      <c r="L262" s="30"/>
      <c r="M262" s="302">
        <f>(K262/$AV262)</f>
        <v>0</v>
      </c>
      <c r="N262" s="30"/>
      <c r="O262" s="302">
        <f>IF(M$287,M262/M$287*100,0)</f>
        <v>0</v>
      </c>
      <c r="P262" s="30"/>
      <c r="Q262" s="114">
        <v>99192</v>
      </c>
      <c r="R262" s="30"/>
      <c r="S262" s="302">
        <f>(Q262/$AV262)</f>
        <v>2.3275764970902948</v>
      </c>
      <c r="T262" s="30"/>
      <c r="U262" s="302">
        <f>IF(S$287,S262/S$287*100,0)</f>
        <v>75.129484079348202</v>
      </c>
      <c r="V262" s="30"/>
      <c r="W262" s="114">
        <v>99192</v>
      </c>
      <c r="X262" s="30"/>
      <c r="Y262" s="114">
        <f>(E262+K262+Q262)</f>
        <v>99192</v>
      </c>
      <c r="Z262" s="30"/>
      <c r="AA262" s="30"/>
      <c r="AB262" s="114">
        <v>0</v>
      </c>
      <c r="AC262" s="30"/>
      <c r="AD262" s="302">
        <f>IF($Y262,AB262/$Y262*100,0)</f>
        <v>0</v>
      </c>
      <c r="AE262" s="30"/>
      <c r="AF262" s="114">
        <v>0</v>
      </c>
      <c r="AG262" s="30"/>
      <c r="AH262" s="302">
        <f>IF($Y262,AF262/$Y262*100,0)</f>
        <v>0</v>
      </c>
      <c r="AI262" s="30"/>
      <c r="AJ262" s="114">
        <v>0</v>
      </c>
      <c r="AK262" s="30"/>
      <c r="AL262" s="302">
        <f>IF($Y262,AJ262/$Y262*100,0)</f>
        <v>0</v>
      </c>
      <c r="AM262" s="30"/>
      <c r="AN262" s="114">
        <v>0</v>
      </c>
      <c r="AO262" s="30"/>
      <c r="AP262" s="114">
        <v>0</v>
      </c>
      <c r="AQ262" s="30"/>
      <c r="AR262" s="114">
        <v>0</v>
      </c>
      <c r="AS262" s="31"/>
      <c r="AT262" s="30">
        <v>19</v>
      </c>
      <c r="AU262" s="31"/>
      <c r="AV262" s="298">
        <v>42616</v>
      </c>
      <c r="AW262" s="31"/>
      <c r="AX262" s="298">
        <f>IF(E262,AV262,0)</f>
        <v>0</v>
      </c>
      <c r="AY262" s="31"/>
      <c r="AZ262" s="298">
        <f>IF(K262,AV262,0)</f>
        <v>0</v>
      </c>
      <c r="BA262" s="31"/>
      <c r="BB262" s="298">
        <f>IF(Q262,AV262,0)</f>
        <v>42616</v>
      </c>
    </row>
    <row r="263" spans="1:54" ht="8.85" customHeight="1" x14ac:dyDescent="0.25">
      <c r="A263" s="11">
        <v>20</v>
      </c>
      <c r="B263" s="25"/>
      <c r="C263" s="11" t="s">
        <v>242</v>
      </c>
      <c r="D263" s="31"/>
      <c r="E263" s="114">
        <v>0</v>
      </c>
      <c r="F263" s="30"/>
      <c r="G263" s="302">
        <f>(E263/$AV263)</f>
        <v>0</v>
      </c>
      <c r="H263" s="30"/>
      <c r="I263" s="302">
        <f>IF(G$287,G263/G$287*100,0)</f>
        <v>0</v>
      </c>
      <c r="J263" s="30"/>
      <c r="K263" s="114">
        <v>0</v>
      </c>
      <c r="L263" s="30"/>
      <c r="M263" s="302">
        <f>(K263/$AV263)</f>
        <v>0</v>
      </c>
      <c r="N263" s="30"/>
      <c r="O263" s="302">
        <f>IF(M$287,M263/M$287*100,0)</f>
        <v>0</v>
      </c>
      <c r="P263" s="30"/>
      <c r="Q263" s="114">
        <v>17361</v>
      </c>
      <c r="R263" s="30"/>
      <c r="S263" s="302">
        <f>(Q263/$AV263)</f>
        <v>3.5466802860061288</v>
      </c>
      <c r="T263" s="30"/>
      <c r="U263" s="302">
        <f>IF(S$287,S263/S$287*100,0)</f>
        <v>114.47970041592093</v>
      </c>
      <c r="V263" s="30"/>
      <c r="W263" s="114">
        <v>17361</v>
      </c>
      <c r="X263" s="30"/>
      <c r="Y263" s="114">
        <f>(E263+K263+Q263)</f>
        <v>17361</v>
      </c>
      <c r="Z263" s="30"/>
      <c r="AA263" s="30"/>
      <c r="AB263" s="114">
        <v>0</v>
      </c>
      <c r="AC263" s="30"/>
      <c r="AD263" s="302">
        <f>IF($Y263,AB263/$Y263*100,0)</f>
        <v>0</v>
      </c>
      <c r="AE263" s="30"/>
      <c r="AF263" s="114">
        <v>0</v>
      </c>
      <c r="AG263" s="30"/>
      <c r="AH263" s="302">
        <f>IF($Y263,AF263/$Y263*100,0)</f>
        <v>0</v>
      </c>
      <c r="AI263" s="30"/>
      <c r="AJ263" s="114">
        <v>0</v>
      </c>
      <c r="AK263" s="30"/>
      <c r="AL263" s="302">
        <f>IF($Y263,AJ263/$Y263*100,0)</f>
        <v>0</v>
      </c>
      <c r="AM263" s="30"/>
      <c r="AN263" s="114">
        <v>0</v>
      </c>
      <c r="AO263" s="30"/>
      <c r="AP263" s="114">
        <v>0</v>
      </c>
      <c r="AQ263" s="30"/>
      <c r="AR263" s="114">
        <v>0</v>
      </c>
      <c r="AS263" s="31"/>
      <c r="AT263" s="30">
        <v>20</v>
      </c>
      <c r="AU263" s="31"/>
      <c r="AV263" s="298">
        <v>4895</v>
      </c>
      <c r="AW263" s="31"/>
      <c r="AX263" s="298">
        <f>IF(E263,AV263,0)</f>
        <v>0</v>
      </c>
      <c r="AY263" s="31"/>
      <c r="AZ263" s="298">
        <f>IF(K263,AV263,0)</f>
        <v>0</v>
      </c>
      <c r="BA263" s="31"/>
      <c r="BB263" s="298">
        <f>IF(Q263,AV263,0)</f>
        <v>4895</v>
      </c>
    </row>
    <row r="264" spans="1:54" ht="8.85" customHeight="1" x14ac:dyDescent="0.25">
      <c r="A264" s="57"/>
      <c r="B264" s="11"/>
      <c r="C264" s="11"/>
      <c r="D264" s="31"/>
      <c r="E264" s="56"/>
      <c r="F264" s="30"/>
      <c r="G264" s="54"/>
      <c r="H264" s="30"/>
      <c r="I264" s="54"/>
      <c r="J264" s="30"/>
      <c r="K264" s="56"/>
      <c r="L264" s="30"/>
      <c r="M264" s="54"/>
      <c r="N264" s="30"/>
      <c r="O264" s="54"/>
      <c r="P264" s="30"/>
      <c r="Q264" s="56"/>
      <c r="R264" s="30"/>
      <c r="S264" s="54"/>
      <c r="T264" s="30"/>
      <c r="U264" s="54"/>
      <c r="V264" s="30"/>
      <c r="W264" s="56"/>
      <c r="X264" s="30"/>
      <c r="Y264" s="56"/>
      <c r="Z264" s="30"/>
      <c r="AA264" s="30"/>
      <c r="AB264" s="56"/>
      <c r="AC264" s="30"/>
      <c r="AD264" s="54"/>
      <c r="AE264" s="30"/>
      <c r="AF264" s="56"/>
      <c r="AG264" s="30"/>
      <c r="AH264" s="54"/>
      <c r="AI264" s="30"/>
      <c r="AJ264" s="56"/>
      <c r="AK264" s="30"/>
      <c r="AL264" s="54"/>
      <c r="AM264" s="30"/>
      <c r="AN264" s="56"/>
      <c r="AO264" s="30"/>
      <c r="AP264" s="30"/>
      <c r="AQ264" s="30"/>
      <c r="AR264" s="30"/>
      <c r="AS264" s="31"/>
      <c r="AT264" s="37"/>
      <c r="AU264" s="31"/>
      <c r="AV264" s="277"/>
      <c r="AW264" s="31"/>
      <c r="AX264" s="31"/>
      <c r="AY264" s="31"/>
      <c r="AZ264" s="31"/>
      <c r="BA264" s="31"/>
      <c r="BB264" s="31"/>
    </row>
    <row r="265" spans="1:54" ht="8.85" customHeight="1" x14ac:dyDescent="0.25">
      <c r="A265" s="11">
        <v>21</v>
      </c>
      <c r="B265" s="25"/>
      <c r="C265" s="11" t="s">
        <v>243</v>
      </c>
      <c r="D265" s="31"/>
      <c r="E265" s="114">
        <v>0</v>
      </c>
      <c r="F265" s="30"/>
      <c r="G265" s="302">
        <f>(E265/$AV265)</f>
        <v>0</v>
      </c>
      <c r="H265" s="30"/>
      <c r="I265" s="302">
        <f>IF(G$287,G265/G$287*100,0)</f>
        <v>0</v>
      </c>
      <c r="J265" s="30"/>
      <c r="K265" s="114">
        <v>0</v>
      </c>
      <c r="L265" s="30"/>
      <c r="M265" s="302">
        <f>(K265/$AV265)</f>
        <v>0</v>
      </c>
      <c r="N265" s="30"/>
      <c r="O265" s="302">
        <f>IF(M$287,M265/M$287*100,0)</f>
        <v>0</v>
      </c>
      <c r="P265" s="30"/>
      <c r="Q265" s="114">
        <v>0</v>
      </c>
      <c r="R265" s="30"/>
      <c r="S265" s="302">
        <f>(Q265/$AV265)</f>
        <v>0</v>
      </c>
      <c r="T265" s="30"/>
      <c r="U265" s="302">
        <f>IF(S$287,S265/S$287*100,0)</f>
        <v>0</v>
      </c>
      <c r="V265" s="30"/>
      <c r="W265" s="114">
        <v>0</v>
      </c>
      <c r="X265" s="30"/>
      <c r="Y265" s="114">
        <f>(E265+K265+Q265)</f>
        <v>0</v>
      </c>
      <c r="Z265" s="30"/>
      <c r="AA265" s="30"/>
      <c r="AB265" s="114">
        <v>0</v>
      </c>
      <c r="AC265" s="30"/>
      <c r="AD265" s="302">
        <f>IF($Y265,AB265/$Y265*100,0)</f>
        <v>0</v>
      </c>
      <c r="AE265" s="30"/>
      <c r="AF265" s="114">
        <v>0</v>
      </c>
      <c r="AG265" s="30"/>
      <c r="AH265" s="302">
        <f>IF($Y265,AF265/$Y265*100,0)</f>
        <v>0</v>
      </c>
      <c r="AI265" s="30"/>
      <c r="AJ265" s="114">
        <v>0</v>
      </c>
      <c r="AK265" s="30"/>
      <c r="AL265" s="302">
        <f>IF($Y265,AJ265/$Y265*100,0)</f>
        <v>0</v>
      </c>
      <c r="AM265" s="30"/>
      <c r="AN265" s="114">
        <v>0</v>
      </c>
      <c r="AO265" s="30"/>
      <c r="AP265" s="114">
        <v>0</v>
      </c>
      <c r="AQ265" s="30"/>
      <c r="AR265" s="114">
        <v>0</v>
      </c>
      <c r="AS265" s="31"/>
      <c r="AT265" s="30">
        <v>21</v>
      </c>
      <c r="AU265" s="31"/>
      <c r="AV265" s="298">
        <v>5968</v>
      </c>
      <c r="AW265" s="31"/>
      <c r="AX265" s="298">
        <f>IF(E265,AV265,0)</f>
        <v>0</v>
      </c>
      <c r="AY265" s="31"/>
      <c r="AZ265" s="298">
        <f>IF(K265,AV265,0)</f>
        <v>0</v>
      </c>
      <c r="BA265" s="31"/>
      <c r="BB265" s="298">
        <f>IF(Q265,AV265,0)</f>
        <v>0</v>
      </c>
    </row>
    <row r="266" spans="1:54" ht="8.85" customHeight="1" x14ac:dyDescent="0.25">
      <c r="A266" s="11">
        <v>22</v>
      </c>
      <c r="B266" s="25"/>
      <c r="C266" s="20" t="s">
        <v>195</v>
      </c>
      <c r="D266" s="31"/>
      <c r="E266" s="114">
        <v>0</v>
      </c>
      <c r="F266" s="30"/>
      <c r="G266" s="302">
        <f>(E266/$AV266)</f>
        <v>0</v>
      </c>
      <c r="H266" s="30"/>
      <c r="I266" s="302">
        <f>IF(G$287,G266/G$287*100,0)</f>
        <v>0</v>
      </c>
      <c r="J266" s="30"/>
      <c r="K266" s="114">
        <v>0</v>
      </c>
      <c r="L266" s="30"/>
      <c r="M266" s="302">
        <f>(K266/$AV266)</f>
        <v>0</v>
      </c>
      <c r="N266" s="30"/>
      <c r="O266" s="302">
        <f>IF(M$287,M266/M$287*100,0)</f>
        <v>0</v>
      </c>
      <c r="P266" s="30"/>
      <c r="Q266" s="114">
        <v>0</v>
      </c>
      <c r="R266" s="30"/>
      <c r="S266" s="302">
        <f>(Q266/$AV266)</f>
        <v>0</v>
      </c>
      <c r="T266" s="30"/>
      <c r="U266" s="302">
        <f>IF(S$287,S266/S$287*100,0)</f>
        <v>0</v>
      </c>
      <c r="V266" s="30"/>
      <c r="W266" s="114">
        <v>0</v>
      </c>
      <c r="X266" s="30"/>
      <c r="Y266" s="114">
        <f>(E266+K266+Q266)</f>
        <v>0</v>
      </c>
      <c r="Z266" s="30"/>
      <c r="AA266" s="30"/>
      <c r="AB266" s="114">
        <v>0</v>
      </c>
      <c r="AC266" s="30"/>
      <c r="AD266" s="302">
        <f>IF($Y266,AB266/$Y266*100,0)</f>
        <v>0</v>
      </c>
      <c r="AE266" s="30"/>
      <c r="AF266" s="114">
        <v>0</v>
      </c>
      <c r="AG266" s="30"/>
      <c r="AH266" s="302">
        <f>IF($Y266,AF266/$Y266*100,0)</f>
        <v>0</v>
      </c>
      <c r="AI266" s="30"/>
      <c r="AJ266" s="114">
        <v>0</v>
      </c>
      <c r="AK266" s="30"/>
      <c r="AL266" s="302">
        <f>IF($Y266,AJ266/$Y266*100,0)</f>
        <v>0</v>
      </c>
      <c r="AM266" s="30"/>
      <c r="AN266" s="114">
        <v>0</v>
      </c>
      <c r="AO266" s="30"/>
      <c r="AP266" s="114">
        <v>0</v>
      </c>
      <c r="AQ266" s="30"/>
      <c r="AR266" s="114">
        <v>0</v>
      </c>
      <c r="AS266" s="31"/>
      <c r="AT266" s="30">
        <v>22</v>
      </c>
      <c r="AU266" s="31"/>
      <c r="AV266" s="298">
        <v>4721</v>
      </c>
      <c r="AW266" s="31"/>
      <c r="AX266" s="298">
        <f>IF(E266,AV266,0)</f>
        <v>0</v>
      </c>
      <c r="AY266" s="31"/>
      <c r="AZ266" s="298">
        <f>IF(K266,AV266,0)</f>
        <v>0</v>
      </c>
      <c r="BA266" s="31"/>
      <c r="BB266" s="298">
        <f>IF(Q266,AV266,0)</f>
        <v>0</v>
      </c>
    </row>
    <row r="267" spans="1:54" ht="8.85" customHeight="1" x14ac:dyDescent="0.25">
      <c r="A267" s="11">
        <v>23</v>
      </c>
      <c r="B267" s="25"/>
      <c r="C267" s="11" t="s">
        <v>203</v>
      </c>
      <c r="D267" s="31"/>
      <c r="E267" s="114">
        <v>0</v>
      </c>
      <c r="F267" s="30"/>
      <c r="G267" s="302">
        <f>(E267/$AV267)</f>
        <v>0</v>
      </c>
      <c r="H267" s="30"/>
      <c r="I267" s="302">
        <f>IF(G$287,G267/G$287*100,0)</f>
        <v>0</v>
      </c>
      <c r="J267" s="30"/>
      <c r="K267" s="114">
        <v>4000</v>
      </c>
      <c r="L267" s="30"/>
      <c r="M267" s="302">
        <f>(K267/$AV267)</f>
        <v>0.44023772837332159</v>
      </c>
      <c r="N267" s="30"/>
      <c r="O267" s="302">
        <f>IF(M$287,M267/M$287*100,0)</f>
        <v>3951.122606207352</v>
      </c>
      <c r="P267" s="30"/>
      <c r="Q267" s="114">
        <v>19633</v>
      </c>
      <c r="R267" s="30"/>
      <c r="S267" s="302">
        <f>(Q267/$AV267)</f>
        <v>2.1607968302883558</v>
      </c>
      <c r="T267" s="30"/>
      <c r="U267" s="302">
        <f>IF(S$287,S267/S$287*100,0)</f>
        <v>69.746172150645052</v>
      </c>
      <c r="V267" s="30"/>
      <c r="W267" s="114">
        <v>19633</v>
      </c>
      <c r="X267" s="30"/>
      <c r="Y267" s="114">
        <f>(E267+K267+Q267)</f>
        <v>23633</v>
      </c>
      <c r="Z267" s="30"/>
      <c r="AA267" s="30"/>
      <c r="AB267" s="114">
        <v>0</v>
      </c>
      <c r="AC267" s="30"/>
      <c r="AD267" s="302">
        <f>IF($Y267,AB267/$Y267*100,0)</f>
        <v>0</v>
      </c>
      <c r="AE267" s="30"/>
      <c r="AF267" s="114">
        <v>0</v>
      </c>
      <c r="AG267" s="30"/>
      <c r="AH267" s="302">
        <f>IF($Y267,AF267/$Y267*100,0)</f>
        <v>0</v>
      </c>
      <c r="AI267" s="30"/>
      <c r="AJ267" s="114">
        <v>0</v>
      </c>
      <c r="AK267" s="30"/>
      <c r="AL267" s="302">
        <f>IF($Y267,AJ267/$Y267*100,0)</f>
        <v>0</v>
      </c>
      <c r="AM267" s="30"/>
      <c r="AN267" s="114">
        <v>0</v>
      </c>
      <c r="AO267" s="30"/>
      <c r="AP267" s="114">
        <v>0</v>
      </c>
      <c r="AQ267" s="30"/>
      <c r="AR267" s="114">
        <v>0</v>
      </c>
      <c r="AS267" s="31"/>
      <c r="AT267" s="30">
        <v>23</v>
      </c>
      <c r="AU267" s="31"/>
      <c r="AV267" s="298">
        <v>9086</v>
      </c>
      <c r="AW267" s="31"/>
      <c r="AX267" s="298">
        <f>IF(E267,AV267,0)</f>
        <v>0</v>
      </c>
      <c r="AY267" s="31"/>
      <c r="AZ267" s="298">
        <f>IF(K267,AV267,0)</f>
        <v>9086</v>
      </c>
      <c r="BA267" s="31"/>
      <c r="BB267" s="298">
        <f>IF(Q267,AV267,0)</f>
        <v>9086</v>
      </c>
    </row>
    <row r="268" spans="1:54" ht="8.85" customHeight="1" x14ac:dyDescent="0.25">
      <c r="A268" s="11">
        <v>24</v>
      </c>
      <c r="B268" s="25"/>
      <c r="C268" s="58" t="s">
        <v>244</v>
      </c>
      <c r="D268" s="31"/>
      <c r="E268" s="114">
        <v>0</v>
      </c>
      <c r="F268" s="30"/>
      <c r="G268" s="302">
        <f>(E268/$AV268)</f>
        <v>0</v>
      </c>
      <c r="H268" s="30"/>
      <c r="I268" s="302">
        <f>IF(G$287,G268/G$287*100,0)</f>
        <v>0</v>
      </c>
      <c r="J268" s="30"/>
      <c r="K268" s="114">
        <v>0</v>
      </c>
      <c r="L268" s="30"/>
      <c r="M268" s="302">
        <f>(K268/$AV268)</f>
        <v>0</v>
      </c>
      <c r="N268" s="30"/>
      <c r="O268" s="302">
        <f>IF(M$287,M268/M$287*100,0)</f>
        <v>0</v>
      </c>
      <c r="P268" s="30"/>
      <c r="Q268" s="114">
        <v>67580</v>
      </c>
      <c r="R268" s="30"/>
      <c r="S268" s="302">
        <f>(Q268/$AV268)</f>
        <v>8.7459557396143399</v>
      </c>
      <c r="T268" s="30"/>
      <c r="U268" s="302">
        <f>IF(S$287,S268/S$287*100,0)</f>
        <v>282.30184628494692</v>
      </c>
      <c r="V268" s="30"/>
      <c r="W268" s="114">
        <v>67580</v>
      </c>
      <c r="X268" s="30"/>
      <c r="Y268" s="114">
        <f>(E268+K268+Q268)</f>
        <v>67580</v>
      </c>
      <c r="Z268" s="30"/>
      <c r="AA268" s="30"/>
      <c r="AB268" s="114">
        <v>0</v>
      </c>
      <c r="AC268" s="30"/>
      <c r="AD268" s="302">
        <f>IF($Y268,AB268/$Y268*100,0)</f>
        <v>0</v>
      </c>
      <c r="AE268" s="30"/>
      <c r="AF268" s="114">
        <v>0</v>
      </c>
      <c r="AG268" s="30"/>
      <c r="AH268" s="302">
        <f>IF($Y268,AF268/$Y268*100,0)</f>
        <v>0</v>
      </c>
      <c r="AI268" s="30"/>
      <c r="AJ268" s="114">
        <v>0</v>
      </c>
      <c r="AK268" s="30"/>
      <c r="AL268" s="302">
        <f>IF($Y268,AJ268/$Y268*100,0)</f>
        <v>0</v>
      </c>
      <c r="AM268" s="30"/>
      <c r="AN268" s="114">
        <v>0</v>
      </c>
      <c r="AO268" s="30"/>
      <c r="AP268" s="114">
        <v>0</v>
      </c>
      <c r="AQ268" s="30"/>
      <c r="AR268" s="114">
        <v>0</v>
      </c>
      <c r="AS268" s="31"/>
      <c r="AT268" s="30">
        <v>24</v>
      </c>
      <c r="AU268" s="31"/>
      <c r="AV268" s="298">
        <v>7727</v>
      </c>
      <c r="AW268" s="31"/>
      <c r="AX268" s="298">
        <f>IF(E268,AV268,0)</f>
        <v>0</v>
      </c>
      <c r="AY268" s="31"/>
      <c r="AZ268" s="298">
        <f>IF(K268,AV268,0)</f>
        <v>0</v>
      </c>
      <c r="BA268" s="31"/>
      <c r="BB268" s="298">
        <f>IF(Q268,AV268,0)</f>
        <v>7727</v>
      </c>
    </row>
    <row r="269" spans="1:54" ht="8.85" customHeight="1" x14ac:dyDescent="0.25">
      <c r="A269" s="11">
        <v>25</v>
      </c>
      <c r="B269" s="25"/>
      <c r="C269" s="11" t="s">
        <v>245</v>
      </c>
      <c r="D269" s="31"/>
      <c r="E269" s="114">
        <v>0</v>
      </c>
      <c r="F269" s="30"/>
      <c r="G269" s="302">
        <f>(E269/$AV269)</f>
        <v>0</v>
      </c>
      <c r="H269" s="30"/>
      <c r="I269" s="302">
        <f>IF(G$287,G269/G$287*100,0)</f>
        <v>0</v>
      </c>
      <c r="J269" s="30"/>
      <c r="K269" s="114">
        <v>0</v>
      </c>
      <c r="L269" s="30"/>
      <c r="M269" s="302">
        <f>(K269/$AV269)</f>
        <v>0</v>
      </c>
      <c r="N269" s="30"/>
      <c r="O269" s="302">
        <f>IF(M$287,M269/M$287*100,0)</f>
        <v>0</v>
      </c>
      <c r="P269" s="30"/>
      <c r="Q269" s="114">
        <v>0</v>
      </c>
      <c r="R269" s="30"/>
      <c r="S269" s="302">
        <f>(Q269/$AV269)</f>
        <v>0</v>
      </c>
      <c r="T269" s="30"/>
      <c r="U269" s="302">
        <f>IF(S$287,S269/S$287*100,0)</f>
        <v>0</v>
      </c>
      <c r="V269" s="30"/>
      <c r="W269" s="114">
        <v>0</v>
      </c>
      <c r="X269" s="30"/>
      <c r="Y269" s="114">
        <f>(E269+K269+Q269)</f>
        <v>0</v>
      </c>
      <c r="Z269" s="30"/>
      <c r="AA269" s="30"/>
      <c r="AB269" s="114">
        <v>0</v>
      </c>
      <c r="AC269" s="30"/>
      <c r="AD269" s="302">
        <f>IF($Y269,AB269/$Y269*100,0)</f>
        <v>0</v>
      </c>
      <c r="AE269" s="30"/>
      <c r="AF269" s="114">
        <v>0</v>
      </c>
      <c r="AG269" s="30"/>
      <c r="AH269" s="302">
        <f>IF($Y269,AF269/$Y269*100,0)</f>
        <v>0</v>
      </c>
      <c r="AI269" s="30"/>
      <c r="AJ269" s="114">
        <v>0</v>
      </c>
      <c r="AK269" s="30"/>
      <c r="AL269" s="302">
        <f>IF($Y269,AJ269/$Y269*100,0)</f>
        <v>0</v>
      </c>
      <c r="AM269" s="30"/>
      <c r="AN269" s="114">
        <v>0</v>
      </c>
      <c r="AO269" s="30"/>
      <c r="AP269" s="114">
        <v>0</v>
      </c>
      <c r="AQ269" s="30"/>
      <c r="AR269" s="114">
        <v>0</v>
      </c>
      <c r="AS269" s="31"/>
      <c r="AT269" s="30">
        <v>25</v>
      </c>
      <c r="AU269" s="31"/>
      <c r="AV269" s="298">
        <v>5823</v>
      </c>
      <c r="AW269" s="31"/>
      <c r="AX269" s="298">
        <f>IF(E269,AV269,0)</f>
        <v>0</v>
      </c>
      <c r="AY269" s="31"/>
      <c r="AZ269" s="298">
        <f>IF(K269,AV269,0)</f>
        <v>0</v>
      </c>
      <c r="BA269" s="31"/>
      <c r="BB269" s="298">
        <f>IF(Q269,AV269,0)</f>
        <v>0</v>
      </c>
    </row>
    <row r="270" spans="1:54" ht="8.85" customHeight="1" x14ac:dyDescent="0.25">
      <c r="A270" s="57"/>
      <c r="B270" s="11"/>
      <c r="C270" s="11"/>
      <c r="D270" s="31"/>
      <c r="E270" s="30"/>
      <c r="F270" s="30"/>
      <c r="G270" s="54"/>
      <c r="H270" s="30"/>
      <c r="I270" s="54"/>
      <c r="J270" s="30"/>
      <c r="K270" s="30"/>
      <c r="L270" s="30"/>
      <c r="M270" s="54"/>
      <c r="N270" s="30"/>
      <c r="O270" s="54"/>
      <c r="P270" s="30"/>
      <c r="Q270" s="30"/>
      <c r="R270" s="30"/>
      <c r="S270" s="54"/>
      <c r="T270" s="30"/>
      <c r="U270" s="54"/>
      <c r="V270" s="30"/>
      <c r="W270" s="30"/>
      <c r="X270" s="30"/>
      <c r="Y270" s="56"/>
      <c r="Z270" s="30"/>
      <c r="AA270" s="30"/>
      <c r="AB270" s="30"/>
      <c r="AC270" s="30"/>
      <c r="AD270" s="54"/>
      <c r="AE270" s="30"/>
      <c r="AF270" s="30"/>
      <c r="AG270" s="30"/>
      <c r="AH270" s="54"/>
      <c r="AI270" s="30"/>
      <c r="AJ270" s="30"/>
      <c r="AK270" s="30"/>
      <c r="AL270" s="54"/>
      <c r="AM270" s="30"/>
      <c r="AN270" s="30"/>
      <c r="AO270" s="30"/>
      <c r="AP270" s="30"/>
      <c r="AQ270" s="30"/>
      <c r="AR270" s="30"/>
      <c r="AS270" s="31"/>
      <c r="AT270" s="37"/>
      <c r="AU270" s="31"/>
      <c r="AV270" s="277"/>
      <c r="AW270" s="31"/>
      <c r="AX270" s="31"/>
      <c r="AY270" s="31"/>
      <c r="AZ270" s="31"/>
      <c r="BA270" s="31"/>
      <c r="BB270" s="31"/>
    </row>
    <row r="271" spans="1:54" ht="8.85" customHeight="1" x14ac:dyDescent="0.25">
      <c r="A271" s="11">
        <v>26</v>
      </c>
      <c r="B271" s="25"/>
      <c r="C271" s="11" t="s">
        <v>246</v>
      </c>
      <c r="D271" s="31"/>
      <c r="E271" s="114">
        <v>0</v>
      </c>
      <c r="F271" s="30"/>
      <c r="G271" s="302">
        <f>(E271/$AV271)</f>
        <v>0</v>
      </c>
      <c r="H271" s="30"/>
      <c r="I271" s="302">
        <f>IF(G$287,G271/G$287*100,0)</f>
        <v>0</v>
      </c>
      <c r="J271" s="30"/>
      <c r="K271" s="114">
        <v>0</v>
      </c>
      <c r="L271" s="30"/>
      <c r="M271" s="302">
        <f>(K271/$AV271)</f>
        <v>0</v>
      </c>
      <c r="N271" s="30"/>
      <c r="O271" s="302">
        <f>IF(M$287,M271/M$287*100,0)</f>
        <v>0</v>
      </c>
      <c r="P271" s="30"/>
      <c r="Q271" s="114">
        <v>3854</v>
      </c>
      <c r="R271" s="30"/>
      <c r="S271" s="302">
        <f>(Q271/$AV271)</f>
        <v>0.8030839758282976</v>
      </c>
      <c r="T271" s="30"/>
      <c r="U271" s="302">
        <f>IF(S$287,S271/S$287*100,0)</f>
        <v>25.921934188542</v>
      </c>
      <c r="V271" s="30"/>
      <c r="W271" s="114">
        <v>3854</v>
      </c>
      <c r="X271" s="30"/>
      <c r="Y271" s="114">
        <f>(E271+K271+Q271)</f>
        <v>3854</v>
      </c>
      <c r="Z271" s="30"/>
      <c r="AA271" s="30"/>
      <c r="AB271" s="114">
        <v>0</v>
      </c>
      <c r="AC271" s="30"/>
      <c r="AD271" s="302">
        <f>IF($Y271,AB271/$Y271*100,0)</f>
        <v>0</v>
      </c>
      <c r="AE271" s="30"/>
      <c r="AF271" s="114">
        <v>0</v>
      </c>
      <c r="AG271" s="30"/>
      <c r="AH271" s="302">
        <f>IF($Y271,AF271/$Y271*100,0)</f>
        <v>0</v>
      </c>
      <c r="AI271" s="30"/>
      <c r="AJ271" s="114">
        <v>0</v>
      </c>
      <c r="AK271" s="30"/>
      <c r="AL271" s="302">
        <f>IF($Y271,AJ271/$Y271*100,0)</f>
        <v>0</v>
      </c>
      <c r="AM271" s="30"/>
      <c r="AN271" s="114">
        <v>0</v>
      </c>
      <c r="AO271" s="30"/>
      <c r="AP271" s="114">
        <v>0</v>
      </c>
      <c r="AQ271" s="30"/>
      <c r="AR271" s="114">
        <v>0</v>
      </c>
      <c r="AS271" s="31"/>
      <c r="AT271" s="30">
        <v>26</v>
      </c>
      <c r="AU271" s="31"/>
      <c r="AV271" s="298">
        <v>4799</v>
      </c>
      <c r="AW271" s="31"/>
      <c r="AX271" s="298">
        <f>IF(E271,AV271,0)</f>
        <v>0</v>
      </c>
      <c r="AY271" s="31"/>
      <c r="AZ271" s="298">
        <f>IF(K271,AV271,0)</f>
        <v>0</v>
      </c>
      <c r="BA271" s="31"/>
      <c r="BB271" s="298">
        <f>IF(Q271,AV271,0)</f>
        <v>4799</v>
      </c>
    </row>
    <row r="272" spans="1:54" ht="8.85" customHeight="1" x14ac:dyDescent="0.25">
      <c r="A272" s="11">
        <v>27</v>
      </c>
      <c r="B272" s="25"/>
      <c r="C272" s="11" t="s">
        <v>247</v>
      </c>
      <c r="D272" s="31"/>
      <c r="E272" s="114">
        <v>0</v>
      </c>
      <c r="F272" s="30"/>
      <c r="G272" s="302">
        <f>(E272/$AV272)</f>
        <v>0</v>
      </c>
      <c r="H272" s="30"/>
      <c r="I272" s="302">
        <f>IF(G$287,G272/G$287*100,0)</f>
        <v>0</v>
      </c>
      <c r="J272" s="30"/>
      <c r="K272" s="114">
        <v>0</v>
      </c>
      <c r="L272" s="30"/>
      <c r="M272" s="302">
        <f>(K272/$AV272)</f>
        <v>0</v>
      </c>
      <c r="N272" s="30"/>
      <c r="O272" s="302">
        <f>IF(M$287,M272/M$287*100,0)</f>
        <v>0</v>
      </c>
      <c r="P272" s="30"/>
      <c r="Q272" s="114">
        <v>30277</v>
      </c>
      <c r="R272" s="30"/>
      <c r="S272" s="302">
        <f>(Q272/$AV272)</f>
        <v>3.7429842996662135</v>
      </c>
      <c r="T272" s="30"/>
      <c r="U272" s="302">
        <f>IF(S$287,S272/S$287*100,0)</f>
        <v>120.81599883078474</v>
      </c>
      <c r="V272" s="30"/>
      <c r="W272" s="114">
        <v>30277</v>
      </c>
      <c r="X272" s="30"/>
      <c r="Y272" s="114">
        <f>(E272+K272+Q272)</f>
        <v>30277</v>
      </c>
      <c r="Z272" s="30"/>
      <c r="AA272" s="30"/>
      <c r="AB272" s="114">
        <v>0</v>
      </c>
      <c r="AC272" s="30"/>
      <c r="AD272" s="302">
        <f>IF($Y272,AB272/$Y272*100,0)</f>
        <v>0</v>
      </c>
      <c r="AE272" s="30"/>
      <c r="AF272" s="114">
        <v>0</v>
      </c>
      <c r="AG272" s="30"/>
      <c r="AH272" s="302">
        <f>IF($Y272,AF272/$Y272*100,0)</f>
        <v>0</v>
      </c>
      <c r="AI272" s="30"/>
      <c r="AJ272" s="114">
        <v>0</v>
      </c>
      <c r="AK272" s="30"/>
      <c r="AL272" s="302">
        <f>IF($Y272,AJ272/$Y272*100,0)</f>
        <v>0</v>
      </c>
      <c r="AM272" s="30"/>
      <c r="AN272" s="114">
        <v>0</v>
      </c>
      <c r="AO272" s="30"/>
      <c r="AP272" s="114">
        <v>0</v>
      </c>
      <c r="AQ272" s="30"/>
      <c r="AR272" s="114">
        <v>0</v>
      </c>
      <c r="AS272" s="31"/>
      <c r="AT272" s="30">
        <v>27</v>
      </c>
      <c r="AU272" s="31"/>
      <c r="AV272" s="298">
        <v>8089</v>
      </c>
      <c r="AW272" s="31"/>
      <c r="AX272" s="298">
        <f>IF(E272,AV272,0)</f>
        <v>0</v>
      </c>
      <c r="AY272" s="31"/>
      <c r="AZ272" s="298">
        <f>IF(K272,AV272,0)</f>
        <v>0</v>
      </c>
      <c r="BA272" s="31"/>
      <c r="BB272" s="298">
        <f>IF(Q272,AV272,0)</f>
        <v>8089</v>
      </c>
    </row>
    <row r="273" spans="1:54" ht="8.85" customHeight="1" x14ac:dyDescent="0.25">
      <c r="A273" s="11">
        <v>28</v>
      </c>
      <c r="B273" s="25"/>
      <c r="C273" s="11" t="s">
        <v>248</v>
      </c>
      <c r="D273" s="31"/>
      <c r="E273" s="114">
        <v>0</v>
      </c>
      <c r="F273" s="30"/>
      <c r="G273" s="302">
        <f>(E273/$AV273)</f>
        <v>0</v>
      </c>
      <c r="H273" s="30"/>
      <c r="I273" s="302">
        <f>IF(G$287,G273/G$287*100,0)</f>
        <v>0</v>
      </c>
      <c r="J273" s="30"/>
      <c r="K273" s="114">
        <v>0</v>
      </c>
      <c r="L273" s="30"/>
      <c r="M273" s="302">
        <f>(K273/$AV273)</f>
        <v>0</v>
      </c>
      <c r="N273" s="30"/>
      <c r="O273" s="302">
        <f>IF(M$287,M273/M$287*100,0)</f>
        <v>0</v>
      </c>
      <c r="P273" s="30"/>
      <c r="Q273" s="114">
        <v>0</v>
      </c>
      <c r="R273" s="30"/>
      <c r="S273" s="302">
        <f>(Q273/$AV273)</f>
        <v>0</v>
      </c>
      <c r="T273" s="30"/>
      <c r="U273" s="302">
        <f>IF(S$287,S273/S$287*100,0)</f>
        <v>0</v>
      </c>
      <c r="V273" s="30"/>
      <c r="W273" s="114">
        <v>0</v>
      </c>
      <c r="X273" s="30"/>
      <c r="Y273" s="114">
        <f>(E273+K273+Q273)</f>
        <v>0</v>
      </c>
      <c r="Z273" s="30"/>
      <c r="AA273" s="30"/>
      <c r="AB273" s="114">
        <v>0</v>
      </c>
      <c r="AC273" s="30"/>
      <c r="AD273" s="302">
        <f>IF($Y273,AB273/$Y273*100,0)</f>
        <v>0</v>
      </c>
      <c r="AE273" s="30"/>
      <c r="AF273" s="114">
        <v>0</v>
      </c>
      <c r="AG273" s="30"/>
      <c r="AH273" s="302">
        <f>IF($Y273,AF273/$Y273*100,0)</f>
        <v>0</v>
      </c>
      <c r="AI273" s="30"/>
      <c r="AJ273" s="114">
        <v>0</v>
      </c>
      <c r="AK273" s="30"/>
      <c r="AL273" s="302">
        <f>IF($Y273,AJ273/$Y273*100,0)</f>
        <v>0</v>
      </c>
      <c r="AM273" s="30"/>
      <c r="AN273" s="114">
        <v>0</v>
      </c>
      <c r="AO273" s="30"/>
      <c r="AP273" s="114">
        <v>0</v>
      </c>
      <c r="AQ273" s="30"/>
      <c r="AR273" s="114">
        <v>0</v>
      </c>
      <c r="AS273" s="31"/>
      <c r="AT273" s="30">
        <v>28</v>
      </c>
      <c r="AU273" s="31"/>
      <c r="AV273" s="298">
        <v>8142</v>
      </c>
      <c r="AW273" s="31"/>
      <c r="AX273" s="298">
        <f>IF(E273,AV273,0)</f>
        <v>0</v>
      </c>
      <c r="AY273" s="31"/>
      <c r="AZ273" s="298">
        <f>IF(K273,AV273,0)</f>
        <v>0</v>
      </c>
      <c r="BA273" s="31"/>
      <c r="BB273" s="298">
        <f>IF(Q273,AV273,0)</f>
        <v>0</v>
      </c>
    </row>
    <row r="274" spans="1:54" ht="8.85" customHeight="1" x14ac:dyDescent="0.25">
      <c r="A274" s="11">
        <v>29</v>
      </c>
      <c r="B274" s="25"/>
      <c r="C274" s="11" t="s">
        <v>249</v>
      </c>
      <c r="D274" s="31"/>
      <c r="E274" s="114">
        <v>0</v>
      </c>
      <c r="F274" s="30"/>
      <c r="G274" s="302">
        <f>(E274/$AV274)</f>
        <v>0</v>
      </c>
      <c r="H274" s="30"/>
      <c r="I274" s="302">
        <f>IF(G$287,G274/G$287*100,0)</f>
        <v>0</v>
      </c>
      <c r="J274" s="30"/>
      <c r="K274" s="114">
        <v>0</v>
      </c>
      <c r="L274" s="30"/>
      <c r="M274" s="302">
        <f>(K274/$AV274)</f>
        <v>0</v>
      </c>
      <c r="N274" s="30"/>
      <c r="O274" s="302">
        <f>IF(M$287,M274/M$287*100,0)</f>
        <v>0</v>
      </c>
      <c r="P274" s="30"/>
      <c r="Q274" s="114">
        <v>0</v>
      </c>
      <c r="R274" s="30"/>
      <c r="S274" s="302">
        <f>(Q274/$AV274)</f>
        <v>0</v>
      </c>
      <c r="T274" s="30"/>
      <c r="U274" s="302">
        <f>IF(S$287,S274/S$287*100,0)</f>
        <v>0</v>
      </c>
      <c r="V274" s="30"/>
      <c r="W274" s="114">
        <v>0</v>
      </c>
      <c r="X274" s="30"/>
      <c r="Y274" s="114">
        <f>(E274+K274+Q274)</f>
        <v>0</v>
      </c>
      <c r="Z274" s="30"/>
      <c r="AA274" s="30"/>
      <c r="AB274" s="114">
        <v>0</v>
      </c>
      <c r="AC274" s="30"/>
      <c r="AD274" s="302">
        <f>IF($Y274,AB274/$Y274*100,0)</f>
        <v>0</v>
      </c>
      <c r="AE274" s="30"/>
      <c r="AF274" s="114">
        <v>0</v>
      </c>
      <c r="AG274" s="30"/>
      <c r="AH274" s="302">
        <f>IF($Y274,AF274/$Y274*100,0)</f>
        <v>0</v>
      </c>
      <c r="AI274" s="30"/>
      <c r="AJ274" s="114">
        <v>0</v>
      </c>
      <c r="AK274" s="30"/>
      <c r="AL274" s="302">
        <f>IF($Y274,AJ274/$Y274*100,0)</f>
        <v>0</v>
      </c>
      <c r="AM274" s="30"/>
      <c r="AN274" s="114">
        <v>0</v>
      </c>
      <c r="AO274" s="30"/>
      <c r="AP274" s="114">
        <v>0</v>
      </c>
      <c r="AQ274" s="30"/>
      <c r="AR274" s="114">
        <v>0</v>
      </c>
      <c r="AS274" s="31"/>
      <c r="AT274" s="30">
        <v>29</v>
      </c>
      <c r="AU274" s="31"/>
      <c r="AV274" s="298">
        <v>4650</v>
      </c>
      <c r="AW274" s="31"/>
      <c r="AX274" s="298">
        <f>IF(E274,AV274,0)</f>
        <v>0</v>
      </c>
      <c r="AY274" s="31"/>
      <c r="AZ274" s="298">
        <f>IF(K274,AV274,0)</f>
        <v>0</v>
      </c>
      <c r="BA274" s="31"/>
      <c r="BB274" s="298">
        <f>IF(Q274,AV274,0)</f>
        <v>0</v>
      </c>
    </row>
    <row r="275" spans="1:54" ht="8.85" customHeight="1" x14ac:dyDescent="0.25">
      <c r="A275" s="11">
        <v>30</v>
      </c>
      <c r="B275" s="25"/>
      <c r="C275" s="11" t="s">
        <v>250</v>
      </c>
      <c r="D275" s="31"/>
      <c r="E275" s="114">
        <v>0</v>
      </c>
      <c r="F275" s="30"/>
      <c r="G275" s="302">
        <f>(E275/$AV275)</f>
        <v>0</v>
      </c>
      <c r="H275" s="30"/>
      <c r="I275" s="302">
        <f>IF(G$287,G275/G$287*100,0)</f>
        <v>0</v>
      </c>
      <c r="J275" s="30"/>
      <c r="K275" s="114">
        <v>0</v>
      </c>
      <c r="L275" s="30"/>
      <c r="M275" s="302">
        <f>(K275/$AV275)</f>
        <v>0</v>
      </c>
      <c r="N275" s="30"/>
      <c r="O275" s="302">
        <f>IF(M$287,M275/M$287*100,0)</f>
        <v>0</v>
      </c>
      <c r="P275" s="30"/>
      <c r="Q275" s="114">
        <v>10236</v>
      </c>
      <c r="R275" s="30"/>
      <c r="S275" s="302">
        <f>(Q275/$AV275)</f>
        <v>1.5998749609252891</v>
      </c>
      <c r="T275" s="30"/>
      <c r="U275" s="302">
        <f>IF(S$287,S275/S$287*100,0)</f>
        <v>51.64074330362233</v>
      </c>
      <c r="V275" s="30"/>
      <c r="W275" s="114">
        <v>10236</v>
      </c>
      <c r="X275" s="30"/>
      <c r="Y275" s="114">
        <f>(E275+K275+Q275)</f>
        <v>10236</v>
      </c>
      <c r="Z275" s="30"/>
      <c r="AA275" s="30"/>
      <c r="AB275" s="114">
        <v>0</v>
      </c>
      <c r="AC275" s="30"/>
      <c r="AD275" s="302">
        <f>IF($Y275,AB275/$Y275*100,0)</f>
        <v>0</v>
      </c>
      <c r="AE275" s="30"/>
      <c r="AF275" s="114">
        <v>0</v>
      </c>
      <c r="AG275" s="30"/>
      <c r="AH275" s="302">
        <f>IF($Y275,AF275/$Y275*100,0)</f>
        <v>0</v>
      </c>
      <c r="AI275" s="30"/>
      <c r="AJ275" s="114">
        <v>0</v>
      </c>
      <c r="AK275" s="30"/>
      <c r="AL275" s="302">
        <f>IF($Y275,AJ275/$Y275*100,0)</f>
        <v>0</v>
      </c>
      <c r="AM275" s="30"/>
      <c r="AN275" s="114">
        <v>0</v>
      </c>
      <c r="AO275" s="30"/>
      <c r="AP275" s="114">
        <v>0</v>
      </c>
      <c r="AQ275" s="30"/>
      <c r="AR275" s="114">
        <v>0</v>
      </c>
      <c r="AS275" s="31"/>
      <c r="AT275" s="30">
        <v>30</v>
      </c>
      <c r="AU275" s="31"/>
      <c r="AV275" s="298">
        <v>6398</v>
      </c>
      <c r="AW275" s="31"/>
      <c r="AX275" s="298">
        <f>IF(E275,AV275,0)</f>
        <v>0</v>
      </c>
      <c r="AY275" s="31"/>
      <c r="AZ275" s="298">
        <f>IF(K275,AV275,0)</f>
        <v>0</v>
      </c>
      <c r="BA275" s="31"/>
      <c r="BB275" s="298">
        <f>IF(Q275,AV275,0)</f>
        <v>6398</v>
      </c>
    </row>
    <row r="276" spans="1:54" ht="8.85" customHeight="1" x14ac:dyDescent="0.25">
      <c r="A276" s="57"/>
      <c r="B276" s="11"/>
      <c r="C276" s="11"/>
      <c r="D276" s="31"/>
      <c r="E276" s="30"/>
      <c r="F276" s="30"/>
      <c r="G276" s="54"/>
      <c r="H276" s="30"/>
      <c r="I276" s="54"/>
      <c r="J276" s="30"/>
      <c r="K276" s="30"/>
      <c r="L276" s="30"/>
      <c r="M276" s="54"/>
      <c r="N276" s="30"/>
      <c r="O276" s="54"/>
      <c r="P276" s="30"/>
      <c r="Q276" s="30"/>
      <c r="R276" s="30"/>
      <c r="S276" s="54"/>
      <c r="T276" s="30"/>
      <c r="U276" s="54"/>
      <c r="V276" s="30"/>
      <c r="W276" s="30"/>
      <c r="X276" s="30"/>
      <c r="Y276" s="30"/>
      <c r="Z276" s="30"/>
      <c r="AA276" s="30"/>
      <c r="AB276" s="30"/>
      <c r="AC276" s="30"/>
      <c r="AD276" s="54"/>
      <c r="AE276" s="30"/>
      <c r="AF276" s="30"/>
      <c r="AG276" s="30"/>
      <c r="AH276" s="54"/>
      <c r="AI276" s="30"/>
      <c r="AJ276" s="30"/>
      <c r="AK276" s="30"/>
      <c r="AL276" s="54"/>
      <c r="AM276" s="30"/>
      <c r="AN276" s="30"/>
      <c r="AO276" s="30"/>
      <c r="AP276" s="30"/>
      <c r="AQ276" s="30"/>
      <c r="AR276" s="30"/>
      <c r="AS276" s="31"/>
      <c r="AT276" s="37"/>
      <c r="AU276" s="31"/>
      <c r="AV276" s="277"/>
      <c r="AW276" s="31"/>
      <c r="AX276" s="31"/>
      <c r="AY276" s="31"/>
      <c r="AZ276" s="31"/>
      <c r="BA276" s="31"/>
      <c r="BB276" s="31"/>
    </row>
    <row r="277" spans="1:54" ht="8.85" customHeight="1" x14ac:dyDescent="0.25">
      <c r="A277" s="11">
        <v>31</v>
      </c>
      <c r="B277" s="25"/>
      <c r="C277" s="11" t="s">
        <v>216</v>
      </c>
      <c r="D277" s="31"/>
      <c r="E277" s="114">
        <v>0</v>
      </c>
      <c r="F277" s="30"/>
      <c r="G277" s="302">
        <f t="shared" ref="G277:G285" si="7">(E277/$AV277)</f>
        <v>0</v>
      </c>
      <c r="H277" s="30"/>
      <c r="I277" s="302">
        <f t="shared" ref="I277:I285" si="8">IF(G$287,G277/G$287*100,0)</f>
        <v>0</v>
      </c>
      <c r="J277" s="30"/>
      <c r="K277" s="114">
        <v>0</v>
      </c>
      <c r="L277" s="30"/>
      <c r="M277" s="302">
        <f t="shared" ref="M277:M285" si="9">(K277/$AV277)</f>
        <v>0</v>
      </c>
      <c r="N277" s="30"/>
      <c r="O277" s="302">
        <f t="shared" ref="O277:O285" si="10">IF(M$287,M277/M$287*100,0)</f>
        <v>0</v>
      </c>
      <c r="P277" s="30"/>
      <c r="Q277" s="114">
        <v>0</v>
      </c>
      <c r="R277" s="30"/>
      <c r="S277" s="302">
        <f t="shared" ref="S277:S285" si="11">(Q277/$AV277)</f>
        <v>0</v>
      </c>
      <c r="T277" s="30"/>
      <c r="U277" s="302">
        <f t="shared" ref="U277:U285" si="12">IF(S$287,S277/S$287*100,0)</f>
        <v>0</v>
      </c>
      <c r="V277" s="30"/>
      <c r="W277" s="114">
        <v>0</v>
      </c>
      <c r="X277" s="30"/>
      <c r="Y277" s="114">
        <f t="shared" ref="Y277:Y285" si="13">(E277+K277+Q277)</f>
        <v>0</v>
      </c>
      <c r="Z277" s="30"/>
      <c r="AA277" s="30"/>
      <c r="AB277" s="114">
        <v>0</v>
      </c>
      <c r="AC277" s="30"/>
      <c r="AD277" s="302">
        <f t="shared" ref="AD277:AD285" si="14">IF($Y277,AB277/$Y277*100,0)</f>
        <v>0</v>
      </c>
      <c r="AE277" s="30"/>
      <c r="AF277" s="114">
        <v>0</v>
      </c>
      <c r="AG277" s="30"/>
      <c r="AH277" s="302">
        <f t="shared" ref="AH277:AH285" si="15">IF($Y277,AF277/$Y277*100,0)</f>
        <v>0</v>
      </c>
      <c r="AI277" s="30"/>
      <c r="AJ277" s="114">
        <v>0</v>
      </c>
      <c r="AK277" s="30"/>
      <c r="AL277" s="302">
        <f t="shared" ref="AL277:AL285" si="16">IF($Y277,AJ277/$Y277*100,0)</f>
        <v>0</v>
      </c>
      <c r="AM277" s="30"/>
      <c r="AN277" s="114">
        <v>0</v>
      </c>
      <c r="AO277" s="30"/>
      <c r="AP277" s="114">
        <v>0</v>
      </c>
      <c r="AQ277" s="30"/>
      <c r="AR277" s="114">
        <v>0</v>
      </c>
      <c r="AS277" s="31"/>
      <c r="AT277" s="30">
        <v>31</v>
      </c>
      <c r="AU277" s="31"/>
      <c r="AV277" s="298">
        <v>4627</v>
      </c>
      <c r="AW277" s="31"/>
      <c r="AX277" s="298">
        <f t="shared" ref="AX277:AX285" si="17">IF(E277,AV277,0)</f>
        <v>0</v>
      </c>
      <c r="AY277" s="31"/>
      <c r="AZ277" s="298">
        <f t="shared" ref="AZ277:AZ285" si="18">IF(K277,AV277,0)</f>
        <v>0</v>
      </c>
      <c r="BA277" s="31"/>
      <c r="BB277" s="298">
        <f t="shared" ref="BB277:BB285" si="19">IF(Q277,AV277,0)</f>
        <v>0</v>
      </c>
    </row>
    <row r="278" spans="1:54" ht="8.85" customHeight="1" x14ac:dyDescent="0.25">
      <c r="A278" s="11">
        <v>32</v>
      </c>
      <c r="B278" s="25"/>
      <c r="C278" s="11" t="s">
        <v>251</v>
      </c>
      <c r="D278" s="31"/>
      <c r="E278" s="114">
        <v>0</v>
      </c>
      <c r="F278" s="30"/>
      <c r="G278" s="302">
        <f t="shared" si="7"/>
        <v>0</v>
      </c>
      <c r="H278" s="30"/>
      <c r="I278" s="302">
        <f t="shared" si="8"/>
        <v>0</v>
      </c>
      <c r="J278" s="30"/>
      <c r="K278" s="114">
        <v>0</v>
      </c>
      <c r="L278" s="30"/>
      <c r="M278" s="302">
        <f t="shared" si="9"/>
        <v>0</v>
      </c>
      <c r="N278" s="30"/>
      <c r="O278" s="302">
        <f t="shared" si="10"/>
        <v>0</v>
      </c>
      <c r="P278" s="30"/>
      <c r="Q278" s="114">
        <v>232186</v>
      </c>
      <c r="R278" s="30"/>
      <c r="S278" s="302">
        <f t="shared" si="11"/>
        <v>14.80117294575126</v>
      </c>
      <c r="T278" s="30"/>
      <c r="U278" s="302">
        <f t="shared" si="12"/>
        <v>477.75206897544138</v>
      </c>
      <c r="V278" s="30"/>
      <c r="W278" s="114">
        <v>232186</v>
      </c>
      <c r="X278" s="30"/>
      <c r="Y278" s="114">
        <f t="shared" si="13"/>
        <v>232186</v>
      </c>
      <c r="Z278" s="30"/>
      <c r="AA278" s="30"/>
      <c r="AB278" s="114">
        <v>0</v>
      </c>
      <c r="AC278" s="30"/>
      <c r="AD278" s="302">
        <f t="shared" si="14"/>
        <v>0</v>
      </c>
      <c r="AE278" s="30"/>
      <c r="AF278" s="114">
        <v>0</v>
      </c>
      <c r="AG278" s="30"/>
      <c r="AH278" s="302">
        <f t="shared" si="15"/>
        <v>0</v>
      </c>
      <c r="AI278" s="30"/>
      <c r="AJ278" s="114">
        <v>0</v>
      </c>
      <c r="AK278" s="30"/>
      <c r="AL278" s="302">
        <f t="shared" si="16"/>
        <v>0</v>
      </c>
      <c r="AM278" s="30"/>
      <c r="AN278" s="114">
        <v>0</v>
      </c>
      <c r="AO278" s="30"/>
      <c r="AP278" s="114">
        <v>0</v>
      </c>
      <c r="AQ278" s="30"/>
      <c r="AR278" s="114">
        <v>0</v>
      </c>
      <c r="AS278" s="31"/>
      <c r="AT278" s="30">
        <v>32</v>
      </c>
      <c r="AU278" s="31"/>
      <c r="AV278" s="298">
        <v>15687</v>
      </c>
      <c r="AW278" s="31"/>
      <c r="AX278" s="298">
        <f t="shared" si="17"/>
        <v>0</v>
      </c>
      <c r="AY278" s="31"/>
      <c r="AZ278" s="298">
        <f t="shared" si="18"/>
        <v>0</v>
      </c>
      <c r="BA278" s="31"/>
      <c r="BB278" s="298">
        <f t="shared" si="19"/>
        <v>15687</v>
      </c>
    </row>
    <row r="279" spans="1:54" ht="8.85" customHeight="1" x14ac:dyDescent="0.25">
      <c r="A279" s="11">
        <v>33</v>
      </c>
      <c r="B279" s="25"/>
      <c r="C279" s="11" t="s">
        <v>252</v>
      </c>
      <c r="D279" s="31"/>
      <c r="E279" s="114">
        <v>0</v>
      </c>
      <c r="F279" s="30"/>
      <c r="G279" s="302">
        <f t="shared" si="7"/>
        <v>0</v>
      </c>
      <c r="H279" s="30"/>
      <c r="I279" s="302">
        <f t="shared" si="8"/>
        <v>0</v>
      </c>
      <c r="J279" s="30"/>
      <c r="K279" s="114">
        <v>0</v>
      </c>
      <c r="L279" s="30"/>
      <c r="M279" s="302">
        <f t="shared" si="9"/>
        <v>0</v>
      </c>
      <c r="N279" s="30"/>
      <c r="O279" s="302">
        <f t="shared" si="10"/>
        <v>0</v>
      </c>
      <c r="P279" s="30"/>
      <c r="Q279" s="114">
        <v>9800</v>
      </c>
      <c r="R279" s="30"/>
      <c r="S279" s="302">
        <f t="shared" si="11"/>
        <v>1.2101753519387504</v>
      </c>
      <c r="T279" s="30"/>
      <c r="U279" s="302">
        <f t="shared" si="12"/>
        <v>39.062024363264079</v>
      </c>
      <c r="V279" s="30"/>
      <c r="W279" s="114">
        <v>9800</v>
      </c>
      <c r="X279" s="30"/>
      <c r="Y279" s="114">
        <f t="shared" si="13"/>
        <v>9800</v>
      </c>
      <c r="Z279" s="30"/>
      <c r="AA279" s="30"/>
      <c r="AB279" s="114">
        <v>0</v>
      </c>
      <c r="AC279" s="30"/>
      <c r="AD279" s="302">
        <f t="shared" si="14"/>
        <v>0</v>
      </c>
      <c r="AE279" s="30"/>
      <c r="AF279" s="114">
        <v>0</v>
      </c>
      <c r="AG279" s="30"/>
      <c r="AH279" s="302">
        <f t="shared" si="15"/>
        <v>0</v>
      </c>
      <c r="AI279" s="30"/>
      <c r="AJ279" s="114">
        <v>0</v>
      </c>
      <c r="AK279" s="30"/>
      <c r="AL279" s="302">
        <f t="shared" si="16"/>
        <v>0</v>
      </c>
      <c r="AM279" s="30"/>
      <c r="AN279" s="114">
        <v>0</v>
      </c>
      <c r="AO279" s="30"/>
      <c r="AP279" s="114">
        <v>0</v>
      </c>
      <c r="AQ279" s="30"/>
      <c r="AR279" s="114">
        <v>0</v>
      </c>
      <c r="AS279" s="31"/>
      <c r="AT279" s="30">
        <v>33</v>
      </c>
      <c r="AU279" s="31"/>
      <c r="AV279" s="298">
        <v>8098</v>
      </c>
      <c r="AW279" s="31"/>
      <c r="AX279" s="298">
        <f t="shared" si="17"/>
        <v>0</v>
      </c>
      <c r="AY279" s="31"/>
      <c r="AZ279" s="298">
        <f t="shared" si="18"/>
        <v>0</v>
      </c>
      <c r="BA279" s="31"/>
      <c r="BB279" s="298">
        <f t="shared" si="19"/>
        <v>8098</v>
      </c>
    </row>
    <row r="280" spans="1:54" ht="8.85" customHeight="1" x14ac:dyDescent="0.25">
      <c r="A280" s="11">
        <v>34</v>
      </c>
      <c r="B280" s="25"/>
      <c r="C280" s="11" t="s">
        <v>253</v>
      </c>
      <c r="D280" s="31"/>
      <c r="E280" s="114">
        <v>0</v>
      </c>
      <c r="F280" s="30"/>
      <c r="G280" s="302">
        <f t="shared" si="7"/>
        <v>0</v>
      </c>
      <c r="H280" s="30"/>
      <c r="I280" s="302">
        <f t="shared" si="8"/>
        <v>0</v>
      </c>
      <c r="J280" s="30"/>
      <c r="K280" s="114">
        <v>0</v>
      </c>
      <c r="L280" s="30"/>
      <c r="M280" s="302">
        <f t="shared" si="9"/>
        <v>0</v>
      </c>
      <c r="N280" s="30"/>
      <c r="O280" s="302">
        <f t="shared" si="10"/>
        <v>0</v>
      </c>
      <c r="P280" s="30"/>
      <c r="Q280" s="114">
        <v>132465</v>
      </c>
      <c r="R280" s="30"/>
      <c r="S280" s="302">
        <f t="shared" si="11"/>
        <v>13.782644886068047</v>
      </c>
      <c r="T280" s="30"/>
      <c r="U280" s="302">
        <f t="shared" si="12"/>
        <v>444.87603343375281</v>
      </c>
      <c r="V280" s="30"/>
      <c r="W280" s="114">
        <v>15301</v>
      </c>
      <c r="X280" s="30"/>
      <c r="Y280" s="114">
        <f t="shared" si="13"/>
        <v>132465</v>
      </c>
      <c r="Z280" s="30"/>
      <c r="AA280" s="30"/>
      <c r="AB280" s="114">
        <v>0</v>
      </c>
      <c r="AC280" s="30"/>
      <c r="AD280" s="302">
        <f t="shared" si="14"/>
        <v>0</v>
      </c>
      <c r="AE280" s="30"/>
      <c r="AF280" s="114">
        <v>0</v>
      </c>
      <c r="AG280" s="30"/>
      <c r="AH280" s="302">
        <f t="shared" si="15"/>
        <v>0</v>
      </c>
      <c r="AI280" s="30"/>
      <c r="AJ280" s="114">
        <v>0</v>
      </c>
      <c r="AK280" s="30"/>
      <c r="AL280" s="302">
        <f t="shared" si="16"/>
        <v>0</v>
      </c>
      <c r="AM280" s="30"/>
      <c r="AN280" s="114">
        <v>0</v>
      </c>
      <c r="AO280" s="30"/>
      <c r="AP280" s="114">
        <v>0</v>
      </c>
      <c r="AQ280" s="30"/>
      <c r="AR280" s="114">
        <v>0</v>
      </c>
      <c r="AS280" s="31"/>
      <c r="AT280" s="30">
        <v>34</v>
      </c>
      <c r="AU280" s="31"/>
      <c r="AV280" s="298">
        <v>9611</v>
      </c>
      <c r="AW280" s="31"/>
      <c r="AX280" s="298">
        <f t="shared" si="17"/>
        <v>0</v>
      </c>
      <c r="AY280" s="31"/>
      <c r="AZ280" s="298">
        <f t="shared" si="18"/>
        <v>0</v>
      </c>
      <c r="BA280" s="31"/>
      <c r="BB280" s="298">
        <f t="shared" si="19"/>
        <v>9611</v>
      </c>
    </row>
    <row r="281" spans="1:54" ht="8.85" customHeight="1" x14ac:dyDescent="0.25">
      <c r="A281" s="11">
        <v>35</v>
      </c>
      <c r="B281" s="25"/>
      <c r="C281" s="11" t="s">
        <v>254</v>
      </c>
      <c r="D281" s="31"/>
      <c r="E281" s="114">
        <v>0</v>
      </c>
      <c r="F281" s="30"/>
      <c r="G281" s="302">
        <f t="shared" si="7"/>
        <v>0</v>
      </c>
      <c r="H281" s="30"/>
      <c r="I281" s="302">
        <f t="shared" si="8"/>
        <v>0</v>
      </c>
      <c r="J281" s="30"/>
      <c r="K281" s="114">
        <v>0</v>
      </c>
      <c r="L281" s="30"/>
      <c r="M281" s="302">
        <f t="shared" si="9"/>
        <v>0</v>
      </c>
      <c r="N281" s="30"/>
      <c r="O281" s="302">
        <f t="shared" si="10"/>
        <v>0</v>
      </c>
      <c r="P281" s="30"/>
      <c r="Q281" s="114">
        <v>0</v>
      </c>
      <c r="R281" s="30"/>
      <c r="S281" s="302">
        <f t="shared" si="11"/>
        <v>0</v>
      </c>
      <c r="T281" s="30"/>
      <c r="U281" s="302">
        <f t="shared" si="12"/>
        <v>0</v>
      </c>
      <c r="V281" s="30"/>
      <c r="W281" s="114">
        <v>0</v>
      </c>
      <c r="X281" s="30"/>
      <c r="Y281" s="114">
        <f t="shared" si="13"/>
        <v>0</v>
      </c>
      <c r="Z281" s="30"/>
      <c r="AA281" s="30"/>
      <c r="AB281" s="114">
        <v>0</v>
      </c>
      <c r="AC281" s="30"/>
      <c r="AD281" s="302">
        <f t="shared" si="14"/>
        <v>0</v>
      </c>
      <c r="AE281" s="30"/>
      <c r="AF281" s="114">
        <v>0</v>
      </c>
      <c r="AG281" s="30"/>
      <c r="AH281" s="302">
        <f t="shared" si="15"/>
        <v>0</v>
      </c>
      <c r="AI281" s="30"/>
      <c r="AJ281" s="114">
        <v>0</v>
      </c>
      <c r="AK281" s="30"/>
      <c r="AL281" s="302">
        <f t="shared" si="16"/>
        <v>0</v>
      </c>
      <c r="AM281" s="30"/>
      <c r="AN281" s="114">
        <v>0</v>
      </c>
      <c r="AO281" s="30"/>
      <c r="AP281" s="114">
        <v>0</v>
      </c>
      <c r="AQ281" s="30"/>
      <c r="AR281" s="114">
        <v>0</v>
      </c>
      <c r="AS281" s="31"/>
      <c r="AT281" s="30">
        <v>35</v>
      </c>
      <c r="AU281" s="31"/>
      <c r="AV281" s="298">
        <v>3306</v>
      </c>
      <c r="AW281" s="31"/>
      <c r="AX281" s="298">
        <f t="shared" si="17"/>
        <v>0</v>
      </c>
      <c r="AY281" s="31"/>
      <c r="AZ281" s="298">
        <f t="shared" si="18"/>
        <v>0</v>
      </c>
      <c r="BA281" s="31"/>
      <c r="BB281" s="298">
        <f t="shared" si="19"/>
        <v>0</v>
      </c>
    </row>
    <row r="282" spans="1:54" ht="8.85" customHeight="1" x14ac:dyDescent="0.25">
      <c r="A282" s="11"/>
      <c r="B282" s="25"/>
      <c r="C282" s="11"/>
      <c r="D282" s="31"/>
      <c r="E282" s="114"/>
      <c r="F282" s="30"/>
      <c r="G282" s="302"/>
      <c r="H282" s="30"/>
      <c r="I282" s="302"/>
      <c r="J282" s="30"/>
      <c r="K282" s="114"/>
      <c r="L282" s="30"/>
      <c r="M282" s="302"/>
      <c r="N282" s="30"/>
      <c r="O282" s="302"/>
      <c r="P282" s="30"/>
      <c r="Q282" s="114"/>
      <c r="R282" s="30"/>
      <c r="S282" s="302"/>
      <c r="T282" s="30"/>
      <c r="U282" s="302"/>
      <c r="V282" s="30"/>
      <c r="W282" s="114"/>
      <c r="X282" s="30"/>
      <c r="Y282" s="114"/>
      <c r="Z282" s="30"/>
      <c r="AA282" s="30"/>
      <c r="AB282" s="114"/>
      <c r="AC282" s="30"/>
      <c r="AD282" s="302"/>
      <c r="AE282" s="30"/>
      <c r="AF282" s="114"/>
      <c r="AG282" s="30"/>
      <c r="AH282" s="302"/>
      <c r="AI282" s="30"/>
      <c r="AJ282" s="114"/>
      <c r="AK282" s="30"/>
      <c r="AL282" s="302"/>
      <c r="AM282" s="30"/>
      <c r="AN282" s="114"/>
      <c r="AO282" s="30"/>
      <c r="AP282" s="114"/>
      <c r="AQ282" s="30"/>
      <c r="AR282" s="114"/>
      <c r="AS282" s="31"/>
      <c r="AT282" s="30"/>
      <c r="AU282" s="31"/>
      <c r="AV282" s="298"/>
      <c r="AW282" s="31"/>
      <c r="AX282" s="298"/>
      <c r="AY282" s="31"/>
      <c r="AZ282" s="298"/>
      <c r="BA282" s="31"/>
      <c r="BB282" s="298"/>
    </row>
    <row r="283" spans="1:54" ht="8.85" customHeight="1" x14ac:dyDescent="0.25">
      <c r="A283" s="11">
        <v>36</v>
      </c>
      <c r="B283" s="25"/>
      <c r="C283" s="11" t="s">
        <v>220</v>
      </c>
      <c r="D283" s="31"/>
      <c r="E283" s="114">
        <v>0</v>
      </c>
      <c r="F283" s="30"/>
      <c r="G283" s="302">
        <f>(E283/$AV283)</f>
        <v>0</v>
      </c>
      <c r="H283" s="30"/>
      <c r="I283" s="302">
        <f>IF(G$287,G283/G$287*100,0)</f>
        <v>0</v>
      </c>
      <c r="J283" s="30"/>
      <c r="K283" s="114">
        <v>0</v>
      </c>
      <c r="L283" s="30"/>
      <c r="M283" s="302">
        <f>(K283/$AV283)</f>
        <v>0</v>
      </c>
      <c r="N283" s="30"/>
      <c r="O283" s="302">
        <f>IF(M$287,M283/M$287*100,0)</f>
        <v>0</v>
      </c>
      <c r="P283" s="30"/>
      <c r="Q283" s="114">
        <v>11494</v>
      </c>
      <c r="R283" s="30"/>
      <c r="S283" s="302">
        <f>(Q283/$AV283)</f>
        <v>3.497869750456482</v>
      </c>
      <c r="T283" s="30"/>
      <c r="U283" s="302">
        <f>IF(S$287,S283/S$287*100,0)</f>
        <v>112.90419458053125</v>
      </c>
      <c r="V283" s="30"/>
      <c r="W283" s="114">
        <v>11494</v>
      </c>
      <c r="X283" s="30"/>
      <c r="Y283" s="114">
        <f>(E283+K283+Q283)</f>
        <v>11494</v>
      </c>
      <c r="Z283" s="30"/>
      <c r="AA283" s="30"/>
      <c r="AB283" s="114">
        <v>0</v>
      </c>
      <c r="AC283" s="30"/>
      <c r="AD283" s="302">
        <f>IF($Y283,AB283/$Y283*100,0)</f>
        <v>0</v>
      </c>
      <c r="AE283" s="30"/>
      <c r="AF283" s="114">
        <v>0</v>
      </c>
      <c r="AG283" s="30"/>
      <c r="AH283" s="302">
        <f>IF($Y283,AF283/$Y283*100,0)</f>
        <v>0</v>
      </c>
      <c r="AI283" s="30"/>
      <c r="AJ283" s="114">
        <v>0</v>
      </c>
      <c r="AK283" s="30"/>
      <c r="AL283" s="302">
        <f>IF($Y283,AJ283/$Y283*100,0)</f>
        <v>0</v>
      </c>
      <c r="AM283" s="30"/>
      <c r="AN283" s="114">
        <v>0</v>
      </c>
      <c r="AO283" s="30"/>
      <c r="AP283" s="114">
        <v>0</v>
      </c>
      <c r="AQ283" s="30"/>
      <c r="AR283" s="114">
        <v>0</v>
      </c>
      <c r="AS283" s="31"/>
      <c r="AT283" s="30">
        <v>36</v>
      </c>
      <c r="AU283" s="31"/>
      <c r="AV283" s="298">
        <v>3286</v>
      </c>
      <c r="AW283" s="31"/>
      <c r="AX283" s="298">
        <f>IF(E283,AV283,0)</f>
        <v>0</v>
      </c>
      <c r="AY283" s="31"/>
      <c r="AZ283" s="298">
        <f>IF(K283,AV283,0)</f>
        <v>0</v>
      </c>
      <c r="BA283" s="31"/>
      <c r="BB283" s="298">
        <f>IF(Q283,AV283,0)</f>
        <v>3286</v>
      </c>
    </row>
    <row r="284" spans="1:54" ht="8.85" customHeight="1" x14ac:dyDescent="0.25">
      <c r="A284" s="11">
        <v>37</v>
      </c>
      <c r="B284" s="25"/>
      <c r="C284" s="11" t="s">
        <v>255</v>
      </c>
      <c r="D284" s="31"/>
      <c r="E284" s="114">
        <v>0</v>
      </c>
      <c r="F284" s="30"/>
      <c r="G284" s="302">
        <f>(E284/$AV284)</f>
        <v>0</v>
      </c>
      <c r="H284" s="30"/>
      <c r="I284" s="302">
        <f>IF(G$287,G284/G$287*100,0)</f>
        <v>0</v>
      </c>
      <c r="J284" s="30"/>
      <c r="K284" s="114">
        <v>0</v>
      </c>
      <c r="L284" s="30"/>
      <c r="M284" s="302">
        <f>(K284/$AV284)</f>
        <v>0</v>
      </c>
      <c r="N284" s="30"/>
      <c r="O284" s="302">
        <f>IF(M$287,M284/M$287*100,0)</f>
        <v>0</v>
      </c>
      <c r="P284" s="30"/>
      <c r="Q284" s="114">
        <v>7570</v>
      </c>
      <c r="R284" s="30"/>
      <c r="S284" s="302">
        <f>(Q284/$AV284)</f>
        <v>1.4851873651167353</v>
      </c>
      <c r="T284" s="30"/>
      <c r="U284" s="302">
        <f>IF(S$287,S284/S$287*100,0)</f>
        <v>47.93885856893418</v>
      </c>
      <c r="V284" s="30"/>
      <c r="W284" s="114">
        <v>7570</v>
      </c>
      <c r="X284" s="30"/>
      <c r="Y284" s="114">
        <f>(E284+K284+Q284)</f>
        <v>7570</v>
      </c>
      <c r="Z284" s="30"/>
      <c r="AA284" s="30"/>
      <c r="AB284" s="114">
        <v>0</v>
      </c>
      <c r="AC284" s="30"/>
      <c r="AD284" s="302">
        <f>IF($Y284,AB284/$Y284*100,0)</f>
        <v>0</v>
      </c>
      <c r="AE284" s="30"/>
      <c r="AF284" s="114">
        <v>0</v>
      </c>
      <c r="AG284" s="30"/>
      <c r="AH284" s="302">
        <f>IF($Y284,AF284/$Y284*100,0)</f>
        <v>0</v>
      </c>
      <c r="AI284" s="30"/>
      <c r="AJ284" s="114">
        <v>0</v>
      </c>
      <c r="AK284" s="30"/>
      <c r="AL284" s="302">
        <f>IF($Y284,AJ284/$Y284*100,0)</f>
        <v>0</v>
      </c>
      <c r="AM284" s="30"/>
      <c r="AN284" s="114">
        <v>0</v>
      </c>
      <c r="AO284" s="30"/>
      <c r="AP284" s="114">
        <v>0</v>
      </c>
      <c r="AQ284" s="30"/>
      <c r="AR284" s="114">
        <v>0</v>
      </c>
      <c r="AS284" s="31"/>
      <c r="AT284" s="30">
        <v>37</v>
      </c>
      <c r="AU284" s="31"/>
      <c r="AV284" s="298">
        <v>5097</v>
      </c>
      <c r="AW284" s="31"/>
      <c r="AX284" s="298">
        <f>IF(E284,AV284,0)</f>
        <v>0</v>
      </c>
      <c r="AY284" s="31"/>
      <c r="AZ284" s="298">
        <f>IF(K284,AV284,0)</f>
        <v>0</v>
      </c>
      <c r="BA284" s="31"/>
      <c r="BB284" s="298">
        <f>IF(Q284,AV284,0)</f>
        <v>5097</v>
      </c>
    </row>
    <row r="285" spans="1:54" ht="8.85" customHeight="1" x14ac:dyDescent="0.25">
      <c r="A285" s="59">
        <v>38</v>
      </c>
      <c r="B285" s="25"/>
      <c r="C285" s="20" t="s">
        <v>256</v>
      </c>
      <c r="D285" s="31"/>
      <c r="E285" s="115">
        <v>0</v>
      </c>
      <c r="F285" s="30"/>
      <c r="G285" s="302">
        <f t="shared" si="7"/>
        <v>0</v>
      </c>
      <c r="H285" s="54"/>
      <c r="I285" s="302">
        <f t="shared" si="8"/>
        <v>0</v>
      </c>
      <c r="J285" s="30"/>
      <c r="K285" s="115">
        <v>0</v>
      </c>
      <c r="L285" s="30"/>
      <c r="M285" s="302">
        <f t="shared" si="9"/>
        <v>0</v>
      </c>
      <c r="N285" s="54"/>
      <c r="O285" s="302">
        <f t="shared" si="10"/>
        <v>0</v>
      </c>
      <c r="P285" s="30"/>
      <c r="Q285" s="115">
        <v>22725</v>
      </c>
      <c r="R285" s="30"/>
      <c r="S285" s="302">
        <f t="shared" si="11"/>
        <v>2.7676287906466936</v>
      </c>
      <c r="T285" s="54"/>
      <c r="U285" s="302">
        <f t="shared" si="12"/>
        <v>89.333486321231817</v>
      </c>
      <c r="V285" s="30"/>
      <c r="W285" s="115">
        <v>9570</v>
      </c>
      <c r="X285" s="30"/>
      <c r="Y285" s="115">
        <f t="shared" si="13"/>
        <v>22725</v>
      </c>
      <c r="Z285" s="30"/>
      <c r="AA285" s="30"/>
      <c r="AB285" s="115">
        <v>0</v>
      </c>
      <c r="AC285" s="30"/>
      <c r="AD285" s="302">
        <f t="shared" si="14"/>
        <v>0</v>
      </c>
      <c r="AE285" s="30"/>
      <c r="AF285" s="115">
        <v>0</v>
      </c>
      <c r="AG285" s="30"/>
      <c r="AH285" s="302">
        <f t="shared" si="15"/>
        <v>0</v>
      </c>
      <c r="AI285" s="30"/>
      <c r="AJ285" s="115">
        <v>0</v>
      </c>
      <c r="AK285" s="30"/>
      <c r="AL285" s="302">
        <f t="shared" si="16"/>
        <v>0</v>
      </c>
      <c r="AM285" s="30"/>
      <c r="AN285" s="115">
        <v>0</v>
      </c>
      <c r="AO285" s="30"/>
      <c r="AP285" s="115">
        <v>0</v>
      </c>
      <c r="AQ285" s="30"/>
      <c r="AR285" s="115">
        <v>0</v>
      </c>
      <c r="AS285" s="31"/>
      <c r="AT285" s="41">
        <v>38</v>
      </c>
      <c r="AU285" s="31"/>
      <c r="AV285" s="299">
        <v>8211</v>
      </c>
      <c r="AW285" s="31"/>
      <c r="AX285" s="299">
        <f t="shared" si="17"/>
        <v>0</v>
      </c>
      <c r="AY285" s="31"/>
      <c r="AZ285" s="299">
        <f t="shared" si="18"/>
        <v>0</v>
      </c>
      <c r="BA285" s="31"/>
      <c r="BB285" s="299">
        <f t="shared" si="19"/>
        <v>8211</v>
      </c>
    </row>
    <row r="286" spans="1:54" ht="8.85" customHeight="1" x14ac:dyDescent="0.25">
      <c r="A286" s="31"/>
      <c r="B286" s="31"/>
      <c r="C286" s="30"/>
      <c r="D286" s="31"/>
      <c r="E286" s="30"/>
      <c r="F286" s="30"/>
      <c r="G286" s="54"/>
      <c r="H286" s="54"/>
      <c r="I286" s="54"/>
      <c r="J286" s="30"/>
      <c r="K286" s="30"/>
      <c r="L286" s="30"/>
      <c r="M286" s="54"/>
      <c r="N286" s="54"/>
      <c r="O286" s="54"/>
      <c r="P286" s="30"/>
      <c r="Q286" s="30"/>
      <c r="R286" s="30"/>
      <c r="S286" s="54"/>
      <c r="T286" s="54"/>
      <c r="U286" s="54"/>
      <c r="V286" s="30"/>
      <c r="W286" s="30"/>
      <c r="X286" s="30"/>
      <c r="Y286" s="30"/>
      <c r="Z286" s="30"/>
      <c r="AA286" s="30"/>
      <c r="AB286" s="30"/>
      <c r="AC286" s="30"/>
      <c r="AD286" s="54"/>
      <c r="AE286" s="30"/>
      <c r="AF286" s="30"/>
      <c r="AG286" s="30"/>
      <c r="AH286" s="54"/>
      <c r="AI286" s="30"/>
      <c r="AJ286" s="30"/>
      <c r="AK286" s="30"/>
      <c r="AL286" s="54"/>
      <c r="AM286" s="30"/>
      <c r="AN286" s="30"/>
      <c r="AO286" s="30"/>
      <c r="AP286" s="30"/>
      <c r="AQ286" s="30"/>
      <c r="AR286" s="30"/>
      <c r="AS286" s="31"/>
      <c r="AT286" s="31"/>
      <c r="AU286" s="31"/>
      <c r="AV286" s="31"/>
      <c r="AW286" s="31"/>
      <c r="AX286" s="31"/>
      <c r="AY286" s="31"/>
      <c r="AZ286" s="31"/>
      <c r="BA286" s="31"/>
      <c r="BB286" s="31"/>
    </row>
    <row r="287" spans="1:54" ht="8.85" customHeight="1" x14ac:dyDescent="0.25">
      <c r="A287" s="41">
        <f>A285</f>
        <v>38</v>
      </c>
      <c r="B287" s="31"/>
      <c r="C287" s="44" t="s">
        <v>68</v>
      </c>
      <c r="D287" s="31"/>
      <c r="E287" s="300">
        <f>SUM(E241:E285)</f>
        <v>0</v>
      </c>
      <c r="F287" s="30"/>
      <c r="G287" s="110">
        <f>IF(E287=0,0,IF(ISNONTEXT(H287),E287/$AV287,E287/AX287))</f>
        <v>0</v>
      </c>
      <c r="H287" s="301"/>
      <c r="I287" s="302">
        <f>IF(G$287,G287/G$287*100,0)</f>
        <v>0</v>
      </c>
      <c r="J287" s="30"/>
      <c r="K287" s="300">
        <f>SUM(K241:K285)</f>
        <v>4000</v>
      </c>
      <c r="L287" s="30"/>
      <c r="M287" s="110">
        <f>IF(K287=0,0,IF(ISNONTEXT(N287),K287/$AV287,K287/AZ287))</f>
        <v>1.1142092317805899E-2</v>
      </c>
      <c r="N287" s="301"/>
      <c r="O287" s="302">
        <f>IF(M$287,M287/M$287*100,0)</f>
        <v>100</v>
      </c>
      <c r="P287" s="30"/>
      <c r="Q287" s="300">
        <f>SUM(Q241:Q285)</f>
        <v>1112210</v>
      </c>
      <c r="R287" s="30"/>
      <c r="S287" s="110">
        <f>IF(Q287=0,0,IF(ISNONTEXT(T287),Q287/$AV287,Q287/BB287))</f>
        <v>3.0980866241967249</v>
      </c>
      <c r="T287" s="301"/>
      <c r="U287" s="302">
        <f>IF(S$287,S287/S$287*100,0)</f>
        <v>100</v>
      </c>
      <c r="V287" s="30"/>
      <c r="W287" s="300">
        <f>SUM(W241:W285)</f>
        <v>970709</v>
      </c>
      <c r="X287" s="30"/>
      <c r="Y287" s="300">
        <f>SUM(Y241:Y285)</f>
        <v>1116210</v>
      </c>
      <c r="Z287" s="30"/>
      <c r="AA287" s="30"/>
      <c r="AB287" s="300">
        <f>SUM(AB241:AB285)</f>
        <v>0</v>
      </c>
      <c r="AC287" s="30"/>
      <c r="AD287" s="302">
        <f>IF($Y287,AB287/$Y287*100,0)</f>
        <v>0</v>
      </c>
      <c r="AE287" s="30"/>
      <c r="AF287" s="300">
        <f>SUM(AF241:AF285)</f>
        <v>0</v>
      </c>
      <c r="AG287" s="30"/>
      <c r="AH287" s="302">
        <f>IF($Y287,AF287/$Y287*100,0)</f>
        <v>0</v>
      </c>
      <c r="AI287" s="30"/>
      <c r="AJ287" s="300">
        <f>SUM(AJ241:AJ285)</f>
        <v>0</v>
      </c>
      <c r="AK287" s="30"/>
      <c r="AL287" s="302">
        <f>IF($Y287,AJ287/$Y287*100,0)</f>
        <v>0</v>
      </c>
      <c r="AM287" s="30"/>
      <c r="AN287" s="300">
        <f>SUM(AN241:AN285)</f>
        <v>0</v>
      </c>
      <c r="AO287" s="30"/>
      <c r="AP287" s="303">
        <f>SUM(AP241:AP285)</f>
        <v>0</v>
      </c>
      <c r="AQ287" s="30"/>
      <c r="AR287" s="303">
        <f>SUM(AR241:AR285)</f>
        <v>0</v>
      </c>
      <c r="AS287" s="31"/>
      <c r="AT287" s="41">
        <f>AT285</f>
        <v>38</v>
      </c>
      <c r="AU287" s="31"/>
      <c r="AV287" s="299">
        <f>SUM(AV241:AV285)</f>
        <v>358999</v>
      </c>
      <c r="AW287" s="31"/>
      <c r="AX287" s="299">
        <f>SUM(AX241:AX285)</f>
        <v>0</v>
      </c>
      <c r="AY287" s="31"/>
      <c r="AZ287" s="299">
        <f>SUM(AZ241:AZ285)</f>
        <v>9086</v>
      </c>
      <c r="BA287" s="31"/>
      <c r="BB287" s="299">
        <f>SUM(BB241:BB285)</f>
        <v>297056</v>
      </c>
    </row>
    <row r="288" spans="1:54" ht="8.85" customHeight="1" x14ac:dyDescent="0.25">
      <c r="A288" s="31"/>
      <c r="B288" s="31"/>
      <c r="C288" s="30"/>
      <c r="D288" s="31"/>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1"/>
      <c r="AT288" s="31"/>
      <c r="AU288" s="31"/>
      <c r="AV288" s="277"/>
      <c r="AW288" s="31"/>
      <c r="AX288" s="31"/>
      <c r="AY288" s="31"/>
      <c r="AZ288" s="31"/>
      <c r="BA288" s="31"/>
      <c r="BB288" s="31"/>
    </row>
    <row r="289" spans="1:54" ht="12" thickBot="1" x14ac:dyDescent="0.3">
      <c r="A289" s="61">
        <f>(A60+A219+A287)</f>
        <v>171</v>
      </c>
      <c r="B289" s="31"/>
      <c r="C289" s="44" t="s">
        <v>257</v>
      </c>
      <c r="D289" s="31"/>
      <c r="E289" s="309">
        <f>(E60+E219+E287)</f>
        <v>193763077</v>
      </c>
      <c r="F289" s="30"/>
      <c r="G289" s="110">
        <f>(E289/$AV289)</f>
        <v>22.091818574961231</v>
      </c>
      <c r="H289" s="54"/>
      <c r="I289" s="302"/>
      <c r="J289" s="30"/>
      <c r="K289" s="309">
        <f>(K60+K219+K287)</f>
        <v>1234373378</v>
      </c>
      <c r="L289" s="30"/>
      <c r="M289" s="110">
        <f>(K289/$AV289)</f>
        <v>140.73657965566909</v>
      </c>
      <c r="N289" s="54"/>
      <c r="O289" s="302"/>
      <c r="P289" s="30"/>
      <c r="Q289" s="309">
        <f>(Q60+Q219+Q287)</f>
        <v>1794621194</v>
      </c>
      <c r="R289" s="30"/>
      <c r="S289" s="110">
        <f>(Q289/$AV289)</f>
        <v>204.61300699012074</v>
      </c>
      <c r="T289" s="54"/>
      <c r="U289" s="302"/>
      <c r="V289" s="30"/>
      <c r="W289" s="309">
        <f>(W60+W219+W287)</f>
        <v>138099871</v>
      </c>
      <c r="X289" s="30"/>
      <c r="Y289" s="309">
        <f>(Y60+Y219+Y287)</f>
        <v>3222757649</v>
      </c>
      <c r="Z289" s="30"/>
      <c r="AA289" s="30"/>
      <c r="AB289" s="309">
        <f>(AB60+AB219+AB287)</f>
        <v>788314916</v>
      </c>
      <c r="AC289" s="30"/>
      <c r="AD289" s="302">
        <f>IF($Y289,AB289/$Y289*100,0)</f>
        <v>24.460881079426152</v>
      </c>
      <c r="AE289" s="30"/>
      <c r="AF289" s="309">
        <f>(AF60+AF219+AF287)</f>
        <v>557358946</v>
      </c>
      <c r="AG289" s="30"/>
      <c r="AH289" s="302">
        <f>IF($Y289,AF289/$Y289*100,0)</f>
        <v>17.294472830525891</v>
      </c>
      <c r="AI289" s="30"/>
      <c r="AJ289" s="309">
        <f>(AJ60+AJ219+AJ287)</f>
        <v>57757256</v>
      </c>
      <c r="AK289" s="30"/>
      <c r="AL289" s="302">
        <f>IF($Y289,AJ289/$Y289*100,0)</f>
        <v>1.7921687663334438</v>
      </c>
      <c r="AM289" s="30"/>
      <c r="AN289" s="309">
        <f>(AN60+AN219+AN287)</f>
        <v>580490767</v>
      </c>
      <c r="AO289" s="30"/>
      <c r="AP289" s="309">
        <f>(AP60+AP219+AP287)</f>
        <v>128944581.12</v>
      </c>
      <c r="AQ289" s="30"/>
      <c r="AR289" s="309">
        <f>(AR60+AR219+AR287)</f>
        <v>92079836.590000004</v>
      </c>
      <c r="AS289" s="31"/>
      <c r="AT289" s="61">
        <f>(AT60+AT219+AT287)</f>
        <v>171</v>
      </c>
      <c r="AU289" s="31"/>
      <c r="AV289" s="310">
        <f>(AV60+AV219+AV287)</f>
        <v>8770807</v>
      </c>
      <c r="AW289" s="31"/>
      <c r="AX289" s="310">
        <f>(AX60+AX219+AX287)</f>
        <v>8411808</v>
      </c>
      <c r="AY289" s="31"/>
      <c r="AZ289" s="310">
        <f>(AZ60+AZ219+AZ287)</f>
        <v>8420894</v>
      </c>
      <c r="BA289" s="31"/>
      <c r="BB289" s="310">
        <f>(BB60+BB219+BB287)</f>
        <v>8708864</v>
      </c>
    </row>
    <row r="290" spans="1:54" ht="8.85" customHeight="1" thickTop="1" x14ac:dyDescent="0.25">
      <c r="A290" s="31"/>
      <c r="B290" s="31"/>
      <c r="C290" s="30"/>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row>
    <row r="291" spans="1:54" ht="8.85" customHeight="1" x14ac:dyDescent="0.25">
      <c r="A291" s="31"/>
      <c r="B291" s="31"/>
      <c r="C291" s="30"/>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row>
    <row r="292" spans="1:54" ht="11.1" customHeight="1" x14ac:dyDescent="0.25">
      <c r="A292" s="31"/>
      <c r="B292" s="31"/>
      <c r="C292" s="65" t="s">
        <v>258</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row>
    <row r="293" spans="1:54" ht="5.65" customHeight="1" x14ac:dyDescent="0.25">
      <c r="A293" s="31"/>
      <c r="B293" s="31"/>
      <c r="C293" s="30"/>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row>
    <row r="294" spans="1:54" ht="8.85" customHeight="1" x14ac:dyDescent="0.25">
      <c r="A294" s="31"/>
      <c r="B294" s="31"/>
      <c r="C294" s="30"/>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row>
    <row r="295" spans="1:54" ht="8.85" customHeight="1" x14ac:dyDescent="0.25">
      <c r="A295" s="31"/>
      <c r="B295" s="31"/>
      <c r="C295" s="30"/>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row>
    <row r="296" spans="1:54" ht="8.85" customHeight="1" x14ac:dyDescent="0.25">
      <c r="A296" s="31"/>
      <c r="B296" s="31"/>
      <c r="C296" s="30"/>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row>
    <row r="297" spans="1:54" ht="8.85" customHeight="1" x14ac:dyDescent="0.25">
      <c r="A297" s="31"/>
      <c r="B297" s="31"/>
      <c r="C297" s="30"/>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row>
    <row r="298" spans="1:54" ht="8.85" customHeight="1" x14ac:dyDescent="0.25">
      <c r="A298" s="31"/>
      <c r="B298" s="31"/>
      <c r="C298" s="30"/>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row>
    <row r="299" spans="1:54" ht="0.6" customHeight="1" x14ac:dyDescent="0.25">
      <c r="A299" s="31"/>
      <c r="B299" s="31"/>
      <c r="C299" s="30"/>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row>
    <row r="300" spans="1:54" ht="8.85" hidden="1" customHeight="1" x14ac:dyDescent="0.25">
      <c r="A300" s="31"/>
      <c r="B300" s="31"/>
      <c r="C300" s="30"/>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row>
    <row r="301" spans="1:54" ht="8.85" hidden="1" customHeight="1" x14ac:dyDescent="0.25">
      <c r="A301" s="31"/>
      <c r="B301" s="31"/>
      <c r="C301" s="30"/>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row>
    <row r="302" spans="1:54" ht="8.85" customHeight="1" x14ac:dyDescent="0.25">
      <c r="A302" s="31"/>
      <c r="B302" s="31"/>
      <c r="C302" s="30"/>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row>
    <row r="303" spans="1:54" ht="8.85" customHeight="1" x14ac:dyDescent="0.25">
      <c r="B303" s="31"/>
      <c r="C303" s="30"/>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V303" s="31"/>
      <c r="AW303" s="31"/>
      <c r="AX303" s="31"/>
      <c r="AY303" s="31"/>
      <c r="AZ303" s="31"/>
      <c r="BA303" s="31"/>
      <c r="BB303" s="31"/>
    </row>
    <row r="304" spans="1:54" s="15" customFormat="1" ht="10.5" customHeight="1" x14ac:dyDescent="0.25">
      <c r="A304" s="12">
        <v>94</v>
      </c>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289">
        <v>95</v>
      </c>
      <c r="AV304" s="12"/>
      <c r="AW304" s="12"/>
      <c r="AX304" s="12"/>
      <c r="AY304" s="12"/>
      <c r="AZ304" s="12"/>
      <c r="BA304" s="12"/>
      <c r="BB304" s="12"/>
    </row>
    <row r="305" spans="1:33" ht="9.75" customHeight="1" x14ac:dyDescent="0.25">
      <c r="A305" s="71"/>
      <c r="B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row>
    <row r="306" spans="1:33" ht="9.75" customHeight="1" x14ac:dyDescent="0.25">
      <c r="A306" s="71"/>
      <c r="B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row>
    <row r="307" spans="1:33" ht="9.75" customHeight="1" x14ac:dyDescent="0.25">
      <c r="A307" s="71"/>
      <c r="B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row>
    <row r="308" spans="1:33" ht="9.75" customHeight="1" x14ac:dyDescent="0.25">
      <c r="A308" s="71"/>
      <c r="B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row>
    <row r="309" spans="1:33" ht="9.75" customHeight="1" x14ac:dyDescent="0.25">
      <c r="A309" s="71"/>
      <c r="B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row>
    <row r="310" spans="1:33" ht="9.75" customHeight="1" x14ac:dyDescent="0.25">
      <c r="A310" s="71"/>
      <c r="B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row>
    <row r="311" spans="1:33" ht="9.75" customHeight="1" x14ac:dyDescent="0.25">
      <c r="A311" s="71"/>
      <c r="B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row>
    <row r="312" spans="1:33" ht="9.75" customHeight="1" x14ac:dyDescent="0.25">
      <c r="A312" s="71"/>
      <c r="B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row>
    <row r="313" spans="1:33" ht="9.75" customHeight="1" x14ac:dyDescent="0.25">
      <c r="A313" s="71"/>
      <c r="B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row>
    <row r="314" spans="1:33" ht="9.75" customHeight="1" x14ac:dyDescent="0.25">
      <c r="A314" s="71"/>
      <c r="B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row>
    <row r="315" spans="1:33" ht="9.75" customHeight="1" x14ac:dyDescent="0.25">
      <c r="A315" s="71"/>
      <c r="B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row>
    <row r="316" spans="1:33" ht="9.75" customHeight="1" x14ac:dyDescent="0.25">
      <c r="A316" s="71"/>
      <c r="B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row>
    <row r="317" spans="1:33" ht="9.75" customHeight="1" x14ac:dyDescent="0.25">
      <c r="A317" s="71"/>
      <c r="B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row>
    <row r="318" spans="1:33" ht="9.75" customHeight="1" x14ac:dyDescent="0.25">
      <c r="A318" s="71"/>
      <c r="B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row>
    <row r="319" spans="1:33" ht="9.75" customHeight="1" x14ac:dyDescent="0.25">
      <c r="A319" s="71"/>
      <c r="B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row>
    <row r="320" spans="1:33" ht="9.75" customHeight="1" x14ac:dyDescent="0.25">
      <c r="A320" s="71"/>
      <c r="B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row>
    <row r="321" spans="1:33" ht="9.75" customHeight="1" x14ac:dyDescent="0.25">
      <c r="A321" s="71"/>
      <c r="B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row>
    <row r="322" spans="1:33" ht="9.75" customHeight="1" x14ac:dyDescent="0.25">
      <c r="A322" s="71"/>
      <c r="B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row>
    <row r="323" spans="1:33" ht="9.75" customHeight="1" x14ac:dyDescent="0.25">
      <c r="A323" s="71"/>
      <c r="B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row>
    <row r="324" spans="1:33" ht="9.75" customHeight="1" x14ac:dyDescent="0.25">
      <c r="A324" s="71"/>
      <c r="B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row>
    <row r="325" spans="1:33" ht="9.75" customHeight="1" x14ac:dyDescent="0.25">
      <c r="A325" s="71"/>
      <c r="B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row>
    <row r="326" spans="1:33" ht="9.75" customHeight="1" x14ac:dyDescent="0.25">
      <c r="A326" s="71"/>
      <c r="B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row>
    <row r="327" spans="1:33" ht="9.75" customHeight="1" x14ac:dyDescent="0.25">
      <c r="A327" s="71"/>
      <c r="B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row>
    <row r="328" spans="1:33" ht="9.75" customHeight="1" x14ac:dyDescent="0.25">
      <c r="A328" s="71"/>
      <c r="B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row>
    <row r="329" spans="1:33" ht="9.75" customHeight="1" x14ac:dyDescent="0.25">
      <c r="A329" s="71"/>
      <c r="B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row>
    <row r="330" spans="1:33" ht="9.75" customHeight="1" x14ac:dyDescent="0.25">
      <c r="A330" s="71"/>
      <c r="B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row>
    <row r="331" spans="1:33" ht="9.75" customHeight="1" x14ac:dyDescent="0.25">
      <c r="A331" s="71"/>
      <c r="B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row>
    <row r="332" spans="1:33" ht="9.75" customHeight="1" x14ac:dyDescent="0.25">
      <c r="A332" s="71"/>
      <c r="B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row>
    <row r="333" spans="1:33" ht="9.75" customHeight="1" x14ac:dyDescent="0.25">
      <c r="A333" s="71"/>
      <c r="B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row>
    <row r="334" spans="1:33" ht="9.75" customHeight="1" x14ac:dyDescent="0.25">
      <c r="A334" s="71"/>
      <c r="B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row>
    <row r="335" spans="1:33" ht="9.75" customHeight="1" x14ac:dyDescent="0.25">
      <c r="A335" s="71"/>
      <c r="B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row>
    <row r="336" spans="1:33" ht="9.75" customHeight="1" x14ac:dyDescent="0.25">
      <c r="A336" s="71"/>
      <c r="B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row>
    <row r="337" spans="1:33" ht="9.75" customHeight="1" x14ac:dyDescent="0.25">
      <c r="A337" s="71"/>
      <c r="B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row>
    <row r="338" spans="1:33" ht="9.75" customHeight="1" x14ac:dyDescent="0.25">
      <c r="A338" s="71"/>
      <c r="B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row>
    <row r="339" spans="1:33" ht="9.75" customHeight="1" x14ac:dyDescent="0.25">
      <c r="A339" s="71"/>
      <c r="B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row>
    <row r="340" spans="1:33" ht="9.75" customHeight="1" x14ac:dyDescent="0.25">
      <c r="A340" s="71"/>
      <c r="B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row>
    <row r="341" spans="1:33" ht="9.75" customHeight="1" x14ac:dyDescent="0.25">
      <c r="A341" s="71"/>
      <c r="B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row>
    <row r="342" spans="1:33" ht="9.75" customHeight="1" x14ac:dyDescent="0.25">
      <c r="A342" s="71"/>
      <c r="B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row>
    <row r="343" spans="1:33" ht="9.75" customHeight="1" x14ac:dyDescent="0.25">
      <c r="A343" s="71"/>
      <c r="B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row>
    <row r="344" spans="1:33" ht="9.75" customHeight="1" x14ac:dyDescent="0.25">
      <c r="A344" s="71"/>
      <c r="B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row>
    <row r="345" spans="1:33" ht="9.75" customHeight="1" x14ac:dyDescent="0.25">
      <c r="A345" s="71"/>
      <c r="B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row>
    <row r="346" spans="1:33" ht="9.75" customHeight="1" x14ac:dyDescent="0.25">
      <c r="A346" s="71"/>
      <c r="B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row>
    <row r="347" spans="1:33" ht="9.75" customHeight="1" x14ac:dyDescent="0.25">
      <c r="A347" s="71"/>
      <c r="B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row>
    <row r="348" spans="1:33" ht="9.75" customHeight="1" x14ac:dyDescent="0.25">
      <c r="A348" s="71"/>
      <c r="B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row>
    <row r="349" spans="1:33" ht="9.75" customHeight="1" x14ac:dyDescent="0.25">
      <c r="A349" s="71"/>
      <c r="B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row>
    <row r="350" spans="1:33" ht="9.75" customHeight="1" x14ac:dyDescent="0.25">
      <c r="A350" s="71"/>
      <c r="B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row>
    <row r="351" spans="1:33" ht="9.75" customHeight="1" x14ac:dyDescent="0.25">
      <c r="A351" s="71"/>
      <c r="B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row>
    <row r="352" spans="1:33" ht="9.75" customHeight="1" x14ac:dyDescent="0.25">
      <c r="A352" s="71"/>
      <c r="B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row>
    <row r="353" spans="1:33" ht="9.75" customHeight="1" x14ac:dyDescent="0.25">
      <c r="A353" s="71"/>
      <c r="B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row>
    <row r="354" spans="1:33" ht="9.75" customHeight="1" x14ac:dyDescent="0.25">
      <c r="A354" s="71"/>
      <c r="B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row>
    <row r="355" spans="1:33" ht="9.75" customHeight="1" x14ac:dyDescent="0.25">
      <c r="A355" s="71"/>
      <c r="B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row>
    <row r="356" spans="1:33" ht="9.75" customHeight="1" x14ac:dyDescent="0.25">
      <c r="A356" s="71"/>
      <c r="B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row>
    <row r="357" spans="1:33" ht="9.75" customHeight="1" x14ac:dyDescent="0.25">
      <c r="A357" s="71"/>
      <c r="B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row>
    <row r="358" spans="1:33" ht="9.75" customHeight="1" x14ac:dyDescent="0.25">
      <c r="A358" s="71"/>
      <c r="B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row>
    <row r="359" spans="1:33" ht="9.75" customHeight="1" x14ac:dyDescent="0.25">
      <c r="A359" s="71"/>
      <c r="B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row>
    <row r="360" spans="1:33" ht="9.75" customHeight="1" x14ac:dyDescent="0.25">
      <c r="A360" s="71"/>
      <c r="B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row>
    <row r="361" spans="1:33" ht="9.75" customHeight="1" x14ac:dyDescent="0.25">
      <c r="A361" s="71"/>
      <c r="B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row>
    <row r="362" spans="1:33" ht="9.75" customHeight="1" x14ac:dyDescent="0.25">
      <c r="A362" s="71"/>
      <c r="B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row>
    <row r="363" spans="1:33" ht="9.75" customHeight="1" x14ac:dyDescent="0.25">
      <c r="A363" s="71"/>
      <c r="B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row>
    <row r="364" spans="1:33" ht="9.75" customHeight="1" x14ac:dyDescent="0.25">
      <c r="A364" s="71"/>
      <c r="B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row>
    <row r="365" spans="1:33" ht="9.75" customHeight="1" x14ac:dyDescent="0.25">
      <c r="A365" s="71"/>
      <c r="B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row>
    <row r="366" spans="1:33" ht="9.75" customHeight="1" x14ac:dyDescent="0.25">
      <c r="A366" s="71"/>
      <c r="B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row>
    <row r="367" spans="1:33" ht="9.75" customHeight="1" x14ac:dyDescent="0.25">
      <c r="A367" s="71"/>
      <c r="B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row>
    <row r="368" spans="1:33" ht="9.75" customHeight="1" x14ac:dyDescent="0.25">
      <c r="A368" s="71"/>
      <c r="B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row>
    <row r="369" spans="1:33" ht="9.75" customHeight="1" x14ac:dyDescent="0.25">
      <c r="A369" s="71"/>
      <c r="B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row>
    <row r="370" spans="1:33" ht="9.75" customHeight="1" x14ac:dyDescent="0.25">
      <c r="A370" s="71"/>
      <c r="B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row>
    <row r="371" spans="1:33" ht="9.75" customHeight="1" x14ac:dyDescent="0.25">
      <c r="A371" s="71"/>
      <c r="B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row>
    <row r="372" spans="1:33" ht="9.75" customHeight="1" x14ac:dyDescent="0.25">
      <c r="A372" s="71"/>
      <c r="B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row>
    <row r="373" spans="1:33" ht="9.75" customHeight="1" x14ac:dyDescent="0.25">
      <c r="A373" s="71"/>
      <c r="B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row>
    <row r="374" spans="1:33" ht="9.75" customHeight="1" x14ac:dyDescent="0.25">
      <c r="A374" s="71"/>
      <c r="B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row>
    <row r="375" spans="1:33" ht="9.75" customHeight="1" x14ac:dyDescent="0.25">
      <c r="A375" s="71"/>
      <c r="B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row>
    <row r="376" spans="1:33" ht="9.75" customHeight="1" x14ac:dyDescent="0.25">
      <c r="A376" s="71"/>
      <c r="B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row>
    <row r="377" spans="1:33" ht="9.75" customHeight="1" x14ac:dyDescent="0.25">
      <c r="A377" s="71"/>
      <c r="B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row>
    <row r="378" spans="1:33" ht="9.75" customHeight="1" x14ac:dyDescent="0.25">
      <c r="A378" s="71"/>
      <c r="B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row>
    <row r="379" spans="1:33" ht="9.75" customHeight="1" x14ac:dyDescent="0.25">
      <c r="A379" s="71"/>
      <c r="B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row>
    <row r="380" spans="1:33" ht="9.75" customHeight="1" x14ac:dyDescent="0.25">
      <c r="A380" s="71"/>
      <c r="B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row>
    <row r="381" spans="1:33" ht="9.75" customHeight="1" x14ac:dyDescent="0.25">
      <c r="A381" s="71"/>
      <c r="B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row>
    <row r="382" spans="1:33" ht="9.75" customHeight="1" x14ac:dyDescent="0.25">
      <c r="A382" s="71"/>
      <c r="B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row>
    <row r="383" spans="1:33" ht="9.75" customHeight="1" x14ac:dyDescent="0.25">
      <c r="A383" s="71"/>
      <c r="B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row>
    <row r="384" spans="1:33" ht="9.75" customHeight="1" x14ac:dyDescent="0.25">
      <c r="A384" s="71"/>
      <c r="B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row>
    <row r="385" spans="1:33" ht="9.75" customHeight="1" x14ac:dyDescent="0.25">
      <c r="A385" s="71"/>
      <c r="B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row>
    <row r="386" spans="1:33" ht="9.75" customHeight="1" x14ac:dyDescent="0.25">
      <c r="A386" s="71"/>
      <c r="B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row>
    <row r="387" spans="1:33" ht="9.75" customHeight="1" x14ac:dyDescent="0.25">
      <c r="A387" s="71"/>
      <c r="B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row>
    <row r="388" spans="1:33" ht="9.75" customHeight="1" x14ac:dyDescent="0.25">
      <c r="A388" s="71"/>
      <c r="B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row>
    <row r="389" spans="1:33" ht="9.75" customHeight="1" x14ac:dyDescent="0.25">
      <c r="A389" s="71"/>
      <c r="B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row>
    <row r="390" spans="1:33" ht="9.75" customHeight="1" x14ac:dyDescent="0.25">
      <c r="A390" s="71"/>
      <c r="B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row>
    <row r="391" spans="1:33" ht="9.75" customHeight="1" x14ac:dyDescent="0.25">
      <c r="A391" s="71"/>
      <c r="B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row>
    <row r="392" spans="1:33" ht="9.75" customHeight="1" x14ac:dyDescent="0.25">
      <c r="A392" s="71"/>
      <c r="B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row>
    <row r="393" spans="1:33" ht="9.75" customHeight="1" x14ac:dyDescent="0.25">
      <c r="A393" s="71"/>
      <c r="B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row>
    <row r="394" spans="1:33" ht="9.75" customHeight="1" x14ac:dyDescent="0.25">
      <c r="A394" s="71"/>
      <c r="B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row>
    <row r="395" spans="1:33" ht="9.75" customHeight="1" x14ac:dyDescent="0.25">
      <c r="A395" s="71"/>
      <c r="B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row>
    <row r="396" spans="1:33" ht="9.75" customHeight="1" x14ac:dyDescent="0.25">
      <c r="A396" s="71"/>
      <c r="B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row>
    <row r="397" spans="1:33" ht="9.75" customHeight="1" x14ac:dyDescent="0.25">
      <c r="A397" s="71"/>
      <c r="B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row>
    <row r="398" spans="1:33" ht="9.75" customHeight="1" x14ac:dyDescent="0.25">
      <c r="A398" s="71"/>
      <c r="B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row>
    <row r="399" spans="1:33" ht="9.75" customHeight="1" x14ac:dyDescent="0.25">
      <c r="A399" s="71"/>
      <c r="B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row>
    <row r="400" spans="1:33" ht="9.75" customHeight="1" x14ac:dyDescent="0.25">
      <c r="A400" s="71"/>
      <c r="B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row>
    <row r="401" spans="1:33" ht="9.75" customHeight="1" x14ac:dyDescent="0.25">
      <c r="A401" s="71"/>
      <c r="B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row>
    <row r="402" spans="1:33" ht="9.75" customHeight="1" x14ac:dyDescent="0.25">
      <c r="A402" s="71"/>
      <c r="B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row>
    <row r="403" spans="1:33" ht="9.75" customHeight="1" x14ac:dyDescent="0.25">
      <c r="A403" s="71"/>
      <c r="B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row>
    <row r="404" spans="1:33" ht="9.75" customHeight="1" x14ac:dyDescent="0.25">
      <c r="A404" s="71"/>
      <c r="B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row>
    <row r="405" spans="1:33" ht="9.75" customHeight="1" x14ac:dyDescent="0.25">
      <c r="A405" s="71"/>
      <c r="B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row>
  </sheetData>
  <printOptions gridLinesSet="0"/>
  <pageMargins left="3.75" right="0.25" top="0.5" bottom="0.3" header="0" footer="0"/>
  <pageSetup paperSize="17" pageOrder="overThenDown" orientation="landscape" r:id="rId1"/>
  <headerFooter alignWithMargins="0"/>
  <rowBreaks count="3" manualBreakCount="3">
    <brk id="75" max="46" man="1"/>
    <brk id="151" max="46" man="1"/>
    <brk id="227" max="46" man="1"/>
  </rowBreaks>
  <colBreaks count="1" manualBreakCount="1">
    <brk id="26" max="30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BV306"/>
  <sheetViews>
    <sheetView showGridLines="0" zoomScaleNormal="100" workbookViewId="0"/>
  </sheetViews>
  <sheetFormatPr defaultColWidth="7.5703125" defaultRowHeight="9.75" customHeight="1" x14ac:dyDescent="0.25"/>
  <cols>
    <col min="1" max="1" width="5" style="20" customWidth="1"/>
    <col min="2" max="2" width="2.42578125" style="20" customWidth="1"/>
    <col min="3" max="3" width="19.5703125" style="20" customWidth="1"/>
    <col min="4" max="4" width="2.42578125" style="20" customWidth="1"/>
    <col min="5" max="5" width="13.5703125" style="20" customWidth="1"/>
    <col min="6" max="6" width="1.5703125" style="20" customWidth="1"/>
    <col min="7" max="7" width="9.28515625" style="20" customWidth="1"/>
    <col min="8" max="8" width="1.5703125" style="20" customWidth="1"/>
    <col min="9" max="9" width="9.28515625" style="20" customWidth="1"/>
    <col min="10" max="10" width="2.42578125" style="20" customWidth="1"/>
    <col min="11" max="11" width="13.5703125" style="20" customWidth="1"/>
    <col min="12" max="12" width="1.5703125" style="20" customWidth="1"/>
    <col min="13" max="13" width="9.28515625" style="20" customWidth="1"/>
    <col min="14" max="14" width="1.5703125" style="20" customWidth="1"/>
    <col min="15" max="15" width="9.28515625" style="20" customWidth="1"/>
    <col min="16" max="16" width="2.42578125" style="20" customWidth="1"/>
    <col min="17" max="17" width="13.5703125" style="20" customWidth="1"/>
    <col min="18" max="18" width="1.5703125" style="20" customWidth="1"/>
    <col min="19" max="19" width="9.28515625" style="20" customWidth="1"/>
    <col min="20" max="20" width="1.5703125" style="20" customWidth="1"/>
    <col min="21" max="21" width="9.28515625" style="20" customWidth="1"/>
    <col min="22" max="22" width="2.42578125" style="20" customWidth="1"/>
    <col min="23" max="23" width="13.5703125" style="20" customWidth="1"/>
    <col min="24" max="24" width="1.5703125" style="20" customWidth="1"/>
    <col min="25" max="25" width="9.28515625" style="20" customWidth="1"/>
    <col min="26" max="26" width="1.5703125" style="20" customWidth="1"/>
    <col min="27" max="27" width="9.28515625" style="20" customWidth="1"/>
    <col min="28" max="29" width="1.5703125" style="20" customWidth="1"/>
    <col min="30" max="30" width="11.5703125" style="20" customWidth="1"/>
    <col min="31" max="31" width="1.5703125" style="20" customWidth="1"/>
    <col min="32" max="32" width="7.5703125" style="20" customWidth="1"/>
    <col min="33" max="33" width="1.5703125" style="20" customWidth="1"/>
    <col min="34" max="34" width="7.5703125" style="20" customWidth="1"/>
    <col min="35" max="35" width="1.5703125" style="20" customWidth="1"/>
    <col min="36" max="36" width="10.140625" style="20" customWidth="1"/>
    <col min="37" max="37" width="1.5703125" style="20" customWidth="1"/>
    <col min="38" max="38" width="7.5703125" style="20" customWidth="1"/>
    <col min="39" max="39" width="1.5703125" style="20" customWidth="1"/>
    <col min="40" max="40" width="7.85546875" style="20" customWidth="1"/>
    <col min="41" max="41" width="1.5703125" style="20" customWidth="1"/>
    <col min="42" max="42" width="13.7109375" style="20" customWidth="1"/>
    <col min="43" max="43" width="1.28515625" style="20" customWidth="1"/>
    <col min="44" max="44" width="12.85546875" style="20" customWidth="1"/>
    <col min="45" max="45" width="1.5703125" style="20" customWidth="1"/>
    <col min="46" max="46" width="8.140625" style="20" customWidth="1"/>
    <col min="47" max="47" width="1.5703125" style="20" customWidth="1"/>
    <col min="48" max="48" width="13.140625" style="20" customWidth="1"/>
    <col min="49" max="49" width="1.5703125" style="20" customWidth="1"/>
    <col min="50" max="50" width="8.42578125" style="20" customWidth="1"/>
    <col min="51" max="51" width="1.28515625" style="20" customWidth="1"/>
    <col min="52" max="52" width="11.7109375" style="20" customWidth="1"/>
    <col min="53" max="53" width="1.5703125" style="20" customWidth="1"/>
    <col min="54" max="54" width="8.42578125" style="20" customWidth="1"/>
    <col min="55" max="55" width="1" style="20" customWidth="1"/>
    <col min="56" max="56" width="11.5703125" style="20" customWidth="1"/>
    <col min="57" max="57" width="1.5703125" style="20" customWidth="1"/>
    <col min="58" max="58" width="11" style="20" customWidth="1"/>
    <col min="59" max="59" width="1.5703125" style="20" customWidth="1"/>
    <col min="60" max="60" width="4.140625" style="20" customWidth="1"/>
    <col min="61" max="61" width="1.5703125" style="20" customWidth="1"/>
    <col min="62" max="62" width="11" style="20" hidden="1" customWidth="1"/>
    <col min="63" max="63" width="1.5703125" style="20" hidden="1" customWidth="1"/>
    <col min="64" max="64" width="11" style="20" hidden="1" customWidth="1"/>
    <col min="65" max="65" width="1.5703125" style="20" hidden="1" customWidth="1"/>
    <col min="66" max="66" width="11" style="20" hidden="1" customWidth="1"/>
    <col min="67" max="67" width="1.5703125" style="20" hidden="1" customWidth="1"/>
    <col min="68" max="68" width="11" style="20" hidden="1" customWidth="1"/>
    <col min="69" max="69" width="1.5703125" style="20" hidden="1" customWidth="1"/>
    <col min="70" max="70" width="11" style="20" hidden="1" customWidth="1"/>
    <col min="71" max="71" width="1.5703125" style="20" hidden="1" customWidth="1"/>
    <col min="72" max="72" width="11" style="20" hidden="1" customWidth="1"/>
    <col min="73" max="73" width="1.5703125" style="20" hidden="1" customWidth="1"/>
    <col min="74" max="74" width="11" style="20" hidden="1" customWidth="1"/>
    <col min="75" max="256" width="7.5703125" style="20"/>
    <col min="257" max="257" width="5" style="20" customWidth="1"/>
    <col min="258" max="258" width="2.42578125" style="20" customWidth="1"/>
    <col min="259" max="259" width="19.5703125" style="20" customWidth="1"/>
    <col min="260" max="260" width="2.42578125" style="20" customWidth="1"/>
    <col min="261" max="261" width="13.5703125" style="20" customWidth="1"/>
    <col min="262" max="262" width="1.5703125" style="20" customWidth="1"/>
    <col min="263" max="263" width="9.28515625" style="20" customWidth="1"/>
    <col min="264" max="264" width="1.5703125" style="20" customWidth="1"/>
    <col min="265" max="265" width="9.28515625" style="20" customWidth="1"/>
    <col min="266" max="266" width="2.42578125" style="20" customWidth="1"/>
    <col min="267" max="267" width="13.5703125" style="20" customWidth="1"/>
    <col min="268" max="268" width="1.5703125" style="20" customWidth="1"/>
    <col min="269" max="269" width="9.28515625" style="20" customWidth="1"/>
    <col min="270" max="270" width="1.5703125" style="20" customWidth="1"/>
    <col min="271" max="271" width="9.28515625" style="20" customWidth="1"/>
    <col min="272" max="272" width="2.42578125" style="20" customWidth="1"/>
    <col min="273" max="273" width="13.5703125" style="20" customWidth="1"/>
    <col min="274" max="274" width="1.5703125" style="20" customWidth="1"/>
    <col min="275" max="275" width="9.28515625" style="20" customWidth="1"/>
    <col min="276" max="276" width="1.5703125" style="20" customWidth="1"/>
    <col min="277" max="277" width="9.28515625" style="20" customWidth="1"/>
    <col min="278" max="278" width="2.42578125" style="20" customWidth="1"/>
    <col min="279" max="279" width="13.5703125" style="20" customWidth="1"/>
    <col min="280" max="280" width="1.5703125" style="20" customWidth="1"/>
    <col min="281" max="281" width="9.28515625" style="20" customWidth="1"/>
    <col min="282" max="282" width="1.5703125" style="20" customWidth="1"/>
    <col min="283" max="283" width="9.28515625" style="20" customWidth="1"/>
    <col min="284" max="285" width="1.5703125" style="20" customWidth="1"/>
    <col min="286" max="286" width="11.5703125" style="20" customWidth="1"/>
    <col min="287" max="287" width="1.5703125" style="20" customWidth="1"/>
    <col min="288" max="288" width="7.5703125" style="20" customWidth="1"/>
    <col min="289" max="289" width="1.5703125" style="20" customWidth="1"/>
    <col min="290" max="290" width="7.5703125" style="20" customWidth="1"/>
    <col min="291" max="291" width="1.5703125" style="20" customWidth="1"/>
    <col min="292" max="292" width="10.140625" style="20" customWidth="1"/>
    <col min="293" max="293" width="1.5703125" style="20" customWidth="1"/>
    <col min="294" max="294" width="7.5703125" style="20" customWidth="1"/>
    <col min="295" max="295" width="1.5703125" style="20" customWidth="1"/>
    <col min="296" max="296" width="7.85546875" style="20" customWidth="1"/>
    <col min="297" max="297" width="1.5703125" style="20" customWidth="1"/>
    <col min="298" max="298" width="13.7109375" style="20" customWidth="1"/>
    <col min="299" max="299" width="1.28515625" style="20" customWidth="1"/>
    <col min="300" max="300" width="12.85546875" style="20" customWidth="1"/>
    <col min="301" max="301" width="1.5703125" style="20" customWidth="1"/>
    <col min="302" max="302" width="8.140625" style="20" customWidth="1"/>
    <col min="303" max="303" width="1.5703125" style="20" customWidth="1"/>
    <col min="304" max="304" width="13.140625" style="20" customWidth="1"/>
    <col min="305" max="305" width="1.5703125" style="20" customWidth="1"/>
    <col min="306" max="306" width="8.42578125" style="20" customWidth="1"/>
    <col min="307" max="307" width="1.28515625" style="20" customWidth="1"/>
    <col min="308" max="308" width="11.7109375" style="20" customWidth="1"/>
    <col min="309" max="309" width="1.5703125" style="20" customWidth="1"/>
    <col min="310" max="310" width="8.42578125" style="20" customWidth="1"/>
    <col min="311" max="311" width="1" style="20" customWidth="1"/>
    <col min="312" max="312" width="11.5703125" style="20" customWidth="1"/>
    <col min="313" max="313" width="1.5703125" style="20" customWidth="1"/>
    <col min="314" max="314" width="11" style="20" customWidth="1"/>
    <col min="315" max="315" width="1.5703125" style="20" customWidth="1"/>
    <col min="316" max="316" width="4.140625" style="20" customWidth="1"/>
    <col min="317" max="317" width="1.5703125" style="20" customWidth="1"/>
    <col min="318" max="318" width="11" style="20" customWidth="1"/>
    <col min="319" max="319" width="1.5703125" style="20" customWidth="1"/>
    <col min="320" max="320" width="11" style="20" customWidth="1"/>
    <col min="321" max="321" width="1.5703125" style="20" customWidth="1"/>
    <col min="322" max="322" width="11" style="20" customWidth="1"/>
    <col min="323" max="323" width="1.5703125" style="20" customWidth="1"/>
    <col min="324" max="324" width="11" style="20" customWidth="1"/>
    <col min="325" max="325" width="1.5703125" style="20" customWidth="1"/>
    <col min="326" max="326" width="11" style="20" customWidth="1"/>
    <col min="327" max="327" width="1.5703125" style="20" customWidth="1"/>
    <col min="328" max="328" width="11" style="20" customWidth="1"/>
    <col min="329" max="329" width="1.5703125" style="20" customWidth="1"/>
    <col min="330" max="330" width="11" style="20" customWidth="1"/>
    <col min="331" max="512" width="7.5703125" style="20"/>
    <col min="513" max="513" width="5" style="20" customWidth="1"/>
    <col min="514" max="514" width="2.42578125" style="20" customWidth="1"/>
    <col min="515" max="515" width="19.5703125" style="20" customWidth="1"/>
    <col min="516" max="516" width="2.42578125" style="20" customWidth="1"/>
    <col min="517" max="517" width="13.5703125" style="20" customWidth="1"/>
    <col min="518" max="518" width="1.5703125" style="20" customWidth="1"/>
    <col min="519" max="519" width="9.28515625" style="20" customWidth="1"/>
    <col min="520" max="520" width="1.5703125" style="20" customWidth="1"/>
    <col min="521" max="521" width="9.28515625" style="20" customWidth="1"/>
    <col min="522" max="522" width="2.42578125" style="20" customWidth="1"/>
    <col min="523" max="523" width="13.5703125" style="20" customWidth="1"/>
    <col min="524" max="524" width="1.5703125" style="20" customWidth="1"/>
    <col min="525" max="525" width="9.28515625" style="20" customWidth="1"/>
    <col min="526" max="526" width="1.5703125" style="20" customWidth="1"/>
    <col min="527" max="527" width="9.28515625" style="20" customWidth="1"/>
    <col min="528" max="528" width="2.42578125" style="20" customWidth="1"/>
    <col min="529" max="529" width="13.5703125" style="20" customWidth="1"/>
    <col min="530" max="530" width="1.5703125" style="20" customWidth="1"/>
    <col min="531" max="531" width="9.28515625" style="20" customWidth="1"/>
    <col min="532" max="532" width="1.5703125" style="20" customWidth="1"/>
    <col min="533" max="533" width="9.28515625" style="20" customWidth="1"/>
    <col min="534" max="534" width="2.42578125" style="20" customWidth="1"/>
    <col min="535" max="535" width="13.5703125" style="20" customWidth="1"/>
    <col min="536" max="536" width="1.5703125" style="20" customWidth="1"/>
    <col min="537" max="537" width="9.28515625" style="20" customWidth="1"/>
    <col min="538" max="538" width="1.5703125" style="20" customWidth="1"/>
    <col min="539" max="539" width="9.28515625" style="20" customWidth="1"/>
    <col min="540" max="541" width="1.5703125" style="20" customWidth="1"/>
    <col min="542" max="542" width="11.5703125" style="20" customWidth="1"/>
    <col min="543" max="543" width="1.5703125" style="20" customWidth="1"/>
    <col min="544" max="544" width="7.5703125" style="20" customWidth="1"/>
    <col min="545" max="545" width="1.5703125" style="20" customWidth="1"/>
    <col min="546" max="546" width="7.5703125" style="20" customWidth="1"/>
    <col min="547" max="547" width="1.5703125" style="20" customWidth="1"/>
    <col min="548" max="548" width="10.140625" style="20" customWidth="1"/>
    <col min="549" max="549" width="1.5703125" style="20" customWidth="1"/>
    <col min="550" max="550" width="7.5703125" style="20" customWidth="1"/>
    <col min="551" max="551" width="1.5703125" style="20" customWidth="1"/>
    <col min="552" max="552" width="7.85546875" style="20" customWidth="1"/>
    <col min="553" max="553" width="1.5703125" style="20" customWidth="1"/>
    <col min="554" max="554" width="13.7109375" style="20" customWidth="1"/>
    <col min="555" max="555" width="1.28515625" style="20" customWidth="1"/>
    <col min="556" max="556" width="12.85546875" style="20" customWidth="1"/>
    <col min="557" max="557" width="1.5703125" style="20" customWidth="1"/>
    <col min="558" max="558" width="8.140625" style="20" customWidth="1"/>
    <col min="559" max="559" width="1.5703125" style="20" customWidth="1"/>
    <col min="560" max="560" width="13.140625" style="20" customWidth="1"/>
    <col min="561" max="561" width="1.5703125" style="20" customWidth="1"/>
    <col min="562" max="562" width="8.42578125" style="20" customWidth="1"/>
    <col min="563" max="563" width="1.28515625" style="20" customWidth="1"/>
    <col min="564" max="564" width="11.7109375" style="20" customWidth="1"/>
    <col min="565" max="565" width="1.5703125" style="20" customWidth="1"/>
    <col min="566" max="566" width="8.42578125" style="20" customWidth="1"/>
    <col min="567" max="567" width="1" style="20" customWidth="1"/>
    <col min="568" max="568" width="11.5703125" style="20" customWidth="1"/>
    <col min="569" max="569" width="1.5703125" style="20" customWidth="1"/>
    <col min="570" max="570" width="11" style="20" customWidth="1"/>
    <col min="571" max="571" width="1.5703125" style="20" customWidth="1"/>
    <col min="572" max="572" width="4.140625" style="20" customWidth="1"/>
    <col min="573" max="573" width="1.5703125" style="20" customWidth="1"/>
    <col min="574" max="574" width="11" style="20" customWidth="1"/>
    <col min="575" max="575" width="1.5703125" style="20" customWidth="1"/>
    <col min="576" max="576" width="11" style="20" customWidth="1"/>
    <col min="577" max="577" width="1.5703125" style="20" customWidth="1"/>
    <col min="578" max="578" width="11" style="20" customWidth="1"/>
    <col min="579" max="579" width="1.5703125" style="20" customWidth="1"/>
    <col min="580" max="580" width="11" style="20" customWidth="1"/>
    <col min="581" max="581" width="1.5703125" style="20" customWidth="1"/>
    <col min="582" max="582" width="11" style="20" customWidth="1"/>
    <col min="583" max="583" width="1.5703125" style="20" customWidth="1"/>
    <col min="584" max="584" width="11" style="20" customWidth="1"/>
    <col min="585" max="585" width="1.5703125" style="20" customWidth="1"/>
    <col min="586" max="586" width="11" style="20" customWidth="1"/>
    <col min="587" max="768" width="7.5703125" style="20"/>
    <col min="769" max="769" width="5" style="20" customWidth="1"/>
    <col min="770" max="770" width="2.42578125" style="20" customWidth="1"/>
    <col min="771" max="771" width="19.5703125" style="20" customWidth="1"/>
    <col min="772" max="772" width="2.42578125" style="20" customWidth="1"/>
    <col min="773" max="773" width="13.5703125" style="20" customWidth="1"/>
    <col min="774" max="774" width="1.5703125" style="20" customWidth="1"/>
    <col min="775" max="775" width="9.28515625" style="20" customWidth="1"/>
    <col min="776" max="776" width="1.5703125" style="20" customWidth="1"/>
    <col min="777" max="777" width="9.28515625" style="20" customWidth="1"/>
    <col min="778" max="778" width="2.42578125" style="20" customWidth="1"/>
    <col min="779" max="779" width="13.5703125" style="20" customWidth="1"/>
    <col min="780" max="780" width="1.5703125" style="20" customWidth="1"/>
    <col min="781" max="781" width="9.28515625" style="20" customWidth="1"/>
    <col min="782" max="782" width="1.5703125" style="20" customWidth="1"/>
    <col min="783" max="783" width="9.28515625" style="20" customWidth="1"/>
    <col min="784" max="784" width="2.42578125" style="20" customWidth="1"/>
    <col min="785" max="785" width="13.5703125" style="20" customWidth="1"/>
    <col min="786" max="786" width="1.5703125" style="20" customWidth="1"/>
    <col min="787" max="787" width="9.28515625" style="20" customWidth="1"/>
    <col min="788" max="788" width="1.5703125" style="20" customWidth="1"/>
    <col min="789" max="789" width="9.28515625" style="20" customWidth="1"/>
    <col min="790" max="790" width="2.42578125" style="20" customWidth="1"/>
    <col min="791" max="791" width="13.5703125" style="20" customWidth="1"/>
    <col min="792" max="792" width="1.5703125" style="20" customWidth="1"/>
    <col min="793" max="793" width="9.28515625" style="20" customWidth="1"/>
    <col min="794" max="794" width="1.5703125" style="20" customWidth="1"/>
    <col min="795" max="795" width="9.28515625" style="20" customWidth="1"/>
    <col min="796" max="797" width="1.5703125" style="20" customWidth="1"/>
    <col min="798" max="798" width="11.5703125" style="20" customWidth="1"/>
    <col min="799" max="799" width="1.5703125" style="20" customWidth="1"/>
    <col min="800" max="800" width="7.5703125" style="20" customWidth="1"/>
    <col min="801" max="801" width="1.5703125" style="20" customWidth="1"/>
    <col min="802" max="802" width="7.5703125" style="20" customWidth="1"/>
    <col min="803" max="803" width="1.5703125" style="20" customWidth="1"/>
    <col min="804" max="804" width="10.140625" style="20" customWidth="1"/>
    <col min="805" max="805" width="1.5703125" style="20" customWidth="1"/>
    <col min="806" max="806" width="7.5703125" style="20" customWidth="1"/>
    <col min="807" max="807" width="1.5703125" style="20" customWidth="1"/>
    <col min="808" max="808" width="7.85546875" style="20" customWidth="1"/>
    <col min="809" max="809" width="1.5703125" style="20" customWidth="1"/>
    <col min="810" max="810" width="13.7109375" style="20" customWidth="1"/>
    <col min="811" max="811" width="1.28515625" style="20" customWidth="1"/>
    <col min="812" max="812" width="12.85546875" style="20" customWidth="1"/>
    <col min="813" max="813" width="1.5703125" style="20" customWidth="1"/>
    <col min="814" max="814" width="8.140625" style="20" customWidth="1"/>
    <col min="815" max="815" width="1.5703125" style="20" customWidth="1"/>
    <col min="816" max="816" width="13.140625" style="20" customWidth="1"/>
    <col min="817" max="817" width="1.5703125" style="20" customWidth="1"/>
    <col min="818" max="818" width="8.42578125" style="20" customWidth="1"/>
    <col min="819" max="819" width="1.28515625" style="20" customWidth="1"/>
    <col min="820" max="820" width="11.7109375" style="20" customWidth="1"/>
    <col min="821" max="821" width="1.5703125" style="20" customWidth="1"/>
    <col min="822" max="822" width="8.42578125" style="20" customWidth="1"/>
    <col min="823" max="823" width="1" style="20" customWidth="1"/>
    <col min="824" max="824" width="11.5703125" style="20" customWidth="1"/>
    <col min="825" max="825" width="1.5703125" style="20" customWidth="1"/>
    <col min="826" max="826" width="11" style="20" customWidth="1"/>
    <col min="827" max="827" width="1.5703125" style="20" customWidth="1"/>
    <col min="828" max="828" width="4.140625" style="20" customWidth="1"/>
    <col min="829" max="829" width="1.5703125" style="20" customWidth="1"/>
    <col min="830" max="830" width="11" style="20" customWidth="1"/>
    <col min="831" max="831" width="1.5703125" style="20" customWidth="1"/>
    <col min="832" max="832" width="11" style="20" customWidth="1"/>
    <col min="833" max="833" width="1.5703125" style="20" customWidth="1"/>
    <col min="834" max="834" width="11" style="20" customWidth="1"/>
    <col min="835" max="835" width="1.5703125" style="20" customWidth="1"/>
    <col min="836" max="836" width="11" style="20" customWidth="1"/>
    <col min="837" max="837" width="1.5703125" style="20" customWidth="1"/>
    <col min="838" max="838" width="11" style="20" customWidth="1"/>
    <col min="839" max="839" width="1.5703125" style="20" customWidth="1"/>
    <col min="840" max="840" width="11" style="20" customWidth="1"/>
    <col min="841" max="841" width="1.5703125" style="20" customWidth="1"/>
    <col min="842" max="842" width="11" style="20" customWidth="1"/>
    <col min="843" max="1024" width="7.5703125" style="20"/>
    <col min="1025" max="1025" width="5" style="20" customWidth="1"/>
    <col min="1026" max="1026" width="2.42578125" style="20" customWidth="1"/>
    <col min="1027" max="1027" width="19.5703125" style="20" customWidth="1"/>
    <col min="1028" max="1028" width="2.42578125" style="20" customWidth="1"/>
    <col min="1029" max="1029" width="13.5703125" style="20" customWidth="1"/>
    <col min="1030" max="1030" width="1.5703125" style="20" customWidth="1"/>
    <col min="1031" max="1031" width="9.28515625" style="20" customWidth="1"/>
    <col min="1032" max="1032" width="1.5703125" style="20" customWidth="1"/>
    <col min="1033" max="1033" width="9.28515625" style="20" customWidth="1"/>
    <col min="1034" max="1034" width="2.42578125" style="20" customWidth="1"/>
    <col min="1035" max="1035" width="13.5703125" style="20" customWidth="1"/>
    <col min="1036" max="1036" width="1.5703125" style="20" customWidth="1"/>
    <col min="1037" max="1037" width="9.28515625" style="20" customWidth="1"/>
    <col min="1038" max="1038" width="1.5703125" style="20" customWidth="1"/>
    <col min="1039" max="1039" width="9.28515625" style="20" customWidth="1"/>
    <col min="1040" max="1040" width="2.42578125" style="20" customWidth="1"/>
    <col min="1041" max="1041" width="13.5703125" style="20" customWidth="1"/>
    <col min="1042" max="1042" width="1.5703125" style="20" customWidth="1"/>
    <col min="1043" max="1043" width="9.28515625" style="20" customWidth="1"/>
    <col min="1044" max="1044" width="1.5703125" style="20" customWidth="1"/>
    <col min="1045" max="1045" width="9.28515625" style="20" customWidth="1"/>
    <col min="1046" max="1046" width="2.42578125" style="20" customWidth="1"/>
    <col min="1047" max="1047" width="13.5703125" style="20" customWidth="1"/>
    <col min="1048" max="1048" width="1.5703125" style="20" customWidth="1"/>
    <col min="1049" max="1049" width="9.28515625" style="20" customWidth="1"/>
    <col min="1050" max="1050" width="1.5703125" style="20" customWidth="1"/>
    <col min="1051" max="1051" width="9.28515625" style="20" customWidth="1"/>
    <col min="1052" max="1053" width="1.5703125" style="20" customWidth="1"/>
    <col min="1054" max="1054" width="11.5703125" style="20" customWidth="1"/>
    <col min="1055" max="1055" width="1.5703125" style="20" customWidth="1"/>
    <col min="1056" max="1056" width="7.5703125" style="20" customWidth="1"/>
    <col min="1057" max="1057" width="1.5703125" style="20" customWidth="1"/>
    <col min="1058" max="1058" width="7.5703125" style="20" customWidth="1"/>
    <col min="1059" max="1059" width="1.5703125" style="20" customWidth="1"/>
    <col min="1060" max="1060" width="10.140625" style="20" customWidth="1"/>
    <col min="1061" max="1061" width="1.5703125" style="20" customWidth="1"/>
    <col min="1062" max="1062" width="7.5703125" style="20" customWidth="1"/>
    <col min="1063" max="1063" width="1.5703125" style="20" customWidth="1"/>
    <col min="1064" max="1064" width="7.85546875" style="20" customWidth="1"/>
    <col min="1065" max="1065" width="1.5703125" style="20" customWidth="1"/>
    <col min="1066" max="1066" width="13.7109375" style="20" customWidth="1"/>
    <col min="1067" max="1067" width="1.28515625" style="20" customWidth="1"/>
    <col min="1068" max="1068" width="12.85546875" style="20" customWidth="1"/>
    <col min="1069" max="1069" width="1.5703125" style="20" customWidth="1"/>
    <col min="1070" max="1070" width="8.140625" style="20" customWidth="1"/>
    <col min="1071" max="1071" width="1.5703125" style="20" customWidth="1"/>
    <col min="1072" max="1072" width="13.140625" style="20" customWidth="1"/>
    <col min="1073" max="1073" width="1.5703125" style="20" customWidth="1"/>
    <col min="1074" max="1074" width="8.42578125" style="20" customWidth="1"/>
    <col min="1075" max="1075" width="1.28515625" style="20" customWidth="1"/>
    <col min="1076" max="1076" width="11.7109375" style="20" customWidth="1"/>
    <col min="1077" max="1077" width="1.5703125" style="20" customWidth="1"/>
    <col min="1078" max="1078" width="8.42578125" style="20" customWidth="1"/>
    <col min="1079" max="1079" width="1" style="20" customWidth="1"/>
    <col min="1080" max="1080" width="11.5703125" style="20" customWidth="1"/>
    <col min="1081" max="1081" width="1.5703125" style="20" customWidth="1"/>
    <col min="1082" max="1082" width="11" style="20" customWidth="1"/>
    <col min="1083" max="1083" width="1.5703125" style="20" customWidth="1"/>
    <col min="1084" max="1084" width="4.140625" style="20" customWidth="1"/>
    <col min="1085" max="1085" width="1.5703125" style="20" customWidth="1"/>
    <col min="1086" max="1086" width="11" style="20" customWidth="1"/>
    <col min="1087" max="1087" width="1.5703125" style="20" customWidth="1"/>
    <col min="1088" max="1088" width="11" style="20" customWidth="1"/>
    <col min="1089" max="1089" width="1.5703125" style="20" customWidth="1"/>
    <col min="1090" max="1090" width="11" style="20" customWidth="1"/>
    <col min="1091" max="1091" width="1.5703125" style="20" customWidth="1"/>
    <col min="1092" max="1092" width="11" style="20" customWidth="1"/>
    <col min="1093" max="1093" width="1.5703125" style="20" customWidth="1"/>
    <col min="1094" max="1094" width="11" style="20" customWidth="1"/>
    <col min="1095" max="1095" width="1.5703125" style="20" customWidth="1"/>
    <col min="1096" max="1096" width="11" style="20" customWidth="1"/>
    <col min="1097" max="1097" width="1.5703125" style="20" customWidth="1"/>
    <col min="1098" max="1098" width="11" style="20" customWidth="1"/>
    <col min="1099" max="1280" width="7.5703125" style="20"/>
    <col min="1281" max="1281" width="5" style="20" customWidth="1"/>
    <col min="1282" max="1282" width="2.42578125" style="20" customWidth="1"/>
    <col min="1283" max="1283" width="19.5703125" style="20" customWidth="1"/>
    <col min="1284" max="1284" width="2.42578125" style="20" customWidth="1"/>
    <col min="1285" max="1285" width="13.5703125" style="20" customWidth="1"/>
    <col min="1286" max="1286" width="1.5703125" style="20" customWidth="1"/>
    <col min="1287" max="1287" width="9.28515625" style="20" customWidth="1"/>
    <col min="1288" max="1288" width="1.5703125" style="20" customWidth="1"/>
    <col min="1289" max="1289" width="9.28515625" style="20" customWidth="1"/>
    <col min="1290" max="1290" width="2.42578125" style="20" customWidth="1"/>
    <col min="1291" max="1291" width="13.5703125" style="20" customWidth="1"/>
    <col min="1292" max="1292" width="1.5703125" style="20" customWidth="1"/>
    <col min="1293" max="1293" width="9.28515625" style="20" customWidth="1"/>
    <col min="1294" max="1294" width="1.5703125" style="20" customWidth="1"/>
    <col min="1295" max="1295" width="9.28515625" style="20" customWidth="1"/>
    <col min="1296" max="1296" width="2.42578125" style="20" customWidth="1"/>
    <col min="1297" max="1297" width="13.5703125" style="20" customWidth="1"/>
    <col min="1298" max="1298" width="1.5703125" style="20" customWidth="1"/>
    <col min="1299" max="1299" width="9.28515625" style="20" customWidth="1"/>
    <col min="1300" max="1300" width="1.5703125" style="20" customWidth="1"/>
    <col min="1301" max="1301" width="9.28515625" style="20" customWidth="1"/>
    <col min="1302" max="1302" width="2.42578125" style="20" customWidth="1"/>
    <col min="1303" max="1303" width="13.5703125" style="20" customWidth="1"/>
    <col min="1304" max="1304" width="1.5703125" style="20" customWidth="1"/>
    <col min="1305" max="1305" width="9.28515625" style="20" customWidth="1"/>
    <col min="1306" max="1306" width="1.5703125" style="20" customWidth="1"/>
    <col min="1307" max="1307" width="9.28515625" style="20" customWidth="1"/>
    <col min="1308" max="1309" width="1.5703125" style="20" customWidth="1"/>
    <col min="1310" max="1310" width="11.5703125" style="20" customWidth="1"/>
    <col min="1311" max="1311" width="1.5703125" style="20" customWidth="1"/>
    <col min="1312" max="1312" width="7.5703125" style="20" customWidth="1"/>
    <col min="1313" max="1313" width="1.5703125" style="20" customWidth="1"/>
    <col min="1314" max="1314" width="7.5703125" style="20" customWidth="1"/>
    <col min="1315" max="1315" width="1.5703125" style="20" customWidth="1"/>
    <col min="1316" max="1316" width="10.140625" style="20" customWidth="1"/>
    <col min="1317" max="1317" width="1.5703125" style="20" customWidth="1"/>
    <col min="1318" max="1318" width="7.5703125" style="20" customWidth="1"/>
    <col min="1319" max="1319" width="1.5703125" style="20" customWidth="1"/>
    <col min="1320" max="1320" width="7.85546875" style="20" customWidth="1"/>
    <col min="1321" max="1321" width="1.5703125" style="20" customWidth="1"/>
    <col min="1322" max="1322" width="13.7109375" style="20" customWidth="1"/>
    <col min="1323" max="1323" width="1.28515625" style="20" customWidth="1"/>
    <col min="1324" max="1324" width="12.85546875" style="20" customWidth="1"/>
    <col min="1325" max="1325" width="1.5703125" style="20" customWidth="1"/>
    <col min="1326" max="1326" width="8.140625" style="20" customWidth="1"/>
    <col min="1327" max="1327" width="1.5703125" style="20" customWidth="1"/>
    <col min="1328" max="1328" width="13.140625" style="20" customWidth="1"/>
    <col min="1329" max="1329" width="1.5703125" style="20" customWidth="1"/>
    <col min="1330" max="1330" width="8.42578125" style="20" customWidth="1"/>
    <col min="1331" max="1331" width="1.28515625" style="20" customWidth="1"/>
    <col min="1332" max="1332" width="11.7109375" style="20" customWidth="1"/>
    <col min="1333" max="1333" width="1.5703125" style="20" customWidth="1"/>
    <col min="1334" max="1334" width="8.42578125" style="20" customWidth="1"/>
    <col min="1335" max="1335" width="1" style="20" customWidth="1"/>
    <col min="1336" max="1336" width="11.5703125" style="20" customWidth="1"/>
    <col min="1337" max="1337" width="1.5703125" style="20" customWidth="1"/>
    <col min="1338" max="1338" width="11" style="20" customWidth="1"/>
    <col min="1339" max="1339" width="1.5703125" style="20" customWidth="1"/>
    <col min="1340" max="1340" width="4.140625" style="20" customWidth="1"/>
    <col min="1341" max="1341" width="1.5703125" style="20" customWidth="1"/>
    <col min="1342" max="1342" width="11" style="20" customWidth="1"/>
    <col min="1343" max="1343" width="1.5703125" style="20" customWidth="1"/>
    <col min="1344" max="1344" width="11" style="20" customWidth="1"/>
    <col min="1345" max="1345" width="1.5703125" style="20" customWidth="1"/>
    <col min="1346" max="1346" width="11" style="20" customWidth="1"/>
    <col min="1347" max="1347" width="1.5703125" style="20" customWidth="1"/>
    <col min="1348" max="1348" width="11" style="20" customWidth="1"/>
    <col min="1349" max="1349" width="1.5703125" style="20" customWidth="1"/>
    <col min="1350" max="1350" width="11" style="20" customWidth="1"/>
    <col min="1351" max="1351" width="1.5703125" style="20" customWidth="1"/>
    <col min="1352" max="1352" width="11" style="20" customWidth="1"/>
    <col min="1353" max="1353" width="1.5703125" style="20" customWidth="1"/>
    <col min="1354" max="1354" width="11" style="20" customWidth="1"/>
    <col min="1355" max="1536" width="7.5703125" style="20"/>
    <col min="1537" max="1537" width="5" style="20" customWidth="1"/>
    <col min="1538" max="1538" width="2.42578125" style="20" customWidth="1"/>
    <col min="1539" max="1539" width="19.5703125" style="20" customWidth="1"/>
    <col min="1540" max="1540" width="2.42578125" style="20" customWidth="1"/>
    <col min="1541" max="1541" width="13.5703125" style="20" customWidth="1"/>
    <col min="1542" max="1542" width="1.5703125" style="20" customWidth="1"/>
    <col min="1543" max="1543" width="9.28515625" style="20" customWidth="1"/>
    <col min="1544" max="1544" width="1.5703125" style="20" customWidth="1"/>
    <col min="1545" max="1545" width="9.28515625" style="20" customWidth="1"/>
    <col min="1546" max="1546" width="2.42578125" style="20" customWidth="1"/>
    <col min="1547" max="1547" width="13.5703125" style="20" customWidth="1"/>
    <col min="1548" max="1548" width="1.5703125" style="20" customWidth="1"/>
    <col min="1549" max="1549" width="9.28515625" style="20" customWidth="1"/>
    <col min="1550" max="1550" width="1.5703125" style="20" customWidth="1"/>
    <col min="1551" max="1551" width="9.28515625" style="20" customWidth="1"/>
    <col min="1552" max="1552" width="2.42578125" style="20" customWidth="1"/>
    <col min="1553" max="1553" width="13.5703125" style="20" customWidth="1"/>
    <col min="1554" max="1554" width="1.5703125" style="20" customWidth="1"/>
    <col min="1555" max="1555" width="9.28515625" style="20" customWidth="1"/>
    <col min="1556" max="1556" width="1.5703125" style="20" customWidth="1"/>
    <col min="1557" max="1557" width="9.28515625" style="20" customWidth="1"/>
    <col min="1558" max="1558" width="2.42578125" style="20" customWidth="1"/>
    <col min="1559" max="1559" width="13.5703125" style="20" customWidth="1"/>
    <col min="1560" max="1560" width="1.5703125" style="20" customWidth="1"/>
    <col min="1561" max="1561" width="9.28515625" style="20" customWidth="1"/>
    <col min="1562" max="1562" width="1.5703125" style="20" customWidth="1"/>
    <col min="1563" max="1563" width="9.28515625" style="20" customWidth="1"/>
    <col min="1564" max="1565" width="1.5703125" style="20" customWidth="1"/>
    <col min="1566" max="1566" width="11.5703125" style="20" customWidth="1"/>
    <col min="1567" max="1567" width="1.5703125" style="20" customWidth="1"/>
    <col min="1568" max="1568" width="7.5703125" style="20" customWidth="1"/>
    <col min="1569" max="1569" width="1.5703125" style="20" customWidth="1"/>
    <col min="1570" max="1570" width="7.5703125" style="20" customWidth="1"/>
    <col min="1571" max="1571" width="1.5703125" style="20" customWidth="1"/>
    <col min="1572" max="1572" width="10.140625" style="20" customWidth="1"/>
    <col min="1573" max="1573" width="1.5703125" style="20" customWidth="1"/>
    <col min="1574" max="1574" width="7.5703125" style="20" customWidth="1"/>
    <col min="1575" max="1575" width="1.5703125" style="20" customWidth="1"/>
    <col min="1576" max="1576" width="7.85546875" style="20" customWidth="1"/>
    <col min="1577" max="1577" width="1.5703125" style="20" customWidth="1"/>
    <col min="1578" max="1578" width="13.7109375" style="20" customWidth="1"/>
    <col min="1579" max="1579" width="1.28515625" style="20" customWidth="1"/>
    <col min="1580" max="1580" width="12.85546875" style="20" customWidth="1"/>
    <col min="1581" max="1581" width="1.5703125" style="20" customWidth="1"/>
    <col min="1582" max="1582" width="8.140625" style="20" customWidth="1"/>
    <col min="1583" max="1583" width="1.5703125" style="20" customWidth="1"/>
    <col min="1584" max="1584" width="13.140625" style="20" customWidth="1"/>
    <col min="1585" max="1585" width="1.5703125" style="20" customWidth="1"/>
    <col min="1586" max="1586" width="8.42578125" style="20" customWidth="1"/>
    <col min="1587" max="1587" width="1.28515625" style="20" customWidth="1"/>
    <col min="1588" max="1588" width="11.7109375" style="20" customWidth="1"/>
    <col min="1589" max="1589" width="1.5703125" style="20" customWidth="1"/>
    <col min="1590" max="1590" width="8.42578125" style="20" customWidth="1"/>
    <col min="1591" max="1591" width="1" style="20" customWidth="1"/>
    <col min="1592" max="1592" width="11.5703125" style="20" customWidth="1"/>
    <col min="1593" max="1593" width="1.5703125" style="20" customWidth="1"/>
    <col min="1594" max="1594" width="11" style="20" customWidth="1"/>
    <col min="1595" max="1595" width="1.5703125" style="20" customWidth="1"/>
    <col min="1596" max="1596" width="4.140625" style="20" customWidth="1"/>
    <col min="1597" max="1597" width="1.5703125" style="20" customWidth="1"/>
    <col min="1598" max="1598" width="11" style="20" customWidth="1"/>
    <col min="1599" max="1599" width="1.5703125" style="20" customWidth="1"/>
    <col min="1600" max="1600" width="11" style="20" customWidth="1"/>
    <col min="1601" max="1601" width="1.5703125" style="20" customWidth="1"/>
    <col min="1602" max="1602" width="11" style="20" customWidth="1"/>
    <col min="1603" max="1603" width="1.5703125" style="20" customWidth="1"/>
    <col min="1604" max="1604" width="11" style="20" customWidth="1"/>
    <col min="1605" max="1605" width="1.5703125" style="20" customWidth="1"/>
    <col min="1606" max="1606" width="11" style="20" customWidth="1"/>
    <col min="1607" max="1607" width="1.5703125" style="20" customWidth="1"/>
    <col min="1608" max="1608" width="11" style="20" customWidth="1"/>
    <col min="1609" max="1609" width="1.5703125" style="20" customWidth="1"/>
    <col min="1610" max="1610" width="11" style="20" customWidth="1"/>
    <col min="1611" max="1792" width="7.5703125" style="20"/>
    <col min="1793" max="1793" width="5" style="20" customWidth="1"/>
    <col min="1794" max="1794" width="2.42578125" style="20" customWidth="1"/>
    <col min="1795" max="1795" width="19.5703125" style="20" customWidth="1"/>
    <col min="1796" max="1796" width="2.42578125" style="20" customWidth="1"/>
    <col min="1797" max="1797" width="13.5703125" style="20" customWidth="1"/>
    <col min="1798" max="1798" width="1.5703125" style="20" customWidth="1"/>
    <col min="1799" max="1799" width="9.28515625" style="20" customWidth="1"/>
    <col min="1800" max="1800" width="1.5703125" style="20" customWidth="1"/>
    <col min="1801" max="1801" width="9.28515625" style="20" customWidth="1"/>
    <col min="1802" max="1802" width="2.42578125" style="20" customWidth="1"/>
    <col min="1803" max="1803" width="13.5703125" style="20" customWidth="1"/>
    <col min="1804" max="1804" width="1.5703125" style="20" customWidth="1"/>
    <col min="1805" max="1805" width="9.28515625" style="20" customWidth="1"/>
    <col min="1806" max="1806" width="1.5703125" style="20" customWidth="1"/>
    <col min="1807" max="1807" width="9.28515625" style="20" customWidth="1"/>
    <col min="1808" max="1808" width="2.42578125" style="20" customWidth="1"/>
    <col min="1809" max="1809" width="13.5703125" style="20" customWidth="1"/>
    <col min="1810" max="1810" width="1.5703125" style="20" customWidth="1"/>
    <col min="1811" max="1811" width="9.28515625" style="20" customWidth="1"/>
    <col min="1812" max="1812" width="1.5703125" style="20" customWidth="1"/>
    <col min="1813" max="1813" width="9.28515625" style="20" customWidth="1"/>
    <col min="1814" max="1814" width="2.42578125" style="20" customWidth="1"/>
    <col min="1815" max="1815" width="13.5703125" style="20" customWidth="1"/>
    <col min="1816" max="1816" width="1.5703125" style="20" customWidth="1"/>
    <col min="1817" max="1817" width="9.28515625" style="20" customWidth="1"/>
    <col min="1818" max="1818" width="1.5703125" style="20" customWidth="1"/>
    <col min="1819" max="1819" width="9.28515625" style="20" customWidth="1"/>
    <col min="1820" max="1821" width="1.5703125" style="20" customWidth="1"/>
    <col min="1822" max="1822" width="11.5703125" style="20" customWidth="1"/>
    <col min="1823" max="1823" width="1.5703125" style="20" customWidth="1"/>
    <col min="1824" max="1824" width="7.5703125" style="20" customWidth="1"/>
    <col min="1825" max="1825" width="1.5703125" style="20" customWidth="1"/>
    <col min="1826" max="1826" width="7.5703125" style="20" customWidth="1"/>
    <col min="1827" max="1827" width="1.5703125" style="20" customWidth="1"/>
    <col min="1828" max="1828" width="10.140625" style="20" customWidth="1"/>
    <col min="1829" max="1829" width="1.5703125" style="20" customWidth="1"/>
    <col min="1830" max="1830" width="7.5703125" style="20" customWidth="1"/>
    <col min="1831" max="1831" width="1.5703125" style="20" customWidth="1"/>
    <col min="1832" max="1832" width="7.85546875" style="20" customWidth="1"/>
    <col min="1833" max="1833" width="1.5703125" style="20" customWidth="1"/>
    <col min="1834" max="1834" width="13.7109375" style="20" customWidth="1"/>
    <col min="1835" max="1835" width="1.28515625" style="20" customWidth="1"/>
    <col min="1836" max="1836" width="12.85546875" style="20" customWidth="1"/>
    <col min="1837" max="1837" width="1.5703125" style="20" customWidth="1"/>
    <col min="1838" max="1838" width="8.140625" style="20" customWidth="1"/>
    <col min="1839" max="1839" width="1.5703125" style="20" customWidth="1"/>
    <col min="1840" max="1840" width="13.140625" style="20" customWidth="1"/>
    <col min="1841" max="1841" width="1.5703125" style="20" customWidth="1"/>
    <col min="1842" max="1842" width="8.42578125" style="20" customWidth="1"/>
    <col min="1843" max="1843" width="1.28515625" style="20" customWidth="1"/>
    <col min="1844" max="1844" width="11.7109375" style="20" customWidth="1"/>
    <col min="1845" max="1845" width="1.5703125" style="20" customWidth="1"/>
    <col min="1846" max="1846" width="8.42578125" style="20" customWidth="1"/>
    <col min="1847" max="1847" width="1" style="20" customWidth="1"/>
    <col min="1848" max="1848" width="11.5703125" style="20" customWidth="1"/>
    <col min="1849" max="1849" width="1.5703125" style="20" customWidth="1"/>
    <col min="1850" max="1850" width="11" style="20" customWidth="1"/>
    <col min="1851" max="1851" width="1.5703125" style="20" customWidth="1"/>
    <col min="1852" max="1852" width="4.140625" style="20" customWidth="1"/>
    <col min="1853" max="1853" width="1.5703125" style="20" customWidth="1"/>
    <col min="1854" max="1854" width="11" style="20" customWidth="1"/>
    <col min="1855" max="1855" width="1.5703125" style="20" customWidth="1"/>
    <col min="1856" max="1856" width="11" style="20" customWidth="1"/>
    <col min="1857" max="1857" width="1.5703125" style="20" customWidth="1"/>
    <col min="1858" max="1858" width="11" style="20" customWidth="1"/>
    <col min="1859" max="1859" width="1.5703125" style="20" customWidth="1"/>
    <col min="1860" max="1860" width="11" style="20" customWidth="1"/>
    <col min="1861" max="1861" width="1.5703125" style="20" customWidth="1"/>
    <col min="1862" max="1862" width="11" style="20" customWidth="1"/>
    <col min="1863" max="1863" width="1.5703125" style="20" customWidth="1"/>
    <col min="1864" max="1864" width="11" style="20" customWidth="1"/>
    <col min="1865" max="1865" width="1.5703125" style="20" customWidth="1"/>
    <col min="1866" max="1866" width="11" style="20" customWidth="1"/>
    <col min="1867" max="2048" width="7.5703125" style="20"/>
    <col min="2049" max="2049" width="5" style="20" customWidth="1"/>
    <col min="2050" max="2050" width="2.42578125" style="20" customWidth="1"/>
    <col min="2051" max="2051" width="19.5703125" style="20" customWidth="1"/>
    <col min="2052" max="2052" width="2.42578125" style="20" customWidth="1"/>
    <col min="2053" max="2053" width="13.5703125" style="20" customWidth="1"/>
    <col min="2054" max="2054" width="1.5703125" style="20" customWidth="1"/>
    <col min="2055" max="2055" width="9.28515625" style="20" customWidth="1"/>
    <col min="2056" max="2056" width="1.5703125" style="20" customWidth="1"/>
    <col min="2057" max="2057" width="9.28515625" style="20" customWidth="1"/>
    <col min="2058" max="2058" width="2.42578125" style="20" customWidth="1"/>
    <col min="2059" max="2059" width="13.5703125" style="20" customWidth="1"/>
    <col min="2060" max="2060" width="1.5703125" style="20" customWidth="1"/>
    <col min="2061" max="2061" width="9.28515625" style="20" customWidth="1"/>
    <col min="2062" max="2062" width="1.5703125" style="20" customWidth="1"/>
    <col min="2063" max="2063" width="9.28515625" style="20" customWidth="1"/>
    <col min="2064" max="2064" width="2.42578125" style="20" customWidth="1"/>
    <col min="2065" max="2065" width="13.5703125" style="20" customWidth="1"/>
    <col min="2066" max="2066" width="1.5703125" style="20" customWidth="1"/>
    <col min="2067" max="2067" width="9.28515625" style="20" customWidth="1"/>
    <col min="2068" max="2068" width="1.5703125" style="20" customWidth="1"/>
    <col min="2069" max="2069" width="9.28515625" style="20" customWidth="1"/>
    <col min="2070" max="2070" width="2.42578125" style="20" customWidth="1"/>
    <col min="2071" max="2071" width="13.5703125" style="20" customWidth="1"/>
    <col min="2072" max="2072" width="1.5703125" style="20" customWidth="1"/>
    <col min="2073" max="2073" width="9.28515625" style="20" customWidth="1"/>
    <col min="2074" max="2074" width="1.5703125" style="20" customWidth="1"/>
    <col min="2075" max="2075" width="9.28515625" style="20" customWidth="1"/>
    <col min="2076" max="2077" width="1.5703125" style="20" customWidth="1"/>
    <col min="2078" max="2078" width="11.5703125" style="20" customWidth="1"/>
    <col min="2079" max="2079" width="1.5703125" style="20" customWidth="1"/>
    <col min="2080" max="2080" width="7.5703125" style="20" customWidth="1"/>
    <col min="2081" max="2081" width="1.5703125" style="20" customWidth="1"/>
    <col min="2082" max="2082" width="7.5703125" style="20" customWidth="1"/>
    <col min="2083" max="2083" width="1.5703125" style="20" customWidth="1"/>
    <col min="2084" max="2084" width="10.140625" style="20" customWidth="1"/>
    <col min="2085" max="2085" width="1.5703125" style="20" customWidth="1"/>
    <col min="2086" max="2086" width="7.5703125" style="20" customWidth="1"/>
    <col min="2087" max="2087" width="1.5703125" style="20" customWidth="1"/>
    <col min="2088" max="2088" width="7.85546875" style="20" customWidth="1"/>
    <col min="2089" max="2089" width="1.5703125" style="20" customWidth="1"/>
    <col min="2090" max="2090" width="13.7109375" style="20" customWidth="1"/>
    <col min="2091" max="2091" width="1.28515625" style="20" customWidth="1"/>
    <col min="2092" max="2092" width="12.85546875" style="20" customWidth="1"/>
    <col min="2093" max="2093" width="1.5703125" style="20" customWidth="1"/>
    <col min="2094" max="2094" width="8.140625" style="20" customWidth="1"/>
    <col min="2095" max="2095" width="1.5703125" style="20" customWidth="1"/>
    <col min="2096" max="2096" width="13.140625" style="20" customWidth="1"/>
    <col min="2097" max="2097" width="1.5703125" style="20" customWidth="1"/>
    <col min="2098" max="2098" width="8.42578125" style="20" customWidth="1"/>
    <col min="2099" max="2099" width="1.28515625" style="20" customWidth="1"/>
    <col min="2100" max="2100" width="11.7109375" style="20" customWidth="1"/>
    <col min="2101" max="2101" width="1.5703125" style="20" customWidth="1"/>
    <col min="2102" max="2102" width="8.42578125" style="20" customWidth="1"/>
    <col min="2103" max="2103" width="1" style="20" customWidth="1"/>
    <col min="2104" max="2104" width="11.5703125" style="20" customWidth="1"/>
    <col min="2105" max="2105" width="1.5703125" style="20" customWidth="1"/>
    <col min="2106" max="2106" width="11" style="20" customWidth="1"/>
    <col min="2107" max="2107" width="1.5703125" style="20" customWidth="1"/>
    <col min="2108" max="2108" width="4.140625" style="20" customWidth="1"/>
    <col min="2109" max="2109" width="1.5703125" style="20" customWidth="1"/>
    <col min="2110" max="2110" width="11" style="20" customWidth="1"/>
    <col min="2111" max="2111" width="1.5703125" style="20" customWidth="1"/>
    <col min="2112" max="2112" width="11" style="20" customWidth="1"/>
    <col min="2113" max="2113" width="1.5703125" style="20" customWidth="1"/>
    <col min="2114" max="2114" width="11" style="20" customWidth="1"/>
    <col min="2115" max="2115" width="1.5703125" style="20" customWidth="1"/>
    <col min="2116" max="2116" width="11" style="20" customWidth="1"/>
    <col min="2117" max="2117" width="1.5703125" style="20" customWidth="1"/>
    <col min="2118" max="2118" width="11" style="20" customWidth="1"/>
    <col min="2119" max="2119" width="1.5703125" style="20" customWidth="1"/>
    <col min="2120" max="2120" width="11" style="20" customWidth="1"/>
    <col min="2121" max="2121" width="1.5703125" style="20" customWidth="1"/>
    <col min="2122" max="2122" width="11" style="20" customWidth="1"/>
    <col min="2123" max="2304" width="7.5703125" style="20"/>
    <col min="2305" max="2305" width="5" style="20" customWidth="1"/>
    <col min="2306" max="2306" width="2.42578125" style="20" customWidth="1"/>
    <col min="2307" max="2307" width="19.5703125" style="20" customWidth="1"/>
    <col min="2308" max="2308" width="2.42578125" style="20" customWidth="1"/>
    <col min="2309" max="2309" width="13.5703125" style="20" customWidth="1"/>
    <col min="2310" max="2310" width="1.5703125" style="20" customWidth="1"/>
    <col min="2311" max="2311" width="9.28515625" style="20" customWidth="1"/>
    <col min="2312" max="2312" width="1.5703125" style="20" customWidth="1"/>
    <col min="2313" max="2313" width="9.28515625" style="20" customWidth="1"/>
    <col min="2314" max="2314" width="2.42578125" style="20" customWidth="1"/>
    <col min="2315" max="2315" width="13.5703125" style="20" customWidth="1"/>
    <col min="2316" max="2316" width="1.5703125" style="20" customWidth="1"/>
    <col min="2317" max="2317" width="9.28515625" style="20" customWidth="1"/>
    <col min="2318" max="2318" width="1.5703125" style="20" customWidth="1"/>
    <col min="2319" max="2319" width="9.28515625" style="20" customWidth="1"/>
    <col min="2320" max="2320" width="2.42578125" style="20" customWidth="1"/>
    <col min="2321" max="2321" width="13.5703125" style="20" customWidth="1"/>
    <col min="2322" max="2322" width="1.5703125" style="20" customWidth="1"/>
    <col min="2323" max="2323" width="9.28515625" style="20" customWidth="1"/>
    <col min="2324" max="2324" width="1.5703125" style="20" customWidth="1"/>
    <col min="2325" max="2325" width="9.28515625" style="20" customWidth="1"/>
    <col min="2326" max="2326" width="2.42578125" style="20" customWidth="1"/>
    <col min="2327" max="2327" width="13.5703125" style="20" customWidth="1"/>
    <col min="2328" max="2328" width="1.5703125" style="20" customWidth="1"/>
    <col min="2329" max="2329" width="9.28515625" style="20" customWidth="1"/>
    <col min="2330" max="2330" width="1.5703125" style="20" customWidth="1"/>
    <col min="2331" max="2331" width="9.28515625" style="20" customWidth="1"/>
    <col min="2332" max="2333" width="1.5703125" style="20" customWidth="1"/>
    <col min="2334" max="2334" width="11.5703125" style="20" customWidth="1"/>
    <col min="2335" max="2335" width="1.5703125" style="20" customWidth="1"/>
    <col min="2336" max="2336" width="7.5703125" style="20" customWidth="1"/>
    <col min="2337" max="2337" width="1.5703125" style="20" customWidth="1"/>
    <col min="2338" max="2338" width="7.5703125" style="20" customWidth="1"/>
    <col min="2339" max="2339" width="1.5703125" style="20" customWidth="1"/>
    <col min="2340" max="2340" width="10.140625" style="20" customWidth="1"/>
    <col min="2341" max="2341" width="1.5703125" style="20" customWidth="1"/>
    <col min="2342" max="2342" width="7.5703125" style="20" customWidth="1"/>
    <col min="2343" max="2343" width="1.5703125" style="20" customWidth="1"/>
    <col min="2344" max="2344" width="7.85546875" style="20" customWidth="1"/>
    <col min="2345" max="2345" width="1.5703125" style="20" customWidth="1"/>
    <col min="2346" max="2346" width="13.7109375" style="20" customWidth="1"/>
    <col min="2347" max="2347" width="1.28515625" style="20" customWidth="1"/>
    <col min="2348" max="2348" width="12.85546875" style="20" customWidth="1"/>
    <col min="2349" max="2349" width="1.5703125" style="20" customWidth="1"/>
    <col min="2350" max="2350" width="8.140625" style="20" customWidth="1"/>
    <col min="2351" max="2351" width="1.5703125" style="20" customWidth="1"/>
    <col min="2352" max="2352" width="13.140625" style="20" customWidth="1"/>
    <col min="2353" max="2353" width="1.5703125" style="20" customWidth="1"/>
    <col min="2354" max="2354" width="8.42578125" style="20" customWidth="1"/>
    <col min="2355" max="2355" width="1.28515625" style="20" customWidth="1"/>
    <col min="2356" max="2356" width="11.7109375" style="20" customWidth="1"/>
    <col min="2357" max="2357" width="1.5703125" style="20" customWidth="1"/>
    <col min="2358" max="2358" width="8.42578125" style="20" customWidth="1"/>
    <col min="2359" max="2359" width="1" style="20" customWidth="1"/>
    <col min="2360" max="2360" width="11.5703125" style="20" customWidth="1"/>
    <col min="2361" max="2361" width="1.5703125" style="20" customWidth="1"/>
    <col min="2362" max="2362" width="11" style="20" customWidth="1"/>
    <col min="2363" max="2363" width="1.5703125" style="20" customWidth="1"/>
    <col min="2364" max="2364" width="4.140625" style="20" customWidth="1"/>
    <col min="2365" max="2365" width="1.5703125" style="20" customWidth="1"/>
    <col min="2366" max="2366" width="11" style="20" customWidth="1"/>
    <col min="2367" max="2367" width="1.5703125" style="20" customWidth="1"/>
    <col min="2368" max="2368" width="11" style="20" customWidth="1"/>
    <col min="2369" max="2369" width="1.5703125" style="20" customWidth="1"/>
    <col min="2370" max="2370" width="11" style="20" customWidth="1"/>
    <col min="2371" max="2371" width="1.5703125" style="20" customWidth="1"/>
    <col min="2372" max="2372" width="11" style="20" customWidth="1"/>
    <col min="2373" max="2373" width="1.5703125" style="20" customWidth="1"/>
    <col min="2374" max="2374" width="11" style="20" customWidth="1"/>
    <col min="2375" max="2375" width="1.5703125" style="20" customWidth="1"/>
    <col min="2376" max="2376" width="11" style="20" customWidth="1"/>
    <col min="2377" max="2377" width="1.5703125" style="20" customWidth="1"/>
    <col min="2378" max="2378" width="11" style="20" customWidth="1"/>
    <col min="2379" max="2560" width="7.5703125" style="20"/>
    <col min="2561" max="2561" width="5" style="20" customWidth="1"/>
    <col min="2562" max="2562" width="2.42578125" style="20" customWidth="1"/>
    <col min="2563" max="2563" width="19.5703125" style="20" customWidth="1"/>
    <col min="2564" max="2564" width="2.42578125" style="20" customWidth="1"/>
    <col min="2565" max="2565" width="13.5703125" style="20" customWidth="1"/>
    <col min="2566" max="2566" width="1.5703125" style="20" customWidth="1"/>
    <col min="2567" max="2567" width="9.28515625" style="20" customWidth="1"/>
    <col min="2568" max="2568" width="1.5703125" style="20" customWidth="1"/>
    <col min="2569" max="2569" width="9.28515625" style="20" customWidth="1"/>
    <col min="2570" max="2570" width="2.42578125" style="20" customWidth="1"/>
    <col min="2571" max="2571" width="13.5703125" style="20" customWidth="1"/>
    <col min="2572" max="2572" width="1.5703125" style="20" customWidth="1"/>
    <col min="2573" max="2573" width="9.28515625" style="20" customWidth="1"/>
    <col min="2574" max="2574" width="1.5703125" style="20" customWidth="1"/>
    <col min="2575" max="2575" width="9.28515625" style="20" customWidth="1"/>
    <col min="2576" max="2576" width="2.42578125" style="20" customWidth="1"/>
    <col min="2577" max="2577" width="13.5703125" style="20" customWidth="1"/>
    <col min="2578" max="2578" width="1.5703125" style="20" customWidth="1"/>
    <col min="2579" max="2579" width="9.28515625" style="20" customWidth="1"/>
    <col min="2580" max="2580" width="1.5703125" style="20" customWidth="1"/>
    <col min="2581" max="2581" width="9.28515625" style="20" customWidth="1"/>
    <col min="2582" max="2582" width="2.42578125" style="20" customWidth="1"/>
    <col min="2583" max="2583" width="13.5703125" style="20" customWidth="1"/>
    <col min="2584" max="2584" width="1.5703125" style="20" customWidth="1"/>
    <col min="2585" max="2585" width="9.28515625" style="20" customWidth="1"/>
    <col min="2586" max="2586" width="1.5703125" style="20" customWidth="1"/>
    <col min="2587" max="2587" width="9.28515625" style="20" customWidth="1"/>
    <col min="2588" max="2589" width="1.5703125" style="20" customWidth="1"/>
    <col min="2590" max="2590" width="11.5703125" style="20" customWidth="1"/>
    <col min="2591" max="2591" width="1.5703125" style="20" customWidth="1"/>
    <col min="2592" max="2592" width="7.5703125" style="20" customWidth="1"/>
    <col min="2593" max="2593" width="1.5703125" style="20" customWidth="1"/>
    <col min="2594" max="2594" width="7.5703125" style="20" customWidth="1"/>
    <col min="2595" max="2595" width="1.5703125" style="20" customWidth="1"/>
    <col min="2596" max="2596" width="10.140625" style="20" customWidth="1"/>
    <col min="2597" max="2597" width="1.5703125" style="20" customWidth="1"/>
    <col min="2598" max="2598" width="7.5703125" style="20" customWidth="1"/>
    <col min="2599" max="2599" width="1.5703125" style="20" customWidth="1"/>
    <col min="2600" max="2600" width="7.85546875" style="20" customWidth="1"/>
    <col min="2601" max="2601" width="1.5703125" style="20" customWidth="1"/>
    <col min="2602" max="2602" width="13.7109375" style="20" customWidth="1"/>
    <col min="2603" max="2603" width="1.28515625" style="20" customWidth="1"/>
    <col min="2604" max="2604" width="12.85546875" style="20" customWidth="1"/>
    <col min="2605" max="2605" width="1.5703125" style="20" customWidth="1"/>
    <col min="2606" max="2606" width="8.140625" style="20" customWidth="1"/>
    <col min="2607" max="2607" width="1.5703125" style="20" customWidth="1"/>
    <col min="2608" max="2608" width="13.140625" style="20" customWidth="1"/>
    <col min="2609" max="2609" width="1.5703125" style="20" customWidth="1"/>
    <col min="2610" max="2610" width="8.42578125" style="20" customWidth="1"/>
    <col min="2611" max="2611" width="1.28515625" style="20" customWidth="1"/>
    <col min="2612" max="2612" width="11.7109375" style="20" customWidth="1"/>
    <col min="2613" max="2613" width="1.5703125" style="20" customWidth="1"/>
    <col min="2614" max="2614" width="8.42578125" style="20" customWidth="1"/>
    <col min="2615" max="2615" width="1" style="20" customWidth="1"/>
    <col min="2616" max="2616" width="11.5703125" style="20" customWidth="1"/>
    <col min="2617" max="2617" width="1.5703125" style="20" customWidth="1"/>
    <col min="2618" max="2618" width="11" style="20" customWidth="1"/>
    <col min="2619" max="2619" width="1.5703125" style="20" customWidth="1"/>
    <col min="2620" max="2620" width="4.140625" style="20" customWidth="1"/>
    <col min="2621" max="2621" width="1.5703125" style="20" customWidth="1"/>
    <col min="2622" max="2622" width="11" style="20" customWidth="1"/>
    <col min="2623" max="2623" width="1.5703125" style="20" customWidth="1"/>
    <col min="2624" max="2624" width="11" style="20" customWidth="1"/>
    <col min="2625" max="2625" width="1.5703125" style="20" customWidth="1"/>
    <col min="2626" max="2626" width="11" style="20" customWidth="1"/>
    <col min="2627" max="2627" width="1.5703125" style="20" customWidth="1"/>
    <col min="2628" max="2628" width="11" style="20" customWidth="1"/>
    <col min="2629" max="2629" width="1.5703125" style="20" customWidth="1"/>
    <col min="2630" max="2630" width="11" style="20" customWidth="1"/>
    <col min="2631" max="2631" width="1.5703125" style="20" customWidth="1"/>
    <col min="2632" max="2632" width="11" style="20" customWidth="1"/>
    <col min="2633" max="2633" width="1.5703125" style="20" customWidth="1"/>
    <col min="2634" max="2634" width="11" style="20" customWidth="1"/>
    <col min="2635" max="2816" width="7.5703125" style="20"/>
    <col min="2817" max="2817" width="5" style="20" customWidth="1"/>
    <col min="2818" max="2818" width="2.42578125" style="20" customWidth="1"/>
    <col min="2819" max="2819" width="19.5703125" style="20" customWidth="1"/>
    <col min="2820" max="2820" width="2.42578125" style="20" customWidth="1"/>
    <col min="2821" max="2821" width="13.5703125" style="20" customWidth="1"/>
    <col min="2822" max="2822" width="1.5703125" style="20" customWidth="1"/>
    <col min="2823" max="2823" width="9.28515625" style="20" customWidth="1"/>
    <col min="2824" max="2824" width="1.5703125" style="20" customWidth="1"/>
    <col min="2825" max="2825" width="9.28515625" style="20" customWidth="1"/>
    <col min="2826" max="2826" width="2.42578125" style="20" customWidth="1"/>
    <col min="2827" max="2827" width="13.5703125" style="20" customWidth="1"/>
    <col min="2828" max="2828" width="1.5703125" style="20" customWidth="1"/>
    <col min="2829" max="2829" width="9.28515625" style="20" customWidth="1"/>
    <col min="2830" max="2830" width="1.5703125" style="20" customWidth="1"/>
    <col min="2831" max="2831" width="9.28515625" style="20" customWidth="1"/>
    <col min="2832" max="2832" width="2.42578125" style="20" customWidth="1"/>
    <col min="2833" max="2833" width="13.5703125" style="20" customWidth="1"/>
    <col min="2834" max="2834" width="1.5703125" style="20" customWidth="1"/>
    <col min="2835" max="2835" width="9.28515625" style="20" customWidth="1"/>
    <col min="2836" max="2836" width="1.5703125" style="20" customWidth="1"/>
    <col min="2837" max="2837" width="9.28515625" style="20" customWidth="1"/>
    <col min="2838" max="2838" width="2.42578125" style="20" customWidth="1"/>
    <col min="2839" max="2839" width="13.5703125" style="20" customWidth="1"/>
    <col min="2840" max="2840" width="1.5703125" style="20" customWidth="1"/>
    <col min="2841" max="2841" width="9.28515625" style="20" customWidth="1"/>
    <col min="2842" max="2842" width="1.5703125" style="20" customWidth="1"/>
    <col min="2843" max="2843" width="9.28515625" style="20" customWidth="1"/>
    <col min="2844" max="2845" width="1.5703125" style="20" customWidth="1"/>
    <col min="2846" max="2846" width="11.5703125" style="20" customWidth="1"/>
    <col min="2847" max="2847" width="1.5703125" style="20" customWidth="1"/>
    <col min="2848" max="2848" width="7.5703125" style="20" customWidth="1"/>
    <col min="2849" max="2849" width="1.5703125" style="20" customWidth="1"/>
    <col min="2850" max="2850" width="7.5703125" style="20" customWidth="1"/>
    <col min="2851" max="2851" width="1.5703125" style="20" customWidth="1"/>
    <col min="2852" max="2852" width="10.140625" style="20" customWidth="1"/>
    <col min="2853" max="2853" width="1.5703125" style="20" customWidth="1"/>
    <col min="2854" max="2854" width="7.5703125" style="20" customWidth="1"/>
    <col min="2855" max="2855" width="1.5703125" style="20" customWidth="1"/>
    <col min="2856" max="2856" width="7.85546875" style="20" customWidth="1"/>
    <col min="2857" max="2857" width="1.5703125" style="20" customWidth="1"/>
    <col min="2858" max="2858" width="13.7109375" style="20" customWidth="1"/>
    <col min="2859" max="2859" width="1.28515625" style="20" customWidth="1"/>
    <col min="2860" max="2860" width="12.85546875" style="20" customWidth="1"/>
    <col min="2861" max="2861" width="1.5703125" style="20" customWidth="1"/>
    <col min="2862" max="2862" width="8.140625" style="20" customWidth="1"/>
    <col min="2863" max="2863" width="1.5703125" style="20" customWidth="1"/>
    <col min="2864" max="2864" width="13.140625" style="20" customWidth="1"/>
    <col min="2865" max="2865" width="1.5703125" style="20" customWidth="1"/>
    <col min="2866" max="2866" width="8.42578125" style="20" customWidth="1"/>
    <col min="2867" max="2867" width="1.28515625" style="20" customWidth="1"/>
    <col min="2868" max="2868" width="11.7109375" style="20" customWidth="1"/>
    <col min="2869" max="2869" width="1.5703125" style="20" customWidth="1"/>
    <col min="2870" max="2870" width="8.42578125" style="20" customWidth="1"/>
    <col min="2871" max="2871" width="1" style="20" customWidth="1"/>
    <col min="2872" max="2872" width="11.5703125" style="20" customWidth="1"/>
    <col min="2873" max="2873" width="1.5703125" style="20" customWidth="1"/>
    <col min="2874" max="2874" width="11" style="20" customWidth="1"/>
    <col min="2875" max="2875" width="1.5703125" style="20" customWidth="1"/>
    <col min="2876" max="2876" width="4.140625" style="20" customWidth="1"/>
    <col min="2877" max="2877" width="1.5703125" style="20" customWidth="1"/>
    <col min="2878" max="2878" width="11" style="20" customWidth="1"/>
    <col min="2879" max="2879" width="1.5703125" style="20" customWidth="1"/>
    <col min="2880" max="2880" width="11" style="20" customWidth="1"/>
    <col min="2881" max="2881" width="1.5703125" style="20" customWidth="1"/>
    <col min="2882" max="2882" width="11" style="20" customWidth="1"/>
    <col min="2883" max="2883" width="1.5703125" style="20" customWidth="1"/>
    <col min="2884" max="2884" width="11" style="20" customWidth="1"/>
    <col min="2885" max="2885" width="1.5703125" style="20" customWidth="1"/>
    <col min="2886" max="2886" width="11" style="20" customWidth="1"/>
    <col min="2887" max="2887" width="1.5703125" style="20" customWidth="1"/>
    <col min="2888" max="2888" width="11" style="20" customWidth="1"/>
    <col min="2889" max="2889" width="1.5703125" style="20" customWidth="1"/>
    <col min="2890" max="2890" width="11" style="20" customWidth="1"/>
    <col min="2891" max="3072" width="7.5703125" style="20"/>
    <col min="3073" max="3073" width="5" style="20" customWidth="1"/>
    <col min="3074" max="3074" width="2.42578125" style="20" customWidth="1"/>
    <col min="3075" max="3075" width="19.5703125" style="20" customWidth="1"/>
    <col min="3076" max="3076" width="2.42578125" style="20" customWidth="1"/>
    <col min="3077" max="3077" width="13.5703125" style="20" customWidth="1"/>
    <col min="3078" max="3078" width="1.5703125" style="20" customWidth="1"/>
    <col min="3079" max="3079" width="9.28515625" style="20" customWidth="1"/>
    <col min="3080" max="3080" width="1.5703125" style="20" customWidth="1"/>
    <col min="3081" max="3081" width="9.28515625" style="20" customWidth="1"/>
    <col min="3082" max="3082" width="2.42578125" style="20" customWidth="1"/>
    <col min="3083" max="3083" width="13.5703125" style="20" customWidth="1"/>
    <col min="3084" max="3084" width="1.5703125" style="20" customWidth="1"/>
    <col min="3085" max="3085" width="9.28515625" style="20" customWidth="1"/>
    <col min="3086" max="3086" width="1.5703125" style="20" customWidth="1"/>
    <col min="3087" max="3087" width="9.28515625" style="20" customWidth="1"/>
    <col min="3088" max="3088" width="2.42578125" style="20" customWidth="1"/>
    <col min="3089" max="3089" width="13.5703125" style="20" customWidth="1"/>
    <col min="3090" max="3090" width="1.5703125" style="20" customWidth="1"/>
    <col min="3091" max="3091" width="9.28515625" style="20" customWidth="1"/>
    <col min="3092" max="3092" width="1.5703125" style="20" customWidth="1"/>
    <col min="3093" max="3093" width="9.28515625" style="20" customWidth="1"/>
    <col min="3094" max="3094" width="2.42578125" style="20" customWidth="1"/>
    <col min="3095" max="3095" width="13.5703125" style="20" customWidth="1"/>
    <col min="3096" max="3096" width="1.5703125" style="20" customWidth="1"/>
    <col min="3097" max="3097" width="9.28515625" style="20" customWidth="1"/>
    <col min="3098" max="3098" width="1.5703125" style="20" customWidth="1"/>
    <col min="3099" max="3099" width="9.28515625" style="20" customWidth="1"/>
    <col min="3100" max="3101" width="1.5703125" style="20" customWidth="1"/>
    <col min="3102" max="3102" width="11.5703125" style="20" customWidth="1"/>
    <col min="3103" max="3103" width="1.5703125" style="20" customWidth="1"/>
    <col min="3104" max="3104" width="7.5703125" style="20" customWidth="1"/>
    <col min="3105" max="3105" width="1.5703125" style="20" customWidth="1"/>
    <col min="3106" max="3106" width="7.5703125" style="20" customWidth="1"/>
    <col min="3107" max="3107" width="1.5703125" style="20" customWidth="1"/>
    <col min="3108" max="3108" width="10.140625" style="20" customWidth="1"/>
    <col min="3109" max="3109" width="1.5703125" style="20" customWidth="1"/>
    <col min="3110" max="3110" width="7.5703125" style="20" customWidth="1"/>
    <col min="3111" max="3111" width="1.5703125" style="20" customWidth="1"/>
    <col min="3112" max="3112" width="7.85546875" style="20" customWidth="1"/>
    <col min="3113" max="3113" width="1.5703125" style="20" customWidth="1"/>
    <col min="3114" max="3114" width="13.7109375" style="20" customWidth="1"/>
    <col min="3115" max="3115" width="1.28515625" style="20" customWidth="1"/>
    <col min="3116" max="3116" width="12.85546875" style="20" customWidth="1"/>
    <col min="3117" max="3117" width="1.5703125" style="20" customWidth="1"/>
    <col min="3118" max="3118" width="8.140625" style="20" customWidth="1"/>
    <col min="3119" max="3119" width="1.5703125" style="20" customWidth="1"/>
    <col min="3120" max="3120" width="13.140625" style="20" customWidth="1"/>
    <col min="3121" max="3121" width="1.5703125" style="20" customWidth="1"/>
    <col min="3122" max="3122" width="8.42578125" style="20" customWidth="1"/>
    <col min="3123" max="3123" width="1.28515625" style="20" customWidth="1"/>
    <col min="3124" max="3124" width="11.7109375" style="20" customWidth="1"/>
    <col min="3125" max="3125" width="1.5703125" style="20" customWidth="1"/>
    <col min="3126" max="3126" width="8.42578125" style="20" customWidth="1"/>
    <col min="3127" max="3127" width="1" style="20" customWidth="1"/>
    <col min="3128" max="3128" width="11.5703125" style="20" customWidth="1"/>
    <col min="3129" max="3129" width="1.5703125" style="20" customWidth="1"/>
    <col min="3130" max="3130" width="11" style="20" customWidth="1"/>
    <col min="3131" max="3131" width="1.5703125" style="20" customWidth="1"/>
    <col min="3132" max="3132" width="4.140625" style="20" customWidth="1"/>
    <col min="3133" max="3133" width="1.5703125" style="20" customWidth="1"/>
    <col min="3134" max="3134" width="11" style="20" customWidth="1"/>
    <col min="3135" max="3135" width="1.5703125" style="20" customWidth="1"/>
    <col min="3136" max="3136" width="11" style="20" customWidth="1"/>
    <col min="3137" max="3137" width="1.5703125" style="20" customWidth="1"/>
    <col min="3138" max="3138" width="11" style="20" customWidth="1"/>
    <col min="3139" max="3139" width="1.5703125" style="20" customWidth="1"/>
    <col min="3140" max="3140" width="11" style="20" customWidth="1"/>
    <col min="3141" max="3141" width="1.5703125" style="20" customWidth="1"/>
    <col min="3142" max="3142" width="11" style="20" customWidth="1"/>
    <col min="3143" max="3143" width="1.5703125" style="20" customWidth="1"/>
    <col min="3144" max="3144" width="11" style="20" customWidth="1"/>
    <col min="3145" max="3145" width="1.5703125" style="20" customWidth="1"/>
    <col min="3146" max="3146" width="11" style="20" customWidth="1"/>
    <col min="3147" max="3328" width="7.5703125" style="20"/>
    <col min="3329" max="3329" width="5" style="20" customWidth="1"/>
    <col min="3330" max="3330" width="2.42578125" style="20" customWidth="1"/>
    <col min="3331" max="3331" width="19.5703125" style="20" customWidth="1"/>
    <col min="3332" max="3332" width="2.42578125" style="20" customWidth="1"/>
    <col min="3333" max="3333" width="13.5703125" style="20" customWidth="1"/>
    <col min="3334" max="3334" width="1.5703125" style="20" customWidth="1"/>
    <col min="3335" max="3335" width="9.28515625" style="20" customWidth="1"/>
    <col min="3336" max="3336" width="1.5703125" style="20" customWidth="1"/>
    <col min="3337" max="3337" width="9.28515625" style="20" customWidth="1"/>
    <col min="3338" max="3338" width="2.42578125" style="20" customWidth="1"/>
    <col min="3339" max="3339" width="13.5703125" style="20" customWidth="1"/>
    <col min="3340" max="3340" width="1.5703125" style="20" customWidth="1"/>
    <col min="3341" max="3341" width="9.28515625" style="20" customWidth="1"/>
    <col min="3342" max="3342" width="1.5703125" style="20" customWidth="1"/>
    <col min="3343" max="3343" width="9.28515625" style="20" customWidth="1"/>
    <col min="3344" max="3344" width="2.42578125" style="20" customWidth="1"/>
    <col min="3345" max="3345" width="13.5703125" style="20" customWidth="1"/>
    <col min="3346" max="3346" width="1.5703125" style="20" customWidth="1"/>
    <col min="3347" max="3347" width="9.28515625" style="20" customWidth="1"/>
    <col min="3348" max="3348" width="1.5703125" style="20" customWidth="1"/>
    <col min="3349" max="3349" width="9.28515625" style="20" customWidth="1"/>
    <col min="3350" max="3350" width="2.42578125" style="20" customWidth="1"/>
    <col min="3351" max="3351" width="13.5703125" style="20" customWidth="1"/>
    <col min="3352" max="3352" width="1.5703125" style="20" customWidth="1"/>
    <col min="3353" max="3353" width="9.28515625" style="20" customWidth="1"/>
    <col min="3354" max="3354" width="1.5703125" style="20" customWidth="1"/>
    <col min="3355" max="3355" width="9.28515625" style="20" customWidth="1"/>
    <col min="3356" max="3357" width="1.5703125" style="20" customWidth="1"/>
    <col min="3358" max="3358" width="11.5703125" style="20" customWidth="1"/>
    <col min="3359" max="3359" width="1.5703125" style="20" customWidth="1"/>
    <col min="3360" max="3360" width="7.5703125" style="20" customWidth="1"/>
    <col min="3361" max="3361" width="1.5703125" style="20" customWidth="1"/>
    <col min="3362" max="3362" width="7.5703125" style="20" customWidth="1"/>
    <col min="3363" max="3363" width="1.5703125" style="20" customWidth="1"/>
    <col min="3364" max="3364" width="10.140625" style="20" customWidth="1"/>
    <col min="3365" max="3365" width="1.5703125" style="20" customWidth="1"/>
    <col min="3366" max="3366" width="7.5703125" style="20" customWidth="1"/>
    <col min="3367" max="3367" width="1.5703125" style="20" customWidth="1"/>
    <col min="3368" max="3368" width="7.85546875" style="20" customWidth="1"/>
    <col min="3369" max="3369" width="1.5703125" style="20" customWidth="1"/>
    <col min="3370" max="3370" width="13.7109375" style="20" customWidth="1"/>
    <col min="3371" max="3371" width="1.28515625" style="20" customWidth="1"/>
    <col min="3372" max="3372" width="12.85546875" style="20" customWidth="1"/>
    <col min="3373" max="3373" width="1.5703125" style="20" customWidth="1"/>
    <col min="3374" max="3374" width="8.140625" style="20" customWidth="1"/>
    <col min="3375" max="3375" width="1.5703125" style="20" customWidth="1"/>
    <col min="3376" max="3376" width="13.140625" style="20" customWidth="1"/>
    <col min="3377" max="3377" width="1.5703125" style="20" customWidth="1"/>
    <col min="3378" max="3378" width="8.42578125" style="20" customWidth="1"/>
    <col min="3379" max="3379" width="1.28515625" style="20" customWidth="1"/>
    <col min="3380" max="3380" width="11.7109375" style="20" customWidth="1"/>
    <col min="3381" max="3381" width="1.5703125" style="20" customWidth="1"/>
    <col min="3382" max="3382" width="8.42578125" style="20" customWidth="1"/>
    <col min="3383" max="3383" width="1" style="20" customWidth="1"/>
    <col min="3384" max="3384" width="11.5703125" style="20" customWidth="1"/>
    <col min="3385" max="3385" width="1.5703125" style="20" customWidth="1"/>
    <col min="3386" max="3386" width="11" style="20" customWidth="1"/>
    <col min="3387" max="3387" width="1.5703125" style="20" customWidth="1"/>
    <col min="3388" max="3388" width="4.140625" style="20" customWidth="1"/>
    <col min="3389" max="3389" width="1.5703125" style="20" customWidth="1"/>
    <col min="3390" max="3390" width="11" style="20" customWidth="1"/>
    <col min="3391" max="3391" width="1.5703125" style="20" customWidth="1"/>
    <col min="3392" max="3392" width="11" style="20" customWidth="1"/>
    <col min="3393" max="3393" width="1.5703125" style="20" customWidth="1"/>
    <col min="3394" max="3394" width="11" style="20" customWidth="1"/>
    <col min="3395" max="3395" width="1.5703125" style="20" customWidth="1"/>
    <col min="3396" max="3396" width="11" style="20" customWidth="1"/>
    <col min="3397" max="3397" width="1.5703125" style="20" customWidth="1"/>
    <col min="3398" max="3398" width="11" style="20" customWidth="1"/>
    <col min="3399" max="3399" width="1.5703125" style="20" customWidth="1"/>
    <col min="3400" max="3400" width="11" style="20" customWidth="1"/>
    <col min="3401" max="3401" width="1.5703125" style="20" customWidth="1"/>
    <col min="3402" max="3402" width="11" style="20" customWidth="1"/>
    <col min="3403" max="3584" width="7.5703125" style="20"/>
    <col min="3585" max="3585" width="5" style="20" customWidth="1"/>
    <col min="3586" max="3586" width="2.42578125" style="20" customWidth="1"/>
    <col min="3587" max="3587" width="19.5703125" style="20" customWidth="1"/>
    <col min="3588" max="3588" width="2.42578125" style="20" customWidth="1"/>
    <col min="3589" max="3589" width="13.5703125" style="20" customWidth="1"/>
    <col min="3590" max="3590" width="1.5703125" style="20" customWidth="1"/>
    <col min="3591" max="3591" width="9.28515625" style="20" customWidth="1"/>
    <col min="3592" max="3592" width="1.5703125" style="20" customWidth="1"/>
    <col min="3593" max="3593" width="9.28515625" style="20" customWidth="1"/>
    <col min="3594" max="3594" width="2.42578125" style="20" customWidth="1"/>
    <col min="3595" max="3595" width="13.5703125" style="20" customWidth="1"/>
    <col min="3596" max="3596" width="1.5703125" style="20" customWidth="1"/>
    <col min="3597" max="3597" width="9.28515625" style="20" customWidth="1"/>
    <col min="3598" max="3598" width="1.5703125" style="20" customWidth="1"/>
    <col min="3599" max="3599" width="9.28515625" style="20" customWidth="1"/>
    <col min="3600" max="3600" width="2.42578125" style="20" customWidth="1"/>
    <col min="3601" max="3601" width="13.5703125" style="20" customWidth="1"/>
    <col min="3602" max="3602" width="1.5703125" style="20" customWidth="1"/>
    <col min="3603" max="3603" width="9.28515625" style="20" customWidth="1"/>
    <col min="3604" max="3604" width="1.5703125" style="20" customWidth="1"/>
    <col min="3605" max="3605" width="9.28515625" style="20" customWidth="1"/>
    <col min="3606" max="3606" width="2.42578125" style="20" customWidth="1"/>
    <col min="3607" max="3607" width="13.5703125" style="20" customWidth="1"/>
    <col min="3608" max="3608" width="1.5703125" style="20" customWidth="1"/>
    <col min="3609" max="3609" width="9.28515625" style="20" customWidth="1"/>
    <col min="3610" max="3610" width="1.5703125" style="20" customWidth="1"/>
    <col min="3611" max="3611" width="9.28515625" style="20" customWidth="1"/>
    <col min="3612" max="3613" width="1.5703125" style="20" customWidth="1"/>
    <col min="3614" max="3614" width="11.5703125" style="20" customWidth="1"/>
    <col min="3615" max="3615" width="1.5703125" style="20" customWidth="1"/>
    <col min="3616" max="3616" width="7.5703125" style="20" customWidth="1"/>
    <col min="3617" max="3617" width="1.5703125" style="20" customWidth="1"/>
    <col min="3618" max="3618" width="7.5703125" style="20" customWidth="1"/>
    <col min="3619" max="3619" width="1.5703125" style="20" customWidth="1"/>
    <col min="3620" max="3620" width="10.140625" style="20" customWidth="1"/>
    <col min="3621" max="3621" width="1.5703125" style="20" customWidth="1"/>
    <col min="3622" max="3622" width="7.5703125" style="20" customWidth="1"/>
    <col min="3623" max="3623" width="1.5703125" style="20" customWidth="1"/>
    <col min="3624" max="3624" width="7.85546875" style="20" customWidth="1"/>
    <col min="3625" max="3625" width="1.5703125" style="20" customWidth="1"/>
    <col min="3626" max="3626" width="13.7109375" style="20" customWidth="1"/>
    <col min="3627" max="3627" width="1.28515625" style="20" customWidth="1"/>
    <col min="3628" max="3628" width="12.85546875" style="20" customWidth="1"/>
    <col min="3629" max="3629" width="1.5703125" style="20" customWidth="1"/>
    <col min="3630" max="3630" width="8.140625" style="20" customWidth="1"/>
    <col min="3631" max="3631" width="1.5703125" style="20" customWidth="1"/>
    <col min="3632" max="3632" width="13.140625" style="20" customWidth="1"/>
    <col min="3633" max="3633" width="1.5703125" style="20" customWidth="1"/>
    <col min="3634" max="3634" width="8.42578125" style="20" customWidth="1"/>
    <col min="3635" max="3635" width="1.28515625" style="20" customWidth="1"/>
    <col min="3636" max="3636" width="11.7109375" style="20" customWidth="1"/>
    <col min="3637" max="3637" width="1.5703125" style="20" customWidth="1"/>
    <col min="3638" max="3638" width="8.42578125" style="20" customWidth="1"/>
    <col min="3639" max="3639" width="1" style="20" customWidth="1"/>
    <col min="3640" max="3640" width="11.5703125" style="20" customWidth="1"/>
    <col min="3641" max="3641" width="1.5703125" style="20" customWidth="1"/>
    <col min="3642" max="3642" width="11" style="20" customWidth="1"/>
    <col min="3643" max="3643" width="1.5703125" style="20" customWidth="1"/>
    <col min="3644" max="3644" width="4.140625" style="20" customWidth="1"/>
    <col min="3645" max="3645" width="1.5703125" style="20" customWidth="1"/>
    <col min="3646" max="3646" width="11" style="20" customWidth="1"/>
    <col min="3647" max="3647" width="1.5703125" style="20" customWidth="1"/>
    <col min="3648" max="3648" width="11" style="20" customWidth="1"/>
    <col min="3649" max="3649" width="1.5703125" style="20" customWidth="1"/>
    <col min="3650" max="3650" width="11" style="20" customWidth="1"/>
    <col min="3651" max="3651" width="1.5703125" style="20" customWidth="1"/>
    <col min="3652" max="3652" width="11" style="20" customWidth="1"/>
    <col min="3653" max="3653" width="1.5703125" style="20" customWidth="1"/>
    <col min="3654" max="3654" width="11" style="20" customWidth="1"/>
    <col min="3655" max="3655" width="1.5703125" style="20" customWidth="1"/>
    <col min="3656" max="3656" width="11" style="20" customWidth="1"/>
    <col min="3657" max="3657" width="1.5703125" style="20" customWidth="1"/>
    <col min="3658" max="3658" width="11" style="20" customWidth="1"/>
    <col min="3659" max="3840" width="7.5703125" style="20"/>
    <col min="3841" max="3841" width="5" style="20" customWidth="1"/>
    <col min="3842" max="3842" width="2.42578125" style="20" customWidth="1"/>
    <col min="3843" max="3843" width="19.5703125" style="20" customWidth="1"/>
    <col min="3844" max="3844" width="2.42578125" style="20" customWidth="1"/>
    <col min="3845" max="3845" width="13.5703125" style="20" customWidth="1"/>
    <col min="3846" max="3846" width="1.5703125" style="20" customWidth="1"/>
    <col min="3847" max="3847" width="9.28515625" style="20" customWidth="1"/>
    <col min="3848" max="3848" width="1.5703125" style="20" customWidth="1"/>
    <col min="3849" max="3849" width="9.28515625" style="20" customWidth="1"/>
    <col min="3850" max="3850" width="2.42578125" style="20" customWidth="1"/>
    <col min="3851" max="3851" width="13.5703125" style="20" customWidth="1"/>
    <col min="3852" max="3852" width="1.5703125" style="20" customWidth="1"/>
    <col min="3853" max="3853" width="9.28515625" style="20" customWidth="1"/>
    <col min="3854" max="3854" width="1.5703125" style="20" customWidth="1"/>
    <col min="3855" max="3855" width="9.28515625" style="20" customWidth="1"/>
    <col min="3856" max="3856" width="2.42578125" style="20" customWidth="1"/>
    <col min="3857" max="3857" width="13.5703125" style="20" customWidth="1"/>
    <col min="3858" max="3858" width="1.5703125" style="20" customWidth="1"/>
    <col min="3859" max="3859" width="9.28515625" style="20" customWidth="1"/>
    <col min="3860" max="3860" width="1.5703125" style="20" customWidth="1"/>
    <col min="3861" max="3861" width="9.28515625" style="20" customWidth="1"/>
    <col min="3862" max="3862" width="2.42578125" style="20" customWidth="1"/>
    <col min="3863" max="3863" width="13.5703125" style="20" customWidth="1"/>
    <col min="3864" max="3864" width="1.5703125" style="20" customWidth="1"/>
    <col min="3865" max="3865" width="9.28515625" style="20" customWidth="1"/>
    <col min="3866" max="3866" width="1.5703125" style="20" customWidth="1"/>
    <col min="3867" max="3867" width="9.28515625" style="20" customWidth="1"/>
    <col min="3868" max="3869" width="1.5703125" style="20" customWidth="1"/>
    <col min="3870" max="3870" width="11.5703125" style="20" customWidth="1"/>
    <col min="3871" max="3871" width="1.5703125" style="20" customWidth="1"/>
    <col min="3872" max="3872" width="7.5703125" style="20" customWidth="1"/>
    <col min="3873" max="3873" width="1.5703125" style="20" customWidth="1"/>
    <col min="3874" max="3874" width="7.5703125" style="20" customWidth="1"/>
    <col min="3875" max="3875" width="1.5703125" style="20" customWidth="1"/>
    <col min="3876" max="3876" width="10.140625" style="20" customWidth="1"/>
    <col min="3877" max="3877" width="1.5703125" style="20" customWidth="1"/>
    <col min="3878" max="3878" width="7.5703125" style="20" customWidth="1"/>
    <col min="3879" max="3879" width="1.5703125" style="20" customWidth="1"/>
    <col min="3880" max="3880" width="7.85546875" style="20" customWidth="1"/>
    <col min="3881" max="3881" width="1.5703125" style="20" customWidth="1"/>
    <col min="3882" max="3882" width="13.7109375" style="20" customWidth="1"/>
    <col min="3883" max="3883" width="1.28515625" style="20" customWidth="1"/>
    <col min="3884" max="3884" width="12.85546875" style="20" customWidth="1"/>
    <col min="3885" max="3885" width="1.5703125" style="20" customWidth="1"/>
    <col min="3886" max="3886" width="8.140625" style="20" customWidth="1"/>
    <col min="3887" max="3887" width="1.5703125" style="20" customWidth="1"/>
    <col min="3888" max="3888" width="13.140625" style="20" customWidth="1"/>
    <col min="3889" max="3889" width="1.5703125" style="20" customWidth="1"/>
    <col min="3890" max="3890" width="8.42578125" style="20" customWidth="1"/>
    <col min="3891" max="3891" width="1.28515625" style="20" customWidth="1"/>
    <col min="3892" max="3892" width="11.7109375" style="20" customWidth="1"/>
    <col min="3893" max="3893" width="1.5703125" style="20" customWidth="1"/>
    <col min="3894" max="3894" width="8.42578125" style="20" customWidth="1"/>
    <col min="3895" max="3895" width="1" style="20" customWidth="1"/>
    <col min="3896" max="3896" width="11.5703125" style="20" customWidth="1"/>
    <col min="3897" max="3897" width="1.5703125" style="20" customWidth="1"/>
    <col min="3898" max="3898" width="11" style="20" customWidth="1"/>
    <col min="3899" max="3899" width="1.5703125" style="20" customWidth="1"/>
    <col min="3900" max="3900" width="4.140625" style="20" customWidth="1"/>
    <col min="3901" max="3901" width="1.5703125" style="20" customWidth="1"/>
    <col min="3902" max="3902" width="11" style="20" customWidth="1"/>
    <col min="3903" max="3903" width="1.5703125" style="20" customWidth="1"/>
    <col min="3904" max="3904" width="11" style="20" customWidth="1"/>
    <col min="3905" max="3905" width="1.5703125" style="20" customWidth="1"/>
    <col min="3906" max="3906" width="11" style="20" customWidth="1"/>
    <col min="3907" max="3907" width="1.5703125" style="20" customWidth="1"/>
    <col min="3908" max="3908" width="11" style="20" customWidth="1"/>
    <col min="3909" max="3909" width="1.5703125" style="20" customWidth="1"/>
    <col min="3910" max="3910" width="11" style="20" customWidth="1"/>
    <col min="3911" max="3911" width="1.5703125" style="20" customWidth="1"/>
    <col min="3912" max="3912" width="11" style="20" customWidth="1"/>
    <col min="3913" max="3913" width="1.5703125" style="20" customWidth="1"/>
    <col min="3914" max="3914" width="11" style="20" customWidth="1"/>
    <col min="3915" max="4096" width="7.5703125" style="20"/>
    <col min="4097" max="4097" width="5" style="20" customWidth="1"/>
    <col min="4098" max="4098" width="2.42578125" style="20" customWidth="1"/>
    <col min="4099" max="4099" width="19.5703125" style="20" customWidth="1"/>
    <col min="4100" max="4100" width="2.42578125" style="20" customWidth="1"/>
    <col min="4101" max="4101" width="13.5703125" style="20" customWidth="1"/>
    <col min="4102" max="4102" width="1.5703125" style="20" customWidth="1"/>
    <col min="4103" max="4103" width="9.28515625" style="20" customWidth="1"/>
    <col min="4104" max="4104" width="1.5703125" style="20" customWidth="1"/>
    <col min="4105" max="4105" width="9.28515625" style="20" customWidth="1"/>
    <col min="4106" max="4106" width="2.42578125" style="20" customWidth="1"/>
    <col min="4107" max="4107" width="13.5703125" style="20" customWidth="1"/>
    <col min="4108" max="4108" width="1.5703125" style="20" customWidth="1"/>
    <col min="4109" max="4109" width="9.28515625" style="20" customWidth="1"/>
    <col min="4110" max="4110" width="1.5703125" style="20" customWidth="1"/>
    <col min="4111" max="4111" width="9.28515625" style="20" customWidth="1"/>
    <col min="4112" max="4112" width="2.42578125" style="20" customWidth="1"/>
    <col min="4113" max="4113" width="13.5703125" style="20" customWidth="1"/>
    <col min="4114" max="4114" width="1.5703125" style="20" customWidth="1"/>
    <col min="4115" max="4115" width="9.28515625" style="20" customWidth="1"/>
    <col min="4116" max="4116" width="1.5703125" style="20" customWidth="1"/>
    <col min="4117" max="4117" width="9.28515625" style="20" customWidth="1"/>
    <col min="4118" max="4118" width="2.42578125" style="20" customWidth="1"/>
    <col min="4119" max="4119" width="13.5703125" style="20" customWidth="1"/>
    <col min="4120" max="4120" width="1.5703125" style="20" customWidth="1"/>
    <col min="4121" max="4121" width="9.28515625" style="20" customWidth="1"/>
    <col min="4122" max="4122" width="1.5703125" style="20" customWidth="1"/>
    <col min="4123" max="4123" width="9.28515625" style="20" customWidth="1"/>
    <col min="4124" max="4125" width="1.5703125" style="20" customWidth="1"/>
    <col min="4126" max="4126" width="11.5703125" style="20" customWidth="1"/>
    <col min="4127" max="4127" width="1.5703125" style="20" customWidth="1"/>
    <col min="4128" max="4128" width="7.5703125" style="20" customWidth="1"/>
    <col min="4129" max="4129" width="1.5703125" style="20" customWidth="1"/>
    <col min="4130" max="4130" width="7.5703125" style="20" customWidth="1"/>
    <col min="4131" max="4131" width="1.5703125" style="20" customWidth="1"/>
    <col min="4132" max="4132" width="10.140625" style="20" customWidth="1"/>
    <col min="4133" max="4133" width="1.5703125" style="20" customWidth="1"/>
    <col min="4134" max="4134" width="7.5703125" style="20" customWidth="1"/>
    <col min="4135" max="4135" width="1.5703125" style="20" customWidth="1"/>
    <col min="4136" max="4136" width="7.85546875" style="20" customWidth="1"/>
    <col min="4137" max="4137" width="1.5703125" style="20" customWidth="1"/>
    <col min="4138" max="4138" width="13.7109375" style="20" customWidth="1"/>
    <col min="4139" max="4139" width="1.28515625" style="20" customWidth="1"/>
    <col min="4140" max="4140" width="12.85546875" style="20" customWidth="1"/>
    <col min="4141" max="4141" width="1.5703125" style="20" customWidth="1"/>
    <col min="4142" max="4142" width="8.140625" style="20" customWidth="1"/>
    <col min="4143" max="4143" width="1.5703125" style="20" customWidth="1"/>
    <col min="4144" max="4144" width="13.140625" style="20" customWidth="1"/>
    <col min="4145" max="4145" width="1.5703125" style="20" customWidth="1"/>
    <col min="4146" max="4146" width="8.42578125" style="20" customWidth="1"/>
    <col min="4147" max="4147" width="1.28515625" style="20" customWidth="1"/>
    <col min="4148" max="4148" width="11.7109375" style="20" customWidth="1"/>
    <col min="4149" max="4149" width="1.5703125" style="20" customWidth="1"/>
    <col min="4150" max="4150" width="8.42578125" style="20" customWidth="1"/>
    <col min="4151" max="4151" width="1" style="20" customWidth="1"/>
    <col min="4152" max="4152" width="11.5703125" style="20" customWidth="1"/>
    <col min="4153" max="4153" width="1.5703125" style="20" customWidth="1"/>
    <col min="4154" max="4154" width="11" style="20" customWidth="1"/>
    <col min="4155" max="4155" width="1.5703125" style="20" customWidth="1"/>
    <col min="4156" max="4156" width="4.140625" style="20" customWidth="1"/>
    <col min="4157" max="4157" width="1.5703125" style="20" customWidth="1"/>
    <col min="4158" max="4158" width="11" style="20" customWidth="1"/>
    <col min="4159" max="4159" width="1.5703125" style="20" customWidth="1"/>
    <col min="4160" max="4160" width="11" style="20" customWidth="1"/>
    <col min="4161" max="4161" width="1.5703125" style="20" customWidth="1"/>
    <col min="4162" max="4162" width="11" style="20" customWidth="1"/>
    <col min="4163" max="4163" width="1.5703125" style="20" customWidth="1"/>
    <col min="4164" max="4164" width="11" style="20" customWidth="1"/>
    <col min="4165" max="4165" width="1.5703125" style="20" customWidth="1"/>
    <col min="4166" max="4166" width="11" style="20" customWidth="1"/>
    <col min="4167" max="4167" width="1.5703125" style="20" customWidth="1"/>
    <col min="4168" max="4168" width="11" style="20" customWidth="1"/>
    <col min="4169" max="4169" width="1.5703125" style="20" customWidth="1"/>
    <col min="4170" max="4170" width="11" style="20" customWidth="1"/>
    <col min="4171" max="4352" width="7.5703125" style="20"/>
    <col min="4353" max="4353" width="5" style="20" customWidth="1"/>
    <col min="4354" max="4354" width="2.42578125" style="20" customWidth="1"/>
    <col min="4355" max="4355" width="19.5703125" style="20" customWidth="1"/>
    <col min="4356" max="4356" width="2.42578125" style="20" customWidth="1"/>
    <col min="4357" max="4357" width="13.5703125" style="20" customWidth="1"/>
    <col min="4358" max="4358" width="1.5703125" style="20" customWidth="1"/>
    <col min="4359" max="4359" width="9.28515625" style="20" customWidth="1"/>
    <col min="4360" max="4360" width="1.5703125" style="20" customWidth="1"/>
    <col min="4361" max="4361" width="9.28515625" style="20" customWidth="1"/>
    <col min="4362" max="4362" width="2.42578125" style="20" customWidth="1"/>
    <col min="4363" max="4363" width="13.5703125" style="20" customWidth="1"/>
    <col min="4364" max="4364" width="1.5703125" style="20" customWidth="1"/>
    <col min="4365" max="4365" width="9.28515625" style="20" customWidth="1"/>
    <col min="4366" max="4366" width="1.5703125" style="20" customWidth="1"/>
    <col min="4367" max="4367" width="9.28515625" style="20" customWidth="1"/>
    <col min="4368" max="4368" width="2.42578125" style="20" customWidth="1"/>
    <col min="4369" max="4369" width="13.5703125" style="20" customWidth="1"/>
    <col min="4370" max="4370" width="1.5703125" style="20" customWidth="1"/>
    <col min="4371" max="4371" width="9.28515625" style="20" customWidth="1"/>
    <col min="4372" max="4372" width="1.5703125" style="20" customWidth="1"/>
    <col min="4373" max="4373" width="9.28515625" style="20" customWidth="1"/>
    <col min="4374" max="4374" width="2.42578125" style="20" customWidth="1"/>
    <col min="4375" max="4375" width="13.5703125" style="20" customWidth="1"/>
    <col min="4376" max="4376" width="1.5703125" style="20" customWidth="1"/>
    <col min="4377" max="4377" width="9.28515625" style="20" customWidth="1"/>
    <col min="4378" max="4378" width="1.5703125" style="20" customWidth="1"/>
    <col min="4379" max="4379" width="9.28515625" style="20" customWidth="1"/>
    <col min="4380" max="4381" width="1.5703125" style="20" customWidth="1"/>
    <col min="4382" max="4382" width="11.5703125" style="20" customWidth="1"/>
    <col min="4383" max="4383" width="1.5703125" style="20" customWidth="1"/>
    <col min="4384" max="4384" width="7.5703125" style="20" customWidth="1"/>
    <col min="4385" max="4385" width="1.5703125" style="20" customWidth="1"/>
    <col min="4386" max="4386" width="7.5703125" style="20" customWidth="1"/>
    <col min="4387" max="4387" width="1.5703125" style="20" customWidth="1"/>
    <col min="4388" max="4388" width="10.140625" style="20" customWidth="1"/>
    <col min="4389" max="4389" width="1.5703125" style="20" customWidth="1"/>
    <col min="4390" max="4390" width="7.5703125" style="20" customWidth="1"/>
    <col min="4391" max="4391" width="1.5703125" style="20" customWidth="1"/>
    <col min="4392" max="4392" width="7.85546875" style="20" customWidth="1"/>
    <col min="4393" max="4393" width="1.5703125" style="20" customWidth="1"/>
    <col min="4394" max="4394" width="13.7109375" style="20" customWidth="1"/>
    <col min="4395" max="4395" width="1.28515625" style="20" customWidth="1"/>
    <col min="4396" max="4396" width="12.85546875" style="20" customWidth="1"/>
    <col min="4397" max="4397" width="1.5703125" style="20" customWidth="1"/>
    <col min="4398" max="4398" width="8.140625" style="20" customWidth="1"/>
    <col min="4399" max="4399" width="1.5703125" style="20" customWidth="1"/>
    <col min="4400" max="4400" width="13.140625" style="20" customWidth="1"/>
    <col min="4401" max="4401" width="1.5703125" style="20" customWidth="1"/>
    <col min="4402" max="4402" width="8.42578125" style="20" customWidth="1"/>
    <col min="4403" max="4403" width="1.28515625" style="20" customWidth="1"/>
    <col min="4404" max="4404" width="11.7109375" style="20" customWidth="1"/>
    <col min="4405" max="4405" width="1.5703125" style="20" customWidth="1"/>
    <col min="4406" max="4406" width="8.42578125" style="20" customWidth="1"/>
    <col min="4407" max="4407" width="1" style="20" customWidth="1"/>
    <col min="4408" max="4408" width="11.5703125" style="20" customWidth="1"/>
    <col min="4409" max="4409" width="1.5703125" style="20" customWidth="1"/>
    <col min="4410" max="4410" width="11" style="20" customWidth="1"/>
    <col min="4411" max="4411" width="1.5703125" style="20" customWidth="1"/>
    <col min="4412" max="4412" width="4.140625" style="20" customWidth="1"/>
    <col min="4413" max="4413" width="1.5703125" style="20" customWidth="1"/>
    <col min="4414" max="4414" width="11" style="20" customWidth="1"/>
    <col min="4415" max="4415" width="1.5703125" style="20" customWidth="1"/>
    <col min="4416" max="4416" width="11" style="20" customWidth="1"/>
    <col min="4417" max="4417" width="1.5703125" style="20" customWidth="1"/>
    <col min="4418" max="4418" width="11" style="20" customWidth="1"/>
    <col min="4419" max="4419" width="1.5703125" style="20" customWidth="1"/>
    <col min="4420" max="4420" width="11" style="20" customWidth="1"/>
    <col min="4421" max="4421" width="1.5703125" style="20" customWidth="1"/>
    <col min="4422" max="4422" width="11" style="20" customWidth="1"/>
    <col min="4423" max="4423" width="1.5703125" style="20" customWidth="1"/>
    <col min="4424" max="4424" width="11" style="20" customWidth="1"/>
    <col min="4425" max="4425" width="1.5703125" style="20" customWidth="1"/>
    <col min="4426" max="4426" width="11" style="20" customWidth="1"/>
    <col min="4427" max="4608" width="7.5703125" style="20"/>
    <col min="4609" max="4609" width="5" style="20" customWidth="1"/>
    <col min="4610" max="4610" width="2.42578125" style="20" customWidth="1"/>
    <col min="4611" max="4611" width="19.5703125" style="20" customWidth="1"/>
    <col min="4612" max="4612" width="2.42578125" style="20" customWidth="1"/>
    <col min="4613" max="4613" width="13.5703125" style="20" customWidth="1"/>
    <col min="4614" max="4614" width="1.5703125" style="20" customWidth="1"/>
    <col min="4615" max="4615" width="9.28515625" style="20" customWidth="1"/>
    <col min="4616" max="4616" width="1.5703125" style="20" customWidth="1"/>
    <col min="4617" max="4617" width="9.28515625" style="20" customWidth="1"/>
    <col min="4618" max="4618" width="2.42578125" style="20" customWidth="1"/>
    <col min="4619" max="4619" width="13.5703125" style="20" customWidth="1"/>
    <col min="4620" max="4620" width="1.5703125" style="20" customWidth="1"/>
    <col min="4621" max="4621" width="9.28515625" style="20" customWidth="1"/>
    <col min="4622" max="4622" width="1.5703125" style="20" customWidth="1"/>
    <col min="4623" max="4623" width="9.28515625" style="20" customWidth="1"/>
    <col min="4624" max="4624" width="2.42578125" style="20" customWidth="1"/>
    <col min="4625" max="4625" width="13.5703125" style="20" customWidth="1"/>
    <col min="4626" max="4626" width="1.5703125" style="20" customWidth="1"/>
    <col min="4627" max="4627" width="9.28515625" style="20" customWidth="1"/>
    <col min="4628" max="4628" width="1.5703125" style="20" customWidth="1"/>
    <col min="4629" max="4629" width="9.28515625" style="20" customWidth="1"/>
    <col min="4630" max="4630" width="2.42578125" style="20" customWidth="1"/>
    <col min="4631" max="4631" width="13.5703125" style="20" customWidth="1"/>
    <col min="4632" max="4632" width="1.5703125" style="20" customWidth="1"/>
    <col min="4633" max="4633" width="9.28515625" style="20" customWidth="1"/>
    <col min="4634" max="4634" width="1.5703125" style="20" customWidth="1"/>
    <col min="4635" max="4635" width="9.28515625" style="20" customWidth="1"/>
    <col min="4636" max="4637" width="1.5703125" style="20" customWidth="1"/>
    <col min="4638" max="4638" width="11.5703125" style="20" customWidth="1"/>
    <col min="4639" max="4639" width="1.5703125" style="20" customWidth="1"/>
    <col min="4640" max="4640" width="7.5703125" style="20" customWidth="1"/>
    <col min="4641" max="4641" width="1.5703125" style="20" customWidth="1"/>
    <col min="4642" max="4642" width="7.5703125" style="20" customWidth="1"/>
    <col min="4643" max="4643" width="1.5703125" style="20" customWidth="1"/>
    <col min="4644" max="4644" width="10.140625" style="20" customWidth="1"/>
    <col min="4645" max="4645" width="1.5703125" style="20" customWidth="1"/>
    <col min="4646" max="4646" width="7.5703125" style="20" customWidth="1"/>
    <col min="4647" max="4647" width="1.5703125" style="20" customWidth="1"/>
    <col min="4648" max="4648" width="7.85546875" style="20" customWidth="1"/>
    <col min="4649" max="4649" width="1.5703125" style="20" customWidth="1"/>
    <col min="4650" max="4650" width="13.7109375" style="20" customWidth="1"/>
    <col min="4651" max="4651" width="1.28515625" style="20" customWidth="1"/>
    <col min="4652" max="4652" width="12.85546875" style="20" customWidth="1"/>
    <col min="4653" max="4653" width="1.5703125" style="20" customWidth="1"/>
    <col min="4654" max="4654" width="8.140625" style="20" customWidth="1"/>
    <col min="4655" max="4655" width="1.5703125" style="20" customWidth="1"/>
    <col min="4656" max="4656" width="13.140625" style="20" customWidth="1"/>
    <col min="4657" max="4657" width="1.5703125" style="20" customWidth="1"/>
    <col min="4658" max="4658" width="8.42578125" style="20" customWidth="1"/>
    <col min="4659" max="4659" width="1.28515625" style="20" customWidth="1"/>
    <col min="4660" max="4660" width="11.7109375" style="20" customWidth="1"/>
    <col min="4661" max="4661" width="1.5703125" style="20" customWidth="1"/>
    <col min="4662" max="4662" width="8.42578125" style="20" customWidth="1"/>
    <col min="4663" max="4663" width="1" style="20" customWidth="1"/>
    <col min="4664" max="4664" width="11.5703125" style="20" customWidth="1"/>
    <col min="4665" max="4665" width="1.5703125" style="20" customWidth="1"/>
    <col min="4666" max="4666" width="11" style="20" customWidth="1"/>
    <col min="4667" max="4667" width="1.5703125" style="20" customWidth="1"/>
    <col min="4668" max="4668" width="4.140625" style="20" customWidth="1"/>
    <col min="4669" max="4669" width="1.5703125" style="20" customWidth="1"/>
    <col min="4670" max="4670" width="11" style="20" customWidth="1"/>
    <col min="4671" max="4671" width="1.5703125" style="20" customWidth="1"/>
    <col min="4672" max="4672" width="11" style="20" customWidth="1"/>
    <col min="4673" max="4673" width="1.5703125" style="20" customWidth="1"/>
    <col min="4674" max="4674" width="11" style="20" customWidth="1"/>
    <col min="4675" max="4675" width="1.5703125" style="20" customWidth="1"/>
    <col min="4676" max="4676" width="11" style="20" customWidth="1"/>
    <col min="4677" max="4677" width="1.5703125" style="20" customWidth="1"/>
    <col min="4678" max="4678" width="11" style="20" customWidth="1"/>
    <col min="4679" max="4679" width="1.5703125" style="20" customWidth="1"/>
    <col min="4680" max="4680" width="11" style="20" customWidth="1"/>
    <col min="4681" max="4681" width="1.5703125" style="20" customWidth="1"/>
    <col min="4682" max="4682" width="11" style="20" customWidth="1"/>
    <col min="4683" max="4864" width="7.5703125" style="20"/>
    <col min="4865" max="4865" width="5" style="20" customWidth="1"/>
    <col min="4866" max="4866" width="2.42578125" style="20" customWidth="1"/>
    <col min="4867" max="4867" width="19.5703125" style="20" customWidth="1"/>
    <col min="4868" max="4868" width="2.42578125" style="20" customWidth="1"/>
    <col min="4869" max="4869" width="13.5703125" style="20" customWidth="1"/>
    <col min="4870" max="4870" width="1.5703125" style="20" customWidth="1"/>
    <col min="4871" max="4871" width="9.28515625" style="20" customWidth="1"/>
    <col min="4872" max="4872" width="1.5703125" style="20" customWidth="1"/>
    <col min="4873" max="4873" width="9.28515625" style="20" customWidth="1"/>
    <col min="4874" max="4874" width="2.42578125" style="20" customWidth="1"/>
    <col min="4875" max="4875" width="13.5703125" style="20" customWidth="1"/>
    <col min="4876" max="4876" width="1.5703125" style="20" customWidth="1"/>
    <col min="4877" max="4877" width="9.28515625" style="20" customWidth="1"/>
    <col min="4878" max="4878" width="1.5703125" style="20" customWidth="1"/>
    <col min="4879" max="4879" width="9.28515625" style="20" customWidth="1"/>
    <col min="4880" max="4880" width="2.42578125" style="20" customWidth="1"/>
    <col min="4881" max="4881" width="13.5703125" style="20" customWidth="1"/>
    <col min="4882" max="4882" width="1.5703125" style="20" customWidth="1"/>
    <col min="4883" max="4883" width="9.28515625" style="20" customWidth="1"/>
    <col min="4884" max="4884" width="1.5703125" style="20" customWidth="1"/>
    <col min="4885" max="4885" width="9.28515625" style="20" customWidth="1"/>
    <col min="4886" max="4886" width="2.42578125" style="20" customWidth="1"/>
    <col min="4887" max="4887" width="13.5703125" style="20" customWidth="1"/>
    <col min="4888" max="4888" width="1.5703125" style="20" customWidth="1"/>
    <col min="4889" max="4889" width="9.28515625" style="20" customWidth="1"/>
    <col min="4890" max="4890" width="1.5703125" style="20" customWidth="1"/>
    <col min="4891" max="4891" width="9.28515625" style="20" customWidth="1"/>
    <col min="4892" max="4893" width="1.5703125" style="20" customWidth="1"/>
    <col min="4894" max="4894" width="11.5703125" style="20" customWidth="1"/>
    <col min="4895" max="4895" width="1.5703125" style="20" customWidth="1"/>
    <col min="4896" max="4896" width="7.5703125" style="20" customWidth="1"/>
    <col min="4897" max="4897" width="1.5703125" style="20" customWidth="1"/>
    <col min="4898" max="4898" width="7.5703125" style="20" customWidth="1"/>
    <col min="4899" max="4899" width="1.5703125" style="20" customWidth="1"/>
    <col min="4900" max="4900" width="10.140625" style="20" customWidth="1"/>
    <col min="4901" max="4901" width="1.5703125" style="20" customWidth="1"/>
    <col min="4902" max="4902" width="7.5703125" style="20" customWidth="1"/>
    <col min="4903" max="4903" width="1.5703125" style="20" customWidth="1"/>
    <col min="4904" max="4904" width="7.85546875" style="20" customWidth="1"/>
    <col min="4905" max="4905" width="1.5703125" style="20" customWidth="1"/>
    <col min="4906" max="4906" width="13.7109375" style="20" customWidth="1"/>
    <col min="4907" max="4907" width="1.28515625" style="20" customWidth="1"/>
    <col min="4908" max="4908" width="12.85546875" style="20" customWidth="1"/>
    <col min="4909" max="4909" width="1.5703125" style="20" customWidth="1"/>
    <col min="4910" max="4910" width="8.140625" style="20" customWidth="1"/>
    <col min="4911" max="4911" width="1.5703125" style="20" customWidth="1"/>
    <col min="4912" max="4912" width="13.140625" style="20" customWidth="1"/>
    <col min="4913" max="4913" width="1.5703125" style="20" customWidth="1"/>
    <col min="4914" max="4914" width="8.42578125" style="20" customWidth="1"/>
    <col min="4915" max="4915" width="1.28515625" style="20" customWidth="1"/>
    <col min="4916" max="4916" width="11.7109375" style="20" customWidth="1"/>
    <col min="4917" max="4917" width="1.5703125" style="20" customWidth="1"/>
    <col min="4918" max="4918" width="8.42578125" style="20" customWidth="1"/>
    <col min="4919" max="4919" width="1" style="20" customWidth="1"/>
    <col min="4920" max="4920" width="11.5703125" style="20" customWidth="1"/>
    <col min="4921" max="4921" width="1.5703125" style="20" customWidth="1"/>
    <col min="4922" max="4922" width="11" style="20" customWidth="1"/>
    <col min="4923" max="4923" width="1.5703125" style="20" customWidth="1"/>
    <col min="4924" max="4924" width="4.140625" style="20" customWidth="1"/>
    <col min="4925" max="4925" width="1.5703125" style="20" customWidth="1"/>
    <col min="4926" max="4926" width="11" style="20" customWidth="1"/>
    <col min="4927" max="4927" width="1.5703125" style="20" customWidth="1"/>
    <col min="4928" max="4928" width="11" style="20" customWidth="1"/>
    <col min="4929" max="4929" width="1.5703125" style="20" customWidth="1"/>
    <col min="4930" max="4930" width="11" style="20" customWidth="1"/>
    <col min="4931" max="4931" width="1.5703125" style="20" customWidth="1"/>
    <col min="4932" max="4932" width="11" style="20" customWidth="1"/>
    <col min="4933" max="4933" width="1.5703125" style="20" customWidth="1"/>
    <col min="4934" max="4934" width="11" style="20" customWidth="1"/>
    <col min="4935" max="4935" width="1.5703125" style="20" customWidth="1"/>
    <col min="4936" max="4936" width="11" style="20" customWidth="1"/>
    <col min="4937" max="4937" width="1.5703125" style="20" customWidth="1"/>
    <col min="4938" max="4938" width="11" style="20" customWidth="1"/>
    <col min="4939" max="5120" width="7.5703125" style="20"/>
    <col min="5121" max="5121" width="5" style="20" customWidth="1"/>
    <col min="5122" max="5122" width="2.42578125" style="20" customWidth="1"/>
    <col min="5123" max="5123" width="19.5703125" style="20" customWidth="1"/>
    <col min="5124" max="5124" width="2.42578125" style="20" customWidth="1"/>
    <col min="5125" max="5125" width="13.5703125" style="20" customWidth="1"/>
    <col min="5126" max="5126" width="1.5703125" style="20" customWidth="1"/>
    <col min="5127" max="5127" width="9.28515625" style="20" customWidth="1"/>
    <col min="5128" max="5128" width="1.5703125" style="20" customWidth="1"/>
    <col min="5129" max="5129" width="9.28515625" style="20" customWidth="1"/>
    <col min="5130" max="5130" width="2.42578125" style="20" customWidth="1"/>
    <col min="5131" max="5131" width="13.5703125" style="20" customWidth="1"/>
    <col min="5132" max="5132" width="1.5703125" style="20" customWidth="1"/>
    <col min="5133" max="5133" width="9.28515625" style="20" customWidth="1"/>
    <col min="5134" max="5134" width="1.5703125" style="20" customWidth="1"/>
    <col min="5135" max="5135" width="9.28515625" style="20" customWidth="1"/>
    <col min="5136" max="5136" width="2.42578125" style="20" customWidth="1"/>
    <col min="5137" max="5137" width="13.5703125" style="20" customWidth="1"/>
    <col min="5138" max="5138" width="1.5703125" style="20" customWidth="1"/>
    <col min="5139" max="5139" width="9.28515625" style="20" customWidth="1"/>
    <col min="5140" max="5140" width="1.5703125" style="20" customWidth="1"/>
    <col min="5141" max="5141" width="9.28515625" style="20" customWidth="1"/>
    <col min="5142" max="5142" width="2.42578125" style="20" customWidth="1"/>
    <col min="5143" max="5143" width="13.5703125" style="20" customWidth="1"/>
    <col min="5144" max="5144" width="1.5703125" style="20" customWidth="1"/>
    <col min="5145" max="5145" width="9.28515625" style="20" customWidth="1"/>
    <col min="5146" max="5146" width="1.5703125" style="20" customWidth="1"/>
    <col min="5147" max="5147" width="9.28515625" style="20" customWidth="1"/>
    <col min="5148" max="5149" width="1.5703125" style="20" customWidth="1"/>
    <col min="5150" max="5150" width="11.5703125" style="20" customWidth="1"/>
    <col min="5151" max="5151" width="1.5703125" style="20" customWidth="1"/>
    <col min="5152" max="5152" width="7.5703125" style="20" customWidth="1"/>
    <col min="5153" max="5153" width="1.5703125" style="20" customWidth="1"/>
    <col min="5154" max="5154" width="7.5703125" style="20" customWidth="1"/>
    <col min="5155" max="5155" width="1.5703125" style="20" customWidth="1"/>
    <col min="5156" max="5156" width="10.140625" style="20" customWidth="1"/>
    <col min="5157" max="5157" width="1.5703125" style="20" customWidth="1"/>
    <col min="5158" max="5158" width="7.5703125" style="20" customWidth="1"/>
    <col min="5159" max="5159" width="1.5703125" style="20" customWidth="1"/>
    <col min="5160" max="5160" width="7.85546875" style="20" customWidth="1"/>
    <col min="5161" max="5161" width="1.5703125" style="20" customWidth="1"/>
    <col min="5162" max="5162" width="13.7109375" style="20" customWidth="1"/>
    <col min="5163" max="5163" width="1.28515625" style="20" customWidth="1"/>
    <col min="5164" max="5164" width="12.85546875" style="20" customWidth="1"/>
    <col min="5165" max="5165" width="1.5703125" style="20" customWidth="1"/>
    <col min="5166" max="5166" width="8.140625" style="20" customWidth="1"/>
    <col min="5167" max="5167" width="1.5703125" style="20" customWidth="1"/>
    <col min="5168" max="5168" width="13.140625" style="20" customWidth="1"/>
    <col min="5169" max="5169" width="1.5703125" style="20" customWidth="1"/>
    <col min="5170" max="5170" width="8.42578125" style="20" customWidth="1"/>
    <col min="5171" max="5171" width="1.28515625" style="20" customWidth="1"/>
    <col min="5172" max="5172" width="11.7109375" style="20" customWidth="1"/>
    <col min="5173" max="5173" width="1.5703125" style="20" customWidth="1"/>
    <col min="5174" max="5174" width="8.42578125" style="20" customWidth="1"/>
    <col min="5175" max="5175" width="1" style="20" customWidth="1"/>
    <col min="5176" max="5176" width="11.5703125" style="20" customWidth="1"/>
    <col min="5177" max="5177" width="1.5703125" style="20" customWidth="1"/>
    <col min="5178" max="5178" width="11" style="20" customWidth="1"/>
    <col min="5179" max="5179" width="1.5703125" style="20" customWidth="1"/>
    <col min="5180" max="5180" width="4.140625" style="20" customWidth="1"/>
    <col min="5181" max="5181" width="1.5703125" style="20" customWidth="1"/>
    <col min="5182" max="5182" width="11" style="20" customWidth="1"/>
    <col min="5183" max="5183" width="1.5703125" style="20" customWidth="1"/>
    <col min="5184" max="5184" width="11" style="20" customWidth="1"/>
    <col min="5185" max="5185" width="1.5703125" style="20" customWidth="1"/>
    <col min="5186" max="5186" width="11" style="20" customWidth="1"/>
    <col min="5187" max="5187" width="1.5703125" style="20" customWidth="1"/>
    <col min="5188" max="5188" width="11" style="20" customWidth="1"/>
    <col min="5189" max="5189" width="1.5703125" style="20" customWidth="1"/>
    <col min="5190" max="5190" width="11" style="20" customWidth="1"/>
    <col min="5191" max="5191" width="1.5703125" style="20" customWidth="1"/>
    <col min="5192" max="5192" width="11" style="20" customWidth="1"/>
    <col min="5193" max="5193" width="1.5703125" style="20" customWidth="1"/>
    <col min="5194" max="5194" width="11" style="20" customWidth="1"/>
    <col min="5195" max="5376" width="7.5703125" style="20"/>
    <col min="5377" max="5377" width="5" style="20" customWidth="1"/>
    <col min="5378" max="5378" width="2.42578125" style="20" customWidth="1"/>
    <col min="5379" max="5379" width="19.5703125" style="20" customWidth="1"/>
    <col min="5380" max="5380" width="2.42578125" style="20" customWidth="1"/>
    <col min="5381" max="5381" width="13.5703125" style="20" customWidth="1"/>
    <col min="5382" max="5382" width="1.5703125" style="20" customWidth="1"/>
    <col min="5383" max="5383" width="9.28515625" style="20" customWidth="1"/>
    <col min="5384" max="5384" width="1.5703125" style="20" customWidth="1"/>
    <col min="5385" max="5385" width="9.28515625" style="20" customWidth="1"/>
    <col min="5386" max="5386" width="2.42578125" style="20" customWidth="1"/>
    <col min="5387" max="5387" width="13.5703125" style="20" customWidth="1"/>
    <col min="5388" max="5388" width="1.5703125" style="20" customWidth="1"/>
    <col min="5389" max="5389" width="9.28515625" style="20" customWidth="1"/>
    <col min="5390" max="5390" width="1.5703125" style="20" customWidth="1"/>
    <col min="5391" max="5391" width="9.28515625" style="20" customWidth="1"/>
    <col min="5392" max="5392" width="2.42578125" style="20" customWidth="1"/>
    <col min="5393" max="5393" width="13.5703125" style="20" customWidth="1"/>
    <col min="5394" max="5394" width="1.5703125" style="20" customWidth="1"/>
    <col min="5395" max="5395" width="9.28515625" style="20" customWidth="1"/>
    <col min="5396" max="5396" width="1.5703125" style="20" customWidth="1"/>
    <col min="5397" max="5397" width="9.28515625" style="20" customWidth="1"/>
    <col min="5398" max="5398" width="2.42578125" style="20" customWidth="1"/>
    <col min="5399" max="5399" width="13.5703125" style="20" customWidth="1"/>
    <col min="5400" max="5400" width="1.5703125" style="20" customWidth="1"/>
    <col min="5401" max="5401" width="9.28515625" style="20" customWidth="1"/>
    <col min="5402" max="5402" width="1.5703125" style="20" customWidth="1"/>
    <col min="5403" max="5403" width="9.28515625" style="20" customWidth="1"/>
    <col min="5404" max="5405" width="1.5703125" style="20" customWidth="1"/>
    <col min="5406" max="5406" width="11.5703125" style="20" customWidth="1"/>
    <col min="5407" max="5407" width="1.5703125" style="20" customWidth="1"/>
    <col min="5408" max="5408" width="7.5703125" style="20" customWidth="1"/>
    <col min="5409" max="5409" width="1.5703125" style="20" customWidth="1"/>
    <col min="5410" max="5410" width="7.5703125" style="20" customWidth="1"/>
    <col min="5411" max="5411" width="1.5703125" style="20" customWidth="1"/>
    <col min="5412" max="5412" width="10.140625" style="20" customWidth="1"/>
    <col min="5413" max="5413" width="1.5703125" style="20" customWidth="1"/>
    <col min="5414" max="5414" width="7.5703125" style="20" customWidth="1"/>
    <col min="5415" max="5415" width="1.5703125" style="20" customWidth="1"/>
    <col min="5416" max="5416" width="7.85546875" style="20" customWidth="1"/>
    <col min="5417" max="5417" width="1.5703125" style="20" customWidth="1"/>
    <col min="5418" max="5418" width="13.7109375" style="20" customWidth="1"/>
    <col min="5419" max="5419" width="1.28515625" style="20" customWidth="1"/>
    <col min="5420" max="5420" width="12.85546875" style="20" customWidth="1"/>
    <col min="5421" max="5421" width="1.5703125" style="20" customWidth="1"/>
    <col min="5422" max="5422" width="8.140625" style="20" customWidth="1"/>
    <col min="5423" max="5423" width="1.5703125" style="20" customWidth="1"/>
    <col min="5424" max="5424" width="13.140625" style="20" customWidth="1"/>
    <col min="5425" max="5425" width="1.5703125" style="20" customWidth="1"/>
    <col min="5426" max="5426" width="8.42578125" style="20" customWidth="1"/>
    <col min="5427" max="5427" width="1.28515625" style="20" customWidth="1"/>
    <col min="5428" max="5428" width="11.7109375" style="20" customWidth="1"/>
    <col min="5429" max="5429" width="1.5703125" style="20" customWidth="1"/>
    <col min="5430" max="5430" width="8.42578125" style="20" customWidth="1"/>
    <col min="5431" max="5431" width="1" style="20" customWidth="1"/>
    <col min="5432" max="5432" width="11.5703125" style="20" customWidth="1"/>
    <col min="5433" max="5433" width="1.5703125" style="20" customWidth="1"/>
    <col min="5434" max="5434" width="11" style="20" customWidth="1"/>
    <col min="5435" max="5435" width="1.5703125" style="20" customWidth="1"/>
    <col min="5436" max="5436" width="4.140625" style="20" customWidth="1"/>
    <col min="5437" max="5437" width="1.5703125" style="20" customWidth="1"/>
    <col min="5438" max="5438" width="11" style="20" customWidth="1"/>
    <col min="5439" max="5439" width="1.5703125" style="20" customWidth="1"/>
    <col min="5440" max="5440" width="11" style="20" customWidth="1"/>
    <col min="5441" max="5441" width="1.5703125" style="20" customWidth="1"/>
    <col min="5442" max="5442" width="11" style="20" customWidth="1"/>
    <col min="5443" max="5443" width="1.5703125" style="20" customWidth="1"/>
    <col min="5444" max="5444" width="11" style="20" customWidth="1"/>
    <col min="5445" max="5445" width="1.5703125" style="20" customWidth="1"/>
    <col min="5446" max="5446" width="11" style="20" customWidth="1"/>
    <col min="5447" max="5447" width="1.5703125" style="20" customWidth="1"/>
    <col min="5448" max="5448" width="11" style="20" customWidth="1"/>
    <col min="5449" max="5449" width="1.5703125" style="20" customWidth="1"/>
    <col min="5450" max="5450" width="11" style="20" customWidth="1"/>
    <col min="5451" max="5632" width="7.5703125" style="20"/>
    <col min="5633" max="5633" width="5" style="20" customWidth="1"/>
    <col min="5634" max="5634" width="2.42578125" style="20" customWidth="1"/>
    <col min="5635" max="5635" width="19.5703125" style="20" customWidth="1"/>
    <col min="5636" max="5636" width="2.42578125" style="20" customWidth="1"/>
    <col min="5637" max="5637" width="13.5703125" style="20" customWidth="1"/>
    <col min="5638" max="5638" width="1.5703125" style="20" customWidth="1"/>
    <col min="5639" max="5639" width="9.28515625" style="20" customWidth="1"/>
    <col min="5640" max="5640" width="1.5703125" style="20" customWidth="1"/>
    <col min="5641" max="5641" width="9.28515625" style="20" customWidth="1"/>
    <col min="5642" max="5642" width="2.42578125" style="20" customWidth="1"/>
    <col min="5643" max="5643" width="13.5703125" style="20" customWidth="1"/>
    <col min="5644" max="5644" width="1.5703125" style="20" customWidth="1"/>
    <col min="5645" max="5645" width="9.28515625" style="20" customWidth="1"/>
    <col min="5646" max="5646" width="1.5703125" style="20" customWidth="1"/>
    <col min="5647" max="5647" width="9.28515625" style="20" customWidth="1"/>
    <col min="5648" max="5648" width="2.42578125" style="20" customWidth="1"/>
    <col min="5649" max="5649" width="13.5703125" style="20" customWidth="1"/>
    <col min="5650" max="5650" width="1.5703125" style="20" customWidth="1"/>
    <col min="5651" max="5651" width="9.28515625" style="20" customWidth="1"/>
    <col min="5652" max="5652" width="1.5703125" style="20" customWidth="1"/>
    <col min="5653" max="5653" width="9.28515625" style="20" customWidth="1"/>
    <col min="5654" max="5654" width="2.42578125" style="20" customWidth="1"/>
    <col min="5655" max="5655" width="13.5703125" style="20" customWidth="1"/>
    <col min="5656" max="5656" width="1.5703125" style="20" customWidth="1"/>
    <col min="5657" max="5657" width="9.28515625" style="20" customWidth="1"/>
    <col min="5658" max="5658" width="1.5703125" style="20" customWidth="1"/>
    <col min="5659" max="5659" width="9.28515625" style="20" customWidth="1"/>
    <col min="5660" max="5661" width="1.5703125" style="20" customWidth="1"/>
    <col min="5662" max="5662" width="11.5703125" style="20" customWidth="1"/>
    <col min="5663" max="5663" width="1.5703125" style="20" customWidth="1"/>
    <col min="5664" max="5664" width="7.5703125" style="20" customWidth="1"/>
    <col min="5665" max="5665" width="1.5703125" style="20" customWidth="1"/>
    <col min="5666" max="5666" width="7.5703125" style="20" customWidth="1"/>
    <col min="5667" max="5667" width="1.5703125" style="20" customWidth="1"/>
    <col min="5668" max="5668" width="10.140625" style="20" customWidth="1"/>
    <col min="5669" max="5669" width="1.5703125" style="20" customWidth="1"/>
    <col min="5670" max="5670" width="7.5703125" style="20" customWidth="1"/>
    <col min="5671" max="5671" width="1.5703125" style="20" customWidth="1"/>
    <col min="5672" max="5672" width="7.85546875" style="20" customWidth="1"/>
    <col min="5673" max="5673" width="1.5703125" style="20" customWidth="1"/>
    <col min="5674" max="5674" width="13.7109375" style="20" customWidth="1"/>
    <col min="5675" max="5675" width="1.28515625" style="20" customWidth="1"/>
    <col min="5676" max="5676" width="12.85546875" style="20" customWidth="1"/>
    <col min="5677" max="5677" width="1.5703125" style="20" customWidth="1"/>
    <col min="5678" max="5678" width="8.140625" style="20" customWidth="1"/>
    <col min="5679" max="5679" width="1.5703125" style="20" customWidth="1"/>
    <col min="5680" max="5680" width="13.140625" style="20" customWidth="1"/>
    <col min="5681" max="5681" width="1.5703125" style="20" customWidth="1"/>
    <col min="5682" max="5682" width="8.42578125" style="20" customWidth="1"/>
    <col min="5683" max="5683" width="1.28515625" style="20" customWidth="1"/>
    <col min="5684" max="5684" width="11.7109375" style="20" customWidth="1"/>
    <col min="5685" max="5685" width="1.5703125" style="20" customWidth="1"/>
    <col min="5686" max="5686" width="8.42578125" style="20" customWidth="1"/>
    <col min="5687" max="5687" width="1" style="20" customWidth="1"/>
    <col min="5688" max="5688" width="11.5703125" style="20" customWidth="1"/>
    <col min="5689" max="5689" width="1.5703125" style="20" customWidth="1"/>
    <col min="5690" max="5690" width="11" style="20" customWidth="1"/>
    <col min="5691" max="5691" width="1.5703125" style="20" customWidth="1"/>
    <col min="5692" max="5692" width="4.140625" style="20" customWidth="1"/>
    <col min="5693" max="5693" width="1.5703125" style="20" customWidth="1"/>
    <col min="5694" max="5694" width="11" style="20" customWidth="1"/>
    <col min="5695" max="5695" width="1.5703125" style="20" customWidth="1"/>
    <col min="5696" max="5696" width="11" style="20" customWidth="1"/>
    <col min="5697" max="5697" width="1.5703125" style="20" customWidth="1"/>
    <col min="5698" max="5698" width="11" style="20" customWidth="1"/>
    <col min="5699" max="5699" width="1.5703125" style="20" customWidth="1"/>
    <col min="5700" max="5700" width="11" style="20" customWidth="1"/>
    <col min="5701" max="5701" width="1.5703125" style="20" customWidth="1"/>
    <col min="5702" max="5702" width="11" style="20" customWidth="1"/>
    <col min="5703" max="5703" width="1.5703125" style="20" customWidth="1"/>
    <col min="5704" max="5704" width="11" style="20" customWidth="1"/>
    <col min="5705" max="5705" width="1.5703125" style="20" customWidth="1"/>
    <col min="5706" max="5706" width="11" style="20" customWidth="1"/>
    <col min="5707" max="5888" width="7.5703125" style="20"/>
    <col min="5889" max="5889" width="5" style="20" customWidth="1"/>
    <col min="5890" max="5890" width="2.42578125" style="20" customWidth="1"/>
    <col min="5891" max="5891" width="19.5703125" style="20" customWidth="1"/>
    <col min="5892" max="5892" width="2.42578125" style="20" customWidth="1"/>
    <col min="5893" max="5893" width="13.5703125" style="20" customWidth="1"/>
    <col min="5894" max="5894" width="1.5703125" style="20" customWidth="1"/>
    <col min="5895" max="5895" width="9.28515625" style="20" customWidth="1"/>
    <col min="5896" max="5896" width="1.5703125" style="20" customWidth="1"/>
    <col min="5897" max="5897" width="9.28515625" style="20" customWidth="1"/>
    <col min="5898" max="5898" width="2.42578125" style="20" customWidth="1"/>
    <col min="5899" max="5899" width="13.5703125" style="20" customWidth="1"/>
    <col min="5900" max="5900" width="1.5703125" style="20" customWidth="1"/>
    <col min="5901" max="5901" width="9.28515625" style="20" customWidth="1"/>
    <col min="5902" max="5902" width="1.5703125" style="20" customWidth="1"/>
    <col min="5903" max="5903" width="9.28515625" style="20" customWidth="1"/>
    <col min="5904" max="5904" width="2.42578125" style="20" customWidth="1"/>
    <col min="5905" max="5905" width="13.5703125" style="20" customWidth="1"/>
    <col min="5906" max="5906" width="1.5703125" style="20" customWidth="1"/>
    <col min="5907" max="5907" width="9.28515625" style="20" customWidth="1"/>
    <col min="5908" max="5908" width="1.5703125" style="20" customWidth="1"/>
    <col min="5909" max="5909" width="9.28515625" style="20" customWidth="1"/>
    <col min="5910" max="5910" width="2.42578125" style="20" customWidth="1"/>
    <col min="5911" max="5911" width="13.5703125" style="20" customWidth="1"/>
    <col min="5912" max="5912" width="1.5703125" style="20" customWidth="1"/>
    <col min="5913" max="5913" width="9.28515625" style="20" customWidth="1"/>
    <col min="5914" max="5914" width="1.5703125" style="20" customWidth="1"/>
    <col min="5915" max="5915" width="9.28515625" style="20" customWidth="1"/>
    <col min="5916" max="5917" width="1.5703125" style="20" customWidth="1"/>
    <col min="5918" max="5918" width="11.5703125" style="20" customWidth="1"/>
    <col min="5919" max="5919" width="1.5703125" style="20" customWidth="1"/>
    <col min="5920" max="5920" width="7.5703125" style="20" customWidth="1"/>
    <col min="5921" max="5921" width="1.5703125" style="20" customWidth="1"/>
    <col min="5922" max="5922" width="7.5703125" style="20" customWidth="1"/>
    <col min="5923" max="5923" width="1.5703125" style="20" customWidth="1"/>
    <col min="5924" max="5924" width="10.140625" style="20" customWidth="1"/>
    <col min="5925" max="5925" width="1.5703125" style="20" customWidth="1"/>
    <col min="5926" max="5926" width="7.5703125" style="20" customWidth="1"/>
    <col min="5927" max="5927" width="1.5703125" style="20" customWidth="1"/>
    <col min="5928" max="5928" width="7.85546875" style="20" customWidth="1"/>
    <col min="5929" max="5929" width="1.5703125" style="20" customWidth="1"/>
    <col min="5930" max="5930" width="13.7109375" style="20" customWidth="1"/>
    <col min="5931" max="5931" width="1.28515625" style="20" customWidth="1"/>
    <col min="5932" max="5932" width="12.85546875" style="20" customWidth="1"/>
    <col min="5933" max="5933" width="1.5703125" style="20" customWidth="1"/>
    <col min="5934" max="5934" width="8.140625" style="20" customWidth="1"/>
    <col min="5935" max="5935" width="1.5703125" style="20" customWidth="1"/>
    <col min="5936" max="5936" width="13.140625" style="20" customWidth="1"/>
    <col min="5937" max="5937" width="1.5703125" style="20" customWidth="1"/>
    <col min="5938" max="5938" width="8.42578125" style="20" customWidth="1"/>
    <col min="5939" max="5939" width="1.28515625" style="20" customWidth="1"/>
    <col min="5940" max="5940" width="11.7109375" style="20" customWidth="1"/>
    <col min="5941" max="5941" width="1.5703125" style="20" customWidth="1"/>
    <col min="5942" max="5942" width="8.42578125" style="20" customWidth="1"/>
    <col min="5943" max="5943" width="1" style="20" customWidth="1"/>
    <col min="5944" max="5944" width="11.5703125" style="20" customWidth="1"/>
    <col min="5945" max="5945" width="1.5703125" style="20" customWidth="1"/>
    <col min="5946" max="5946" width="11" style="20" customWidth="1"/>
    <col min="5947" max="5947" width="1.5703125" style="20" customWidth="1"/>
    <col min="5948" max="5948" width="4.140625" style="20" customWidth="1"/>
    <col min="5949" max="5949" width="1.5703125" style="20" customWidth="1"/>
    <col min="5950" max="5950" width="11" style="20" customWidth="1"/>
    <col min="5951" max="5951" width="1.5703125" style="20" customWidth="1"/>
    <col min="5952" max="5952" width="11" style="20" customWidth="1"/>
    <col min="5953" max="5953" width="1.5703125" style="20" customWidth="1"/>
    <col min="5954" max="5954" width="11" style="20" customWidth="1"/>
    <col min="5955" max="5955" width="1.5703125" style="20" customWidth="1"/>
    <col min="5956" max="5956" width="11" style="20" customWidth="1"/>
    <col min="5957" max="5957" width="1.5703125" style="20" customWidth="1"/>
    <col min="5958" max="5958" width="11" style="20" customWidth="1"/>
    <col min="5959" max="5959" width="1.5703125" style="20" customWidth="1"/>
    <col min="5960" max="5960" width="11" style="20" customWidth="1"/>
    <col min="5961" max="5961" width="1.5703125" style="20" customWidth="1"/>
    <col min="5962" max="5962" width="11" style="20" customWidth="1"/>
    <col min="5963" max="6144" width="7.5703125" style="20"/>
    <col min="6145" max="6145" width="5" style="20" customWidth="1"/>
    <col min="6146" max="6146" width="2.42578125" style="20" customWidth="1"/>
    <col min="6147" max="6147" width="19.5703125" style="20" customWidth="1"/>
    <col min="6148" max="6148" width="2.42578125" style="20" customWidth="1"/>
    <col min="6149" max="6149" width="13.5703125" style="20" customWidth="1"/>
    <col min="6150" max="6150" width="1.5703125" style="20" customWidth="1"/>
    <col min="6151" max="6151" width="9.28515625" style="20" customWidth="1"/>
    <col min="6152" max="6152" width="1.5703125" style="20" customWidth="1"/>
    <col min="6153" max="6153" width="9.28515625" style="20" customWidth="1"/>
    <col min="6154" max="6154" width="2.42578125" style="20" customWidth="1"/>
    <col min="6155" max="6155" width="13.5703125" style="20" customWidth="1"/>
    <col min="6156" max="6156" width="1.5703125" style="20" customWidth="1"/>
    <col min="6157" max="6157" width="9.28515625" style="20" customWidth="1"/>
    <col min="6158" max="6158" width="1.5703125" style="20" customWidth="1"/>
    <col min="6159" max="6159" width="9.28515625" style="20" customWidth="1"/>
    <col min="6160" max="6160" width="2.42578125" style="20" customWidth="1"/>
    <col min="6161" max="6161" width="13.5703125" style="20" customWidth="1"/>
    <col min="6162" max="6162" width="1.5703125" style="20" customWidth="1"/>
    <col min="6163" max="6163" width="9.28515625" style="20" customWidth="1"/>
    <col min="6164" max="6164" width="1.5703125" style="20" customWidth="1"/>
    <col min="6165" max="6165" width="9.28515625" style="20" customWidth="1"/>
    <col min="6166" max="6166" width="2.42578125" style="20" customWidth="1"/>
    <col min="6167" max="6167" width="13.5703125" style="20" customWidth="1"/>
    <col min="6168" max="6168" width="1.5703125" style="20" customWidth="1"/>
    <col min="6169" max="6169" width="9.28515625" style="20" customWidth="1"/>
    <col min="6170" max="6170" width="1.5703125" style="20" customWidth="1"/>
    <col min="6171" max="6171" width="9.28515625" style="20" customWidth="1"/>
    <col min="6172" max="6173" width="1.5703125" style="20" customWidth="1"/>
    <col min="6174" max="6174" width="11.5703125" style="20" customWidth="1"/>
    <col min="6175" max="6175" width="1.5703125" style="20" customWidth="1"/>
    <col min="6176" max="6176" width="7.5703125" style="20" customWidth="1"/>
    <col min="6177" max="6177" width="1.5703125" style="20" customWidth="1"/>
    <col min="6178" max="6178" width="7.5703125" style="20" customWidth="1"/>
    <col min="6179" max="6179" width="1.5703125" style="20" customWidth="1"/>
    <col min="6180" max="6180" width="10.140625" style="20" customWidth="1"/>
    <col min="6181" max="6181" width="1.5703125" style="20" customWidth="1"/>
    <col min="6182" max="6182" width="7.5703125" style="20" customWidth="1"/>
    <col min="6183" max="6183" width="1.5703125" style="20" customWidth="1"/>
    <col min="6184" max="6184" width="7.85546875" style="20" customWidth="1"/>
    <col min="6185" max="6185" width="1.5703125" style="20" customWidth="1"/>
    <col min="6186" max="6186" width="13.7109375" style="20" customWidth="1"/>
    <col min="6187" max="6187" width="1.28515625" style="20" customWidth="1"/>
    <col min="6188" max="6188" width="12.85546875" style="20" customWidth="1"/>
    <col min="6189" max="6189" width="1.5703125" style="20" customWidth="1"/>
    <col min="6190" max="6190" width="8.140625" style="20" customWidth="1"/>
    <col min="6191" max="6191" width="1.5703125" style="20" customWidth="1"/>
    <col min="6192" max="6192" width="13.140625" style="20" customWidth="1"/>
    <col min="6193" max="6193" width="1.5703125" style="20" customWidth="1"/>
    <col min="6194" max="6194" width="8.42578125" style="20" customWidth="1"/>
    <col min="6195" max="6195" width="1.28515625" style="20" customWidth="1"/>
    <col min="6196" max="6196" width="11.7109375" style="20" customWidth="1"/>
    <col min="6197" max="6197" width="1.5703125" style="20" customWidth="1"/>
    <col min="6198" max="6198" width="8.42578125" style="20" customWidth="1"/>
    <col min="6199" max="6199" width="1" style="20" customWidth="1"/>
    <col min="6200" max="6200" width="11.5703125" style="20" customWidth="1"/>
    <col min="6201" max="6201" width="1.5703125" style="20" customWidth="1"/>
    <col min="6202" max="6202" width="11" style="20" customWidth="1"/>
    <col min="6203" max="6203" width="1.5703125" style="20" customWidth="1"/>
    <col min="6204" max="6204" width="4.140625" style="20" customWidth="1"/>
    <col min="6205" max="6205" width="1.5703125" style="20" customWidth="1"/>
    <col min="6206" max="6206" width="11" style="20" customWidth="1"/>
    <col min="6207" max="6207" width="1.5703125" style="20" customWidth="1"/>
    <col min="6208" max="6208" width="11" style="20" customWidth="1"/>
    <col min="6209" max="6209" width="1.5703125" style="20" customWidth="1"/>
    <col min="6210" max="6210" width="11" style="20" customWidth="1"/>
    <col min="6211" max="6211" width="1.5703125" style="20" customWidth="1"/>
    <col min="6212" max="6212" width="11" style="20" customWidth="1"/>
    <col min="6213" max="6213" width="1.5703125" style="20" customWidth="1"/>
    <col min="6214" max="6214" width="11" style="20" customWidth="1"/>
    <col min="6215" max="6215" width="1.5703125" style="20" customWidth="1"/>
    <col min="6216" max="6216" width="11" style="20" customWidth="1"/>
    <col min="6217" max="6217" width="1.5703125" style="20" customWidth="1"/>
    <col min="6218" max="6218" width="11" style="20" customWidth="1"/>
    <col min="6219" max="6400" width="7.5703125" style="20"/>
    <col min="6401" max="6401" width="5" style="20" customWidth="1"/>
    <col min="6402" max="6402" width="2.42578125" style="20" customWidth="1"/>
    <col min="6403" max="6403" width="19.5703125" style="20" customWidth="1"/>
    <col min="6404" max="6404" width="2.42578125" style="20" customWidth="1"/>
    <col min="6405" max="6405" width="13.5703125" style="20" customWidth="1"/>
    <col min="6406" max="6406" width="1.5703125" style="20" customWidth="1"/>
    <col min="6407" max="6407" width="9.28515625" style="20" customWidth="1"/>
    <col min="6408" max="6408" width="1.5703125" style="20" customWidth="1"/>
    <col min="6409" max="6409" width="9.28515625" style="20" customWidth="1"/>
    <col min="6410" max="6410" width="2.42578125" style="20" customWidth="1"/>
    <col min="6411" max="6411" width="13.5703125" style="20" customWidth="1"/>
    <col min="6412" max="6412" width="1.5703125" style="20" customWidth="1"/>
    <col min="6413" max="6413" width="9.28515625" style="20" customWidth="1"/>
    <col min="6414" max="6414" width="1.5703125" style="20" customWidth="1"/>
    <col min="6415" max="6415" width="9.28515625" style="20" customWidth="1"/>
    <col min="6416" max="6416" width="2.42578125" style="20" customWidth="1"/>
    <col min="6417" max="6417" width="13.5703125" style="20" customWidth="1"/>
    <col min="6418" max="6418" width="1.5703125" style="20" customWidth="1"/>
    <col min="6419" max="6419" width="9.28515625" style="20" customWidth="1"/>
    <col min="6420" max="6420" width="1.5703125" style="20" customWidth="1"/>
    <col min="6421" max="6421" width="9.28515625" style="20" customWidth="1"/>
    <col min="6422" max="6422" width="2.42578125" style="20" customWidth="1"/>
    <col min="6423" max="6423" width="13.5703125" style="20" customWidth="1"/>
    <col min="6424" max="6424" width="1.5703125" style="20" customWidth="1"/>
    <col min="6425" max="6425" width="9.28515625" style="20" customWidth="1"/>
    <col min="6426" max="6426" width="1.5703125" style="20" customWidth="1"/>
    <col min="6427" max="6427" width="9.28515625" style="20" customWidth="1"/>
    <col min="6428" max="6429" width="1.5703125" style="20" customWidth="1"/>
    <col min="6430" max="6430" width="11.5703125" style="20" customWidth="1"/>
    <col min="6431" max="6431" width="1.5703125" style="20" customWidth="1"/>
    <col min="6432" max="6432" width="7.5703125" style="20" customWidth="1"/>
    <col min="6433" max="6433" width="1.5703125" style="20" customWidth="1"/>
    <col min="6434" max="6434" width="7.5703125" style="20" customWidth="1"/>
    <col min="6435" max="6435" width="1.5703125" style="20" customWidth="1"/>
    <col min="6436" max="6436" width="10.140625" style="20" customWidth="1"/>
    <col min="6437" max="6437" width="1.5703125" style="20" customWidth="1"/>
    <col min="6438" max="6438" width="7.5703125" style="20" customWidth="1"/>
    <col min="6439" max="6439" width="1.5703125" style="20" customWidth="1"/>
    <col min="6440" max="6440" width="7.85546875" style="20" customWidth="1"/>
    <col min="6441" max="6441" width="1.5703125" style="20" customWidth="1"/>
    <col min="6442" max="6442" width="13.7109375" style="20" customWidth="1"/>
    <col min="6443" max="6443" width="1.28515625" style="20" customWidth="1"/>
    <col min="6444" max="6444" width="12.85546875" style="20" customWidth="1"/>
    <col min="6445" max="6445" width="1.5703125" style="20" customWidth="1"/>
    <col min="6446" max="6446" width="8.140625" style="20" customWidth="1"/>
    <col min="6447" max="6447" width="1.5703125" style="20" customWidth="1"/>
    <col min="6448" max="6448" width="13.140625" style="20" customWidth="1"/>
    <col min="6449" max="6449" width="1.5703125" style="20" customWidth="1"/>
    <col min="6450" max="6450" width="8.42578125" style="20" customWidth="1"/>
    <col min="6451" max="6451" width="1.28515625" style="20" customWidth="1"/>
    <col min="6452" max="6452" width="11.7109375" style="20" customWidth="1"/>
    <col min="6453" max="6453" width="1.5703125" style="20" customWidth="1"/>
    <col min="6454" max="6454" width="8.42578125" style="20" customWidth="1"/>
    <col min="6455" max="6455" width="1" style="20" customWidth="1"/>
    <col min="6456" max="6456" width="11.5703125" style="20" customWidth="1"/>
    <col min="6457" max="6457" width="1.5703125" style="20" customWidth="1"/>
    <col min="6458" max="6458" width="11" style="20" customWidth="1"/>
    <col min="6459" max="6459" width="1.5703125" style="20" customWidth="1"/>
    <col min="6460" max="6460" width="4.140625" style="20" customWidth="1"/>
    <col min="6461" max="6461" width="1.5703125" style="20" customWidth="1"/>
    <col min="6462" max="6462" width="11" style="20" customWidth="1"/>
    <col min="6463" max="6463" width="1.5703125" style="20" customWidth="1"/>
    <col min="6464" max="6464" width="11" style="20" customWidth="1"/>
    <col min="6465" max="6465" width="1.5703125" style="20" customWidth="1"/>
    <col min="6466" max="6466" width="11" style="20" customWidth="1"/>
    <col min="6467" max="6467" width="1.5703125" style="20" customWidth="1"/>
    <col min="6468" max="6468" width="11" style="20" customWidth="1"/>
    <col min="6469" max="6469" width="1.5703125" style="20" customWidth="1"/>
    <col min="6470" max="6470" width="11" style="20" customWidth="1"/>
    <col min="6471" max="6471" width="1.5703125" style="20" customWidth="1"/>
    <col min="6472" max="6472" width="11" style="20" customWidth="1"/>
    <col min="6473" max="6473" width="1.5703125" style="20" customWidth="1"/>
    <col min="6474" max="6474" width="11" style="20" customWidth="1"/>
    <col min="6475" max="6656" width="7.5703125" style="20"/>
    <col min="6657" max="6657" width="5" style="20" customWidth="1"/>
    <col min="6658" max="6658" width="2.42578125" style="20" customWidth="1"/>
    <col min="6659" max="6659" width="19.5703125" style="20" customWidth="1"/>
    <col min="6660" max="6660" width="2.42578125" style="20" customWidth="1"/>
    <col min="6661" max="6661" width="13.5703125" style="20" customWidth="1"/>
    <col min="6662" max="6662" width="1.5703125" style="20" customWidth="1"/>
    <col min="6663" max="6663" width="9.28515625" style="20" customWidth="1"/>
    <col min="6664" max="6664" width="1.5703125" style="20" customWidth="1"/>
    <col min="6665" max="6665" width="9.28515625" style="20" customWidth="1"/>
    <col min="6666" max="6666" width="2.42578125" style="20" customWidth="1"/>
    <col min="6667" max="6667" width="13.5703125" style="20" customWidth="1"/>
    <col min="6668" max="6668" width="1.5703125" style="20" customWidth="1"/>
    <col min="6669" max="6669" width="9.28515625" style="20" customWidth="1"/>
    <col min="6670" max="6670" width="1.5703125" style="20" customWidth="1"/>
    <col min="6671" max="6671" width="9.28515625" style="20" customWidth="1"/>
    <col min="6672" max="6672" width="2.42578125" style="20" customWidth="1"/>
    <col min="6673" max="6673" width="13.5703125" style="20" customWidth="1"/>
    <col min="6674" max="6674" width="1.5703125" style="20" customWidth="1"/>
    <col min="6675" max="6675" width="9.28515625" style="20" customWidth="1"/>
    <col min="6676" max="6676" width="1.5703125" style="20" customWidth="1"/>
    <col min="6677" max="6677" width="9.28515625" style="20" customWidth="1"/>
    <col min="6678" max="6678" width="2.42578125" style="20" customWidth="1"/>
    <col min="6679" max="6679" width="13.5703125" style="20" customWidth="1"/>
    <col min="6680" max="6680" width="1.5703125" style="20" customWidth="1"/>
    <col min="6681" max="6681" width="9.28515625" style="20" customWidth="1"/>
    <col min="6682" max="6682" width="1.5703125" style="20" customWidth="1"/>
    <col min="6683" max="6683" width="9.28515625" style="20" customWidth="1"/>
    <col min="6684" max="6685" width="1.5703125" style="20" customWidth="1"/>
    <col min="6686" max="6686" width="11.5703125" style="20" customWidth="1"/>
    <col min="6687" max="6687" width="1.5703125" style="20" customWidth="1"/>
    <col min="6688" max="6688" width="7.5703125" style="20" customWidth="1"/>
    <col min="6689" max="6689" width="1.5703125" style="20" customWidth="1"/>
    <col min="6690" max="6690" width="7.5703125" style="20" customWidth="1"/>
    <col min="6691" max="6691" width="1.5703125" style="20" customWidth="1"/>
    <col min="6692" max="6692" width="10.140625" style="20" customWidth="1"/>
    <col min="6693" max="6693" width="1.5703125" style="20" customWidth="1"/>
    <col min="6694" max="6694" width="7.5703125" style="20" customWidth="1"/>
    <col min="6695" max="6695" width="1.5703125" style="20" customWidth="1"/>
    <col min="6696" max="6696" width="7.85546875" style="20" customWidth="1"/>
    <col min="6697" max="6697" width="1.5703125" style="20" customWidth="1"/>
    <col min="6698" max="6698" width="13.7109375" style="20" customWidth="1"/>
    <col min="6699" max="6699" width="1.28515625" style="20" customWidth="1"/>
    <col min="6700" max="6700" width="12.85546875" style="20" customWidth="1"/>
    <col min="6701" max="6701" width="1.5703125" style="20" customWidth="1"/>
    <col min="6702" max="6702" width="8.140625" style="20" customWidth="1"/>
    <col min="6703" max="6703" width="1.5703125" style="20" customWidth="1"/>
    <col min="6704" max="6704" width="13.140625" style="20" customWidth="1"/>
    <col min="6705" max="6705" width="1.5703125" style="20" customWidth="1"/>
    <col min="6706" max="6706" width="8.42578125" style="20" customWidth="1"/>
    <col min="6707" max="6707" width="1.28515625" style="20" customWidth="1"/>
    <col min="6708" max="6708" width="11.7109375" style="20" customWidth="1"/>
    <col min="6709" max="6709" width="1.5703125" style="20" customWidth="1"/>
    <col min="6710" max="6710" width="8.42578125" style="20" customWidth="1"/>
    <col min="6711" max="6711" width="1" style="20" customWidth="1"/>
    <col min="6712" max="6712" width="11.5703125" style="20" customWidth="1"/>
    <col min="6713" max="6713" width="1.5703125" style="20" customWidth="1"/>
    <col min="6714" max="6714" width="11" style="20" customWidth="1"/>
    <col min="6715" max="6715" width="1.5703125" style="20" customWidth="1"/>
    <col min="6716" max="6716" width="4.140625" style="20" customWidth="1"/>
    <col min="6717" max="6717" width="1.5703125" style="20" customWidth="1"/>
    <col min="6718" max="6718" width="11" style="20" customWidth="1"/>
    <col min="6719" max="6719" width="1.5703125" style="20" customWidth="1"/>
    <col min="6720" max="6720" width="11" style="20" customWidth="1"/>
    <col min="6721" max="6721" width="1.5703125" style="20" customWidth="1"/>
    <col min="6722" max="6722" width="11" style="20" customWidth="1"/>
    <col min="6723" max="6723" width="1.5703125" style="20" customWidth="1"/>
    <col min="6724" max="6724" width="11" style="20" customWidth="1"/>
    <col min="6725" max="6725" width="1.5703125" style="20" customWidth="1"/>
    <col min="6726" max="6726" width="11" style="20" customWidth="1"/>
    <col min="6727" max="6727" width="1.5703125" style="20" customWidth="1"/>
    <col min="6728" max="6728" width="11" style="20" customWidth="1"/>
    <col min="6729" max="6729" width="1.5703125" style="20" customWidth="1"/>
    <col min="6730" max="6730" width="11" style="20" customWidth="1"/>
    <col min="6731" max="6912" width="7.5703125" style="20"/>
    <col min="6913" max="6913" width="5" style="20" customWidth="1"/>
    <col min="6914" max="6914" width="2.42578125" style="20" customWidth="1"/>
    <col min="6915" max="6915" width="19.5703125" style="20" customWidth="1"/>
    <col min="6916" max="6916" width="2.42578125" style="20" customWidth="1"/>
    <col min="6917" max="6917" width="13.5703125" style="20" customWidth="1"/>
    <col min="6918" max="6918" width="1.5703125" style="20" customWidth="1"/>
    <col min="6919" max="6919" width="9.28515625" style="20" customWidth="1"/>
    <col min="6920" max="6920" width="1.5703125" style="20" customWidth="1"/>
    <col min="6921" max="6921" width="9.28515625" style="20" customWidth="1"/>
    <col min="6922" max="6922" width="2.42578125" style="20" customWidth="1"/>
    <col min="6923" max="6923" width="13.5703125" style="20" customWidth="1"/>
    <col min="6924" max="6924" width="1.5703125" style="20" customWidth="1"/>
    <col min="6925" max="6925" width="9.28515625" style="20" customWidth="1"/>
    <col min="6926" max="6926" width="1.5703125" style="20" customWidth="1"/>
    <col min="6927" max="6927" width="9.28515625" style="20" customWidth="1"/>
    <col min="6928" max="6928" width="2.42578125" style="20" customWidth="1"/>
    <col min="6929" max="6929" width="13.5703125" style="20" customWidth="1"/>
    <col min="6930" max="6930" width="1.5703125" style="20" customWidth="1"/>
    <col min="6931" max="6931" width="9.28515625" style="20" customWidth="1"/>
    <col min="6932" max="6932" width="1.5703125" style="20" customWidth="1"/>
    <col min="6933" max="6933" width="9.28515625" style="20" customWidth="1"/>
    <col min="6934" max="6934" width="2.42578125" style="20" customWidth="1"/>
    <col min="6935" max="6935" width="13.5703125" style="20" customWidth="1"/>
    <col min="6936" max="6936" width="1.5703125" style="20" customWidth="1"/>
    <col min="6937" max="6937" width="9.28515625" style="20" customWidth="1"/>
    <col min="6938" max="6938" width="1.5703125" style="20" customWidth="1"/>
    <col min="6939" max="6939" width="9.28515625" style="20" customWidth="1"/>
    <col min="6940" max="6941" width="1.5703125" style="20" customWidth="1"/>
    <col min="6942" max="6942" width="11.5703125" style="20" customWidth="1"/>
    <col min="6943" max="6943" width="1.5703125" style="20" customWidth="1"/>
    <col min="6944" max="6944" width="7.5703125" style="20" customWidth="1"/>
    <col min="6945" max="6945" width="1.5703125" style="20" customWidth="1"/>
    <col min="6946" max="6946" width="7.5703125" style="20" customWidth="1"/>
    <col min="6947" max="6947" width="1.5703125" style="20" customWidth="1"/>
    <col min="6948" max="6948" width="10.140625" style="20" customWidth="1"/>
    <col min="6949" max="6949" width="1.5703125" style="20" customWidth="1"/>
    <col min="6950" max="6950" width="7.5703125" style="20" customWidth="1"/>
    <col min="6951" max="6951" width="1.5703125" style="20" customWidth="1"/>
    <col min="6952" max="6952" width="7.85546875" style="20" customWidth="1"/>
    <col min="6953" max="6953" width="1.5703125" style="20" customWidth="1"/>
    <col min="6954" max="6954" width="13.7109375" style="20" customWidth="1"/>
    <col min="6955" max="6955" width="1.28515625" style="20" customWidth="1"/>
    <col min="6956" max="6956" width="12.85546875" style="20" customWidth="1"/>
    <col min="6957" max="6957" width="1.5703125" style="20" customWidth="1"/>
    <col min="6958" max="6958" width="8.140625" style="20" customWidth="1"/>
    <col min="6959" max="6959" width="1.5703125" style="20" customWidth="1"/>
    <col min="6960" max="6960" width="13.140625" style="20" customWidth="1"/>
    <col min="6961" max="6961" width="1.5703125" style="20" customWidth="1"/>
    <col min="6962" max="6962" width="8.42578125" style="20" customWidth="1"/>
    <col min="6963" max="6963" width="1.28515625" style="20" customWidth="1"/>
    <col min="6964" max="6964" width="11.7109375" style="20" customWidth="1"/>
    <col min="6965" max="6965" width="1.5703125" style="20" customWidth="1"/>
    <col min="6966" max="6966" width="8.42578125" style="20" customWidth="1"/>
    <col min="6967" max="6967" width="1" style="20" customWidth="1"/>
    <col min="6968" max="6968" width="11.5703125" style="20" customWidth="1"/>
    <col min="6969" max="6969" width="1.5703125" style="20" customWidth="1"/>
    <col min="6970" max="6970" width="11" style="20" customWidth="1"/>
    <col min="6971" max="6971" width="1.5703125" style="20" customWidth="1"/>
    <col min="6972" max="6972" width="4.140625" style="20" customWidth="1"/>
    <col min="6973" max="6973" width="1.5703125" style="20" customWidth="1"/>
    <col min="6974" max="6974" width="11" style="20" customWidth="1"/>
    <col min="6975" max="6975" width="1.5703125" style="20" customWidth="1"/>
    <col min="6976" max="6976" width="11" style="20" customWidth="1"/>
    <col min="6977" max="6977" width="1.5703125" style="20" customWidth="1"/>
    <col min="6978" max="6978" width="11" style="20" customWidth="1"/>
    <col min="6979" max="6979" width="1.5703125" style="20" customWidth="1"/>
    <col min="6980" max="6980" width="11" style="20" customWidth="1"/>
    <col min="6981" max="6981" width="1.5703125" style="20" customWidth="1"/>
    <col min="6982" max="6982" width="11" style="20" customWidth="1"/>
    <col min="6983" max="6983" width="1.5703125" style="20" customWidth="1"/>
    <col min="6984" max="6984" width="11" style="20" customWidth="1"/>
    <col min="6985" max="6985" width="1.5703125" style="20" customWidth="1"/>
    <col min="6986" max="6986" width="11" style="20" customWidth="1"/>
    <col min="6987" max="7168" width="7.5703125" style="20"/>
    <col min="7169" max="7169" width="5" style="20" customWidth="1"/>
    <col min="7170" max="7170" width="2.42578125" style="20" customWidth="1"/>
    <col min="7171" max="7171" width="19.5703125" style="20" customWidth="1"/>
    <col min="7172" max="7172" width="2.42578125" style="20" customWidth="1"/>
    <col min="7173" max="7173" width="13.5703125" style="20" customWidth="1"/>
    <col min="7174" max="7174" width="1.5703125" style="20" customWidth="1"/>
    <col min="7175" max="7175" width="9.28515625" style="20" customWidth="1"/>
    <col min="7176" max="7176" width="1.5703125" style="20" customWidth="1"/>
    <col min="7177" max="7177" width="9.28515625" style="20" customWidth="1"/>
    <col min="7178" max="7178" width="2.42578125" style="20" customWidth="1"/>
    <col min="7179" max="7179" width="13.5703125" style="20" customWidth="1"/>
    <col min="7180" max="7180" width="1.5703125" style="20" customWidth="1"/>
    <col min="7181" max="7181" width="9.28515625" style="20" customWidth="1"/>
    <col min="7182" max="7182" width="1.5703125" style="20" customWidth="1"/>
    <col min="7183" max="7183" width="9.28515625" style="20" customWidth="1"/>
    <col min="7184" max="7184" width="2.42578125" style="20" customWidth="1"/>
    <col min="7185" max="7185" width="13.5703125" style="20" customWidth="1"/>
    <col min="7186" max="7186" width="1.5703125" style="20" customWidth="1"/>
    <col min="7187" max="7187" width="9.28515625" style="20" customWidth="1"/>
    <col min="7188" max="7188" width="1.5703125" style="20" customWidth="1"/>
    <col min="7189" max="7189" width="9.28515625" style="20" customWidth="1"/>
    <col min="7190" max="7190" width="2.42578125" style="20" customWidth="1"/>
    <col min="7191" max="7191" width="13.5703125" style="20" customWidth="1"/>
    <col min="7192" max="7192" width="1.5703125" style="20" customWidth="1"/>
    <col min="7193" max="7193" width="9.28515625" style="20" customWidth="1"/>
    <col min="7194" max="7194" width="1.5703125" style="20" customWidth="1"/>
    <col min="7195" max="7195" width="9.28515625" style="20" customWidth="1"/>
    <col min="7196" max="7197" width="1.5703125" style="20" customWidth="1"/>
    <col min="7198" max="7198" width="11.5703125" style="20" customWidth="1"/>
    <col min="7199" max="7199" width="1.5703125" style="20" customWidth="1"/>
    <col min="7200" max="7200" width="7.5703125" style="20" customWidth="1"/>
    <col min="7201" max="7201" width="1.5703125" style="20" customWidth="1"/>
    <col min="7202" max="7202" width="7.5703125" style="20" customWidth="1"/>
    <col min="7203" max="7203" width="1.5703125" style="20" customWidth="1"/>
    <col min="7204" max="7204" width="10.140625" style="20" customWidth="1"/>
    <col min="7205" max="7205" width="1.5703125" style="20" customWidth="1"/>
    <col min="7206" max="7206" width="7.5703125" style="20" customWidth="1"/>
    <col min="7207" max="7207" width="1.5703125" style="20" customWidth="1"/>
    <col min="7208" max="7208" width="7.85546875" style="20" customWidth="1"/>
    <col min="7209" max="7209" width="1.5703125" style="20" customWidth="1"/>
    <col min="7210" max="7210" width="13.7109375" style="20" customWidth="1"/>
    <col min="7211" max="7211" width="1.28515625" style="20" customWidth="1"/>
    <col min="7212" max="7212" width="12.85546875" style="20" customWidth="1"/>
    <col min="7213" max="7213" width="1.5703125" style="20" customWidth="1"/>
    <col min="7214" max="7214" width="8.140625" style="20" customWidth="1"/>
    <col min="7215" max="7215" width="1.5703125" style="20" customWidth="1"/>
    <col min="7216" max="7216" width="13.140625" style="20" customWidth="1"/>
    <col min="7217" max="7217" width="1.5703125" style="20" customWidth="1"/>
    <col min="7218" max="7218" width="8.42578125" style="20" customWidth="1"/>
    <col min="7219" max="7219" width="1.28515625" style="20" customWidth="1"/>
    <col min="7220" max="7220" width="11.7109375" style="20" customWidth="1"/>
    <col min="7221" max="7221" width="1.5703125" style="20" customWidth="1"/>
    <col min="7222" max="7222" width="8.42578125" style="20" customWidth="1"/>
    <col min="7223" max="7223" width="1" style="20" customWidth="1"/>
    <col min="7224" max="7224" width="11.5703125" style="20" customWidth="1"/>
    <col min="7225" max="7225" width="1.5703125" style="20" customWidth="1"/>
    <col min="7226" max="7226" width="11" style="20" customWidth="1"/>
    <col min="7227" max="7227" width="1.5703125" style="20" customWidth="1"/>
    <col min="7228" max="7228" width="4.140625" style="20" customWidth="1"/>
    <col min="7229" max="7229" width="1.5703125" style="20" customWidth="1"/>
    <col min="7230" max="7230" width="11" style="20" customWidth="1"/>
    <col min="7231" max="7231" width="1.5703125" style="20" customWidth="1"/>
    <col min="7232" max="7232" width="11" style="20" customWidth="1"/>
    <col min="7233" max="7233" width="1.5703125" style="20" customWidth="1"/>
    <col min="7234" max="7234" width="11" style="20" customWidth="1"/>
    <col min="7235" max="7235" width="1.5703125" style="20" customWidth="1"/>
    <col min="7236" max="7236" width="11" style="20" customWidth="1"/>
    <col min="7237" max="7237" width="1.5703125" style="20" customWidth="1"/>
    <col min="7238" max="7238" width="11" style="20" customWidth="1"/>
    <col min="7239" max="7239" width="1.5703125" style="20" customWidth="1"/>
    <col min="7240" max="7240" width="11" style="20" customWidth="1"/>
    <col min="7241" max="7241" width="1.5703125" style="20" customWidth="1"/>
    <col min="7242" max="7242" width="11" style="20" customWidth="1"/>
    <col min="7243" max="7424" width="7.5703125" style="20"/>
    <col min="7425" max="7425" width="5" style="20" customWidth="1"/>
    <col min="7426" max="7426" width="2.42578125" style="20" customWidth="1"/>
    <col min="7427" max="7427" width="19.5703125" style="20" customWidth="1"/>
    <col min="7428" max="7428" width="2.42578125" style="20" customWidth="1"/>
    <col min="7429" max="7429" width="13.5703125" style="20" customWidth="1"/>
    <col min="7430" max="7430" width="1.5703125" style="20" customWidth="1"/>
    <col min="7431" max="7431" width="9.28515625" style="20" customWidth="1"/>
    <col min="7432" max="7432" width="1.5703125" style="20" customWidth="1"/>
    <col min="7433" max="7433" width="9.28515625" style="20" customWidth="1"/>
    <col min="7434" max="7434" width="2.42578125" style="20" customWidth="1"/>
    <col min="7435" max="7435" width="13.5703125" style="20" customWidth="1"/>
    <col min="7436" max="7436" width="1.5703125" style="20" customWidth="1"/>
    <col min="7437" max="7437" width="9.28515625" style="20" customWidth="1"/>
    <col min="7438" max="7438" width="1.5703125" style="20" customWidth="1"/>
    <col min="7439" max="7439" width="9.28515625" style="20" customWidth="1"/>
    <col min="7440" max="7440" width="2.42578125" style="20" customWidth="1"/>
    <col min="7441" max="7441" width="13.5703125" style="20" customWidth="1"/>
    <col min="7442" max="7442" width="1.5703125" style="20" customWidth="1"/>
    <col min="7443" max="7443" width="9.28515625" style="20" customWidth="1"/>
    <col min="7444" max="7444" width="1.5703125" style="20" customWidth="1"/>
    <col min="7445" max="7445" width="9.28515625" style="20" customWidth="1"/>
    <col min="7446" max="7446" width="2.42578125" style="20" customWidth="1"/>
    <col min="7447" max="7447" width="13.5703125" style="20" customWidth="1"/>
    <col min="7448" max="7448" width="1.5703125" style="20" customWidth="1"/>
    <col min="7449" max="7449" width="9.28515625" style="20" customWidth="1"/>
    <col min="7450" max="7450" width="1.5703125" style="20" customWidth="1"/>
    <col min="7451" max="7451" width="9.28515625" style="20" customWidth="1"/>
    <col min="7452" max="7453" width="1.5703125" style="20" customWidth="1"/>
    <col min="7454" max="7454" width="11.5703125" style="20" customWidth="1"/>
    <col min="7455" max="7455" width="1.5703125" style="20" customWidth="1"/>
    <col min="7456" max="7456" width="7.5703125" style="20" customWidth="1"/>
    <col min="7457" max="7457" width="1.5703125" style="20" customWidth="1"/>
    <col min="7458" max="7458" width="7.5703125" style="20" customWidth="1"/>
    <col min="7459" max="7459" width="1.5703125" style="20" customWidth="1"/>
    <col min="7460" max="7460" width="10.140625" style="20" customWidth="1"/>
    <col min="7461" max="7461" width="1.5703125" style="20" customWidth="1"/>
    <col min="7462" max="7462" width="7.5703125" style="20" customWidth="1"/>
    <col min="7463" max="7463" width="1.5703125" style="20" customWidth="1"/>
    <col min="7464" max="7464" width="7.85546875" style="20" customWidth="1"/>
    <col min="7465" max="7465" width="1.5703125" style="20" customWidth="1"/>
    <col min="7466" max="7466" width="13.7109375" style="20" customWidth="1"/>
    <col min="7467" max="7467" width="1.28515625" style="20" customWidth="1"/>
    <col min="7468" max="7468" width="12.85546875" style="20" customWidth="1"/>
    <col min="7469" max="7469" width="1.5703125" style="20" customWidth="1"/>
    <col min="7470" max="7470" width="8.140625" style="20" customWidth="1"/>
    <col min="7471" max="7471" width="1.5703125" style="20" customWidth="1"/>
    <col min="7472" max="7472" width="13.140625" style="20" customWidth="1"/>
    <col min="7473" max="7473" width="1.5703125" style="20" customWidth="1"/>
    <col min="7474" max="7474" width="8.42578125" style="20" customWidth="1"/>
    <col min="7475" max="7475" width="1.28515625" style="20" customWidth="1"/>
    <col min="7476" max="7476" width="11.7109375" style="20" customWidth="1"/>
    <col min="7477" max="7477" width="1.5703125" style="20" customWidth="1"/>
    <col min="7478" max="7478" width="8.42578125" style="20" customWidth="1"/>
    <col min="7479" max="7479" width="1" style="20" customWidth="1"/>
    <col min="7480" max="7480" width="11.5703125" style="20" customWidth="1"/>
    <col min="7481" max="7481" width="1.5703125" style="20" customWidth="1"/>
    <col min="7482" max="7482" width="11" style="20" customWidth="1"/>
    <col min="7483" max="7483" width="1.5703125" style="20" customWidth="1"/>
    <col min="7484" max="7484" width="4.140625" style="20" customWidth="1"/>
    <col min="7485" max="7485" width="1.5703125" style="20" customWidth="1"/>
    <col min="7486" max="7486" width="11" style="20" customWidth="1"/>
    <col min="7487" max="7487" width="1.5703125" style="20" customWidth="1"/>
    <col min="7488" max="7488" width="11" style="20" customWidth="1"/>
    <col min="7489" max="7489" width="1.5703125" style="20" customWidth="1"/>
    <col min="7490" max="7490" width="11" style="20" customWidth="1"/>
    <col min="7491" max="7491" width="1.5703125" style="20" customWidth="1"/>
    <col min="7492" max="7492" width="11" style="20" customWidth="1"/>
    <col min="7493" max="7493" width="1.5703125" style="20" customWidth="1"/>
    <col min="7494" max="7494" width="11" style="20" customWidth="1"/>
    <col min="7495" max="7495" width="1.5703125" style="20" customWidth="1"/>
    <col min="7496" max="7496" width="11" style="20" customWidth="1"/>
    <col min="7497" max="7497" width="1.5703125" style="20" customWidth="1"/>
    <col min="7498" max="7498" width="11" style="20" customWidth="1"/>
    <col min="7499" max="7680" width="7.5703125" style="20"/>
    <col min="7681" max="7681" width="5" style="20" customWidth="1"/>
    <col min="7682" max="7682" width="2.42578125" style="20" customWidth="1"/>
    <col min="7683" max="7683" width="19.5703125" style="20" customWidth="1"/>
    <col min="7684" max="7684" width="2.42578125" style="20" customWidth="1"/>
    <col min="7685" max="7685" width="13.5703125" style="20" customWidth="1"/>
    <col min="7686" max="7686" width="1.5703125" style="20" customWidth="1"/>
    <col min="7687" max="7687" width="9.28515625" style="20" customWidth="1"/>
    <col min="7688" max="7688" width="1.5703125" style="20" customWidth="1"/>
    <col min="7689" max="7689" width="9.28515625" style="20" customWidth="1"/>
    <col min="7690" max="7690" width="2.42578125" style="20" customWidth="1"/>
    <col min="7691" max="7691" width="13.5703125" style="20" customWidth="1"/>
    <col min="7692" max="7692" width="1.5703125" style="20" customWidth="1"/>
    <col min="7693" max="7693" width="9.28515625" style="20" customWidth="1"/>
    <col min="7694" max="7694" width="1.5703125" style="20" customWidth="1"/>
    <col min="7695" max="7695" width="9.28515625" style="20" customWidth="1"/>
    <col min="7696" max="7696" width="2.42578125" style="20" customWidth="1"/>
    <col min="7697" max="7697" width="13.5703125" style="20" customWidth="1"/>
    <col min="7698" max="7698" width="1.5703125" style="20" customWidth="1"/>
    <col min="7699" max="7699" width="9.28515625" style="20" customWidth="1"/>
    <col min="7700" max="7700" width="1.5703125" style="20" customWidth="1"/>
    <col min="7701" max="7701" width="9.28515625" style="20" customWidth="1"/>
    <col min="7702" max="7702" width="2.42578125" style="20" customWidth="1"/>
    <col min="7703" max="7703" width="13.5703125" style="20" customWidth="1"/>
    <col min="7704" max="7704" width="1.5703125" style="20" customWidth="1"/>
    <col min="7705" max="7705" width="9.28515625" style="20" customWidth="1"/>
    <col min="7706" max="7706" width="1.5703125" style="20" customWidth="1"/>
    <col min="7707" max="7707" width="9.28515625" style="20" customWidth="1"/>
    <col min="7708" max="7709" width="1.5703125" style="20" customWidth="1"/>
    <col min="7710" max="7710" width="11.5703125" style="20" customWidth="1"/>
    <col min="7711" max="7711" width="1.5703125" style="20" customWidth="1"/>
    <col min="7712" max="7712" width="7.5703125" style="20" customWidth="1"/>
    <col min="7713" max="7713" width="1.5703125" style="20" customWidth="1"/>
    <col min="7714" max="7714" width="7.5703125" style="20" customWidth="1"/>
    <col min="7715" max="7715" width="1.5703125" style="20" customWidth="1"/>
    <col min="7716" max="7716" width="10.140625" style="20" customWidth="1"/>
    <col min="7717" max="7717" width="1.5703125" style="20" customWidth="1"/>
    <col min="7718" max="7718" width="7.5703125" style="20" customWidth="1"/>
    <col min="7719" max="7719" width="1.5703125" style="20" customWidth="1"/>
    <col min="7720" max="7720" width="7.85546875" style="20" customWidth="1"/>
    <col min="7721" max="7721" width="1.5703125" style="20" customWidth="1"/>
    <col min="7722" max="7722" width="13.7109375" style="20" customWidth="1"/>
    <col min="7723" max="7723" width="1.28515625" style="20" customWidth="1"/>
    <col min="7724" max="7724" width="12.85546875" style="20" customWidth="1"/>
    <col min="7725" max="7725" width="1.5703125" style="20" customWidth="1"/>
    <col min="7726" max="7726" width="8.140625" style="20" customWidth="1"/>
    <col min="7727" max="7727" width="1.5703125" style="20" customWidth="1"/>
    <col min="7728" max="7728" width="13.140625" style="20" customWidth="1"/>
    <col min="7729" max="7729" width="1.5703125" style="20" customWidth="1"/>
    <col min="7730" max="7730" width="8.42578125" style="20" customWidth="1"/>
    <col min="7731" max="7731" width="1.28515625" style="20" customWidth="1"/>
    <col min="7732" max="7732" width="11.7109375" style="20" customWidth="1"/>
    <col min="7733" max="7733" width="1.5703125" style="20" customWidth="1"/>
    <col min="7734" max="7734" width="8.42578125" style="20" customWidth="1"/>
    <col min="7735" max="7735" width="1" style="20" customWidth="1"/>
    <col min="7736" max="7736" width="11.5703125" style="20" customWidth="1"/>
    <col min="7737" max="7737" width="1.5703125" style="20" customWidth="1"/>
    <col min="7738" max="7738" width="11" style="20" customWidth="1"/>
    <col min="7739" max="7739" width="1.5703125" style="20" customWidth="1"/>
    <col min="7740" max="7740" width="4.140625" style="20" customWidth="1"/>
    <col min="7741" max="7741" width="1.5703125" style="20" customWidth="1"/>
    <col min="7742" max="7742" width="11" style="20" customWidth="1"/>
    <col min="7743" max="7743" width="1.5703125" style="20" customWidth="1"/>
    <col min="7744" max="7744" width="11" style="20" customWidth="1"/>
    <col min="7745" max="7745" width="1.5703125" style="20" customWidth="1"/>
    <col min="7746" max="7746" width="11" style="20" customWidth="1"/>
    <col min="7747" max="7747" width="1.5703125" style="20" customWidth="1"/>
    <col min="7748" max="7748" width="11" style="20" customWidth="1"/>
    <col min="7749" max="7749" width="1.5703125" style="20" customWidth="1"/>
    <col min="7750" max="7750" width="11" style="20" customWidth="1"/>
    <col min="7751" max="7751" width="1.5703125" style="20" customWidth="1"/>
    <col min="7752" max="7752" width="11" style="20" customWidth="1"/>
    <col min="7753" max="7753" width="1.5703125" style="20" customWidth="1"/>
    <col min="7754" max="7754" width="11" style="20" customWidth="1"/>
    <col min="7755" max="7936" width="7.5703125" style="20"/>
    <col min="7937" max="7937" width="5" style="20" customWidth="1"/>
    <col min="7938" max="7938" width="2.42578125" style="20" customWidth="1"/>
    <col min="7939" max="7939" width="19.5703125" style="20" customWidth="1"/>
    <col min="7940" max="7940" width="2.42578125" style="20" customWidth="1"/>
    <col min="7941" max="7941" width="13.5703125" style="20" customWidth="1"/>
    <col min="7942" max="7942" width="1.5703125" style="20" customWidth="1"/>
    <col min="7943" max="7943" width="9.28515625" style="20" customWidth="1"/>
    <col min="7944" max="7944" width="1.5703125" style="20" customWidth="1"/>
    <col min="7945" max="7945" width="9.28515625" style="20" customWidth="1"/>
    <col min="7946" max="7946" width="2.42578125" style="20" customWidth="1"/>
    <col min="7947" max="7947" width="13.5703125" style="20" customWidth="1"/>
    <col min="7948" max="7948" width="1.5703125" style="20" customWidth="1"/>
    <col min="7949" max="7949" width="9.28515625" style="20" customWidth="1"/>
    <col min="7950" max="7950" width="1.5703125" style="20" customWidth="1"/>
    <col min="7951" max="7951" width="9.28515625" style="20" customWidth="1"/>
    <col min="7952" max="7952" width="2.42578125" style="20" customWidth="1"/>
    <col min="7953" max="7953" width="13.5703125" style="20" customWidth="1"/>
    <col min="7954" max="7954" width="1.5703125" style="20" customWidth="1"/>
    <col min="7955" max="7955" width="9.28515625" style="20" customWidth="1"/>
    <col min="7956" max="7956" width="1.5703125" style="20" customWidth="1"/>
    <col min="7957" max="7957" width="9.28515625" style="20" customWidth="1"/>
    <col min="7958" max="7958" width="2.42578125" style="20" customWidth="1"/>
    <col min="7959" max="7959" width="13.5703125" style="20" customWidth="1"/>
    <col min="7960" max="7960" width="1.5703125" style="20" customWidth="1"/>
    <col min="7961" max="7961" width="9.28515625" style="20" customWidth="1"/>
    <col min="7962" max="7962" width="1.5703125" style="20" customWidth="1"/>
    <col min="7963" max="7963" width="9.28515625" style="20" customWidth="1"/>
    <col min="7964" max="7965" width="1.5703125" style="20" customWidth="1"/>
    <col min="7966" max="7966" width="11.5703125" style="20" customWidth="1"/>
    <col min="7967" max="7967" width="1.5703125" style="20" customWidth="1"/>
    <col min="7968" max="7968" width="7.5703125" style="20" customWidth="1"/>
    <col min="7969" max="7969" width="1.5703125" style="20" customWidth="1"/>
    <col min="7970" max="7970" width="7.5703125" style="20" customWidth="1"/>
    <col min="7971" max="7971" width="1.5703125" style="20" customWidth="1"/>
    <col min="7972" max="7972" width="10.140625" style="20" customWidth="1"/>
    <col min="7973" max="7973" width="1.5703125" style="20" customWidth="1"/>
    <col min="7974" max="7974" width="7.5703125" style="20" customWidth="1"/>
    <col min="7975" max="7975" width="1.5703125" style="20" customWidth="1"/>
    <col min="7976" max="7976" width="7.85546875" style="20" customWidth="1"/>
    <col min="7977" max="7977" width="1.5703125" style="20" customWidth="1"/>
    <col min="7978" max="7978" width="13.7109375" style="20" customWidth="1"/>
    <col min="7979" max="7979" width="1.28515625" style="20" customWidth="1"/>
    <col min="7980" max="7980" width="12.85546875" style="20" customWidth="1"/>
    <col min="7981" max="7981" width="1.5703125" style="20" customWidth="1"/>
    <col min="7982" max="7982" width="8.140625" style="20" customWidth="1"/>
    <col min="7983" max="7983" width="1.5703125" style="20" customWidth="1"/>
    <col min="7984" max="7984" width="13.140625" style="20" customWidth="1"/>
    <col min="7985" max="7985" width="1.5703125" style="20" customWidth="1"/>
    <col min="7986" max="7986" width="8.42578125" style="20" customWidth="1"/>
    <col min="7987" max="7987" width="1.28515625" style="20" customWidth="1"/>
    <col min="7988" max="7988" width="11.7109375" style="20" customWidth="1"/>
    <col min="7989" max="7989" width="1.5703125" style="20" customWidth="1"/>
    <col min="7990" max="7990" width="8.42578125" style="20" customWidth="1"/>
    <col min="7991" max="7991" width="1" style="20" customWidth="1"/>
    <col min="7992" max="7992" width="11.5703125" style="20" customWidth="1"/>
    <col min="7993" max="7993" width="1.5703125" style="20" customWidth="1"/>
    <col min="7994" max="7994" width="11" style="20" customWidth="1"/>
    <col min="7995" max="7995" width="1.5703125" style="20" customWidth="1"/>
    <col min="7996" max="7996" width="4.140625" style="20" customWidth="1"/>
    <col min="7997" max="7997" width="1.5703125" style="20" customWidth="1"/>
    <col min="7998" max="7998" width="11" style="20" customWidth="1"/>
    <col min="7999" max="7999" width="1.5703125" style="20" customWidth="1"/>
    <col min="8000" max="8000" width="11" style="20" customWidth="1"/>
    <col min="8001" max="8001" width="1.5703125" style="20" customWidth="1"/>
    <col min="8002" max="8002" width="11" style="20" customWidth="1"/>
    <col min="8003" max="8003" width="1.5703125" style="20" customWidth="1"/>
    <col min="8004" max="8004" width="11" style="20" customWidth="1"/>
    <col min="8005" max="8005" width="1.5703125" style="20" customWidth="1"/>
    <col min="8006" max="8006" width="11" style="20" customWidth="1"/>
    <col min="8007" max="8007" width="1.5703125" style="20" customWidth="1"/>
    <col min="8008" max="8008" width="11" style="20" customWidth="1"/>
    <col min="8009" max="8009" width="1.5703125" style="20" customWidth="1"/>
    <col min="8010" max="8010" width="11" style="20" customWidth="1"/>
    <col min="8011" max="8192" width="7.5703125" style="20"/>
    <col min="8193" max="8193" width="5" style="20" customWidth="1"/>
    <col min="8194" max="8194" width="2.42578125" style="20" customWidth="1"/>
    <col min="8195" max="8195" width="19.5703125" style="20" customWidth="1"/>
    <col min="8196" max="8196" width="2.42578125" style="20" customWidth="1"/>
    <col min="8197" max="8197" width="13.5703125" style="20" customWidth="1"/>
    <col min="8198" max="8198" width="1.5703125" style="20" customWidth="1"/>
    <col min="8199" max="8199" width="9.28515625" style="20" customWidth="1"/>
    <col min="8200" max="8200" width="1.5703125" style="20" customWidth="1"/>
    <col min="8201" max="8201" width="9.28515625" style="20" customWidth="1"/>
    <col min="8202" max="8202" width="2.42578125" style="20" customWidth="1"/>
    <col min="8203" max="8203" width="13.5703125" style="20" customWidth="1"/>
    <col min="8204" max="8204" width="1.5703125" style="20" customWidth="1"/>
    <col min="8205" max="8205" width="9.28515625" style="20" customWidth="1"/>
    <col min="8206" max="8206" width="1.5703125" style="20" customWidth="1"/>
    <col min="8207" max="8207" width="9.28515625" style="20" customWidth="1"/>
    <col min="8208" max="8208" width="2.42578125" style="20" customWidth="1"/>
    <col min="8209" max="8209" width="13.5703125" style="20" customWidth="1"/>
    <col min="8210" max="8210" width="1.5703125" style="20" customWidth="1"/>
    <col min="8211" max="8211" width="9.28515625" style="20" customWidth="1"/>
    <col min="8212" max="8212" width="1.5703125" style="20" customWidth="1"/>
    <col min="8213" max="8213" width="9.28515625" style="20" customWidth="1"/>
    <col min="8214" max="8214" width="2.42578125" style="20" customWidth="1"/>
    <col min="8215" max="8215" width="13.5703125" style="20" customWidth="1"/>
    <col min="8216" max="8216" width="1.5703125" style="20" customWidth="1"/>
    <col min="8217" max="8217" width="9.28515625" style="20" customWidth="1"/>
    <col min="8218" max="8218" width="1.5703125" style="20" customWidth="1"/>
    <col min="8219" max="8219" width="9.28515625" style="20" customWidth="1"/>
    <col min="8220" max="8221" width="1.5703125" style="20" customWidth="1"/>
    <col min="8222" max="8222" width="11.5703125" style="20" customWidth="1"/>
    <col min="8223" max="8223" width="1.5703125" style="20" customWidth="1"/>
    <col min="8224" max="8224" width="7.5703125" style="20" customWidth="1"/>
    <col min="8225" max="8225" width="1.5703125" style="20" customWidth="1"/>
    <col min="8226" max="8226" width="7.5703125" style="20" customWidth="1"/>
    <col min="8227" max="8227" width="1.5703125" style="20" customWidth="1"/>
    <col min="8228" max="8228" width="10.140625" style="20" customWidth="1"/>
    <col min="8229" max="8229" width="1.5703125" style="20" customWidth="1"/>
    <col min="8230" max="8230" width="7.5703125" style="20" customWidth="1"/>
    <col min="8231" max="8231" width="1.5703125" style="20" customWidth="1"/>
    <col min="8232" max="8232" width="7.85546875" style="20" customWidth="1"/>
    <col min="8233" max="8233" width="1.5703125" style="20" customWidth="1"/>
    <col min="8234" max="8234" width="13.7109375" style="20" customWidth="1"/>
    <col min="8235" max="8235" width="1.28515625" style="20" customWidth="1"/>
    <col min="8236" max="8236" width="12.85546875" style="20" customWidth="1"/>
    <col min="8237" max="8237" width="1.5703125" style="20" customWidth="1"/>
    <col min="8238" max="8238" width="8.140625" style="20" customWidth="1"/>
    <col min="8239" max="8239" width="1.5703125" style="20" customWidth="1"/>
    <col min="8240" max="8240" width="13.140625" style="20" customWidth="1"/>
    <col min="8241" max="8241" width="1.5703125" style="20" customWidth="1"/>
    <col min="8242" max="8242" width="8.42578125" style="20" customWidth="1"/>
    <col min="8243" max="8243" width="1.28515625" style="20" customWidth="1"/>
    <col min="8244" max="8244" width="11.7109375" style="20" customWidth="1"/>
    <col min="8245" max="8245" width="1.5703125" style="20" customWidth="1"/>
    <col min="8246" max="8246" width="8.42578125" style="20" customWidth="1"/>
    <col min="8247" max="8247" width="1" style="20" customWidth="1"/>
    <col min="8248" max="8248" width="11.5703125" style="20" customWidth="1"/>
    <col min="8249" max="8249" width="1.5703125" style="20" customWidth="1"/>
    <col min="8250" max="8250" width="11" style="20" customWidth="1"/>
    <col min="8251" max="8251" width="1.5703125" style="20" customWidth="1"/>
    <col min="8252" max="8252" width="4.140625" style="20" customWidth="1"/>
    <col min="8253" max="8253" width="1.5703125" style="20" customWidth="1"/>
    <col min="8254" max="8254" width="11" style="20" customWidth="1"/>
    <col min="8255" max="8255" width="1.5703125" style="20" customWidth="1"/>
    <col min="8256" max="8256" width="11" style="20" customWidth="1"/>
    <col min="8257" max="8257" width="1.5703125" style="20" customWidth="1"/>
    <col min="8258" max="8258" width="11" style="20" customWidth="1"/>
    <col min="8259" max="8259" width="1.5703125" style="20" customWidth="1"/>
    <col min="8260" max="8260" width="11" style="20" customWidth="1"/>
    <col min="8261" max="8261" width="1.5703125" style="20" customWidth="1"/>
    <col min="8262" max="8262" width="11" style="20" customWidth="1"/>
    <col min="8263" max="8263" width="1.5703125" style="20" customWidth="1"/>
    <col min="8264" max="8264" width="11" style="20" customWidth="1"/>
    <col min="8265" max="8265" width="1.5703125" style="20" customWidth="1"/>
    <col min="8266" max="8266" width="11" style="20" customWidth="1"/>
    <col min="8267" max="8448" width="7.5703125" style="20"/>
    <col min="8449" max="8449" width="5" style="20" customWidth="1"/>
    <col min="8450" max="8450" width="2.42578125" style="20" customWidth="1"/>
    <col min="8451" max="8451" width="19.5703125" style="20" customWidth="1"/>
    <col min="8452" max="8452" width="2.42578125" style="20" customWidth="1"/>
    <col min="8453" max="8453" width="13.5703125" style="20" customWidth="1"/>
    <col min="8454" max="8454" width="1.5703125" style="20" customWidth="1"/>
    <col min="8455" max="8455" width="9.28515625" style="20" customWidth="1"/>
    <col min="8456" max="8456" width="1.5703125" style="20" customWidth="1"/>
    <col min="8457" max="8457" width="9.28515625" style="20" customWidth="1"/>
    <col min="8458" max="8458" width="2.42578125" style="20" customWidth="1"/>
    <col min="8459" max="8459" width="13.5703125" style="20" customWidth="1"/>
    <col min="8460" max="8460" width="1.5703125" style="20" customWidth="1"/>
    <col min="8461" max="8461" width="9.28515625" style="20" customWidth="1"/>
    <col min="8462" max="8462" width="1.5703125" style="20" customWidth="1"/>
    <col min="8463" max="8463" width="9.28515625" style="20" customWidth="1"/>
    <col min="8464" max="8464" width="2.42578125" style="20" customWidth="1"/>
    <col min="8465" max="8465" width="13.5703125" style="20" customWidth="1"/>
    <col min="8466" max="8466" width="1.5703125" style="20" customWidth="1"/>
    <col min="8467" max="8467" width="9.28515625" style="20" customWidth="1"/>
    <col min="8468" max="8468" width="1.5703125" style="20" customWidth="1"/>
    <col min="8469" max="8469" width="9.28515625" style="20" customWidth="1"/>
    <col min="8470" max="8470" width="2.42578125" style="20" customWidth="1"/>
    <col min="8471" max="8471" width="13.5703125" style="20" customWidth="1"/>
    <col min="8472" max="8472" width="1.5703125" style="20" customWidth="1"/>
    <col min="8473" max="8473" width="9.28515625" style="20" customWidth="1"/>
    <col min="8474" max="8474" width="1.5703125" style="20" customWidth="1"/>
    <col min="8475" max="8475" width="9.28515625" style="20" customWidth="1"/>
    <col min="8476" max="8477" width="1.5703125" style="20" customWidth="1"/>
    <col min="8478" max="8478" width="11.5703125" style="20" customWidth="1"/>
    <col min="8479" max="8479" width="1.5703125" style="20" customWidth="1"/>
    <col min="8480" max="8480" width="7.5703125" style="20" customWidth="1"/>
    <col min="8481" max="8481" width="1.5703125" style="20" customWidth="1"/>
    <col min="8482" max="8482" width="7.5703125" style="20" customWidth="1"/>
    <col min="8483" max="8483" width="1.5703125" style="20" customWidth="1"/>
    <col min="8484" max="8484" width="10.140625" style="20" customWidth="1"/>
    <col min="8485" max="8485" width="1.5703125" style="20" customWidth="1"/>
    <col min="8486" max="8486" width="7.5703125" style="20" customWidth="1"/>
    <col min="8487" max="8487" width="1.5703125" style="20" customWidth="1"/>
    <col min="8488" max="8488" width="7.85546875" style="20" customWidth="1"/>
    <col min="8489" max="8489" width="1.5703125" style="20" customWidth="1"/>
    <col min="8490" max="8490" width="13.7109375" style="20" customWidth="1"/>
    <col min="8491" max="8491" width="1.28515625" style="20" customWidth="1"/>
    <col min="8492" max="8492" width="12.85546875" style="20" customWidth="1"/>
    <col min="8493" max="8493" width="1.5703125" style="20" customWidth="1"/>
    <col min="8494" max="8494" width="8.140625" style="20" customWidth="1"/>
    <col min="8495" max="8495" width="1.5703125" style="20" customWidth="1"/>
    <col min="8496" max="8496" width="13.140625" style="20" customWidth="1"/>
    <col min="8497" max="8497" width="1.5703125" style="20" customWidth="1"/>
    <col min="8498" max="8498" width="8.42578125" style="20" customWidth="1"/>
    <col min="8499" max="8499" width="1.28515625" style="20" customWidth="1"/>
    <col min="8500" max="8500" width="11.7109375" style="20" customWidth="1"/>
    <col min="8501" max="8501" width="1.5703125" style="20" customWidth="1"/>
    <col min="8502" max="8502" width="8.42578125" style="20" customWidth="1"/>
    <col min="8503" max="8503" width="1" style="20" customWidth="1"/>
    <col min="8504" max="8504" width="11.5703125" style="20" customWidth="1"/>
    <col min="8505" max="8505" width="1.5703125" style="20" customWidth="1"/>
    <col min="8506" max="8506" width="11" style="20" customWidth="1"/>
    <col min="8507" max="8507" width="1.5703125" style="20" customWidth="1"/>
    <col min="8508" max="8508" width="4.140625" style="20" customWidth="1"/>
    <col min="8509" max="8509" width="1.5703125" style="20" customWidth="1"/>
    <col min="8510" max="8510" width="11" style="20" customWidth="1"/>
    <col min="8511" max="8511" width="1.5703125" style="20" customWidth="1"/>
    <col min="8512" max="8512" width="11" style="20" customWidth="1"/>
    <col min="8513" max="8513" width="1.5703125" style="20" customWidth="1"/>
    <col min="8514" max="8514" width="11" style="20" customWidth="1"/>
    <col min="8515" max="8515" width="1.5703125" style="20" customWidth="1"/>
    <col min="8516" max="8516" width="11" style="20" customWidth="1"/>
    <col min="8517" max="8517" width="1.5703125" style="20" customWidth="1"/>
    <col min="8518" max="8518" width="11" style="20" customWidth="1"/>
    <col min="8519" max="8519" width="1.5703125" style="20" customWidth="1"/>
    <col min="8520" max="8520" width="11" style="20" customWidth="1"/>
    <col min="8521" max="8521" width="1.5703125" style="20" customWidth="1"/>
    <col min="8522" max="8522" width="11" style="20" customWidth="1"/>
    <col min="8523" max="8704" width="7.5703125" style="20"/>
    <col min="8705" max="8705" width="5" style="20" customWidth="1"/>
    <col min="8706" max="8706" width="2.42578125" style="20" customWidth="1"/>
    <col min="8707" max="8707" width="19.5703125" style="20" customWidth="1"/>
    <col min="8708" max="8708" width="2.42578125" style="20" customWidth="1"/>
    <col min="8709" max="8709" width="13.5703125" style="20" customWidth="1"/>
    <col min="8710" max="8710" width="1.5703125" style="20" customWidth="1"/>
    <col min="8711" max="8711" width="9.28515625" style="20" customWidth="1"/>
    <col min="8712" max="8712" width="1.5703125" style="20" customWidth="1"/>
    <col min="8713" max="8713" width="9.28515625" style="20" customWidth="1"/>
    <col min="8714" max="8714" width="2.42578125" style="20" customWidth="1"/>
    <col min="8715" max="8715" width="13.5703125" style="20" customWidth="1"/>
    <col min="8716" max="8716" width="1.5703125" style="20" customWidth="1"/>
    <col min="8717" max="8717" width="9.28515625" style="20" customWidth="1"/>
    <col min="8718" max="8718" width="1.5703125" style="20" customWidth="1"/>
    <col min="8719" max="8719" width="9.28515625" style="20" customWidth="1"/>
    <col min="8720" max="8720" width="2.42578125" style="20" customWidth="1"/>
    <col min="8721" max="8721" width="13.5703125" style="20" customWidth="1"/>
    <col min="8722" max="8722" width="1.5703125" style="20" customWidth="1"/>
    <col min="8723" max="8723" width="9.28515625" style="20" customWidth="1"/>
    <col min="8724" max="8724" width="1.5703125" style="20" customWidth="1"/>
    <col min="8725" max="8725" width="9.28515625" style="20" customWidth="1"/>
    <col min="8726" max="8726" width="2.42578125" style="20" customWidth="1"/>
    <col min="8727" max="8727" width="13.5703125" style="20" customWidth="1"/>
    <col min="8728" max="8728" width="1.5703125" style="20" customWidth="1"/>
    <col min="8729" max="8729" width="9.28515625" style="20" customWidth="1"/>
    <col min="8730" max="8730" width="1.5703125" style="20" customWidth="1"/>
    <col min="8731" max="8731" width="9.28515625" style="20" customWidth="1"/>
    <col min="8732" max="8733" width="1.5703125" style="20" customWidth="1"/>
    <col min="8734" max="8734" width="11.5703125" style="20" customWidth="1"/>
    <col min="8735" max="8735" width="1.5703125" style="20" customWidth="1"/>
    <col min="8736" max="8736" width="7.5703125" style="20" customWidth="1"/>
    <col min="8737" max="8737" width="1.5703125" style="20" customWidth="1"/>
    <col min="8738" max="8738" width="7.5703125" style="20" customWidth="1"/>
    <col min="8739" max="8739" width="1.5703125" style="20" customWidth="1"/>
    <col min="8740" max="8740" width="10.140625" style="20" customWidth="1"/>
    <col min="8741" max="8741" width="1.5703125" style="20" customWidth="1"/>
    <col min="8742" max="8742" width="7.5703125" style="20" customWidth="1"/>
    <col min="8743" max="8743" width="1.5703125" style="20" customWidth="1"/>
    <col min="8744" max="8744" width="7.85546875" style="20" customWidth="1"/>
    <col min="8745" max="8745" width="1.5703125" style="20" customWidth="1"/>
    <col min="8746" max="8746" width="13.7109375" style="20" customWidth="1"/>
    <col min="8747" max="8747" width="1.28515625" style="20" customWidth="1"/>
    <col min="8748" max="8748" width="12.85546875" style="20" customWidth="1"/>
    <col min="8749" max="8749" width="1.5703125" style="20" customWidth="1"/>
    <col min="8750" max="8750" width="8.140625" style="20" customWidth="1"/>
    <col min="8751" max="8751" width="1.5703125" style="20" customWidth="1"/>
    <col min="8752" max="8752" width="13.140625" style="20" customWidth="1"/>
    <col min="8753" max="8753" width="1.5703125" style="20" customWidth="1"/>
    <col min="8754" max="8754" width="8.42578125" style="20" customWidth="1"/>
    <col min="8755" max="8755" width="1.28515625" style="20" customWidth="1"/>
    <col min="8756" max="8756" width="11.7109375" style="20" customWidth="1"/>
    <col min="8757" max="8757" width="1.5703125" style="20" customWidth="1"/>
    <col min="8758" max="8758" width="8.42578125" style="20" customWidth="1"/>
    <col min="8759" max="8759" width="1" style="20" customWidth="1"/>
    <col min="8760" max="8760" width="11.5703125" style="20" customWidth="1"/>
    <col min="8761" max="8761" width="1.5703125" style="20" customWidth="1"/>
    <col min="8762" max="8762" width="11" style="20" customWidth="1"/>
    <col min="8763" max="8763" width="1.5703125" style="20" customWidth="1"/>
    <col min="8764" max="8764" width="4.140625" style="20" customWidth="1"/>
    <col min="8765" max="8765" width="1.5703125" style="20" customWidth="1"/>
    <col min="8766" max="8766" width="11" style="20" customWidth="1"/>
    <col min="8767" max="8767" width="1.5703125" style="20" customWidth="1"/>
    <col min="8768" max="8768" width="11" style="20" customWidth="1"/>
    <col min="8769" max="8769" width="1.5703125" style="20" customWidth="1"/>
    <col min="8770" max="8770" width="11" style="20" customWidth="1"/>
    <col min="8771" max="8771" width="1.5703125" style="20" customWidth="1"/>
    <col min="8772" max="8772" width="11" style="20" customWidth="1"/>
    <col min="8773" max="8773" width="1.5703125" style="20" customWidth="1"/>
    <col min="8774" max="8774" width="11" style="20" customWidth="1"/>
    <col min="8775" max="8775" width="1.5703125" style="20" customWidth="1"/>
    <col min="8776" max="8776" width="11" style="20" customWidth="1"/>
    <col min="8777" max="8777" width="1.5703125" style="20" customWidth="1"/>
    <col min="8778" max="8778" width="11" style="20" customWidth="1"/>
    <col min="8779" max="8960" width="7.5703125" style="20"/>
    <col min="8961" max="8961" width="5" style="20" customWidth="1"/>
    <col min="8962" max="8962" width="2.42578125" style="20" customWidth="1"/>
    <col min="8963" max="8963" width="19.5703125" style="20" customWidth="1"/>
    <col min="8964" max="8964" width="2.42578125" style="20" customWidth="1"/>
    <col min="8965" max="8965" width="13.5703125" style="20" customWidth="1"/>
    <col min="8966" max="8966" width="1.5703125" style="20" customWidth="1"/>
    <col min="8967" max="8967" width="9.28515625" style="20" customWidth="1"/>
    <col min="8968" max="8968" width="1.5703125" style="20" customWidth="1"/>
    <col min="8969" max="8969" width="9.28515625" style="20" customWidth="1"/>
    <col min="8970" max="8970" width="2.42578125" style="20" customWidth="1"/>
    <col min="8971" max="8971" width="13.5703125" style="20" customWidth="1"/>
    <col min="8972" max="8972" width="1.5703125" style="20" customWidth="1"/>
    <col min="8973" max="8973" width="9.28515625" style="20" customWidth="1"/>
    <col min="8974" max="8974" width="1.5703125" style="20" customWidth="1"/>
    <col min="8975" max="8975" width="9.28515625" style="20" customWidth="1"/>
    <col min="8976" max="8976" width="2.42578125" style="20" customWidth="1"/>
    <col min="8977" max="8977" width="13.5703125" style="20" customWidth="1"/>
    <col min="8978" max="8978" width="1.5703125" style="20" customWidth="1"/>
    <col min="8979" max="8979" width="9.28515625" style="20" customWidth="1"/>
    <col min="8980" max="8980" width="1.5703125" style="20" customWidth="1"/>
    <col min="8981" max="8981" width="9.28515625" style="20" customWidth="1"/>
    <col min="8982" max="8982" width="2.42578125" style="20" customWidth="1"/>
    <col min="8983" max="8983" width="13.5703125" style="20" customWidth="1"/>
    <col min="8984" max="8984" width="1.5703125" style="20" customWidth="1"/>
    <col min="8985" max="8985" width="9.28515625" style="20" customWidth="1"/>
    <col min="8986" max="8986" width="1.5703125" style="20" customWidth="1"/>
    <col min="8987" max="8987" width="9.28515625" style="20" customWidth="1"/>
    <col min="8988" max="8989" width="1.5703125" style="20" customWidth="1"/>
    <col min="8990" max="8990" width="11.5703125" style="20" customWidth="1"/>
    <col min="8991" max="8991" width="1.5703125" style="20" customWidth="1"/>
    <col min="8992" max="8992" width="7.5703125" style="20" customWidth="1"/>
    <col min="8993" max="8993" width="1.5703125" style="20" customWidth="1"/>
    <col min="8994" max="8994" width="7.5703125" style="20" customWidth="1"/>
    <col min="8995" max="8995" width="1.5703125" style="20" customWidth="1"/>
    <col min="8996" max="8996" width="10.140625" style="20" customWidth="1"/>
    <col min="8997" max="8997" width="1.5703125" style="20" customWidth="1"/>
    <col min="8998" max="8998" width="7.5703125" style="20" customWidth="1"/>
    <col min="8999" max="8999" width="1.5703125" style="20" customWidth="1"/>
    <col min="9000" max="9000" width="7.85546875" style="20" customWidth="1"/>
    <col min="9001" max="9001" width="1.5703125" style="20" customWidth="1"/>
    <col min="9002" max="9002" width="13.7109375" style="20" customWidth="1"/>
    <col min="9003" max="9003" width="1.28515625" style="20" customWidth="1"/>
    <col min="9004" max="9004" width="12.85546875" style="20" customWidth="1"/>
    <col min="9005" max="9005" width="1.5703125" style="20" customWidth="1"/>
    <col min="9006" max="9006" width="8.140625" style="20" customWidth="1"/>
    <col min="9007" max="9007" width="1.5703125" style="20" customWidth="1"/>
    <col min="9008" max="9008" width="13.140625" style="20" customWidth="1"/>
    <col min="9009" max="9009" width="1.5703125" style="20" customWidth="1"/>
    <col min="9010" max="9010" width="8.42578125" style="20" customWidth="1"/>
    <col min="9011" max="9011" width="1.28515625" style="20" customWidth="1"/>
    <col min="9012" max="9012" width="11.7109375" style="20" customWidth="1"/>
    <col min="9013" max="9013" width="1.5703125" style="20" customWidth="1"/>
    <col min="9014" max="9014" width="8.42578125" style="20" customWidth="1"/>
    <col min="9015" max="9015" width="1" style="20" customWidth="1"/>
    <col min="9016" max="9016" width="11.5703125" style="20" customWidth="1"/>
    <col min="9017" max="9017" width="1.5703125" style="20" customWidth="1"/>
    <col min="9018" max="9018" width="11" style="20" customWidth="1"/>
    <col min="9019" max="9019" width="1.5703125" style="20" customWidth="1"/>
    <col min="9020" max="9020" width="4.140625" style="20" customWidth="1"/>
    <col min="9021" max="9021" width="1.5703125" style="20" customWidth="1"/>
    <col min="9022" max="9022" width="11" style="20" customWidth="1"/>
    <col min="9023" max="9023" width="1.5703125" style="20" customWidth="1"/>
    <col min="9024" max="9024" width="11" style="20" customWidth="1"/>
    <col min="9025" max="9025" width="1.5703125" style="20" customWidth="1"/>
    <col min="9026" max="9026" width="11" style="20" customWidth="1"/>
    <col min="9027" max="9027" width="1.5703125" style="20" customWidth="1"/>
    <col min="9028" max="9028" width="11" style="20" customWidth="1"/>
    <col min="9029" max="9029" width="1.5703125" style="20" customWidth="1"/>
    <col min="9030" max="9030" width="11" style="20" customWidth="1"/>
    <col min="9031" max="9031" width="1.5703125" style="20" customWidth="1"/>
    <col min="9032" max="9032" width="11" style="20" customWidth="1"/>
    <col min="9033" max="9033" width="1.5703125" style="20" customWidth="1"/>
    <col min="9034" max="9034" width="11" style="20" customWidth="1"/>
    <col min="9035" max="9216" width="7.5703125" style="20"/>
    <col min="9217" max="9217" width="5" style="20" customWidth="1"/>
    <col min="9218" max="9218" width="2.42578125" style="20" customWidth="1"/>
    <col min="9219" max="9219" width="19.5703125" style="20" customWidth="1"/>
    <col min="9220" max="9220" width="2.42578125" style="20" customWidth="1"/>
    <col min="9221" max="9221" width="13.5703125" style="20" customWidth="1"/>
    <col min="9222" max="9222" width="1.5703125" style="20" customWidth="1"/>
    <col min="9223" max="9223" width="9.28515625" style="20" customWidth="1"/>
    <col min="9224" max="9224" width="1.5703125" style="20" customWidth="1"/>
    <col min="9225" max="9225" width="9.28515625" style="20" customWidth="1"/>
    <col min="9226" max="9226" width="2.42578125" style="20" customWidth="1"/>
    <col min="9227" max="9227" width="13.5703125" style="20" customWidth="1"/>
    <col min="9228" max="9228" width="1.5703125" style="20" customWidth="1"/>
    <col min="9229" max="9229" width="9.28515625" style="20" customWidth="1"/>
    <col min="9230" max="9230" width="1.5703125" style="20" customWidth="1"/>
    <col min="9231" max="9231" width="9.28515625" style="20" customWidth="1"/>
    <col min="9232" max="9232" width="2.42578125" style="20" customWidth="1"/>
    <col min="9233" max="9233" width="13.5703125" style="20" customWidth="1"/>
    <col min="9234" max="9234" width="1.5703125" style="20" customWidth="1"/>
    <col min="9235" max="9235" width="9.28515625" style="20" customWidth="1"/>
    <col min="9236" max="9236" width="1.5703125" style="20" customWidth="1"/>
    <col min="9237" max="9237" width="9.28515625" style="20" customWidth="1"/>
    <col min="9238" max="9238" width="2.42578125" style="20" customWidth="1"/>
    <col min="9239" max="9239" width="13.5703125" style="20" customWidth="1"/>
    <col min="9240" max="9240" width="1.5703125" style="20" customWidth="1"/>
    <col min="9241" max="9241" width="9.28515625" style="20" customWidth="1"/>
    <col min="9242" max="9242" width="1.5703125" style="20" customWidth="1"/>
    <col min="9243" max="9243" width="9.28515625" style="20" customWidth="1"/>
    <col min="9244" max="9245" width="1.5703125" style="20" customWidth="1"/>
    <col min="9246" max="9246" width="11.5703125" style="20" customWidth="1"/>
    <col min="9247" max="9247" width="1.5703125" style="20" customWidth="1"/>
    <col min="9248" max="9248" width="7.5703125" style="20" customWidth="1"/>
    <col min="9249" max="9249" width="1.5703125" style="20" customWidth="1"/>
    <col min="9250" max="9250" width="7.5703125" style="20" customWidth="1"/>
    <col min="9251" max="9251" width="1.5703125" style="20" customWidth="1"/>
    <col min="9252" max="9252" width="10.140625" style="20" customWidth="1"/>
    <col min="9253" max="9253" width="1.5703125" style="20" customWidth="1"/>
    <col min="9254" max="9254" width="7.5703125" style="20" customWidth="1"/>
    <col min="9255" max="9255" width="1.5703125" style="20" customWidth="1"/>
    <col min="9256" max="9256" width="7.85546875" style="20" customWidth="1"/>
    <col min="9257" max="9257" width="1.5703125" style="20" customWidth="1"/>
    <col min="9258" max="9258" width="13.7109375" style="20" customWidth="1"/>
    <col min="9259" max="9259" width="1.28515625" style="20" customWidth="1"/>
    <col min="9260" max="9260" width="12.85546875" style="20" customWidth="1"/>
    <col min="9261" max="9261" width="1.5703125" style="20" customWidth="1"/>
    <col min="9262" max="9262" width="8.140625" style="20" customWidth="1"/>
    <col min="9263" max="9263" width="1.5703125" style="20" customWidth="1"/>
    <col min="9264" max="9264" width="13.140625" style="20" customWidth="1"/>
    <col min="9265" max="9265" width="1.5703125" style="20" customWidth="1"/>
    <col min="9266" max="9266" width="8.42578125" style="20" customWidth="1"/>
    <col min="9267" max="9267" width="1.28515625" style="20" customWidth="1"/>
    <col min="9268" max="9268" width="11.7109375" style="20" customWidth="1"/>
    <col min="9269" max="9269" width="1.5703125" style="20" customWidth="1"/>
    <col min="9270" max="9270" width="8.42578125" style="20" customWidth="1"/>
    <col min="9271" max="9271" width="1" style="20" customWidth="1"/>
    <col min="9272" max="9272" width="11.5703125" style="20" customWidth="1"/>
    <col min="9273" max="9273" width="1.5703125" style="20" customWidth="1"/>
    <col min="9274" max="9274" width="11" style="20" customWidth="1"/>
    <col min="9275" max="9275" width="1.5703125" style="20" customWidth="1"/>
    <col min="9276" max="9276" width="4.140625" style="20" customWidth="1"/>
    <col min="9277" max="9277" width="1.5703125" style="20" customWidth="1"/>
    <col min="9278" max="9278" width="11" style="20" customWidth="1"/>
    <col min="9279" max="9279" width="1.5703125" style="20" customWidth="1"/>
    <col min="9280" max="9280" width="11" style="20" customWidth="1"/>
    <col min="9281" max="9281" width="1.5703125" style="20" customWidth="1"/>
    <col min="9282" max="9282" width="11" style="20" customWidth="1"/>
    <col min="9283" max="9283" width="1.5703125" style="20" customWidth="1"/>
    <col min="9284" max="9284" width="11" style="20" customWidth="1"/>
    <col min="9285" max="9285" width="1.5703125" style="20" customWidth="1"/>
    <col min="9286" max="9286" width="11" style="20" customWidth="1"/>
    <col min="9287" max="9287" width="1.5703125" style="20" customWidth="1"/>
    <col min="9288" max="9288" width="11" style="20" customWidth="1"/>
    <col min="9289" max="9289" width="1.5703125" style="20" customWidth="1"/>
    <col min="9290" max="9290" width="11" style="20" customWidth="1"/>
    <col min="9291" max="9472" width="7.5703125" style="20"/>
    <col min="9473" max="9473" width="5" style="20" customWidth="1"/>
    <col min="9474" max="9474" width="2.42578125" style="20" customWidth="1"/>
    <col min="9475" max="9475" width="19.5703125" style="20" customWidth="1"/>
    <col min="9476" max="9476" width="2.42578125" style="20" customWidth="1"/>
    <col min="9477" max="9477" width="13.5703125" style="20" customWidth="1"/>
    <col min="9478" max="9478" width="1.5703125" style="20" customWidth="1"/>
    <col min="9479" max="9479" width="9.28515625" style="20" customWidth="1"/>
    <col min="9480" max="9480" width="1.5703125" style="20" customWidth="1"/>
    <col min="9481" max="9481" width="9.28515625" style="20" customWidth="1"/>
    <col min="9482" max="9482" width="2.42578125" style="20" customWidth="1"/>
    <col min="9483" max="9483" width="13.5703125" style="20" customWidth="1"/>
    <col min="9484" max="9484" width="1.5703125" style="20" customWidth="1"/>
    <col min="9485" max="9485" width="9.28515625" style="20" customWidth="1"/>
    <col min="9486" max="9486" width="1.5703125" style="20" customWidth="1"/>
    <col min="9487" max="9487" width="9.28515625" style="20" customWidth="1"/>
    <col min="9488" max="9488" width="2.42578125" style="20" customWidth="1"/>
    <col min="9489" max="9489" width="13.5703125" style="20" customWidth="1"/>
    <col min="9490" max="9490" width="1.5703125" style="20" customWidth="1"/>
    <col min="9491" max="9491" width="9.28515625" style="20" customWidth="1"/>
    <col min="9492" max="9492" width="1.5703125" style="20" customWidth="1"/>
    <col min="9493" max="9493" width="9.28515625" style="20" customWidth="1"/>
    <col min="9494" max="9494" width="2.42578125" style="20" customWidth="1"/>
    <col min="9495" max="9495" width="13.5703125" style="20" customWidth="1"/>
    <col min="9496" max="9496" width="1.5703125" style="20" customWidth="1"/>
    <col min="9497" max="9497" width="9.28515625" style="20" customWidth="1"/>
    <col min="9498" max="9498" width="1.5703125" style="20" customWidth="1"/>
    <col min="9499" max="9499" width="9.28515625" style="20" customWidth="1"/>
    <col min="9500" max="9501" width="1.5703125" style="20" customWidth="1"/>
    <col min="9502" max="9502" width="11.5703125" style="20" customWidth="1"/>
    <col min="9503" max="9503" width="1.5703125" style="20" customWidth="1"/>
    <col min="9504" max="9504" width="7.5703125" style="20" customWidth="1"/>
    <col min="9505" max="9505" width="1.5703125" style="20" customWidth="1"/>
    <col min="9506" max="9506" width="7.5703125" style="20" customWidth="1"/>
    <col min="9507" max="9507" width="1.5703125" style="20" customWidth="1"/>
    <col min="9508" max="9508" width="10.140625" style="20" customWidth="1"/>
    <col min="9509" max="9509" width="1.5703125" style="20" customWidth="1"/>
    <col min="9510" max="9510" width="7.5703125" style="20" customWidth="1"/>
    <col min="9511" max="9511" width="1.5703125" style="20" customWidth="1"/>
    <col min="9512" max="9512" width="7.85546875" style="20" customWidth="1"/>
    <col min="9513" max="9513" width="1.5703125" style="20" customWidth="1"/>
    <col min="9514" max="9514" width="13.7109375" style="20" customWidth="1"/>
    <col min="9515" max="9515" width="1.28515625" style="20" customWidth="1"/>
    <col min="9516" max="9516" width="12.85546875" style="20" customWidth="1"/>
    <col min="9517" max="9517" width="1.5703125" style="20" customWidth="1"/>
    <col min="9518" max="9518" width="8.140625" style="20" customWidth="1"/>
    <col min="9519" max="9519" width="1.5703125" style="20" customWidth="1"/>
    <col min="9520" max="9520" width="13.140625" style="20" customWidth="1"/>
    <col min="9521" max="9521" width="1.5703125" style="20" customWidth="1"/>
    <col min="9522" max="9522" width="8.42578125" style="20" customWidth="1"/>
    <col min="9523" max="9523" width="1.28515625" style="20" customWidth="1"/>
    <col min="9524" max="9524" width="11.7109375" style="20" customWidth="1"/>
    <col min="9525" max="9525" width="1.5703125" style="20" customWidth="1"/>
    <col min="9526" max="9526" width="8.42578125" style="20" customWidth="1"/>
    <col min="9527" max="9527" width="1" style="20" customWidth="1"/>
    <col min="9528" max="9528" width="11.5703125" style="20" customWidth="1"/>
    <col min="9529" max="9529" width="1.5703125" style="20" customWidth="1"/>
    <col min="9530" max="9530" width="11" style="20" customWidth="1"/>
    <col min="9531" max="9531" width="1.5703125" style="20" customWidth="1"/>
    <col min="9532" max="9532" width="4.140625" style="20" customWidth="1"/>
    <col min="9533" max="9533" width="1.5703125" style="20" customWidth="1"/>
    <col min="9534" max="9534" width="11" style="20" customWidth="1"/>
    <col min="9535" max="9535" width="1.5703125" style="20" customWidth="1"/>
    <col min="9536" max="9536" width="11" style="20" customWidth="1"/>
    <col min="9537" max="9537" width="1.5703125" style="20" customWidth="1"/>
    <col min="9538" max="9538" width="11" style="20" customWidth="1"/>
    <col min="9539" max="9539" width="1.5703125" style="20" customWidth="1"/>
    <col min="9540" max="9540" width="11" style="20" customWidth="1"/>
    <col min="9541" max="9541" width="1.5703125" style="20" customWidth="1"/>
    <col min="9542" max="9542" width="11" style="20" customWidth="1"/>
    <col min="9543" max="9543" width="1.5703125" style="20" customWidth="1"/>
    <col min="9544" max="9544" width="11" style="20" customWidth="1"/>
    <col min="9545" max="9545" width="1.5703125" style="20" customWidth="1"/>
    <col min="9546" max="9546" width="11" style="20" customWidth="1"/>
    <col min="9547" max="9728" width="7.5703125" style="20"/>
    <col min="9729" max="9729" width="5" style="20" customWidth="1"/>
    <col min="9730" max="9730" width="2.42578125" style="20" customWidth="1"/>
    <col min="9731" max="9731" width="19.5703125" style="20" customWidth="1"/>
    <col min="9732" max="9732" width="2.42578125" style="20" customWidth="1"/>
    <col min="9733" max="9733" width="13.5703125" style="20" customWidth="1"/>
    <col min="9734" max="9734" width="1.5703125" style="20" customWidth="1"/>
    <col min="9735" max="9735" width="9.28515625" style="20" customWidth="1"/>
    <col min="9736" max="9736" width="1.5703125" style="20" customWidth="1"/>
    <col min="9737" max="9737" width="9.28515625" style="20" customWidth="1"/>
    <col min="9738" max="9738" width="2.42578125" style="20" customWidth="1"/>
    <col min="9739" max="9739" width="13.5703125" style="20" customWidth="1"/>
    <col min="9740" max="9740" width="1.5703125" style="20" customWidth="1"/>
    <col min="9741" max="9741" width="9.28515625" style="20" customWidth="1"/>
    <col min="9742" max="9742" width="1.5703125" style="20" customWidth="1"/>
    <col min="9743" max="9743" width="9.28515625" style="20" customWidth="1"/>
    <col min="9744" max="9744" width="2.42578125" style="20" customWidth="1"/>
    <col min="9745" max="9745" width="13.5703125" style="20" customWidth="1"/>
    <col min="9746" max="9746" width="1.5703125" style="20" customWidth="1"/>
    <col min="9747" max="9747" width="9.28515625" style="20" customWidth="1"/>
    <col min="9748" max="9748" width="1.5703125" style="20" customWidth="1"/>
    <col min="9749" max="9749" width="9.28515625" style="20" customWidth="1"/>
    <col min="9750" max="9750" width="2.42578125" style="20" customWidth="1"/>
    <col min="9751" max="9751" width="13.5703125" style="20" customWidth="1"/>
    <col min="9752" max="9752" width="1.5703125" style="20" customWidth="1"/>
    <col min="9753" max="9753" width="9.28515625" style="20" customWidth="1"/>
    <col min="9754" max="9754" width="1.5703125" style="20" customWidth="1"/>
    <col min="9755" max="9755" width="9.28515625" style="20" customWidth="1"/>
    <col min="9756" max="9757" width="1.5703125" style="20" customWidth="1"/>
    <col min="9758" max="9758" width="11.5703125" style="20" customWidth="1"/>
    <col min="9759" max="9759" width="1.5703125" style="20" customWidth="1"/>
    <col min="9760" max="9760" width="7.5703125" style="20" customWidth="1"/>
    <col min="9761" max="9761" width="1.5703125" style="20" customWidth="1"/>
    <col min="9762" max="9762" width="7.5703125" style="20" customWidth="1"/>
    <col min="9763" max="9763" width="1.5703125" style="20" customWidth="1"/>
    <col min="9764" max="9764" width="10.140625" style="20" customWidth="1"/>
    <col min="9765" max="9765" width="1.5703125" style="20" customWidth="1"/>
    <col min="9766" max="9766" width="7.5703125" style="20" customWidth="1"/>
    <col min="9767" max="9767" width="1.5703125" style="20" customWidth="1"/>
    <col min="9768" max="9768" width="7.85546875" style="20" customWidth="1"/>
    <col min="9769" max="9769" width="1.5703125" style="20" customWidth="1"/>
    <col min="9770" max="9770" width="13.7109375" style="20" customWidth="1"/>
    <col min="9771" max="9771" width="1.28515625" style="20" customWidth="1"/>
    <col min="9772" max="9772" width="12.85546875" style="20" customWidth="1"/>
    <col min="9773" max="9773" width="1.5703125" style="20" customWidth="1"/>
    <col min="9774" max="9774" width="8.140625" style="20" customWidth="1"/>
    <col min="9775" max="9775" width="1.5703125" style="20" customWidth="1"/>
    <col min="9776" max="9776" width="13.140625" style="20" customWidth="1"/>
    <col min="9777" max="9777" width="1.5703125" style="20" customWidth="1"/>
    <col min="9778" max="9778" width="8.42578125" style="20" customWidth="1"/>
    <col min="9779" max="9779" width="1.28515625" style="20" customWidth="1"/>
    <col min="9780" max="9780" width="11.7109375" style="20" customWidth="1"/>
    <col min="9781" max="9781" width="1.5703125" style="20" customWidth="1"/>
    <col min="9782" max="9782" width="8.42578125" style="20" customWidth="1"/>
    <col min="9783" max="9783" width="1" style="20" customWidth="1"/>
    <col min="9784" max="9784" width="11.5703125" style="20" customWidth="1"/>
    <col min="9785" max="9785" width="1.5703125" style="20" customWidth="1"/>
    <col min="9786" max="9786" width="11" style="20" customWidth="1"/>
    <col min="9787" max="9787" width="1.5703125" style="20" customWidth="1"/>
    <col min="9788" max="9788" width="4.140625" style="20" customWidth="1"/>
    <col min="9789" max="9789" width="1.5703125" style="20" customWidth="1"/>
    <col min="9790" max="9790" width="11" style="20" customWidth="1"/>
    <col min="9791" max="9791" width="1.5703125" style="20" customWidth="1"/>
    <col min="9792" max="9792" width="11" style="20" customWidth="1"/>
    <col min="9793" max="9793" width="1.5703125" style="20" customWidth="1"/>
    <col min="9794" max="9794" width="11" style="20" customWidth="1"/>
    <col min="9795" max="9795" width="1.5703125" style="20" customWidth="1"/>
    <col min="9796" max="9796" width="11" style="20" customWidth="1"/>
    <col min="9797" max="9797" width="1.5703125" style="20" customWidth="1"/>
    <col min="9798" max="9798" width="11" style="20" customWidth="1"/>
    <col min="9799" max="9799" width="1.5703125" style="20" customWidth="1"/>
    <col min="9800" max="9800" width="11" style="20" customWidth="1"/>
    <col min="9801" max="9801" width="1.5703125" style="20" customWidth="1"/>
    <col min="9802" max="9802" width="11" style="20" customWidth="1"/>
    <col min="9803" max="9984" width="7.5703125" style="20"/>
    <col min="9985" max="9985" width="5" style="20" customWidth="1"/>
    <col min="9986" max="9986" width="2.42578125" style="20" customWidth="1"/>
    <col min="9987" max="9987" width="19.5703125" style="20" customWidth="1"/>
    <col min="9988" max="9988" width="2.42578125" style="20" customWidth="1"/>
    <col min="9989" max="9989" width="13.5703125" style="20" customWidth="1"/>
    <col min="9990" max="9990" width="1.5703125" style="20" customWidth="1"/>
    <col min="9991" max="9991" width="9.28515625" style="20" customWidth="1"/>
    <col min="9992" max="9992" width="1.5703125" style="20" customWidth="1"/>
    <col min="9993" max="9993" width="9.28515625" style="20" customWidth="1"/>
    <col min="9994" max="9994" width="2.42578125" style="20" customWidth="1"/>
    <col min="9995" max="9995" width="13.5703125" style="20" customWidth="1"/>
    <col min="9996" max="9996" width="1.5703125" style="20" customWidth="1"/>
    <col min="9997" max="9997" width="9.28515625" style="20" customWidth="1"/>
    <col min="9998" max="9998" width="1.5703125" style="20" customWidth="1"/>
    <col min="9999" max="9999" width="9.28515625" style="20" customWidth="1"/>
    <col min="10000" max="10000" width="2.42578125" style="20" customWidth="1"/>
    <col min="10001" max="10001" width="13.5703125" style="20" customWidth="1"/>
    <col min="10002" max="10002" width="1.5703125" style="20" customWidth="1"/>
    <col min="10003" max="10003" width="9.28515625" style="20" customWidth="1"/>
    <col min="10004" max="10004" width="1.5703125" style="20" customWidth="1"/>
    <col min="10005" max="10005" width="9.28515625" style="20" customWidth="1"/>
    <col min="10006" max="10006" width="2.42578125" style="20" customWidth="1"/>
    <col min="10007" max="10007" width="13.5703125" style="20" customWidth="1"/>
    <col min="10008" max="10008" width="1.5703125" style="20" customWidth="1"/>
    <col min="10009" max="10009" width="9.28515625" style="20" customWidth="1"/>
    <col min="10010" max="10010" width="1.5703125" style="20" customWidth="1"/>
    <col min="10011" max="10011" width="9.28515625" style="20" customWidth="1"/>
    <col min="10012" max="10013" width="1.5703125" style="20" customWidth="1"/>
    <col min="10014" max="10014" width="11.5703125" style="20" customWidth="1"/>
    <col min="10015" max="10015" width="1.5703125" style="20" customWidth="1"/>
    <col min="10016" max="10016" width="7.5703125" style="20" customWidth="1"/>
    <col min="10017" max="10017" width="1.5703125" style="20" customWidth="1"/>
    <col min="10018" max="10018" width="7.5703125" style="20" customWidth="1"/>
    <col min="10019" max="10019" width="1.5703125" style="20" customWidth="1"/>
    <col min="10020" max="10020" width="10.140625" style="20" customWidth="1"/>
    <col min="10021" max="10021" width="1.5703125" style="20" customWidth="1"/>
    <col min="10022" max="10022" width="7.5703125" style="20" customWidth="1"/>
    <col min="10023" max="10023" width="1.5703125" style="20" customWidth="1"/>
    <col min="10024" max="10024" width="7.85546875" style="20" customWidth="1"/>
    <col min="10025" max="10025" width="1.5703125" style="20" customWidth="1"/>
    <col min="10026" max="10026" width="13.7109375" style="20" customWidth="1"/>
    <col min="10027" max="10027" width="1.28515625" style="20" customWidth="1"/>
    <col min="10028" max="10028" width="12.85546875" style="20" customWidth="1"/>
    <col min="10029" max="10029" width="1.5703125" style="20" customWidth="1"/>
    <col min="10030" max="10030" width="8.140625" style="20" customWidth="1"/>
    <col min="10031" max="10031" width="1.5703125" style="20" customWidth="1"/>
    <col min="10032" max="10032" width="13.140625" style="20" customWidth="1"/>
    <col min="10033" max="10033" width="1.5703125" style="20" customWidth="1"/>
    <col min="10034" max="10034" width="8.42578125" style="20" customWidth="1"/>
    <col min="10035" max="10035" width="1.28515625" style="20" customWidth="1"/>
    <col min="10036" max="10036" width="11.7109375" style="20" customWidth="1"/>
    <col min="10037" max="10037" width="1.5703125" style="20" customWidth="1"/>
    <col min="10038" max="10038" width="8.42578125" style="20" customWidth="1"/>
    <col min="10039" max="10039" width="1" style="20" customWidth="1"/>
    <col min="10040" max="10040" width="11.5703125" style="20" customWidth="1"/>
    <col min="10041" max="10041" width="1.5703125" style="20" customWidth="1"/>
    <col min="10042" max="10042" width="11" style="20" customWidth="1"/>
    <col min="10043" max="10043" width="1.5703125" style="20" customWidth="1"/>
    <col min="10044" max="10044" width="4.140625" style="20" customWidth="1"/>
    <col min="10045" max="10045" width="1.5703125" style="20" customWidth="1"/>
    <col min="10046" max="10046" width="11" style="20" customWidth="1"/>
    <col min="10047" max="10047" width="1.5703125" style="20" customWidth="1"/>
    <col min="10048" max="10048" width="11" style="20" customWidth="1"/>
    <col min="10049" max="10049" width="1.5703125" style="20" customWidth="1"/>
    <col min="10050" max="10050" width="11" style="20" customWidth="1"/>
    <col min="10051" max="10051" width="1.5703125" style="20" customWidth="1"/>
    <col min="10052" max="10052" width="11" style="20" customWidth="1"/>
    <col min="10053" max="10053" width="1.5703125" style="20" customWidth="1"/>
    <col min="10054" max="10054" width="11" style="20" customWidth="1"/>
    <col min="10055" max="10055" width="1.5703125" style="20" customWidth="1"/>
    <col min="10056" max="10056" width="11" style="20" customWidth="1"/>
    <col min="10057" max="10057" width="1.5703125" style="20" customWidth="1"/>
    <col min="10058" max="10058" width="11" style="20" customWidth="1"/>
    <col min="10059" max="10240" width="7.5703125" style="20"/>
    <col min="10241" max="10241" width="5" style="20" customWidth="1"/>
    <col min="10242" max="10242" width="2.42578125" style="20" customWidth="1"/>
    <col min="10243" max="10243" width="19.5703125" style="20" customWidth="1"/>
    <col min="10244" max="10244" width="2.42578125" style="20" customWidth="1"/>
    <col min="10245" max="10245" width="13.5703125" style="20" customWidth="1"/>
    <col min="10246" max="10246" width="1.5703125" style="20" customWidth="1"/>
    <col min="10247" max="10247" width="9.28515625" style="20" customWidth="1"/>
    <col min="10248" max="10248" width="1.5703125" style="20" customWidth="1"/>
    <col min="10249" max="10249" width="9.28515625" style="20" customWidth="1"/>
    <col min="10250" max="10250" width="2.42578125" style="20" customWidth="1"/>
    <col min="10251" max="10251" width="13.5703125" style="20" customWidth="1"/>
    <col min="10252" max="10252" width="1.5703125" style="20" customWidth="1"/>
    <col min="10253" max="10253" width="9.28515625" style="20" customWidth="1"/>
    <col min="10254" max="10254" width="1.5703125" style="20" customWidth="1"/>
    <col min="10255" max="10255" width="9.28515625" style="20" customWidth="1"/>
    <col min="10256" max="10256" width="2.42578125" style="20" customWidth="1"/>
    <col min="10257" max="10257" width="13.5703125" style="20" customWidth="1"/>
    <col min="10258" max="10258" width="1.5703125" style="20" customWidth="1"/>
    <col min="10259" max="10259" width="9.28515625" style="20" customWidth="1"/>
    <col min="10260" max="10260" width="1.5703125" style="20" customWidth="1"/>
    <col min="10261" max="10261" width="9.28515625" style="20" customWidth="1"/>
    <col min="10262" max="10262" width="2.42578125" style="20" customWidth="1"/>
    <col min="10263" max="10263" width="13.5703125" style="20" customWidth="1"/>
    <col min="10264" max="10264" width="1.5703125" style="20" customWidth="1"/>
    <col min="10265" max="10265" width="9.28515625" style="20" customWidth="1"/>
    <col min="10266" max="10266" width="1.5703125" style="20" customWidth="1"/>
    <col min="10267" max="10267" width="9.28515625" style="20" customWidth="1"/>
    <col min="10268" max="10269" width="1.5703125" style="20" customWidth="1"/>
    <col min="10270" max="10270" width="11.5703125" style="20" customWidth="1"/>
    <col min="10271" max="10271" width="1.5703125" style="20" customWidth="1"/>
    <col min="10272" max="10272" width="7.5703125" style="20" customWidth="1"/>
    <col min="10273" max="10273" width="1.5703125" style="20" customWidth="1"/>
    <col min="10274" max="10274" width="7.5703125" style="20" customWidth="1"/>
    <col min="10275" max="10275" width="1.5703125" style="20" customWidth="1"/>
    <col min="10276" max="10276" width="10.140625" style="20" customWidth="1"/>
    <col min="10277" max="10277" width="1.5703125" style="20" customWidth="1"/>
    <col min="10278" max="10278" width="7.5703125" style="20" customWidth="1"/>
    <col min="10279" max="10279" width="1.5703125" style="20" customWidth="1"/>
    <col min="10280" max="10280" width="7.85546875" style="20" customWidth="1"/>
    <col min="10281" max="10281" width="1.5703125" style="20" customWidth="1"/>
    <col min="10282" max="10282" width="13.7109375" style="20" customWidth="1"/>
    <col min="10283" max="10283" width="1.28515625" style="20" customWidth="1"/>
    <col min="10284" max="10284" width="12.85546875" style="20" customWidth="1"/>
    <col min="10285" max="10285" width="1.5703125" style="20" customWidth="1"/>
    <col min="10286" max="10286" width="8.140625" style="20" customWidth="1"/>
    <col min="10287" max="10287" width="1.5703125" style="20" customWidth="1"/>
    <col min="10288" max="10288" width="13.140625" style="20" customWidth="1"/>
    <col min="10289" max="10289" width="1.5703125" style="20" customWidth="1"/>
    <col min="10290" max="10290" width="8.42578125" style="20" customWidth="1"/>
    <col min="10291" max="10291" width="1.28515625" style="20" customWidth="1"/>
    <col min="10292" max="10292" width="11.7109375" style="20" customWidth="1"/>
    <col min="10293" max="10293" width="1.5703125" style="20" customWidth="1"/>
    <col min="10294" max="10294" width="8.42578125" style="20" customWidth="1"/>
    <col min="10295" max="10295" width="1" style="20" customWidth="1"/>
    <col min="10296" max="10296" width="11.5703125" style="20" customWidth="1"/>
    <col min="10297" max="10297" width="1.5703125" style="20" customWidth="1"/>
    <col min="10298" max="10298" width="11" style="20" customWidth="1"/>
    <col min="10299" max="10299" width="1.5703125" style="20" customWidth="1"/>
    <col min="10300" max="10300" width="4.140625" style="20" customWidth="1"/>
    <col min="10301" max="10301" width="1.5703125" style="20" customWidth="1"/>
    <col min="10302" max="10302" width="11" style="20" customWidth="1"/>
    <col min="10303" max="10303" width="1.5703125" style="20" customWidth="1"/>
    <col min="10304" max="10304" width="11" style="20" customWidth="1"/>
    <col min="10305" max="10305" width="1.5703125" style="20" customWidth="1"/>
    <col min="10306" max="10306" width="11" style="20" customWidth="1"/>
    <col min="10307" max="10307" width="1.5703125" style="20" customWidth="1"/>
    <col min="10308" max="10308" width="11" style="20" customWidth="1"/>
    <col min="10309" max="10309" width="1.5703125" style="20" customWidth="1"/>
    <col min="10310" max="10310" width="11" style="20" customWidth="1"/>
    <col min="10311" max="10311" width="1.5703125" style="20" customWidth="1"/>
    <col min="10312" max="10312" width="11" style="20" customWidth="1"/>
    <col min="10313" max="10313" width="1.5703125" style="20" customWidth="1"/>
    <col min="10314" max="10314" width="11" style="20" customWidth="1"/>
    <col min="10315" max="10496" width="7.5703125" style="20"/>
    <col min="10497" max="10497" width="5" style="20" customWidth="1"/>
    <col min="10498" max="10498" width="2.42578125" style="20" customWidth="1"/>
    <col min="10499" max="10499" width="19.5703125" style="20" customWidth="1"/>
    <col min="10500" max="10500" width="2.42578125" style="20" customWidth="1"/>
    <col min="10501" max="10501" width="13.5703125" style="20" customWidth="1"/>
    <col min="10502" max="10502" width="1.5703125" style="20" customWidth="1"/>
    <col min="10503" max="10503" width="9.28515625" style="20" customWidth="1"/>
    <col min="10504" max="10504" width="1.5703125" style="20" customWidth="1"/>
    <col min="10505" max="10505" width="9.28515625" style="20" customWidth="1"/>
    <col min="10506" max="10506" width="2.42578125" style="20" customWidth="1"/>
    <col min="10507" max="10507" width="13.5703125" style="20" customWidth="1"/>
    <col min="10508" max="10508" width="1.5703125" style="20" customWidth="1"/>
    <col min="10509" max="10509" width="9.28515625" style="20" customWidth="1"/>
    <col min="10510" max="10510" width="1.5703125" style="20" customWidth="1"/>
    <col min="10511" max="10511" width="9.28515625" style="20" customWidth="1"/>
    <col min="10512" max="10512" width="2.42578125" style="20" customWidth="1"/>
    <col min="10513" max="10513" width="13.5703125" style="20" customWidth="1"/>
    <col min="10514" max="10514" width="1.5703125" style="20" customWidth="1"/>
    <col min="10515" max="10515" width="9.28515625" style="20" customWidth="1"/>
    <col min="10516" max="10516" width="1.5703125" style="20" customWidth="1"/>
    <col min="10517" max="10517" width="9.28515625" style="20" customWidth="1"/>
    <col min="10518" max="10518" width="2.42578125" style="20" customWidth="1"/>
    <col min="10519" max="10519" width="13.5703125" style="20" customWidth="1"/>
    <col min="10520" max="10520" width="1.5703125" style="20" customWidth="1"/>
    <col min="10521" max="10521" width="9.28515625" style="20" customWidth="1"/>
    <col min="10522" max="10522" width="1.5703125" style="20" customWidth="1"/>
    <col min="10523" max="10523" width="9.28515625" style="20" customWidth="1"/>
    <col min="10524" max="10525" width="1.5703125" style="20" customWidth="1"/>
    <col min="10526" max="10526" width="11.5703125" style="20" customWidth="1"/>
    <col min="10527" max="10527" width="1.5703125" style="20" customWidth="1"/>
    <col min="10528" max="10528" width="7.5703125" style="20" customWidth="1"/>
    <col min="10529" max="10529" width="1.5703125" style="20" customWidth="1"/>
    <col min="10530" max="10530" width="7.5703125" style="20" customWidth="1"/>
    <col min="10531" max="10531" width="1.5703125" style="20" customWidth="1"/>
    <col min="10532" max="10532" width="10.140625" style="20" customWidth="1"/>
    <col min="10533" max="10533" width="1.5703125" style="20" customWidth="1"/>
    <col min="10534" max="10534" width="7.5703125" style="20" customWidth="1"/>
    <col min="10535" max="10535" width="1.5703125" style="20" customWidth="1"/>
    <col min="10536" max="10536" width="7.85546875" style="20" customWidth="1"/>
    <col min="10537" max="10537" width="1.5703125" style="20" customWidth="1"/>
    <col min="10538" max="10538" width="13.7109375" style="20" customWidth="1"/>
    <col min="10539" max="10539" width="1.28515625" style="20" customWidth="1"/>
    <col min="10540" max="10540" width="12.85546875" style="20" customWidth="1"/>
    <col min="10541" max="10541" width="1.5703125" style="20" customWidth="1"/>
    <col min="10542" max="10542" width="8.140625" style="20" customWidth="1"/>
    <col min="10543" max="10543" width="1.5703125" style="20" customWidth="1"/>
    <col min="10544" max="10544" width="13.140625" style="20" customWidth="1"/>
    <col min="10545" max="10545" width="1.5703125" style="20" customWidth="1"/>
    <col min="10546" max="10546" width="8.42578125" style="20" customWidth="1"/>
    <col min="10547" max="10547" width="1.28515625" style="20" customWidth="1"/>
    <col min="10548" max="10548" width="11.7109375" style="20" customWidth="1"/>
    <col min="10549" max="10549" width="1.5703125" style="20" customWidth="1"/>
    <col min="10550" max="10550" width="8.42578125" style="20" customWidth="1"/>
    <col min="10551" max="10551" width="1" style="20" customWidth="1"/>
    <col min="10552" max="10552" width="11.5703125" style="20" customWidth="1"/>
    <col min="10553" max="10553" width="1.5703125" style="20" customWidth="1"/>
    <col min="10554" max="10554" width="11" style="20" customWidth="1"/>
    <col min="10555" max="10555" width="1.5703125" style="20" customWidth="1"/>
    <col min="10556" max="10556" width="4.140625" style="20" customWidth="1"/>
    <col min="10557" max="10557" width="1.5703125" style="20" customWidth="1"/>
    <col min="10558" max="10558" width="11" style="20" customWidth="1"/>
    <col min="10559" max="10559" width="1.5703125" style="20" customWidth="1"/>
    <col min="10560" max="10560" width="11" style="20" customWidth="1"/>
    <col min="10561" max="10561" width="1.5703125" style="20" customWidth="1"/>
    <col min="10562" max="10562" width="11" style="20" customWidth="1"/>
    <col min="10563" max="10563" width="1.5703125" style="20" customWidth="1"/>
    <col min="10564" max="10564" width="11" style="20" customWidth="1"/>
    <col min="10565" max="10565" width="1.5703125" style="20" customWidth="1"/>
    <col min="10566" max="10566" width="11" style="20" customWidth="1"/>
    <col min="10567" max="10567" width="1.5703125" style="20" customWidth="1"/>
    <col min="10568" max="10568" width="11" style="20" customWidth="1"/>
    <col min="10569" max="10569" width="1.5703125" style="20" customWidth="1"/>
    <col min="10570" max="10570" width="11" style="20" customWidth="1"/>
    <col min="10571" max="10752" width="7.5703125" style="20"/>
    <col min="10753" max="10753" width="5" style="20" customWidth="1"/>
    <col min="10754" max="10754" width="2.42578125" style="20" customWidth="1"/>
    <col min="10755" max="10755" width="19.5703125" style="20" customWidth="1"/>
    <col min="10756" max="10756" width="2.42578125" style="20" customWidth="1"/>
    <col min="10757" max="10757" width="13.5703125" style="20" customWidth="1"/>
    <col min="10758" max="10758" width="1.5703125" style="20" customWidth="1"/>
    <col min="10759" max="10759" width="9.28515625" style="20" customWidth="1"/>
    <col min="10760" max="10760" width="1.5703125" style="20" customWidth="1"/>
    <col min="10761" max="10761" width="9.28515625" style="20" customWidth="1"/>
    <col min="10762" max="10762" width="2.42578125" style="20" customWidth="1"/>
    <col min="10763" max="10763" width="13.5703125" style="20" customWidth="1"/>
    <col min="10764" max="10764" width="1.5703125" style="20" customWidth="1"/>
    <col min="10765" max="10765" width="9.28515625" style="20" customWidth="1"/>
    <col min="10766" max="10766" width="1.5703125" style="20" customWidth="1"/>
    <col min="10767" max="10767" width="9.28515625" style="20" customWidth="1"/>
    <col min="10768" max="10768" width="2.42578125" style="20" customWidth="1"/>
    <col min="10769" max="10769" width="13.5703125" style="20" customWidth="1"/>
    <col min="10770" max="10770" width="1.5703125" style="20" customWidth="1"/>
    <col min="10771" max="10771" width="9.28515625" style="20" customWidth="1"/>
    <col min="10772" max="10772" width="1.5703125" style="20" customWidth="1"/>
    <col min="10773" max="10773" width="9.28515625" style="20" customWidth="1"/>
    <col min="10774" max="10774" width="2.42578125" style="20" customWidth="1"/>
    <col min="10775" max="10775" width="13.5703125" style="20" customWidth="1"/>
    <col min="10776" max="10776" width="1.5703125" style="20" customWidth="1"/>
    <col min="10777" max="10777" width="9.28515625" style="20" customWidth="1"/>
    <col min="10778" max="10778" width="1.5703125" style="20" customWidth="1"/>
    <col min="10779" max="10779" width="9.28515625" style="20" customWidth="1"/>
    <col min="10780" max="10781" width="1.5703125" style="20" customWidth="1"/>
    <col min="10782" max="10782" width="11.5703125" style="20" customWidth="1"/>
    <col min="10783" max="10783" width="1.5703125" style="20" customWidth="1"/>
    <col min="10784" max="10784" width="7.5703125" style="20" customWidth="1"/>
    <col min="10785" max="10785" width="1.5703125" style="20" customWidth="1"/>
    <col min="10786" max="10786" width="7.5703125" style="20" customWidth="1"/>
    <col min="10787" max="10787" width="1.5703125" style="20" customWidth="1"/>
    <col min="10788" max="10788" width="10.140625" style="20" customWidth="1"/>
    <col min="10789" max="10789" width="1.5703125" style="20" customWidth="1"/>
    <col min="10790" max="10790" width="7.5703125" style="20" customWidth="1"/>
    <col min="10791" max="10791" width="1.5703125" style="20" customWidth="1"/>
    <col min="10792" max="10792" width="7.85546875" style="20" customWidth="1"/>
    <col min="10793" max="10793" width="1.5703125" style="20" customWidth="1"/>
    <col min="10794" max="10794" width="13.7109375" style="20" customWidth="1"/>
    <col min="10795" max="10795" width="1.28515625" style="20" customWidth="1"/>
    <col min="10796" max="10796" width="12.85546875" style="20" customWidth="1"/>
    <col min="10797" max="10797" width="1.5703125" style="20" customWidth="1"/>
    <col min="10798" max="10798" width="8.140625" style="20" customWidth="1"/>
    <col min="10799" max="10799" width="1.5703125" style="20" customWidth="1"/>
    <col min="10800" max="10800" width="13.140625" style="20" customWidth="1"/>
    <col min="10801" max="10801" width="1.5703125" style="20" customWidth="1"/>
    <col min="10802" max="10802" width="8.42578125" style="20" customWidth="1"/>
    <col min="10803" max="10803" width="1.28515625" style="20" customWidth="1"/>
    <col min="10804" max="10804" width="11.7109375" style="20" customWidth="1"/>
    <col min="10805" max="10805" width="1.5703125" style="20" customWidth="1"/>
    <col min="10806" max="10806" width="8.42578125" style="20" customWidth="1"/>
    <col min="10807" max="10807" width="1" style="20" customWidth="1"/>
    <col min="10808" max="10808" width="11.5703125" style="20" customWidth="1"/>
    <col min="10809" max="10809" width="1.5703125" style="20" customWidth="1"/>
    <col min="10810" max="10810" width="11" style="20" customWidth="1"/>
    <col min="10811" max="10811" width="1.5703125" style="20" customWidth="1"/>
    <col min="10812" max="10812" width="4.140625" style="20" customWidth="1"/>
    <col min="10813" max="10813" width="1.5703125" style="20" customWidth="1"/>
    <col min="10814" max="10814" width="11" style="20" customWidth="1"/>
    <col min="10815" max="10815" width="1.5703125" style="20" customWidth="1"/>
    <col min="10816" max="10816" width="11" style="20" customWidth="1"/>
    <col min="10817" max="10817" width="1.5703125" style="20" customWidth="1"/>
    <col min="10818" max="10818" width="11" style="20" customWidth="1"/>
    <col min="10819" max="10819" width="1.5703125" style="20" customWidth="1"/>
    <col min="10820" max="10820" width="11" style="20" customWidth="1"/>
    <col min="10821" max="10821" width="1.5703125" style="20" customWidth="1"/>
    <col min="10822" max="10822" width="11" style="20" customWidth="1"/>
    <col min="10823" max="10823" width="1.5703125" style="20" customWidth="1"/>
    <col min="10824" max="10824" width="11" style="20" customWidth="1"/>
    <col min="10825" max="10825" width="1.5703125" style="20" customWidth="1"/>
    <col min="10826" max="10826" width="11" style="20" customWidth="1"/>
    <col min="10827" max="11008" width="7.5703125" style="20"/>
    <col min="11009" max="11009" width="5" style="20" customWidth="1"/>
    <col min="11010" max="11010" width="2.42578125" style="20" customWidth="1"/>
    <col min="11011" max="11011" width="19.5703125" style="20" customWidth="1"/>
    <col min="11012" max="11012" width="2.42578125" style="20" customWidth="1"/>
    <col min="11013" max="11013" width="13.5703125" style="20" customWidth="1"/>
    <col min="11014" max="11014" width="1.5703125" style="20" customWidth="1"/>
    <col min="11015" max="11015" width="9.28515625" style="20" customWidth="1"/>
    <col min="11016" max="11016" width="1.5703125" style="20" customWidth="1"/>
    <col min="11017" max="11017" width="9.28515625" style="20" customWidth="1"/>
    <col min="11018" max="11018" width="2.42578125" style="20" customWidth="1"/>
    <col min="11019" max="11019" width="13.5703125" style="20" customWidth="1"/>
    <col min="11020" max="11020" width="1.5703125" style="20" customWidth="1"/>
    <col min="11021" max="11021" width="9.28515625" style="20" customWidth="1"/>
    <col min="11022" max="11022" width="1.5703125" style="20" customWidth="1"/>
    <col min="11023" max="11023" width="9.28515625" style="20" customWidth="1"/>
    <col min="11024" max="11024" width="2.42578125" style="20" customWidth="1"/>
    <col min="11025" max="11025" width="13.5703125" style="20" customWidth="1"/>
    <col min="11026" max="11026" width="1.5703125" style="20" customWidth="1"/>
    <col min="11027" max="11027" width="9.28515625" style="20" customWidth="1"/>
    <col min="11028" max="11028" width="1.5703125" style="20" customWidth="1"/>
    <col min="11029" max="11029" width="9.28515625" style="20" customWidth="1"/>
    <col min="11030" max="11030" width="2.42578125" style="20" customWidth="1"/>
    <col min="11031" max="11031" width="13.5703125" style="20" customWidth="1"/>
    <col min="11032" max="11032" width="1.5703125" style="20" customWidth="1"/>
    <col min="11033" max="11033" width="9.28515625" style="20" customWidth="1"/>
    <col min="11034" max="11034" width="1.5703125" style="20" customWidth="1"/>
    <col min="11035" max="11035" width="9.28515625" style="20" customWidth="1"/>
    <col min="11036" max="11037" width="1.5703125" style="20" customWidth="1"/>
    <col min="11038" max="11038" width="11.5703125" style="20" customWidth="1"/>
    <col min="11039" max="11039" width="1.5703125" style="20" customWidth="1"/>
    <col min="11040" max="11040" width="7.5703125" style="20" customWidth="1"/>
    <col min="11041" max="11041" width="1.5703125" style="20" customWidth="1"/>
    <col min="11042" max="11042" width="7.5703125" style="20" customWidth="1"/>
    <col min="11043" max="11043" width="1.5703125" style="20" customWidth="1"/>
    <col min="11044" max="11044" width="10.140625" style="20" customWidth="1"/>
    <col min="11045" max="11045" width="1.5703125" style="20" customWidth="1"/>
    <col min="11046" max="11046" width="7.5703125" style="20" customWidth="1"/>
    <col min="11047" max="11047" width="1.5703125" style="20" customWidth="1"/>
    <col min="11048" max="11048" width="7.85546875" style="20" customWidth="1"/>
    <col min="11049" max="11049" width="1.5703125" style="20" customWidth="1"/>
    <col min="11050" max="11050" width="13.7109375" style="20" customWidth="1"/>
    <col min="11051" max="11051" width="1.28515625" style="20" customWidth="1"/>
    <col min="11052" max="11052" width="12.85546875" style="20" customWidth="1"/>
    <col min="11053" max="11053" width="1.5703125" style="20" customWidth="1"/>
    <col min="11054" max="11054" width="8.140625" style="20" customWidth="1"/>
    <col min="11055" max="11055" width="1.5703125" style="20" customWidth="1"/>
    <col min="11056" max="11056" width="13.140625" style="20" customWidth="1"/>
    <col min="11057" max="11057" width="1.5703125" style="20" customWidth="1"/>
    <col min="11058" max="11058" width="8.42578125" style="20" customWidth="1"/>
    <col min="11059" max="11059" width="1.28515625" style="20" customWidth="1"/>
    <col min="11060" max="11060" width="11.7109375" style="20" customWidth="1"/>
    <col min="11061" max="11061" width="1.5703125" style="20" customWidth="1"/>
    <col min="11062" max="11062" width="8.42578125" style="20" customWidth="1"/>
    <col min="11063" max="11063" width="1" style="20" customWidth="1"/>
    <col min="11064" max="11064" width="11.5703125" style="20" customWidth="1"/>
    <col min="11065" max="11065" width="1.5703125" style="20" customWidth="1"/>
    <col min="11066" max="11066" width="11" style="20" customWidth="1"/>
    <col min="11067" max="11067" width="1.5703125" style="20" customWidth="1"/>
    <col min="11068" max="11068" width="4.140625" style="20" customWidth="1"/>
    <col min="11069" max="11069" width="1.5703125" style="20" customWidth="1"/>
    <col min="11070" max="11070" width="11" style="20" customWidth="1"/>
    <col min="11071" max="11071" width="1.5703125" style="20" customWidth="1"/>
    <col min="11072" max="11072" width="11" style="20" customWidth="1"/>
    <col min="11073" max="11073" width="1.5703125" style="20" customWidth="1"/>
    <col min="11074" max="11074" width="11" style="20" customWidth="1"/>
    <col min="11075" max="11075" width="1.5703125" style="20" customWidth="1"/>
    <col min="11076" max="11076" width="11" style="20" customWidth="1"/>
    <col min="11077" max="11077" width="1.5703125" style="20" customWidth="1"/>
    <col min="11078" max="11078" width="11" style="20" customWidth="1"/>
    <col min="11079" max="11079" width="1.5703125" style="20" customWidth="1"/>
    <col min="11080" max="11080" width="11" style="20" customWidth="1"/>
    <col min="11081" max="11081" width="1.5703125" style="20" customWidth="1"/>
    <col min="11082" max="11082" width="11" style="20" customWidth="1"/>
    <col min="11083" max="11264" width="7.5703125" style="20"/>
    <col min="11265" max="11265" width="5" style="20" customWidth="1"/>
    <col min="11266" max="11266" width="2.42578125" style="20" customWidth="1"/>
    <col min="11267" max="11267" width="19.5703125" style="20" customWidth="1"/>
    <col min="11268" max="11268" width="2.42578125" style="20" customWidth="1"/>
    <col min="11269" max="11269" width="13.5703125" style="20" customWidth="1"/>
    <col min="11270" max="11270" width="1.5703125" style="20" customWidth="1"/>
    <col min="11271" max="11271" width="9.28515625" style="20" customWidth="1"/>
    <col min="11272" max="11272" width="1.5703125" style="20" customWidth="1"/>
    <col min="11273" max="11273" width="9.28515625" style="20" customWidth="1"/>
    <col min="11274" max="11274" width="2.42578125" style="20" customWidth="1"/>
    <col min="11275" max="11275" width="13.5703125" style="20" customWidth="1"/>
    <col min="11276" max="11276" width="1.5703125" style="20" customWidth="1"/>
    <col min="11277" max="11277" width="9.28515625" style="20" customWidth="1"/>
    <col min="11278" max="11278" width="1.5703125" style="20" customWidth="1"/>
    <col min="11279" max="11279" width="9.28515625" style="20" customWidth="1"/>
    <col min="11280" max="11280" width="2.42578125" style="20" customWidth="1"/>
    <col min="11281" max="11281" width="13.5703125" style="20" customWidth="1"/>
    <col min="11282" max="11282" width="1.5703125" style="20" customWidth="1"/>
    <col min="11283" max="11283" width="9.28515625" style="20" customWidth="1"/>
    <col min="11284" max="11284" width="1.5703125" style="20" customWidth="1"/>
    <col min="11285" max="11285" width="9.28515625" style="20" customWidth="1"/>
    <col min="11286" max="11286" width="2.42578125" style="20" customWidth="1"/>
    <col min="11287" max="11287" width="13.5703125" style="20" customWidth="1"/>
    <col min="11288" max="11288" width="1.5703125" style="20" customWidth="1"/>
    <col min="11289" max="11289" width="9.28515625" style="20" customWidth="1"/>
    <col min="11290" max="11290" width="1.5703125" style="20" customWidth="1"/>
    <col min="11291" max="11291" width="9.28515625" style="20" customWidth="1"/>
    <col min="11292" max="11293" width="1.5703125" style="20" customWidth="1"/>
    <col min="11294" max="11294" width="11.5703125" style="20" customWidth="1"/>
    <col min="11295" max="11295" width="1.5703125" style="20" customWidth="1"/>
    <col min="11296" max="11296" width="7.5703125" style="20" customWidth="1"/>
    <col min="11297" max="11297" width="1.5703125" style="20" customWidth="1"/>
    <col min="11298" max="11298" width="7.5703125" style="20" customWidth="1"/>
    <col min="11299" max="11299" width="1.5703125" style="20" customWidth="1"/>
    <col min="11300" max="11300" width="10.140625" style="20" customWidth="1"/>
    <col min="11301" max="11301" width="1.5703125" style="20" customWidth="1"/>
    <col min="11302" max="11302" width="7.5703125" style="20" customWidth="1"/>
    <col min="11303" max="11303" width="1.5703125" style="20" customWidth="1"/>
    <col min="11304" max="11304" width="7.85546875" style="20" customWidth="1"/>
    <col min="11305" max="11305" width="1.5703125" style="20" customWidth="1"/>
    <col min="11306" max="11306" width="13.7109375" style="20" customWidth="1"/>
    <col min="11307" max="11307" width="1.28515625" style="20" customWidth="1"/>
    <col min="11308" max="11308" width="12.85546875" style="20" customWidth="1"/>
    <col min="11309" max="11309" width="1.5703125" style="20" customWidth="1"/>
    <col min="11310" max="11310" width="8.140625" style="20" customWidth="1"/>
    <col min="11311" max="11311" width="1.5703125" style="20" customWidth="1"/>
    <col min="11312" max="11312" width="13.140625" style="20" customWidth="1"/>
    <col min="11313" max="11313" width="1.5703125" style="20" customWidth="1"/>
    <col min="11314" max="11314" width="8.42578125" style="20" customWidth="1"/>
    <col min="11315" max="11315" width="1.28515625" style="20" customWidth="1"/>
    <col min="11316" max="11316" width="11.7109375" style="20" customWidth="1"/>
    <col min="11317" max="11317" width="1.5703125" style="20" customWidth="1"/>
    <col min="11318" max="11318" width="8.42578125" style="20" customWidth="1"/>
    <col min="11319" max="11319" width="1" style="20" customWidth="1"/>
    <col min="11320" max="11320" width="11.5703125" style="20" customWidth="1"/>
    <col min="11321" max="11321" width="1.5703125" style="20" customWidth="1"/>
    <col min="11322" max="11322" width="11" style="20" customWidth="1"/>
    <col min="11323" max="11323" width="1.5703125" style="20" customWidth="1"/>
    <col min="11324" max="11324" width="4.140625" style="20" customWidth="1"/>
    <col min="11325" max="11325" width="1.5703125" style="20" customWidth="1"/>
    <col min="11326" max="11326" width="11" style="20" customWidth="1"/>
    <col min="11327" max="11327" width="1.5703125" style="20" customWidth="1"/>
    <col min="11328" max="11328" width="11" style="20" customWidth="1"/>
    <col min="11329" max="11329" width="1.5703125" style="20" customWidth="1"/>
    <col min="11330" max="11330" width="11" style="20" customWidth="1"/>
    <col min="11331" max="11331" width="1.5703125" style="20" customWidth="1"/>
    <col min="11332" max="11332" width="11" style="20" customWidth="1"/>
    <col min="11333" max="11333" width="1.5703125" style="20" customWidth="1"/>
    <col min="11334" max="11334" width="11" style="20" customWidth="1"/>
    <col min="11335" max="11335" width="1.5703125" style="20" customWidth="1"/>
    <col min="11336" max="11336" width="11" style="20" customWidth="1"/>
    <col min="11337" max="11337" width="1.5703125" style="20" customWidth="1"/>
    <col min="11338" max="11338" width="11" style="20" customWidth="1"/>
    <col min="11339" max="11520" width="7.5703125" style="20"/>
    <col min="11521" max="11521" width="5" style="20" customWidth="1"/>
    <col min="11522" max="11522" width="2.42578125" style="20" customWidth="1"/>
    <col min="11523" max="11523" width="19.5703125" style="20" customWidth="1"/>
    <col min="11524" max="11524" width="2.42578125" style="20" customWidth="1"/>
    <col min="11525" max="11525" width="13.5703125" style="20" customWidth="1"/>
    <col min="11526" max="11526" width="1.5703125" style="20" customWidth="1"/>
    <col min="11527" max="11527" width="9.28515625" style="20" customWidth="1"/>
    <col min="11528" max="11528" width="1.5703125" style="20" customWidth="1"/>
    <col min="11529" max="11529" width="9.28515625" style="20" customWidth="1"/>
    <col min="11530" max="11530" width="2.42578125" style="20" customWidth="1"/>
    <col min="11531" max="11531" width="13.5703125" style="20" customWidth="1"/>
    <col min="11532" max="11532" width="1.5703125" style="20" customWidth="1"/>
    <col min="11533" max="11533" width="9.28515625" style="20" customWidth="1"/>
    <col min="11534" max="11534" width="1.5703125" style="20" customWidth="1"/>
    <col min="11535" max="11535" width="9.28515625" style="20" customWidth="1"/>
    <col min="11536" max="11536" width="2.42578125" style="20" customWidth="1"/>
    <col min="11537" max="11537" width="13.5703125" style="20" customWidth="1"/>
    <col min="11538" max="11538" width="1.5703125" style="20" customWidth="1"/>
    <col min="11539" max="11539" width="9.28515625" style="20" customWidth="1"/>
    <col min="11540" max="11540" width="1.5703125" style="20" customWidth="1"/>
    <col min="11541" max="11541" width="9.28515625" style="20" customWidth="1"/>
    <col min="11542" max="11542" width="2.42578125" style="20" customWidth="1"/>
    <col min="11543" max="11543" width="13.5703125" style="20" customWidth="1"/>
    <col min="11544" max="11544" width="1.5703125" style="20" customWidth="1"/>
    <col min="11545" max="11545" width="9.28515625" style="20" customWidth="1"/>
    <col min="11546" max="11546" width="1.5703125" style="20" customWidth="1"/>
    <col min="11547" max="11547" width="9.28515625" style="20" customWidth="1"/>
    <col min="11548" max="11549" width="1.5703125" style="20" customWidth="1"/>
    <col min="11550" max="11550" width="11.5703125" style="20" customWidth="1"/>
    <col min="11551" max="11551" width="1.5703125" style="20" customWidth="1"/>
    <col min="11552" max="11552" width="7.5703125" style="20" customWidth="1"/>
    <col min="11553" max="11553" width="1.5703125" style="20" customWidth="1"/>
    <col min="11554" max="11554" width="7.5703125" style="20" customWidth="1"/>
    <col min="11555" max="11555" width="1.5703125" style="20" customWidth="1"/>
    <col min="11556" max="11556" width="10.140625" style="20" customWidth="1"/>
    <col min="11557" max="11557" width="1.5703125" style="20" customWidth="1"/>
    <col min="11558" max="11558" width="7.5703125" style="20" customWidth="1"/>
    <col min="11559" max="11559" width="1.5703125" style="20" customWidth="1"/>
    <col min="11560" max="11560" width="7.85546875" style="20" customWidth="1"/>
    <col min="11561" max="11561" width="1.5703125" style="20" customWidth="1"/>
    <col min="11562" max="11562" width="13.7109375" style="20" customWidth="1"/>
    <col min="11563" max="11563" width="1.28515625" style="20" customWidth="1"/>
    <col min="11564" max="11564" width="12.85546875" style="20" customWidth="1"/>
    <col min="11565" max="11565" width="1.5703125" style="20" customWidth="1"/>
    <col min="11566" max="11566" width="8.140625" style="20" customWidth="1"/>
    <col min="11567" max="11567" width="1.5703125" style="20" customWidth="1"/>
    <col min="11568" max="11568" width="13.140625" style="20" customWidth="1"/>
    <col min="11569" max="11569" width="1.5703125" style="20" customWidth="1"/>
    <col min="11570" max="11570" width="8.42578125" style="20" customWidth="1"/>
    <col min="11571" max="11571" width="1.28515625" style="20" customWidth="1"/>
    <col min="11572" max="11572" width="11.7109375" style="20" customWidth="1"/>
    <col min="11573" max="11573" width="1.5703125" style="20" customWidth="1"/>
    <col min="11574" max="11574" width="8.42578125" style="20" customWidth="1"/>
    <col min="11575" max="11575" width="1" style="20" customWidth="1"/>
    <col min="11576" max="11576" width="11.5703125" style="20" customWidth="1"/>
    <col min="11577" max="11577" width="1.5703125" style="20" customWidth="1"/>
    <col min="11578" max="11578" width="11" style="20" customWidth="1"/>
    <col min="11579" max="11579" width="1.5703125" style="20" customWidth="1"/>
    <col min="11580" max="11580" width="4.140625" style="20" customWidth="1"/>
    <col min="11581" max="11581" width="1.5703125" style="20" customWidth="1"/>
    <col min="11582" max="11582" width="11" style="20" customWidth="1"/>
    <col min="11583" max="11583" width="1.5703125" style="20" customWidth="1"/>
    <col min="11584" max="11584" width="11" style="20" customWidth="1"/>
    <col min="11585" max="11585" width="1.5703125" style="20" customWidth="1"/>
    <col min="11586" max="11586" width="11" style="20" customWidth="1"/>
    <col min="11587" max="11587" width="1.5703125" style="20" customWidth="1"/>
    <col min="11588" max="11588" width="11" style="20" customWidth="1"/>
    <col min="11589" max="11589" width="1.5703125" style="20" customWidth="1"/>
    <col min="11590" max="11590" width="11" style="20" customWidth="1"/>
    <col min="11591" max="11591" width="1.5703125" style="20" customWidth="1"/>
    <col min="11592" max="11592" width="11" style="20" customWidth="1"/>
    <col min="11593" max="11593" width="1.5703125" style="20" customWidth="1"/>
    <col min="11594" max="11594" width="11" style="20" customWidth="1"/>
    <col min="11595" max="11776" width="7.5703125" style="20"/>
    <col min="11777" max="11777" width="5" style="20" customWidth="1"/>
    <col min="11778" max="11778" width="2.42578125" style="20" customWidth="1"/>
    <col min="11779" max="11779" width="19.5703125" style="20" customWidth="1"/>
    <col min="11780" max="11780" width="2.42578125" style="20" customWidth="1"/>
    <col min="11781" max="11781" width="13.5703125" style="20" customWidth="1"/>
    <col min="11782" max="11782" width="1.5703125" style="20" customWidth="1"/>
    <col min="11783" max="11783" width="9.28515625" style="20" customWidth="1"/>
    <col min="11784" max="11784" width="1.5703125" style="20" customWidth="1"/>
    <col min="11785" max="11785" width="9.28515625" style="20" customWidth="1"/>
    <col min="11786" max="11786" width="2.42578125" style="20" customWidth="1"/>
    <col min="11787" max="11787" width="13.5703125" style="20" customWidth="1"/>
    <col min="11788" max="11788" width="1.5703125" style="20" customWidth="1"/>
    <col min="11789" max="11789" width="9.28515625" style="20" customWidth="1"/>
    <col min="11790" max="11790" width="1.5703125" style="20" customWidth="1"/>
    <col min="11791" max="11791" width="9.28515625" style="20" customWidth="1"/>
    <col min="11792" max="11792" width="2.42578125" style="20" customWidth="1"/>
    <col min="11793" max="11793" width="13.5703125" style="20" customWidth="1"/>
    <col min="11794" max="11794" width="1.5703125" style="20" customWidth="1"/>
    <col min="11795" max="11795" width="9.28515625" style="20" customWidth="1"/>
    <col min="11796" max="11796" width="1.5703125" style="20" customWidth="1"/>
    <col min="11797" max="11797" width="9.28515625" style="20" customWidth="1"/>
    <col min="11798" max="11798" width="2.42578125" style="20" customWidth="1"/>
    <col min="11799" max="11799" width="13.5703125" style="20" customWidth="1"/>
    <col min="11800" max="11800" width="1.5703125" style="20" customWidth="1"/>
    <col min="11801" max="11801" width="9.28515625" style="20" customWidth="1"/>
    <col min="11802" max="11802" width="1.5703125" style="20" customWidth="1"/>
    <col min="11803" max="11803" width="9.28515625" style="20" customWidth="1"/>
    <col min="11804" max="11805" width="1.5703125" style="20" customWidth="1"/>
    <col min="11806" max="11806" width="11.5703125" style="20" customWidth="1"/>
    <col min="11807" max="11807" width="1.5703125" style="20" customWidth="1"/>
    <col min="11808" max="11808" width="7.5703125" style="20" customWidth="1"/>
    <col min="11809" max="11809" width="1.5703125" style="20" customWidth="1"/>
    <col min="11810" max="11810" width="7.5703125" style="20" customWidth="1"/>
    <col min="11811" max="11811" width="1.5703125" style="20" customWidth="1"/>
    <col min="11812" max="11812" width="10.140625" style="20" customWidth="1"/>
    <col min="11813" max="11813" width="1.5703125" style="20" customWidth="1"/>
    <col min="11814" max="11814" width="7.5703125" style="20" customWidth="1"/>
    <col min="11815" max="11815" width="1.5703125" style="20" customWidth="1"/>
    <col min="11816" max="11816" width="7.85546875" style="20" customWidth="1"/>
    <col min="11817" max="11817" width="1.5703125" style="20" customWidth="1"/>
    <col min="11818" max="11818" width="13.7109375" style="20" customWidth="1"/>
    <col min="11819" max="11819" width="1.28515625" style="20" customWidth="1"/>
    <col min="11820" max="11820" width="12.85546875" style="20" customWidth="1"/>
    <col min="11821" max="11821" width="1.5703125" style="20" customWidth="1"/>
    <col min="11822" max="11822" width="8.140625" style="20" customWidth="1"/>
    <col min="11823" max="11823" width="1.5703125" style="20" customWidth="1"/>
    <col min="11824" max="11824" width="13.140625" style="20" customWidth="1"/>
    <col min="11825" max="11825" width="1.5703125" style="20" customWidth="1"/>
    <col min="11826" max="11826" width="8.42578125" style="20" customWidth="1"/>
    <col min="11827" max="11827" width="1.28515625" style="20" customWidth="1"/>
    <col min="11828" max="11828" width="11.7109375" style="20" customWidth="1"/>
    <col min="11829" max="11829" width="1.5703125" style="20" customWidth="1"/>
    <col min="11830" max="11830" width="8.42578125" style="20" customWidth="1"/>
    <col min="11831" max="11831" width="1" style="20" customWidth="1"/>
    <col min="11832" max="11832" width="11.5703125" style="20" customWidth="1"/>
    <col min="11833" max="11833" width="1.5703125" style="20" customWidth="1"/>
    <col min="11834" max="11834" width="11" style="20" customWidth="1"/>
    <col min="11835" max="11835" width="1.5703125" style="20" customWidth="1"/>
    <col min="11836" max="11836" width="4.140625" style="20" customWidth="1"/>
    <col min="11837" max="11837" width="1.5703125" style="20" customWidth="1"/>
    <col min="11838" max="11838" width="11" style="20" customWidth="1"/>
    <col min="11839" max="11839" width="1.5703125" style="20" customWidth="1"/>
    <col min="11840" max="11840" width="11" style="20" customWidth="1"/>
    <col min="11841" max="11841" width="1.5703125" style="20" customWidth="1"/>
    <col min="11842" max="11842" width="11" style="20" customWidth="1"/>
    <col min="11843" max="11843" width="1.5703125" style="20" customWidth="1"/>
    <col min="11844" max="11844" width="11" style="20" customWidth="1"/>
    <col min="11845" max="11845" width="1.5703125" style="20" customWidth="1"/>
    <col min="11846" max="11846" width="11" style="20" customWidth="1"/>
    <col min="11847" max="11847" width="1.5703125" style="20" customWidth="1"/>
    <col min="11848" max="11848" width="11" style="20" customWidth="1"/>
    <col min="11849" max="11849" width="1.5703125" style="20" customWidth="1"/>
    <col min="11850" max="11850" width="11" style="20" customWidth="1"/>
    <col min="11851" max="12032" width="7.5703125" style="20"/>
    <col min="12033" max="12033" width="5" style="20" customWidth="1"/>
    <col min="12034" max="12034" width="2.42578125" style="20" customWidth="1"/>
    <col min="12035" max="12035" width="19.5703125" style="20" customWidth="1"/>
    <col min="12036" max="12036" width="2.42578125" style="20" customWidth="1"/>
    <col min="12037" max="12037" width="13.5703125" style="20" customWidth="1"/>
    <col min="12038" max="12038" width="1.5703125" style="20" customWidth="1"/>
    <col min="12039" max="12039" width="9.28515625" style="20" customWidth="1"/>
    <col min="12040" max="12040" width="1.5703125" style="20" customWidth="1"/>
    <col min="12041" max="12041" width="9.28515625" style="20" customWidth="1"/>
    <col min="12042" max="12042" width="2.42578125" style="20" customWidth="1"/>
    <col min="12043" max="12043" width="13.5703125" style="20" customWidth="1"/>
    <col min="12044" max="12044" width="1.5703125" style="20" customWidth="1"/>
    <col min="12045" max="12045" width="9.28515625" style="20" customWidth="1"/>
    <col min="12046" max="12046" width="1.5703125" style="20" customWidth="1"/>
    <col min="12047" max="12047" width="9.28515625" style="20" customWidth="1"/>
    <col min="12048" max="12048" width="2.42578125" style="20" customWidth="1"/>
    <col min="12049" max="12049" width="13.5703125" style="20" customWidth="1"/>
    <col min="12050" max="12050" width="1.5703125" style="20" customWidth="1"/>
    <col min="12051" max="12051" width="9.28515625" style="20" customWidth="1"/>
    <col min="12052" max="12052" width="1.5703125" style="20" customWidth="1"/>
    <col min="12053" max="12053" width="9.28515625" style="20" customWidth="1"/>
    <col min="12054" max="12054" width="2.42578125" style="20" customWidth="1"/>
    <col min="12055" max="12055" width="13.5703125" style="20" customWidth="1"/>
    <col min="12056" max="12056" width="1.5703125" style="20" customWidth="1"/>
    <col min="12057" max="12057" width="9.28515625" style="20" customWidth="1"/>
    <col min="12058" max="12058" width="1.5703125" style="20" customWidth="1"/>
    <col min="12059" max="12059" width="9.28515625" style="20" customWidth="1"/>
    <col min="12060" max="12061" width="1.5703125" style="20" customWidth="1"/>
    <col min="12062" max="12062" width="11.5703125" style="20" customWidth="1"/>
    <col min="12063" max="12063" width="1.5703125" style="20" customWidth="1"/>
    <col min="12064" max="12064" width="7.5703125" style="20" customWidth="1"/>
    <col min="12065" max="12065" width="1.5703125" style="20" customWidth="1"/>
    <col min="12066" max="12066" width="7.5703125" style="20" customWidth="1"/>
    <col min="12067" max="12067" width="1.5703125" style="20" customWidth="1"/>
    <col min="12068" max="12068" width="10.140625" style="20" customWidth="1"/>
    <col min="12069" max="12069" width="1.5703125" style="20" customWidth="1"/>
    <col min="12070" max="12070" width="7.5703125" style="20" customWidth="1"/>
    <col min="12071" max="12071" width="1.5703125" style="20" customWidth="1"/>
    <col min="12072" max="12072" width="7.85546875" style="20" customWidth="1"/>
    <col min="12073" max="12073" width="1.5703125" style="20" customWidth="1"/>
    <col min="12074" max="12074" width="13.7109375" style="20" customWidth="1"/>
    <col min="12075" max="12075" width="1.28515625" style="20" customWidth="1"/>
    <col min="12076" max="12076" width="12.85546875" style="20" customWidth="1"/>
    <col min="12077" max="12077" width="1.5703125" style="20" customWidth="1"/>
    <col min="12078" max="12078" width="8.140625" style="20" customWidth="1"/>
    <col min="12079" max="12079" width="1.5703125" style="20" customWidth="1"/>
    <col min="12080" max="12080" width="13.140625" style="20" customWidth="1"/>
    <col min="12081" max="12081" width="1.5703125" style="20" customWidth="1"/>
    <col min="12082" max="12082" width="8.42578125" style="20" customWidth="1"/>
    <col min="12083" max="12083" width="1.28515625" style="20" customWidth="1"/>
    <col min="12084" max="12084" width="11.7109375" style="20" customWidth="1"/>
    <col min="12085" max="12085" width="1.5703125" style="20" customWidth="1"/>
    <col min="12086" max="12086" width="8.42578125" style="20" customWidth="1"/>
    <col min="12087" max="12087" width="1" style="20" customWidth="1"/>
    <col min="12088" max="12088" width="11.5703125" style="20" customWidth="1"/>
    <col min="12089" max="12089" width="1.5703125" style="20" customWidth="1"/>
    <col min="12090" max="12090" width="11" style="20" customWidth="1"/>
    <col min="12091" max="12091" width="1.5703125" style="20" customWidth="1"/>
    <col min="12092" max="12092" width="4.140625" style="20" customWidth="1"/>
    <col min="12093" max="12093" width="1.5703125" style="20" customWidth="1"/>
    <col min="12094" max="12094" width="11" style="20" customWidth="1"/>
    <col min="12095" max="12095" width="1.5703125" style="20" customWidth="1"/>
    <col min="12096" max="12096" width="11" style="20" customWidth="1"/>
    <col min="12097" max="12097" width="1.5703125" style="20" customWidth="1"/>
    <col min="12098" max="12098" width="11" style="20" customWidth="1"/>
    <col min="12099" max="12099" width="1.5703125" style="20" customWidth="1"/>
    <col min="12100" max="12100" width="11" style="20" customWidth="1"/>
    <col min="12101" max="12101" width="1.5703125" style="20" customWidth="1"/>
    <col min="12102" max="12102" width="11" style="20" customWidth="1"/>
    <col min="12103" max="12103" width="1.5703125" style="20" customWidth="1"/>
    <col min="12104" max="12104" width="11" style="20" customWidth="1"/>
    <col min="12105" max="12105" width="1.5703125" style="20" customWidth="1"/>
    <col min="12106" max="12106" width="11" style="20" customWidth="1"/>
    <col min="12107" max="12288" width="7.5703125" style="20"/>
    <col min="12289" max="12289" width="5" style="20" customWidth="1"/>
    <col min="12290" max="12290" width="2.42578125" style="20" customWidth="1"/>
    <col min="12291" max="12291" width="19.5703125" style="20" customWidth="1"/>
    <col min="12292" max="12292" width="2.42578125" style="20" customWidth="1"/>
    <col min="12293" max="12293" width="13.5703125" style="20" customWidth="1"/>
    <col min="12294" max="12294" width="1.5703125" style="20" customWidth="1"/>
    <col min="12295" max="12295" width="9.28515625" style="20" customWidth="1"/>
    <col min="12296" max="12296" width="1.5703125" style="20" customWidth="1"/>
    <col min="12297" max="12297" width="9.28515625" style="20" customWidth="1"/>
    <col min="12298" max="12298" width="2.42578125" style="20" customWidth="1"/>
    <col min="12299" max="12299" width="13.5703125" style="20" customWidth="1"/>
    <col min="12300" max="12300" width="1.5703125" style="20" customWidth="1"/>
    <col min="12301" max="12301" width="9.28515625" style="20" customWidth="1"/>
    <col min="12302" max="12302" width="1.5703125" style="20" customWidth="1"/>
    <col min="12303" max="12303" width="9.28515625" style="20" customWidth="1"/>
    <col min="12304" max="12304" width="2.42578125" style="20" customWidth="1"/>
    <col min="12305" max="12305" width="13.5703125" style="20" customWidth="1"/>
    <col min="12306" max="12306" width="1.5703125" style="20" customWidth="1"/>
    <col min="12307" max="12307" width="9.28515625" style="20" customWidth="1"/>
    <col min="12308" max="12308" width="1.5703125" style="20" customWidth="1"/>
    <col min="12309" max="12309" width="9.28515625" style="20" customWidth="1"/>
    <col min="12310" max="12310" width="2.42578125" style="20" customWidth="1"/>
    <col min="12311" max="12311" width="13.5703125" style="20" customWidth="1"/>
    <col min="12312" max="12312" width="1.5703125" style="20" customWidth="1"/>
    <col min="12313" max="12313" width="9.28515625" style="20" customWidth="1"/>
    <col min="12314" max="12314" width="1.5703125" style="20" customWidth="1"/>
    <col min="12315" max="12315" width="9.28515625" style="20" customWidth="1"/>
    <col min="12316" max="12317" width="1.5703125" style="20" customWidth="1"/>
    <col min="12318" max="12318" width="11.5703125" style="20" customWidth="1"/>
    <col min="12319" max="12319" width="1.5703125" style="20" customWidth="1"/>
    <col min="12320" max="12320" width="7.5703125" style="20" customWidth="1"/>
    <col min="12321" max="12321" width="1.5703125" style="20" customWidth="1"/>
    <col min="12322" max="12322" width="7.5703125" style="20" customWidth="1"/>
    <col min="12323" max="12323" width="1.5703125" style="20" customWidth="1"/>
    <col min="12324" max="12324" width="10.140625" style="20" customWidth="1"/>
    <col min="12325" max="12325" width="1.5703125" style="20" customWidth="1"/>
    <col min="12326" max="12326" width="7.5703125" style="20" customWidth="1"/>
    <col min="12327" max="12327" width="1.5703125" style="20" customWidth="1"/>
    <col min="12328" max="12328" width="7.85546875" style="20" customWidth="1"/>
    <col min="12329" max="12329" width="1.5703125" style="20" customWidth="1"/>
    <col min="12330" max="12330" width="13.7109375" style="20" customWidth="1"/>
    <col min="12331" max="12331" width="1.28515625" style="20" customWidth="1"/>
    <col min="12332" max="12332" width="12.85546875" style="20" customWidth="1"/>
    <col min="12333" max="12333" width="1.5703125" style="20" customWidth="1"/>
    <col min="12334" max="12334" width="8.140625" style="20" customWidth="1"/>
    <col min="12335" max="12335" width="1.5703125" style="20" customWidth="1"/>
    <col min="12336" max="12336" width="13.140625" style="20" customWidth="1"/>
    <col min="12337" max="12337" width="1.5703125" style="20" customWidth="1"/>
    <col min="12338" max="12338" width="8.42578125" style="20" customWidth="1"/>
    <col min="12339" max="12339" width="1.28515625" style="20" customWidth="1"/>
    <col min="12340" max="12340" width="11.7109375" style="20" customWidth="1"/>
    <col min="12341" max="12341" width="1.5703125" style="20" customWidth="1"/>
    <col min="12342" max="12342" width="8.42578125" style="20" customWidth="1"/>
    <col min="12343" max="12343" width="1" style="20" customWidth="1"/>
    <col min="12344" max="12344" width="11.5703125" style="20" customWidth="1"/>
    <col min="12345" max="12345" width="1.5703125" style="20" customWidth="1"/>
    <col min="12346" max="12346" width="11" style="20" customWidth="1"/>
    <col min="12347" max="12347" width="1.5703125" style="20" customWidth="1"/>
    <col min="12348" max="12348" width="4.140625" style="20" customWidth="1"/>
    <col min="12349" max="12349" width="1.5703125" style="20" customWidth="1"/>
    <col min="12350" max="12350" width="11" style="20" customWidth="1"/>
    <col min="12351" max="12351" width="1.5703125" style="20" customWidth="1"/>
    <col min="12352" max="12352" width="11" style="20" customWidth="1"/>
    <col min="12353" max="12353" width="1.5703125" style="20" customWidth="1"/>
    <col min="12354" max="12354" width="11" style="20" customWidth="1"/>
    <col min="12355" max="12355" width="1.5703125" style="20" customWidth="1"/>
    <col min="12356" max="12356" width="11" style="20" customWidth="1"/>
    <col min="12357" max="12357" width="1.5703125" style="20" customWidth="1"/>
    <col min="12358" max="12358" width="11" style="20" customWidth="1"/>
    <col min="12359" max="12359" width="1.5703125" style="20" customWidth="1"/>
    <col min="12360" max="12360" width="11" style="20" customWidth="1"/>
    <col min="12361" max="12361" width="1.5703125" style="20" customWidth="1"/>
    <col min="12362" max="12362" width="11" style="20" customWidth="1"/>
    <col min="12363" max="12544" width="7.5703125" style="20"/>
    <col min="12545" max="12545" width="5" style="20" customWidth="1"/>
    <col min="12546" max="12546" width="2.42578125" style="20" customWidth="1"/>
    <col min="12547" max="12547" width="19.5703125" style="20" customWidth="1"/>
    <col min="12548" max="12548" width="2.42578125" style="20" customWidth="1"/>
    <col min="12549" max="12549" width="13.5703125" style="20" customWidth="1"/>
    <col min="12550" max="12550" width="1.5703125" style="20" customWidth="1"/>
    <col min="12551" max="12551" width="9.28515625" style="20" customWidth="1"/>
    <col min="12552" max="12552" width="1.5703125" style="20" customWidth="1"/>
    <col min="12553" max="12553" width="9.28515625" style="20" customWidth="1"/>
    <col min="12554" max="12554" width="2.42578125" style="20" customWidth="1"/>
    <col min="12555" max="12555" width="13.5703125" style="20" customWidth="1"/>
    <col min="12556" max="12556" width="1.5703125" style="20" customWidth="1"/>
    <col min="12557" max="12557" width="9.28515625" style="20" customWidth="1"/>
    <col min="12558" max="12558" width="1.5703125" style="20" customWidth="1"/>
    <col min="12559" max="12559" width="9.28515625" style="20" customWidth="1"/>
    <col min="12560" max="12560" width="2.42578125" style="20" customWidth="1"/>
    <col min="12561" max="12561" width="13.5703125" style="20" customWidth="1"/>
    <col min="12562" max="12562" width="1.5703125" style="20" customWidth="1"/>
    <col min="12563" max="12563" width="9.28515625" style="20" customWidth="1"/>
    <col min="12564" max="12564" width="1.5703125" style="20" customWidth="1"/>
    <col min="12565" max="12565" width="9.28515625" style="20" customWidth="1"/>
    <col min="12566" max="12566" width="2.42578125" style="20" customWidth="1"/>
    <col min="12567" max="12567" width="13.5703125" style="20" customWidth="1"/>
    <col min="12568" max="12568" width="1.5703125" style="20" customWidth="1"/>
    <col min="12569" max="12569" width="9.28515625" style="20" customWidth="1"/>
    <col min="12570" max="12570" width="1.5703125" style="20" customWidth="1"/>
    <col min="12571" max="12571" width="9.28515625" style="20" customWidth="1"/>
    <col min="12572" max="12573" width="1.5703125" style="20" customWidth="1"/>
    <col min="12574" max="12574" width="11.5703125" style="20" customWidth="1"/>
    <col min="12575" max="12575" width="1.5703125" style="20" customWidth="1"/>
    <col min="12576" max="12576" width="7.5703125" style="20" customWidth="1"/>
    <col min="12577" max="12577" width="1.5703125" style="20" customWidth="1"/>
    <col min="12578" max="12578" width="7.5703125" style="20" customWidth="1"/>
    <col min="12579" max="12579" width="1.5703125" style="20" customWidth="1"/>
    <col min="12580" max="12580" width="10.140625" style="20" customWidth="1"/>
    <col min="12581" max="12581" width="1.5703125" style="20" customWidth="1"/>
    <col min="12582" max="12582" width="7.5703125" style="20" customWidth="1"/>
    <col min="12583" max="12583" width="1.5703125" style="20" customWidth="1"/>
    <col min="12584" max="12584" width="7.85546875" style="20" customWidth="1"/>
    <col min="12585" max="12585" width="1.5703125" style="20" customWidth="1"/>
    <col min="12586" max="12586" width="13.7109375" style="20" customWidth="1"/>
    <col min="12587" max="12587" width="1.28515625" style="20" customWidth="1"/>
    <col min="12588" max="12588" width="12.85546875" style="20" customWidth="1"/>
    <col min="12589" max="12589" width="1.5703125" style="20" customWidth="1"/>
    <col min="12590" max="12590" width="8.140625" style="20" customWidth="1"/>
    <col min="12591" max="12591" width="1.5703125" style="20" customWidth="1"/>
    <col min="12592" max="12592" width="13.140625" style="20" customWidth="1"/>
    <col min="12593" max="12593" width="1.5703125" style="20" customWidth="1"/>
    <col min="12594" max="12594" width="8.42578125" style="20" customWidth="1"/>
    <col min="12595" max="12595" width="1.28515625" style="20" customWidth="1"/>
    <col min="12596" max="12596" width="11.7109375" style="20" customWidth="1"/>
    <col min="12597" max="12597" width="1.5703125" style="20" customWidth="1"/>
    <col min="12598" max="12598" width="8.42578125" style="20" customWidth="1"/>
    <col min="12599" max="12599" width="1" style="20" customWidth="1"/>
    <col min="12600" max="12600" width="11.5703125" style="20" customWidth="1"/>
    <col min="12601" max="12601" width="1.5703125" style="20" customWidth="1"/>
    <col min="12602" max="12602" width="11" style="20" customWidth="1"/>
    <col min="12603" max="12603" width="1.5703125" style="20" customWidth="1"/>
    <col min="12604" max="12604" width="4.140625" style="20" customWidth="1"/>
    <col min="12605" max="12605" width="1.5703125" style="20" customWidth="1"/>
    <col min="12606" max="12606" width="11" style="20" customWidth="1"/>
    <col min="12607" max="12607" width="1.5703125" style="20" customWidth="1"/>
    <col min="12608" max="12608" width="11" style="20" customWidth="1"/>
    <col min="12609" max="12609" width="1.5703125" style="20" customWidth="1"/>
    <col min="12610" max="12610" width="11" style="20" customWidth="1"/>
    <col min="12611" max="12611" width="1.5703125" style="20" customWidth="1"/>
    <col min="12612" max="12612" width="11" style="20" customWidth="1"/>
    <col min="12613" max="12613" width="1.5703125" style="20" customWidth="1"/>
    <col min="12614" max="12614" width="11" style="20" customWidth="1"/>
    <col min="12615" max="12615" width="1.5703125" style="20" customWidth="1"/>
    <col min="12616" max="12616" width="11" style="20" customWidth="1"/>
    <col min="12617" max="12617" width="1.5703125" style="20" customWidth="1"/>
    <col min="12618" max="12618" width="11" style="20" customWidth="1"/>
    <col min="12619" max="12800" width="7.5703125" style="20"/>
    <col min="12801" max="12801" width="5" style="20" customWidth="1"/>
    <col min="12802" max="12802" width="2.42578125" style="20" customWidth="1"/>
    <col min="12803" max="12803" width="19.5703125" style="20" customWidth="1"/>
    <col min="12804" max="12804" width="2.42578125" style="20" customWidth="1"/>
    <col min="12805" max="12805" width="13.5703125" style="20" customWidth="1"/>
    <col min="12806" max="12806" width="1.5703125" style="20" customWidth="1"/>
    <col min="12807" max="12807" width="9.28515625" style="20" customWidth="1"/>
    <col min="12808" max="12808" width="1.5703125" style="20" customWidth="1"/>
    <col min="12809" max="12809" width="9.28515625" style="20" customWidth="1"/>
    <col min="12810" max="12810" width="2.42578125" style="20" customWidth="1"/>
    <col min="12811" max="12811" width="13.5703125" style="20" customWidth="1"/>
    <col min="12812" max="12812" width="1.5703125" style="20" customWidth="1"/>
    <col min="12813" max="12813" width="9.28515625" style="20" customWidth="1"/>
    <col min="12814" max="12814" width="1.5703125" style="20" customWidth="1"/>
    <col min="12815" max="12815" width="9.28515625" style="20" customWidth="1"/>
    <col min="12816" max="12816" width="2.42578125" style="20" customWidth="1"/>
    <col min="12817" max="12817" width="13.5703125" style="20" customWidth="1"/>
    <col min="12818" max="12818" width="1.5703125" style="20" customWidth="1"/>
    <col min="12819" max="12819" width="9.28515625" style="20" customWidth="1"/>
    <col min="12820" max="12820" width="1.5703125" style="20" customWidth="1"/>
    <col min="12821" max="12821" width="9.28515625" style="20" customWidth="1"/>
    <col min="12822" max="12822" width="2.42578125" style="20" customWidth="1"/>
    <col min="12823" max="12823" width="13.5703125" style="20" customWidth="1"/>
    <col min="12824" max="12824" width="1.5703125" style="20" customWidth="1"/>
    <col min="12825" max="12825" width="9.28515625" style="20" customWidth="1"/>
    <col min="12826" max="12826" width="1.5703125" style="20" customWidth="1"/>
    <col min="12827" max="12827" width="9.28515625" style="20" customWidth="1"/>
    <col min="12828" max="12829" width="1.5703125" style="20" customWidth="1"/>
    <col min="12830" max="12830" width="11.5703125" style="20" customWidth="1"/>
    <col min="12831" max="12831" width="1.5703125" style="20" customWidth="1"/>
    <col min="12832" max="12832" width="7.5703125" style="20" customWidth="1"/>
    <col min="12833" max="12833" width="1.5703125" style="20" customWidth="1"/>
    <col min="12834" max="12834" width="7.5703125" style="20" customWidth="1"/>
    <col min="12835" max="12835" width="1.5703125" style="20" customWidth="1"/>
    <col min="12836" max="12836" width="10.140625" style="20" customWidth="1"/>
    <col min="12837" max="12837" width="1.5703125" style="20" customWidth="1"/>
    <col min="12838" max="12838" width="7.5703125" style="20" customWidth="1"/>
    <col min="12839" max="12839" width="1.5703125" style="20" customWidth="1"/>
    <col min="12840" max="12840" width="7.85546875" style="20" customWidth="1"/>
    <col min="12841" max="12841" width="1.5703125" style="20" customWidth="1"/>
    <col min="12842" max="12842" width="13.7109375" style="20" customWidth="1"/>
    <col min="12843" max="12843" width="1.28515625" style="20" customWidth="1"/>
    <col min="12844" max="12844" width="12.85546875" style="20" customWidth="1"/>
    <col min="12845" max="12845" width="1.5703125" style="20" customWidth="1"/>
    <col min="12846" max="12846" width="8.140625" style="20" customWidth="1"/>
    <col min="12847" max="12847" width="1.5703125" style="20" customWidth="1"/>
    <col min="12848" max="12848" width="13.140625" style="20" customWidth="1"/>
    <col min="12849" max="12849" width="1.5703125" style="20" customWidth="1"/>
    <col min="12850" max="12850" width="8.42578125" style="20" customWidth="1"/>
    <col min="12851" max="12851" width="1.28515625" style="20" customWidth="1"/>
    <col min="12852" max="12852" width="11.7109375" style="20" customWidth="1"/>
    <col min="12853" max="12853" width="1.5703125" style="20" customWidth="1"/>
    <col min="12854" max="12854" width="8.42578125" style="20" customWidth="1"/>
    <col min="12855" max="12855" width="1" style="20" customWidth="1"/>
    <col min="12856" max="12856" width="11.5703125" style="20" customWidth="1"/>
    <col min="12857" max="12857" width="1.5703125" style="20" customWidth="1"/>
    <col min="12858" max="12858" width="11" style="20" customWidth="1"/>
    <col min="12859" max="12859" width="1.5703125" style="20" customWidth="1"/>
    <col min="12860" max="12860" width="4.140625" style="20" customWidth="1"/>
    <col min="12861" max="12861" width="1.5703125" style="20" customWidth="1"/>
    <col min="12862" max="12862" width="11" style="20" customWidth="1"/>
    <col min="12863" max="12863" width="1.5703125" style="20" customWidth="1"/>
    <col min="12864" max="12864" width="11" style="20" customWidth="1"/>
    <col min="12865" max="12865" width="1.5703125" style="20" customWidth="1"/>
    <col min="12866" max="12866" width="11" style="20" customWidth="1"/>
    <col min="12867" max="12867" width="1.5703125" style="20" customWidth="1"/>
    <col min="12868" max="12868" width="11" style="20" customWidth="1"/>
    <col min="12869" max="12869" width="1.5703125" style="20" customWidth="1"/>
    <col min="12870" max="12870" width="11" style="20" customWidth="1"/>
    <col min="12871" max="12871" width="1.5703125" style="20" customWidth="1"/>
    <col min="12872" max="12872" width="11" style="20" customWidth="1"/>
    <col min="12873" max="12873" width="1.5703125" style="20" customWidth="1"/>
    <col min="12874" max="12874" width="11" style="20" customWidth="1"/>
    <col min="12875" max="13056" width="7.5703125" style="20"/>
    <col min="13057" max="13057" width="5" style="20" customWidth="1"/>
    <col min="13058" max="13058" width="2.42578125" style="20" customWidth="1"/>
    <col min="13059" max="13059" width="19.5703125" style="20" customWidth="1"/>
    <col min="13060" max="13060" width="2.42578125" style="20" customWidth="1"/>
    <col min="13061" max="13061" width="13.5703125" style="20" customWidth="1"/>
    <col min="13062" max="13062" width="1.5703125" style="20" customWidth="1"/>
    <col min="13063" max="13063" width="9.28515625" style="20" customWidth="1"/>
    <col min="13064" max="13064" width="1.5703125" style="20" customWidth="1"/>
    <col min="13065" max="13065" width="9.28515625" style="20" customWidth="1"/>
    <col min="13066" max="13066" width="2.42578125" style="20" customWidth="1"/>
    <col min="13067" max="13067" width="13.5703125" style="20" customWidth="1"/>
    <col min="13068" max="13068" width="1.5703125" style="20" customWidth="1"/>
    <col min="13069" max="13069" width="9.28515625" style="20" customWidth="1"/>
    <col min="13070" max="13070" width="1.5703125" style="20" customWidth="1"/>
    <col min="13071" max="13071" width="9.28515625" style="20" customWidth="1"/>
    <col min="13072" max="13072" width="2.42578125" style="20" customWidth="1"/>
    <col min="13073" max="13073" width="13.5703125" style="20" customWidth="1"/>
    <col min="13074" max="13074" width="1.5703125" style="20" customWidth="1"/>
    <col min="13075" max="13075" width="9.28515625" style="20" customWidth="1"/>
    <col min="13076" max="13076" width="1.5703125" style="20" customWidth="1"/>
    <col min="13077" max="13077" width="9.28515625" style="20" customWidth="1"/>
    <col min="13078" max="13078" width="2.42578125" style="20" customWidth="1"/>
    <col min="13079" max="13079" width="13.5703125" style="20" customWidth="1"/>
    <col min="13080" max="13080" width="1.5703125" style="20" customWidth="1"/>
    <col min="13081" max="13081" width="9.28515625" style="20" customWidth="1"/>
    <col min="13082" max="13082" width="1.5703125" style="20" customWidth="1"/>
    <col min="13083" max="13083" width="9.28515625" style="20" customWidth="1"/>
    <col min="13084" max="13085" width="1.5703125" style="20" customWidth="1"/>
    <col min="13086" max="13086" width="11.5703125" style="20" customWidth="1"/>
    <col min="13087" max="13087" width="1.5703125" style="20" customWidth="1"/>
    <col min="13088" max="13088" width="7.5703125" style="20" customWidth="1"/>
    <col min="13089" max="13089" width="1.5703125" style="20" customWidth="1"/>
    <col min="13090" max="13090" width="7.5703125" style="20" customWidth="1"/>
    <col min="13091" max="13091" width="1.5703125" style="20" customWidth="1"/>
    <col min="13092" max="13092" width="10.140625" style="20" customWidth="1"/>
    <col min="13093" max="13093" width="1.5703125" style="20" customWidth="1"/>
    <col min="13094" max="13094" width="7.5703125" style="20" customWidth="1"/>
    <col min="13095" max="13095" width="1.5703125" style="20" customWidth="1"/>
    <col min="13096" max="13096" width="7.85546875" style="20" customWidth="1"/>
    <col min="13097" max="13097" width="1.5703125" style="20" customWidth="1"/>
    <col min="13098" max="13098" width="13.7109375" style="20" customWidth="1"/>
    <col min="13099" max="13099" width="1.28515625" style="20" customWidth="1"/>
    <col min="13100" max="13100" width="12.85546875" style="20" customWidth="1"/>
    <col min="13101" max="13101" width="1.5703125" style="20" customWidth="1"/>
    <col min="13102" max="13102" width="8.140625" style="20" customWidth="1"/>
    <col min="13103" max="13103" width="1.5703125" style="20" customWidth="1"/>
    <col min="13104" max="13104" width="13.140625" style="20" customWidth="1"/>
    <col min="13105" max="13105" width="1.5703125" style="20" customWidth="1"/>
    <col min="13106" max="13106" width="8.42578125" style="20" customWidth="1"/>
    <col min="13107" max="13107" width="1.28515625" style="20" customWidth="1"/>
    <col min="13108" max="13108" width="11.7109375" style="20" customWidth="1"/>
    <col min="13109" max="13109" width="1.5703125" style="20" customWidth="1"/>
    <col min="13110" max="13110" width="8.42578125" style="20" customWidth="1"/>
    <col min="13111" max="13111" width="1" style="20" customWidth="1"/>
    <col min="13112" max="13112" width="11.5703125" style="20" customWidth="1"/>
    <col min="13113" max="13113" width="1.5703125" style="20" customWidth="1"/>
    <col min="13114" max="13114" width="11" style="20" customWidth="1"/>
    <col min="13115" max="13115" width="1.5703125" style="20" customWidth="1"/>
    <col min="13116" max="13116" width="4.140625" style="20" customWidth="1"/>
    <col min="13117" max="13117" width="1.5703125" style="20" customWidth="1"/>
    <col min="13118" max="13118" width="11" style="20" customWidth="1"/>
    <col min="13119" max="13119" width="1.5703125" style="20" customWidth="1"/>
    <col min="13120" max="13120" width="11" style="20" customWidth="1"/>
    <col min="13121" max="13121" width="1.5703125" style="20" customWidth="1"/>
    <col min="13122" max="13122" width="11" style="20" customWidth="1"/>
    <col min="13123" max="13123" width="1.5703125" style="20" customWidth="1"/>
    <col min="13124" max="13124" width="11" style="20" customWidth="1"/>
    <col min="13125" max="13125" width="1.5703125" style="20" customWidth="1"/>
    <col min="13126" max="13126" width="11" style="20" customWidth="1"/>
    <col min="13127" max="13127" width="1.5703125" style="20" customWidth="1"/>
    <col min="13128" max="13128" width="11" style="20" customWidth="1"/>
    <col min="13129" max="13129" width="1.5703125" style="20" customWidth="1"/>
    <col min="13130" max="13130" width="11" style="20" customWidth="1"/>
    <col min="13131" max="13312" width="7.5703125" style="20"/>
    <col min="13313" max="13313" width="5" style="20" customWidth="1"/>
    <col min="13314" max="13314" width="2.42578125" style="20" customWidth="1"/>
    <col min="13315" max="13315" width="19.5703125" style="20" customWidth="1"/>
    <col min="13316" max="13316" width="2.42578125" style="20" customWidth="1"/>
    <col min="13317" max="13317" width="13.5703125" style="20" customWidth="1"/>
    <col min="13318" max="13318" width="1.5703125" style="20" customWidth="1"/>
    <col min="13319" max="13319" width="9.28515625" style="20" customWidth="1"/>
    <col min="13320" max="13320" width="1.5703125" style="20" customWidth="1"/>
    <col min="13321" max="13321" width="9.28515625" style="20" customWidth="1"/>
    <col min="13322" max="13322" width="2.42578125" style="20" customWidth="1"/>
    <col min="13323" max="13323" width="13.5703125" style="20" customWidth="1"/>
    <col min="13324" max="13324" width="1.5703125" style="20" customWidth="1"/>
    <col min="13325" max="13325" width="9.28515625" style="20" customWidth="1"/>
    <col min="13326" max="13326" width="1.5703125" style="20" customWidth="1"/>
    <col min="13327" max="13327" width="9.28515625" style="20" customWidth="1"/>
    <col min="13328" max="13328" width="2.42578125" style="20" customWidth="1"/>
    <col min="13329" max="13329" width="13.5703125" style="20" customWidth="1"/>
    <col min="13330" max="13330" width="1.5703125" style="20" customWidth="1"/>
    <col min="13331" max="13331" width="9.28515625" style="20" customWidth="1"/>
    <col min="13332" max="13332" width="1.5703125" style="20" customWidth="1"/>
    <col min="13333" max="13333" width="9.28515625" style="20" customWidth="1"/>
    <col min="13334" max="13334" width="2.42578125" style="20" customWidth="1"/>
    <col min="13335" max="13335" width="13.5703125" style="20" customWidth="1"/>
    <col min="13336" max="13336" width="1.5703125" style="20" customWidth="1"/>
    <col min="13337" max="13337" width="9.28515625" style="20" customWidth="1"/>
    <col min="13338" max="13338" width="1.5703125" style="20" customWidth="1"/>
    <col min="13339" max="13339" width="9.28515625" style="20" customWidth="1"/>
    <col min="13340" max="13341" width="1.5703125" style="20" customWidth="1"/>
    <col min="13342" max="13342" width="11.5703125" style="20" customWidth="1"/>
    <col min="13343" max="13343" width="1.5703125" style="20" customWidth="1"/>
    <col min="13344" max="13344" width="7.5703125" style="20" customWidth="1"/>
    <col min="13345" max="13345" width="1.5703125" style="20" customWidth="1"/>
    <col min="13346" max="13346" width="7.5703125" style="20" customWidth="1"/>
    <col min="13347" max="13347" width="1.5703125" style="20" customWidth="1"/>
    <col min="13348" max="13348" width="10.140625" style="20" customWidth="1"/>
    <col min="13349" max="13349" width="1.5703125" style="20" customWidth="1"/>
    <col min="13350" max="13350" width="7.5703125" style="20" customWidth="1"/>
    <col min="13351" max="13351" width="1.5703125" style="20" customWidth="1"/>
    <col min="13352" max="13352" width="7.85546875" style="20" customWidth="1"/>
    <col min="13353" max="13353" width="1.5703125" style="20" customWidth="1"/>
    <col min="13354" max="13354" width="13.7109375" style="20" customWidth="1"/>
    <col min="13355" max="13355" width="1.28515625" style="20" customWidth="1"/>
    <col min="13356" max="13356" width="12.85546875" style="20" customWidth="1"/>
    <col min="13357" max="13357" width="1.5703125" style="20" customWidth="1"/>
    <col min="13358" max="13358" width="8.140625" style="20" customWidth="1"/>
    <col min="13359" max="13359" width="1.5703125" style="20" customWidth="1"/>
    <col min="13360" max="13360" width="13.140625" style="20" customWidth="1"/>
    <col min="13361" max="13361" width="1.5703125" style="20" customWidth="1"/>
    <col min="13362" max="13362" width="8.42578125" style="20" customWidth="1"/>
    <col min="13363" max="13363" width="1.28515625" style="20" customWidth="1"/>
    <col min="13364" max="13364" width="11.7109375" style="20" customWidth="1"/>
    <col min="13365" max="13365" width="1.5703125" style="20" customWidth="1"/>
    <col min="13366" max="13366" width="8.42578125" style="20" customWidth="1"/>
    <col min="13367" max="13367" width="1" style="20" customWidth="1"/>
    <col min="13368" max="13368" width="11.5703125" style="20" customWidth="1"/>
    <col min="13369" max="13369" width="1.5703125" style="20" customWidth="1"/>
    <col min="13370" max="13370" width="11" style="20" customWidth="1"/>
    <col min="13371" max="13371" width="1.5703125" style="20" customWidth="1"/>
    <col min="13372" max="13372" width="4.140625" style="20" customWidth="1"/>
    <col min="13373" max="13373" width="1.5703125" style="20" customWidth="1"/>
    <col min="13374" max="13374" width="11" style="20" customWidth="1"/>
    <col min="13375" max="13375" width="1.5703125" style="20" customWidth="1"/>
    <col min="13376" max="13376" width="11" style="20" customWidth="1"/>
    <col min="13377" max="13377" width="1.5703125" style="20" customWidth="1"/>
    <col min="13378" max="13378" width="11" style="20" customWidth="1"/>
    <col min="13379" max="13379" width="1.5703125" style="20" customWidth="1"/>
    <col min="13380" max="13380" width="11" style="20" customWidth="1"/>
    <col min="13381" max="13381" width="1.5703125" style="20" customWidth="1"/>
    <col min="13382" max="13382" width="11" style="20" customWidth="1"/>
    <col min="13383" max="13383" width="1.5703125" style="20" customWidth="1"/>
    <col min="13384" max="13384" width="11" style="20" customWidth="1"/>
    <col min="13385" max="13385" width="1.5703125" style="20" customWidth="1"/>
    <col min="13386" max="13386" width="11" style="20" customWidth="1"/>
    <col min="13387" max="13568" width="7.5703125" style="20"/>
    <col min="13569" max="13569" width="5" style="20" customWidth="1"/>
    <col min="13570" max="13570" width="2.42578125" style="20" customWidth="1"/>
    <col min="13571" max="13571" width="19.5703125" style="20" customWidth="1"/>
    <col min="13572" max="13572" width="2.42578125" style="20" customWidth="1"/>
    <col min="13573" max="13573" width="13.5703125" style="20" customWidth="1"/>
    <col min="13574" max="13574" width="1.5703125" style="20" customWidth="1"/>
    <col min="13575" max="13575" width="9.28515625" style="20" customWidth="1"/>
    <col min="13576" max="13576" width="1.5703125" style="20" customWidth="1"/>
    <col min="13577" max="13577" width="9.28515625" style="20" customWidth="1"/>
    <col min="13578" max="13578" width="2.42578125" style="20" customWidth="1"/>
    <col min="13579" max="13579" width="13.5703125" style="20" customWidth="1"/>
    <col min="13580" max="13580" width="1.5703125" style="20" customWidth="1"/>
    <col min="13581" max="13581" width="9.28515625" style="20" customWidth="1"/>
    <col min="13582" max="13582" width="1.5703125" style="20" customWidth="1"/>
    <col min="13583" max="13583" width="9.28515625" style="20" customWidth="1"/>
    <col min="13584" max="13584" width="2.42578125" style="20" customWidth="1"/>
    <col min="13585" max="13585" width="13.5703125" style="20" customWidth="1"/>
    <col min="13586" max="13586" width="1.5703125" style="20" customWidth="1"/>
    <col min="13587" max="13587" width="9.28515625" style="20" customWidth="1"/>
    <col min="13588" max="13588" width="1.5703125" style="20" customWidth="1"/>
    <col min="13589" max="13589" width="9.28515625" style="20" customWidth="1"/>
    <col min="13590" max="13590" width="2.42578125" style="20" customWidth="1"/>
    <col min="13591" max="13591" width="13.5703125" style="20" customWidth="1"/>
    <col min="13592" max="13592" width="1.5703125" style="20" customWidth="1"/>
    <col min="13593" max="13593" width="9.28515625" style="20" customWidth="1"/>
    <col min="13594" max="13594" width="1.5703125" style="20" customWidth="1"/>
    <col min="13595" max="13595" width="9.28515625" style="20" customWidth="1"/>
    <col min="13596" max="13597" width="1.5703125" style="20" customWidth="1"/>
    <col min="13598" max="13598" width="11.5703125" style="20" customWidth="1"/>
    <col min="13599" max="13599" width="1.5703125" style="20" customWidth="1"/>
    <col min="13600" max="13600" width="7.5703125" style="20" customWidth="1"/>
    <col min="13601" max="13601" width="1.5703125" style="20" customWidth="1"/>
    <col min="13602" max="13602" width="7.5703125" style="20" customWidth="1"/>
    <col min="13603" max="13603" width="1.5703125" style="20" customWidth="1"/>
    <col min="13604" max="13604" width="10.140625" style="20" customWidth="1"/>
    <col min="13605" max="13605" width="1.5703125" style="20" customWidth="1"/>
    <col min="13606" max="13606" width="7.5703125" style="20" customWidth="1"/>
    <col min="13607" max="13607" width="1.5703125" style="20" customWidth="1"/>
    <col min="13608" max="13608" width="7.85546875" style="20" customWidth="1"/>
    <col min="13609" max="13609" width="1.5703125" style="20" customWidth="1"/>
    <col min="13610" max="13610" width="13.7109375" style="20" customWidth="1"/>
    <col min="13611" max="13611" width="1.28515625" style="20" customWidth="1"/>
    <col min="13612" max="13612" width="12.85546875" style="20" customWidth="1"/>
    <col min="13613" max="13613" width="1.5703125" style="20" customWidth="1"/>
    <col min="13614" max="13614" width="8.140625" style="20" customWidth="1"/>
    <col min="13615" max="13615" width="1.5703125" style="20" customWidth="1"/>
    <col min="13616" max="13616" width="13.140625" style="20" customWidth="1"/>
    <col min="13617" max="13617" width="1.5703125" style="20" customWidth="1"/>
    <col min="13618" max="13618" width="8.42578125" style="20" customWidth="1"/>
    <col min="13619" max="13619" width="1.28515625" style="20" customWidth="1"/>
    <col min="13620" max="13620" width="11.7109375" style="20" customWidth="1"/>
    <col min="13621" max="13621" width="1.5703125" style="20" customWidth="1"/>
    <col min="13622" max="13622" width="8.42578125" style="20" customWidth="1"/>
    <col min="13623" max="13623" width="1" style="20" customWidth="1"/>
    <col min="13624" max="13624" width="11.5703125" style="20" customWidth="1"/>
    <col min="13625" max="13625" width="1.5703125" style="20" customWidth="1"/>
    <col min="13626" max="13626" width="11" style="20" customWidth="1"/>
    <col min="13627" max="13627" width="1.5703125" style="20" customWidth="1"/>
    <col min="13628" max="13628" width="4.140625" style="20" customWidth="1"/>
    <col min="13629" max="13629" width="1.5703125" style="20" customWidth="1"/>
    <col min="13630" max="13630" width="11" style="20" customWidth="1"/>
    <col min="13631" max="13631" width="1.5703125" style="20" customWidth="1"/>
    <col min="13632" max="13632" width="11" style="20" customWidth="1"/>
    <col min="13633" max="13633" width="1.5703125" style="20" customWidth="1"/>
    <col min="13634" max="13634" width="11" style="20" customWidth="1"/>
    <col min="13635" max="13635" width="1.5703125" style="20" customWidth="1"/>
    <col min="13636" max="13636" width="11" style="20" customWidth="1"/>
    <col min="13637" max="13637" width="1.5703125" style="20" customWidth="1"/>
    <col min="13638" max="13638" width="11" style="20" customWidth="1"/>
    <col min="13639" max="13639" width="1.5703125" style="20" customWidth="1"/>
    <col min="13640" max="13640" width="11" style="20" customWidth="1"/>
    <col min="13641" max="13641" width="1.5703125" style="20" customWidth="1"/>
    <col min="13642" max="13642" width="11" style="20" customWidth="1"/>
    <col min="13643" max="13824" width="7.5703125" style="20"/>
    <col min="13825" max="13825" width="5" style="20" customWidth="1"/>
    <col min="13826" max="13826" width="2.42578125" style="20" customWidth="1"/>
    <col min="13827" max="13827" width="19.5703125" style="20" customWidth="1"/>
    <col min="13828" max="13828" width="2.42578125" style="20" customWidth="1"/>
    <col min="13829" max="13829" width="13.5703125" style="20" customWidth="1"/>
    <col min="13830" max="13830" width="1.5703125" style="20" customWidth="1"/>
    <col min="13831" max="13831" width="9.28515625" style="20" customWidth="1"/>
    <col min="13832" max="13832" width="1.5703125" style="20" customWidth="1"/>
    <col min="13833" max="13833" width="9.28515625" style="20" customWidth="1"/>
    <col min="13834" max="13834" width="2.42578125" style="20" customWidth="1"/>
    <col min="13835" max="13835" width="13.5703125" style="20" customWidth="1"/>
    <col min="13836" max="13836" width="1.5703125" style="20" customWidth="1"/>
    <col min="13837" max="13837" width="9.28515625" style="20" customWidth="1"/>
    <col min="13838" max="13838" width="1.5703125" style="20" customWidth="1"/>
    <col min="13839" max="13839" width="9.28515625" style="20" customWidth="1"/>
    <col min="13840" max="13840" width="2.42578125" style="20" customWidth="1"/>
    <col min="13841" max="13841" width="13.5703125" style="20" customWidth="1"/>
    <col min="13842" max="13842" width="1.5703125" style="20" customWidth="1"/>
    <col min="13843" max="13843" width="9.28515625" style="20" customWidth="1"/>
    <col min="13844" max="13844" width="1.5703125" style="20" customWidth="1"/>
    <col min="13845" max="13845" width="9.28515625" style="20" customWidth="1"/>
    <col min="13846" max="13846" width="2.42578125" style="20" customWidth="1"/>
    <col min="13847" max="13847" width="13.5703125" style="20" customWidth="1"/>
    <col min="13848" max="13848" width="1.5703125" style="20" customWidth="1"/>
    <col min="13849" max="13849" width="9.28515625" style="20" customWidth="1"/>
    <col min="13850" max="13850" width="1.5703125" style="20" customWidth="1"/>
    <col min="13851" max="13851" width="9.28515625" style="20" customWidth="1"/>
    <col min="13852" max="13853" width="1.5703125" style="20" customWidth="1"/>
    <col min="13854" max="13854" width="11.5703125" style="20" customWidth="1"/>
    <col min="13855" max="13855" width="1.5703125" style="20" customWidth="1"/>
    <col min="13856" max="13856" width="7.5703125" style="20" customWidth="1"/>
    <col min="13857" max="13857" width="1.5703125" style="20" customWidth="1"/>
    <col min="13858" max="13858" width="7.5703125" style="20" customWidth="1"/>
    <col min="13859" max="13859" width="1.5703125" style="20" customWidth="1"/>
    <col min="13860" max="13860" width="10.140625" style="20" customWidth="1"/>
    <col min="13861" max="13861" width="1.5703125" style="20" customWidth="1"/>
    <col min="13862" max="13862" width="7.5703125" style="20" customWidth="1"/>
    <col min="13863" max="13863" width="1.5703125" style="20" customWidth="1"/>
    <col min="13864" max="13864" width="7.85546875" style="20" customWidth="1"/>
    <col min="13865" max="13865" width="1.5703125" style="20" customWidth="1"/>
    <col min="13866" max="13866" width="13.7109375" style="20" customWidth="1"/>
    <col min="13867" max="13867" width="1.28515625" style="20" customWidth="1"/>
    <col min="13868" max="13868" width="12.85546875" style="20" customWidth="1"/>
    <col min="13869" max="13869" width="1.5703125" style="20" customWidth="1"/>
    <col min="13870" max="13870" width="8.140625" style="20" customWidth="1"/>
    <col min="13871" max="13871" width="1.5703125" style="20" customWidth="1"/>
    <col min="13872" max="13872" width="13.140625" style="20" customWidth="1"/>
    <col min="13873" max="13873" width="1.5703125" style="20" customWidth="1"/>
    <col min="13874" max="13874" width="8.42578125" style="20" customWidth="1"/>
    <col min="13875" max="13875" width="1.28515625" style="20" customWidth="1"/>
    <col min="13876" max="13876" width="11.7109375" style="20" customWidth="1"/>
    <col min="13877" max="13877" width="1.5703125" style="20" customWidth="1"/>
    <col min="13878" max="13878" width="8.42578125" style="20" customWidth="1"/>
    <col min="13879" max="13879" width="1" style="20" customWidth="1"/>
    <col min="13880" max="13880" width="11.5703125" style="20" customWidth="1"/>
    <col min="13881" max="13881" width="1.5703125" style="20" customWidth="1"/>
    <col min="13882" max="13882" width="11" style="20" customWidth="1"/>
    <col min="13883" max="13883" width="1.5703125" style="20" customWidth="1"/>
    <col min="13884" max="13884" width="4.140625" style="20" customWidth="1"/>
    <col min="13885" max="13885" width="1.5703125" style="20" customWidth="1"/>
    <col min="13886" max="13886" width="11" style="20" customWidth="1"/>
    <col min="13887" max="13887" width="1.5703125" style="20" customWidth="1"/>
    <col min="13888" max="13888" width="11" style="20" customWidth="1"/>
    <col min="13889" max="13889" width="1.5703125" style="20" customWidth="1"/>
    <col min="13890" max="13890" width="11" style="20" customWidth="1"/>
    <col min="13891" max="13891" width="1.5703125" style="20" customWidth="1"/>
    <col min="13892" max="13892" width="11" style="20" customWidth="1"/>
    <col min="13893" max="13893" width="1.5703125" style="20" customWidth="1"/>
    <col min="13894" max="13894" width="11" style="20" customWidth="1"/>
    <col min="13895" max="13895" width="1.5703125" style="20" customWidth="1"/>
    <col min="13896" max="13896" width="11" style="20" customWidth="1"/>
    <col min="13897" max="13897" width="1.5703125" style="20" customWidth="1"/>
    <col min="13898" max="13898" width="11" style="20" customWidth="1"/>
    <col min="13899" max="14080" width="7.5703125" style="20"/>
    <col min="14081" max="14081" width="5" style="20" customWidth="1"/>
    <col min="14082" max="14082" width="2.42578125" style="20" customWidth="1"/>
    <col min="14083" max="14083" width="19.5703125" style="20" customWidth="1"/>
    <col min="14084" max="14084" width="2.42578125" style="20" customWidth="1"/>
    <col min="14085" max="14085" width="13.5703125" style="20" customWidth="1"/>
    <col min="14086" max="14086" width="1.5703125" style="20" customWidth="1"/>
    <col min="14087" max="14087" width="9.28515625" style="20" customWidth="1"/>
    <col min="14088" max="14088" width="1.5703125" style="20" customWidth="1"/>
    <col min="14089" max="14089" width="9.28515625" style="20" customWidth="1"/>
    <col min="14090" max="14090" width="2.42578125" style="20" customWidth="1"/>
    <col min="14091" max="14091" width="13.5703125" style="20" customWidth="1"/>
    <col min="14092" max="14092" width="1.5703125" style="20" customWidth="1"/>
    <col min="14093" max="14093" width="9.28515625" style="20" customWidth="1"/>
    <col min="14094" max="14094" width="1.5703125" style="20" customWidth="1"/>
    <col min="14095" max="14095" width="9.28515625" style="20" customWidth="1"/>
    <col min="14096" max="14096" width="2.42578125" style="20" customWidth="1"/>
    <col min="14097" max="14097" width="13.5703125" style="20" customWidth="1"/>
    <col min="14098" max="14098" width="1.5703125" style="20" customWidth="1"/>
    <col min="14099" max="14099" width="9.28515625" style="20" customWidth="1"/>
    <col min="14100" max="14100" width="1.5703125" style="20" customWidth="1"/>
    <col min="14101" max="14101" width="9.28515625" style="20" customWidth="1"/>
    <col min="14102" max="14102" width="2.42578125" style="20" customWidth="1"/>
    <col min="14103" max="14103" width="13.5703125" style="20" customWidth="1"/>
    <col min="14104" max="14104" width="1.5703125" style="20" customWidth="1"/>
    <col min="14105" max="14105" width="9.28515625" style="20" customWidth="1"/>
    <col min="14106" max="14106" width="1.5703125" style="20" customWidth="1"/>
    <col min="14107" max="14107" width="9.28515625" style="20" customWidth="1"/>
    <col min="14108" max="14109" width="1.5703125" style="20" customWidth="1"/>
    <col min="14110" max="14110" width="11.5703125" style="20" customWidth="1"/>
    <col min="14111" max="14111" width="1.5703125" style="20" customWidth="1"/>
    <col min="14112" max="14112" width="7.5703125" style="20" customWidth="1"/>
    <col min="14113" max="14113" width="1.5703125" style="20" customWidth="1"/>
    <col min="14114" max="14114" width="7.5703125" style="20" customWidth="1"/>
    <col min="14115" max="14115" width="1.5703125" style="20" customWidth="1"/>
    <col min="14116" max="14116" width="10.140625" style="20" customWidth="1"/>
    <col min="14117" max="14117" width="1.5703125" style="20" customWidth="1"/>
    <col min="14118" max="14118" width="7.5703125" style="20" customWidth="1"/>
    <col min="14119" max="14119" width="1.5703125" style="20" customWidth="1"/>
    <col min="14120" max="14120" width="7.85546875" style="20" customWidth="1"/>
    <col min="14121" max="14121" width="1.5703125" style="20" customWidth="1"/>
    <col min="14122" max="14122" width="13.7109375" style="20" customWidth="1"/>
    <col min="14123" max="14123" width="1.28515625" style="20" customWidth="1"/>
    <col min="14124" max="14124" width="12.85546875" style="20" customWidth="1"/>
    <col min="14125" max="14125" width="1.5703125" style="20" customWidth="1"/>
    <col min="14126" max="14126" width="8.140625" style="20" customWidth="1"/>
    <col min="14127" max="14127" width="1.5703125" style="20" customWidth="1"/>
    <col min="14128" max="14128" width="13.140625" style="20" customWidth="1"/>
    <col min="14129" max="14129" width="1.5703125" style="20" customWidth="1"/>
    <col min="14130" max="14130" width="8.42578125" style="20" customWidth="1"/>
    <col min="14131" max="14131" width="1.28515625" style="20" customWidth="1"/>
    <col min="14132" max="14132" width="11.7109375" style="20" customWidth="1"/>
    <col min="14133" max="14133" width="1.5703125" style="20" customWidth="1"/>
    <col min="14134" max="14134" width="8.42578125" style="20" customWidth="1"/>
    <col min="14135" max="14135" width="1" style="20" customWidth="1"/>
    <col min="14136" max="14136" width="11.5703125" style="20" customWidth="1"/>
    <col min="14137" max="14137" width="1.5703125" style="20" customWidth="1"/>
    <col min="14138" max="14138" width="11" style="20" customWidth="1"/>
    <col min="14139" max="14139" width="1.5703125" style="20" customWidth="1"/>
    <col min="14140" max="14140" width="4.140625" style="20" customWidth="1"/>
    <col min="14141" max="14141" width="1.5703125" style="20" customWidth="1"/>
    <col min="14142" max="14142" width="11" style="20" customWidth="1"/>
    <col min="14143" max="14143" width="1.5703125" style="20" customWidth="1"/>
    <col min="14144" max="14144" width="11" style="20" customWidth="1"/>
    <col min="14145" max="14145" width="1.5703125" style="20" customWidth="1"/>
    <col min="14146" max="14146" width="11" style="20" customWidth="1"/>
    <col min="14147" max="14147" width="1.5703125" style="20" customWidth="1"/>
    <col min="14148" max="14148" width="11" style="20" customWidth="1"/>
    <col min="14149" max="14149" width="1.5703125" style="20" customWidth="1"/>
    <col min="14150" max="14150" width="11" style="20" customWidth="1"/>
    <col min="14151" max="14151" width="1.5703125" style="20" customWidth="1"/>
    <col min="14152" max="14152" width="11" style="20" customWidth="1"/>
    <col min="14153" max="14153" width="1.5703125" style="20" customWidth="1"/>
    <col min="14154" max="14154" width="11" style="20" customWidth="1"/>
    <col min="14155" max="14336" width="7.5703125" style="20"/>
    <col min="14337" max="14337" width="5" style="20" customWidth="1"/>
    <col min="14338" max="14338" width="2.42578125" style="20" customWidth="1"/>
    <col min="14339" max="14339" width="19.5703125" style="20" customWidth="1"/>
    <col min="14340" max="14340" width="2.42578125" style="20" customWidth="1"/>
    <col min="14341" max="14341" width="13.5703125" style="20" customWidth="1"/>
    <col min="14342" max="14342" width="1.5703125" style="20" customWidth="1"/>
    <col min="14343" max="14343" width="9.28515625" style="20" customWidth="1"/>
    <col min="14344" max="14344" width="1.5703125" style="20" customWidth="1"/>
    <col min="14345" max="14345" width="9.28515625" style="20" customWidth="1"/>
    <col min="14346" max="14346" width="2.42578125" style="20" customWidth="1"/>
    <col min="14347" max="14347" width="13.5703125" style="20" customWidth="1"/>
    <col min="14348" max="14348" width="1.5703125" style="20" customWidth="1"/>
    <col min="14349" max="14349" width="9.28515625" style="20" customWidth="1"/>
    <col min="14350" max="14350" width="1.5703125" style="20" customWidth="1"/>
    <col min="14351" max="14351" width="9.28515625" style="20" customWidth="1"/>
    <col min="14352" max="14352" width="2.42578125" style="20" customWidth="1"/>
    <col min="14353" max="14353" width="13.5703125" style="20" customWidth="1"/>
    <col min="14354" max="14354" width="1.5703125" style="20" customWidth="1"/>
    <col min="14355" max="14355" width="9.28515625" style="20" customWidth="1"/>
    <col min="14356" max="14356" width="1.5703125" style="20" customWidth="1"/>
    <col min="14357" max="14357" width="9.28515625" style="20" customWidth="1"/>
    <col min="14358" max="14358" width="2.42578125" style="20" customWidth="1"/>
    <col min="14359" max="14359" width="13.5703125" style="20" customWidth="1"/>
    <col min="14360" max="14360" width="1.5703125" style="20" customWidth="1"/>
    <col min="14361" max="14361" width="9.28515625" style="20" customWidth="1"/>
    <col min="14362" max="14362" width="1.5703125" style="20" customWidth="1"/>
    <col min="14363" max="14363" width="9.28515625" style="20" customWidth="1"/>
    <col min="14364" max="14365" width="1.5703125" style="20" customWidth="1"/>
    <col min="14366" max="14366" width="11.5703125" style="20" customWidth="1"/>
    <col min="14367" max="14367" width="1.5703125" style="20" customWidth="1"/>
    <col min="14368" max="14368" width="7.5703125" style="20" customWidth="1"/>
    <col min="14369" max="14369" width="1.5703125" style="20" customWidth="1"/>
    <col min="14370" max="14370" width="7.5703125" style="20" customWidth="1"/>
    <col min="14371" max="14371" width="1.5703125" style="20" customWidth="1"/>
    <col min="14372" max="14372" width="10.140625" style="20" customWidth="1"/>
    <col min="14373" max="14373" width="1.5703125" style="20" customWidth="1"/>
    <col min="14374" max="14374" width="7.5703125" style="20" customWidth="1"/>
    <col min="14375" max="14375" width="1.5703125" style="20" customWidth="1"/>
    <col min="14376" max="14376" width="7.85546875" style="20" customWidth="1"/>
    <col min="14377" max="14377" width="1.5703125" style="20" customWidth="1"/>
    <col min="14378" max="14378" width="13.7109375" style="20" customWidth="1"/>
    <col min="14379" max="14379" width="1.28515625" style="20" customWidth="1"/>
    <col min="14380" max="14380" width="12.85546875" style="20" customWidth="1"/>
    <col min="14381" max="14381" width="1.5703125" style="20" customWidth="1"/>
    <col min="14382" max="14382" width="8.140625" style="20" customWidth="1"/>
    <col min="14383" max="14383" width="1.5703125" style="20" customWidth="1"/>
    <col min="14384" max="14384" width="13.140625" style="20" customWidth="1"/>
    <col min="14385" max="14385" width="1.5703125" style="20" customWidth="1"/>
    <col min="14386" max="14386" width="8.42578125" style="20" customWidth="1"/>
    <col min="14387" max="14387" width="1.28515625" style="20" customWidth="1"/>
    <col min="14388" max="14388" width="11.7109375" style="20" customWidth="1"/>
    <col min="14389" max="14389" width="1.5703125" style="20" customWidth="1"/>
    <col min="14390" max="14390" width="8.42578125" style="20" customWidth="1"/>
    <col min="14391" max="14391" width="1" style="20" customWidth="1"/>
    <col min="14392" max="14392" width="11.5703125" style="20" customWidth="1"/>
    <col min="14393" max="14393" width="1.5703125" style="20" customWidth="1"/>
    <col min="14394" max="14394" width="11" style="20" customWidth="1"/>
    <col min="14395" max="14395" width="1.5703125" style="20" customWidth="1"/>
    <col min="14396" max="14396" width="4.140625" style="20" customWidth="1"/>
    <col min="14397" max="14397" width="1.5703125" style="20" customWidth="1"/>
    <col min="14398" max="14398" width="11" style="20" customWidth="1"/>
    <col min="14399" max="14399" width="1.5703125" style="20" customWidth="1"/>
    <col min="14400" max="14400" width="11" style="20" customWidth="1"/>
    <col min="14401" max="14401" width="1.5703125" style="20" customWidth="1"/>
    <col min="14402" max="14402" width="11" style="20" customWidth="1"/>
    <col min="14403" max="14403" width="1.5703125" style="20" customWidth="1"/>
    <col min="14404" max="14404" width="11" style="20" customWidth="1"/>
    <col min="14405" max="14405" width="1.5703125" style="20" customWidth="1"/>
    <col min="14406" max="14406" width="11" style="20" customWidth="1"/>
    <col min="14407" max="14407" width="1.5703125" style="20" customWidth="1"/>
    <col min="14408" max="14408" width="11" style="20" customWidth="1"/>
    <col min="14409" max="14409" width="1.5703125" style="20" customWidth="1"/>
    <col min="14410" max="14410" width="11" style="20" customWidth="1"/>
    <col min="14411" max="14592" width="7.5703125" style="20"/>
    <col min="14593" max="14593" width="5" style="20" customWidth="1"/>
    <col min="14594" max="14594" width="2.42578125" style="20" customWidth="1"/>
    <col min="14595" max="14595" width="19.5703125" style="20" customWidth="1"/>
    <col min="14596" max="14596" width="2.42578125" style="20" customWidth="1"/>
    <col min="14597" max="14597" width="13.5703125" style="20" customWidth="1"/>
    <col min="14598" max="14598" width="1.5703125" style="20" customWidth="1"/>
    <col min="14599" max="14599" width="9.28515625" style="20" customWidth="1"/>
    <col min="14600" max="14600" width="1.5703125" style="20" customWidth="1"/>
    <col min="14601" max="14601" width="9.28515625" style="20" customWidth="1"/>
    <col min="14602" max="14602" width="2.42578125" style="20" customWidth="1"/>
    <col min="14603" max="14603" width="13.5703125" style="20" customWidth="1"/>
    <col min="14604" max="14604" width="1.5703125" style="20" customWidth="1"/>
    <col min="14605" max="14605" width="9.28515625" style="20" customWidth="1"/>
    <col min="14606" max="14606" width="1.5703125" style="20" customWidth="1"/>
    <col min="14607" max="14607" width="9.28515625" style="20" customWidth="1"/>
    <col min="14608" max="14608" width="2.42578125" style="20" customWidth="1"/>
    <col min="14609" max="14609" width="13.5703125" style="20" customWidth="1"/>
    <col min="14610" max="14610" width="1.5703125" style="20" customWidth="1"/>
    <col min="14611" max="14611" width="9.28515625" style="20" customWidth="1"/>
    <col min="14612" max="14612" width="1.5703125" style="20" customWidth="1"/>
    <col min="14613" max="14613" width="9.28515625" style="20" customWidth="1"/>
    <col min="14614" max="14614" width="2.42578125" style="20" customWidth="1"/>
    <col min="14615" max="14615" width="13.5703125" style="20" customWidth="1"/>
    <col min="14616" max="14616" width="1.5703125" style="20" customWidth="1"/>
    <col min="14617" max="14617" width="9.28515625" style="20" customWidth="1"/>
    <col min="14618" max="14618" width="1.5703125" style="20" customWidth="1"/>
    <col min="14619" max="14619" width="9.28515625" style="20" customWidth="1"/>
    <col min="14620" max="14621" width="1.5703125" style="20" customWidth="1"/>
    <col min="14622" max="14622" width="11.5703125" style="20" customWidth="1"/>
    <col min="14623" max="14623" width="1.5703125" style="20" customWidth="1"/>
    <col min="14624" max="14624" width="7.5703125" style="20" customWidth="1"/>
    <col min="14625" max="14625" width="1.5703125" style="20" customWidth="1"/>
    <col min="14626" max="14626" width="7.5703125" style="20" customWidth="1"/>
    <col min="14627" max="14627" width="1.5703125" style="20" customWidth="1"/>
    <col min="14628" max="14628" width="10.140625" style="20" customWidth="1"/>
    <col min="14629" max="14629" width="1.5703125" style="20" customWidth="1"/>
    <col min="14630" max="14630" width="7.5703125" style="20" customWidth="1"/>
    <col min="14631" max="14631" width="1.5703125" style="20" customWidth="1"/>
    <col min="14632" max="14632" width="7.85546875" style="20" customWidth="1"/>
    <col min="14633" max="14633" width="1.5703125" style="20" customWidth="1"/>
    <col min="14634" max="14634" width="13.7109375" style="20" customWidth="1"/>
    <col min="14635" max="14635" width="1.28515625" style="20" customWidth="1"/>
    <col min="14636" max="14636" width="12.85546875" style="20" customWidth="1"/>
    <col min="14637" max="14637" width="1.5703125" style="20" customWidth="1"/>
    <col min="14638" max="14638" width="8.140625" style="20" customWidth="1"/>
    <col min="14639" max="14639" width="1.5703125" style="20" customWidth="1"/>
    <col min="14640" max="14640" width="13.140625" style="20" customWidth="1"/>
    <col min="14641" max="14641" width="1.5703125" style="20" customWidth="1"/>
    <col min="14642" max="14642" width="8.42578125" style="20" customWidth="1"/>
    <col min="14643" max="14643" width="1.28515625" style="20" customWidth="1"/>
    <col min="14644" max="14644" width="11.7109375" style="20" customWidth="1"/>
    <col min="14645" max="14645" width="1.5703125" style="20" customWidth="1"/>
    <col min="14646" max="14646" width="8.42578125" style="20" customWidth="1"/>
    <col min="14647" max="14647" width="1" style="20" customWidth="1"/>
    <col min="14648" max="14648" width="11.5703125" style="20" customWidth="1"/>
    <col min="14649" max="14649" width="1.5703125" style="20" customWidth="1"/>
    <col min="14650" max="14650" width="11" style="20" customWidth="1"/>
    <col min="14651" max="14651" width="1.5703125" style="20" customWidth="1"/>
    <col min="14652" max="14652" width="4.140625" style="20" customWidth="1"/>
    <col min="14653" max="14653" width="1.5703125" style="20" customWidth="1"/>
    <col min="14654" max="14654" width="11" style="20" customWidth="1"/>
    <col min="14655" max="14655" width="1.5703125" style="20" customWidth="1"/>
    <col min="14656" max="14656" width="11" style="20" customWidth="1"/>
    <col min="14657" max="14657" width="1.5703125" style="20" customWidth="1"/>
    <col min="14658" max="14658" width="11" style="20" customWidth="1"/>
    <col min="14659" max="14659" width="1.5703125" style="20" customWidth="1"/>
    <col min="14660" max="14660" width="11" style="20" customWidth="1"/>
    <col min="14661" max="14661" width="1.5703125" style="20" customWidth="1"/>
    <col min="14662" max="14662" width="11" style="20" customWidth="1"/>
    <col min="14663" max="14663" width="1.5703125" style="20" customWidth="1"/>
    <col min="14664" max="14664" width="11" style="20" customWidth="1"/>
    <col min="14665" max="14665" width="1.5703125" style="20" customWidth="1"/>
    <col min="14666" max="14666" width="11" style="20" customWidth="1"/>
    <col min="14667" max="14848" width="7.5703125" style="20"/>
    <col min="14849" max="14849" width="5" style="20" customWidth="1"/>
    <col min="14850" max="14850" width="2.42578125" style="20" customWidth="1"/>
    <col min="14851" max="14851" width="19.5703125" style="20" customWidth="1"/>
    <col min="14852" max="14852" width="2.42578125" style="20" customWidth="1"/>
    <col min="14853" max="14853" width="13.5703125" style="20" customWidth="1"/>
    <col min="14854" max="14854" width="1.5703125" style="20" customWidth="1"/>
    <col min="14855" max="14855" width="9.28515625" style="20" customWidth="1"/>
    <col min="14856" max="14856" width="1.5703125" style="20" customWidth="1"/>
    <col min="14857" max="14857" width="9.28515625" style="20" customWidth="1"/>
    <col min="14858" max="14858" width="2.42578125" style="20" customWidth="1"/>
    <col min="14859" max="14859" width="13.5703125" style="20" customWidth="1"/>
    <col min="14860" max="14860" width="1.5703125" style="20" customWidth="1"/>
    <col min="14861" max="14861" width="9.28515625" style="20" customWidth="1"/>
    <col min="14862" max="14862" width="1.5703125" style="20" customWidth="1"/>
    <col min="14863" max="14863" width="9.28515625" style="20" customWidth="1"/>
    <col min="14864" max="14864" width="2.42578125" style="20" customWidth="1"/>
    <col min="14865" max="14865" width="13.5703125" style="20" customWidth="1"/>
    <col min="14866" max="14866" width="1.5703125" style="20" customWidth="1"/>
    <col min="14867" max="14867" width="9.28515625" style="20" customWidth="1"/>
    <col min="14868" max="14868" width="1.5703125" style="20" customWidth="1"/>
    <col min="14869" max="14869" width="9.28515625" style="20" customWidth="1"/>
    <col min="14870" max="14870" width="2.42578125" style="20" customWidth="1"/>
    <col min="14871" max="14871" width="13.5703125" style="20" customWidth="1"/>
    <col min="14872" max="14872" width="1.5703125" style="20" customWidth="1"/>
    <col min="14873" max="14873" width="9.28515625" style="20" customWidth="1"/>
    <col min="14874" max="14874" width="1.5703125" style="20" customWidth="1"/>
    <col min="14875" max="14875" width="9.28515625" style="20" customWidth="1"/>
    <col min="14876" max="14877" width="1.5703125" style="20" customWidth="1"/>
    <col min="14878" max="14878" width="11.5703125" style="20" customWidth="1"/>
    <col min="14879" max="14879" width="1.5703125" style="20" customWidth="1"/>
    <col min="14880" max="14880" width="7.5703125" style="20" customWidth="1"/>
    <col min="14881" max="14881" width="1.5703125" style="20" customWidth="1"/>
    <col min="14882" max="14882" width="7.5703125" style="20" customWidth="1"/>
    <col min="14883" max="14883" width="1.5703125" style="20" customWidth="1"/>
    <col min="14884" max="14884" width="10.140625" style="20" customWidth="1"/>
    <col min="14885" max="14885" width="1.5703125" style="20" customWidth="1"/>
    <col min="14886" max="14886" width="7.5703125" style="20" customWidth="1"/>
    <col min="14887" max="14887" width="1.5703125" style="20" customWidth="1"/>
    <col min="14888" max="14888" width="7.85546875" style="20" customWidth="1"/>
    <col min="14889" max="14889" width="1.5703125" style="20" customWidth="1"/>
    <col min="14890" max="14890" width="13.7109375" style="20" customWidth="1"/>
    <col min="14891" max="14891" width="1.28515625" style="20" customWidth="1"/>
    <col min="14892" max="14892" width="12.85546875" style="20" customWidth="1"/>
    <col min="14893" max="14893" width="1.5703125" style="20" customWidth="1"/>
    <col min="14894" max="14894" width="8.140625" style="20" customWidth="1"/>
    <col min="14895" max="14895" width="1.5703125" style="20" customWidth="1"/>
    <col min="14896" max="14896" width="13.140625" style="20" customWidth="1"/>
    <col min="14897" max="14897" width="1.5703125" style="20" customWidth="1"/>
    <col min="14898" max="14898" width="8.42578125" style="20" customWidth="1"/>
    <col min="14899" max="14899" width="1.28515625" style="20" customWidth="1"/>
    <col min="14900" max="14900" width="11.7109375" style="20" customWidth="1"/>
    <col min="14901" max="14901" width="1.5703125" style="20" customWidth="1"/>
    <col min="14902" max="14902" width="8.42578125" style="20" customWidth="1"/>
    <col min="14903" max="14903" width="1" style="20" customWidth="1"/>
    <col min="14904" max="14904" width="11.5703125" style="20" customWidth="1"/>
    <col min="14905" max="14905" width="1.5703125" style="20" customWidth="1"/>
    <col min="14906" max="14906" width="11" style="20" customWidth="1"/>
    <col min="14907" max="14907" width="1.5703125" style="20" customWidth="1"/>
    <col min="14908" max="14908" width="4.140625" style="20" customWidth="1"/>
    <col min="14909" max="14909" width="1.5703125" style="20" customWidth="1"/>
    <col min="14910" max="14910" width="11" style="20" customWidth="1"/>
    <col min="14911" max="14911" width="1.5703125" style="20" customWidth="1"/>
    <col min="14912" max="14912" width="11" style="20" customWidth="1"/>
    <col min="14913" max="14913" width="1.5703125" style="20" customWidth="1"/>
    <col min="14914" max="14914" width="11" style="20" customWidth="1"/>
    <col min="14915" max="14915" width="1.5703125" style="20" customWidth="1"/>
    <col min="14916" max="14916" width="11" style="20" customWidth="1"/>
    <col min="14917" max="14917" width="1.5703125" style="20" customWidth="1"/>
    <col min="14918" max="14918" width="11" style="20" customWidth="1"/>
    <col min="14919" max="14919" width="1.5703125" style="20" customWidth="1"/>
    <col min="14920" max="14920" width="11" style="20" customWidth="1"/>
    <col min="14921" max="14921" width="1.5703125" style="20" customWidth="1"/>
    <col min="14922" max="14922" width="11" style="20" customWidth="1"/>
    <col min="14923" max="15104" width="7.5703125" style="20"/>
    <col min="15105" max="15105" width="5" style="20" customWidth="1"/>
    <col min="15106" max="15106" width="2.42578125" style="20" customWidth="1"/>
    <col min="15107" max="15107" width="19.5703125" style="20" customWidth="1"/>
    <col min="15108" max="15108" width="2.42578125" style="20" customWidth="1"/>
    <col min="15109" max="15109" width="13.5703125" style="20" customWidth="1"/>
    <col min="15110" max="15110" width="1.5703125" style="20" customWidth="1"/>
    <col min="15111" max="15111" width="9.28515625" style="20" customWidth="1"/>
    <col min="15112" max="15112" width="1.5703125" style="20" customWidth="1"/>
    <col min="15113" max="15113" width="9.28515625" style="20" customWidth="1"/>
    <col min="15114" max="15114" width="2.42578125" style="20" customWidth="1"/>
    <col min="15115" max="15115" width="13.5703125" style="20" customWidth="1"/>
    <col min="15116" max="15116" width="1.5703125" style="20" customWidth="1"/>
    <col min="15117" max="15117" width="9.28515625" style="20" customWidth="1"/>
    <col min="15118" max="15118" width="1.5703125" style="20" customWidth="1"/>
    <col min="15119" max="15119" width="9.28515625" style="20" customWidth="1"/>
    <col min="15120" max="15120" width="2.42578125" style="20" customWidth="1"/>
    <col min="15121" max="15121" width="13.5703125" style="20" customWidth="1"/>
    <col min="15122" max="15122" width="1.5703125" style="20" customWidth="1"/>
    <col min="15123" max="15123" width="9.28515625" style="20" customWidth="1"/>
    <col min="15124" max="15124" width="1.5703125" style="20" customWidth="1"/>
    <col min="15125" max="15125" width="9.28515625" style="20" customWidth="1"/>
    <col min="15126" max="15126" width="2.42578125" style="20" customWidth="1"/>
    <col min="15127" max="15127" width="13.5703125" style="20" customWidth="1"/>
    <col min="15128" max="15128" width="1.5703125" style="20" customWidth="1"/>
    <col min="15129" max="15129" width="9.28515625" style="20" customWidth="1"/>
    <col min="15130" max="15130" width="1.5703125" style="20" customWidth="1"/>
    <col min="15131" max="15131" width="9.28515625" style="20" customWidth="1"/>
    <col min="15132" max="15133" width="1.5703125" style="20" customWidth="1"/>
    <col min="15134" max="15134" width="11.5703125" style="20" customWidth="1"/>
    <col min="15135" max="15135" width="1.5703125" style="20" customWidth="1"/>
    <col min="15136" max="15136" width="7.5703125" style="20" customWidth="1"/>
    <col min="15137" max="15137" width="1.5703125" style="20" customWidth="1"/>
    <col min="15138" max="15138" width="7.5703125" style="20" customWidth="1"/>
    <col min="15139" max="15139" width="1.5703125" style="20" customWidth="1"/>
    <col min="15140" max="15140" width="10.140625" style="20" customWidth="1"/>
    <col min="15141" max="15141" width="1.5703125" style="20" customWidth="1"/>
    <col min="15142" max="15142" width="7.5703125" style="20" customWidth="1"/>
    <col min="15143" max="15143" width="1.5703125" style="20" customWidth="1"/>
    <col min="15144" max="15144" width="7.85546875" style="20" customWidth="1"/>
    <col min="15145" max="15145" width="1.5703125" style="20" customWidth="1"/>
    <col min="15146" max="15146" width="13.7109375" style="20" customWidth="1"/>
    <col min="15147" max="15147" width="1.28515625" style="20" customWidth="1"/>
    <col min="15148" max="15148" width="12.85546875" style="20" customWidth="1"/>
    <col min="15149" max="15149" width="1.5703125" style="20" customWidth="1"/>
    <col min="15150" max="15150" width="8.140625" style="20" customWidth="1"/>
    <col min="15151" max="15151" width="1.5703125" style="20" customWidth="1"/>
    <col min="15152" max="15152" width="13.140625" style="20" customWidth="1"/>
    <col min="15153" max="15153" width="1.5703125" style="20" customWidth="1"/>
    <col min="15154" max="15154" width="8.42578125" style="20" customWidth="1"/>
    <col min="15155" max="15155" width="1.28515625" style="20" customWidth="1"/>
    <col min="15156" max="15156" width="11.7109375" style="20" customWidth="1"/>
    <col min="15157" max="15157" width="1.5703125" style="20" customWidth="1"/>
    <col min="15158" max="15158" width="8.42578125" style="20" customWidth="1"/>
    <col min="15159" max="15159" width="1" style="20" customWidth="1"/>
    <col min="15160" max="15160" width="11.5703125" style="20" customWidth="1"/>
    <col min="15161" max="15161" width="1.5703125" style="20" customWidth="1"/>
    <col min="15162" max="15162" width="11" style="20" customWidth="1"/>
    <col min="15163" max="15163" width="1.5703125" style="20" customWidth="1"/>
    <col min="15164" max="15164" width="4.140625" style="20" customWidth="1"/>
    <col min="15165" max="15165" width="1.5703125" style="20" customWidth="1"/>
    <col min="15166" max="15166" width="11" style="20" customWidth="1"/>
    <col min="15167" max="15167" width="1.5703125" style="20" customWidth="1"/>
    <col min="15168" max="15168" width="11" style="20" customWidth="1"/>
    <col min="15169" max="15169" width="1.5703125" style="20" customWidth="1"/>
    <col min="15170" max="15170" width="11" style="20" customWidth="1"/>
    <col min="15171" max="15171" width="1.5703125" style="20" customWidth="1"/>
    <col min="15172" max="15172" width="11" style="20" customWidth="1"/>
    <col min="15173" max="15173" width="1.5703125" style="20" customWidth="1"/>
    <col min="15174" max="15174" width="11" style="20" customWidth="1"/>
    <col min="15175" max="15175" width="1.5703125" style="20" customWidth="1"/>
    <col min="15176" max="15176" width="11" style="20" customWidth="1"/>
    <col min="15177" max="15177" width="1.5703125" style="20" customWidth="1"/>
    <col min="15178" max="15178" width="11" style="20" customWidth="1"/>
    <col min="15179" max="15360" width="7.5703125" style="20"/>
    <col min="15361" max="15361" width="5" style="20" customWidth="1"/>
    <col min="15362" max="15362" width="2.42578125" style="20" customWidth="1"/>
    <col min="15363" max="15363" width="19.5703125" style="20" customWidth="1"/>
    <col min="15364" max="15364" width="2.42578125" style="20" customWidth="1"/>
    <col min="15365" max="15365" width="13.5703125" style="20" customWidth="1"/>
    <col min="15366" max="15366" width="1.5703125" style="20" customWidth="1"/>
    <col min="15367" max="15367" width="9.28515625" style="20" customWidth="1"/>
    <col min="15368" max="15368" width="1.5703125" style="20" customWidth="1"/>
    <col min="15369" max="15369" width="9.28515625" style="20" customWidth="1"/>
    <col min="15370" max="15370" width="2.42578125" style="20" customWidth="1"/>
    <col min="15371" max="15371" width="13.5703125" style="20" customWidth="1"/>
    <col min="15372" max="15372" width="1.5703125" style="20" customWidth="1"/>
    <col min="15373" max="15373" width="9.28515625" style="20" customWidth="1"/>
    <col min="15374" max="15374" width="1.5703125" style="20" customWidth="1"/>
    <col min="15375" max="15375" width="9.28515625" style="20" customWidth="1"/>
    <col min="15376" max="15376" width="2.42578125" style="20" customWidth="1"/>
    <col min="15377" max="15377" width="13.5703125" style="20" customWidth="1"/>
    <col min="15378" max="15378" width="1.5703125" style="20" customWidth="1"/>
    <col min="15379" max="15379" width="9.28515625" style="20" customWidth="1"/>
    <col min="15380" max="15380" width="1.5703125" style="20" customWidth="1"/>
    <col min="15381" max="15381" width="9.28515625" style="20" customWidth="1"/>
    <col min="15382" max="15382" width="2.42578125" style="20" customWidth="1"/>
    <col min="15383" max="15383" width="13.5703125" style="20" customWidth="1"/>
    <col min="15384" max="15384" width="1.5703125" style="20" customWidth="1"/>
    <col min="15385" max="15385" width="9.28515625" style="20" customWidth="1"/>
    <col min="15386" max="15386" width="1.5703125" style="20" customWidth="1"/>
    <col min="15387" max="15387" width="9.28515625" style="20" customWidth="1"/>
    <col min="15388" max="15389" width="1.5703125" style="20" customWidth="1"/>
    <col min="15390" max="15390" width="11.5703125" style="20" customWidth="1"/>
    <col min="15391" max="15391" width="1.5703125" style="20" customWidth="1"/>
    <col min="15392" max="15392" width="7.5703125" style="20" customWidth="1"/>
    <col min="15393" max="15393" width="1.5703125" style="20" customWidth="1"/>
    <col min="15394" max="15394" width="7.5703125" style="20" customWidth="1"/>
    <col min="15395" max="15395" width="1.5703125" style="20" customWidth="1"/>
    <col min="15396" max="15396" width="10.140625" style="20" customWidth="1"/>
    <col min="15397" max="15397" width="1.5703125" style="20" customWidth="1"/>
    <col min="15398" max="15398" width="7.5703125" style="20" customWidth="1"/>
    <col min="15399" max="15399" width="1.5703125" style="20" customWidth="1"/>
    <col min="15400" max="15400" width="7.85546875" style="20" customWidth="1"/>
    <col min="15401" max="15401" width="1.5703125" style="20" customWidth="1"/>
    <col min="15402" max="15402" width="13.7109375" style="20" customWidth="1"/>
    <col min="15403" max="15403" width="1.28515625" style="20" customWidth="1"/>
    <col min="15404" max="15404" width="12.85546875" style="20" customWidth="1"/>
    <col min="15405" max="15405" width="1.5703125" style="20" customWidth="1"/>
    <col min="15406" max="15406" width="8.140625" style="20" customWidth="1"/>
    <col min="15407" max="15407" width="1.5703125" style="20" customWidth="1"/>
    <col min="15408" max="15408" width="13.140625" style="20" customWidth="1"/>
    <col min="15409" max="15409" width="1.5703125" style="20" customWidth="1"/>
    <col min="15410" max="15410" width="8.42578125" style="20" customWidth="1"/>
    <col min="15411" max="15411" width="1.28515625" style="20" customWidth="1"/>
    <col min="15412" max="15412" width="11.7109375" style="20" customWidth="1"/>
    <col min="15413" max="15413" width="1.5703125" style="20" customWidth="1"/>
    <col min="15414" max="15414" width="8.42578125" style="20" customWidth="1"/>
    <col min="15415" max="15415" width="1" style="20" customWidth="1"/>
    <col min="15416" max="15416" width="11.5703125" style="20" customWidth="1"/>
    <col min="15417" max="15417" width="1.5703125" style="20" customWidth="1"/>
    <col min="15418" max="15418" width="11" style="20" customWidth="1"/>
    <col min="15419" max="15419" width="1.5703125" style="20" customWidth="1"/>
    <col min="15420" max="15420" width="4.140625" style="20" customWidth="1"/>
    <col min="15421" max="15421" width="1.5703125" style="20" customWidth="1"/>
    <col min="15422" max="15422" width="11" style="20" customWidth="1"/>
    <col min="15423" max="15423" width="1.5703125" style="20" customWidth="1"/>
    <col min="15424" max="15424" width="11" style="20" customWidth="1"/>
    <col min="15425" max="15425" width="1.5703125" style="20" customWidth="1"/>
    <col min="15426" max="15426" width="11" style="20" customWidth="1"/>
    <col min="15427" max="15427" width="1.5703125" style="20" customWidth="1"/>
    <col min="15428" max="15428" width="11" style="20" customWidth="1"/>
    <col min="15429" max="15429" width="1.5703125" style="20" customWidth="1"/>
    <col min="15430" max="15430" width="11" style="20" customWidth="1"/>
    <col min="15431" max="15431" width="1.5703125" style="20" customWidth="1"/>
    <col min="15432" max="15432" width="11" style="20" customWidth="1"/>
    <col min="15433" max="15433" width="1.5703125" style="20" customWidth="1"/>
    <col min="15434" max="15434" width="11" style="20" customWidth="1"/>
    <col min="15435" max="15616" width="7.5703125" style="20"/>
    <col min="15617" max="15617" width="5" style="20" customWidth="1"/>
    <col min="15618" max="15618" width="2.42578125" style="20" customWidth="1"/>
    <col min="15619" max="15619" width="19.5703125" style="20" customWidth="1"/>
    <col min="15620" max="15620" width="2.42578125" style="20" customWidth="1"/>
    <col min="15621" max="15621" width="13.5703125" style="20" customWidth="1"/>
    <col min="15622" max="15622" width="1.5703125" style="20" customWidth="1"/>
    <col min="15623" max="15623" width="9.28515625" style="20" customWidth="1"/>
    <col min="15624" max="15624" width="1.5703125" style="20" customWidth="1"/>
    <col min="15625" max="15625" width="9.28515625" style="20" customWidth="1"/>
    <col min="15626" max="15626" width="2.42578125" style="20" customWidth="1"/>
    <col min="15627" max="15627" width="13.5703125" style="20" customWidth="1"/>
    <col min="15628" max="15628" width="1.5703125" style="20" customWidth="1"/>
    <col min="15629" max="15629" width="9.28515625" style="20" customWidth="1"/>
    <col min="15630" max="15630" width="1.5703125" style="20" customWidth="1"/>
    <col min="15631" max="15631" width="9.28515625" style="20" customWidth="1"/>
    <col min="15632" max="15632" width="2.42578125" style="20" customWidth="1"/>
    <col min="15633" max="15633" width="13.5703125" style="20" customWidth="1"/>
    <col min="15634" max="15634" width="1.5703125" style="20" customWidth="1"/>
    <col min="15635" max="15635" width="9.28515625" style="20" customWidth="1"/>
    <col min="15636" max="15636" width="1.5703125" style="20" customWidth="1"/>
    <col min="15637" max="15637" width="9.28515625" style="20" customWidth="1"/>
    <col min="15638" max="15638" width="2.42578125" style="20" customWidth="1"/>
    <col min="15639" max="15639" width="13.5703125" style="20" customWidth="1"/>
    <col min="15640" max="15640" width="1.5703125" style="20" customWidth="1"/>
    <col min="15641" max="15641" width="9.28515625" style="20" customWidth="1"/>
    <col min="15642" max="15642" width="1.5703125" style="20" customWidth="1"/>
    <col min="15643" max="15643" width="9.28515625" style="20" customWidth="1"/>
    <col min="15644" max="15645" width="1.5703125" style="20" customWidth="1"/>
    <col min="15646" max="15646" width="11.5703125" style="20" customWidth="1"/>
    <col min="15647" max="15647" width="1.5703125" style="20" customWidth="1"/>
    <col min="15648" max="15648" width="7.5703125" style="20" customWidth="1"/>
    <col min="15649" max="15649" width="1.5703125" style="20" customWidth="1"/>
    <col min="15650" max="15650" width="7.5703125" style="20" customWidth="1"/>
    <col min="15651" max="15651" width="1.5703125" style="20" customWidth="1"/>
    <col min="15652" max="15652" width="10.140625" style="20" customWidth="1"/>
    <col min="15653" max="15653" width="1.5703125" style="20" customWidth="1"/>
    <col min="15654" max="15654" width="7.5703125" style="20" customWidth="1"/>
    <col min="15655" max="15655" width="1.5703125" style="20" customWidth="1"/>
    <col min="15656" max="15656" width="7.85546875" style="20" customWidth="1"/>
    <col min="15657" max="15657" width="1.5703125" style="20" customWidth="1"/>
    <col min="15658" max="15658" width="13.7109375" style="20" customWidth="1"/>
    <col min="15659" max="15659" width="1.28515625" style="20" customWidth="1"/>
    <col min="15660" max="15660" width="12.85546875" style="20" customWidth="1"/>
    <col min="15661" max="15661" width="1.5703125" style="20" customWidth="1"/>
    <col min="15662" max="15662" width="8.140625" style="20" customWidth="1"/>
    <col min="15663" max="15663" width="1.5703125" style="20" customWidth="1"/>
    <col min="15664" max="15664" width="13.140625" style="20" customWidth="1"/>
    <col min="15665" max="15665" width="1.5703125" style="20" customWidth="1"/>
    <col min="15666" max="15666" width="8.42578125" style="20" customWidth="1"/>
    <col min="15667" max="15667" width="1.28515625" style="20" customWidth="1"/>
    <col min="15668" max="15668" width="11.7109375" style="20" customWidth="1"/>
    <col min="15669" max="15669" width="1.5703125" style="20" customWidth="1"/>
    <col min="15670" max="15670" width="8.42578125" style="20" customWidth="1"/>
    <col min="15671" max="15671" width="1" style="20" customWidth="1"/>
    <col min="15672" max="15672" width="11.5703125" style="20" customWidth="1"/>
    <col min="15673" max="15673" width="1.5703125" style="20" customWidth="1"/>
    <col min="15674" max="15674" width="11" style="20" customWidth="1"/>
    <col min="15675" max="15675" width="1.5703125" style="20" customWidth="1"/>
    <col min="15676" max="15676" width="4.140625" style="20" customWidth="1"/>
    <col min="15677" max="15677" width="1.5703125" style="20" customWidth="1"/>
    <col min="15678" max="15678" width="11" style="20" customWidth="1"/>
    <col min="15679" max="15679" width="1.5703125" style="20" customWidth="1"/>
    <col min="15680" max="15680" width="11" style="20" customWidth="1"/>
    <col min="15681" max="15681" width="1.5703125" style="20" customWidth="1"/>
    <col min="15682" max="15682" width="11" style="20" customWidth="1"/>
    <col min="15683" max="15683" width="1.5703125" style="20" customWidth="1"/>
    <col min="15684" max="15684" width="11" style="20" customWidth="1"/>
    <col min="15685" max="15685" width="1.5703125" style="20" customWidth="1"/>
    <col min="15686" max="15686" width="11" style="20" customWidth="1"/>
    <col min="15687" max="15687" width="1.5703125" style="20" customWidth="1"/>
    <col min="15688" max="15688" width="11" style="20" customWidth="1"/>
    <col min="15689" max="15689" width="1.5703125" style="20" customWidth="1"/>
    <col min="15690" max="15690" width="11" style="20" customWidth="1"/>
    <col min="15691" max="15872" width="7.5703125" style="20"/>
    <col min="15873" max="15873" width="5" style="20" customWidth="1"/>
    <col min="15874" max="15874" width="2.42578125" style="20" customWidth="1"/>
    <col min="15875" max="15875" width="19.5703125" style="20" customWidth="1"/>
    <col min="15876" max="15876" width="2.42578125" style="20" customWidth="1"/>
    <col min="15877" max="15877" width="13.5703125" style="20" customWidth="1"/>
    <col min="15878" max="15878" width="1.5703125" style="20" customWidth="1"/>
    <col min="15879" max="15879" width="9.28515625" style="20" customWidth="1"/>
    <col min="15880" max="15880" width="1.5703125" style="20" customWidth="1"/>
    <col min="15881" max="15881" width="9.28515625" style="20" customWidth="1"/>
    <col min="15882" max="15882" width="2.42578125" style="20" customWidth="1"/>
    <col min="15883" max="15883" width="13.5703125" style="20" customWidth="1"/>
    <col min="15884" max="15884" width="1.5703125" style="20" customWidth="1"/>
    <col min="15885" max="15885" width="9.28515625" style="20" customWidth="1"/>
    <col min="15886" max="15886" width="1.5703125" style="20" customWidth="1"/>
    <col min="15887" max="15887" width="9.28515625" style="20" customWidth="1"/>
    <col min="15888" max="15888" width="2.42578125" style="20" customWidth="1"/>
    <col min="15889" max="15889" width="13.5703125" style="20" customWidth="1"/>
    <col min="15890" max="15890" width="1.5703125" style="20" customWidth="1"/>
    <col min="15891" max="15891" width="9.28515625" style="20" customWidth="1"/>
    <col min="15892" max="15892" width="1.5703125" style="20" customWidth="1"/>
    <col min="15893" max="15893" width="9.28515625" style="20" customWidth="1"/>
    <col min="15894" max="15894" width="2.42578125" style="20" customWidth="1"/>
    <col min="15895" max="15895" width="13.5703125" style="20" customWidth="1"/>
    <col min="15896" max="15896" width="1.5703125" style="20" customWidth="1"/>
    <col min="15897" max="15897" width="9.28515625" style="20" customWidth="1"/>
    <col min="15898" max="15898" width="1.5703125" style="20" customWidth="1"/>
    <col min="15899" max="15899" width="9.28515625" style="20" customWidth="1"/>
    <col min="15900" max="15901" width="1.5703125" style="20" customWidth="1"/>
    <col min="15902" max="15902" width="11.5703125" style="20" customWidth="1"/>
    <col min="15903" max="15903" width="1.5703125" style="20" customWidth="1"/>
    <col min="15904" max="15904" width="7.5703125" style="20" customWidth="1"/>
    <col min="15905" max="15905" width="1.5703125" style="20" customWidth="1"/>
    <col min="15906" max="15906" width="7.5703125" style="20" customWidth="1"/>
    <col min="15907" max="15907" width="1.5703125" style="20" customWidth="1"/>
    <col min="15908" max="15908" width="10.140625" style="20" customWidth="1"/>
    <col min="15909" max="15909" width="1.5703125" style="20" customWidth="1"/>
    <col min="15910" max="15910" width="7.5703125" style="20" customWidth="1"/>
    <col min="15911" max="15911" width="1.5703125" style="20" customWidth="1"/>
    <col min="15912" max="15912" width="7.85546875" style="20" customWidth="1"/>
    <col min="15913" max="15913" width="1.5703125" style="20" customWidth="1"/>
    <col min="15914" max="15914" width="13.7109375" style="20" customWidth="1"/>
    <col min="15915" max="15915" width="1.28515625" style="20" customWidth="1"/>
    <col min="15916" max="15916" width="12.85546875" style="20" customWidth="1"/>
    <col min="15917" max="15917" width="1.5703125" style="20" customWidth="1"/>
    <col min="15918" max="15918" width="8.140625" style="20" customWidth="1"/>
    <col min="15919" max="15919" width="1.5703125" style="20" customWidth="1"/>
    <col min="15920" max="15920" width="13.140625" style="20" customWidth="1"/>
    <col min="15921" max="15921" width="1.5703125" style="20" customWidth="1"/>
    <col min="15922" max="15922" width="8.42578125" style="20" customWidth="1"/>
    <col min="15923" max="15923" width="1.28515625" style="20" customWidth="1"/>
    <col min="15924" max="15924" width="11.7109375" style="20" customWidth="1"/>
    <col min="15925" max="15925" width="1.5703125" style="20" customWidth="1"/>
    <col min="15926" max="15926" width="8.42578125" style="20" customWidth="1"/>
    <col min="15927" max="15927" width="1" style="20" customWidth="1"/>
    <col min="15928" max="15928" width="11.5703125" style="20" customWidth="1"/>
    <col min="15929" max="15929" width="1.5703125" style="20" customWidth="1"/>
    <col min="15930" max="15930" width="11" style="20" customWidth="1"/>
    <col min="15931" max="15931" width="1.5703125" style="20" customWidth="1"/>
    <col min="15932" max="15932" width="4.140625" style="20" customWidth="1"/>
    <col min="15933" max="15933" width="1.5703125" style="20" customWidth="1"/>
    <col min="15934" max="15934" width="11" style="20" customWidth="1"/>
    <col min="15935" max="15935" width="1.5703125" style="20" customWidth="1"/>
    <col min="15936" max="15936" width="11" style="20" customWidth="1"/>
    <col min="15937" max="15937" width="1.5703125" style="20" customWidth="1"/>
    <col min="15938" max="15938" width="11" style="20" customWidth="1"/>
    <col min="15939" max="15939" width="1.5703125" style="20" customWidth="1"/>
    <col min="15940" max="15940" width="11" style="20" customWidth="1"/>
    <col min="15941" max="15941" width="1.5703125" style="20" customWidth="1"/>
    <col min="15942" max="15942" width="11" style="20" customWidth="1"/>
    <col min="15943" max="15943" width="1.5703125" style="20" customWidth="1"/>
    <col min="15944" max="15944" width="11" style="20" customWidth="1"/>
    <col min="15945" max="15945" width="1.5703125" style="20" customWidth="1"/>
    <col min="15946" max="15946" width="11" style="20" customWidth="1"/>
    <col min="15947" max="16128" width="7.5703125" style="20"/>
    <col min="16129" max="16129" width="5" style="20" customWidth="1"/>
    <col min="16130" max="16130" width="2.42578125" style="20" customWidth="1"/>
    <col min="16131" max="16131" width="19.5703125" style="20" customWidth="1"/>
    <col min="16132" max="16132" width="2.42578125" style="20" customWidth="1"/>
    <col min="16133" max="16133" width="13.5703125" style="20" customWidth="1"/>
    <col min="16134" max="16134" width="1.5703125" style="20" customWidth="1"/>
    <col min="16135" max="16135" width="9.28515625" style="20" customWidth="1"/>
    <col min="16136" max="16136" width="1.5703125" style="20" customWidth="1"/>
    <col min="16137" max="16137" width="9.28515625" style="20" customWidth="1"/>
    <col min="16138" max="16138" width="2.42578125" style="20" customWidth="1"/>
    <col min="16139" max="16139" width="13.5703125" style="20" customWidth="1"/>
    <col min="16140" max="16140" width="1.5703125" style="20" customWidth="1"/>
    <col min="16141" max="16141" width="9.28515625" style="20" customWidth="1"/>
    <col min="16142" max="16142" width="1.5703125" style="20" customWidth="1"/>
    <col min="16143" max="16143" width="9.28515625" style="20" customWidth="1"/>
    <col min="16144" max="16144" width="2.42578125" style="20" customWidth="1"/>
    <col min="16145" max="16145" width="13.5703125" style="20" customWidth="1"/>
    <col min="16146" max="16146" width="1.5703125" style="20" customWidth="1"/>
    <col min="16147" max="16147" width="9.28515625" style="20" customWidth="1"/>
    <col min="16148" max="16148" width="1.5703125" style="20" customWidth="1"/>
    <col min="16149" max="16149" width="9.28515625" style="20" customWidth="1"/>
    <col min="16150" max="16150" width="2.42578125" style="20" customWidth="1"/>
    <col min="16151" max="16151" width="13.5703125" style="20" customWidth="1"/>
    <col min="16152" max="16152" width="1.5703125" style="20" customWidth="1"/>
    <col min="16153" max="16153" width="9.28515625" style="20" customWidth="1"/>
    <col min="16154" max="16154" width="1.5703125" style="20" customWidth="1"/>
    <col min="16155" max="16155" width="9.28515625" style="20" customWidth="1"/>
    <col min="16156" max="16157" width="1.5703125" style="20" customWidth="1"/>
    <col min="16158" max="16158" width="11.5703125" style="20" customWidth="1"/>
    <col min="16159" max="16159" width="1.5703125" style="20" customWidth="1"/>
    <col min="16160" max="16160" width="7.5703125" style="20" customWidth="1"/>
    <col min="16161" max="16161" width="1.5703125" style="20" customWidth="1"/>
    <col min="16162" max="16162" width="7.5703125" style="20" customWidth="1"/>
    <col min="16163" max="16163" width="1.5703125" style="20" customWidth="1"/>
    <col min="16164" max="16164" width="10.140625" style="20" customWidth="1"/>
    <col min="16165" max="16165" width="1.5703125" style="20" customWidth="1"/>
    <col min="16166" max="16166" width="7.5703125" style="20" customWidth="1"/>
    <col min="16167" max="16167" width="1.5703125" style="20" customWidth="1"/>
    <col min="16168" max="16168" width="7.85546875" style="20" customWidth="1"/>
    <col min="16169" max="16169" width="1.5703125" style="20" customWidth="1"/>
    <col min="16170" max="16170" width="13.7109375" style="20" customWidth="1"/>
    <col min="16171" max="16171" width="1.28515625" style="20" customWidth="1"/>
    <col min="16172" max="16172" width="12.85546875" style="20" customWidth="1"/>
    <col min="16173" max="16173" width="1.5703125" style="20" customWidth="1"/>
    <col min="16174" max="16174" width="8.140625" style="20" customWidth="1"/>
    <col min="16175" max="16175" width="1.5703125" style="20" customWidth="1"/>
    <col min="16176" max="16176" width="13.140625" style="20" customWidth="1"/>
    <col min="16177" max="16177" width="1.5703125" style="20" customWidth="1"/>
    <col min="16178" max="16178" width="8.42578125" style="20" customWidth="1"/>
    <col min="16179" max="16179" width="1.28515625" style="20" customWidth="1"/>
    <col min="16180" max="16180" width="11.7109375" style="20" customWidth="1"/>
    <col min="16181" max="16181" width="1.5703125" style="20" customWidth="1"/>
    <col min="16182" max="16182" width="8.42578125" style="20" customWidth="1"/>
    <col min="16183" max="16183" width="1" style="20" customWidth="1"/>
    <col min="16184" max="16184" width="11.5703125" style="20" customWidth="1"/>
    <col min="16185" max="16185" width="1.5703125" style="20" customWidth="1"/>
    <col min="16186" max="16186" width="11" style="20" customWidth="1"/>
    <col min="16187" max="16187" width="1.5703125" style="20" customWidth="1"/>
    <col min="16188" max="16188" width="4.140625" style="20" customWidth="1"/>
    <col min="16189" max="16189" width="1.5703125" style="20" customWidth="1"/>
    <col min="16190" max="16190" width="11" style="20" customWidth="1"/>
    <col min="16191" max="16191" width="1.5703125" style="20" customWidth="1"/>
    <col min="16192" max="16192" width="11" style="20" customWidth="1"/>
    <col min="16193" max="16193" width="1.5703125" style="20" customWidth="1"/>
    <col min="16194" max="16194" width="11" style="20" customWidth="1"/>
    <col min="16195" max="16195" width="1.5703125" style="20" customWidth="1"/>
    <col min="16196" max="16196" width="11" style="20" customWidth="1"/>
    <col min="16197" max="16197" width="1.5703125" style="20" customWidth="1"/>
    <col min="16198" max="16198" width="11" style="20" customWidth="1"/>
    <col min="16199" max="16199" width="1.5703125" style="20" customWidth="1"/>
    <col min="16200" max="16200" width="11" style="20" customWidth="1"/>
    <col min="16201" max="16201" width="1.5703125" style="20" customWidth="1"/>
    <col min="16202" max="16202" width="11" style="20" customWidth="1"/>
    <col min="16203" max="16384" width="7.5703125" style="20"/>
  </cols>
  <sheetData>
    <row r="1" spans="1:74" s="15" customFormat="1" ht="10.5" customHeight="1" x14ac:dyDescent="0.25">
      <c r="A1" s="10"/>
      <c r="B1" s="10"/>
      <c r="C1" s="11"/>
      <c r="D1" s="10"/>
      <c r="E1" s="10"/>
      <c r="F1" s="10"/>
      <c r="G1" s="10"/>
      <c r="H1" s="10"/>
      <c r="I1" s="10"/>
      <c r="J1" s="10"/>
      <c r="K1" s="10"/>
      <c r="L1" s="10"/>
      <c r="M1" s="10"/>
      <c r="N1" s="10"/>
      <c r="O1" s="10"/>
      <c r="P1" s="10"/>
      <c r="Q1" s="10"/>
      <c r="R1" s="10"/>
      <c r="S1" s="10"/>
      <c r="T1" s="10"/>
      <c r="U1" s="10"/>
      <c r="V1" s="10"/>
      <c r="W1" s="10"/>
      <c r="X1" s="10"/>
      <c r="Y1" s="12"/>
      <c r="Z1" s="10"/>
      <c r="AA1" s="13" t="s">
        <v>45</v>
      </c>
      <c r="AB1" s="10"/>
      <c r="AC1" s="12"/>
      <c r="AD1" s="14" t="s">
        <v>46</v>
      </c>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2"/>
      <c r="BG1" s="12"/>
      <c r="BH1" s="13" t="s">
        <v>518</v>
      </c>
      <c r="BI1" s="10"/>
      <c r="BJ1" s="10"/>
      <c r="BK1" s="10"/>
      <c r="BL1" s="10"/>
      <c r="BM1" s="10"/>
      <c r="BN1" s="10"/>
      <c r="BO1" s="10"/>
      <c r="BP1" s="10"/>
      <c r="BQ1" s="10"/>
      <c r="BR1" s="10"/>
      <c r="BS1" s="10"/>
      <c r="BT1" s="10"/>
      <c r="BU1" s="10"/>
      <c r="BV1" s="10"/>
    </row>
    <row r="2" spans="1:74" s="15" customFormat="1" ht="10.5" customHeight="1" x14ac:dyDescent="0.25">
      <c r="A2" s="16"/>
      <c r="B2" s="10"/>
      <c r="C2" s="11"/>
      <c r="D2" s="10"/>
      <c r="E2" s="10"/>
      <c r="F2" s="10"/>
      <c r="G2" s="10"/>
      <c r="H2" s="10"/>
      <c r="I2" s="10"/>
      <c r="J2" s="10"/>
      <c r="K2" s="10"/>
      <c r="L2" s="10"/>
      <c r="M2" s="10"/>
      <c r="N2" s="10"/>
      <c r="O2" s="10"/>
      <c r="P2" s="10"/>
      <c r="Q2" s="10"/>
      <c r="R2" s="10"/>
      <c r="S2" s="10"/>
      <c r="T2" s="10"/>
      <c r="U2" s="10"/>
      <c r="V2" s="10"/>
      <c r="W2" s="10"/>
      <c r="X2" s="10"/>
      <c r="Y2" s="12"/>
      <c r="Z2" s="10"/>
      <c r="AA2" s="13" t="s">
        <v>519</v>
      </c>
      <c r="AB2" s="10"/>
      <c r="AC2" s="12"/>
      <c r="AD2" s="14" t="s">
        <v>395</v>
      </c>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2"/>
      <c r="BG2" s="12"/>
      <c r="BH2" s="13" t="s">
        <v>50</v>
      </c>
      <c r="BI2" s="10"/>
      <c r="BJ2" s="10"/>
      <c r="BK2" s="10"/>
      <c r="BL2" s="10"/>
      <c r="BM2" s="10"/>
      <c r="BN2" s="10"/>
      <c r="BO2" s="10"/>
      <c r="BP2" s="10"/>
      <c r="BQ2" s="10"/>
      <c r="BR2" s="10"/>
      <c r="BS2" s="10"/>
      <c r="BT2" s="10"/>
      <c r="BU2" s="10"/>
      <c r="BV2" s="10"/>
    </row>
    <row r="3" spans="1:74" s="15" customFormat="1" ht="10.5" customHeight="1" x14ac:dyDescent="0.25">
      <c r="A3" s="17"/>
      <c r="B3" s="10"/>
      <c r="C3" s="11"/>
      <c r="D3" s="10"/>
      <c r="E3" s="10"/>
      <c r="F3" s="10"/>
      <c r="G3" s="10"/>
      <c r="H3" s="10"/>
      <c r="I3" s="10"/>
      <c r="J3" s="10"/>
      <c r="K3" s="10"/>
      <c r="L3" s="10"/>
      <c r="M3" s="10"/>
      <c r="N3" s="10"/>
      <c r="O3" s="10"/>
      <c r="P3" s="10"/>
      <c r="Q3" s="10"/>
      <c r="R3" s="10"/>
      <c r="S3" s="10"/>
      <c r="T3" s="10"/>
      <c r="U3" s="10"/>
      <c r="V3" s="10"/>
      <c r="W3" s="10"/>
      <c r="X3" s="10"/>
      <c r="Y3" s="12"/>
      <c r="Z3" s="10"/>
      <c r="AA3" s="13" t="s">
        <v>51</v>
      </c>
      <c r="AB3" s="10"/>
      <c r="AC3" s="12"/>
      <c r="AD3" s="18" t="s">
        <v>52</v>
      </c>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row>
    <row r="4" spans="1:74" ht="10.5" customHeight="1" x14ac:dyDescent="0.2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21" t="s">
        <v>396</v>
      </c>
      <c r="AS4" s="21"/>
      <c r="AT4" s="21"/>
      <c r="AU4" s="21"/>
      <c r="AV4" s="21"/>
      <c r="AW4" s="21"/>
      <c r="AX4" s="21"/>
      <c r="AY4" s="21"/>
      <c r="AZ4" s="21"/>
      <c r="BA4" s="21"/>
      <c r="BB4" s="21"/>
      <c r="BC4" s="21"/>
      <c r="BD4" s="21"/>
      <c r="BE4" s="11"/>
      <c r="BF4" s="11"/>
      <c r="BG4" s="11"/>
      <c r="BH4" s="11"/>
      <c r="BI4" s="11"/>
      <c r="BJ4" s="11"/>
      <c r="BK4" s="11"/>
      <c r="BL4" s="11"/>
      <c r="BM4" s="11"/>
      <c r="BN4" s="11"/>
      <c r="BO4" s="11"/>
      <c r="BP4" s="11"/>
      <c r="BQ4" s="11"/>
      <c r="BR4" s="11"/>
      <c r="BS4" s="11"/>
      <c r="BT4" s="11"/>
      <c r="BU4" s="11"/>
      <c r="BV4" s="11"/>
    </row>
    <row r="5" spans="1:74" ht="8.85" customHeight="1"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row>
    <row r="6" spans="1:74" ht="9.6" customHeight="1" x14ac:dyDescent="0.25">
      <c r="A6" s="11"/>
      <c r="B6" s="11"/>
      <c r="C6" s="11"/>
      <c r="D6" s="11"/>
      <c r="E6" s="21" t="s">
        <v>520</v>
      </c>
      <c r="F6" s="21"/>
      <c r="G6" s="21"/>
      <c r="H6" s="21"/>
      <c r="I6" s="21"/>
      <c r="J6" s="21"/>
      <c r="K6" s="21"/>
      <c r="L6" s="21"/>
      <c r="M6" s="21"/>
      <c r="N6" s="21"/>
      <c r="O6" s="21"/>
      <c r="P6" s="21"/>
      <c r="Q6" s="21"/>
      <c r="R6" s="21"/>
      <c r="S6" s="21"/>
      <c r="T6" s="21"/>
      <c r="U6" s="21"/>
      <c r="V6" s="21"/>
      <c r="W6" s="21"/>
      <c r="X6" s="21"/>
      <c r="Y6" s="21"/>
      <c r="Z6" s="21"/>
      <c r="AA6" s="21"/>
      <c r="AB6" s="22"/>
      <c r="AC6" s="86"/>
      <c r="AD6" s="21"/>
      <c r="AE6" s="21"/>
      <c r="AF6" s="21"/>
      <c r="AG6" s="21"/>
      <c r="AH6" s="21"/>
      <c r="AI6" s="11"/>
      <c r="AJ6" s="11"/>
      <c r="AK6" s="11"/>
      <c r="AL6" s="11"/>
      <c r="AM6" s="11"/>
      <c r="AN6" s="11"/>
      <c r="AO6" s="11"/>
      <c r="AP6" s="11"/>
      <c r="AQ6" s="11"/>
      <c r="AR6" s="11"/>
      <c r="AS6" s="11"/>
      <c r="AT6" s="11"/>
      <c r="AU6" s="11"/>
      <c r="AV6" s="21" t="s">
        <v>400</v>
      </c>
      <c r="AW6" s="21"/>
      <c r="AX6" s="21"/>
      <c r="AY6" s="21"/>
      <c r="AZ6" s="21"/>
      <c r="BA6" s="21"/>
      <c r="BB6" s="21"/>
      <c r="BC6" s="11"/>
      <c r="BD6" s="11"/>
      <c r="BE6" s="11"/>
      <c r="BF6" s="11"/>
      <c r="BG6" s="11"/>
      <c r="BH6" s="11"/>
      <c r="BI6" s="11"/>
      <c r="BJ6" s="11"/>
      <c r="BK6" s="11"/>
      <c r="BL6" s="11"/>
      <c r="BM6" s="11"/>
      <c r="BN6" s="11"/>
      <c r="BO6" s="11"/>
      <c r="BP6" s="11"/>
      <c r="BQ6" s="11"/>
      <c r="BR6" s="11"/>
      <c r="BS6" s="11"/>
      <c r="BT6" s="11"/>
      <c r="BU6" s="11"/>
      <c r="BV6" s="11"/>
    </row>
    <row r="7" spans="1:74" ht="9.6"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22" t="s">
        <v>521</v>
      </c>
      <c r="AE7" s="22"/>
      <c r="AF7" s="22"/>
      <c r="AG7" s="22"/>
      <c r="AH7" s="22"/>
      <c r="AI7" s="11"/>
      <c r="AJ7" s="22" t="s">
        <v>522</v>
      </c>
      <c r="AK7" s="22"/>
      <c r="AL7" s="22"/>
      <c r="AM7" s="22"/>
      <c r="AN7" s="22"/>
      <c r="AO7" s="11"/>
      <c r="AP7" s="11"/>
      <c r="AQ7" s="11"/>
      <c r="AR7" s="22" t="s">
        <v>401</v>
      </c>
      <c r="AS7" s="22"/>
      <c r="AT7" s="22"/>
      <c r="AU7" s="11"/>
      <c r="AV7" s="11"/>
      <c r="AW7" s="11"/>
      <c r="AX7" s="11"/>
      <c r="AY7" s="11"/>
      <c r="AZ7" s="11"/>
      <c r="BA7" s="11"/>
      <c r="BB7" s="11"/>
      <c r="BC7" s="11"/>
      <c r="BD7" s="11"/>
      <c r="BE7" s="11"/>
      <c r="BF7" s="27" t="s">
        <v>300</v>
      </c>
      <c r="BG7" s="11"/>
      <c r="BH7" s="11"/>
      <c r="BI7" s="11"/>
      <c r="BJ7" s="11"/>
      <c r="BK7" s="11"/>
      <c r="BL7" s="11"/>
      <c r="BM7" s="11"/>
      <c r="BN7" s="11"/>
      <c r="BO7" s="11"/>
      <c r="BP7" s="11"/>
      <c r="BQ7" s="11"/>
      <c r="BR7" s="11"/>
      <c r="BS7" s="11"/>
      <c r="BT7" s="11"/>
      <c r="BU7" s="11"/>
      <c r="BV7" s="11"/>
    </row>
    <row r="8" spans="1:74" ht="9.6" customHeight="1" x14ac:dyDescent="0.25">
      <c r="A8" s="11"/>
      <c r="B8" s="11"/>
      <c r="C8" s="11"/>
      <c r="D8" s="11"/>
      <c r="E8" s="21" t="s">
        <v>523</v>
      </c>
      <c r="F8" s="21"/>
      <c r="G8" s="21"/>
      <c r="H8" s="21"/>
      <c r="I8" s="21"/>
      <c r="J8" s="11"/>
      <c r="K8" s="21" t="s">
        <v>524</v>
      </c>
      <c r="L8" s="21"/>
      <c r="M8" s="21"/>
      <c r="N8" s="21"/>
      <c r="O8" s="21"/>
      <c r="P8" s="11"/>
      <c r="Q8" s="21" t="s">
        <v>525</v>
      </c>
      <c r="R8" s="21"/>
      <c r="S8" s="21"/>
      <c r="T8" s="21"/>
      <c r="U8" s="21"/>
      <c r="V8" s="11"/>
      <c r="W8" s="21" t="s">
        <v>526</v>
      </c>
      <c r="X8" s="21"/>
      <c r="Y8" s="21"/>
      <c r="Z8" s="21"/>
      <c r="AA8" s="21"/>
      <c r="AB8" s="11"/>
      <c r="AC8" s="73"/>
      <c r="AD8" s="21" t="s">
        <v>527</v>
      </c>
      <c r="AE8" s="21"/>
      <c r="AF8" s="21"/>
      <c r="AG8" s="21"/>
      <c r="AH8" s="21"/>
      <c r="AI8" s="11"/>
      <c r="AJ8" s="21" t="s">
        <v>528</v>
      </c>
      <c r="AK8" s="21"/>
      <c r="AL8" s="21"/>
      <c r="AM8" s="21"/>
      <c r="AN8" s="21"/>
      <c r="AO8" s="11"/>
      <c r="AP8" s="11"/>
      <c r="AQ8" s="11"/>
      <c r="AR8" s="21" t="s">
        <v>403</v>
      </c>
      <c r="AS8" s="21"/>
      <c r="AT8" s="21"/>
      <c r="AU8" s="11"/>
      <c r="AV8" s="21" t="s">
        <v>62</v>
      </c>
      <c r="AW8" s="21"/>
      <c r="AX8" s="21"/>
      <c r="AY8" s="11"/>
      <c r="AZ8" s="21" t="s">
        <v>63</v>
      </c>
      <c r="BA8" s="21"/>
      <c r="BB8" s="21"/>
      <c r="BC8" s="11"/>
      <c r="BD8" s="11"/>
      <c r="BE8" s="11"/>
      <c r="BF8" s="23" t="s">
        <v>529</v>
      </c>
      <c r="BG8" s="11"/>
      <c r="BH8" s="11"/>
      <c r="BI8" s="11"/>
      <c r="BJ8" s="11"/>
      <c r="BK8" s="11"/>
      <c r="BL8" s="11"/>
      <c r="BM8" s="11"/>
      <c r="BN8" s="11"/>
      <c r="BO8" s="11"/>
      <c r="BP8" s="11"/>
      <c r="BQ8" s="11"/>
      <c r="BR8" s="11"/>
      <c r="BS8" s="11"/>
      <c r="BT8" s="11"/>
      <c r="BU8" s="11"/>
      <c r="BV8" s="11"/>
    </row>
    <row r="9" spans="1:74" ht="9.6" customHeight="1" x14ac:dyDescent="0.2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25" t="s">
        <v>459</v>
      </c>
      <c r="BE9" s="11"/>
      <c r="BF9" s="25" t="s">
        <v>530</v>
      </c>
      <c r="BG9" s="11"/>
      <c r="BH9" s="11"/>
      <c r="BI9" s="11"/>
      <c r="BJ9" s="11"/>
      <c r="BK9" s="11"/>
      <c r="BL9" s="11"/>
      <c r="BM9" s="11"/>
      <c r="BN9" s="25" t="s">
        <v>531</v>
      </c>
      <c r="BO9" s="11"/>
      <c r="BP9" s="25" t="s">
        <v>532</v>
      </c>
      <c r="BQ9" s="11"/>
      <c r="BR9" s="25" t="s">
        <v>533</v>
      </c>
      <c r="BS9" s="11"/>
      <c r="BT9" s="25" t="s">
        <v>534</v>
      </c>
      <c r="BU9" s="11"/>
      <c r="BV9" s="25" t="s">
        <v>535</v>
      </c>
    </row>
    <row r="10" spans="1:74" ht="9.6" customHeight="1" x14ac:dyDescent="0.25">
      <c r="A10" s="11"/>
      <c r="B10" s="11"/>
      <c r="C10" s="11"/>
      <c r="D10" s="11"/>
      <c r="E10" s="11"/>
      <c r="F10" s="11"/>
      <c r="G10" s="11"/>
      <c r="H10" s="11"/>
      <c r="I10" s="25" t="s">
        <v>67</v>
      </c>
      <c r="J10" s="11"/>
      <c r="K10" s="11"/>
      <c r="L10" s="11"/>
      <c r="M10" s="11"/>
      <c r="N10" s="11"/>
      <c r="O10" s="25" t="s">
        <v>67</v>
      </c>
      <c r="P10" s="11"/>
      <c r="Q10" s="11"/>
      <c r="R10" s="11"/>
      <c r="S10" s="11"/>
      <c r="T10" s="11"/>
      <c r="U10" s="25" t="s">
        <v>67</v>
      </c>
      <c r="V10" s="11"/>
      <c r="W10" s="11"/>
      <c r="X10" s="11"/>
      <c r="Y10" s="11"/>
      <c r="Z10" s="11"/>
      <c r="AA10" s="25" t="s">
        <v>67</v>
      </c>
      <c r="AB10" s="11"/>
      <c r="AC10" s="11"/>
      <c r="AD10" s="11"/>
      <c r="AE10" s="11"/>
      <c r="AF10" s="11"/>
      <c r="AG10" s="11"/>
      <c r="AH10" s="25" t="s">
        <v>67</v>
      </c>
      <c r="AI10" s="11"/>
      <c r="AJ10" s="11"/>
      <c r="AK10" s="11"/>
      <c r="AL10" s="11"/>
      <c r="AM10" s="11"/>
      <c r="AN10" s="25" t="s">
        <v>67</v>
      </c>
      <c r="AO10" s="11"/>
      <c r="AP10" s="25"/>
      <c r="AQ10" s="11"/>
      <c r="AR10" s="11"/>
      <c r="AS10" s="11"/>
      <c r="AT10" s="25" t="s">
        <v>269</v>
      </c>
      <c r="AU10" s="11"/>
      <c r="AV10" s="11"/>
      <c r="AW10" s="11"/>
      <c r="AX10" s="25" t="s">
        <v>269</v>
      </c>
      <c r="AY10" s="11"/>
      <c r="AZ10" s="11"/>
      <c r="BA10" s="11"/>
      <c r="BB10" s="25" t="s">
        <v>269</v>
      </c>
      <c r="BC10" s="11"/>
      <c r="BD10" s="25" t="s">
        <v>465</v>
      </c>
      <c r="BE10" s="11"/>
      <c r="BF10" s="25" t="s">
        <v>536</v>
      </c>
      <c r="BG10" s="11"/>
      <c r="BH10" s="11"/>
      <c r="BI10" s="11"/>
      <c r="BJ10" s="11"/>
      <c r="BK10" s="11"/>
      <c r="BL10" s="11"/>
      <c r="BM10" s="11"/>
      <c r="BN10" s="25" t="s">
        <v>537</v>
      </c>
      <c r="BO10" s="11"/>
      <c r="BP10" s="25" t="s">
        <v>538</v>
      </c>
      <c r="BQ10" s="11"/>
      <c r="BR10" s="87" t="s">
        <v>539</v>
      </c>
      <c r="BS10" s="11"/>
      <c r="BT10" s="25" t="s">
        <v>540</v>
      </c>
      <c r="BU10" s="11"/>
      <c r="BV10" s="25" t="s">
        <v>541</v>
      </c>
    </row>
    <row r="11" spans="1:74" ht="9.6" customHeight="1" x14ac:dyDescent="0.25">
      <c r="A11" s="276" t="s">
        <v>74</v>
      </c>
      <c r="B11" s="11"/>
      <c r="C11" s="27" t="s">
        <v>76</v>
      </c>
      <c r="D11" s="11"/>
      <c r="E11" s="27" t="s">
        <v>77</v>
      </c>
      <c r="F11" s="11"/>
      <c r="G11" s="27" t="s">
        <v>438</v>
      </c>
      <c r="H11" s="11"/>
      <c r="I11" s="27" t="s">
        <v>83</v>
      </c>
      <c r="J11" s="11"/>
      <c r="K11" s="27" t="s">
        <v>77</v>
      </c>
      <c r="L11" s="11"/>
      <c r="M11" s="27" t="s">
        <v>438</v>
      </c>
      <c r="N11" s="11"/>
      <c r="O11" s="27" t="s">
        <v>83</v>
      </c>
      <c r="P11" s="11"/>
      <c r="Q11" s="27" t="s">
        <v>77</v>
      </c>
      <c r="R11" s="11"/>
      <c r="S11" s="27" t="s">
        <v>438</v>
      </c>
      <c r="T11" s="11"/>
      <c r="U11" s="27" t="s">
        <v>83</v>
      </c>
      <c r="V11" s="11"/>
      <c r="W11" s="27" t="s">
        <v>77</v>
      </c>
      <c r="X11" s="11"/>
      <c r="Y11" s="27" t="s">
        <v>438</v>
      </c>
      <c r="Z11" s="11"/>
      <c r="AA11" s="27" t="s">
        <v>83</v>
      </c>
      <c r="AB11" s="11"/>
      <c r="AC11" s="73"/>
      <c r="AD11" s="27" t="s">
        <v>77</v>
      </c>
      <c r="AE11" s="11"/>
      <c r="AF11" s="27" t="s">
        <v>438</v>
      </c>
      <c r="AG11" s="11"/>
      <c r="AH11" s="27" t="s">
        <v>83</v>
      </c>
      <c r="AI11" s="11"/>
      <c r="AJ11" s="27" t="s">
        <v>77</v>
      </c>
      <c r="AK11" s="11"/>
      <c r="AL11" s="27" t="s">
        <v>438</v>
      </c>
      <c r="AM11" s="11"/>
      <c r="AN11" s="27" t="s">
        <v>83</v>
      </c>
      <c r="AO11" s="11"/>
      <c r="AP11" s="27" t="s">
        <v>542</v>
      </c>
      <c r="AQ11" s="11"/>
      <c r="AR11" s="27" t="s">
        <v>77</v>
      </c>
      <c r="AS11" s="11"/>
      <c r="AT11" s="27" t="s">
        <v>376</v>
      </c>
      <c r="AU11" s="11"/>
      <c r="AV11" s="27" t="s">
        <v>77</v>
      </c>
      <c r="AW11" s="11"/>
      <c r="AX11" s="27" t="s">
        <v>376</v>
      </c>
      <c r="AY11" s="11"/>
      <c r="AZ11" s="27" t="s">
        <v>77</v>
      </c>
      <c r="BA11" s="11"/>
      <c r="BB11" s="27" t="s">
        <v>376</v>
      </c>
      <c r="BC11" s="11"/>
      <c r="BD11" s="27" t="s">
        <v>421</v>
      </c>
      <c r="BE11" s="11"/>
      <c r="BF11" s="27" t="s">
        <v>72</v>
      </c>
      <c r="BG11" s="11"/>
      <c r="BH11" s="276" t="s">
        <v>74</v>
      </c>
      <c r="BI11" s="11"/>
      <c r="BJ11" s="11"/>
      <c r="BK11" s="11"/>
      <c r="BL11" s="29" t="s">
        <v>523</v>
      </c>
      <c r="BM11" s="11"/>
      <c r="BN11" s="282" t="s">
        <v>543</v>
      </c>
      <c r="BO11" s="11"/>
      <c r="BP11" s="29" t="s">
        <v>471</v>
      </c>
      <c r="BQ11" s="11"/>
      <c r="BR11" s="29" t="s">
        <v>471</v>
      </c>
      <c r="BS11" s="11"/>
      <c r="BT11" s="29" t="s">
        <v>86</v>
      </c>
      <c r="BU11" s="11"/>
      <c r="BV11" s="29" t="s">
        <v>544</v>
      </c>
    </row>
    <row r="12" spans="1:74" ht="8.85" customHeight="1" x14ac:dyDescent="0.25">
      <c r="A12" s="30"/>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30"/>
      <c r="BI12" s="11"/>
      <c r="BJ12" s="11"/>
      <c r="BK12" s="11"/>
      <c r="BL12" s="11"/>
      <c r="BM12" s="11"/>
      <c r="BN12" s="11"/>
      <c r="BO12" s="11"/>
      <c r="BP12" s="11"/>
      <c r="BQ12" s="11"/>
      <c r="BR12" s="11"/>
      <c r="BS12" s="11"/>
      <c r="BT12" s="11"/>
      <c r="BU12" s="11"/>
      <c r="BV12" s="11"/>
    </row>
    <row r="13" spans="1:74" ht="8.85" customHeight="1" x14ac:dyDescent="0.25">
      <c r="A13" s="30"/>
      <c r="B13" s="30" t="s">
        <v>87</v>
      </c>
      <c r="C13" s="30"/>
      <c r="D13" s="30"/>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30"/>
      <c r="BI13" s="11"/>
      <c r="BJ13" s="11"/>
      <c r="BK13" s="11"/>
      <c r="BL13" s="11"/>
      <c r="BM13" s="11"/>
      <c r="BN13" s="11"/>
      <c r="BO13" s="11"/>
      <c r="BP13" s="11"/>
      <c r="BQ13" s="11"/>
      <c r="BR13" s="11"/>
      <c r="BS13" s="11"/>
      <c r="BT13" s="11"/>
      <c r="BU13" s="11"/>
      <c r="BV13" s="11"/>
    </row>
    <row r="14" spans="1:74" ht="8.85" customHeight="1" x14ac:dyDescent="0.25">
      <c r="A14" s="30">
        <v>1</v>
      </c>
      <c r="B14" s="31"/>
      <c r="C14" s="11" t="s">
        <v>88</v>
      </c>
      <c r="D14" s="31"/>
      <c r="E14" s="34">
        <v>204411225</v>
      </c>
      <c r="F14" s="31"/>
      <c r="G14" s="32">
        <f t="shared" ref="G14:G58" si="0">(E14/$BJ14)</f>
        <v>1281.8644019966889</v>
      </c>
      <c r="H14" s="31"/>
      <c r="I14" s="33">
        <f>IF(G$60,G14/G$60*100,0)</f>
        <v>98.719990756079895</v>
      </c>
      <c r="J14" s="31"/>
      <c r="K14" s="34">
        <v>25965531</v>
      </c>
      <c r="L14" s="31"/>
      <c r="M14" s="32">
        <f t="shared" ref="M14:M58" si="1">(K14/$BJ14)</f>
        <v>162.83004941554208</v>
      </c>
      <c r="N14" s="31"/>
      <c r="O14" s="33">
        <f>IF(M$60,M14/M$60*100,0)</f>
        <v>178.55286210688021</v>
      </c>
      <c r="P14" s="31"/>
      <c r="Q14" s="34">
        <v>9994105</v>
      </c>
      <c r="R14" s="31"/>
      <c r="S14" s="32">
        <f t="shared" ref="S14:S58" si="2">(Q14/$BJ14)</f>
        <v>62.673111172427632</v>
      </c>
      <c r="T14" s="31"/>
      <c r="U14" s="33">
        <f>IF(S$60,S14/S$60*100,0)</f>
        <v>78.132081874291814</v>
      </c>
      <c r="V14" s="31"/>
      <c r="W14" s="34">
        <v>22866184</v>
      </c>
      <c r="X14" s="31"/>
      <c r="Y14" s="32">
        <f t="shared" ref="Y14:Y58" si="3">(W14/$BJ14)</f>
        <v>143.39401996688909</v>
      </c>
      <c r="Z14" s="31"/>
      <c r="AA14" s="33">
        <f>IF(Y$60,Y14/Y$60*100,0)</f>
        <v>85.734890522232817</v>
      </c>
      <c r="AB14" s="31"/>
      <c r="AC14" s="19"/>
      <c r="AD14" s="34">
        <v>9193463</v>
      </c>
      <c r="AE14" s="31"/>
      <c r="AF14" s="32">
        <f t="shared" ref="AF14:AF58" si="4">(AD14/$BJ14)</f>
        <v>57.65227888426228</v>
      </c>
      <c r="AG14" s="31"/>
      <c r="AH14" s="33">
        <f>IF(AF$60,AF14/AF$60*100,0)</f>
        <v>68.30835398437651</v>
      </c>
      <c r="AI14" s="31"/>
      <c r="AJ14" s="34">
        <v>12131</v>
      </c>
      <c r="AK14" s="31"/>
      <c r="AL14" s="32">
        <f t="shared" ref="AL14:AL30" si="5">(AJ14/$BJ14)</f>
        <v>7.6073596548437261E-2</v>
      </c>
      <c r="AM14" s="31"/>
      <c r="AN14" s="33">
        <f>IF(AL$60,AL14/AL$60*100,0)</f>
        <v>29.718952120569043</v>
      </c>
      <c r="AO14" s="31"/>
      <c r="AP14" s="34">
        <f t="shared" ref="AP14:AP58" si="6">(E14+K14+Q14+W14+AD14+AJ14)</f>
        <v>272442639</v>
      </c>
      <c r="AQ14" s="19"/>
      <c r="AR14" s="34">
        <v>44328919</v>
      </c>
      <c r="AS14" s="19"/>
      <c r="AT14" s="33">
        <f t="shared" ref="AT14:AT58" si="7">IF($AP14,AR14/$AP14*100,0)</f>
        <v>16.270918224367957</v>
      </c>
      <c r="AU14" s="19"/>
      <c r="AV14" s="34">
        <v>15755884</v>
      </c>
      <c r="AW14" s="19"/>
      <c r="AX14" s="33">
        <f t="shared" ref="AX14:AX58" si="8">IF($AP14,AV14/$AP14*100,0)</f>
        <v>5.7831931366661005</v>
      </c>
      <c r="AY14" s="19"/>
      <c r="AZ14" s="34">
        <v>124109</v>
      </c>
      <c r="BA14" s="19"/>
      <c r="BB14" s="33">
        <f t="shared" ref="BB14:BB58" si="9">IF($AP14,AZ14/$AP14*100,0)</f>
        <v>4.5554176268274953E-2</v>
      </c>
      <c r="BC14" s="19"/>
      <c r="BD14" s="34">
        <v>2186476</v>
      </c>
      <c r="BE14" s="19"/>
      <c r="BF14" s="34">
        <v>909</v>
      </c>
      <c r="BG14" s="19"/>
      <c r="BH14" s="30">
        <v>1</v>
      </c>
      <c r="BI14" s="19"/>
      <c r="BJ14" s="40">
        <v>159464</v>
      </c>
      <c r="BK14" s="19"/>
      <c r="BL14" s="283">
        <f>IF(E14,BJ14,0)</f>
        <v>159464</v>
      </c>
      <c r="BM14" s="19"/>
      <c r="BN14" s="283">
        <f>IF(K14,BJ14,0)</f>
        <v>159464</v>
      </c>
      <c r="BO14" s="19"/>
      <c r="BP14" s="283">
        <f>IF(Q14,BJ14,0)</f>
        <v>159464</v>
      </c>
      <c r="BQ14" s="19"/>
      <c r="BR14" s="283">
        <f>IF(W14,BJ14,0)</f>
        <v>159464</v>
      </c>
      <c r="BS14" s="19"/>
      <c r="BT14" s="283">
        <f>IF(AD14,BJ14,0)</f>
        <v>159464</v>
      </c>
      <c r="BU14" s="19"/>
      <c r="BV14" s="283">
        <f>IF(AJ14,BJ14,0)</f>
        <v>159464</v>
      </c>
    </row>
    <row r="15" spans="1:74" ht="8.85" customHeight="1" x14ac:dyDescent="0.25">
      <c r="A15" s="30">
        <v>2</v>
      </c>
      <c r="B15" s="31"/>
      <c r="C15" s="11" t="s">
        <v>90</v>
      </c>
      <c r="D15" s="31"/>
      <c r="E15" s="36">
        <v>19600807</v>
      </c>
      <c r="F15" s="31"/>
      <c r="G15" s="33">
        <f t="shared" si="0"/>
        <v>1109.3331258135718</v>
      </c>
      <c r="H15" s="31"/>
      <c r="I15" s="33">
        <f>IF(G$60,G15/G$60*100,0)</f>
        <v>85.43287086773465</v>
      </c>
      <c r="J15" s="31"/>
      <c r="K15" s="36">
        <v>1463304</v>
      </c>
      <c r="L15" s="31"/>
      <c r="M15" s="33">
        <f t="shared" si="1"/>
        <v>82.81759012960552</v>
      </c>
      <c r="N15" s="31"/>
      <c r="O15" s="33">
        <f>IF(M$60,M15/M$60*100,0)</f>
        <v>90.814427702459042</v>
      </c>
      <c r="P15" s="31"/>
      <c r="Q15" s="36">
        <v>649413</v>
      </c>
      <c r="R15" s="31"/>
      <c r="S15" s="33">
        <f t="shared" si="2"/>
        <v>36.754372064067013</v>
      </c>
      <c r="T15" s="31"/>
      <c r="U15" s="33">
        <f>IF(S$60,S15/S$60*100,0)</f>
        <v>45.820217851435466</v>
      </c>
      <c r="V15" s="31"/>
      <c r="W15" s="36">
        <v>2455302</v>
      </c>
      <c r="X15" s="31"/>
      <c r="Y15" s="33">
        <f t="shared" si="3"/>
        <v>138.96100515026316</v>
      </c>
      <c r="Z15" s="31"/>
      <c r="AA15" s="33">
        <f>IF(Y$60,Y15/Y$60*100,0)</f>
        <v>83.084403144344805</v>
      </c>
      <c r="AB15" s="31"/>
      <c r="AC15" s="19"/>
      <c r="AD15" s="36">
        <v>1500896</v>
      </c>
      <c r="AE15" s="31"/>
      <c r="AF15" s="33">
        <f t="shared" si="4"/>
        <v>84.945158186654595</v>
      </c>
      <c r="AG15" s="31"/>
      <c r="AH15" s="33">
        <f>IF(AF$60,AF15/AF$60*100,0)</f>
        <v>100.64587292934914</v>
      </c>
      <c r="AI15" s="31"/>
      <c r="AJ15" s="36">
        <v>33760</v>
      </c>
      <c r="AK15" s="31"/>
      <c r="AL15" s="33">
        <f t="shared" si="5"/>
        <v>1.9106910408059312</v>
      </c>
      <c r="AM15" s="31"/>
      <c r="AN15" s="33">
        <f>IF(AL$60,AL15/AL$60*100,0)</f>
        <v>746.43158908303485</v>
      </c>
      <c r="AO15" s="31"/>
      <c r="AP15" s="36">
        <f t="shared" si="6"/>
        <v>25703482</v>
      </c>
      <c r="AQ15" s="19"/>
      <c r="AR15" s="36">
        <v>15718625</v>
      </c>
      <c r="AS15" s="19"/>
      <c r="AT15" s="33">
        <f t="shared" si="7"/>
        <v>61.153679489806088</v>
      </c>
      <c r="AU15" s="19"/>
      <c r="AV15" s="36">
        <v>3576112</v>
      </c>
      <c r="AW15" s="19"/>
      <c r="AX15" s="33">
        <f t="shared" si="8"/>
        <v>13.912947669891572</v>
      </c>
      <c r="AY15" s="19"/>
      <c r="AZ15" s="36">
        <v>0</v>
      </c>
      <c r="BA15" s="19"/>
      <c r="BB15" s="33">
        <f t="shared" si="9"/>
        <v>0</v>
      </c>
      <c r="BC15" s="19"/>
      <c r="BD15" s="36">
        <v>186347</v>
      </c>
      <c r="BE15" s="19"/>
      <c r="BF15" s="36">
        <v>320</v>
      </c>
      <c r="BG15" s="19"/>
      <c r="BH15" s="30">
        <v>2</v>
      </c>
      <c r="BI15" s="19"/>
      <c r="BJ15" s="40">
        <v>17669</v>
      </c>
      <c r="BK15" s="19"/>
      <c r="BL15" s="283">
        <f>IF(E15,BJ15,0)</f>
        <v>17669</v>
      </c>
      <c r="BM15" s="19"/>
      <c r="BN15" s="283">
        <f>IF(K15,BJ15,0)</f>
        <v>17669</v>
      </c>
      <c r="BO15" s="19"/>
      <c r="BP15" s="283">
        <f>IF(Q15,BJ15,0)</f>
        <v>17669</v>
      </c>
      <c r="BQ15" s="19"/>
      <c r="BR15" s="283">
        <f>IF(W15,BJ15,0)</f>
        <v>17669</v>
      </c>
      <c r="BS15" s="19"/>
      <c r="BT15" s="283">
        <f>IF(AD15,BJ15,0)</f>
        <v>17669</v>
      </c>
      <c r="BU15" s="19"/>
      <c r="BV15" s="283">
        <f>IF(AJ15,BJ15,0)</f>
        <v>17669</v>
      </c>
    </row>
    <row r="16" spans="1:74" ht="8.85" customHeight="1" x14ac:dyDescent="0.25">
      <c r="A16" s="30">
        <v>3</v>
      </c>
      <c r="B16" s="31"/>
      <c r="C16" s="11" t="s">
        <v>91</v>
      </c>
      <c r="D16" s="31"/>
      <c r="E16" s="36">
        <v>8516292</v>
      </c>
      <c r="F16" s="31"/>
      <c r="G16" s="33">
        <f t="shared" si="0"/>
        <v>1309.7957551522609</v>
      </c>
      <c r="H16" s="31"/>
      <c r="I16" s="33">
        <f>IF(G$60,G16/G$60*100,0)</f>
        <v>100.8710629919793</v>
      </c>
      <c r="J16" s="31"/>
      <c r="K16" s="36">
        <v>545108</v>
      </c>
      <c r="L16" s="31"/>
      <c r="M16" s="33">
        <f t="shared" si="1"/>
        <v>83.836973239003385</v>
      </c>
      <c r="N16" s="31"/>
      <c r="O16" s="33">
        <f>IF(M$60,M16/M$60*100,0)</f>
        <v>91.932242088806731</v>
      </c>
      <c r="P16" s="31"/>
      <c r="Q16" s="36">
        <v>383754</v>
      </c>
      <c r="R16" s="31"/>
      <c r="S16" s="33">
        <f t="shared" si="2"/>
        <v>59.02091664103353</v>
      </c>
      <c r="T16" s="31"/>
      <c r="U16" s="33">
        <f>IF(S$60,S16/S$60*100,0)</f>
        <v>73.579035810204559</v>
      </c>
      <c r="V16" s="31"/>
      <c r="W16" s="36">
        <v>1210287</v>
      </c>
      <c r="X16" s="31"/>
      <c r="Y16" s="33">
        <f t="shared" si="3"/>
        <v>186.14072593048292</v>
      </c>
      <c r="Z16" s="31"/>
      <c r="AA16" s="33">
        <f>IF(Y$60,Y16/Y$60*100,0)</f>
        <v>111.29302855909829</v>
      </c>
      <c r="AB16" s="31"/>
      <c r="AC16" s="19"/>
      <c r="AD16" s="36">
        <v>367740</v>
      </c>
      <c r="AE16" s="31"/>
      <c r="AF16" s="33">
        <f t="shared" si="4"/>
        <v>56.557982159335587</v>
      </c>
      <c r="AG16" s="31"/>
      <c r="AH16" s="33">
        <f>IF(AF$60,AF16/AF$60*100,0)</f>
        <v>67.011794516184494</v>
      </c>
      <c r="AI16" s="31"/>
      <c r="AJ16" s="36">
        <v>32908</v>
      </c>
      <c r="AK16" s="31"/>
      <c r="AL16" s="33">
        <f t="shared" si="5"/>
        <v>5.0612119347892959</v>
      </c>
      <c r="AM16" s="31"/>
      <c r="AN16" s="33">
        <f>IF(AL$60,AL16/AL$60*100,0)</f>
        <v>1977.2157750722981</v>
      </c>
      <c r="AO16" s="31"/>
      <c r="AP16" s="36">
        <f t="shared" si="6"/>
        <v>11056089</v>
      </c>
      <c r="AQ16" s="19"/>
      <c r="AR16" s="36">
        <v>7126799</v>
      </c>
      <c r="AS16" s="19"/>
      <c r="AT16" s="33">
        <f t="shared" si="7"/>
        <v>64.46039824751773</v>
      </c>
      <c r="AU16" s="19"/>
      <c r="AV16" s="36">
        <v>1074780</v>
      </c>
      <c r="AW16" s="19"/>
      <c r="AX16" s="33">
        <f t="shared" si="8"/>
        <v>9.7211590825652721</v>
      </c>
      <c r="AY16" s="19"/>
      <c r="AZ16" s="36">
        <v>29045</v>
      </c>
      <c r="BA16" s="19"/>
      <c r="BB16" s="33">
        <f t="shared" si="9"/>
        <v>0.26270591707429275</v>
      </c>
      <c r="BC16" s="19"/>
      <c r="BD16" s="36">
        <v>122284</v>
      </c>
      <c r="BE16" s="19"/>
      <c r="BF16" s="36">
        <v>1496</v>
      </c>
      <c r="BG16" s="19"/>
      <c r="BH16" s="30">
        <v>3</v>
      </c>
      <c r="BI16" s="19"/>
      <c r="BJ16" s="40">
        <v>6502</v>
      </c>
      <c r="BK16" s="19"/>
      <c r="BL16" s="283">
        <f>IF(E16,BJ16,0)</f>
        <v>6502</v>
      </c>
      <c r="BM16" s="19"/>
      <c r="BN16" s="283">
        <f>IF(K16,BJ16,0)</f>
        <v>6502</v>
      </c>
      <c r="BO16" s="19"/>
      <c r="BP16" s="283">
        <f>IF(Q16,BJ16,0)</f>
        <v>6502</v>
      </c>
      <c r="BQ16" s="19"/>
      <c r="BR16" s="283">
        <f>IF(W16,BJ16,0)</f>
        <v>6502</v>
      </c>
      <c r="BS16" s="19"/>
      <c r="BT16" s="283">
        <f>IF(AD16,BJ16,0)</f>
        <v>6502</v>
      </c>
      <c r="BU16" s="19"/>
      <c r="BV16" s="283">
        <f>IF(AJ16,BJ16,0)</f>
        <v>6502</v>
      </c>
    </row>
    <row r="17" spans="1:74" ht="8.85" customHeight="1" x14ac:dyDescent="0.25">
      <c r="A17" s="30">
        <v>4</v>
      </c>
      <c r="B17" s="31"/>
      <c r="C17" s="11" t="s">
        <v>92</v>
      </c>
      <c r="D17" s="31"/>
      <c r="E17" s="36">
        <v>57158628</v>
      </c>
      <c r="F17" s="31"/>
      <c r="G17" s="33">
        <f t="shared" si="0"/>
        <v>1164.8148193434004</v>
      </c>
      <c r="H17" s="31"/>
      <c r="I17" s="33">
        <f>IF(G$60,G17/G$60*100,0)</f>
        <v>89.705672471293397</v>
      </c>
      <c r="J17" s="31"/>
      <c r="K17" s="36">
        <v>4988721</v>
      </c>
      <c r="L17" s="31"/>
      <c r="M17" s="33">
        <f t="shared" si="1"/>
        <v>101.66332457052026</v>
      </c>
      <c r="N17" s="31"/>
      <c r="O17" s="33">
        <f>IF(M$60,M17/M$60*100,0)</f>
        <v>111.47989967774636</v>
      </c>
      <c r="P17" s="31"/>
      <c r="Q17" s="36">
        <v>2645133</v>
      </c>
      <c r="R17" s="31"/>
      <c r="S17" s="33">
        <f t="shared" si="2"/>
        <v>53.904200036681544</v>
      </c>
      <c r="T17" s="31"/>
      <c r="U17" s="33">
        <f>IF(S$60,S17/S$60*100,0)</f>
        <v>67.200228165584917</v>
      </c>
      <c r="V17" s="31"/>
      <c r="W17" s="36">
        <v>8379348</v>
      </c>
      <c r="X17" s="31"/>
      <c r="Y17" s="33">
        <f t="shared" si="3"/>
        <v>170.75967475698477</v>
      </c>
      <c r="Z17" s="31"/>
      <c r="AA17" s="33">
        <f>IF(Y$60,Y17/Y$60*100,0)</f>
        <v>102.09674032628897</v>
      </c>
      <c r="AB17" s="31"/>
      <c r="AC17" s="19"/>
      <c r="AD17" s="36">
        <v>2624779</v>
      </c>
      <c r="AE17" s="31"/>
      <c r="AF17" s="33">
        <f t="shared" si="4"/>
        <v>53.48941329909723</v>
      </c>
      <c r="AG17" s="31"/>
      <c r="AH17" s="33">
        <f>IF(AF$60,AF17/AF$60*100,0)</f>
        <v>63.376051194547742</v>
      </c>
      <c r="AI17" s="31"/>
      <c r="AJ17" s="36">
        <v>38704</v>
      </c>
      <c r="AK17" s="31"/>
      <c r="AL17" s="33">
        <f t="shared" si="5"/>
        <v>0.78873469055042689</v>
      </c>
      <c r="AM17" s="31"/>
      <c r="AN17" s="33">
        <f>IF(AL$60,AL17/AL$60*100,0)</f>
        <v>308.12751819056069</v>
      </c>
      <c r="AO17" s="31"/>
      <c r="AP17" s="36">
        <f t="shared" si="6"/>
        <v>75835313</v>
      </c>
      <c r="AQ17" s="19"/>
      <c r="AR17" s="36">
        <v>19778315</v>
      </c>
      <c r="AS17" s="19"/>
      <c r="AT17" s="33">
        <f t="shared" si="7"/>
        <v>26.080613658177953</v>
      </c>
      <c r="AU17" s="19"/>
      <c r="AV17" s="36">
        <v>5047849</v>
      </c>
      <c r="AW17" s="19"/>
      <c r="AX17" s="33">
        <f t="shared" si="8"/>
        <v>6.6563304090272553</v>
      </c>
      <c r="AY17" s="19"/>
      <c r="AZ17" s="36">
        <v>68838</v>
      </c>
      <c r="BA17" s="19"/>
      <c r="BB17" s="33">
        <f t="shared" si="9"/>
        <v>9.0773014940941824E-2</v>
      </c>
      <c r="BC17" s="19"/>
      <c r="BD17" s="36">
        <v>3405920</v>
      </c>
      <c r="BE17" s="19"/>
      <c r="BF17" s="36">
        <v>35822</v>
      </c>
      <c r="BG17" s="19"/>
      <c r="BH17" s="30">
        <v>4</v>
      </c>
      <c r="BI17" s="19"/>
      <c r="BJ17" s="40">
        <v>49071</v>
      </c>
      <c r="BK17" s="19"/>
      <c r="BL17" s="283">
        <f>IF(E17,BJ17,0)</f>
        <v>49071</v>
      </c>
      <c r="BM17" s="19"/>
      <c r="BN17" s="283">
        <f>IF(K17,BJ17,0)</f>
        <v>49071</v>
      </c>
      <c r="BO17" s="19"/>
      <c r="BP17" s="283">
        <f>IF(Q17,BJ17,0)</f>
        <v>49071</v>
      </c>
      <c r="BQ17" s="19"/>
      <c r="BR17" s="283">
        <f>IF(W17,BJ17,0)</f>
        <v>49071</v>
      </c>
      <c r="BS17" s="19"/>
      <c r="BT17" s="283">
        <f>IF(AD17,BJ17,0)</f>
        <v>49071</v>
      </c>
      <c r="BU17" s="19"/>
      <c r="BV17" s="283">
        <f>IF(AJ17,BJ17,0)</f>
        <v>49071</v>
      </c>
    </row>
    <row r="18" spans="1:74" ht="8.85" customHeight="1" x14ac:dyDescent="0.25">
      <c r="A18" s="30">
        <v>5</v>
      </c>
      <c r="B18" s="31"/>
      <c r="C18" s="11" t="s">
        <v>93</v>
      </c>
      <c r="D18" s="31"/>
      <c r="E18" s="36">
        <v>361712208</v>
      </c>
      <c r="F18" s="31"/>
      <c r="G18" s="33">
        <f t="shared" si="0"/>
        <v>1504.0946753435765</v>
      </c>
      <c r="H18" s="31"/>
      <c r="I18" s="33">
        <f>IF(G$60,G18/G$60*100,0)</f>
        <v>115.8345705012958</v>
      </c>
      <c r="J18" s="31"/>
      <c r="K18" s="36">
        <v>15547989</v>
      </c>
      <c r="L18" s="31"/>
      <c r="M18" s="33">
        <f t="shared" si="1"/>
        <v>64.652635299498925</v>
      </c>
      <c r="N18" s="31"/>
      <c r="O18" s="33">
        <f>IF(M$60,M18/M$60*100,0)</f>
        <v>70.895471179387755</v>
      </c>
      <c r="P18" s="31"/>
      <c r="Q18" s="36">
        <v>33581205</v>
      </c>
      <c r="R18" s="31"/>
      <c r="S18" s="33">
        <f t="shared" si="2"/>
        <v>139.63949934507349</v>
      </c>
      <c r="T18" s="31"/>
      <c r="U18" s="33">
        <f>IF(S$60,S18/S$60*100,0)</f>
        <v>174.0830252657743</v>
      </c>
      <c r="V18" s="31"/>
      <c r="W18" s="36">
        <v>45055536</v>
      </c>
      <c r="X18" s="31"/>
      <c r="Y18" s="33">
        <f t="shared" si="3"/>
        <v>187.35279123438053</v>
      </c>
      <c r="Z18" s="31"/>
      <c r="AA18" s="33">
        <f>IF(Y$60,Y18/Y$60*100,0)</f>
        <v>112.01771907380351</v>
      </c>
      <c r="AB18" s="31"/>
      <c r="AC18" s="19"/>
      <c r="AD18" s="36">
        <v>12170710</v>
      </c>
      <c r="AE18" s="31"/>
      <c r="AF18" s="33">
        <f t="shared" si="4"/>
        <v>50.609019273551368</v>
      </c>
      <c r="AG18" s="31"/>
      <c r="AH18" s="33">
        <f>IF(AF$60,AF18/AF$60*100,0)</f>
        <v>59.963263729433692</v>
      </c>
      <c r="AI18" s="31"/>
      <c r="AJ18" s="36">
        <v>66500</v>
      </c>
      <c r="AK18" s="31"/>
      <c r="AL18" s="33">
        <f t="shared" si="5"/>
        <v>0.27652452335904526</v>
      </c>
      <c r="AM18" s="31"/>
      <c r="AN18" s="33">
        <f>IF(AL$60,AL18/AL$60*100,0)</f>
        <v>108.02721893972898</v>
      </c>
      <c r="AO18" s="31"/>
      <c r="AP18" s="36">
        <f t="shared" si="6"/>
        <v>468134148</v>
      </c>
      <c r="AQ18" s="19"/>
      <c r="AR18" s="36">
        <v>227868595</v>
      </c>
      <c r="AS18" s="19"/>
      <c r="AT18" s="33">
        <f t="shared" si="7"/>
        <v>48.675918211375603</v>
      </c>
      <c r="AU18" s="19"/>
      <c r="AV18" s="36">
        <v>26484345</v>
      </c>
      <c r="AW18" s="19"/>
      <c r="AX18" s="33">
        <f t="shared" si="8"/>
        <v>5.6574264264097218</v>
      </c>
      <c r="AY18" s="19"/>
      <c r="AZ18" s="36">
        <v>4137843</v>
      </c>
      <c r="BA18" s="19"/>
      <c r="BB18" s="33">
        <f t="shared" si="9"/>
        <v>0.88390112485449368</v>
      </c>
      <c r="BC18" s="19"/>
      <c r="BD18" s="36">
        <v>18635543</v>
      </c>
      <c r="BE18" s="19"/>
      <c r="BF18" s="36">
        <v>19446</v>
      </c>
      <c r="BG18" s="19"/>
      <c r="BH18" s="30">
        <v>5</v>
      </c>
      <c r="BI18" s="19"/>
      <c r="BJ18" s="40">
        <v>240485</v>
      </c>
      <c r="BK18" s="19"/>
      <c r="BL18" s="283">
        <f>IF(E18,BJ18,0)</f>
        <v>240485</v>
      </c>
      <c r="BM18" s="19"/>
      <c r="BN18" s="283">
        <f>IF(K18,BJ18,0)</f>
        <v>240485</v>
      </c>
      <c r="BO18" s="19"/>
      <c r="BP18" s="283">
        <f>IF(Q18,BJ18,0)</f>
        <v>240485</v>
      </c>
      <c r="BQ18" s="19"/>
      <c r="BR18" s="283">
        <f>IF(W18,BJ18,0)</f>
        <v>240485</v>
      </c>
      <c r="BS18" s="19"/>
      <c r="BT18" s="283">
        <f>IF(AD18,BJ18,0)</f>
        <v>240485</v>
      </c>
      <c r="BU18" s="19"/>
      <c r="BV18" s="283">
        <f>IF(AJ18,BJ18,0)</f>
        <v>240485</v>
      </c>
    </row>
    <row r="19" spans="1:74" ht="8.85" customHeight="1" x14ac:dyDescent="0.25">
      <c r="A19" s="37"/>
      <c r="B19" s="31"/>
      <c r="C19" s="11"/>
      <c r="D19" s="31"/>
      <c r="E19" s="31"/>
      <c r="F19" s="31"/>
      <c r="G19" s="38"/>
      <c r="H19" s="31"/>
      <c r="I19" s="38"/>
      <c r="J19" s="31"/>
      <c r="K19" s="31"/>
      <c r="L19" s="31"/>
      <c r="M19" s="38"/>
      <c r="N19" s="31"/>
      <c r="O19" s="38"/>
      <c r="P19" s="31"/>
      <c r="Q19" s="31"/>
      <c r="R19" s="31"/>
      <c r="S19" s="38"/>
      <c r="T19" s="31"/>
      <c r="U19" s="38"/>
      <c r="V19" s="31"/>
      <c r="W19" s="31"/>
      <c r="X19" s="31"/>
      <c r="Y19" s="38"/>
      <c r="Z19" s="31"/>
      <c r="AA19" s="38"/>
      <c r="AB19" s="31"/>
      <c r="AC19" s="19"/>
      <c r="AD19" s="31"/>
      <c r="AE19" s="31"/>
      <c r="AF19" s="38"/>
      <c r="AG19" s="31"/>
      <c r="AH19" s="38"/>
      <c r="AI19" s="31"/>
      <c r="AJ19" s="31"/>
      <c r="AK19" s="31"/>
      <c r="AL19" s="38"/>
      <c r="AM19" s="31"/>
      <c r="AN19" s="38"/>
      <c r="AO19" s="31"/>
      <c r="AP19" s="30"/>
      <c r="AQ19" s="19"/>
      <c r="AR19" s="31"/>
      <c r="AS19" s="19"/>
      <c r="AT19" s="38"/>
      <c r="AU19" s="19"/>
      <c r="AV19" s="31"/>
      <c r="AW19" s="19"/>
      <c r="AX19" s="38"/>
      <c r="AY19" s="19"/>
      <c r="AZ19" s="31"/>
      <c r="BA19" s="19"/>
      <c r="BB19" s="38"/>
      <c r="BC19" s="19"/>
      <c r="BD19" s="31"/>
      <c r="BE19" s="19"/>
      <c r="BF19" s="30"/>
      <c r="BG19" s="19"/>
      <c r="BH19" s="37"/>
      <c r="BI19" s="19"/>
      <c r="BJ19" s="40"/>
      <c r="BK19" s="19"/>
      <c r="BL19" s="31"/>
      <c r="BM19" s="19"/>
      <c r="BN19" s="31"/>
      <c r="BO19" s="19"/>
      <c r="BP19" s="31"/>
      <c r="BQ19" s="19"/>
      <c r="BR19" s="31"/>
      <c r="BS19" s="19"/>
      <c r="BT19" s="31"/>
      <c r="BU19" s="19"/>
      <c r="BV19" s="31"/>
    </row>
    <row r="20" spans="1:74" ht="8.85" customHeight="1" x14ac:dyDescent="0.25">
      <c r="A20" s="30">
        <v>6</v>
      </c>
      <c r="B20" s="31"/>
      <c r="C20" s="11" t="s">
        <v>94</v>
      </c>
      <c r="D20" s="31"/>
      <c r="E20" s="36">
        <v>26918393</v>
      </c>
      <c r="F20" s="31"/>
      <c r="G20" s="33">
        <f t="shared" si="0"/>
        <v>1554.8979320702404</v>
      </c>
      <c r="H20" s="31"/>
      <c r="I20" s="33">
        <f>IF(G$60,G20/G$60*100,0)</f>
        <v>119.74707249965302</v>
      </c>
      <c r="J20" s="31"/>
      <c r="K20" s="36">
        <v>2136231</v>
      </c>
      <c r="L20" s="31"/>
      <c r="M20" s="33">
        <f t="shared" si="1"/>
        <v>123.39596811460258</v>
      </c>
      <c r="N20" s="31"/>
      <c r="O20" s="33">
        <f>IF(M$60,M20/M$60*100,0)</f>
        <v>135.31103969074033</v>
      </c>
      <c r="P20" s="31"/>
      <c r="Q20" s="36">
        <v>959578</v>
      </c>
      <c r="R20" s="31"/>
      <c r="S20" s="33">
        <f t="shared" si="2"/>
        <v>55.428488909426989</v>
      </c>
      <c r="T20" s="31"/>
      <c r="U20" s="33">
        <f>IF(S$60,S20/S$60*100,0)</f>
        <v>69.100498644862071</v>
      </c>
      <c r="V20" s="31"/>
      <c r="W20" s="36">
        <v>4328414</v>
      </c>
      <c r="X20" s="31"/>
      <c r="Y20" s="33">
        <f t="shared" si="3"/>
        <v>250.02391404805914</v>
      </c>
      <c r="Z20" s="31"/>
      <c r="AA20" s="33">
        <f>IF(Y$60,Y20/Y$60*100,0)</f>
        <v>149.48861119731635</v>
      </c>
      <c r="AB20" s="31"/>
      <c r="AC20" s="19"/>
      <c r="AD20" s="36">
        <v>1105348</v>
      </c>
      <c r="AE20" s="31"/>
      <c r="AF20" s="33">
        <f t="shared" si="4"/>
        <v>63.848659889094272</v>
      </c>
      <c r="AG20" s="31"/>
      <c r="AH20" s="33">
        <f>IF(AF$60,AF20/AF$60*100,0)</f>
        <v>75.65003405828719</v>
      </c>
      <c r="AI20" s="31"/>
      <c r="AJ20" s="36">
        <v>4085</v>
      </c>
      <c r="AK20" s="31"/>
      <c r="AL20" s="33">
        <f t="shared" si="5"/>
        <v>0.23596349353049909</v>
      </c>
      <c r="AM20" s="31"/>
      <c r="AN20" s="33">
        <f>IF(AL$60,AL20/AL$60*100,0)</f>
        <v>92.181625223543634</v>
      </c>
      <c r="AO20" s="31"/>
      <c r="AP20" s="36">
        <f t="shared" si="6"/>
        <v>35452049</v>
      </c>
      <c r="AQ20" s="19"/>
      <c r="AR20" s="36">
        <v>14704135</v>
      </c>
      <c r="AS20" s="19"/>
      <c r="AT20" s="33">
        <f t="shared" si="7"/>
        <v>41.476121732766416</v>
      </c>
      <c r="AU20" s="19"/>
      <c r="AV20" s="36">
        <v>2260483</v>
      </c>
      <c r="AW20" s="19"/>
      <c r="AX20" s="33">
        <f t="shared" si="8"/>
        <v>6.3761702461823857</v>
      </c>
      <c r="AY20" s="19"/>
      <c r="AZ20" s="36">
        <v>10364</v>
      </c>
      <c r="BA20" s="19"/>
      <c r="BB20" s="33">
        <f t="shared" si="9"/>
        <v>2.9233853309860877E-2</v>
      </c>
      <c r="BC20" s="19"/>
      <c r="BD20" s="36">
        <v>347094</v>
      </c>
      <c r="BE20" s="19"/>
      <c r="BF20" s="36">
        <v>0</v>
      </c>
      <c r="BG20" s="19"/>
      <c r="BH20" s="30">
        <v>6</v>
      </c>
      <c r="BI20" s="19"/>
      <c r="BJ20" s="40">
        <v>17312</v>
      </c>
      <c r="BK20" s="19"/>
      <c r="BL20" s="283">
        <f>IF(E20,BJ20,0)</f>
        <v>17312</v>
      </c>
      <c r="BM20" s="19"/>
      <c r="BN20" s="283">
        <f>IF(K20,BJ20,0)</f>
        <v>17312</v>
      </c>
      <c r="BO20" s="19"/>
      <c r="BP20" s="283">
        <f>IF(Q20,BJ20,0)</f>
        <v>17312</v>
      </c>
      <c r="BQ20" s="19"/>
      <c r="BR20" s="283">
        <f>IF(W20,BJ20,0)</f>
        <v>17312</v>
      </c>
      <c r="BS20" s="19"/>
      <c r="BT20" s="283">
        <f>IF(AD20,BJ20,0)</f>
        <v>17312</v>
      </c>
      <c r="BU20" s="19"/>
      <c r="BV20" s="283">
        <f>IF(AJ20,BJ20,0)</f>
        <v>17312</v>
      </c>
    </row>
    <row r="21" spans="1:74" ht="8.85" customHeight="1" x14ac:dyDescent="0.25">
      <c r="A21" s="30">
        <v>7</v>
      </c>
      <c r="B21" s="31"/>
      <c r="C21" s="11" t="s">
        <v>95</v>
      </c>
      <c r="D21" s="31"/>
      <c r="E21" s="36">
        <v>8819893</v>
      </c>
      <c r="F21" s="31"/>
      <c r="G21" s="33">
        <f t="shared" si="0"/>
        <v>1478.6073763621123</v>
      </c>
      <c r="H21" s="31"/>
      <c r="I21" s="33">
        <f>IF(G$60,G21/G$60*100,0)</f>
        <v>113.87172176633726</v>
      </c>
      <c r="J21" s="31"/>
      <c r="K21" s="36">
        <v>723667</v>
      </c>
      <c r="L21" s="31"/>
      <c r="M21" s="33">
        <f t="shared" si="1"/>
        <v>121.31886001676446</v>
      </c>
      <c r="N21" s="31"/>
      <c r="O21" s="33">
        <f>IF(M$60,M21/M$60*100,0)</f>
        <v>133.03336676055591</v>
      </c>
      <c r="P21" s="31"/>
      <c r="Q21" s="36">
        <v>272273</v>
      </c>
      <c r="R21" s="31"/>
      <c r="S21" s="33">
        <f t="shared" si="2"/>
        <v>45.645096395641239</v>
      </c>
      <c r="T21" s="31"/>
      <c r="U21" s="33">
        <f>IF(S$60,S21/S$60*100,0)</f>
        <v>56.90393123986415</v>
      </c>
      <c r="V21" s="31"/>
      <c r="W21" s="36">
        <v>1021054</v>
      </c>
      <c r="X21" s="31"/>
      <c r="Y21" s="33">
        <f t="shared" si="3"/>
        <v>171.17418273260688</v>
      </c>
      <c r="Z21" s="31"/>
      <c r="AA21" s="33">
        <f>IF(Y$60,Y21/Y$60*100,0)</f>
        <v>102.34457350593453</v>
      </c>
      <c r="AB21" s="31"/>
      <c r="AC21" s="19"/>
      <c r="AD21" s="36">
        <v>561102</v>
      </c>
      <c r="AE21" s="31"/>
      <c r="AF21" s="33">
        <f t="shared" si="4"/>
        <v>94.065716680637053</v>
      </c>
      <c r="AG21" s="31"/>
      <c r="AH21" s="33">
        <f>IF(AF$60,AF21/AF$60*100,0)</f>
        <v>111.45221658478152</v>
      </c>
      <c r="AI21" s="31"/>
      <c r="AJ21" s="36">
        <v>3314</v>
      </c>
      <c r="AK21" s="31"/>
      <c r="AL21" s="33">
        <f t="shared" si="5"/>
        <v>0.55557418273260684</v>
      </c>
      <c r="AM21" s="31"/>
      <c r="AN21" s="33">
        <f>IF(AL$60,AL21/AL$60*100,0)</f>
        <v>217.04090887226229</v>
      </c>
      <c r="AO21" s="31"/>
      <c r="AP21" s="36">
        <f t="shared" si="6"/>
        <v>11401303</v>
      </c>
      <c r="AQ21" s="19"/>
      <c r="AR21" s="36">
        <v>6606569</v>
      </c>
      <c r="AS21" s="19"/>
      <c r="AT21" s="33">
        <f t="shared" si="7"/>
        <v>57.945736553093973</v>
      </c>
      <c r="AU21" s="19"/>
      <c r="AV21" s="36">
        <v>1028498</v>
      </c>
      <c r="AW21" s="19"/>
      <c r="AX21" s="33">
        <f t="shared" si="8"/>
        <v>9.0208812098055819</v>
      </c>
      <c r="AY21" s="19"/>
      <c r="AZ21" s="36">
        <v>0</v>
      </c>
      <c r="BA21" s="19"/>
      <c r="BB21" s="33">
        <f t="shared" si="9"/>
        <v>0</v>
      </c>
      <c r="BC21" s="19"/>
      <c r="BD21" s="36">
        <v>68514</v>
      </c>
      <c r="BE21" s="19"/>
      <c r="BF21" s="36">
        <v>0</v>
      </c>
      <c r="BG21" s="19"/>
      <c r="BH21" s="30">
        <v>7</v>
      </c>
      <c r="BI21" s="19"/>
      <c r="BJ21" s="40">
        <v>5965</v>
      </c>
      <c r="BK21" s="19"/>
      <c r="BL21" s="283">
        <f>IF(E21,BJ21,0)</f>
        <v>5965</v>
      </c>
      <c r="BM21" s="19"/>
      <c r="BN21" s="283">
        <f>IF(K21,BJ21,0)</f>
        <v>5965</v>
      </c>
      <c r="BO21" s="19"/>
      <c r="BP21" s="283">
        <f>IF(Q21,BJ21,0)</f>
        <v>5965</v>
      </c>
      <c r="BQ21" s="19"/>
      <c r="BR21" s="283">
        <f>IF(W21,BJ21,0)</f>
        <v>5965</v>
      </c>
      <c r="BS21" s="19"/>
      <c r="BT21" s="283">
        <f>IF(AD21,BJ21,0)</f>
        <v>5965</v>
      </c>
      <c r="BU21" s="19"/>
      <c r="BV21" s="283">
        <f>IF(AJ21,BJ21,0)</f>
        <v>5965</v>
      </c>
    </row>
    <row r="22" spans="1:74" ht="8.85" customHeight="1" x14ac:dyDescent="0.25">
      <c r="A22" s="30">
        <v>8</v>
      </c>
      <c r="B22" s="31"/>
      <c r="C22" s="11" t="s">
        <v>96</v>
      </c>
      <c r="D22" s="31"/>
      <c r="E22" s="36">
        <v>49038402</v>
      </c>
      <c r="F22" s="31"/>
      <c r="G22" s="33">
        <f t="shared" si="0"/>
        <v>1168.499106440775</v>
      </c>
      <c r="H22" s="31"/>
      <c r="I22" s="33">
        <f>IF(G$60,G22/G$60*100,0)</f>
        <v>89.989409805467773</v>
      </c>
      <c r="J22" s="31"/>
      <c r="K22" s="36">
        <v>5448459</v>
      </c>
      <c r="L22" s="31"/>
      <c r="M22" s="33">
        <f t="shared" si="1"/>
        <v>129.82722138823362</v>
      </c>
      <c r="N22" s="31"/>
      <c r="O22" s="33">
        <f>IF(M$60,M22/M$60*100,0)</f>
        <v>142.36329253389067</v>
      </c>
      <c r="P22" s="31"/>
      <c r="Q22" s="36">
        <v>2824206</v>
      </c>
      <c r="R22" s="31"/>
      <c r="S22" s="33">
        <f t="shared" si="2"/>
        <v>67.295875330616909</v>
      </c>
      <c r="T22" s="31"/>
      <c r="U22" s="33">
        <f>IF(S$60,S22/S$60*100,0)</f>
        <v>83.895098596079947</v>
      </c>
      <c r="V22" s="31"/>
      <c r="W22" s="36">
        <v>7062133</v>
      </c>
      <c r="X22" s="31"/>
      <c r="Y22" s="33">
        <f t="shared" si="3"/>
        <v>168.27824242857483</v>
      </c>
      <c r="Z22" s="31"/>
      <c r="AA22" s="33">
        <f>IF(Y$60,Y22/Y$60*100,0)</f>
        <v>100.61309875557578</v>
      </c>
      <c r="AB22" s="31"/>
      <c r="AC22" s="19"/>
      <c r="AD22" s="36">
        <v>6443028</v>
      </c>
      <c r="AE22" s="31"/>
      <c r="AF22" s="33">
        <f t="shared" si="4"/>
        <v>153.52605618700409</v>
      </c>
      <c r="AG22" s="31"/>
      <c r="AH22" s="33">
        <f>IF(AF$60,AF22/AF$60*100,0)</f>
        <v>181.90282144614213</v>
      </c>
      <c r="AI22" s="31"/>
      <c r="AJ22" s="36">
        <v>10477</v>
      </c>
      <c r="AK22" s="31"/>
      <c r="AL22" s="33">
        <f t="shared" si="5"/>
        <v>0.24964853337145854</v>
      </c>
      <c r="AM22" s="31"/>
      <c r="AN22" s="33">
        <f>IF(AL$60,AL22/AL$60*100,0)</f>
        <v>97.527830244133114</v>
      </c>
      <c r="AO22" s="31"/>
      <c r="AP22" s="36">
        <f t="shared" si="6"/>
        <v>70826705</v>
      </c>
      <c r="AQ22" s="19"/>
      <c r="AR22" s="36">
        <v>40926272</v>
      </c>
      <c r="AS22" s="19"/>
      <c r="AT22" s="33">
        <f t="shared" si="7"/>
        <v>57.783673545169158</v>
      </c>
      <c r="AU22" s="19"/>
      <c r="AV22" s="36">
        <v>10069616</v>
      </c>
      <c r="AW22" s="19"/>
      <c r="AX22" s="33">
        <f t="shared" si="8"/>
        <v>14.21725887149487</v>
      </c>
      <c r="AY22" s="19"/>
      <c r="AZ22" s="36">
        <v>386756</v>
      </c>
      <c r="BA22" s="19"/>
      <c r="BB22" s="33">
        <f t="shared" si="9"/>
        <v>0.54605956891542529</v>
      </c>
      <c r="BC22" s="19"/>
      <c r="BD22" s="36">
        <v>314926</v>
      </c>
      <c r="BE22" s="19"/>
      <c r="BF22" s="36">
        <v>2853</v>
      </c>
      <c r="BG22" s="19"/>
      <c r="BH22" s="30">
        <v>8</v>
      </c>
      <c r="BI22" s="19"/>
      <c r="BJ22" s="40">
        <v>41967</v>
      </c>
      <c r="BK22" s="19"/>
      <c r="BL22" s="283">
        <f>IF(E22,BJ22,0)</f>
        <v>41967</v>
      </c>
      <c r="BM22" s="19"/>
      <c r="BN22" s="283">
        <f>IF(K22,BJ22,0)</f>
        <v>41967</v>
      </c>
      <c r="BO22" s="19"/>
      <c r="BP22" s="283">
        <f>IF(Q22,BJ22,0)</f>
        <v>41967</v>
      </c>
      <c r="BQ22" s="19"/>
      <c r="BR22" s="283">
        <f>IF(W22,BJ22,0)</f>
        <v>41967</v>
      </c>
      <c r="BS22" s="19"/>
      <c r="BT22" s="283">
        <f>IF(AD22,BJ22,0)</f>
        <v>41967</v>
      </c>
      <c r="BU22" s="19"/>
      <c r="BV22" s="283">
        <f>IF(AJ22,BJ22,0)</f>
        <v>41967</v>
      </c>
    </row>
    <row r="23" spans="1:74" ht="8.85" customHeight="1" x14ac:dyDescent="0.25">
      <c r="A23" s="30">
        <v>9</v>
      </c>
      <c r="B23" s="31"/>
      <c r="C23" s="11" t="s">
        <v>97</v>
      </c>
      <c r="D23" s="31"/>
      <c r="E23" s="36">
        <v>10246900</v>
      </c>
      <c r="F23" s="31"/>
      <c r="G23" s="33">
        <f t="shared" si="0"/>
        <v>1712.6692294835366</v>
      </c>
      <c r="H23" s="31"/>
      <c r="I23" s="33">
        <f>IF(G$60,G23/G$60*100,0)</f>
        <v>131.89748481936073</v>
      </c>
      <c r="J23" s="31"/>
      <c r="K23" s="36">
        <v>589475</v>
      </c>
      <c r="L23" s="31"/>
      <c r="M23" s="33">
        <f t="shared" si="1"/>
        <v>98.524987464482706</v>
      </c>
      <c r="N23" s="31"/>
      <c r="O23" s="33">
        <f>IF(M$60,M23/M$60*100,0)</f>
        <v>108.0385258370421</v>
      </c>
      <c r="P23" s="31"/>
      <c r="Q23" s="36">
        <v>831185</v>
      </c>
      <c r="R23" s="31"/>
      <c r="S23" s="33">
        <f t="shared" si="2"/>
        <v>138.9244526157446</v>
      </c>
      <c r="T23" s="31"/>
      <c r="U23" s="33">
        <f>IF(S$60,S23/S$60*100,0)</f>
        <v>173.19160486945532</v>
      </c>
      <c r="V23" s="31"/>
      <c r="W23" s="36">
        <v>1495702</v>
      </c>
      <c r="X23" s="31"/>
      <c r="Y23" s="33">
        <f t="shared" si="3"/>
        <v>249.99197726892862</v>
      </c>
      <c r="Z23" s="31"/>
      <c r="AA23" s="33">
        <f>IF(Y$60,Y23/Y$60*100,0)</f>
        <v>149.46951628482961</v>
      </c>
      <c r="AB23" s="31"/>
      <c r="AC23" s="19"/>
      <c r="AD23" s="36">
        <v>736577</v>
      </c>
      <c r="AE23" s="31"/>
      <c r="AF23" s="33">
        <f t="shared" si="4"/>
        <v>123.11164967407655</v>
      </c>
      <c r="AG23" s="31"/>
      <c r="AH23" s="33">
        <f>IF(AF$60,AF23/AF$60*100,0)</f>
        <v>145.86681234959792</v>
      </c>
      <c r="AI23" s="31"/>
      <c r="AJ23" s="36">
        <v>44568</v>
      </c>
      <c r="AK23" s="31"/>
      <c r="AL23" s="33">
        <f t="shared" si="5"/>
        <v>7.449105799766004</v>
      </c>
      <c r="AM23" s="31"/>
      <c r="AN23" s="33">
        <f>IF(AL$60,AL23/AL$60*100,0)</f>
        <v>2910.0716759637248</v>
      </c>
      <c r="AO23" s="31"/>
      <c r="AP23" s="36">
        <f t="shared" si="6"/>
        <v>13944407</v>
      </c>
      <c r="AQ23" s="19"/>
      <c r="AR23" s="36">
        <v>8662782</v>
      </c>
      <c r="AS23" s="19"/>
      <c r="AT23" s="33">
        <f t="shared" si="7"/>
        <v>62.123703073210649</v>
      </c>
      <c r="AU23" s="19"/>
      <c r="AV23" s="36">
        <v>1508286</v>
      </c>
      <c r="AW23" s="19"/>
      <c r="AX23" s="33">
        <f t="shared" si="8"/>
        <v>10.816422670393944</v>
      </c>
      <c r="AY23" s="19"/>
      <c r="AZ23" s="36">
        <v>0</v>
      </c>
      <c r="BA23" s="19"/>
      <c r="BB23" s="33">
        <f t="shared" si="9"/>
        <v>0</v>
      </c>
      <c r="BC23" s="19"/>
      <c r="BD23" s="36">
        <v>232956</v>
      </c>
      <c r="BE23" s="19"/>
      <c r="BF23" s="36">
        <v>0</v>
      </c>
      <c r="BG23" s="19"/>
      <c r="BH23" s="30">
        <v>9</v>
      </c>
      <c r="BI23" s="19"/>
      <c r="BJ23" s="40">
        <v>5983</v>
      </c>
      <c r="BK23" s="19"/>
      <c r="BL23" s="283">
        <f>IF(E23,BJ23,0)</f>
        <v>5983</v>
      </c>
      <c r="BM23" s="19"/>
      <c r="BN23" s="283">
        <f>IF(K23,BJ23,0)</f>
        <v>5983</v>
      </c>
      <c r="BO23" s="19"/>
      <c r="BP23" s="283">
        <f>IF(Q23,BJ23,0)</f>
        <v>5983</v>
      </c>
      <c r="BQ23" s="19"/>
      <c r="BR23" s="283">
        <f>IF(W23,BJ23,0)</f>
        <v>5983</v>
      </c>
      <c r="BS23" s="19"/>
      <c r="BT23" s="283">
        <f>IF(AD23,BJ23,0)</f>
        <v>5983</v>
      </c>
      <c r="BU23" s="19"/>
      <c r="BV23" s="283">
        <f>IF(AJ23,BJ23,0)</f>
        <v>5983</v>
      </c>
    </row>
    <row r="24" spans="1:74" ht="8.85" customHeight="1" x14ac:dyDescent="0.25">
      <c r="A24" s="30">
        <v>10</v>
      </c>
      <c r="B24" s="31"/>
      <c r="C24" s="11" t="s">
        <v>98</v>
      </c>
      <c r="D24" s="31"/>
      <c r="E24" s="36">
        <v>37713533</v>
      </c>
      <c r="F24" s="31"/>
      <c r="G24" s="33">
        <f t="shared" si="0"/>
        <v>1621.5992174399105</v>
      </c>
      <c r="H24" s="31"/>
      <c r="I24" s="33">
        <f>IF(G$60,G24/G$60*100,0)</f>
        <v>124.88392649517375</v>
      </c>
      <c r="J24" s="31"/>
      <c r="K24" s="36">
        <v>1588449</v>
      </c>
      <c r="L24" s="31"/>
      <c r="M24" s="33">
        <f t="shared" si="1"/>
        <v>68.299823708990843</v>
      </c>
      <c r="N24" s="31"/>
      <c r="O24" s="33">
        <f>IF(M$60,M24/M$60*100,0)</f>
        <v>74.894830827654644</v>
      </c>
      <c r="P24" s="31"/>
      <c r="Q24" s="36">
        <v>2313319</v>
      </c>
      <c r="R24" s="31"/>
      <c r="S24" s="33">
        <f t="shared" si="2"/>
        <v>99.467644150148345</v>
      </c>
      <c r="T24" s="31"/>
      <c r="U24" s="33">
        <f>IF(S$60,S24/S$60*100,0)</f>
        <v>124.00236674386372</v>
      </c>
      <c r="V24" s="31"/>
      <c r="W24" s="36">
        <v>3745161</v>
      </c>
      <c r="X24" s="31"/>
      <c r="Y24" s="33">
        <f t="shared" si="3"/>
        <v>161.03371028077569</v>
      </c>
      <c r="Z24" s="31"/>
      <c r="AA24" s="33">
        <f>IF(Y$60,Y24/Y$60*100,0)</f>
        <v>96.281612890825102</v>
      </c>
      <c r="AB24" s="31"/>
      <c r="AC24" s="19"/>
      <c r="AD24" s="36">
        <v>1637669</v>
      </c>
      <c r="AE24" s="31"/>
      <c r="AF24" s="33">
        <f t="shared" si="4"/>
        <v>70.41617577503547</v>
      </c>
      <c r="AG24" s="31"/>
      <c r="AH24" s="33">
        <f>IF(AF$60,AF24/AF$60*100,0)</f>
        <v>83.431447189162569</v>
      </c>
      <c r="AI24" s="31"/>
      <c r="AJ24" s="36">
        <v>0</v>
      </c>
      <c r="AK24" s="31"/>
      <c r="AL24" s="33">
        <f t="shared" si="5"/>
        <v>0</v>
      </c>
      <c r="AM24" s="31"/>
      <c r="AN24" s="33">
        <f>IF(AL$60,AL24/AL$60*100,0)</f>
        <v>0</v>
      </c>
      <c r="AO24" s="31"/>
      <c r="AP24" s="36">
        <f t="shared" si="6"/>
        <v>46998131</v>
      </c>
      <c r="AQ24" s="19"/>
      <c r="AR24" s="36">
        <v>8168160</v>
      </c>
      <c r="AS24" s="19"/>
      <c r="AT24" s="33">
        <f t="shared" si="7"/>
        <v>17.379754952383106</v>
      </c>
      <c r="AU24" s="19"/>
      <c r="AV24" s="36">
        <v>0</v>
      </c>
      <c r="AW24" s="19"/>
      <c r="AX24" s="33">
        <f t="shared" si="8"/>
        <v>0</v>
      </c>
      <c r="AY24" s="19"/>
      <c r="AZ24" s="36">
        <v>0</v>
      </c>
      <c r="BA24" s="19"/>
      <c r="BB24" s="33">
        <f t="shared" si="9"/>
        <v>0</v>
      </c>
      <c r="BC24" s="19"/>
      <c r="BD24" s="36">
        <v>635693</v>
      </c>
      <c r="BE24" s="19"/>
      <c r="BF24" s="36">
        <v>0</v>
      </c>
      <c r="BG24" s="19"/>
      <c r="BH24" s="30">
        <v>10</v>
      </c>
      <c r="BI24" s="19"/>
      <c r="BJ24" s="40">
        <v>23257</v>
      </c>
      <c r="BK24" s="19"/>
      <c r="BL24" s="283">
        <f>IF(E24,BJ24,0)</f>
        <v>23257</v>
      </c>
      <c r="BM24" s="19"/>
      <c r="BN24" s="283">
        <f>IF(K24,BJ24,0)</f>
        <v>23257</v>
      </c>
      <c r="BO24" s="19"/>
      <c r="BP24" s="283">
        <f>IF(Q24,BJ24,0)</f>
        <v>23257</v>
      </c>
      <c r="BQ24" s="19"/>
      <c r="BR24" s="283">
        <f>IF(W24,BJ24,0)</f>
        <v>23257</v>
      </c>
      <c r="BS24" s="19"/>
      <c r="BT24" s="283">
        <f>IF(AD24,BJ24,0)</f>
        <v>23257</v>
      </c>
      <c r="BU24" s="19"/>
      <c r="BV24" s="283">
        <f>IF(AJ24,BJ24,0)</f>
        <v>0</v>
      </c>
    </row>
    <row r="25" spans="1:74" ht="8.85" customHeight="1" x14ac:dyDescent="0.25">
      <c r="A25" s="37"/>
      <c r="B25" s="31"/>
      <c r="C25" s="11"/>
      <c r="D25" s="31"/>
      <c r="E25" s="31"/>
      <c r="F25" s="31"/>
      <c r="G25" s="38"/>
      <c r="H25" s="31"/>
      <c r="I25" s="38"/>
      <c r="J25" s="31"/>
      <c r="K25" s="31"/>
      <c r="L25" s="31"/>
      <c r="M25" s="38"/>
      <c r="N25" s="31"/>
      <c r="O25" s="38"/>
      <c r="P25" s="31"/>
      <c r="Q25" s="31"/>
      <c r="R25" s="31"/>
      <c r="S25" s="38"/>
      <c r="T25" s="31"/>
      <c r="U25" s="38"/>
      <c r="V25" s="31"/>
      <c r="W25" s="31"/>
      <c r="X25" s="31"/>
      <c r="Y25" s="38"/>
      <c r="Z25" s="31"/>
      <c r="AA25" s="38"/>
      <c r="AB25" s="31"/>
      <c r="AC25" s="19"/>
      <c r="AD25" s="31"/>
      <c r="AE25" s="31"/>
      <c r="AF25" s="38"/>
      <c r="AG25" s="31"/>
      <c r="AH25" s="38"/>
      <c r="AI25" s="31"/>
      <c r="AJ25" s="31"/>
      <c r="AK25" s="31"/>
      <c r="AL25" s="38"/>
      <c r="AM25" s="31"/>
      <c r="AN25" s="38"/>
      <c r="AO25" s="31"/>
      <c r="AP25" s="30"/>
      <c r="AQ25" s="19"/>
      <c r="AR25" s="31"/>
      <c r="AS25" s="19"/>
      <c r="AT25" s="38"/>
      <c r="AU25" s="19"/>
      <c r="AV25" s="31"/>
      <c r="AW25" s="19"/>
      <c r="AX25" s="38"/>
      <c r="AY25" s="19"/>
      <c r="AZ25" s="31"/>
      <c r="BA25" s="19"/>
      <c r="BB25" s="38"/>
      <c r="BC25" s="19"/>
      <c r="BD25" s="31"/>
      <c r="BE25" s="19"/>
      <c r="BF25" s="30"/>
      <c r="BG25" s="19"/>
      <c r="BH25" s="37"/>
      <c r="BI25" s="19"/>
      <c r="BJ25" s="40"/>
      <c r="BK25" s="19"/>
      <c r="BL25" s="31"/>
      <c r="BM25" s="19"/>
      <c r="BN25" s="31"/>
      <c r="BO25" s="19"/>
      <c r="BP25" s="31"/>
      <c r="BQ25" s="19"/>
      <c r="BR25" s="31"/>
      <c r="BS25" s="19"/>
      <c r="BT25" s="31"/>
      <c r="BU25" s="19"/>
      <c r="BV25" s="31"/>
    </row>
    <row r="26" spans="1:74" ht="8.85" customHeight="1" x14ac:dyDescent="0.25">
      <c r="A26" s="30">
        <v>11</v>
      </c>
      <c r="B26" s="31"/>
      <c r="C26" s="11" t="s">
        <v>99</v>
      </c>
      <c r="D26" s="31"/>
      <c r="E26" s="36">
        <v>36921660</v>
      </c>
      <c r="F26" s="31"/>
      <c r="G26" s="33">
        <f t="shared" si="0"/>
        <v>2614.2929972385468</v>
      </c>
      <c r="H26" s="31"/>
      <c r="I26" s="33">
        <f>IF(G$60,G26/G$60*100,0)</f>
        <v>201.33407255796496</v>
      </c>
      <c r="J26" s="31"/>
      <c r="K26" s="36">
        <v>3938599</v>
      </c>
      <c r="L26" s="31"/>
      <c r="M26" s="33">
        <f t="shared" si="1"/>
        <v>278.8783544572683</v>
      </c>
      <c r="N26" s="31"/>
      <c r="O26" s="33">
        <f>IF(M$60,M26/M$60*100,0)</f>
        <v>305.80675094513248</v>
      </c>
      <c r="P26" s="31"/>
      <c r="Q26" s="36">
        <v>1407875</v>
      </c>
      <c r="R26" s="31"/>
      <c r="S26" s="33">
        <f t="shared" si="2"/>
        <v>99.686681300007081</v>
      </c>
      <c r="T26" s="31"/>
      <c r="U26" s="33">
        <f>IF(S$60,S26/S$60*100,0)</f>
        <v>124.27543167084956</v>
      </c>
      <c r="V26" s="31"/>
      <c r="W26" s="36">
        <v>4425185</v>
      </c>
      <c r="X26" s="31"/>
      <c r="Y26" s="33">
        <f t="shared" si="3"/>
        <v>313.33179919280605</v>
      </c>
      <c r="Z26" s="31"/>
      <c r="AA26" s="33">
        <f>IF(Y$60,Y26/Y$60*100,0)</f>
        <v>187.34022176888874</v>
      </c>
      <c r="AB26" s="31"/>
      <c r="AC26" s="19"/>
      <c r="AD26" s="36">
        <v>2542361</v>
      </c>
      <c r="AE26" s="31"/>
      <c r="AF26" s="33">
        <f t="shared" si="4"/>
        <v>180.01564823337819</v>
      </c>
      <c r="AG26" s="31"/>
      <c r="AH26" s="33">
        <f>IF(AF$60,AF26/AF$60*100,0)</f>
        <v>213.28857870368202</v>
      </c>
      <c r="AI26" s="31"/>
      <c r="AJ26" s="36">
        <v>31482</v>
      </c>
      <c r="AK26" s="31"/>
      <c r="AL26" s="33">
        <f t="shared" si="5"/>
        <v>2.2291297882886072</v>
      </c>
      <c r="AM26" s="31"/>
      <c r="AN26" s="33">
        <f>IF(AL$60,AL26/AL$60*100,0)</f>
        <v>870.83304134966932</v>
      </c>
      <c r="AO26" s="31"/>
      <c r="AP26" s="36">
        <f t="shared" si="6"/>
        <v>49267162</v>
      </c>
      <c r="AQ26" s="19"/>
      <c r="AR26" s="36">
        <v>6464986</v>
      </c>
      <c r="AS26" s="19"/>
      <c r="AT26" s="33">
        <f t="shared" si="7"/>
        <v>13.122302437473463</v>
      </c>
      <c r="AU26" s="19"/>
      <c r="AV26" s="36">
        <v>605577</v>
      </c>
      <c r="AW26" s="19"/>
      <c r="AX26" s="33">
        <f t="shared" si="8"/>
        <v>1.2291696444784053</v>
      </c>
      <c r="AY26" s="19"/>
      <c r="AZ26" s="36">
        <v>0</v>
      </c>
      <c r="BA26" s="19"/>
      <c r="BB26" s="33">
        <f t="shared" si="9"/>
        <v>0</v>
      </c>
      <c r="BC26" s="19"/>
      <c r="BD26" s="36">
        <v>2848779</v>
      </c>
      <c r="BE26" s="19"/>
      <c r="BF26" s="36">
        <v>0</v>
      </c>
      <c r="BG26" s="19"/>
      <c r="BH26" s="30">
        <v>11</v>
      </c>
      <c r="BI26" s="19"/>
      <c r="BJ26" s="40">
        <v>14123</v>
      </c>
      <c r="BK26" s="19"/>
      <c r="BL26" s="283">
        <f>IF(E26,BJ26,0)</f>
        <v>14123</v>
      </c>
      <c r="BM26" s="19"/>
      <c r="BN26" s="283">
        <f>IF(K26,BJ26,0)</f>
        <v>14123</v>
      </c>
      <c r="BO26" s="19"/>
      <c r="BP26" s="283">
        <f>IF(Q26,BJ26,0)</f>
        <v>14123</v>
      </c>
      <c r="BQ26" s="19"/>
      <c r="BR26" s="283">
        <f>IF(W26,BJ26,0)</f>
        <v>14123</v>
      </c>
      <c r="BS26" s="19"/>
      <c r="BT26" s="283">
        <f>IF(AD26,BJ26,0)</f>
        <v>14123</v>
      </c>
      <c r="BU26" s="19"/>
      <c r="BV26" s="283">
        <f>IF(AJ26,BJ26,0)</f>
        <v>14123</v>
      </c>
    </row>
    <row r="27" spans="1:74" ht="8.85" customHeight="1" x14ac:dyDescent="0.25">
      <c r="A27" s="30">
        <v>12</v>
      </c>
      <c r="B27" s="31"/>
      <c r="C27" s="11" t="s">
        <v>100</v>
      </c>
      <c r="D27" s="31"/>
      <c r="E27" s="36">
        <v>12383497</v>
      </c>
      <c r="F27" s="31"/>
      <c r="G27" s="33">
        <f t="shared" si="0"/>
        <v>1440.4439920902641</v>
      </c>
      <c r="H27" s="31"/>
      <c r="I27" s="33">
        <f>IF(G$60,G27/G$60*100,0)</f>
        <v>110.93265197340973</v>
      </c>
      <c r="J27" s="31"/>
      <c r="K27" s="36">
        <v>1121429</v>
      </c>
      <c r="L27" s="31"/>
      <c r="M27" s="33">
        <f t="shared" si="1"/>
        <v>130.44422472955682</v>
      </c>
      <c r="N27" s="31"/>
      <c r="O27" s="33">
        <f>IF(M$60,M27/M$60*100,0)</f>
        <v>143.03987350231878</v>
      </c>
      <c r="P27" s="31"/>
      <c r="Q27" s="36">
        <v>536551</v>
      </c>
      <c r="R27" s="31"/>
      <c r="S27" s="33">
        <f t="shared" si="2"/>
        <v>62.411422589275325</v>
      </c>
      <c r="T27" s="31"/>
      <c r="U27" s="33">
        <f>IF(S$60,S27/S$60*100,0)</f>
        <v>77.805845097116816</v>
      </c>
      <c r="V27" s="31"/>
      <c r="W27" s="36">
        <v>1677957</v>
      </c>
      <c r="X27" s="31"/>
      <c r="Y27" s="33">
        <f t="shared" si="3"/>
        <v>195.17936489473072</v>
      </c>
      <c r="Z27" s="31"/>
      <c r="AA27" s="33">
        <f>IF(Y$60,Y27/Y$60*100,0)</f>
        <v>116.6972059595834</v>
      </c>
      <c r="AB27" s="31"/>
      <c r="AC27" s="19"/>
      <c r="AD27" s="36">
        <v>886967</v>
      </c>
      <c r="AE27" s="31"/>
      <c r="AF27" s="33">
        <f t="shared" si="4"/>
        <v>103.1716877980691</v>
      </c>
      <c r="AG27" s="31"/>
      <c r="AH27" s="33">
        <f>IF(AF$60,AF27/AF$60*100,0)</f>
        <v>122.24127662713921</v>
      </c>
      <c r="AI27" s="31"/>
      <c r="AJ27" s="36">
        <v>0</v>
      </c>
      <c r="AK27" s="31"/>
      <c r="AL27" s="33">
        <f t="shared" si="5"/>
        <v>0</v>
      </c>
      <c r="AM27" s="31"/>
      <c r="AN27" s="33">
        <f>IF(AL$60,AL27/AL$60*100,0)</f>
        <v>0</v>
      </c>
      <c r="AO27" s="31"/>
      <c r="AP27" s="36">
        <f t="shared" si="6"/>
        <v>16606401</v>
      </c>
      <c r="AQ27" s="19"/>
      <c r="AR27" s="36">
        <v>8498810</v>
      </c>
      <c r="AS27" s="19"/>
      <c r="AT27" s="33">
        <f t="shared" si="7"/>
        <v>51.177916274573889</v>
      </c>
      <c r="AU27" s="19"/>
      <c r="AV27" s="36">
        <v>2416494</v>
      </c>
      <c r="AW27" s="19"/>
      <c r="AX27" s="33">
        <f t="shared" si="8"/>
        <v>14.551581646137535</v>
      </c>
      <c r="AY27" s="19"/>
      <c r="AZ27" s="36">
        <v>0</v>
      </c>
      <c r="BA27" s="19"/>
      <c r="BB27" s="33">
        <f t="shared" si="9"/>
        <v>0</v>
      </c>
      <c r="BC27" s="19"/>
      <c r="BD27" s="36">
        <v>155143</v>
      </c>
      <c r="BE27" s="19"/>
      <c r="BF27" s="36">
        <v>0</v>
      </c>
      <c r="BG27" s="19"/>
      <c r="BH27" s="30">
        <v>12</v>
      </c>
      <c r="BI27" s="19"/>
      <c r="BJ27" s="40">
        <v>8597</v>
      </c>
      <c r="BK27" s="19"/>
      <c r="BL27" s="283">
        <f>IF(E27,BJ27,0)</f>
        <v>8597</v>
      </c>
      <c r="BM27" s="19"/>
      <c r="BN27" s="283">
        <f>IF(K27,BJ27,0)</f>
        <v>8597</v>
      </c>
      <c r="BO27" s="19"/>
      <c r="BP27" s="283">
        <f>IF(Q27,BJ27,0)</f>
        <v>8597</v>
      </c>
      <c r="BQ27" s="19"/>
      <c r="BR27" s="283">
        <f>IF(W27,BJ27,0)</f>
        <v>8597</v>
      </c>
      <c r="BS27" s="19"/>
      <c r="BT27" s="283">
        <f>IF(AD27,BJ27,0)</f>
        <v>8597</v>
      </c>
      <c r="BU27" s="19"/>
      <c r="BV27" s="283">
        <f>IF(AJ27,BJ27,0)</f>
        <v>0</v>
      </c>
    </row>
    <row r="28" spans="1:74" ht="8.85" customHeight="1" x14ac:dyDescent="0.25">
      <c r="A28" s="30">
        <v>13</v>
      </c>
      <c r="B28" s="31"/>
      <c r="C28" s="11" t="s">
        <v>101</v>
      </c>
      <c r="D28" s="31"/>
      <c r="E28" s="36">
        <v>34533083</v>
      </c>
      <c r="F28" s="31"/>
      <c r="G28" s="33">
        <f t="shared" si="0"/>
        <v>1277.8199074930619</v>
      </c>
      <c r="H28" s="31"/>
      <c r="I28" s="33">
        <f>IF(G$60,G28/G$60*100,0)</f>
        <v>98.408512834242643</v>
      </c>
      <c r="J28" s="31"/>
      <c r="K28" s="36">
        <v>3098795</v>
      </c>
      <c r="L28" s="31"/>
      <c r="M28" s="33">
        <f t="shared" si="1"/>
        <v>114.66401480111008</v>
      </c>
      <c r="N28" s="31"/>
      <c r="O28" s="33">
        <f>IF(M$60,M28/M$60*100,0)</f>
        <v>125.73593201556619</v>
      </c>
      <c r="P28" s="31"/>
      <c r="Q28" s="36">
        <v>1632997</v>
      </c>
      <c r="R28" s="31"/>
      <c r="S28" s="33">
        <f t="shared" si="2"/>
        <v>60.425420906567993</v>
      </c>
      <c r="T28" s="31"/>
      <c r="U28" s="33">
        <f>IF(S$60,S28/S$60*100,0)</f>
        <v>75.329975570728337</v>
      </c>
      <c r="V28" s="31"/>
      <c r="W28" s="36">
        <v>5853924</v>
      </c>
      <c r="X28" s="31"/>
      <c r="Y28" s="33">
        <f t="shared" si="3"/>
        <v>216.61143385753931</v>
      </c>
      <c r="Z28" s="31"/>
      <c r="AA28" s="33">
        <f>IF(Y$60,Y28/Y$60*100,0)</f>
        <v>129.51138110172408</v>
      </c>
      <c r="AB28" s="31"/>
      <c r="AC28" s="19"/>
      <c r="AD28" s="36">
        <v>2094731</v>
      </c>
      <c r="AE28" s="31"/>
      <c r="AF28" s="33">
        <f t="shared" si="4"/>
        <v>77.510860314523583</v>
      </c>
      <c r="AG28" s="31"/>
      <c r="AH28" s="33">
        <f>IF(AF$60,AF28/AF$60*100,0)</f>
        <v>91.837467424784663</v>
      </c>
      <c r="AI28" s="31"/>
      <c r="AJ28" s="36">
        <v>68719</v>
      </c>
      <c r="AK28" s="31"/>
      <c r="AL28" s="33">
        <f t="shared" si="5"/>
        <v>2.5427937095282145</v>
      </c>
      <c r="AM28" s="31"/>
      <c r="AN28" s="33">
        <f>IF(AL$60,AL28/AL$60*100,0)</f>
        <v>993.36915742950418</v>
      </c>
      <c r="AO28" s="31"/>
      <c r="AP28" s="36">
        <f t="shared" si="6"/>
        <v>47282249</v>
      </c>
      <c r="AQ28" s="19"/>
      <c r="AR28" s="36">
        <v>14361707</v>
      </c>
      <c r="AS28" s="19"/>
      <c r="AT28" s="33">
        <f t="shared" si="7"/>
        <v>30.374415988545721</v>
      </c>
      <c r="AU28" s="19"/>
      <c r="AV28" s="36">
        <v>3682833</v>
      </c>
      <c r="AW28" s="19"/>
      <c r="AX28" s="33">
        <f t="shared" si="8"/>
        <v>7.7890393919290934</v>
      </c>
      <c r="AY28" s="19"/>
      <c r="AZ28" s="36">
        <v>1128305</v>
      </c>
      <c r="BA28" s="19"/>
      <c r="BB28" s="33">
        <f t="shared" si="9"/>
        <v>2.3863183834592978</v>
      </c>
      <c r="BC28" s="19"/>
      <c r="BD28" s="36">
        <v>429283</v>
      </c>
      <c r="BE28" s="19"/>
      <c r="BF28" s="36">
        <v>16416</v>
      </c>
      <c r="BG28" s="19"/>
      <c r="BH28" s="30">
        <v>13</v>
      </c>
      <c r="BI28" s="19"/>
      <c r="BJ28" s="40">
        <v>27025</v>
      </c>
      <c r="BK28" s="19"/>
      <c r="BL28" s="283">
        <f>IF(E28,BJ28,0)</f>
        <v>27025</v>
      </c>
      <c r="BM28" s="19"/>
      <c r="BN28" s="283">
        <f>IF(K28,BJ28,0)</f>
        <v>27025</v>
      </c>
      <c r="BO28" s="19"/>
      <c r="BP28" s="283">
        <f>IF(Q28,BJ28,0)</f>
        <v>27025</v>
      </c>
      <c r="BQ28" s="19"/>
      <c r="BR28" s="283">
        <f>IF(W28,BJ28,0)</f>
        <v>27025</v>
      </c>
      <c r="BS28" s="19"/>
      <c r="BT28" s="283">
        <f>IF(AD28,BJ28,0)</f>
        <v>27025</v>
      </c>
      <c r="BU28" s="19"/>
      <c r="BV28" s="283">
        <f>IF(AJ28,BJ28,0)</f>
        <v>27025</v>
      </c>
    </row>
    <row r="29" spans="1:74" ht="8.85" customHeight="1" x14ac:dyDescent="0.25">
      <c r="A29" s="30">
        <v>14</v>
      </c>
      <c r="B29" s="31"/>
      <c r="C29" s="11" t="s">
        <v>102</v>
      </c>
      <c r="D29" s="31"/>
      <c r="E29" s="36">
        <v>10896859</v>
      </c>
      <c r="F29" s="31"/>
      <c r="G29" s="33">
        <f t="shared" si="0"/>
        <v>1595.6741836286426</v>
      </c>
      <c r="H29" s="31"/>
      <c r="I29" s="33">
        <f>IF(G$60,G29/G$60*100,0)</f>
        <v>122.88736656714008</v>
      </c>
      <c r="J29" s="31"/>
      <c r="K29" s="36">
        <v>678945</v>
      </c>
      <c r="L29" s="31"/>
      <c r="M29" s="33">
        <f t="shared" si="1"/>
        <v>99.420852247766874</v>
      </c>
      <c r="N29" s="31"/>
      <c r="O29" s="33">
        <f>IF(M$60,M29/M$60*100,0)</f>
        <v>109.0208950108543</v>
      </c>
      <c r="P29" s="31"/>
      <c r="Q29" s="36">
        <v>598714</v>
      </c>
      <c r="R29" s="31"/>
      <c r="S29" s="33">
        <f t="shared" si="2"/>
        <v>87.672279982427881</v>
      </c>
      <c r="T29" s="31"/>
      <c r="U29" s="33">
        <f>IF(S$60,S29/S$60*100,0)</f>
        <v>109.29755407940371</v>
      </c>
      <c r="V29" s="31"/>
      <c r="W29" s="36">
        <v>1334359</v>
      </c>
      <c r="X29" s="31"/>
      <c r="Y29" s="33">
        <f t="shared" si="3"/>
        <v>195.39595841265194</v>
      </c>
      <c r="Z29" s="31"/>
      <c r="AA29" s="33">
        <f>IF(Y$60,Y29/Y$60*100,0)</f>
        <v>116.82670662879602</v>
      </c>
      <c r="AB29" s="31"/>
      <c r="AC29" s="19"/>
      <c r="AD29" s="36">
        <v>858248</v>
      </c>
      <c r="AE29" s="31"/>
      <c r="AF29" s="33">
        <f t="shared" si="4"/>
        <v>125.67696588080246</v>
      </c>
      <c r="AG29" s="31"/>
      <c r="AH29" s="33">
        <f>IF(AF$60,AF29/AF$60*100,0)</f>
        <v>148.90628504559788</v>
      </c>
      <c r="AI29" s="31"/>
      <c r="AJ29" s="36">
        <v>13980</v>
      </c>
      <c r="AK29" s="31"/>
      <c r="AL29" s="33">
        <f t="shared" si="5"/>
        <v>2.0471518523942014</v>
      </c>
      <c r="AM29" s="31"/>
      <c r="AN29" s="33">
        <f>IF(AL$60,AL29/AL$60*100,0)</f>
        <v>799.7414430918908</v>
      </c>
      <c r="AO29" s="31"/>
      <c r="AP29" s="36">
        <f t="shared" si="6"/>
        <v>14381105</v>
      </c>
      <c r="AQ29" s="19"/>
      <c r="AR29" s="36">
        <v>8920340</v>
      </c>
      <c r="AS29" s="19"/>
      <c r="AT29" s="33">
        <f t="shared" si="7"/>
        <v>62.028196025270653</v>
      </c>
      <c r="AU29" s="19"/>
      <c r="AV29" s="36">
        <v>1744295</v>
      </c>
      <c r="AW29" s="19"/>
      <c r="AX29" s="33">
        <f t="shared" si="8"/>
        <v>12.129074921572439</v>
      </c>
      <c r="AY29" s="19"/>
      <c r="AZ29" s="36">
        <v>0</v>
      </c>
      <c r="BA29" s="19"/>
      <c r="BB29" s="33">
        <f t="shared" si="9"/>
        <v>0</v>
      </c>
      <c r="BC29" s="19"/>
      <c r="BD29" s="36">
        <v>322555</v>
      </c>
      <c r="BE29" s="19"/>
      <c r="BF29" s="36">
        <v>0</v>
      </c>
      <c r="BG29" s="19"/>
      <c r="BH29" s="30">
        <v>14</v>
      </c>
      <c r="BI29" s="19"/>
      <c r="BJ29" s="40">
        <v>6829</v>
      </c>
      <c r="BK29" s="19"/>
      <c r="BL29" s="283">
        <f>IF(E29,BJ29,0)</f>
        <v>6829</v>
      </c>
      <c r="BM29" s="19"/>
      <c r="BN29" s="283">
        <f>IF(K29,BJ29,0)</f>
        <v>6829</v>
      </c>
      <c r="BO29" s="19"/>
      <c r="BP29" s="283">
        <f>IF(Q29,BJ29,0)</f>
        <v>6829</v>
      </c>
      <c r="BQ29" s="19"/>
      <c r="BR29" s="283">
        <f>IF(W29,BJ29,0)</f>
        <v>6829</v>
      </c>
      <c r="BS29" s="19"/>
      <c r="BT29" s="283">
        <f>IF(AD29,BJ29,0)</f>
        <v>6829</v>
      </c>
      <c r="BU29" s="19"/>
      <c r="BV29" s="283">
        <f>IF(AJ29,BJ29,0)</f>
        <v>6829</v>
      </c>
    </row>
    <row r="30" spans="1:74" ht="8.85" customHeight="1" x14ac:dyDescent="0.25">
      <c r="A30" s="30">
        <v>15</v>
      </c>
      <c r="B30" s="31"/>
      <c r="C30" s="11" t="s">
        <v>103</v>
      </c>
      <c r="D30" s="31"/>
      <c r="E30" s="36">
        <v>172563264</v>
      </c>
      <c r="F30" s="31"/>
      <c r="G30" s="33">
        <f t="shared" si="0"/>
        <v>1255.0785791173305</v>
      </c>
      <c r="H30" s="31"/>
      <c r="I30" s="33">
        <f>IF(G$60,G30/G$60*100,0)</f>
        <v>96.657139035628504</v>
      </c>
      <c r="J30" s="31"/>
      <c r="K30" s="36">
        <v>20557635</v>
      </c>
      <c r="L30" s="31"/>
      <c r="M30" s="33">
        <f t="shared" si="1"/>
        <v>149.51877200128007</v>
      </c>
      <c r="N30" s="31"/>
      <c r="O30" s="33">
        <f>IF(M$60,M30/M$60*100,0)</f>
        <v>163.95625239542795</v>
      </c>
      <c r="P30" s="31"/>
      <c r="Q30" s="36">
        <v>9236713</v>
      </c>
      <c r="R30" s="31"/>
      <c r="S30" s="33">
        <f t="shared" si="2"/>
        <v>67.180003200186192</v>
      </c>
      <c r="T30" s="31"/>
      <c r="U30" s="33">
        <f>IF(S$60,S30/S$60*100,0)</f>
        <v>83.75064540694666</v>
      </c>
      <c r="V30" s="31"/>
      <c r="W30" s="36">
        <v>19679373</v>
      </c>
      <c r="X30" s="31"/>
      <c r="Y30" s="33">
        <f t="shared" si="3"/>
        <v>143.13104035143863</v>
      </c>
      <c r="Z30" s="31"/>
      <c r="AA30" s="33">
        <f>IF(Y$60,Y30/Y$60*100,0)</f>
        <v>85.577655732766488</v>
      </c>
      <c r="AB30" s="31"/>
      <c r="AC30" s="19"/>
      <c r="AD30" s="36">
        <v>12163000</v>
      </c>
      <c r="AE30" s="31"/>
      <c r="AF30" s="33">
        <f t="shared" si="4"/>
        <v>88.463328775492386</v>
      </c>
      <c r="AG30" s="31"/>
      <c r="AH30" s="33">
        <f>IF(AF$60,AF30/AF$60*100,0)</f>
        <v>104.81431946105002</v>
      </c>
      <c r="AI30" s="31"/>
      <c r="AJ30" s="36">
        <v>0</v>
      </c>
      <c r="AK30" s="31"/>
      <c r="AL30" s="33">
        <f t="shared" si="5"/>
        <v>0</v>
      </c>
      <c r="AM30" s="31"/>
      <c r="AN30" s="33">
        <f>IF(AL$60,AL30/AL$60*100,0)</f>
        <v>0</v>
      </c>
      <c r="AO30" s="31"/>
      <c r="AP30" s="36">
        <f t="shared" si="6"/>
        <v>234199985</v>
      </c>
      <c r="AQ30" s="19"/>
      <c r="AR30" s="36">
        <v>124231130</v>
      </c>
      <c r="AS30" s="19"/>
      <c r="AT30" s="33">
        <f t="shared" si="7"/>
        <v>53.044892381184397</v>
      </c>
      <c r="AU30" s="19"/>
      <c r="AV30" s="36">
        <v>21197520</v>
      </c>
      <c r="AW30" s="19"/>
      <c r="AX30" s="33">
        <f t="shared" si="8"/>
        <v>9.0510338845666443</v>
      </c>
      <c r="AY30" s="19"/>
      <c r="AZ30" s="36">
        <v>1475360</v>
      </c>
      <c r="BA30" s="19"/>
      <c r="BB30" s="33">
        <f t="shared" si="9"/>
        <v>0.62995734179914653</v>
      </c>
      <c r="BC30" s="19"/>
      <c r="BD30" s="36">
        <v>3245240</v>
      </c>
      <c r="BE30" s="19"/>
      <c r="BF30" s="36">
        <v>4434</v>
      </c>
      <c r="BG30" s="19"/>
      <c r="BH30" s="30">
        <v>15</v>
      </c>
      <c r="BI30" s="19"/>
      <c r="BJ30" s="40">
        <v>137492</v>
      </c>
      <c r="BK30" s="19"/>
      <c r="BL30" s="283">
        <f>IF(E30,BJ30,0)</f>
        <v>137492</v>
      </c>
      <c r="BM30" s="19"/>
      <c r="BN30" s="283">
        <f>IF(K30,BJ30,0)</f>
        <v>137492</v>
      </c>
      <c r="BO30" s="19"/>
      <c r="BP30" s="283">
        <f>IF(Q30,BJ30,0)</f>
        <v>137492</v>
      </c>
      <c r="BQ30" s="19"/>
      <c r="BR30" s="283">
        <f>IF(W30,BJ30,0)</f>
        <v>137492</v>
      </c>
      <c r="BS30" s="19"/>
      <c r="BT30" s="283">
        <f>IF(AD30,BJ30,0)</f>
        <v>137492</v>
      </c>
      <c r="BU30" s="19"/>
      <c r="BV30" s="283">
        <f>IF(AJ30,BJ30,0)</f>
        <v>0</v>
      </c>
    </row>
    <row r="31" spans="1:74" ht="8.85" customHeight="1" x14ac:dyDescent="0.25">
      <c r="A31" s="37"/>
      <c r="B31" s="31"/>
      <c r="C31" s="11"/>
      <c r="D31" s="31"/>
      <c r="E31" s="31"/>
      <c r="F31" s="31"/>
      <c r="G31" s="38"/>
      <c r="H31" s="31"/>
      <c r="I31" s="38"/>
      <c r="J31" s="31"/>
      <c r="K31" s="31"/>
      <c r="L31" s="31"/>
      <c r="M31" s="38"/>
      <c r="N31" s="31"/>
      <c r="O31" s="38"/>
      <c r="P31" s="31"/>
      <c r="Q31" s="31"/>
      <c r="R31" s="31"/>
      <c r="S31" s="38"/>
      <c r="T31" s="31"/>
      <c r="U31" s="38"/>
      <c r="V31" s="31"/>
      <c r="W31" s="31"/>
      <c r="X31" s="31"/>
      <c r="Y31" s="38"/>
      <c r="Z31" s="31"/>
      <c r="AA31" s="38"/>
      <c r="AB31" s="31"/>
      <c r="AC31" s="19"/>
      <c r="AD31" s="31"/>
      <c r="AE31" s="31"/>
      <c r="AF31" s="38"/>
      <c r="AG31" s="31"/>
      <c r="AH31" s="38"/>
      <c r="AI31" s="31"/>
      <c r="AJ31" s="31"/>
      <c r="AK31" s="31"/>
      <c r="AL31" s="38"/>
      <c r="AM31" s="31"/>
      <c r="AN31" s="38"/>
      <c r="AO31" s="31"/>
      <c r="AP31" s="30"/>
      <c r="AQ31" s="19"/>
      <c r="AR31" s="31"/>
      <c r="AS31" s="19"/>
      <c r="AT31" s="38"/>
      <c r="AU31" s="19"/>
      <c r="AV31" s="31"/>
      <c r="AW31" s="19"/>
      <c r="AX31" s="38"/>
      <c r="AY31" s="19"/>
      <c r="AZ31" s="31"/>
      <c r="BA31" s="19"/>
      <c r="BB31" s="38"/>
      <c r="BC31" s="19"/>
      <c r="BD31" s="31"/>
      <c r="BE31" s="19"/>
      <c r="BF31" s="30"/>
      <c r="BG31" s="19"/>
      <c r="BH31" s="37"/>
      <c r="BI31" s="19"/>
      <c r="BJ31" s="40"/>
      <c r="BK31" s="19"/>
      <c r="BL31" s="31"/>
      <c r="BM31" s="19"/>
      <c r="BN31" s="31"/>
      <c r="BO31" s="19"/>
      <c r="BP31" s="31"/>
      <c r="BQ31" s="19"/>
      <c r="BR31" s="31"/>
      <c r="BS31" s="19"/>
      <c r="BT31" s="31"/>
      <c r="BU31" s="19"/>
      <c r="BV31" s="31"/>
    </row>
    <row r="32" spans="1:74" ht="8.85" customHeight="1" x14ac:dyDescent="0.25">
      <c r="A32" s="30">
        <v>16</v>
      </c>
      <c r="B32" s="31"/>
      <c r="C32" s="11" t="s">
        <v>104</v>
      </c>
      <c r="D32" s="31"/>
      <c r="E32" s="36">
        <v>58604509</v>
      </c>
      <c r="F32" s="31"/>
      <c r="G32" s="33">
        <f>(E32/$BJ32)</f>
        <v>1080.7854271171436</v>
      </c>
      <c r="H32" s="31"/>
      <c r="I32" s="33">
        <f>IF(G$60,G32/G$60*100,0)</f>
        <v>83.234332124456529</v>
      </c>
      <c r="J32" s="31"/>
      <c r="K32" s="36">
        <v>4175491</v>
      </c>
      <c r="L32" s="31"/>
      <c r="M32" s="33">
        <f>(K32/$BJ32)</f>
        <v>77.004481410445564</v>
      </c>
      <c r="N32" s="31"/>
      <c r="O32" s="33">
        <f>IF(M$60,M32/M$60*100,0)</f>
        <v>84.440007236027625</v>
      </c>
      <c r="P32" s="31"/>
      <c r="Q32" s="36">
        <v>3810617</v>
      </c>
      <c r="R32" s="31"/>
      <c r="S32" s="33">
        <f>(Q32/$BJ32)</f>
        <v>70.275468427264684</v>
      </c>
      <c r="T32" s="31"/>
      <c r="U32" s="33">
        <f>IF(S$60,S32/S$60*100,0)</f>
        <v>87.60963912908251</v>
      </c>
      <c r="V32" s="31"/>
      <c r="W32" s="36">
        <v>4971126</v>
      </c>
      <c r="X32" s="31"/>
      <c r="Y32" s="33">
        <f>(W32/$BJ32)</f>
        <v>91.677596636175863</v>
      </c>
      <c r="Z32" s="31"/>
      <c r="AA32" s="33">
        <f>IF(Y$60,Y32/Y$60*100,0)</f>
        <v>54.813783118423565</v>
      </c>
      <c r="AB32" s="31"/>
      <c r="AC32" s="19"/>
      <c r="AD32" s="36">
        <v>4104312</v>
      </c>
      <c r="AE32" s="31"/>
      <c r="AF32" s="33">
        <f>(AD32/$BJ32)</f>
        <v>75.691796990262617</v>
      </c>
      <c r="AG32" s="31"/>
      <c r="AH32" s="33">
        <f>IF(AF$60,AF32/AF$60*100,0)</f>
        <v>89.682180177197054</v>
      </c>
      <c r="AI32" s="31"/>
      <c r="AJ32" s="36">
        <v>67672</v>
      </c>
      <c r="AK32" s="31"/>
      <c r="AL32" s="33">
        <f>(AJ32/$BJ32)</f>
        <v>1.2480082620241959</v>
      </c>
      <c r="AM32" s="31"/>
      <c r="AN32" s="33">
        <f>IF(AL$60,AL32/AL$60*100,0)</f>
        <v>487.54757850256487</v>
      </c>
      <c r="AO32" s="31"/>
      <c r="AP32" s="36">
        <f>(E32+K32+Q32+W32+AD32+AJ32)</f>
        <v>75733727</v>
      </c>
      <c r="AQ32" s="19"/>
      <c r="AR32" s="36">
        <v>36650403</v>
      </c>
      <c r="AS32" s="19"/>
      <c r="AT32" s="33">
        <f>IF($AP32,AR32/$AP32*100,0)</f>
        <v>48.393766491909211</v>
      </c>
      <c r="AU32" s="19"/>
      <c r="AV32" s="36">
        <v>6973359</v>
      </c>
      <c r="AW32" s="19"/>
      <c r="AX32" s="33">
        <f>IF($AP32,AV32/$AP32*100,0)</f>
        <v>9.2077325073411487</v>
      </c>
      <c r="AY32" s="19"/>
      <c r="AZ32" s="36">
        <v>91571</v>
      </c>
      <c r="BA32" s="19"/>
      <c r="BB32" s="33">
        <f>IF($AP32,AZ32/$AP32*100,0)</f>
        <v>0.12091178346471711</v>
      </c>
      <c r="BC32" s="19"/>
      <c r="BD32" s="36">
        <v>2414175</v>
      </c>
      <c r="BE32" s="19"/>
      <c r="BF32" s="36">
        <v>7178</v>
      </c>
      <c r="BG32" s="19"/>
      <c r="BH32" s="30">
        <v>16</v>
      </c>
      <c r="BI32" s="19"/>
      <c r="BJ32" s="40">
        <v>54224</v>
      </c>
      <c r="BK32" s="19"/>
      <c r="BL32" s="283">
        <f>IF(E32,BJ32,0)</f>
        <v>54224</v>
      </c>
      <c r="BM32" s="19"/>
      <c r="BN32" s="283">
        <f>IF(K32,BJ32,0)</f>
        <v>54224</v>
      </c>
      <c r="BO32" s="19"/>
      <c r="BP32" s="283">
        <f>IF(Q32,BJ32,0)</f>
        <v>54224</v>
      </c>
      <c r="BQ32" s="19"/>
      <c r="BR32" s="283">
        <f>IF(W32,BJ32,0)</f>
        <v>54224</v>
      </c>
      <c r="BS32" s="19"/>
      <c r="BT32" s="283">
        <f>IF(AD32,BJ32,0)</f>
        <v>54224</v>
      </c>
      <c r="BU32" s="19"/>
      <c r="BV32" s="283">
        <f>IF(AJ32,BJ32,0)</f>
        <v>54224</v>
      </c>
    </row>
    <row r="33" spans="1:74" ht="8.85" customHeight="1" x14ac:dyDescent="0.25">
      <c r="A33" s="30">
        <v>17</v>
      </c>
      <c r="B33" s="31"/>
      <c r="C33" s="11" t="s">
        <v>105</v>
      </c>
      <c r="D33" s="31"/>
      <c r="E33" s="36">
        <v>37765220</v>
      </c>
      <c r="F33" s="31"/>
      <c r="G33" s="33">
        <f>(E33/$BJ33)</f>
        <v>1649.0642330029257</v>
      </c>
      <c r="H33" s="31"/>
      <c r="I33" s="33">
        <f>IF(G$60,G33/G$60*100,0)</f>
        <v>126.99908475861655</v>
      </c>
      <c r="J33" s="31"/>
      <c r="K33" s="36">
        <v>2537448</v>
      </c>
      <c r="L33" s="31"/>
      <c r="M33" s="33">
        <f>(K33/$BJ33)</f>
        <v>110.80075105890572</v>
      </c>
      <c r="N33" s="31"/>
      <c r="O33" s="33">
        <f>IF(M$60,M33/M$60*100,0)</f>
        <v>121.49963287594015</v>
      </c>
      <c r="P33" s="31"/>
      <c r="Q33" s="36">
        <v>1292901</v>
      </c>
      <c r="R33" s="31"/>
      <c r="S33" s="33">
        <f>(Q33/$BJ33)</f>
        <v>56.45609362036592</v>
      </c>
      <c r="T33" s="31"/>
      <c r="U33" s="33">
        <f>IF(S$60,S33/S$60*100,0)</f>
        <v>70.381572679763522</v>
      </c>
      <c r="V33" s="31"/>
      <c r="W33" s="36">
        <v>4135590</v>
      </c>
      <c r="X33" s="31"/>
      <c r="Y33" s="33">
        <f>(W33/$BJ33)</f>
        <v>180.58556394917252</v>
      </c>
      <c r="Z33" s="31"/>
      <c r="AA33" s="33">
        <f>IF(Y$60,Y33/Y$60*100,0)</f>
        <v>107.97161247486484</v>
      </c>
      <c r="AB33" s="31"/>
      <c r="AC33" s="19"/>
      <c r="AD33" s="36">
        <v>7041161</v>
      </c>
      <c r="AE33" s="31"/>
      <c r="AF33" s="33">
        <f>(AD33/$BJ33)</f>
        <v>307.4608532378499</v>
      </c>
      <c r="AG33" s="31"/>
      <c r="AH33" s="33">
        <f>IF(AF$60,AF33/AF$60*100,0)</f>
        <v>364.28993277909399</v>
      </c>
      <c r="AI33" s="31"/>
      <c r="AJ33" s="36">
        <v>0</v>
      </c>
      <c r="AK33" s="31"/>
      <c r="AL33" s="33">
        <f>(AJ33/$BJ33)</f>
        <v>0</v>
      </c>
      <c r="AM33" s="31"/>
      <c r="AN33" s="33">
        <f>IF(AL$60,AL33/AL$60*100,0)</f>
        <v>0</v>
      </c>
      <c r="AO33" s="31"/>
      <c r="AP33" s="36">
        <f t="shared" si="6"/>
        <v>52772320</v>
      </c>
      <c r="AQ33" s="19"/>
      <c r="AR33" s="36">
        <v>28509707</v>
      </c>
      <c r="AS33" s="19"/>
      <c r="AT33" s="33">
        <f t="shared" si="7"/>
        <v>54.023978858613752</v>
      </c>
      <c r="AU33" s="19"/>
      <c r="AV33" s="36">
        <v>5408088</v>
      </c>
      <c r="AW33" s="19"/>
      <c r="AX33" s="33">
        <f t="shared" si="8"/>
        <v>10.247963326228598</v>
      </c>
      <c r="AY33" s="19"/>
      <c r="AZ33" s="36">
        <v>1922787</v>
      </c>
      <c r="BA33" s="19"/>
      <c r="BB33" s="33">
        <f t="shared" si="9"/>
        <v>3.64355215006655</v>
      </c>
      <c r="BC33" s="19"/>
      <c r="BD33" s="36">
        <v>837629</v>
      </c>
      <c r="BE33" s="19"/>
      <c r="BF33" s="36">
        <v>5197</v>
      </c>
      <c r="BG33" s="19"/>
      <c r="BH33" s="30">
        <v>17</v>
      </c>
      <c r="BI33" s="19"/>
      <c r="BJ33" s="40">
        <v>22901</v>
      </c>
      <c r="BK33" s="19"/>
      <c r="BL33" s="283">
        <f>IF(E33,BJ33,0)</f>
        <v>22901</v>
      </c>
      <c r="BM33" s="19"/>
      <c r="BN33" s="283">
        <f>IF(K33,BJ33,0)</f>
        <v>22901</v>
      </c>
      <c r="BO33" s="19"/>
      <c r="BP33" s="283">
        <f>IF(Q33,BJ33,0)</f>
        <v>22901</v>
      </c>
      <c r="BQ33" s="19"/>
      <c r="BR33" s="283">
        <f>IF(W33,BJ33,0)</f>
        <v>22901</v>
      </c>
      <c r="BS33" s="19"/>
      <c r="BT33" s="283">
        <f>IF(AD33,BJ33,0)</f>
        <v>22901</v>
      </c>
      <c r="BU33" s="19"/>
      <c r="BV33" s="283">
        <f>IF(AJ33,BJ33,0)</f>
        <v>0</v>
      </c>
    </row>
    <row r="34" spans="1:74" ht="8.85" customHeight="1" x14ac:dyDescent="0.25">
      <c r="A34" s="30">
        <v>18</v>
      </c>
      <c r="B34" s="31"/>
      <c r="C34" s="11" t="s">
        <v>106</v>
      </c>
      <c r="D34" s="31"/>
      <c r="E34" s="36">
        <v>5788854</v>
      </c>
      <c r="F34" s="31"/>
      <c r="G34" s="33">
        <f t="shared" si="0"/>
        <v>792.88508423503629</v>
      </c>
      <c r="H34" s="31"/>
      <c r="I34" s="33">
        <f>IF(G$60,G34/G$60*100,0)</f>
        <v>61.062315221792538</v>
      </c>
      <c r="J34" s="31"/>
      <c r="K34" s="36">
        <v>65186</v>
      </c>
      <c r="L34" s="31"/>
      <c r="M34" s="33">
        <f t="shared" si="1"/>
        <v>8.9283659772633879</v>
      </c>
      <c r="N34" s="31"/>
      <c r="O34" s="33">
        <f>IF(M$60,M34/M$60*100,0)</f>
        <v>9.7904858771473542</v>
      </c>
      <c r="P34" s="31"/>
      <c r="Q34" s="36">
        <v>0</v>
      </c>
      <c r="R34" s="31"/>
      <c r="S34" s="33">
        <f t="shared" si="2"/>
        <v>0</v>
      </c>
      <c r="T34" s="31"/>
      <c r="U34" s="33">
        <f>IF(S$60,S34/S$60*100,0)</f>
        <v>0</v>
      </c>
      <c r="V34" s="31"/>
      <c r="W34" s="36">
        <v>638086</v>
      </c>
      <c r="X34" s="31"/>
      <c r="Y34" s="33">
        <f t="shared" si="3"/>
        <v>87.39706889467196</v>
      </c>
      <c r="Z34" s="31"/>
      <c r="AA34" s="33">
        <f>IF(Y$60,Y34/Y$60*100,0)</f>
        <v>52.25446734374929</v>
      </c>
      <c r="AB34" s="31"/>
      <c r="AC34" s="19"/>
      <c r="AD34" s="36">
        <v>191830</v>
      </c>
      <c r="AE34" s="31"/>
      <c r="AF34" s="33">
        <f t="shared" si="4"/>
        <v>26.274482947541433</v>
      </c>
      <c r="AG34" s="31"/>
      <c r="AH34" s="33">
        <f>IF(AF$60,AF34/AF$60*100,0)</f>
        <v>31.130888781346229</v>
      </c>
      <c r="AI34" s="31"/>
      <c r="AJ34" s="36">
        <v>0</v>
      </c>
      <c r="AK34" s="31"/>
      <c r="AL34" s="33">
        <f t="shared" ref="AL34:AL45" si="10">(AJ34/$BJ34)</f>
        <v>0</v>
      </c>
      <c r="AM34" s="31"/>
      <c r="AN34" s="33">
        <f>IF(AL$60,AL34/AL$60*100,0)</f>
        <v>0</v>
      </c>
      <c r="AO34" s="31"/>
      <c r="AP34" s="36">
        <f t="shared" si="6"/>
        <v>6683956</v>
      </c>
      <c r="AQ34" s="19"/>
      <c r="AR34" s="36">
        <v>3271744</v>
      </c>
      <c r="AS34" s="19"/>
      <c r="AT34" s="33">
        <f t="shared" si="7"/>
        <v>48.949215105545278</v>
      </c>
      <c r="AU34" s="19"/>
      <c r="AV34" s="36">
        <v>324691</v>
      </c>
      <c r="AW34" s="19"/>
      <c r="AX34" s="33">
        <f t="shared" si="8"/>
        <v>4.8577668674060694</v>
      </c>
      <c r="AY34" s="19"/>
      <c r="AZ34" s="36">
        <v>0</v>
      </c>
      <c r="BA34" s="19"/>
      <c r="BB34" s="33">
        <f t="shared" si="9"/>
        <v>0</v>
      </c>
      <c r="BC34" s="19"/>
      <c r="BD34" s="36">
        <v>193873</v>
      </c>
      <c r="BE34" s="19"/>
      <c r="BF34" s="36">
        <v>4708</v>
      </c>
      <c r="BG34" s="19"/>
      <c r="BH34" s="30">
        <v>18</v>
      </c>
      <c r="BI34" s="19"/>
      <c r="BJ34" s="40">
        <v>7301</v>
      </c>
      <c r="BK34" s="19"/>
      <c r="BL34" s="283">
        <f>IF(E34,BJ34,0)</f>
        <v>7301</v>
      </c>
      <c r="BM34" s="19"/>
      <c r="BN34" s="283">
        <f>IF(K34,BJ34,0)</f>
        <v>7301</v>
      </c>
      <c r="BO34" s="19"/>
      <c r="BP34" s="283">
        <f>IF(Q34,BJ34,0)</f>
        <v>0</v>
      </c>
      <c r="BQ34" s="19"/>
      <c r="BR34" s="283">
        <f>IF(W34,BJ34,0)</f>
        <v>7301</v>
      </c>
      <c r="BS34" s="19"/>
      <c r="BT34" s="283">
        <f>IF(AD34,BJ34,0)</f>
        <v>7301</v>
      </c>
      <c r="BU34" s="19"/>
      <c r="BV34" s="283">
        <f>IF(AJ34,BJ34,0)</f>
        <v>0</v>
      </c>
    </row>
    <row r="35" spans="1:74" ht="8.85" customHeight="1" x14ac:dyDescent="0.25">
      <c r="A35" s="30">
        <v>19</v>
      </c>
      <c r="B35" s="31"/>
      <c r="C35" s="11" t="s">
        <v>107</v>
      </c>
      <c r="D35" s="31"/>
      <c r="E35" s="36">
        <v>82627576</v>
      </c>
      <c r="F35" s="31"/>
      <c r="G35" s="33">
        <f t="shared" si="0"/>
        <v>1038.9354591291446</v>
      </c>
      <c r="H35" s="31"/>
      <c r="I35" s="33">
        <f>IF(G$60,G35/G$60*100,0)</f>
        <v>80.011348128269262</v>
      </c>
      <c r="J35" s="31"/>
      <c r="K35" s="36">
        <v>7146117</v>
      </c>
      <c r="L35" s="31"/>
      <c r="M35" s="33">
        <f t="shared" si="1"/>
        <v>89.853227043542773</v>
      </c>
      <c r="N35" s="31"/>
      <c r="O35" s="33">
        <f>IF(M$60,M35/M$60*100,0)</f>
        <v>98.52942325909865</v>
      </c>
      <c r="P35" s="31"/>
      <c r="Q35" s="36">
        <v>5520141</v>
      </c>
      <c r="R35" s="31"/>
      <c r="S35" s="33">
        <f t="shared" si="2"/>
        <v>69.408670832757039</v>
      </c>
      <c r="T35" s="31"/>
      <c r="U35" s="33">
        <f>IF(S$60,S35/S$60*100,0)</f>
        <v>86.52903694809001</v>
      </c>
      <c r="V35" s="31"/>
      <c r="W35" s="36">
        <v>10424872</v>
      </c>
      <c r="X35" s="31"/>
      <c r="Y35" s="33">
        <f t="shared" si="3"/>
        <v>131.07935270523444</v>
      </c>
      <c r="Z35" s="31"/>
      <c r="AA35" s="33">
        <f>IF(Y$60,Y35/Y$60*100,0)</f>
        <v>78.371984804550323</v>
      </c>
      <c r="AB35" s="31"/>
      <c r="AC35" s="19"/>
      <c r="AD35" s="36">
        <v>4528090</v>
      </c>
      <c r="AE35" s="31"/>
      <c r="AF35" s="33">
        <f t="shared" si="4"/>
        <v>56.934905885755242</v>
      </c>
      <c r="AG35" s="31"/>
      <c r="AH35" s="33">
        <f>IF(AF$60,AF35/AF$60*100,0)</f>
        <v>67.458386391261499</v>
      </c>
      <c r="AI35" s="31"/>
      <c r="AJ35" s="36">
        <v>0</v>
      </c>
      <c r="AK35" s="31"/>
      <c r="AL35" s="33">
        <f t="shared" si="10"/>
        <v>0</v>
      </c>
      <c r="AM35" s="31"/>
      <c r="AN35" s="33">
        <f>IF(AL$60,AL35/AL$60*100,0)</f>
        <v>0</v>
      </c>
      <c r="AO35" s="31"/>
      <c r="AP35" s="36">
        <f t="shared" si="6"/>
        <v>110246796</v>
      </c>
      <c r="AQ35" s="19"/>
      <c r="AR35" s="36">
        <v>51818204</v>
      </c>
      <c r="AS35" s="19"/>
      <c r="AT35" s="33">
        <f t="shared" si="7"/>
        <v>47.002004484556629</v>
      </c>
      <c r="AU35" s="19"/>
      <c r="AV35" s="36">
        <v>13275723</v>
      </c>
      <c r="AW35" s="19"/>
      <c r="AX35" s="33">
        <f t="shared" si="8"/>
        <v>12.041822058937658</v>
      </c>
      <c r="AY35" s="19"/>
      <c r="AZ35" s="36">
        <v>1037923</v>
      </c>
      <c r="BA35" s="19"/>
      <c r="BB35" s="33">
        <f t="shared" si="9"/>
        <v>0.94145411717906058</v>
      </c>
      <c r="BC35" s="19"/>
      <c r="BD35" s="36">
        <v>2370197</v>
      </c>
      <c r="BE35" s="19"/>
      <c r="BF35" s="36">
        <v>10893</v>
      </c>
      <c r="BG35" s="19"/>
      <c r="BH35" s="30">
        <v>19</v>
      </c>
      <c r="BI35" s="19"/>
      <c r="BJ35" s="40">
        <v>79531</v>
      </c>
      <c r="BK35" s="19"/>
      <c r="BL35" s="283">
        <f>IF(E35,BJ35,0)</f>
        <v>79531</v>
      </c>
      <c r="BM35" s="19"/>
      <c r="BN35" s="283">
        <f>IF(K35,BJ35,0)</f>
        <v>79531</v>
      </c>
      <c r="BO35" s="19"/>
      <c r="BP35" s="283">
        <f>IF(Q35,BJ35,0)</f>
        <v>79531</v>
      </c>
      <c r="BQ35" s="19"/>
      <c r="BR35" s="283">
        <f>IF(W35,BJ35,0)</f>
        <v>79531</v>
      </c>
      <c r="BS35" s="19"/>
      <c r="BT35" s="283">
        <f>IF(AD35,BJ35,0)</f>
        <v>79531</v>
      </c>
      <c r="BU35" s="19"/>
      <c r="BV35" s="283">
        <f>IF(AJ35,BJ35,0)</f>
        <v>0</v>
      </c>
    </row>
    <row r="36" spans="1:74" ht="8.85" customHeight="1" x14ac:dyDescent="0.25">
      <c r="A36" s="30">
        <v>20</v>
      </c>
      <c r="B36" s="31"/>
      <c r="C36" s="11" t="s">
        <v>108</v>
      </c>
      <c r="D36" s="31"/>
      <c r="E36" s="36">
        <v>79772624</v>
      </c>
      <c r="F36" s="31"/>
      <c r="G36" s="33">
        <f t="shared" si="0"/>
        <v>1916.8738946559015</v>
      </c>
      <c r="H36" s="31"/>
      <c r="I36" s="33">
        <f>IF(G$60,G36/G$60*100,0)</f>
        <v>147.6238616707372</v>
      </c>
      <c r="J36" s="31"/>
      <c r="K36" s="36">
        <v>5441967</v>
      </c>
      <c r="L36" s="31"/>
      <c r="M36" s="33">
        <f t="shared" si="1"/>
        <v>130.76621972318338</v>
      </c>
      <c r="N36" s="31"/>
      <c r="O36" s="33">
        <f>IF(M$60,M36/M$60*100,0)</f>
        <v>143.39296022004976</v>
      </c>
      <c r="P36" s="31"/>
      <c r="Q36" s="36">
        <v>4281898</v>
      </c>
      <c r="R36" s="31"/>
      <c r="S36" s="33">
        <f t="shared" si="2"/>
        <v>102.89066705113417</v>
      </c>
      <c r="T36" s="31"/>
      <c r="U36" s="33">
        <f>IF(S$60,S36/S$60*100,0)</f>
        <v>128.26971362603129</v>
      </c>
      <c r="V36" s="31"/>
      <c r="W36" s="36">
        <v>9612939</v>
      </c>
      <c r="X36" s="31"/>
      <c r="Y36" s="33">
        <f t="shared" si="3"/>
        <v>230.99142156862746</v>
      </c>
      <c r="Z36" s="31"/>
      <c r="AA36" s="33">
        <f>IF(Y$60,Y36/Y$60*100,0)</f>
        <v>138.10913624106587</v>
      </c>
      <c r="AB36" s="31"/>
      <c r="AC36" s="19"/>
      <c r="AD36" s="36">
        <v>3891694</v>
      </c>
      <c r="AE36" s="31"/>
      <c r="AF36" s="33">
        <f t="shared" si="4"/>
        <v>93.514369473279501</v>
      </c>
      <c r="AG36" s="31"/>
      <c r="AH36" s="33">
        <f>IF(AF$60,AF36/AF$60*100,0)</f>
        <v>110.79896191840339</v>
      </c>
      <c r="AI36" s="31"/>
      <c r="AJ36" s="36">
        <v>0</v>
      </c>
      <c r="AK36" s="31"/>
      <c r="AL36" s="33">
        <f t="shared" si="10"/>
        <v>0</v>
      </c>
      <c r="AM36" s="31"/>
      <c r="AN36" s="33">
        <f>IF(AL$60,AL36/AL$60*100,0)</f>
        <v>0</v>
      </c>
      <c r="AO36" s="31"/>
      <c r="AP36" s="36">
        <f t="shared" si="6"/>
        <v>103001122</v>
      </c>
      <c r="AQ36" s="19"/>
      <c r="AR36" s="36">
        <v>48691395</v>
      </c>
      <c r="AS36" s="19"/>
      <c r="AT36" s="33">
        <f t="shared" si="7"/>
        <v>47.272684078140429</v>
      </c>
      <c r="AU36" s="19"/>
      <c r="AV36" s="36">
        <v>6468140</v>
      </c>
      <c r="AW36" s="19"/>
      <c r="AX36" s="33">
        <f t="shared" si="8"/>
        <v>6.2796791669900447</v>
      </c>
      <c r="AY36" s="19"/>
      <c r="AZ36" s="36">
        <v>0</v>
      </c>
      <c r="BA36" s="19"/>
      <c r="BB36" s="33">
        <f t="shared" si="9"/>
        <v>0</v>
      </c>
      <c r="BC36" s="19"/>
      <c r="BD36" s="36">
        <v>1326352</v>
      </c>
      <c r="BE36" s="19"/>
      <c r="BF36" s="36">
        <v>265</v>
      </c>
      <c r="BG36" s="19"/>
      <c r="BH36" s="30">
        <v>20</v>
      </c>
      <c r="BI36" s="19"/>
      <c r="BJ36" s="40">
        <v>41616</v>
      </c>
      <c r="BK36" s="19"/>
      <c r="BL36" s="283">
        <f>IF(E36,BJ36,0)</f>
        <v>41616</v>
      </c>
      <c r="BM36" s="19"/>
      <c r="BN36" s="283">
        <f>IF(K36,BJ36,0)</f>
        <v>41616</v>
      </c>
      <c r="BO36" s="19"/>
      <c r="BP36" s="283">
        <f>IF(Q36,BJ36,0)</f>
        <v>41616</v>
      </c>
      <c r="BQ36" s="19"/>
      <c r="BR36" s="283">
        <f>IF(W36,BJ36,0)</f>
        <v>41616</v>
      </c>
      <c r="BS36" s="19"/>
      <c r="BT36" s="283">
        <f>IF(AD36,BJ36,0)</f>
        <v>41616</v>
      </c>
      <c r="BU36" s="19"/>
      <c r="BV36" s="283">
        <f>IF(AJ36,BJ36,0)</f>
        <v>0</v>
      </c>
    </row>
    <row r="37" spans="1:74" ht="8.85" customHeight="1" x14ac:dyDescent="0.25">
      <c r="A37" s="37"/>
      <c r="B37" s="31"/>
      <c r="C37" s="11"/>
      <c r="D37" s="31"/>
      <c r="E37" s="31"/>
      <c r="F37" s="31"/>
      <c r="G37" s="38"/>
      <c r="H37" s="31"/>
      <c r="I37" s="38"/>
      <c r="J37" s="31"/>
      <c r="K37" s="31"/>
      <c r="L37" s="31"/>
      <c r="M37" s="38"/>
      <c r="N37" s="31"/>
      <c r="O37" s="38"/>
      <c r="P37" s="31"/>
      <c r="Q37" s="31"/>
      <c r="R37" s="31"/>
      <c r="S37" s="38"/>
      <c r="T37" s="31"/>
      <c r="U37" s="38"/>
      <c r="V37" s="31"/>
      <c r="W37" s="31"/>
      <c r="X37" s="31"/>
      <c r="Y37" s="38"/>
      <c r="Z37" s="31"/>
      <c r="AA37" s="38"/>
      <c r="AB37" s="31"/>
      <c r="AC37" s="19"/>
      <c r="AD37" s="31"/>
      <c r="AE37" s="31"/>
      <c r="AF37" s="38"/>
      <c r="AG37" s="31"/>
      <c r="AH37" s="38"/>
      <c r="AI37" s="31"/>
      <c r="AJ37" s="31"/>
      <c r="AK37" s="31"/>
      <c r="AL37" s="38"/>
      <c r="AM37" s="31"/>
      <c r="AN37" s="38"/>
      <c r="AO37" s="31"/>
      <c r="AP37" s="30"/>
      <c r="AQ37" s="19"/>
      <c r="AR37" s="31"/>
      <c r="AS37" s="19"/>
      <c r="AT37" s="38"/>
      <c r="AU37" s="19"/>
      <c r="AV37" s="31"/>
      <c r="AW37" s="19"/>
      <c r="AX37" s="38"/>
      <c r="AY37" s="19"/>
      <c r="AZ37" s="31"/>
      <c r="BA37" s="19"/>
      <c r="BB37" s="38"/>
      <c r="BC37" s="19"/>
      <c r="BD37" s="31"/>
      <c r="BE37" s="19"/>
      <c r="BF37" s="56"/>
      <c r="BG37" s="19"/>
      <c r="BH37" s="37"/>
      <c r="BI37" s="19"/>
      <c r="BJ37" s="40"/>
      <c r="BK37" s="19"/>
      <c r="BL37" s="277"/>
      <c r="BM37" s="19"/>
      <c r="BN37" s="277"/>
      <c r="BO37" s="19"/>
      <c r="BP37" s="277"/>
      <c r="BQ37" s="19"/>
      <c r="BR37" s="277"/>
      <c r="BS37" s="19"/>
      <c r="BT37" s="277"/>
      <c r="BU37" s="19"/>
      <c r="BV37" s="277"/>
    </row>
    <row r="38" spans="1:74" ht="8.85" customHeight="1" x14ac:dyDescent="0.25">
      <c r="A38" s="30">
        <v>21</v>
      </c>
      <c r="B38" s="31"/>
      <c r="C38" s="11" t="s">
        <v>109</v>
      </c>
      <c r="D38" s="31"/>
      <c r="E38" s="36">
        <v>30436029</v>
      </c>
      <c r="F38" s="31"/>
      <c r="G38" s="33">
        <f>(E38/$BJ38)</f>
        <v>1926.0871408682444</v>
      </c>
      <c r="H38" s="31"/>
      <c r="I38" s="33">
        <f>IF(G$60,G38/G$60*100,0)</f>
        <v>148.33339973069053</v>
      </c>
      <c r="J38" s="31"/>
      <c r="K38" s="36">
        <v>2678194</v>
      </c>
      <c r="L38" s="31"/>
      <c r="M38" s="33">
        <f>(K38/$BJ38)</f>
        <v>169.48449563346412</v>
      </c>
      <c r="N38" s="31"/>
      <c r="O38" s="33">
        <f>IF(M$60,M38/M$60*100,0)</f>
        <v>185.84985932705592</v>
      </c>
      <c r="P38" s="31"/>
      <c r="Q38" s="36">
        <v>2077092</v>
      </c>
      <c r="R38" s="31"/>
      <c r="S38" s="33">
        <f>(Q38/$BJ38)</f>
        <v>131.44488039488672</v>
      </c>
      <c r="T38" s="31"/>
      <c r="U38" s="33">
        <f>IF(S$60,S38/S$60*100,0)</f>
        <v>163.86711884646297</v>
      </c>
      <c r="V38" s="31"/>
      <c r="W38" s="36">
        <v>2799968</v>
      </c>
      <c r="X38" s="31"/>
      <c r="Y38" s="33">
        <f>(W38/$BJ38)</f>
        <v>177.1907353499557</v>
      </c>
      <c r="Z38" s="31"/>
      <c r="AA38" s="33">
        <f>IF(Y$60,Y38/Y$60*100,0)</f>
        <v>105.94185378365297</v>
      </c>
      <c r="AB38" s="31"/>
      <c r="AC38" s="19"/>
      <c r="AD38" s="36">
        <v>1987364</v>
      </c>
      <c r="AE38" s="31"/>
      <c r="AF38" s="33">
        <f>(AD38/$BJ38)</f>
        <v>125.76661182128845</v>
      </c>
      <c r="AG38" s="31"/>
      <c r="AH38" s="33">
        <f>IF(AF$60,AF38/AF$60*100,0)</f>
        <v>149.01250056308459</v>
      </c>
      <c r="AI38" s="31"/>
      <c r="AJ38" s="36">
        <v>35917</v>
      </c>
      <c r="AK38" s="31"/>
      <c r="AL38" s="33">
        <f>(AJ38/$BJ38)</f>
        <v>2.2729401341602329</v>
      </c>
      <c r="AM38" s="31"/>
      <c r="AN38" s="33">
        <f>IF(AL$60,AL38/AL$60*100,0)</f>
        <v>887.94801461789666</v>
      </c>
      <c r="AO38" s="31"/>
      <c r="AP38" s="36">
        <f t="shared" si="6"/>
        <v>40014564</v>
      </c>
      <c r="AQ38" s="19"/>
      <c r="AR38" s="36">
        <v>25281014</v>
      </c>
      <c r="AS38" s="19"/>
      <c r="AT38" s="33">
        <f t="shared" si="7"/>
        <v>63.17953133264178</v>
      </c>
      <c r="AU38" s="19"/>
      <c r="AV38" s="36">
        <v>2751425</v>
      </c>
      <c r="AW38" s="19"/>
      <c r="AX38" s="33">
        <f t="shared" si="8"/>
        <v>6.8760589269446992</v>
      </c>
      <c r="AY38" s="19"/>
      <c r="AZ38" s="36">
        <v>74334</v>
      </c>
      <c r="BA38" s="19"/>
      <c r="BB38" s="33">
        <f t="shared" si="9"/>
        <v>0.18576736210345815</v>
      </c>
      <c r="BC38" s="19"/>
      <c r="BD38" s="36">
        <v>481661</v>
      </c>
      <c r="BE38" s="19"/>
      <c r="BF38" s="36">
        <v>0</v>
      </c>
      <c r="BG38" s="19"/>
      <c r="BH38" s="30">
        <v>21</v>
      </c>
      <c r="BI38" s="19"/>
      <c r="BJ38" s="40">
        <v>15802</v>
      </c>
      <c r="BK38" s="19"/>
      <c r="BL38" s="283">
        <f>IF(E38,BJ38,0)</f>
        <v>15802</v>
      </c>
      <c r="BM38" s="19"/>
      <c r="BN38" s="283">
        <f>IF(K38,BJ38,0)</f>
        <v>15802</v>
      </c>
      <c r="BO38" s="19"/>
      <c r="BP38" s="283">
        <f>IF(Q38,BJ38,0)</f>
        <v>15802</v>
      </c>
      <c r="BQ38" s="19"/>
      <c r="BR38" s="283">
        <f>IF(W38,BJ38,0)</f>
        <v>15802</v>
      </c>
      <c r="BS38" s="19"/>
      <c r="BT38" s="283">
        <f>IF(AD38,BJ38,0)</f>
        <v>15802</v>
      </c>
      <c r="BU38" s="19"/>
      <c r="BV38" s="283">
        <f>IF(AJ38,BJ38,0)</f>
        <v>15802</v>
      </c>
    </row>
    <row r="39" spans="1:74" ht="8.85" customHeight="1" x14ac:dyDescent="0.25">
      <c r="A39" s="30">
        <v>22</v>
      </c>
      <c r="B39" s="31"/>
      <c r="C39" s="11" t="s">
        <v>110</v>
      </c>
      <c r="D39" s="31"/>
      <c r="E39" s="36">
        <v>17862151</v>
      </c>
      <c r="F39" s="31"/>
      <c r="G39" s="33">
        <f t="shared" si="0"/>
        <v>1318.8239072652098</v>
      </c>
      <c r="H39" s="31"/>
      <c r="I39" s="33">
        <f>IF(G$60,G39/G$60*100,0)</f>
        <v>101.56634643361831</v>
      </c>
      <c r="J39" s="31"/>
      <c r="K39" s="36">
        <v>1469885</v>
      </c>
      <c r="L39" s="31"/>
      <c r="M39" s="33">
        <f t="shared" si="1"/>
        <v>108.52665386887182</v>
      </c>
      <c r="N39" s="31"/>
      <c r="O39" s="33">
        <f>IF(M$60,M39/M$60*100,0)</f>
        <v>119.00594965563027</v>
      </c>
      <c r="P39" s="31"/>
      <c r="Q39" s="36">
        <v>1032774</v>
      </c>
      <c r="R39" s="31"/>
      <c r="S39" s="33">
        <f t="shared" si="2"/>
        <v>76.253248670998232</v>
      </c>
      <c r="T39" s="31"/>
      <c r="U39" s="33">
        <f>IF(S$60,S39/S$60*100,0)</f>
        <v>95.061900660266716</v>
      </c>
      <c r="V39" s="31"/>
      <c r="W39" s="36">
        <v>2572497</v>
      </c>
      <c r="X39" s="31"/>
      <c r="Y39" s="33">
        <f t="shared" si="3"/>
        <v>189.93628174837568</v>
      </c>
      <c r="Z39" s="31"/>
      <c r="AA39" s="33">
        <f>IF(Y$60,Y39/Y$60*100,0)</f>
        <v>113.56238095324413</v>
      </c>
      <c r="AB39" s="31"/>
      <c r="AC39" s="19"/>
      <c r="AD39" s="36">
        <v>1530519</v>
      </c>
      <c r="AE39" s="31"/>
      <c r="AF39" s="33">
        <f t="shared" si="4"/>
        <v>113.00347017129356</v>
      </c>
      <c r="AG39" s="31"/>
      <c r="AH39" s="33">
        <f>IF(AF$60,AF39/AF$60*100,0)</f>
        <v>133.89030219290743</v>
      </c>
      <c r="AI39" s="31"/>
      <c r="AJ39" s="36">
        <v>19835</v>
      </c>
      <c r="AK39" s="31"/>
      <c r="AL39" s="33">
        <f t="shared" si="10"/>
        <v>1.4644861193148258</v>
      </c>
      <c r="AM39" s="31"/>
      <c r="AN39" s="33">
        <f>IF(AL$60,AL39/AL$60*100,0)</f>
        <v>572.11693459824119</v>
      </c>
      <c r="AO39" s="31"/>
      <c r="AP39" s="36">
        <f t="shared" si="6"/>
        <v>24487661</v>
      </c>
      <c r="AQ39" s="19"/>
      <c r="AR39" s="36">
        <v>14597572</v>
      </c>
      <c r="AS39" s="19"/>
      <c r="AT39" s="33">
        <f t="shared" si="7"/>
        <v>59.611949054668798</v>
      </c>
      <c r="AU39" s="19"/>
      <c r="AV39" s="36">
        <v>3221096</v>
      </c>
      <c r="AW39" s="19"/>
      <c r="AX39" s="33">
        <f t="shared" si="8"/>
        <v>13.153955373687998</v>
      </c>
      <c r="AY39" s="19"/>
      <c r="AZ39" s="36">
        <v>30273</v>
      </c>
      <c r="BA39" s="19"/>
      <c r="BB39" s="33">
        <f t="shared" si="9"/>
        <v>0.12362552715835129</v>
      </c>
      <c r="BC39" s="19"/>
      <c r="BD39" s="36">
        <v>291448</v>
      </c>
      <c r="BE39" s="19"/>
      <c r="BF39" s="36">
        <v>3729</v>
      </c>
      <c r="BG39" s="19"/>
      <c r="BH39" s="30">
        <v>22</v>
      </c>
      <c r="BI39" s="19"/>
      <c r="BJ39" s="40">
        <v>13544</v>
      </c>
      <c r="BK39" s="19"/>
      <c r="BL39" s="283">
        <f>IF(E39,BJ39,0)</f>
        <v>13544</v>
      </c>
      <c r="BM39" s="19"/>
      <c r="BN39" s="283">
        <f>IF(K39,BJ39,0)</f>
        <v>13544</v>
      </c>
      <c r="BO39" s="19"/>
      <c r="BP39" s="283">
        <f>IF(Q39,BJ39,0)</f>
        <v>13544</v>
      </c>
      <c r="BQ39" s="19"/>
      <c r="BR39" s="283">
        <f>IF(W39,BJ39,0)</f>
        <v>13544</v>
      </c>
      <c r="BS39" s="19"/>
      <c r="BT39" s="283">
        <f>IF(AD39,BJ39,0)</f>
        <v>13544</v>
      </c>
      <c r="BU39" s="19"/>
      <c r="BV39" s="283">
        <f>IF(AJ39,BJ39,0)</f>
        <v>13544</v>
      </c>
    </row>
    <row r="40" spans="1:74" ht="8.85" customHeight="1" x14ac:dyDescent="0.25">
      <c r="A40" s="30">
        <v>23</v>
      </c>
      <c r="B40" s="31"/>
      <c r="C40" s="11" t="s">
        <v>111</v>
      </c>
      <c r="D40" s="31"/>
      <c r="E40" s="36">
        <v>247905455</v>
      </c>
      <c r="F40" s="31"/>
      <c r="G40" s="33">
        <f t="shared" si="0"/>
        <v>1353.0627722167037</v>
      </c>
      <c r="H40" s="31"/>
      <c r="I40" s="33">
        <f>IF(G$60,G40/G$60*100,0)</f>
        <v>104.20317793174341</v>
      </c>
      <c r="J40" s="31"/>
      <c r="K40" s="36">
        <v>19898362</v>
      </c>
      <c r="L40" s="31"/>
      <c r="M40" s="33">
        <f t="shared" si="1"/>
        <v>108.60484231898613</v>
      </c>
      <c r="N40" s="31"/>
      <c r="O40" s="33">
        <f>IF(M$60,M40/M$60*100,0)</f>
        <v>119.09168795517462</v>
      </c>
      <c r="P40" s="31"/>
      <c r="Q40" s="36">
        <v>18260506</v>
      </c>
      <c r="R40" s="31"/>
      <c r="S40" s="33">
        <f t="shared" si="2"/>
        <v>99.665458633977011</v>
      </c>
      <c r="T40" s="31"/>
      <c r="U40" s="33">
        <f>IF(S$60,S40/S$60*100,0)</f>
        <v>124.24897421487151</v>
      </c>
      <c r="V40" s="31"/>
      <c r="W40" s="36">
        <v>34504266</v>
      </c>
      <c r="X40" s="31"/>
      <c r="Y40" s="33">
        <f t="shared" si="3"/>
        <v>188.32355991223571</v>
      </c>
      <c r="Z40" s="31"/>
      <c r="AA40" s="33">
        <f>IF(Y$60,Y40/Y$60*100,0)</f>
        <v>112.59813899882928</v>
      </c>
      <c r="AB40" s="31"/>
      <c r="AC40" s="19"/>
      <c r="AD40" s="36">
        <v>17491641</v>
      </c>
      <c r="AE40" s="31"/>
      <c r="AF40" s="33">
        <f t="shared" si="4"/>
        <v>95.469009595127119</v>
      </c>
      <c r="AG40" s="31"/>
      <c r="AH40" s="33">
        <f>IF(AF$60,AF40/AF$60*100,0)</f>
        <v>113.11488510373439</v>
      </c>
      <c r="AI40" s="31"/>
      <c r="AJ40" s="36">
        <v>0</v>
      </c>
      <c r="AK40" s="31"/>
      <c r="AL40" s="33">
        <f t="shared" si="10"/>
        <v>0</v>
      </c>
      <c r="AM40" s="31"/>
      <c r="AN40" s="33">
        <f>IF(AL$60,AL40/AL$60*100,0)</f>
        <v>0</v>
      </c>
      <c r="AO40" s="31"/>
      <c r="AP40" s="36">
        <f t="shared" si="6"/>
        <v>338060230</v>
      </c>
      <c r="AQ40" s="19"/>
      <c r="AR40" s="36">
        <v>185059913</v>
      </c>
      <c r="AS40" s="19"/>
      <c r="AT40" s="33">
        <f t="shared" si="7"/>
        <v>54.741698838695108</v>
      </c>
      <c r="AU40" s="19"/>
      <c r="AV40" s="36">
        <v>35857837</v>
      </c>
      <c r="AW40" s="19"/>
      <c r="AX40" s="33">
        <f t="shared" si="8"/>
        <v>10.606937408757014</v>
      </c>
      <c r="AY40" s="19"/>
      <c r="AZ40" s="36">
        <v>4785634</v>
      </c>
      <c r="BA40" s="19"/>
      <c r="BB40" s="33">
        <f t="shared" si="9"/>
        <v>1.4156157913044076</v>
      </c>
      <c r="BC40" s="19"/>
      <c r="BD40" s="36">
        <v>7138258</v>
      </c>
      <c r="BE40" s="19"/>
      <c r="BF40" s="36">
        <v>13123</v>
      </c>
      <c r="BG40" s="19"/>
      <c r="BH40" s="30">
        <v>23</v>
      </c>
      <c r="BI40" s="19"/>
      <c r="BJ40" s="40">
        <v>183218</v>
      </c>
      <c r="BK40" s="19"/>
      <c r="BL40" s="283">
        <f>IF(E40,BJ40,0)</f>
        <v>183218</v>
      </c>
      <c r="BM40" s="19"/>
      <c r="BN40" s="283">
        <f>IF(K40,BJ40,0)</f>
        <v>183218</v>
      </c>
      <c r="BO40" s="19"/>
      <c r="BP40" s="283">
        <f>IF(Q40,BJ40,0)</f>
        <v>183218</v>
      </c>
      <c r="BQ40" s="19"/>
      <c r="BR40" s="283">
        <f>IF(W40,BJ40,0)</f>
        <v>183218</v>
      </c>
      <c r="BS40" s="19"/>
      <c r="BT40" s="283">
        <f>IF(AD40,BJ40,0)</f>
        <v>183218</v>
      </c>
      <c r="BU40" s="19"/>
      <c r="BV40" s="283">
        <f>IF(AJ40,BJ40,0)</f>
        <v>0</v>
      </c>
    </row>
    <row r="41" spans="1:74" ht="8.85" customHeight="1" x14ac:dyDescent="0.25">
      <c r="A41" s="30">
        <v>24</v>
      </c>
      <c r="B41" s="31"/>
      <c r="C41" s="11" t="s">
        <v>112</v>
      </c>
      <c r="D41" s="31"/>
      <c r="E41" s="36">
        <v>271151803</v>
      </c>
      <c r="F41" s="31"/>
      <c r="G41" s="33">
        <f t="shared" si="0"/>
        <v>1097.39404744078</v>
      </c>
      <c r="H41" s="31"/>
      <c r="I41" s="33">
        <f>IF(G$60,G41/G$60*100,0)</f>
        <v>84.513408789871932</v>
      </c>
      <c r="J41" s="31"/>
      <c r="K41" s="36">
        <v>14967129</v>
      </c>
      <c r="L41" s="31"/>
      <c r="M41" s="33">
        <f t="shared" si="1"/>
        <v>60.574328070679556</v>
      </c>
      <c r="N41" s="31"/>
      <c r="O41" s="33">
        <f>IF(M$60,M41/M$60*100,0)</f>
        <v>66.423364029198737</v>
      </c>
      <c r="P41" s="31"/>
      <c r="Q41" s="36">
        <v>14030598</v>
      </c>
      <c r="R41" s="31"/>
      <c r="S41" s="33">
        <f t="shared" si="2"/>
        <v>56.784039629766035</v>
      </c>
      <c r="T41" s="31"/>
      <c r="U41" s="33">
        <f>IF(S$60,S41/S$60*100,0)</f>
        <v>70.790409962251417</v>
      </c>
      <c r="V41" s="31"/>
      <c r="W41" s="36">
        <v>35142618</v>
      </c>
      <c r="X41" s="31"/>
      <c r="Y41" s="33">
        <f t="shared" si="3"/>
        <v>142.22770926839533</v>
      </c>
      <c r="Z41" s="31"/>
      <c r="AA41" s="33">
        <f>IF(Y$60,Y41/Y$60*100,0)</f>
        <v>85.037556560374711</v>
      </c>
      <c r="AB41" s="31"/>
      <c r="AC41" s="19"/>
      <c r="AD41" s="36">
        <v>30217920</v>
      </c>
      <c r="AE41" s="31"/>
      <c r="AF41" s="33">
        <f t="shared" si="4"/>
        <v>122.29668092615152</v>
      </c>
      <c r="AG41" s="31"/>
      <c r="AH41" s="33">
        <f>IF(AF$60,AF41/AF$60*100,0)</f>
        <v>144.90121003869493</v>
      </c>
      <c r="AI41" s="31"/>
      <c r="AJ41" s="36">
        <v>0</v>
      </c>
      <c r="AK41" s="31"/>
      <c r="AL41" s="33">
        <f t="shared" si="10"/>
        <v>0</v>
      </c>
      <c r="AM41" s="31"/>
      <c r="AN41" s="33">
        <f>IF(AL$60,AL41/AL$60*100,0)</f>
        <v>0</v>
      </c>
      <c r="AO41" s="31"/>
      <c r="AP41" s="36">
        <f t="shared" si="6"/>
        <v>365510068</v>
      </c>
      <c r="AQ41" s="19"/>
      <c r="AR41" s="36">
        <v>190208680</v>
      </c>
      <c r="AS41" s="19"/>
      <c r="AT41" s="33">
        <f t="shared" si="7"/>
        <v>52.039245058497265</v>
      </c>
      <c r="AU41" s="19"/>
      <c r="AV41" s="36">
        <v>47881822</v>
      </c>
      <c r="AW41" s="19"/>
      <c r="AX41" s="33">
        <f t="shared" si="8"/>
        <v>13.100000845941128</v>
      </c>
      <c r="AY41" s="19"/>
      <c r="AZ41" s="36">
        <v>7437966</v>
      </c>
      <c r="BA41" s="19"/>
      <c r="BB41" s="33">
        <f t="shared" si="9"/>
        <v>2.0349551629860985</v>
      </c>
      <c r="BC41" s="19"/>
      <c r="BD41" s="36">
        <v>3844077</v>
      </c>
      <c r="BE41" s="19"/>
      <c r="BF41" s="36">
        <v>14548</v>
      </c>
      <c r="BG41" s="19"/>
      <c r="BH41" s="30">
        <v>24</v>
      </c>
      <c r="BI41" s="19"/>
      <c r="BJ41" s="40">
        <v>247087</v>
      </c>
      <c r="BK41" s="19"/>
      <c r="BL41" s="283">
        <f>IF(E41,BJ41,0)</f>
        <v>247087</v>
      </c>
      <c r="BM41" s="19"/>
      <c r="BN41" s="283">
        <f>IF(K41,BJ41,0)</f>
        <v>247087</v>
      </c>
      <c r="BO41" s="19"/>
      <c r="BP41" s="283">
        <f>IF(Q41,BJ41,0)</f>
        <v>247087</v>
      </c>
      <c r="BQ41" s="19"/>
      <c r="BR41" s="283">
        <f>IF(W41,BJ41,0)</f>
        <v>247087</v>
      </c>
      <c r="BS41" s="19"/>
      <c r="BT41" s="283">
        <f>IF(AD41,BJ41,0)</f>
        <v>247087</v>
      </c>
      <c r="BU41" s="19"/>
      <c r="BV41" s="283">
        <f>IF(AJ41,BJ41,0)</f>
        <v>0</v>
      </c>
    </row>
    <row r="42" spans="1:74" ht="8.85" customHeight="1" x14ac:dyDescent="0.25">
      <c r="A42" s="30">
        <v>25</v>
      </c>
      <c r="B42" s="31"/>
      <c r="C42" s="11" t="s">
        <v>113</v>
      </c>
      <c r="D42" s="31"/>
      <c r="E42" s="36">
        <v>5907161</v>
      </c>
      <c r="F42" s="31"/>
      <c r="G42" s="33">
        <f t="shared" si="0"/>
        <v>1531.5429089966294</v>
      </c>
      <c r="H42" s="31"/>
      <c r="I42" s="33">
        <f>IF(G$60,G42/G$60*100,0)</f>
        <v>117.94843634254968</v>
      </c>
      <c r="J42" s="31"/>
      <c r="K42" s="36">
        <v>673650</v>
      </c>
      <c r="L42" s="31"/>
      <c r="M42" s="33">
        <f t="shared" si="1"/>
        <v>174.65646875810216</v>
      </c>
      <c r="N42" s="31"/>
      <c r="O42" s="33">
        <f>IF(M$60,M42/M$60*100,0)</f>
        <v>191.52123636992161</v>
      </c>
      <c r="P42" s="31"/>
      <c r="Q42" s="36">
        <v>148857</v>
      </c>
      <c r="R42" s="31"/>
      <c r="S42" s="33">
        <f t="shared" si="2"/>
        <v>38.593984962406012</v>
      </c>
      <c r="T42" s="31"/>
      <c r="U42" s="33">
        <f>IF(S$60,S42/S$60*100,0)</f>
        <v>48.113590286618788</v>
      </c>
      <c r="V42" s="31"/>
      <c r="W42" s="36">
        <v>629043</v>
      </c>
      <c r="X42" s="31"/>
      <c r="Y42" s="33">
        <f t="shared" si="3"/>
        <v>163.09126263935701</v>
      </c>
      <c r="Z42" s="31"/>
      <c r="AA42" s="33">
        <f>IF(Y$60,Y42/Y$60*100,0)</f>
        <v>97.511817792308904</v>
      </c>
      <c r="AB42" s="31"/>
      <c r="AC42" s="19"/>
      <c r="AD42" s="36">
        <v>335664</v>
      </c>
      <c r="AE42" s="31"/>
      <c r="AF42" s="33">
        <f t="shared" si="4"/>
        <v>87.027223230490023</v>
      </c>
      <c r="AG42" s="31"/>
      <c r="AH42" s="33">
        <f>IF(AF$60,AF42/AF$60*100,0)</f>
        <v>103.11277343675702</v>
      </c>
      <c r="AI42" s="31"/>
      <c r="AJ42" s="36">
        <v>7419</v>
      </c>
      <c r="AK42" s="31"/>
      <c r="AL42" s="33">
        <f t="shared" si="10"/>
        <v>1.9235156857661395</v>
      </c>
      <c r="AM42" s="31"/>
      <c r="AN42" s="33">
        <f>IF(AL$60,AL42/AL$60*100,0)</f>
        <v>751.44167177700945</v>
      </c>
      <c r="AO42" s="31"/>
      <c r="AP42" s="36">
        <f t="shared" si="6"/>
        <v>7701794</v>
      </c>
      <c r="AQ42" s="19"/>
      <c r="AR42" s="36">
        <v>4889416</v>
      </c>
      <c r="AS42" s="19"/>
      <c r="AT42" s="33">
        <f t="shared" si="7"/>
        <v>63.484118115857157</v>
      </c>
      <c r="AU42" s="19"/>
      <c r="AV42" s="36">
        <v>738686</v>
      </c>
      <c r="AW42" s="19"/>
      <c r="AX42" s="33">
        <f t="shared" si="8"/>
        <v>9.5910900758966022</v>
      </c>
      <c r="AY42" s="19"/>
      <c r="AZ42" s="36">
        <v>0</v>
      </c>
      <c r="BA42" s="19"/>
      <c r="BB42" s="33">
        <f t="shared" si="9"/>
        <v>0</v>
      </c>
      <c r="BC42" s="19"/>
      <c r="BD42" s="36">
        <v>68443</v>
      </c>
      <c r="BE42" s="19"/>
      <c r="BF42" s="36">
        <v>360</v>
      </c>
      <c r="BG42" s="19"/>
      <c r="BH42" s="30">
        <v>25</v>
      </c>
      <c r="BI42" s="19"/>
      <c r="BJ42" s="40">
        <v>3857</v>
      </c>
      <c r="BK42" s="19"/>
      <c r="BL42" s="283">
        <f>IF(E42,BJ42,0)</f>
        <v>3857</v>
      </c>
      <c r="BM42" s="19"/>
      <c r="BN42" s="283">
        <f>IF(K42,BJ42,0)</f>
        <v>3857</v>
      </c>
      <c r="BO42" s="19"/>
      <c r="BP42" s="283">
        <f>IF(Q42,BJ42,0)</f>
        <v>3857</v>
      </c>
      <c r="BQ42" s="19"/>
      <c r="BR42" s="283">
        <f>IF(W42,BJ42,0)</f>
        <v>3857</v>
      </c>
      <c r="BS42" s="19"/>
      <c r="BT42" s="283">
        <f>IF(AD42,BJ42,0)</f>
        <v>3857</v>
      </c>
      <c r="BU42" s="19"/>
      <c r="BV42" s="283">
        <f>IF(AJ42,BJ42,0)</f>
        <v>3857</v>
      </c>
    </row>
    <row r="43" spans="1:74" ht="8.85" customHeight="1" x14ac:dyDescent="0.25">
      <c r="A43" s="37"/>
      <c r="B43" s="31"/>
      <c r="C43" s="11"/>
      <c r="D43" s="31"/>
      <c r="E43" s="31"/>
      <c r="F43" s="31"/>
      <c r="G43" s="38"/>
      <c r="H43" s="31"/>
      <c r="I43" s="38"/>
      <c r="J43" s="31"/>
      <c r="K43" s="31"/>
      <c r="L43" s="31"/>
      <c r="M43" s="38"/>
      <c r="N43" s="31"/>
      <c r="O43" s="38"/>
      <c r="P43" s="31"/>
      <c r="Q43" s="31"/>
      <c r="R43" s="31"/>
      <c r="S43" s="38"/>
      <c r="T43" s="31"/>
      <c r="U43" s="38"/>
      <c r="V43" s="31"/>
      <c r="W43" s="31"/>
      <c r="X43" s="31"/>
      <c r="Y43" s="38"/>
      <c r="Z43" s="31"/>
      <c r="AA43" s="38"/>
      <c r="AB43" s="31"/>
      <c r="AC43" s="19"/>
      <c r="AD43" s="31"/>
      <c r="AE43" s="31"/>
      <c r="AF43" s="38"/>
      <c r="AG43" s="31"/>
      <c r="AH43" s="38"/>
      <c r="AI43" s="31"/>
      <c r="AJ43" s="31"/>
      <c r="AK43" s="31"/>
      <c r="AL43" s="38"/>
      <c r="AM43" s="31"/>
      <c r="AN43" s="38"/>
      <c r="AO43" s="31"/>
      <c r="AP43" s="30"/>
      <c r="AQ43" s="19"/>
      <c r="AR43" s="31"/>
      <c r="AS43" s="19"/>
      <c r="AT43" s="38"/>
      <c r="AU43" s="19"/>
      <c r="AV43" s="31"/>
      <c r="AW43" s="19"/>
      <c r="AX43" s="38"/>
      <c r="AY43" s="19"/>
      <c r="AZ43" s="31"/>
      <c r="BA43" s="19"/>
      <c r="BB43" s="38"/>
      <c r="BC43" s="19"/>
      <c r="BD43" s="31"/>
      <c r="BE43" s="19"/>
      <c r="BF43" s="56"/>
      <c r="BG43" s="19"/>
      <c r="BH43" s="37"/>
      <c r="BI43" s="19"/>
      <c r="BJ43" s="40"/>
      <c r="BK43" s="19"/>
      <c r="BL43" s="277"/>
      <c r="BM43" s="19"/>
      <c r="BN43" s="277"/>
      <c r="BO43" s="19"/>
      <c r="BP43" s="277"/>
      <c r="BQ43" s="19"/>
      <c r="BR43" s="277"/>
      <c r="BS43" s="19"/>
      <c r="BT43" s="277"/>
      <c r="BU43" s="19"/>
      <c r="BV43" s="277"/>
    </row>
    <row r="44" spans="1:74" ht="8.85" customHeight="1" x14ac:dyDescent="0.25">
      <c r="A44" s="30">
        <v>26</v>
      </c>
      <c r="B44" s="31"/>
      <c r="C44" s="11" t="s">
        <v>114</v>
      </c>
      <c r="D44" s="31"/>
      <c r="E44" s="36">
        <v>40922811</v>
      </c>
      <c r="F44" s="31"/>
      <c r="G44" s="33">
        <f t="shared" si="0"/>
        <v>1278.1189018676994</v>
      </c>
      <c r="H44" s="31"/>
      <c r="I44" s="33">
        <f>IF(G$60,G44/G$60*100,0)</f>
        <v>98.431539233801246</v>
      </c>
      <c r="J44" s="31"/>
      <c r="K44" s="36">
        <v>2672704</v>
      </c>
      <c r="L44" s="31"/>
      <c r="M44" s="33">
        <f t="shared" si="1"/>
        <v>83.475045287026049</v>
      </c>
      <c r="N44" s="31"/>
      <c r="O44" s="33">
        <f>IF(M$60,M44/M$60*100,0)</f>
        <v>91.535366500216114</v>
      </c>
      <c r="P44" s="31"/>
      <c r="Q44" s="36">
        <v>1524299</v>
      </c>
      <c r="R44" s="31"/>
      <c r="S44" s="33">
        <f t="shared" si="2"/>
        <v>47.607564494971577</v>
      </c>
      <c r="T44" s="31"/>
      <c r="U44" s="33">
        <f>IF(S$60,S44/S$60*100,0)</f>
        <v>59.350462381276834</v>
      </c>
      <c r="V44" s="31"/>
      <c r="W44" s="36">
        <v>4316007</v>
      </c>
      <c r="X44" s="31"/>
      <c r="Y44" s="33">
        <f t="shared" si="3"/>
        <v>134.79939409082391</v>
      </c>
      <c r="Z44" s="31"/>
      <c r="AA44" s="33">
        <f>IF(Y$60,Y44/Y$60*100,0)</f>
        <v>80.59618732711948</v>
      </c>
      <c r="AB44" s="31"/>
      <c r="AC44" s="19"/>
      <c r="AD44" s="36">
        <v>2531918</v>
      </c>
      <c r="AE44" s="31"/>
      <c r="AF44" s="33">
        <f t="shared" si="4"/>
        <v>79.077956149665809</v>
      </c>
      <c r="AG44" s="31"/>
      <c r="AH44" s="33">
        <f>IF(AF$60,AF44/AF$60*100,0)</f>
        <v>93.694215138942383</v>
      </c>
      <c r="AI44" s="31"/>
      <c r="AJ44" s="36">
        <v>0</v>
      </c>
      <c r="AK44" s="31"/>
      <c r="AL44" s="33">
        <f t="shared" ref="AL44:AL58" si="11">(AJ44/$BJ44)</f>
        <v>0</v>
      </c>
      <c r="AM44" s="31"/>
      <c r="AN44" s="33">
        <f>IF(AL$60,AL44/AL$60*100,0)</f>
        <v>0</v>
      </c>
      <c r="AO44" s="31"/>
      <c r="AP44" s="36">
        <f>(E44+K44+Q44+W44+AD44+AJ44)</f>
        <v>51967739</v>
      </c>
      <c r="AQ44" s="19"/>
      <c r="AR44" s="36">
        <v>31712995</v>
      </c>
      <c r="AS44" s="19"/>
      <c r="AT44" s="33">
        <f>IF($AP44,AR44/$AP44*100,0)</f>
        <v>61.024388611557647</v>
      </c>
      <c r="AU44" s="19"/>
      <c r="AV44" s="36">
        <v>11520601</v>
      </c>
      <c r="AW44" s="19"/>
      <c r="AX44" s="33">
        <f>IF($AP44,AV44/$AP44*100,0)</f>
        <v>22.168755504256207</v>
      </c>
      <c r="AY44" s="19"/>
      <c r="AZ44" s="36">
        <v>63256</v>
      </c>
      <c r="BA44" s="19"/>
      <c r="BB44" s="33">
        <f>IF($AP44,AZ44/$AP44*100,0)</f>
        <v>0.12172167043865426</v>
      </c>
      <c r="BC44" s="19"/>
      <c r="BD44" s="36">
        <v>173770</v>
      </c>
      <c r="BE44" s="19"/>
      <c r="BF44" s="36">
        <v>8012</v>
      </c>
      <c r="BG44" s="19"/>
      <c r="BH44" s="30">
        <v>26</v>
      </c>
      <c r="BI44" s="19"/>
      <c r="BJ44" s="40">
        <v>32018</v>
      </c>
      <c r="BK44" s="19"/>
      <c r="BL44" s="283">
        <f>IF(E44,BJ44,0)</f>
        <v>32018</v>
      </c>
      <c r="BM44" s="19"/>
      <c r="BN44" s="283">
        <f>IF(K44,BJ44,0)</f>
        <v>32018</v>
      </c>
      <c r="BO44" s="19"/>
      <c r="BP44" s="283">
        <f>IF(Q44,BJ44,0)</f>
        <v>32018</v>
      </c>
      <c r="BQ44" s="19"/>
      <c r="BR44" s="283">
        <f>IF(W44,BJ44,0)</f>
        <v>32018</v>
      </c>
      <c r="BS44" s="19"/>
      <c r="BT44" s="283">
        <f>IF(AD44,BJ44,0)</f>
        <v>32018</v>
      </c>
      <c r="BU44" s="19"/>
      <c r="BV44" s="283">
        <f>IF(AJ44,BJ44,0)</f>
        <v>0</v>
      </c>
    </row>
    <row r="45" spans="1:74" ht="8.85" customHeight="1" x14ac:dyDescent="0.25">
      <c r="A45" s="30">
        <v>27</v>
      </c>
      <c r="B45" s="31"/>
      <c r="C45" s="11" t="s">
        <v>115</v>
      </c>
      <c r="D45" s="31"/>
      <c r="E45" s="36">
        <v>16334694</v>
      </c>
      <c r="F45" s="31"/>
      <c r="G45" s="33">
        <f t="shared" si="0"/>
        <v>1329.4289899894197</v>
      </c>
      <c r="H45" s="31"/>
      <c r="I45" s="33">
        <f>IF(G$60,G45/G$60*100,0)</f>
        <v>102.38307374648441</v>
      </c>
      <c r="J45" s="31"/>
      <c r="K45" s="36">
        <v>1132996</v>
      </c>
      <c r="L45" s="31"/>
      <c r="M45" s="33">
        <f t="shared" si="1"/>
        <v>92.210954667534793</v>
      </c>
      <c r="N45" s="31"/>
      <c r="O45" s="33">
        <f>IF(M$60,M45/M$60*100,0)</f>
        <v>101.11481223885563</v>
      </c>
      <c r="P45" s="31"/>
      <c r="Q45" s="36">
        <v>846178</v>
      </c>
      <c r="R45" s="31"/>
      <c r="S45" s="33">
        <f t="shared" si="2"/>
        <v>68.867746398632704</v>
      </c>
      <c r="T45" s="31"/>
      <c r="U45" s="33">
        <f>IF(S$60,S45/S$60*100,0)</f>
        <v>85.854687910932256</v>
      </c>
      <c r="V45" s="31"/>
      <c r="W45" s="36">
        <v>2013871</v>
      </c>
      <c r="X45" s="31"/>
      <c r="Y45" s="33">
        <f t="shared" si="3"/>
        <v>163.90257996256204</v>
      </c>
      <c r="Z45" s="31"/>
      <c r="AA45" s="33">
        <f>IF(Y$60,Y45/Y$60*100,0)</f>
        <v>97.996902190527422</v>
      </c>
      <c r="AB45" s="31"/>
      <c r="AC45" s="19"/>
      <c r="AD45" s="36">
        <v>2292871</v>
      </c>
      <c r="AE45" s="31"/>
      <c r="AF45" s="33">
        <f t="shared" si="4"/>
        <v>186.60950598193213</v>
      </c>
      <c r="AG45" s="31"/>
      <c r="AH45" s="33">
        <f>IF(AF$60,AF45/AF$60*100,0)</f>
        <v>221.10120255702631</v>
      </c>
      <c r="AI45" s="31"/>
      <c r="AJ45" s="36">
        <v>0</v>
      </c>
      <c r="AK45" s="31"/>
      <c r="AL45" s="33">
        <f t="shared" si="10"/>
        <v>0</v>
      </c>
      <c r="AM45" s="31"/>
      <c r="AN45" s="33">
        <f>IF(AL$60,AL45/AL$60*100,0)</f>
        <v>0</v>
      </c>
      <c r="AO45" s="31"/>
      <c r="AP45" s="36">
        <f t="shared" si="6"/>
        <v>22620610</v>
      </c>
      <c r="AQ45" s="19"/>
      <c r="AR45" s="36">
        <v>10809779</v>
      </c>
      <c r="AS45" s="19"/>
      <c r="AT45" s="33">
        <f t="shared" si="7"/>
        <v>47.787301049794856</v>
      </c>
      <c r="AU45" s="19"/>
      <c r="AV45" s="36">
        <v>1000816</v>
      </c>
      <c r="AW45" s="19"/>
      <c r="AX45" s="33">
        <f t="shared" si="8"/>
        <v>4.4243546040535602</v>
      </c>
      <c r="AY45" s="19"/>
      <c r="AZ45" s="36">
        <v>283398</v>
      </c>
      <c r="BA45" s="19"/>
      <c r="BB45" s="33">
        <f t="shared" si="9"/>
        <v>1.2528309360357657</v>
      </c>
      <c r="BC45" s="19"/>
      <c r="BD45" s="36">
        <v>786596</v>
      </c>
      <c r="BE45" s="19"/>
      <c r="BF45" s="36">
        <v>0</v>
      </c>
      <c r="BG45" s="19"/>
      <c r="BH45" s="30">
        <v>27</v>
      </c>
      <c r="BI45" s="19"/>
      <c r="BJ45" s="40">
        <v>12287</v>
      </c>
      <c r="BK45" s="19"/>
      <c r="BL45" s="283">
        <f>IF(E45,BJ45,0)</f>
        <v>12287</v>
      </c>
      <c r="BM45" s="19"/>
      <c r="BN45" s="283">
        <f>IF(K45,BJ45,0)</f>
        <v>12287</v>
      </c>
      <c r="BO45" s="19"/>
      <c r="BP45" s="283">
        <f>IF(Q45,BJ45,0)</f>
        <v>12287</v>
      </c>
      <c r="BQ45" s="19"/>
      <c r="BR45" s="283">
        <f>IF(W45,BJ45,0)</f>
        <v>12287</v>
      </c>
      <c r="BS45" s="19"/>
      <c r="BT45" s="283">
        <f>IF(AD45,BJ45,0)</f>
        <v>12287</v>
      </c>
      <c r="BU45" s="19"/>
      <c r="BV45" s="283">
        <f>IF(AJ45,BJ45,0)</f>
        <v>0</v>
      </c>
    </row>
    <row r="46" spans="1:74" ht="8.85" customHeight="1" x14ac:dyDescent="0.25">
      <c r="A46" s="30">
        <v>28</v>
      </c>
      <c r="B46" s="31"/>
      <c r="C46" s="11" t="s">
        <v>116</v>
      </c>
      <c r="D46" s="31"/>
      <c r="E46" s="36">
        <v>119367985</v>
      </c>
      <c r="F46" s="31"/>
      <c r="G46" s="33">
        <f t="shared" si="0"/>
        <v>1241.1023716195843</v>
      </c>
      <c r="H46" s="31"/>
      <c r="I46" s="33">
        <f>IF(G$60,G46/G$60*100,0)</f>
        <v>95.580791901849437</v>
      </c>
      <c r="J46" s="31"/>
      <c r="K46" s="36">
        <v>9115981</v>
      </c>
      <c r="L46" s="31"/>
      <c r="M46" s="33">
        <f t="shared" si="1"/>
        <v>94.781407583776087</v>
      </c>
      <c r="N46" s="31"/>
      <c r="O46" s="33">
        <f>IF(M$60,M46/M$60*100,0)</f>
        <v>103.93346719077175</v>
      </c>
      <c r="P46" s="31"/>
      <c r="Q46" s="36">
        <v>7788055</v>
      </c>
      <c r="R46" s="31"/>
      <c r="S46" s="33">
        <f t="shared" si="2"/>
        <v>80.974589047505177</v>
      </c>
      <c r="T46" s="31"/>
      <c r="U46" s="33">
        <f>IF(S$60,S46/S$60*100,0)</f>
        <v>100.94780844357028</v>
      </c>
      <c r="V46" s="31"/>
      <c r="W46" s="36">
        <v>15747161</v>
      </c>
      <c r="X46" s="31"/>
      <c r="Y46" s="33">
        <f t="shared" si="3"/>
        <v>163.72764324852619</v>
      </c>
      <c r="Z46" s="31"/>
      <c r="AA46" s="33">
        <f>IF(Y$60,Y46/Y$60*100,0)</f>
        <v>97.89230800989391</v>
      </c>
      <c r="AB46" s="31"/>
      <c r="AC46" s="19"/>
      <c r="AD46" s="36">
        <v>13763920</v>
      </c>
      <c r="AE46" s="31"/>
      <c r="AF46" s="33">
        <f t="shared" si="4"/>
        <v>143.10733112217844</v>
      </c>
      <c r="AG46" s="31"/>
      <c r="AH46" s="33">
        <f>IF(AF$60,AF46/AF$60*100,0)</f>
        <v>169.55836649020318</v>
      </c>
      <c r="AI46" s="31"/>
      <c r="AJ46" s="36">
        <v>6000</v>
      </c>
      <c r="AK46" s="31"/>
      <c r="AL46" s="33">
        <f t="shared" si="11"/>
        <v>6.2383680429199721E-2</v>
      </c>
      <c r="AM46" s="31"/>
      <c r="AN46" s="33">
        <f>IF(AL$60,AL46/AL$60*100,0)</f>
        <v>24.370842130486231</v>
      </c>
      <c r="AO46" s="31"/>
      <c r="AP46" s="36">
        <f t="shared" si="6"/>
        <v>165789102</v>
      </c>
      <c r="AQ46" s="19"/>
      <c r="AR46" s="36">
        <v>92699003</v>
      </c>
      <c r="AS46" s="19"/>
      <c r="AT46" s="33">
        <f t="shared" si="7"/>
        <v>55.913809702642581</v>
      </c>
      <c r="AU46" s="19"/>
      <c r="AV46" s="36">
        <v>18013779</v>
      </c>
      <c r="AW46" s="19"/>
      <c r="AX46" s="33">
        <f t="shared" si="8"/>
        <v>10.865478359367673</v>
      </c>
      <c r="AY46" s="19"/>
      <c r="AZ46" s="36">
        <v>828057</v>
      </c>
      <c r="BA46" s="19"/>
      <c r="BB46" s="33">
        <f t="shared" si="9"/>
        <v>0.49946407213183408</v>
      </c>
      <c r="BC46" s="19"/>
      <c r="BD46" s="36">
        <v>479228</v>
      </c>
      <c r="BE46" s="19"/>
      <c r="BF46" s="36">
        <v>3804</v>
      </c>
      <c r="BG46" s="19"/>
      <c r="BH46" s="30">
        <v>28</v>
      </c>
      <c r="BI46" s="19"/>
      <c r="BJ46" s="40">
        <v>96179</v>
      </c>
      <c r="BK46" s="19"/>
      <c r="BL46" s="283">
        <f>IF(E46,BJ46,0)</f>
        <v>96179</v>
      </c>
      <c r="BM46" s="19"/>
      <c r="BN46" s="283">
        <f>IF(K46,BJ46,0)</f>
        <v>96179</v>
      </c>
      <c r="BO46" s="19"/>
      <c r="BP46" s="283">
        <f>IF(Q46,BJ46,0)</f>
        <v>96179</v>
      </c>
      <c r="BQ46" s="19"/>
      <c r="BR46" s="283">
        <f>IF(W46,BJ46,0)</f>
        <v>96179</v>
      </c>
      <c r="BS46" s="19"/>
      <c r="BT46" s="283">
        <f>IF(AD46,BJ46,0)</f>
        <v>96179</v>
      </c>
      <c r="BU46" s="19"/>
      <c r="BV46" s="283">
        <f>IF(AJ46,BJ46,0)</f>
        <v>96179</v>
      </c>
    </row>
    <row r="47" spans="1:74" ht="8.85" customHeight="1" x14ac:dyDescent="0.25">
      <c r="A47" s="30">
        <v>29</v>
      </c>
      <c r="B47" s="31"/>
      <c r="C47" s="11" t="s">
        <v>117</v>
      </c>
      <c r="D47" s="31"/>
      <c r="E47" s="36">
        <v>13593381</v>
      </c>
      <c r="F47" s="31"/>
      <c r="G47" s="33">
        <f t="shared" si="0"/>
        <v>789.02838402600423</v>
      </c>
      <c r="H47" s="31"/>
      <c r="I47" s="33">
        <f>IF(G$60,G47/G$60*100,0)</f>
        <v>60.765299867913015</v>
      </c>
      <c r="J47" s="31"/>
      <c r="K47" s="36">
        <v>1074226</v>
      </c>
      <c r="L47" s="31"/>
      <c r="M47" s="33">
        <f t="shared" si="1"/>
        <v>62.353494311585791</v>
      </c>
      <c r="N47" s="31"/>
      <c r="O47" s="33">
        <f>IF(M$60,M47/M$60*100,0)</f>
        <v>68.374325940823795</v>
      </c>
      <c r="P47" s="31"/>
      <c r="Q47" s="36">
        <v>397396</v>
      </c>
      <c r="R47" s="31"/>
      <c r="S47" s="33">
        <f t="shared" si="2"/>
        <v>23.066867889482239</v>
      </c>
      <c r="T47" s="31"/>
      <c r="U47" s="33">
        <f>IF(S$60,S47/S$60*100,0)</f>
        <v>28.756549288993739</v>
      </c>
      <c r="V47" s="31"/>
      <c r="W47" s="36">
        <v>1305536</v>
      </c>
      <c r="X47" s="31"/>
      <c r="Y47" s="33">
        <f t="shared" si="3"/>
        <v>75.77989319712097</v>
      </c>
      <c r="Z47" s="31"/>
      <c r="AA47" s="33">
        <f>IF(Y$60,Y47/Y$60*100,0)</f>
        <v>45.30858991568735</v>
      </c>
      <c r="AB47" s="31"/>
      <c r="AC47" s="19"/>
      <c r="AD47" s="36">
        <v>836707</v>
      </c>
      <c r="AE47" s="31"/>
      <c r="AF47" s="33">
        <f t="shared" si="4"/>
        <v>48.566693754353381</v>
      </c>
      <c r="AG47" s="31"/>
      <c r="AH47" s="33">
        <f>IF(AF$60,AF47/AF$60*100,0)</f>
        <v>57.543447943890058</v>
      </c>
      <c r="AI47" s="31"/>
      <c r="AJ47" s="36">
        <v>6888</v>
      </c>
      <c r="AK47" s="31"/>
      <c r="AL47" s="33">
        <f t="shared" si="11"/>
        <v>0.39981425586254932</v>
      </c>
      <c r="AM47" s="31"/>
      <c r="AN47" s="33">
        <f>IF(AL$60,AL47/AL$60*100,0)</f>
        <v>156.19165211328675</v>
      </c>
      <c r="AO47" s="31"/>
      <c r="AP47" s="36">
        <f t="shared" si="6"/>
        <v>17214134</v>
      </c>
      <c r="AQ47" s="19"/>
      <c r="AR47" s="36">
        <v>10263588</v>
      </c>
      <c r="AS47" s="19"/>
      <c r="AT47" s="33">
        <f t="shared" si="7"/>
        <v>59.623028378889117</v>
      </c>
      <c r="AU47" s="19"/>
      <c r="AV47" s="36">
        <v>1517665</v>
      </c>
      <c r="AW47" s="19"/>
      <c r="AX47" s="33">
        <f t="shared" si="8"/>
        <v>8.8163889046059474</v>
      </c>
      <c r="AY47" s="19"/>
      <c r="AZ47" s="36">
        <v>0</v>
      </c>
      <c r="BA47" s="19"/>
      <c r="BB47" s="33">
        <f t="shared" si="9"/>
        <v>0</v>
      </c>
      <c r="BC47" s="19"/>
      <c r="BD47" s="36">
        <v>237640</v>
      </c>
      <c r="BE47" s="19"/>
      <c r="BF47" s="36">
        <v>86</v>
      </c>
      <c r="BG47" s="19"/>
      <c r="BH47" s="30">
        <v>29</v>
      </c>
      <c r="BI47" s="19"/>
      <c r="BJ47" s="40">
        <v>17228</v>
      </c>
      <c r="BK47" s="19"/>
      <c r="BL47" s="283">
        <f>IF(E47,BJ47,0)</f>
        <v>17228</v>
      </c>
      <c r="BM47" s="19"/>
      <c r="BN47" s="283">
        <f>IF(K47,BJ47,0)</f>
        <v>17228</v>
      </c>
      <c r="BO47" s="19"/>
      <c r="BP47" s="283">
        <f>IF(Q47,BJ47,0)</f>
        <v>17228</v>
      </c>
      <c r="BQ47" s="19"/>
      <c r="BR47" s="283">
        <f>IF(W47,BJ47,0)</f>
        <v>17228</v>
      </c>
      <c r="BS47" s="19"/>
      <c r="BT47" s="283">
        <f>IF(AD47,BJ47,0)</f>
        <v>17228</v>
      </c>
      <c r="BU47" s="19"/>
      <c r="BV47" s="283">
        <f>IF(AJ47,BJ47,0)</f>
        <v>17228</v>
      </c>
    </row>
    <row r="48" spans="1:74" ht="8.85" customHeight="1" x14ac:dyDescent="0.25">
      <c r="A48" s="30">
        <v>30</v>
      </c>
      <c r="B48" s="31"/>
      <c r="C48" s="11" t="s">
        <v>118</v>
      </c>
      <c r="D48" s="31"/>
      <c r="E48" s="36">
        <v>267728642</v>
      </c>
      <c r="F48" s="31"/>
      <c r="G48" s="33">
        <f t="shared" si="0"/>
        <v>1207.7311878887942</v>
      </c>
      <c r="H48" s="31"/>
      <c r="I48" s="33">
        <f>IF(G$60,G48/G$60*100,0)</f>
        <v>93.010782980241558</v>
      </c>
      <c r="J48" s="31"/>
      <c r="K48" s="36">
        <v>17832450</v>
      </c>
      <c r="L48" s="31"/>
      <c r="M48" s="33">
        <f t="shared" si="1"/>
        <v>80.442667099725284</v>
      </c>
      <c r="N48" s="31"/>
      <c r="O48" s="33">
        <f>IF(M$60,M48/M$60*100,0)</f>
        <v>88.210182934428005</v>
      </c>
      <c r="P48" s="31"/>
      <c r="Q48" s="36">
        <v>14237152</v>
      </c>
      <c r="R48" s="31"/>
      <c r="S48" s="33">
        <f t="shared" si="2"/>
        <v>64.224180008029634</v>
      </c>
      <c r="T48" s="31"/>
      <c r="U48" s="33">
        <f>IF(S$60,S48/S$60*100,0)</f>
        <v>80.065737871079705</v>
      </c>
      <c r="V48" s="31"/>
      <c r="W48" s="36">
        <v>28268128</v>
      </c>
      <c r="X48" s="31"/>
      <c r="Y48" s="33">
        <f t="shared" si="3"/>
        <v>127.51829447083395</v>
      </c>
      <c r="Z48" s="31"/>
      <c r="AA48" s="33">
        <f>IF(Y$60,Y48/Y$60*100,0)</f>
        <v>76.24283787122549</v>
      </c>
      <c r="AB48" s="31"/>
      <c r="AC48" s="19"/>
      <c r="AD48" s="36">
        <v>18160743</v>
      </c>
      <c r="AE48" s="31"/>
      <c r="AF48" s="33">
        <f t="shared" si="4"/>
        <v>81.923605754266305</v>
      </c>
      <c r="AG48" s="31"/>
      <c r="AH48" s="33">
        <f>IF(AF$60,AF48/AF$60*100,0)</f>
        <v>97.065836248608761</v>
      </c>
      <c r="AI48" s="31"/>
      <c r="AJ48" s="36">
        <v>0</v>
      </c>
      <c r="AK48" s="31"/>
      <c r="AL48" s="33">
        <f t="shared" si="11"/>
        <v>0</v>
      </c>
      <c r="AM48" s="31"/>
      <c r="AN48" s="33">
        <f>IF(AL$60,AL48/AL$60*100,0)</f>
        <v>0</v>
      </c>
      <c r="AO48" s="31"/>
      <c r="AP48" s="36">
        <f t="shared" si="6"/>
        <v>346227115</v>
      </c>
      <c r="AQ48" s="19"/>
      <c r="AR48" s="36">
        <v>137924245</v>
      </c>
      <c r="AS48" s="19"/>
      <c r="AT48" s="33">
        <f t="shared" si="7"/>
        <v>39.83634990575478</v>
      </c>
      <c r="AU48" s="19"/>
      <c r="AV48" s="36">
        <v>53297221</v>
      </c>
      <c r="AW48" s="19"/>
      <c r="AX48" s="33">
        <f t="shared" si="8"/>
        <v>15.393716635971739</v>
      </c>
      <c r="AY48" s="19"/>
      <c r="AZ48" s="36">
        <v>8464804</v>
      </c>
      <c r="BA48" s="19"/>
      <c r="BB48" s="33">
        <f t="shared" si="9"/>
        <v>2.444870327386115</v>
      </c>
      <c r="BC48" s="19"/>
      <c r="BD48" s="36">
        <v>1681873</v>
      </c>
      <c r="BE48" s="19"/>
      <c r="BF48" s="36">
        <v>9625</v>
      </c>
      <c r="BG48" s="19"/>
      <c r="BH48" s="30">
        <v>30</v>
      </c>
      <c r="BI48" s="19"/>
      <c r="BJ48" s="40">
        <v>221679</v>
      </c>
      <c r="BK48" s="19"/>
      <c r="BL48" s="283">
        <f>IF(E48,BJ48,0)</f>
        <v>221679</v>
      </c>
      <c r="BM48" s="19"/>
      <c r="BN48" s="283">
        <f>IF(K48,BJ48,0)</f>
        <v>221679</v>
      </c>
      <c r="BO48" s="19"/>
      <c r="BP48" s="283">
        <f>IF(Q48,BJ48,0)</f>
        <v>221679</v>
      </c>
      <c r="BQ48" s="19"/>
      <c r="BR48" s="283">
        <f>IF(W48,BJ48,0)</f>
        <v>221679</v>
      </c>
      <c r="BS48" s="19"/>
      <c r="BT48" s="283">
        <f>IF(AD48,BJ48,0)</f>
        <v>221679</v>
      </c>
      <c r="BU48" s="19"/>
      <c r="BV48" s="283">
        <f>IF(AJ48,BJ48,0)</f>
        <v>0</v>
      </c>
    </row>
    <row r="49" spans="1:74" ht="8.85" customHeight="1" x14ac:dyDescent="0.25">
      <c r="A49" s="37"/>
      <c r="B49" s="31"/>
      <c r="C49" s="11"/>
      <c r="D49" s="31"/>
      <c r="E49" s="31"/>
      <c r="F49" s="31"/>
      <c r="G49" s="38"/>
      <c r="H49" s="31"/>
      <c r="I49" s="38"/>
      <c r="J49" s="31"/>
      <c r="K49" s="31"/>
      <c r="L49" s="31"/>
      <c r="M49" s="38"/>
      <c r="N49" s="31"/>
      <c r="O49" s="38"/>
      <c r="P49" s="31"/>
      <c r="Q49" s="31"/>
      <c r="R49" s="31"/>
      <c r="S49" s="38"/>
      <c r="T49" s="31"/>
      <c r="U49" s="38"/>
      <c r="V49" s="31"/>
      <c r="W49" s="31"/>
      <c r="X49" s="31"/>
      <c r="Y49" s="38"/>
      <c r="Z49" s="31"/>
      <c r="AA49" s="38"/>
      <c r="AB49" s="31"/>
      <c r="AC49" s="19"/>
      <c r="AD49" s="31"/>
      <c r="AE49" s="31"/>
      <c r="AF49" s="38"/>
      <c r="AG49" s="31"/>
      <c r="AH49" s="38"/>
      <c r="AI49" s="31"/>
      <c r="AJ49" s="31"/>
      <c r="AK49" s="31"/>
      <c r="AL49" s="38"/>
      <c r="AM49" s="31"/>
      <c r="AN49" s="38"/>
      <c r="AO49" s="31"/>
      <c r="AP49" s="30"/>
      <c r="AQ49" s="19"/>
      <c r="AR49" s="31"/>
      <c r="AS49" s="19"/>
      <c r="AT49" s="38"/>
      <c r="AU49" s="19"/>
      <c r="AV49" s="31"/>
      <c r="AW49" s="19"/>
      <c r="AX49" s="38"/>
      <c r="AY49" s="19"/>
      <c r="AZ49" s="31"/>
      <c r="BA49" s="19"/>
      <c r="BB49" s="38"/>
      <c r="BC49" s="19"/>
      <c r="BD49" s="31"/>
      <c r="BE49" s="19"/>
      <c r="BF49" s="30"/>
      <c r="BG49" s="19"/>
      <c r="BH49" s="37"/>
      <c r="BI49" s="19"/>
      <c r="BJ49" s="40"/>
      <c r="BK49" s="19"/>
      <c r="BL49" s="19"/>
      <c r="BM49" s="19"/>
      <c r="BN49" s="19"/>
      <c r="BO49" s="19"/>
      <c r="BP49" s="19"/>
      <c r="BQ49" s="19"/>
      <c r="BR49" s="19"/>
      <c r="BS49" s="19"/>
      <c r="BT49" s="19"/>
      <c r="BU49" s="19"/>
      <c r="BV49" s="19"/>
    </row>
    <row r="50" spans="1:74" ht="8.85" customHeight="1" x14ac:dyDescent="0.25">
      <c r="A50" s="30">
        <v>31</v>
      </c>
      <c r="B50" s="31"/>
      <c r="C50" s="11" t="s">
        <v>119</v>
      </c>
      <c r="D50" s="31"/>
      <c r="E50" s="36">
        <v>134701771</v>
      </c>
      <c r="F50" s="31"/>
      <c r="G50" s="33">
        <f t="shared" si="0"/>
        <v>1351.8302256031473</v>
      </c>
      <c r="H50" s="31"/>
      <c r="I50" s="33">
        <f>IF(G$60,G50/G$60*100,0)</f>
        <v>104.1082560428859</v>
      </c>
      <c r="J50" s="31"/>
      <c r="K50" s="36">
        <v>13953260</v>
      </c>
      <c r="L50" s="31"/>
      <c r="M50" s="33">
        <f t="shared" si="1"/>
        <v>140.03111075428527</v>
      </c>
      <c r="N50" s="31"/>
      <c r="O50" s="33">
        <f>IF(M$60,M50/M$60*100,0)</f>
        <v>153.55246589267844</v>
      </c>
      <c r="P50" s="31"/>
      <c r="Q50" s="36">
        <v>10722288</v>
      </c>
      <c r="R50" s="31"/>
      <c r="S50" s="33">
        <f t="shared" si="2"/>
        <v>107.60595720765927</v>
      </c>
      <c r="T50" s="31"/>
      <c r="U50" s="33">
        <f>IF(S$60,S50/S$60*100,0)</f>
        <v>134.14807884005535</v>
      </c>
      <c r="V50" s="31"/>
      <c r="W50" s="36">
        <v>15830719</v>
      </c>
      <c r="X50" s="31"/>
      <c r="Y50" s="33">
        <f t="shared" si="3"/>
        <v>158.87277708642767</v>
      </c>
      <c r="Z50" s="31"/>
      <c r="AA50" s="33">
        <f>IF(Y$60,Y50/Y$60*100,0)</f>
        <v>94.989596871704734</v>
      </c>
      <c r="AB50" s="31"/>
      <c r="AC50" s="19"/>
      <c r="AD50" s="36">
        <v>10715487</v>
      </c>
      <c r="AE50" s="31"/>
      <c r="AF50" s="33">
        <f t="shared" si="4"/>
        <v>107.53770422704829</v>
      </c>
      <c r="AG50" s="31"/>
      <c r="AH50" s="33">
        <f>IF(AF$60,AF50/AF$60*100,0)</f>
        <v>127.41427935147256</v>
      </c>
      <c r="AI50" s="31"/>
      <c r="AJ50" s="36">
        <v>0</v>
      </c>
      <c r="AK50" s="31"/>
      <c r="AL50" s="33">
        <f t="shared" si="11"/>
        <v>0</v>
      </c>
      <c r="AM50" s="31"/>
      <c r="AN50" s="33">
        <f>IF(AL$60,AL50/AL$60*100,0)</f>
        <v>0</v>
      </c>
      <c r="AO50" s="31"/>
      <c r="AP50" s="36">
        <f t="shared" si="6"/>
        <v>185923525</v>
      </c>
      <c r="AQ50" s="19"/>
      <c r="AR50" s="36">
        <v>89777601</v>
      </c>
      <c r="AS50" s="19"/>
      <c r="AT50" s="33">
        <f t="shared" si="7"/>
        <v>48.287381061648873</v>
      </c>
      <c r="AU50" s="19"/>
      <c r="AV50" s="36">
        <v>22200986</v>
      </c>
      <c r="AW50" s="19"/>
      <c r="AX50" s="33">
        <f t="shared" si="8"/>
        <v>11.940923559834616</v>
      </c>
      <c r="AY50" s="19"/>
      <c r="AZ50" s="36">
        <v>0</v>
      </c>
      <c r="BA50" s="19"/>
      <c r="BB50" s="33">
        <f t="shared" si="9"/>
        <v>0</v>
      </c>
      <c r="BC50" s="19"/>
      <c r="BD50" s="36">
        <v>6616921</v>
      </c>
      <c r="BE50" s="19"/>
      <c r="BF50" s="36">
        <v>454</v>
      </c>
      <c r="BG50" s="19"/>
      <c r="BH50" s="30">
        <v>31</v>
      </c>
      <c r="BI50" s="19"/>
      <c r="BJ50" s="40">
        <v>99644</v>
      </c>
      <c r="BK50" s="19"/>
      <c r="BL50" s="283">
        <f>IF(E50,BJ50,0)</f>
        <v>99644</v>
      </c>
      <c r="BM50" s="19"/>
      <c r="BN50" s="283">
        <f>IF(K50,BJ50,0)</f>
        <v>99644</v>
      </c>
      <c r="BO50" s="19"/>
      <c r="BP50" s="283">
        <f>IF(Q50,BJ50,0)</f>
        <v>99644</v>
      </c>
      <c r="BQ50" s="19"/>
      <c r="BR50" s="283">
        <f>IF(W50,BJ50,0)</f>
        <v>99644</v>
      </c>
      <c r="BS50" s="19"/>
      <c r="BT50" s="283">
        <f>IF(AD50,BJ50,0)</f>
        <v>99644</v>
      </c>
      <c r="BU50" s="19"/>
      <c r="BV50" s="283">
        <f>IF(AJ50,BJ50,0)</f>
        <v>0</v>
      </c>
    </row>
    <row r="51" spans="1:74" ht="8.85" customHeight="1" x14ac:dyDescent="0.25">
      <c r="A51" s="30">
        <v>32</v>
      </c>
      <c r="B51" s="31"/>
      <c r="C51" s="11" t="s">
        <v>120</v>
      </c>
      <c r="D51" s="31"/>
      <c r="E51" s="36">
        <v>32855837</v>
      </c>
      <c r="F51" s="31"/>
      <c r="G51" s="33">
        <f t="shared" si="0"/>
        <v>1289.6780106767153</v>
      </c>
      <c r="H51" s="31"/>
      <c r="I51" s="33">
        <f>IF(G$60,G51/G$60*100,0)</f>
        <v>99.321738784547122</v>
      </c>
      <c r="J51" s="31"/>
      <c r="K51" s="36">
        <v>2688440</v>
      </c>
      <c r="L51" s="31"/>
      <c r="M51" s="33">
        <f t="shared" si="1"/>
        <v>105.52834039880672</v>
      </c>
      <c r="N51" s="31"/>
      <c r="O51" s="33">
        <f>IF(M$60,M51/M$60*100,0)</f>
        <v>115.71812008427453</v>
      </c>
      <c r="P51" s="31"/>
      <c r="Q51" s="36">
        <v>1291265</v>
      </c>
      <c r="R51" s="31"/>
      <c r="S51" s="33">
        <f t="shared" si="2"/>
        <v>50.685547181661171</v>
      </c>
      <c r="T51" s="31"/>
      <c r="U51" s="33">
        <f>IF(S$60,S51/S$60*100,0)</f>
        <v>63.187661313725641</v>
      </c>
      <c r="V51" s="31"/>
      <c r="W51" s="36">
        <v>3069556</v>
      </c>
      <c r="X51" s="31"/>
      <c r="Y51" s="33">
        <f t="shared" si="3"/>
        <v>120.48814570576229</v>
      </c>
      <c r="Z51" s="31"/>
      <c r="AA51" s="33">
        <f>IF(Y$60,Y51/Y$60*100,0)</f>
        <v>72.039531241928088</v>
      </c>
      <c r="AB51" s="31"/>
      <c r="AC51" s="19"/>
      <c r="AD51" s="36">
        <v>1717374</v>
      </c>
      <c r="AE51" s="31"/>
      <c r="AF51" s="33">
        <f t="shared" si="4"/>
        <v>67.411446066886484</v>
      </c>
      <c r="AG51" s="31"/>
      <c r="AH51" s="33">
        <f>IF(AF$60,AF51/AF$60*100,0)</f>
        <v>79.871342636424046</v>
      </c>
      <c r="AI51" s="31"/>
      <c r="AJ51" s="36">
        <v>0</v>
      </c>
      <c r="AK51" s="31"/>
      <c r="AL51" s="33">
        <f t="shared" si="11"/>
        <v>0</v>
      </c>
      <c r="AM51" s="31"/>
      <c r="AN51" s="33">
        <f>IF(AL$60,AL51/AL$60*100,0)</f>
        <v>0</v>
      </c>
      <c r="AO51" s="31"/>
      <c r="AP51" s="36">
        <f t="shared" si="6"/>
        <v>41622472</v>
      </c>
      <c r="AQ51" s="19"/>
      <c r="AR51" s="36">
        <v>19902282</v>
      </c>
      <c r="AS51" s="19"/>
      <c r="AT51" s="33">
        <f t="shared" si="7"/>
        <v>47.816194098226553</v>
      </c>
      <c r="AU51" s="19"/>
      <c r="AV51" s="36">
        <v>2808074</v>
      </c>
      <c r="AW51" s="19"/>
      <c r="AX51" s="33">
        <f t="shared" si="8"/>
        <v>6.7465334591371704</v>
      </c>
      <c r="AY51" s="19"/>
      <c r="AZ51" s="36">
        <v>0</v>
      </c>
      <c r="BA51" s="19"/>
      <c r="BB51" s="33">
        <f t="shared" si="9"/>
        <v>0</v>
      </c>
      <c r="BC51" s="19"/>
      <c r="BD51" s="36">
        <v>1579860</v>
      </c>
      <c r="BE51" s="19"/>
      <c r="BF51" s="36">
        <v>0</v>
      </c>
      <c r="BG51" s="19"/>
      <c r="BH51" s="30">
        <v>32</v>
      </c>
      <c r="BI51" s="19"/>
      <c r="BJ51" s="40">
        <v>25476</v>
      </c>
      <c r="BK51" s="19"/>
      <c r="BL51" s="283">
        <f>IF(E51,BJ51,0)</f>
        <v>25476</v>
      </c>
      <c r="BM51" s="19"/>
      <c r="BN51" s="283">
        <f>IF(K51,BJ51,0)</f>
        <v>25476</v>
      </c>
      <c r="BO51" s="19"/>
      <c r="BP51" s="283">
        <f>IF(Q51,BJ51,0)</f>
        <v>25476</v>
      </c>
      <c r="BQ51" s="19"/>
      <c r="BR51" s="283">
        <f>IF(W51,BJ51,0)</f>
        <v>25476</v>
      </c>
      <c r="BS51" s="19"/>
      <c r="BT51" s="283">
        <f>IF(AD51,BJ51,0)</f>
        <v>25476</v>
      </c>
      <c r="BU51" s="19"/>
      <c r="BV51" s="283">
        <f>IF(AJ51,BJ51,0)</f>
        <v>0</v>
      </c>
    </row>
    <row r="52" spans="1:74" ht="8.85" customHeight="1" x14ac:dyDescent="0.25">
      <c r="A52" s="30">
        <v>33</v>
      </c>
      <c r="B52" s="31"/>
      <c r="C52" s="11" t="s">
        <v>121</v>
      </c>
      <c r="D52" s="31"/>
      <c r="E52" s="36">
        <v>24977143</v>
      </c>
      <c r="F52" s="31"/>
      <c r="G52" s="33">
        <f t="shared" si="0"/>
        <v>1021.4347114873431</v>
      </c>
      <c r="H52" s="31"/>
      <c r="I52" s="33">
        <f>IF(G$60,G52/G$60*100,0)</f>
        <v>78.66356622346558</v>
      </c>
      <c r="J52" s="31"/>
      <c r="K52" s="36">
        <v>2291335</v>
      </c>
      <c r="L52" s="31"/>
      <c r="M52" s="33">
        <f t="shared" si="1"/>
        <v>93.703635545740809</v>
      </c>
      <c r="N52" s="31"/>
      <c r="O52" s="33">
        <f>IF(M$60,M52/M$60*100,0)</f>
        <v>102.75162586123396</v>
      </c>
      <c r="P52" s="31"/>
      <c r="Q52" s="36">
        <v>1034853</v>
      </c>
      <c r="R52" s="31"/>
      <c r="S52" s="33">
        <f t="shared" si="2"/>
        <v>42.320083425346581</v>
      </c>
      <c r="T52" s="31"/>
      <c r="U52" s="33">
        <f>IF(S$60,S52/S$60*100,0)</f>
        <v>52.758769450888906</v>
      </c>
      <c r="V52" s="31"/>
      <c r="W52" s="36">
        <v>2726354</v>
      </c>
      <c r="X52" s="31"/>
      <c r="Y52" s="33">
        <f t="shared" si="3"/>
        <v>111.49364086206191</v>
      </c>
      <c r="Z52" s="31"/>
      <c r="AA52" s="33">
        <f>IF(Y$60,Y52/Y$60*100,0)</f>
        <v>66.661741510847179</v>
      </c>
      <c r="AB52" s="31"/>
      <c r="AC52" s="19"/>
      <c r="AD52" s="36">
        <v>1332427</v>
      </c>
      <c r="AE52" s="31"/>
      <c r="AF52" s="33">
        <f t="shared" si="4"/>
        <v>54.489306015621807</v>
      </c>
      <c r="AG52" s="31"/>
      <c r="AH52" s="33">
        <f>IF(AF$60,AF52/AF$60*100,0)</f>
        <v>64.560757626775271</v>
      </c>
      <c r="AI52" s="31"/>
      <c r="AJ52" s="36">
        <v>49048</v>
      </c>
      <c r="AK52" s="31"/>
      <c r="AL52" s="33">
        <f t="shared" si="11"/>
        <v>2.0058070584386374</v>
      </c>
      <c r="AM52" s="31"/>
      <c r="AN52" s="33">
        <f>IF(AL$60,AL52/AL$60*100,0)</f>
        <v>783.58966366053642</v>
      </c>
      <c r="AO52" s="31"/>
      <c r="AP52" s="36">
        <f t="shared" si="6"/>
        <v>32411160</v>
      </c>
      <c r="AQ52" s="19"/>
      <c r="AR52" s="36">
        <v>17553262</v>
      </c>
      <c r="AS52" s="19"/>
      <c r="AT52" s="33">
        <f t="shared" si="7"/>
        <v>54.158080118082786</v>
      </c>
      <c r="AU52" s="19"/>
      <c r="AV52" s="36">
        <v>2630836</v>
      </c>
      <c r="AW52" s="19"/>
      <c r="AX52" s="33">
        <f t="shared" si="8"/>
        <v>8.1170683184434012</v>
      </c>
      <c r="AY52" s="19"/>
      <c r="AZ52" s="36">
        <v>0</v>
      </c>
      <c r="BA52" s="19"/>
      <c r="BB52" s="33">
        <f t="shared" si="9"/>
        <v>0</v>
      </c>
      <c r="BC52" s="19"/>
      <c r="BD52" s="36">
        <v>503511</v>
      </c>
      <c r="BE52" s="19"/>
      <c r="BF52" s="36">
        <v>23490</v>
      </c>
      <c r="BG52" s="19"/>
      <c r="BH52" s="30">
        <v>33</v>
      </c>
      <c r="BI52" s="19"/>
      <c r="BJ52" s="40">
        <v>24453</v>
      </c>
      <c r="BK52" s="19"/>
      <c r="BL52" s="283">
        <f>IF(E52,BJ52,0)</f>
        <v>24453</v>
      </c>
      <c r="BM52" s="19"/>
      <c r="BN52" s="283">
        <f>IF(K52,BJ52,0)</f>
        <v>24453</v>
      </c>
      <c r="BO52" s="19"/>
      <c r="BP52" s="283">
        <f>IF(Q52,BJ52,0)</f>
        <v>24453</v>
      </c>
      <c r="BQ52" s="19"/>
      <c r="BR52" s="283">
        <f>IF(W52,BJ52,0)</f>
        <v>24453</v>
      </c>
      <c r="BS52" s="19"/>
      <c r="BT52" s="283">
        <f>IF(AD52,BJ52,0)</f>
        <v>24453</v>
      </c>
      <c r="BU52" s="19"/>
      <c r="BV52" s="283">
        <f>IF(AJ52,BJ52,0)</f>
        <v>24453</v>
      </c>
    </row>
    <row r="53" spans="1:74" ht="8.85" customHeight="1" x14ac:dyDescent="0.25">
      <c r="A53" s="30">
        <v>34</v>
      </c>
      <c r="B53" s="31"/>
      <c r="C53" s="11" t="s">
        <v>122</v>
      </c>
      <c r="D53" s="31"/>
      <c r="E53" s="36">
        <v>114928147</v>
      </c>
      <c r="F53" s="31"/>
      <c r="G53" s="33">
        <f t="shared" si="0"/>
        <v>1253.0052441071934</v>
      </c>
      <c r="H53" s="31"/>
      <c r="I53" s="33">
        <f>IF(G$60,G53/G$60*100,0)</f>
        <v>96.497465662441627</v>
      </c>
      <c r="J53" s="31"/>
      <c r="K53" s="36">
        <v>5922838</v>
      </c>
      <c r="L53" s="31"/>
      <c r="M53" s="33">
        <f t="shared" si="1"/>
        <v>64.573799088550189</v>
      </c>
      <c r="N53" s="31"/>
      <c r="O53" s="33">
        <f>IF(M$60,M53/M$60*100,0)</f>
        <v>70.809022571449091</v>
      </c>
      <c r="P53" s="31"/>
      <c r="Q53" s="36">
        <v>9411018</v>
      </c>
      <c r="R53" s="31"/>
      <c r="S53" s="33">
        <f t="shared" si="2"/>
        <v>102.60371557532544</v>
      </c>
      <c r="T53" s="31"/>
      <c r="U53" s="33">
        <f>IF(S$60,S53/S$60*100,0)</f>
        <v>127.911982602592</v>
      </c>
      <c r="V53" s="31"/>
      <c r="W53" s="36">
        <v>13674809</v>
      </c>
      <c r="X53" s="31"/>
      <c r="Y53" s="33">
        <f t="shared" si="3"/>
        <v>149.08973855781602</v>
      </c>
      <c r="Z53" s="31"/>
      <c r="AA53" s="33">
        <f>IF(Y$60,Y53/Y$60*100,0)</f>
        <v>89.14034501713661</v>
      </c>
      <c r="AB53" s="31"/>
      <c r="AC53" s="19"/>
      <c r="AD53" s="36">
        <v>7541729</v>
      </c>
      <c r="AE53" s="31"/>
      <c r="AF53" s="33">
        <f t="shared" si="4"/>
        <v>82.223774012777739</v>
      </c>
      <c r="AG53" s="31"/>
      <c r="AH53" s="33">
        <f>IF(AF$60,AF53/AF$60*100,0)</f>
        <v>97.421485670523808</v>
      </c>
      <c r="AI53" s="31"/>
      <c r="AJ53" s="36">
        <v>0</v>
      </c>
      <c r="AK53" s="31"/>
      <c r="AL53" s="33">
        <f t="shared" si="11"/>
        <v>0</v>
      </c>
      <c r="AM53" s="31"/>
      <c r="AN53" s="33">
        <f>IF(AL$60,AL53/AL$60*100,0)</f>
        <v>0</v>
      </c>
      <c r="AO53" s="31"/>
      <c r="AP53" s="36">
        <f t="shared" si="6"/>
        <v>151478541</v>
      </c>
      <c r="AQ53" s="19"/>
      <c r="AR53" s="36">
        <v>81025949</v>
      </c>
      <c r="AS53" s="19"/>
      <c r="AT53" s="33">
        <f t="shared" si="7"/>
        <v>53.490051108955427</v>
      </c>
      <c r="AU53" s="19"/>
      <c r="AV53" s="36">
        <v>12553981</v>
      </c>
      <c r="AW53" s="19"/>
      <c r="AX53" s="33">
        <f t="shared" si="8"/>
        <v>8.2876299950631296</v>
      </c>
      <c r="AY53" s="19"/>
      <c r="AZ53" s="36">
        <v>543893</v>
      </c>
      <c r="BA53" s="19"/>
      <c r="BB53" s="33">
        <f t="shared" si="9"/>
        <v>0.35905613851931673</v>
      </c>
      <c r="BC53" s="19"/>
      <c r="BD53" s="36">
        <v>2110762</v>
      </c>
      <c r="BE53" s="19"/>
      <c r="BF53" s="36">
        <v>365</v>
      </c>
      <c r="BG53" s="19"/>
      <c r="BH53" s="30">
        <v>34</v>
      </c>
      <c r="BI53" s="19"/>
      <c r="BJ53" s="40">
        <v>91722</v>
      </c>
      <c r="BK53" s="19"/>
      <c r="BL53" s="283">
        <f>IF(E53,BJ53,0)</f>
        <v>91722</v>
      </c>
      <c r="BM53" s="19"/>
      <c r="BN53" s="283">
        <f>IF(K53,BJ53,0)</f>
        <v>91722</v>
      </c>
      <c r="BO53" s="19"/>
      <c r="BP53" s="283">
        <f>IF(Q53,BJ53,0)</f>
        <v>91722</v>
      </c>
      <c r="BQ53" s="19"/>
      <c r="BR53" s="283">
        <f>IF(W53,BJ53,0)</f>
        <v>91722</v>
      </c>
      <c r="BS53" s="19"/>
      <c r="BT53" s="283">
        <f>IF(AD53,BJ53,0)</f>
        <v>91722</v>
      </c>
      <c r="BU53" s="19"/>
      <c r="BV53" s="283">
        <f>IF(AJ53,BJ53,0)</f>
        <v>0</v>
      </c>
    </row>
    <row r="54" spans="1:74" ht="8.85" customHeight="1" x14ac:dyDescent="0.25">
      <c r="A54" s="30">
        <v>35</v>
      </c>
      <c r="B54" s="31"/>
      <c r="C54" s="11" t="s">
        <v>123</v>
      </c>
      <c r="D54" s="31"/>
      <c r="E54" s="36">
        <v>597382337</v>
      </c>
      <c r="F54" s="31"/>
      <c r="G54" s="33">
        <f t="shared" si="0"/>
        <v>1316.8991706861129</v>
      </c>
      <c r="H54" s="31"/>
      <c r="I54" s="33">
        <f>IF(G$60,G54/G$60*100,0)</f>
        <v>101.41811704445642</v>
      </c>
      <c r="J54" s="31"/>
      <c r="K54" s="36">
        <v>24722458</v>
      </c>
      <c r="L54" s="31"/>
      <c r="M54" s="33">
        <f t="shared" si="1"/>
        <v>54.49940920754451</v>
      </c>
      <c r="N54" s="31"/>
      <c r="O54" s="33">
        <f>IF(M$60,M54/M$60*100,0)</f>
        <v>59.76185312274621</v>
      </c>
      <c r="P54" s="31"/>
      <c r="Q54" s="36">
        <v>36208477</v>
      </c>
      <c r="R54" s="31"/>
      <c r="S54" s="33">
        <f t="shared" si="2"/>
        <v>79.819757598737297</v>
      </c>
      <c r="T54" s="31"/>
      <c r="U54" s="33">
        <f>IF(S$60,S54/S$60*100,0)</f>
        <v>99.508125880853726</v>
      </c>
      <c r="V54" s="31"/>
      <c r="W54" s="36">
        <v>99825919</v>
      </c>
      <c r="X54" s="31"/>
      <c r="Y54" s="33">
        <f t="shared" si="3"/>
        <v>220.06119331258211</v>
      </c>
      <c r="Z54" s="31"/>
      <c r="AA54" s="33">
        <f>IF(Y$60,Y54/Y$60*100,0)</f>
        <v>131.57398280069609</v>
      </c>
      <c r="AB54" s="31"/>
      <c r="AC54" s="19"/>
      <c r="AD54" s="36">
        <v>27774377</v>
      </c>
      <c r="AE54" s="31"/>
      <c r="AF54" s="33">
        <f t="shared" si="4"/>
        <v>61.227210401474338</v>
      </c>
      <c r="AG54" s="31"/>
      <c r="AH54" s="33">
        <f>IF(AF$60,AF54/AF$60*100,0)</f>
        <v>72.544052768076895</v>
      </c>
      <c r="AI54" s="31"/>
      <c r="AJ54" s="36">
        <v>5100</v>
      </c>
      <c r="AK54" s="31"/>
      <c r="AL54" s="33">
        <f t="shared" si="11"/>
        <v>1.1242692250037475E-2</v>
      </c>
      <c r="AM54" s="31"/>
      <c r="AN54" s="33">
        <f>IF(AL$60,AL54/AL$60*100,0)</f>
        <v>4.3920761978489642</v>
      </c>
      <c r="AO54" s="31"/>
      <c r="AP54" s="36">
        <f t="shared" si="6"/>
        <v>785918668</v>
      </c>
      <c r="AQ54" s="19"/>
      <c r="AR54" s="36">
        <v>345823565</v>
      </c>
      <c r="AS54" s="19"/>
      <c r="AT54" s="33">
        <f t="shared" si="7"/>
        <v>44.002462224246344</v>
      </c>
      <c r="AU54" s="19"/>
      <c r="AV54" s="36">
        <v>50817515</v>
      </c>
      <c r="AW54" s="19"/>
      <c r="AX54" s="33">
        <f t="shared" si="8"/>
        <v>6.4660017720815866</v>
      </c>
      <c r="AY54" s="19"/>
      <c r="AZ54" s="36">
        <v>12943349</v>
      </c>
      <c r="BA54" s="19"/>
      <c r="BB54" s="33">
        <f t="shared" si="9"/>
        <v>1.6469069290513405</v>
      </c>
      <c r="BC54" s="19"/>
      <c r="BD54" s="36">
        <v>11541968</v>
      </c>
      <c r="BE54" s="19"/>
      <c r="BF54" s="36">
        <v>34130</v>
      </c>
      <c r="BG54" s="19"/>
      <c r="BH54" s="30">
        <v>35</v>
      </c>
      <c r="BI54" s="19"/>
      <c r="BJ54" s="40">
        <v>453628</v>
      </c>
      <c r="BK54" s="19"/>
      <c r="BL54" s="283">
        <f>IF(E54,BJ54,0)</f>
        <v>453628</v>
      </c>
      <c r="BM54" s="19"/>
      <c r="BN54" s="283">
        <f>IF(K54,BJ54,0)</f>
        <v>453628</v>
      </c>
      <c r="BO54" s="19"/>
      <c r="BP54" s="283">
        <f>IF(Q54,BJ54,0)</f>
        <v>453628</v>
      </c>
      <c r="BQ54" s="19"/>
      <c r="BR54" s="283">
        <f>IF(W54,BJ54,0)</f>
        <v>453628</v>
      </c>
      <c r="BS54" s="19"/>
      <c r="BT54" s="283">
        <f>IF(AD54,BJ54,0)</f>
        <v>453628</v>
      </c>
      <c r="BU54" s="19"/>
      <c r="BV54" s="283">
        <f>IF(AJ54,BJ54,0)</f>
        <v>453628</v>
      </c>
    </row>
    <row r="55" spans="1:74" ht="8.85" customHeight="1" x14ac:dyDescent="0.25">
      <c r="A55" s="37"/>
      <c r="B55" s="31"/>
      <c r="C55" s="11"/>
      <c r="D55" s="31"/>
      <c r="E55" s="31"/>
      <c r="F55" s="31"/>
      <c r="G55" s="38"/>
      <c r="H55" s="31"/>
      <c r="I55" s="38"/>
      <c r="J55" s="31"/>
      <c r="K55" s="31"/>
      <c r="L55" s="31"/>
      <c r="M55" s="38"/>
      <c r="N55" s="31"/>
      <c r="O55" s="38"/>
      <c r="P55" s="31"/>
      <c r="Q55" s="31"/>
      <c r="R55" s="31"/>
      <c r="S55" s="38"/>
      <c r="T55" s="31"/>
      <c r="U55" s="38"/>
      <c r="V55" s="31"/>
      <c r="W55" s="31"/>
      <c r="X55" s="31"/>
      <c r="Y55" s="38"/>
      <c r="Z55" s="31"/>
      <c r="AA55" s="38"/>
      <c r="AB55" s="31"/>
      <c r="AC55" s="19"/>
      <c r="AD55" s="31"/>
      <c r="AE55" s="31"/>
      <c r="AF55" s="38"/>
      <c r="AG55" s="31"/>
      <c r="AH55" s="38"/>
      <c r="AI55" s="31"/>
      <c r="AJ55" s="31"/>
      <c r="AK55" s="31"/>
      <c r="AL55" s="38"/>
      <c r="AM55" s="31"/>
      <c r="AN55" s="38"/>
      <c r="AO55" s="31"/>
      <c r="AP55" s="30"/>
      <c r="AQ55" s="19"/>
      <c r="AR55" s="31"/>
      <c r="AS55" s="19"/>
      <c r="AT55" s="38"/>
      <c r="AU55" s="19"/>
      <c r="AV55" s="31"/>
      <c r="AW55" s="19"/>
      <c r="AX55" s="38"/>
      <c r="AY55" s="19"/>
      <c r="AZ55" s="31"/>
      <c r="BA55" s="19"/>
      <c r="BB55" s="38"/>
      <c r="BC55" s="19"/>
      <c r="BD55" s="31"/>
      <c r="BE55" s="19"/>
      <c r="BF55" s="36"/>
      <c r="BG55" s="19"/>
      <c r="BH55" s="37"/>
      <c r="BI55" s="19"/>
      <c r="BJ55" s="40"/>
      <c r="BK55" s="19"/>
      <c r="BL55" s="277"/>
      <c r="BM55" s="19"/>
      <c r="BN55" s="277"/>
      <c r="BO55" s="19"/>
      <c r="BP55" s="277"/>
      <c r="BQ55" s="19"/>
      <c r="BR55" s="277"/>
      <c r="BS55" s="19"/>
      <c r="BT55" s="277"/>
      <c r="BU55" s="19"/>
      <c r="BV55" s="277"/>
    </row>
    <row r="56" spans="1:74" ht="8.85" customHeight="1" x14ac:dyDescent="0.25">
      <c r="A56" s="30">
        <v>36</v>
      </c>
      <c r="B56" s="31"/>
      <c r="C56" s="11" t="s">
        <v>124</v>
      </c>
      <c r="D56" s="31"/>
      <c r="E56" s="36">
        <v>27818184</v>
      </c>
      <c r="F56" s="31"/>
      <c r="G56" s="33">
        <f>(E56/$BJ56)</f>
        <v>1273.9013600769335</v>
      </c>
      <c r="H56" s="31"/>
      <c r="I56" s="33">
        <f>IF(G$60,G56/G$60*100,0)</f>
        <v>98.106734452617488</v>
      </c>
      <c r="J56" s="31"/>
      <c r="K56" s="36">
        <v>2289103</v>
      </c>
      <c r="L56" s="31"/>
      <c r="M56" s="33">
        <f>(K56/$BJ56)</f>
        <v>104.82680771168201</v>
      </c>
      <c r="N56" s="31"/>
      <c r="O56" s="33">
        <f>IF(M$60,M56/M$60*100,0)</f>
        <v>114.94884764594234</v>
      </c>
      <c r="P56" s="31"/>
      <c r="Q56" s="36">
        <v>1173291</v>
      </c>
      <c r="R56" s="31"/>
      <c r="S56" s="33">
        <f>(Q56/$BJ56)</f>
        <v>53.729495809863991</v>
      </c>
      <c r="T56" s="31"/>
      <c r="U56" s="33">
        <f>IF(S$60,S56/S$60*100,0)</f>
        <v>66.982431335363117</v>
      </c>
      <c r="V56" s="31"/>
      <c r="W56" s="36">
        <v>4346219</v>
      </c>
      <c r="X56" s="31"/>
      <c r="Y56" s="33">
        <f>(W56/$BJ56)</f>
        <v>199.03004075651418</v>
      </c>
      <c r="Z56" s="31"/>
      <c r="AA56" s="33">
        <f>IF(Y$60,Y56/Y$60*100,0)</f>
        <v>118.99951447651347</v>
      </c>
      <c r="AB56" s="31"/>
      <c r="AC56" s="19"/>
      <c r="AD56" s="36">
        <v>1469289</v>
      </c>
      <c r="AE56" s="31"/>
      <c r="AF56" s="33">
        <f>(AD56/$BJ56)</f>
        <v>67.284379722489348</v>
      </c>
      <c r="AG56" s="31"/>
      <c r="AH56" s="33">
        <f>IF(AF$60,AF56/AF$60*100,0)</f>
        <v>79.7207901691052</v>
      </c>
      <c r="AI56" s="31"/>
      <c r="AJ56" s="36">
        <v>35346</v>
      </c>
      <c r="AK56" s="31"/>
      <c r="AL56" s="33">
        <f>(AJ56/$BJ56)</f>
        <v>1.6186289325456793</v>
      </c>
      <c r="AM56" s="31"/>
      <c r="AN56" s="33">
        <f>IF(AL$60,AL56/AL$60*100,0)</f>
        <v>632.33444887365454</v>
      </c>
      <c r="AO56" s="31"/>
      <c r="AP56" s="36">
        <f>(E56+K56+Q56+W56+AD56+AJ56)</f>
        <v>37131432</v>
      </c>
      <c r="AQ56" s="19"/>
      <c r="AR56" s="36">
        <v>17778634</v>
      </c>
      <c r="AS56" s="19"/>
      <c r="AT56" s="33">
        <f>IF($AP56,AR56/$AP56*100,0)</f>
        <v>47.880281051374482</v>
      </c>
      <c r="AU56" s="19"/>
      <c r="AV56" s="36">
        <v>3508933</v>
      </c>
      <c r="AW56" s="19"/>
      <c r="AX56" s="33">
        <f>IF($AP56,AV56/$AP56*100,0)</f>
        <v>9.4500341381932156</v>
      </c>
      <c r="AY56" s="19"/>
      <c r="AZ56" s="36">
        <v>0</v>
      </c>
      <c r="BA56" s="19"/>
      <c r="BB56" s="33">
        <f>IF($AP56,AZ56/$AP56*100,0)</f>
        <v>0</v>
      </c>
      <c r="BC56" s="19"/>
      <c r="BD56" s="36">
        <v>502254</v>
      </c>
      <c r="BE56" s="19"/>
      <c r="BF56" s="36">
        <v>14644</v>
      </c>
      <c r="BG56" s="19"/>
      <c r="BH56" s="30">
        <v>36</v>
      </c>
      <c r="BI56" s="19"/>
      <c r="BJ56" s="40">
        <v>21837</v>
      </c>
      <c r="BK56" s="19"/>
      <c r="BL56" s="283">
        <f>IF(E56,BJ56,0)</f>
        <v>21837</v>
      </c>
      <c r="BM56" s="19"/>
      <c r="BN56" s="283">
        <f>IF(K56,BJ56,0)</f>
        <v>21837</v>
      </c>
      <c r="BO56" s="19"/>
      <c r="BP56" s="283">
        <f>IF(Q56,BJ56,0)</f>
        <v>21837</v>
      </c>
      <c r="BQ56" s="19"/>
      <c r="BR56" s="283">
        <f>IF(W56,BJ56,0)</f>
        <v>21837</v>
      </c>
      <c r="BS56" s="19"/>
      <c r="BT56" s="283">
        <f>IF(AD56,BJ56,0)</f>
        <v>21837</v>
      </c>
      <c r="BU56" s="19"/>
      <c r="BV56" s="283">
        <f>IF(AJ56,BJ56,0)</f>
        <v>21837</v>
      </c>
    </row>
    <row r="57" spans="1:74" ht="8.85" customHeight="1" x14ac:dyDescent="0.25">
      <c r="A57" s="30">
        <v>37</v>
      </c>
      <c r="B57" s="31"/>
      <c r="C57" s="11" t="s">
        <v>125</v>
      </c>
      <c r="D57" s="31"/>
      <c r="E57" s="36">
        <v>7748950</v>
      </c>
      <c r="F57" s="31"/>
      <c r="G57" s="33">
        <f t="shared" si="0"/>
        <v>502.23280834791626</v>
      </c>
      <c r="H57" s="31"/>
      <c r="I57" s="33">
        <f>IF(G$60,G57/G$60*100,0)</f>
        <v>38.678364201609526</v>
      </c>
      <c r="J57" s="31"/>
      <c r="K57" s="36">
        <v>804323</v>
      </c>
      <c r="L57" s="31"/>
      <c r="M57" s="33">
        <f t="shared" si="1"/>
        <v>52.130598224123403</v>
      </c>
      <c r="N57" s="31"/>
      <c r="O57" s="33">
        <f>IF(M$60,M57/M$60*100,0)</f>
        <v>57.164310578245328</v>
      </c>
      <c r="P57" s="31"/>
      <c r="Q57" s="36">
        <v>727396</v>
      </c>
      <c r="R57" s="31"/>
      <c r="S57" s="33">
        <f t="shared" si="2"/>
        <v>47.144727461274222</v>
      </c>
      <c r="T57" s="31"/>
      <c r="U57" s="33">
        <f>IF(S$60,S57/S$60*100,0)</f>
        <v>58.773461809024965</v>
      </c>
      <c r="V57" s="31"/>
      <c r="W57" s="36">
        <v>1086384</v>
      </c>
      <c r="X57" s="31"/>
      <c r="Y57" s="33">
        <f t="shared" si="3"/>
        <v>70.411821893836276</v>
      </c>
      <c r="Z57" s="31"/>
      <c r="AA57" s="33">
        <f>IF(Y$60,Y57/Y$60*100,0)</f>
        <v>42.09903483376047</v>
      </c>
      <c r="AB57" s="31"/>
      <c r="AC57" s="19"/>
      <c r="AD57" s="36">
        <v>361950</v>
      </c>
      <c r="AE57" s="31"/>
      <c r="AF57" s="33">
        <f t="shared" si="4"/>
        <v>23.459070581372739</v>
      </c>
      <c r="AG57" s="31"/>
      <c r="AH57" s="33">
        <f>IF(AF$60,AF57/AF$60*100,0)</f>
        <v>27.795093766090723</v>
      </c>
      <c r="AI57" s="31"/>
      <c r="AJ57" s="36">
        <v>0</v>
      </c>
      <c r="AK57" s="31"/>
      <c r="AL57" s="33">
        <f t="shared" si="11"/>
        <v>0</v>
      </c>
      <c r="AM57" s="31"/>
      <c r="AN57" s="33">
        <f>IF(AL$60,AL57/AL$60*100,0)</f>
        <v>0</v>
      </c>
      <c r="AO57" s="31"/>
      <c r="AP57" s="36">
        <f t="shared" si="6"/>
        <v>10729003</v>
      </c>
      <c r="AQ57" s="19"/>
      <c r="AR57" s="36">
        <v>2157072</v>
      </c>
      <c r="AS57" s="19"/>
      <c r="AT57" s="33">
        <f t="shared" si="7"/>
        <v>20.105055427796973</v>
      </c>
      <c r="AU57" s="19"/>
      <c r="AV57" s="36">
        <v>557343</v>
      </c>
      <c r="AW57" s="19"/>
      <c r="AX57" s="33">
        <f t="shared" si="8"/>
        <v>5.1947324462487332</v>
      </c>
      <c r="AY57" s="19"/>
      <c r="AZ57" s="36">
        <v>8004</v>
      </c>
      <c r="BA57" s="19"/>
      <c r="BB57" s="33">
        <f t="shared" si="9"/>
        <v>7.4601526348720373E-2</v>
      </c>
      <c r="BC57" s="19"/>
      <c r="BD57" s="36">
        <v>287073</v>
      </c>
      <c r="BE57" s="19"/>
      <c r="BF57" s="36">
        <v>2101</v>
      </c>
      <c r="BG57" s="19"/>
      <c r="BH57" s="30">
        <v>37</v>
      </c>
      <c r="BI57" s="19"/>
      <c r="BJ57" s="40">
        <v>15429</v>
      </c>
      <c r="BK57" s="19"/>
      <c r="BL57" s="283">
        <f>IF(E57,BJ57,0)</f>
        <v>15429</v>
      </c>
      <c r="BM57" s="19"/>
      <c r="BN57" s="283">
        <f>IF(K57,BJ57,0)</f>
        <v>15429</v>
      </c>
      <c r="BO57" s="19"/>
      <c r="BP57" s="283">
        <f>IF(Q57,BJ57,0)</f>
        <v>15429</v>
      </c>
      <c r="BQ57" s="19"/>
      <c r="BR57" s="283">
        <f>IF(W57,BJ57,0)</f>
        <v>15429</v>
      </c>
      <c r="BS57" s="19"/>
      <c r="BT57" s="283">
        <f>IF(AD57,BJ57,0)</f>
        <v>15429</v>
      </c>
      <c r="BU57" s="19"/>
      <c r="BV57" s="283">
        <f>IF(AJ57,BJ57,0)</f>
        <v>0</v>
      </c>
    </row>
    <row r="58" spans="1:74" ht="8.85" customHeight="1" x14ac:dyDescent="0.25">
      <c r="A58" s="41">
        <v>38</v>
      </c>
      <c r="B58" s="31"/>
      <c r="C58" s="11" t="s">
        <v>126</v>
      </c>
      <c r="D58" s="31"/>
      <c r="E58" s="42">
        <v>49403882</v>
      </c>
      <c r="F58" s="31"/>
      <c r="G58" s="33">
        <f t="shared" si="0"/>
        <v>1794.4819294613344</v>
      </c>
      <c r="H58" s="31"/>
      <c r="I58" s="33">
        <f>IF(G$60,G58/G$60*100,0)</f>
        <v>138.19811144801017</v>
      </c>
      <c r="J58" s="31"/>
      <c r="K58" s="42">
        <v>2417385</v>
      </c>
      <c r="L58" s="31"/>
      <c r="M58" s="33">
        <f t="shared" si="1"/>
        <v>87.805927863136105</v>
      </c>
      <c r="N58" s="31"/>
      <c r="O58" s="33">
        <f>IF(M$60,M58/M$60*100,0)</f>
        <v>96.284437584999921</v>
      </c>
      <c r="P58" s="31"/>
      <c r="Q58" s="42">
        <v>2461332</v>
      </c>
      <c r="R58" s="31"/>
      <c r="S58" s="33">
        <f t="shared" si="2"/>
        <v>89.402201155061562</v>
      </c>
      <c r="T58" s="31"/>
      <c r="U58" s="33">
        <f>IF(S$60,S58/S$60*100,0)</f>
        <v>111.45417819088949</v>
      </c>
      <c r="V58" s="31"/>
      <c r="W58" s="42">
        <v>1596948</v>
      </c>
      <c r="X58" s="31"/>
      <c r="Y58" s="33">
        <f t="shared" si="3"/>
        <v>58.005448403617741</v>
      </c>
      <c r="Z58" s="31"/>
      <c r="AA58" s="33">
        <f>IF(Y$60,Y58/Y$60*100,0)</f>
        <v>34.681298214008649</v>
      </c>
      <c r="AB58" s="31"/>
      <c r="AC58" s="19"/>
      <c r="AD58" s="42">
        <v>2196845</v>
      </c>
      <c r="AE58" s="31"/>
      <c r="AF58" s="33">
        <f t="shared" si="4"/>
        <v>79.795321637426895</v>
      </c>
      <c r="AG58" s="31"/>
      <c r="AH58" s="33">
        <f>IF(AF$60,AF58/AF$60*100,0)</f>
        <v>94.544173833073657</v>
      </c>
      <c r="AI58" s="31"/>
      <c r="AJ58" s="42">
        <v>63990</v>
      </c>
      <c r="AK58" s="31"/>
      <c r="AL58" s="33">
        <f t="shared" si="11"/>
        <v>2.324288983327885</v>
      </c>
      <c r="AM58" s="31"/>
      <c r="AN58" s="33">
        <f>IF(AL$60,AL58/AL$60*100,0)</f>
        <v>908.0079836360319</v>
      </c>
      <c r="AO58" s="31"/>
      <c r="AP58" s="42">
        <f t="shared" si="6"/>
        <v>58140382</v>
      </c>
      <c r="AQ58" s="19"/>
      <c r="AR58" s="42">
        <v>23806190</v>
      </c>
      <c r="AS58" s="19"/>
      <c r="AT58" s="33">
        <f t="shared" si="7"/>
        <v>40.946050199670168</v>
      </c>
      <c r="AU58" s="19"/>
      <c r="AV58" s="42">
        <v>4708741</v>
      </c>
      <c r="AW58" s="19"/>
      <c r="AX58" s="33">
        <f t="shared" si="8"/>
        <v>8.0989165155468008</v>
      </c>
      <c r="AY58" s="19"/>
      <c r="AZ58" s="42">
        <v>26776</v>
      </c>
      <c r="BA58" s="19"/>
      <c r="BB58" s="33">
        <f t="shared" si="9"/>
        <v>4.6054048974084827E-2</v>
      </c>
      <c r="BC58" s="19"/>
      <c r="BD58" s="42">
        <v>797033</v>
      </c>
      <c r="BE58" s="19"/>
      <c r="BF58" s="42">
        <v>13345</v>
      </c>
      <c r="BG58" s="19"/>
      <c r="BH58" s="41">
        <v>38</v>
      </c>
      <c r="BI58" s="19"/>
      <c r="BJ58" s="284">
        <v>27531</v>
      </c>
      <c r="BK58" s="19"/>
      <c r="BL58" s="285">
        <f>IF(E58,BJ58,0)</f>
        <v>27531</v>
      </c>
      <c r="BM58" s="19"/>
      <c r="BN58" s="285">
        <f>IF(K58,BJ58,0)</f>
        <v>27531</v>
      </c>
      <c r="BO58" s="19"/>
      <c r="BP58" s="285">
        <f>IF(Q58,BJ58,0)</f>
        <v>27531</v>
      </c>
      <c r="BQ58" s="19"/>
      <c r="BR58" s="285">
        <f>IF(W58,BJ58,0)</f>
        <v>27531</v>
      </c>
      <c r="BS58" s="19"/>
      <c r="BT58" s="285">
        <f>IF(AD58,BJ58,0)</f>
        <v>27531</v>
      </c>
      <c r="BU58" s="19"/>
      <c r="BV58" s="285">
        <f>IF(AJ58,BJ58,0)</f>
        <v>27531</v>
      </c>
    </row>
    <row r="59" spans="1:74" ht="8.85" customHeight="1" x14ac:dyDescent="0.25">
      <c r="A59" s="31"/>
      <c r="B59" s="31"/>
      <c r="C59" s="30"/>
      <c r="D59" s="31"/>
      <c r="E59" s="31"/>
      <c r="F59" s="31"/>
      <c r="G59" s="38"/>
      <c r="H59" s="38"/>
      <c r="I59" s="38"/>
      <c r="J59" s="31"/>
      <c r="K59" s="31"/>
      <c r="L59" s="31"/>
      <c r="M59" s="38"/>
      <c r="N59" s="38"/>
      <c r="O59" s="38"/>
      <c r="P59" s="31"/>
      <c r="Q59" s="31"/>
      <c r="R59" s="31"/>
      <c r="S59" s="38"/>
      <c r="T59" s="38"/>
      <c r="U59" s="38"/>
      <c r="V59" s="31"/>
      <c r="W59" s="31"/>
      <c r="X59" s="31"/>
      <c r="Y59" s="38"/>
      <c r="Z59" s="38"/>
      <c r="AA59" s="38"/>
      <c r="AB59" s="31"/>
      <c r="AC59" s="19"/>
      <c r="AD59" s="31"/>
      <c r="AE59" s="31"/>
      <c r="AF59" s="38"/>
      <c r="AG59" s="38"/>
      <c r="AH59" s="38"/>
      <c r="AI59" s="31"/>
      <c r="AJ59" s="31"/>
      <c r="AK59" s="31"/>
      <c r="AL59" s="38"/>
      <c r="AM59" s="38"/>
      <c r="AN59" s="38"/>
      <c r="AO59" s="31"/>
      <c r="AP59" s="30"/>
      <c r="AQ59" s="19"/>
      <c r="AR59" s="31"/>
      <c r="AS59" s="19"/>
      <c r="AT59" s="38"/>
      <c r="AU59" s="19"/>
      <c r="AV59" s="31"/>
      <c r="AW59" s="19"/>
      <c r="AX59" s="38"/>
      <c r="AY59" s="19"/>
      <c r="AZ59" s="31"/>
      <c r="BA59" s="19"/>
      <c r="BB59" s="38"/>
      <c r="BC59" s="19"/>
      <c r="BD59" s="31"/>
      <c r="BE59" s="19"/>
      <c r="BF59" s="30"/>
      <c r="BG59" s="19"/>
      <c r="BH59" s="31"/>
      <c r="BI59" s="19"/>
      <c r="BJ59" s="19"/>
      <c r="BK59" s="19"/>
      <c r="BL59" s="19"/>
      <c r="BM59" s="19"/>
      <c r="BN59" s="19"/>
      <c r="BO59" s="19"/>
      <c r="BP59" s="19"/>
      <c r="BQ59" s="19"/>
      <c r="BR59" s="19"/>
      <c r="BS59" s="19"/>
      <c r="BT59" s="19"/>
      <c r="BU59" s="19"/>
      <c r="BV59" s="19"/>
    </row>
    <row r="60" spans="1:74" ht="8.85" customHeight="1" x14ac:dyDescent="0.25">
      <c r="A60" s="41">
        <f>A58</f>
        <v>38</v>
      </c>
      <c r="B60" s="31"/>
      <c r="C60" s="44" t="s">
        <v>68</v>
      </c>
      <c r="D60" s="31"/>
      <c r="E60" s="45">
        <f>SUM(E14:E58)</f>
        <v>3337019790</v>
      </c>
      <c r="F60" s="31"/>
      <c r="G60" s="46">
        <f>IF(E60=0,0,IF(ISNONTEXT(H60),E60/$BJ60,E60/BL60))</f>
        <v>1298.4851317135506</v>
      </c>
      <c r="H60" s="281"/>
      <c r="I60" s="47">
        <f>IF(G$60,G60/G$60*100,0)</f>
        <v>100</v>
      </c>
      <c r="J60" s="31"/>
      <c r="K60" s="45">
        <f>SUM(K14:K58)</f>
        <v>234363265</v>
      </c>
      <c r="L60" s="31"/>
      <c r="M60" s="46">
        <f>IF(K60=0,0,IF(ISNONTEXT(N60),K60/$BJ60,K60/BN60))</f>
        <v>91.194309345807852</v>
      </c>
      <c r="N60" s="281"/>
      <c r="O60" s="47">
        <f>IF(M$60,M60/M$60*100,0)</f>
        <v>100</v>
      </c>
      <c r="P60" s="31"/>
      <c r="Q60" s="45">
        <f>SUM(Q14:Q58)</f>
        <v>206145405</v>
      </c>
      <c r="R60" s="31"/>
      <c r="S60" s="46">
        <f>IF(Q60=0,0,IF(ISNONTEXT(T60),Q60/$BJ60,Q60/BP60))</f>
        <v>80.214311034567828</v>
      </c>
      <c r="T60" s="281"/>
      <c r="U60" s="47">
        <f>IF(S$60,S60/S$60*100,0)</f>
        <v>100</v>
      </c>
      <c r="V60" s="31"/>
      <c r="W60" s="45">
        <f>SUM(W14:W58)</f>
        <v>429828535</v>
      </c>
      <c r="X60" s="31"/>
      <c r="Y60" s="46">
        <f>IF(W60=0,0,IF(ISNONTEXT(Z60),W60/$BJ60,W60/BR60))</f>
        <v>167.25281748590334</v>
      </c>
      <c r="Z60" s="281"/>
      <c r="AA60" s="47">
        <f>IF(Y$60,Y60/Y$60*100,0)</f>
        <v>100</v>
      </c>
      <c r="AB60" s="31"/>
      <c r="AC60" s="19"/>
      <c r="AD60" s="45">
        <f>SUM(AD14:AD58)</f>
        <v>216902451</v>
      </c>
      <c r="AE60" s="31"/>
      <c r="AF60" s="46">
        <f>IF(AD60=0,0,IF(ISNONTEXT(AG60),AD60/$BJ60,AD60/BT60))</f>
        <v>84.400041168388441</v>
      </c>
      <c r="AG60" s="281"/>
      <c r="AH60" s="47">
        <f>IF(AF$60,AF60/AF$60*100,0)</f>
        <v>100</v>
      </c>
      <c r="AI60" s="31"/>
      <c r="AJ60" s="45">
        <f>SUM(AJ14:AJ58)</f>
        <v>657843</v>
      </c>
      <c r="AK60" s="31"/>
      <c r="AL60" s="46">
        <f>IF(AJ60=0,0,IF(ISNONTEXT(AM60),AJ60/$BJ60,AJ60/BV60))</f>
        <v>0.25597671223335394</v>
      </c>
      <c r="AM60" s="281"/>
      <c r="AN60" s="47">
        <f>IF(AL$60,AL60/AL$60*100,0)</f>
        <v>100</v>
      </c>
      <c r="AO60" s="31"/>
      <c r="AP60" s="45">
        <f>(E60+K60+Q60+W60+AD60+AJ60)</f>
        <v>4424917289</v>
      </c>
      <c r="AQ60" s="19"/>
      <c r="AR60" s="45">
        <f>SUM(AR14:AR58)</f>
        <v>2026578357</v>
      </c>
      <c r="AS60" s="19"/>
      <c r="AT60" s="47">
        <f>IF($AP60,AR60/$AP60*100,0)</f>
        <v>45.799237017105746</v>
      </c>
      <c r="AU60" s="19"/>
      <c r="AV60" s="45">
        <f>SUM(AV14:AV58)</f>
        <v>404489930</v>
      </c>
      <c r="AW60" s="19"/>
      <c r="AX60" s="47">
        <f>IF($AP60,AV60/$AP60*100,0)</f>
        <v>9.1411862320123021</v>
      </c>
      <c r="AY60" s="19"/>
      <c r="AZ60" s="45">
        <f>SUM(AZ14:AZ58)</f>
        <v>45902645</v>
      </c>
      <c r="BA60" s="19"/>
      <c r="BB60" s="47">
        <f>IF($AP60,AZ60/$AP60*100,0)</f>
        <v>1.0373672998162113</v>
      </c>
      <c r="BC60" s="19"/>
      <c r="BD60" s="45">
        <f>SUM(BD14:BD58)</f>
        <v>79401355</v>
      </c>
      <c r="BE60" s="19"/>
      <c r="BF60" s="45">
        <f>SUM(BF14:BF58)</f>
        <v>251753</v>
      </c>
      <c r="BG60" s="19"/>
      <c r="BH60" s="41">
        <f>BH58</f>
        <v>38</v>
      </c>
      <c r="BI60" s="19"/>
      <c r="BJ60" s="284">
        <f>SUM(BJ14:BJ58)</f>
        <v>2569933</v>
      </c>
      <c r="BK60" s="19"/>
      <c r="BL60" s="285">
        <f>SUM(BL14:BL58)</f>
        <v>2569933</v>
      </c>
      <c r="BM60" s="19"/>
      <c r="BN60" s="285">
        <f>SUM(BN14:BN58)</f>
        <v>2569933</v>
      </c>
      <c r="BO60" s="19"/>
      <c r="BP60" s="285">
        <f>SUM(BP14:BP58)</f>
        <v>2562632</v>
      </c>
      <c r="BQ60" s="19"/>
      <c r="BR60" s="285">
        <f>SUM(BR14:BR58)</f>
        <v>2569933</v>
      </c>
      <c r="BS60" s="19"/>
      <c r="BT60" s="285">
        <f>SUM(BT14:BT58)</f>
        <v>2569933</v>
      </c>
      <c r="BU60" s="19"/>
      <c r="BV60" s="285">
        <f>SUM(BV14:BV58)</f>
        <v>1320678</v>
      </c>
    </row>
    <row r="61" spans="1:74" ht="8.85" customHeight="1" x14ac:dyDescent="0.25">
      <c r="A61" s="31"/>
      <c r="B61" s="19"/>
      <c r="C61" s="11"/>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31"/>
      <c r="AQ61" s="19"/>
      <c r="AR61" s="19"/>
      <c r="AS61" s="19"/>
      <c r="AT61" s="19"/>
      <c r="AU61" s="19"/>
      <c r="AV61" s="19"/>
      <c r="AW61" s="19"/>
      <c r="AX61" s="19"/>
      <c r="AY61" s="19"/>
      <c r="AZ61" s="19"/>
      <c r="BA61" s="19"/>
      <c r="BB61" s="19"/>
      <c r="BC61" s="19"/>
      <c r="BD61" s="19"/>
      <c r="BE61" s="19"/>
      <c r="BF61" s="31"/>
      <c r="BG61" s="19"/>
      <c r="BH61" s="19"/>
      <c r="BI61" s="19"/>
      <c r="BJ61" s="19"/>
      <c r="BK61" s="19"/>
      <c r="BL61" s="19"/>
      <c r="BM61" s="19"/>
      <c r="BN61" s="19"/>
      <c r="BO61" s="19"/>
      <c r="BP61" s="19"/>
      <c r="BQ61" s="19"/>
      <c r="BR61" s="19"/>
      <c r="BS61" s="19"/>
      <c r="BT61" s="19"/>
      <c r="BU61" s="19"/>
      <c r="BV61" s="19"/>
    </row>
    <row r="62" spans="1:74" ht="8.85" customHeight="1" x14ac:dyDescent="0.25">
      <c r="A62" s="31"/>
      <c r="B62" s="19"/>
      <c r="C62" s="11"/>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31"/>
      <c r="AQ62" s="19"/>
      <c r="AR62" s="19"/>
      <c r="AS62" s="19"/>
      <c r="AT62" s="19"/>
      <c r="AU62" s="19"/>
      <c r="AV62" s="19"/>
      <c r="AW62" s="19"/>
      <c r="AX62" s="19"/>
      <c r="AY62" s="19"/>
      <c r="AZ62" s="19"/>
      <c r="BA62" s="19"/>
      <c r="BB62" s="19"/>
      <c r="BC62" s="19"/>
      <c r="BD62" s="19"/>
      <c r="BE62" s="19"/>
      <c r="BF62" s="31"/>
      <c r="BG62" s="19"/>
      <c r="BH62" s="19"/>
      <c r="BI62" s="19"/>
      <c r="BJ62" s="19"/>
      <c r="BK62" s="19"/>
      <c r="BL62" s="19"/>
      <c r="BM62" s="19"/>
      <c r="BN62" s="19"/>
      <c r="BO62" s="19"/>
      <c r="BP62" s="19"/>
      <c r="BQ62" s="19"/>
      <c r="BR62" s="19"/>
      <c r="BS62" s="19"/>
      <c r="BT62" s="19"/>
      <c r="BU62" s="19"/>
      <c r="BV62" s="19"/>
    </row>
    <row r="63" spans="1:74" ht="8.85" customHeight="1" x14ac:dyDescent="0.25">
      <c r="A63" s="31"/>
      <c r="B63" s="19"/>
      <c r="C63" s="11"/>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31"/>
      <c r="AQ63" s="19"/>
      <c r="AR63" s="19"/>
      <c r="AS63" s="19"/>
      <c r="AT63" s="19"/>
      <c r="AU63" s="19"/>
      <c r="AV63" s="19"/>
      <c r="AW63" s="19"/>
      <c r="AX63" s="19"/>
      <c r="AY63" s="19"/>
      <c r="AZ63" s="19"/>
      <c r="BA63" s="19"/>
      <c r="BB63" s="19"/>
      <c r="BC63" s="19"/>
      <c r="BD63" s="19"/>
      <c r="BE63" s="19"/>
      <c r="BF63" s="31"/>
      <c r="BG63" s="19"/>
      <c r="BH63" s="19"/>
      <c r="BI63" s="19"/>
      <c r="BJ63" s="19"/>
      <c r="BK63" s="19"/>
      <c r="BL63" s="19"/>
      <c r="BM63" s="19"/>
      <c r="BN63" s="19"/>
      <c r="BO63" s="19"/>
      <c r="BP63" s="19"/>
      <c r="BQ63" s="19"/>
      <c r="BR63" s="19"/>
      <c r="BS63" s="19"/>
      <c r="BT63" s="19"/>
      <c r="BU63" s="19"/>
      <c r="BV63" s="19"/>
    </row>
    <row r="64" spans="1:74" ht="8.85" customHeight="1" x14ac:dyDescent="0.25">
      <c r="A64" s="31"/>
      <c r="B64" s="19"/>
      <c r="C64" s="11"/>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31"/>
      <c r="AQ64" s="19"/>
      <c r="AR64" s="19"/>
      <c r="AS64" s="19"/>
      <c r="AT64" s="19"/>
      <c r="AU64" s="19"/>
      <c r="AV64" s="19"/>
      <c r="AW64" s="19"/>
      <c r="AX64" s="19"/>
      <c r="AY64" s="19"/>
      <c r="AZ64" s="19"/>
      <c r="BA64" s="19"/>
      <c r="BB64" s="19"/>
      <c r="BC64" s="19"/>
      <c r="BD64" s="19"/>
      <c r="BE64" s="19"/>
      <c r="BF64" s="31"/>
      <c r="BG64" s="19"/>
      <c r="BH64" s="19"/>
      <c r="BI64" s="19"/>
      <c r="BJ64" s="19"/>
      <c r="BK64" s="19"/>
      <c r="BL64" s="19"/>
      <c r="BM64" s="19"/>
      <c r="BN64" s="19"/>
      <c r="BO64" s="19"/>
      <c r="BP64" s="19"/>
      <c r="BQ64" s="19"/>
      <c r="BR64" s="19"/>
      <c r="BS64" s="19"/>
      <c r="BT64" s="19"/>
      <c r="BU64" s="19"/>
      <c r="BV64" s="19"/>
    </row>
    <row r="65" spans="1:74" ht="8.85" customHeight="1" x14ac:dyDescent="0.25">
      <c r="A65" s="31"/>
      <c r="B65" s="19"/>
      <c r="C65" s="11"/>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31"/>
      <c r="AQ65" s="19"/>
      <c r="AR65" s="19"/>
      <c r="AS65" s="19"/>
      <c r="AT65" s="19"/>
      <c r="AU65" s="19"/>
      <c r="AV65" s="19"/>
      <c r="AW65" s="19"/>
      <c r="AX65" s="19"/>
      <c r="AY65" s="19"/>
      <c r="AZ65" s="19"/>
      <c r="BA65" s="19"/>
      <c r="BB65" s="19"/>
      <c r="BC65" s="19"/>
      <c r="BD65" s="19"/>
      <c r="BE65" s="19"/>
      <c r="BF65" s="31"/>
      <c r="BG65" s="19"/>
      <c r="BH65" s="19"/>
      <c r="BI65" s="19"/>
      <c r="BJ65" s="19"/>
      <c r="BK65" s="19"/>
      <c r="BL65" s="19"/>
      <c r="BM65" s="19"/>
      <c r="BN65" s="19"/>
      <c r="BO65" s="19"/>
      <c r="BP65" s="19"/>
      <c r="BQ65" s="19"/>
      <c r="BR65" s="19"/>
      <c r="BS65" s="19"/>
      <c r="BT65" s="19"/>
      <c r="BU65" s="19"/>
      <c r="BV65" s="19"/>
    </row>
    <row r="66" spans="1:74" ht="8.85" customHeight="1" x14ac:dyDescent="0.25">
      <c r="A66" s="31"/>
      <c r="B66" s="19"/>
      <c r="C66" s="11"/>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31"/>
      <c r="AQ66" s="19"/>
      <c r="AR66" s="19"/>
      <c r="AS66" s="19"/>
      <c r="AT66" s="19"/>
      <c r="AU66" s="19"/>
      <c r="AV66" s="19"/>
      <c r="AW66" s="19"/>
      <c r="AX66" s="19"/>
      <c r="AY66" s="19"/>
      <c r="AZ66" s="19"/>
      <c r="BA66" s="19"/>
      <c r="BB66" s="19"/>
      <c r="BC66" s="19"/>
      <c r="BD66" s="19"/>
      <c r="BE66" s="19"/>
      <c r="BF66" s="31"/>
      <c r="BG66" s="19"/>
      <c r="BH66" s="19"/>
      <c r="BI66" s="19"/>
      <c r="BJ66" s="19"/>
      <c r="BK66" s="19"/>
      <c r="BL66" s="19"/>
      <c r="BM66" s="19"/>
      <c r="BN66" s="19"/>
      <c r="BO66" s="19"/>
      <c r="BP66" s="19"/>
      <c r="BQ66" s="19"/>
      <c r="BR66" s="19"/>
      <c r="BS66" s="19"/>
      <c r="BT66" s="19"/>
      <c r="BU66" s="19"/>
      <c r="BV66" s="19"/>
    </row>
    <row r="67" spans="1:74" ht="8.85" customHeight="1" x14ac:dyDescent="0.25">
      <c r="A67" s="31"/>
      <c r="B67" s="19"/>
      <c r="C67" s="11"/>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31"/>
      <c r="AQ67" s="19"/>
      <c r="AR67" s="19"/>
      <c r="AS67" s="19"/>
      <c r="AT67" s="19"/>
      <c r="AU67" s="19"/>
      <c r="AV67" s="19"/>
      <c r="AW67" s="19"/>
      <c r="AX67" s="19"/>
      <c r="AY67" s="19"/>
      <c r="AZ67" s="19"/>
      <c r="BA67" s="19"/>
      <c r="BB67" s="19"/>
      <c r="BC67" s="19"/>
      <c r="BD67" s="19"/>
      <c r="BE67" s="19"/>
      <c r="BF67" s="31"/>
      <c r="BG67" s="19"/>
      <c r="BH67" s="19"/>
      <c r="BI67" s="19"/>
      <c r="BJ67" s="19"/>
      <c r="BK67" s="19"/>
      <c r="BL67" s="19"/>
      <c r="BM67" s="19"/>
      <c r="BN67" s="19"/>
      <c r="BO67" s="19"/>
      <c r="BP67" s="19"/>
      <c r="BQ67" s="19"/>
      <c r="BR67" s="19"/>
      <c r="BS67" s="19"/>
      <c r="BT67" s="19"/>
      <c r="BU67" s="19"/>
      <c r="BV67" s="19"/>
    </row>
    <row r="68" spans="1:74" ht="8.85" customHeight="1" x14ac:dyDescent="0.25">
      <c r="A68" s="31"/>
      <c r="B68" s="19"/>
      <c r="C68" s="11"/>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31"/>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row>
    <row r="69" spans="1:74" ht="8.85" customHeight="1" x14ac:dyDescent="0.25">
      <c r="A69" s="31"/>
      <c r="B69" s="19"/>
      <c r="C69" s="11"/>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31"/>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row>
    <row r="70" spans="1:74" ht="8.85" customHeight="1" x14ac:dyDescent="0.25">
      <c r="A70" s="31"/>
      <c r="B70" s="19"/>
      <c r="C70" s="11"/>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31"/>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row>
    <row r="71" spans="1:74" ht="8.85" customHeight="1" x14ac:dyDescent="0.25">
      <c r="A71" s="31"/>
      <c r="B71" s="19"/>
      <c r="C71" s="11"/>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row>
    <row r="72" spans="1:74" ht="8.85" customHeight="1" x14ac:dyDescent="0.25">
      <c r="A72" s="31"/>
      <c r="B72" s="19"/>
      <c r="C72" s="11"/>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row>
    <row r="73" spans="1:74" ht="8.85" customHeight="1" x14ac:dyDescent="0.25">
      <c r="A73" s="31"/>
      <c r="B73" s="19"/>
      <c r="C73" s="11"/>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row>
    <row r="74" spans="1:74" ht="8.85" customHeight="1" x14ac:dyDescent="0.25">
      <c r="A74" s="31"/>
      <c r="B74" s="19"/>
      <c r="C74" s="11"/>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row>
    <row r="75" spans="1:74" s="15" customFormat="1" ht="10.5" customHeight="1" x14ac:dyDescent="0.25">
      <c r="A75" s="49" t="s">
        <v>545</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50" t="s">
        <v>546</v>
      </c>
      <c r="BI75" s="10"/>
      <c r="BJ75" s="10"/>
      <c r="BK75" s="10"/>
      <c r="BL75" s="10"/>
      <c r="BM75" s="10"/>
      <c r="BN75" s="10"/>
      <c r="BO75" s="10"/>
      <c r="BP75" s="10"/>
      <c r="BQ75" s="10"/>
      <c r="BR75" s="10"/>
      <c r="BS75" s="10"/>
      <c r="BT75" s="10"/>
      <c r="BU75" s="10"/>
      <c r="BV75" s="10"/>
    </row>
    <row r="76" spans="1:74" s="15" customFormat="1" ht="10.5" customHeight="1" x14ac:dyDescent="0.25">
      <c r="A76" s="278"/>
      <c r="B76" s="10"/>
      <c r="C76" s="10"/>
      <c r="D76" s="10"/>
      <c r="E76" s="10"/>
      <c r="F76" s="10"/>
      <c r="G76" s="10"/>
      <c r="H76" s="10"/>
      <c r="I76" s="10"/>
      <c r="J76" s="10"/>
      <c r="K76" s="10"/>
      <c r="L76" s="10"/>
      <c r="M76" s="10"/>
      <c r="N76" s="10"/>
      <c r="O76" s="10"/>
      <c r="P76" s="10"/>
      <c r="Q76" s="10"/>
      <c r="R76" s="10"/>
      <c r="S76" s="10"/>
      <c r="T76" s="10"/>
      <c r="U76" s="10"/>
      <c r="V76" s="10"/>
      <c r="W76" s="10"/>
      <c r="X76" s="10"/>
      <c r="Y76" s="12"/>
      <c r="Z76" s="10"/>
      <c r="AA76" s="13" t="s">
        <v>45</v>
      </c>
      <c r="AB76" s="10"/>
      <c r="AC76" s="12"/>
      <c r="AD76" s="14" t="s">
        <v>46</v>
      </c>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2"/>
      <c r="BG76" s="12"/>
      <c r="BH76" s="13" t="s">
        <v>518</v>
      </c>
      <c r="BI76" s="10"/>
      <c r="BJ76" s="10"/>
      <c r="BK76" s="10"/>
      <c r="BL76" s="10"/>
      <c r="BM76" s="10"/>
      <c r="BN76" s="10"/>
      <c r="BO76" s="10"/>
      <c r="BP76" s="10"/>
      <c r="BQ76" s="10"/>
      <c r="BR76" s="10"/>
      <c r="BS76" s="10"/>
      <c r="BT76" s="10"/>
      <c r="BU76" s="10"/>
      <c r="BV76" s="10"/>
    </row>
    <row r="77" spans="1:74" s="15" customFormat="1" ht="10.5" customHeight="1" x14ac:dyDescent="0.25">
      <c r="A77" s="279"/>
      <c r="B77" s="10"/>
      <c r="C77" s="10"/>
      <c r="D77" s="10"/>
      <c r="E77" s="10"/>
      <c r="F77" s="10"/>
      <c r="G77" s="10"/>
      <c r="H77" s="10"/>
      <c r="I77" s="10"/>
      <c r="J77" s="10"/>
      <c r="K77" s="10"/>
      <c r="L77" s="10"/>
      <c r="M77" s="10"/>
      <c r="N77" s="10"/>
      <c r="O77" s="10"/>
      <c r="P77" s="10"/>
      <c r="Q77" s="10"/>
      <c r="R77" s="10"/>
      <c r="S77" s="10"/>
      <c r="T77" s="10"/>
      <c r="U77" s="10"/>
      <c r="V77" s="10"/>
      <c r="W77" s="10"/>
      <c r="X77" s="10"/>
      <c r="Y77" s="12"/>
      <c r="Z77" s="10"/>
      <c r="AA77" s="13" t="s">
        <v>519</v>
      </c>
      <c r="AB77" s="10"/>
      <c r="AC77" s="12"/>
      <c r="AD77" s="14" t="s">
        <v>395</v>
      </c>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2"/>
      <c r="BG77" s="12"/>
      <c r="BH77" s="13" t="s">
        <v>129</v>
      </c>
      <c r="BI77" s="10"/>
      <c r="BJ77" s="10"/>
      <c r="BK77" s="10"/>
      <c r="BL77" s="10"/>
      <c r="BM77" s="10"/>
      <c r="BN77" s="10"/>
      <c r="BO77" s="10"/>
      <c r="BP77" s="10"/>
      <c r="BQ77" s="10"/>
      <c r="BR77" s="10"/>
      <c r="BS77" s="10"/>
      <c r="BT77" s="10"/>
      <c r="BU77" s="10"/>
      <c r="BV77" s="10"/>
    </row>
    <row r="78" spans="1:74" s="15" customFormat="1" ht="10.5" customHeight="1" x14ac:dyDescent="0.25">
      <c r="A78" s="280"/>
      <c r="B78" s="10"/>
      <c r="C78" s="10"/>
      <c r="D78" s="10"/>
      <c r="E78" s="10"/>
      <c r="F78" s="10"/>
      <c r="G78" s="10"/>
      <c r="H78" s="10"/>
      <c r="I78" s="10"/>
      <c r="J78" s="10"/>
      <c r="K78" s="10"/>
      <c r="L78" s="10"/>
      <c r="M78" s="10"/>
      <c r="N78" s="10"/>
      <c r="O78" s="10"/>
      <c r="P78" s="10"/>
      <c r="Q78" s="10"/>
      <c r="R78" s="10"/>
      <c r="S78" s="10"/>
      <c r="T78" s="10"/>
      <c r="U78" s="10"/>
      <c r="V78" s="10"/>
      <c r="W78" s="10"/>
      <c r="X78" s="10"/>
      <c r="Y78" s="12"/>
      <c r="Z78" s="10"/>
      <c r="AA78" s="13" t="s">
        <v>51</v>
      </c>
      <c r="AB78" s="10"/>
      <c r="AC78" s="12"/>
      <c r="AD78" s="18" t="s">
        <v>52</v>
      </c>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row>
    <row r="79" spans="1:74" ht="9.6" customHeight="1" x14ac:dyDescent="0.25">
      <c r="A79" s="30"/>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21" t="s">
        <v>396</v>
      </c>
      <c r="AS79" s="21"/>
      <c r="AT79" s="21"/>
      <c r="AU79" s="21"/>
      <c r="AV79" s="21"/>
      <c r="AW79" s="21"/>
      <c r="AX79" s="21"/>
      <c r="AY79" s="21"/>
      <c r="AZ79" s="21"/>
      <c r="BA79" s="21"/>
      <c r="BB79" s="21"/>
      <c r="BC79" s="21"/>
      <c r="BD79" s="21"/>
      <c r="BE79" s="11"/>
      <c r="BF79" s="11"/>
      <c r="BG79" s="11"/>
      <c r="BH79" s="11"/>
      <c r="BI79" s="11"/>
      <c r="BJ79" s="11"/>
      <c r="BK79" s="11"/>
      <c r="BL79" s="11"/>
      <c r="BM79" s="11"/>
      <c r="BN79" s="11"/>
      <c r="BO79" s="11"/>
      <c r="BP79" s="11"/>
      <c r="BQ79" s="11"/>
      <c r="BR79" s="11"/>
      <c r="BS79" s="11"/>
      <c r="BT79" s="11"/>
      <c r="BU79" s="11"/>
      <c r="BV79" s="11"/>
    </row>
    <row r="80" spans="1:74" ht="9.6" customHeight="1" x14ac:dyDescent="0.25">
      <c r="A80" s="30"/>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row>
    <row r="81" spans="1:74" ht="9.6" customHeight="1" x14ac:dyDescent="0.25">
      <c r="A81" s="30"/>
      <c r="B81" s="11"/>
      <c r="C81" s="11"/>
      <c r="D81" s="11"/>
      <c r="E81" s="21" t="s">
        <v>520</v>
      </c>
      <c r="F81" s="21"/>
      <c r="G81" s="21"/>
      <c r="H81" s="21"/>
      <c r="I81" s="21"/>
      <c r="J81" s="21"/>
      <c r="K81" s="21"/>
      <c r="L81" s="21"/>
      <c r="M81" s="21"/>
      <c r="N81" s="21"/>
      <c r="O81" s="21"/>
      <c r="P81" s="21"/>
      <c r="Q81" s="21"/>
      <c r="R81" s="21"/>
      <c r="S81" s="21"/>
      <c r="T81" s="21"/>
      <c r="U81" s="21"/>
      <c r="V81" s="21"/>
      <c r="W81" s="21"/>
      <c r="X81" s="21"/>
      <c r="Y81" s="21"/>
      <c r="Z81" s="21"/>
      <c r="AA81" s="21"/>
      <c r="AB81" s="22"/>
      <c r="AC81" s="86"/>
      <c r="AD81" s="21"/>
      <c r="AE81" s="21"/>
      <c r="AF81" s="21"/>
      <c r="AG81" s="21"/>
      <c r="AH81" s="21"/>
      <c r="AI81" s="11"/>
      <c r="AJ81" s="11"/>
      <c r="AK81" s="11"/>
      <c r="AL81" s="11"/>
      <c r="AM81" s="11"/>
      <c r="AN81" s="11"/>
      <c r="AO81" s="11"/>
      <c r="AP81" s="11"/>
      <c r="AQ81" s="11"/>
      <c r="AR81" s="11"/>
      <c r="AS81" s="11"/>
      <c r="AT81" s="11"/>
      <c r="AU81" s="11"/>
      <c r="AV81" s="21" t="s">
        <v>400</v>
      </c>
      <c r="AW81" s="21"/>
      <c r="AX81" s="21"/>
      <c r="AY81" s="21"/>
      <c r="AZ81" s="21"/>
      <c r="BA81" s="21"/>
      <c r="BB81" s="21"/>
      <c r="BC81" s="11"/>
      <c r="BD81" s="11"/>
      <c r="BE81" s="11"/>
      <c r="BF81" s="11"/>
      <c r="BG81" s="11"/>
      <c r="BH81" s="11"/>
      <c r="BI81" s="11"/>
      <c r="BJ81" s="11"/>
      <c r="BK81" s="11"/>
      <c r="BL81" s="11"/>
      <c r="BM81" s="11"/>
      <c r="BN81" s="11"/>
      <c r="BO81" s="11"/>
      <c r="BP81" s="11"/>
      <c r="BQ81" s="11"/>
      <c r="BR81" s="11"/>
      <c r="BS81" s="11"/>
      <c r="BT81" s="11"/>
      <c r="BU81" s="11"/>
      <c r="BV81" s="11"/>
    </row>
    <row r="82" spans="1:74" ht="9.6" customHeight="1" x14ac:dyDescent="0.25">
      <c r="A82" s="30"/>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22" t="s">
        <v>521</v>
      </c>
      <c r="AE82" s="22"/>
      <c r="AF82" s="22"/>
      <c r="AG82" s="22"/>
      <c r="AH82" s="22"/>
      <c r="AI82" s="11"/>
      <c r="AJ82" s="22" t="s">
        <v>522</v>
      </c>
      <c r="AK82" s="22"/>
      <c r="AL82" s="22"/>
      <c r="AM82" s="22"/>
      <c r="AN82" s="22"/>
      <c r="AO82" s="11"/>
      <c r="AP82" s="11"/>
      <c r="AQ82" s="11"/>
      <c r="AR82" s="22" t="s">
        <v>401</v>
      </c>
      <c r="AS82" s="22"/>
      <c r="AT82" s="22"/>
      <c r="AU82" s="11"/>
      <c r="AV82" s="11"/>
      <c r="AW82" s="11"/>
      <c r="AX82" s="11"/>
      <c r="AY82" s="11"/>
      <c r="AZ82" s="11"/>
      <c r="BA82" s="11"/>
      <c r="BB82" s="11"/>
      <c r="BC82" s="11"/>
      <c r="BD82" s="11"/>
      <c r="BE82" s="11"/>
      <c r="BF82" s="27" t="s">
        <v>300</v>
      </c>
      <c r="BG82" s="11"/>
      <c r="BH82" s="11"/>
      <c r="BI82" s="11"/>
      <c r="BJ82" s="11"/>
      <c r="BK82" s="11"/>
      <c r="BL82" s="11"/>
      <c r="BM82" s="11"/>
      <c r="BN82" s="11"/>
      <c r="BO82" s="11"/>
      <c r="BP82" s="11"/>
      <c r="BQ82" s="11"/>
      <c r="BR82" s="11"/>
      <c r="BS82" s="11"/>
      <c r="BT82" s="11"/>
      <c r="BU82" s="11"/>
      <c r="BV82" s="11"/>
    </row>
    <row r="83" spans="1:74" ht="9.6" customHeight="1" x14ac:dyDescent="0.25">
      <c r="A83" s="30"/>
      <c r="B83" s="11"/>
      <c r="C83" s="11"/>
      <c r="D83" s="11"/>
      <c r="E83" s="21" t="s">
        <v>523</v>
      </c>
      <c r="F83" s="21"/>
      <c r="G83" s="21"/>
      <c r="H83" s="21"/>
      <c r="I83" s="21"/>
      <c r="J83" s="11"/>
      <c r="K83" s="21" t="s">
        <v>524</v>
      </c>
      <c r="L83" s="21"/>
      <c r="M83" s="21"/>
      <c r="N83" s="21"/>
      <c r="O83" s="21"/>
      <c r="P83" s="11"/>
      <c r="Q83" s="21" t="s">
        <v>525</v>
      </c>
      <c r="R83" s="21"/>
      <c r="S83" s="21"/>
      <c r="T83" s="21"/>
      <c r="U83" s="21"/>
      <c r="V83" s="11"/>
      <c r="W83" s="21" t="s">
        <v>526</v>
      </c>
      <c r="X83" s="21"/>
      <c r="Y83" s="21"/>
      <c r="Z83" s="21"/>
      <c r="AA83" s="21"/>
      <c r="AB83" s="11"/>
      <c r="AC83" s="73"/>
      <c r="AD83" s="21" t="s">
        <v>527</v>
      </c>
      <c r="AE83" s="21"/>
      <c r="AF83" s="21"/>
      <c r="AG83" s="21"/>
      <c r="AH83" s="21"/>
      <c r="AI83" s="11"/>
      <c r="AJ83" s="21" t="s">
        <v>528</v>
      </c>
      <c r="AK83" s="21"/>
      <c r="AL83" s="21"/>
      <c r="AM83" s="21"/>
      <c r="AN83" s="21"/>
      <c r="AO83" s="11"/>
      <c r="AP83" s="11"/>
      <c r="AQ83" s="11"/>
      <c r="AR83" s="21" t="s">
        <v>403</v>
      </c>
      <c r="AS83" s="21"/>
      <c r="AT83" s="21"/>
      <c r="AU83" s="11"/>
      <c r="AV83" s="21" t="s">
        <v>62</v>
      </c>
      <c r="AW83" s="21"/>
      <c r="AX83" s="21"/>
      <c r="AY83" s="11"/>
      <c r="AZ83" s="21" t="s">
        <v>63</v>
      </c>
      <c r="BA83" s="21"/>
      <c r="BB83" s="21"/>
      <c r="BC83" s="11"/>
      <c r="BD83" s="11"/>
      <c r="BE83" s="11"/>
      <c r="BF83" s="23" t="s">
        <v>529</v>
      </c>
      <c r="BG83" s="11"/>
      <c r="BH83" s="11"/>
      <c r="BI83" s="11"/>
      <c r="BJ83" s="11"/>
      <c r="BK83" s="11"/>
      <c r="BL83" s="11"/>
      <c r="BM83" s="11"/>
      <c r="BN83" s="11"/>
      <c r="BO83" s="11"/>
      <c r="BP83" s="11"/>
      <c r="BQ83" s="11"/>
      <c r="BR83" s="11"/>
      <c r="BS83" s="11"/>
      <c r="BT83" s="11"/>
      <c r="BU83" s="11"/>
      <c r="BV83" s="11"/>
    </row>
    <row r="84" spans="1:74" ht="9.6"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25" t="s">
        <v>459</v>
      </c>
      <c r="BE84" s="11"/>
      <c r="BF84" s="25" t="s">
        <v>530</v>
      </c>
      <c r="BG84" s="11"/>
      <c r="BH84" s="11"/>
      <c r="BI84" s="11"/>
      <c r="BJ84" s="11"/>
      <c r="BK84" s="11"/>
      <c r="BL84" s="11"/>
      <c r="BM84" s="11"/>
      <c r="BN84" s="25" t="s">
        <v>531</v>
      </c>
      <c r="BO84" s="11"/>
      <c r="BP84" s="25" t="s">
        <v>532</v>
      </c>
      <c r="BQ84" s="11"/>
      <c r="BR84" s="25" t="s">
        <v>533</v>
      </c>
      <c r="BS84" s="11"/>
      <c r="BT84" s="25" t="s">
        <v>534</v>
      </c>
      <c r="BU84" s="11"/>
      <c r="BV84" s="25" t="s">
        <v>535</v>
      </c>
    </row>
    <row r="85" spans="1:74" ht="9.6" customHeight="1" x14ac:dyDescent="0.25">
      <c r="A85" s="11"/>
      <c r="B85" s="11"/>
      <c r="C85" s="11"/>
      <c r="D85" s="11"/>
      <c r="E85" s="11"/>
      <c r="F85" s="11"/>
      <c r="G85" s="11"/>
      <c r="H85" s="11"/>
      <c r="I85" s="25" t="s">
        <v>67</v>
      </c>
      <c r="J85" s="11"/>
      <c r="K85" s="11"/>
      <c r="L85" s="11"/>
      <c r="M85" s="11"/>
      <c r="N85" s="11"/>
      <c r="O85" s="25" t="s">
        <v>67</v>
      </c>
      <c r="P85" s="11"/>
      <c r="Q85" s="11"/>
      <c r="R85" s="11"/>
      <c r="S85" s="11"/>
      <c r="T85" s="11"/>
      <c r="U85" s="25" t="s">
        <v>67</v>
      </c>
      <c r="V85" s="11"/>
      <c r="W85" s="11"/>
      <c r="X85" s="11"/>
      <c r="Y85" s="11"/>
      <c r="Z85" s="11"/>
      <c r="AA85" s="25" t="s">
        <v>67</v>
      </c>
      <c r="AB85" s="11"/>
      <c r="AC85" s="11"/>
      <c r="AD85" s="11"/>
      <c r="AE85" s="11"/>
      <c r="AF85" s="11"/>
      <c r="AG85" s="11"/>
      <c r="AH85" s="25" t="s">
        <v>67</v>
      </c>
      <c r="AI85" s="11"/>
      <c r="AJ85" s="11"/>
      <c r="AK85" s="11"/>
      <c r="AL85" s="11"/>
      <c r="AM85" s="11"/>
      <c r="AN85" s="25" t="s">
        <v>67</v>
      </c>
      <c r="AO85" s="11"/>
      <c r="AP85" s="25"/>
      <c r="AQ85" s="11"/>
      <c r="AR85" s="11"/>
      <c r="AS85" s="11"/>
      <c r="AT85" s="25" t="s">
        <v>269</v>
      </c>
      <c r="AU85" s="11"/>
      <c r="AV85" s="11"/>
      <c r="AW85" s="11"/>
      <c r="AX85" s="25" t="s">
        <v>269</v>
      </c>
      <c r="AY85" s="11"/>
      <c r="AZ85" s="11"/>
      <c r="BA85" s="11"/>
      <c r="BB85" s="25" t="s">
        <v>269</v>
      </c>
      <c r="BC85" s="11"/>
      <c r="BD85" s="25" t="s">
        <v>465</v>
      </c>
      <c r="BE85" s="11"/>
      <c r="BF85" s="25" t="s">
        <v>536</v>
      </c>
      <c r="BG85" s="11"/>
      <c r="BH85" s="11"/>
      <c r="BI85" s="11"/>
      <c r="BJ85" s="11"/>
      <c r="BK85" s="11"/>
      <c r="BL85" s="11"/>
      <c r="BM85" s="11"/>
      <c r="BN85" s="25" t="s">
        <v>537</v>
      </c>
      <c r="BO85" s="11"/>
      <c r="BP85" s="25" t="s">
        <v>538</v>
      </c>
      <c r="BQ85" s="11"/>
      <c r="BR85" s="87" t="s">
        <v>539</v>
      </c>
      <c r="BS85" s="11"/>
      <c r="BT85" s="25" t="s">
        <v>540</v>
      </c>
      <c r="BU85" s="11"/>
      <c r="BV85" s="25" t="s">
        <v>541</v>
      </c>
    </row>
    <row r="86" spans="1:74" ht="9.6" customHeight="1" x14ac:dyDescent="0.25">
      <c r="A86" s="276" t="s">
        <v>74</v>
      </c>
      <c r="B86" s="11"/>
      <c r="C86" s="27" t="s">
        <v>76</v>
      </c>
      <c r="D86" s="11"/>
      <c r="E86" s="27" t="s">
        <v>77</v>
      </c>
      <c r="F86" s="11"/>
      <c r="G86" s="27" t="s">
        <v>438</v>
      </c>
      <c r="H86" s="11"/>
      <c r="I86" s="27" t="s">
        <v>83</v>
      </c>
      <c r="J86" s="11"/>
      <c r="K86" s="27" t="s">
        <v>77</v>
      </c>
      <c r="L86" s="11"/>
      <c r="M86" s="27" t="s">
        <v>438</v>
      </c>
      <c r="N86" s="11"/>
      <c r="O86" s="27" t="s">
        <v>83</v>
      </c>
      <c r="P86" s="11"/>
      <c r="Q86" s="27" t="s">
        <v>77</v>
      </c>
      <c r="R86" s="11"/>
      <c r="S86" s="27" t="s">
        <v>438</v>
      </c>
      <c r="T86" s="11"/>
      <c r="U86" s="27" t="s">
        <v>83</v>
      </c>
      <c r="V86" s="11"/>
      <c r="W86" s="27" t="s">
        <v>77</v>
      </c>
      <c r="X86" s="11"/>
      <c r="Y86" s="27" t="s">
        <v>438</v>
      </c>
      <c r="Z86" s="11"/>
      <c r="AA86" s="27" t="s">
        <v>83</v>
      </c>
      <c r="AB86" s="11"/>
      <c r="AC86" s="73"/>
      <c r="AD86" s="27" t="s">
        <v>77</v>
      </c>
      <c r="AE86" s="11"/>
      <c r="AF86" s="27" t="s">
        <v>438</v>
      </c>
      <c r="AG86" s="11"/>
      <c r="AH86" s="27" t="s">
        <v>83</v>
      </c>
      <c r="AI86" s="11"/>
      <c r="AJ86" s="27" t="s">
        <v>77</v>
      </c>
      <c r="AK86" s="11"/>
      <c r="AL86" s="27" t="s">
        <v>438</v>
      </c>
      <c r="AM86" s="11"/>
      <c r="AN86" s="27" t="s">
        <v>83</v>
      </c>
      <c r="AO86" s="11"/>
      <c r="AP86" s="27" t="s">
        <v>542</v>
      </c>
      <c r="AQ86" s="11"/>
      <c r="AR86" s="27" t="s">
        <v>77</v>
      </c>
      <c r="AS86" s="11"/>
      <c r="AT86" s="27" t="s">
        <v>376</v>
      </c>
      <c r="AU86" s="11"/>
      <c r="AV86" s="27" t="s">
        <v>77</v>
      </c>
      <c r="AW86" s="11"/>
      <c r="AX86" s="27" t="s">
        <v>376</v>
      </c>
      <c r="AY86" s="11"/>
      <c r="AZ86" s="27" t="s">
        <v>77</v>
      </c>
      <c r="BA86" s="11"/>
      <c r="BB86" s="27" t="s">
        <v>376</v>
      </c>
      <c r="BC86" s="11"/>
      <c r="BD86" s="27" t="s">
        <v>421</v>
      </c>
      <c r="BE86" s="11"/>
      <c r="BF86" s="27" t="s">
        <v>72</v>
      </c>
      <c r="BG86" s="11"/>
      <c r="BH86" s="276" t="s">
        <v>74</v>
      </c>
      <c r="BI86" s="11"/>
      <c r="BJ86" s="11"/>
      <c r="BK86" s="11"/>
      <c r="BL86" s="29" t="s">
        <v>523</v>
      </c>
      <c r="BM86" s="11"/>
      <c r="BN86" s="282" t="s">
        <v>543</v>
      </c>
      <c r="BO86" s="11"/>
      <c r="BP86" s="29" t="s">
        <v>471</v>
      </c>
      <c r="BQ86" s="11"/>
      <c r="BR86" s="29" t="s">
        <v>471</v>
      </c>
      <c r="BS86" s="11"/>
      <c r="BT86" s="29" t="s">
        <v>86</v>
      </c>
      <c r="BU86" s="11"/>
      <c r="BV86" s="29" t="s">
        <v>544</v>
      </c>
    </row>
    <row r="87" spans="1:74" ht="8.85" customHeight="1" x14ac:dyDescent="0.25">
      <c r="A87" s="30"/>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30"/>
      <c r="BI87" s="11"/>
      <c r="BJ87" s="11"/>
      <c r="BK87" s="11"/>
      <c r="BL87" s="11"/>
      <c r="BM87" s="11"/>
      <c r="BN87" s="11"/>
      <c r="BO87" s="11"/>
      <c r="BP87" s="11"/>
      <c r="BQ87" s="11"/>
      <c r="BR87" s="11"/>
      <c r="BS87" s="11"/>
      <c r="BT87" s="11"/>
      <c r="BU87" s="11"/>
      <c r="BV87" s="11"/>
    </row>
    <row r="88" spans="1:74" ht="8.85" customHeight="1" x14ac:dyDescent="0.25">
      <c r="A88" s="30"/>
      <c r="B88" s="30" t="s">
        <v>130</v>
      </c>
      <c r="C88" s="30"/>
      <c r="D88" s="30"/>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30"/>
      <c r="BI88" s="11"/>
      <c r="BJ88" s="11"/>
      <c r="BK88" s="11"/>
      <c r="BL88" s="11"/>
      <c r="BM88" s="11"/>
      <c r="BN88" s="11"/>
      <c r="BO88" s="11"/>
      <c r="BP88" s="11"/>
      <c r="BQ88" s="11"/>
      <c r="BR88" s="11"/>
      <c r="BS88" s="11"/>
      <c r="BT88" s="11"/>
      <c r="BU88" s="11"/>
      <c r="BV88" s="11"/>
    </row>
    <row r="89" spans="1:74" ht="8.85" customHeight="1" x14ac:dyDescent="0.25">
      <c r="A89" s="30">
        <v>1</v>
      </c>
      <c r="B89" s="31"/>
      <c r="C89" s="30" t="s">
        <v>131</v>
      </c>
      <c r="D89" s="31"/>
      <c r="E89" s="34">
        <v>43730549</v>
      </c>
      <c r="F89" s="31"/>
      <c r="G89" s="32">
        <f>(E89/$BJ89)</f>
        <v>1312.0476747674768</v>
      </c>
      <c r="H89" s="31"/>
      <c r="I89" s="33">
        <f>IF(G$219,G89/G$219*100,0)</f>
        <v>89.817027490125028</v>
      </c>
      <c r="J89" s="31"/>
      <c r="K89" s="34">
        <v>2496226</v>
      </c>
      <c r="L89" s="31"/>
      <c r="M89" s="32">
        <f>(K89/$BJ89)</f>
        <v>74.894269426942699</v>
      </c>
      <c r="N89" s="31"/>
      <c r="O89" s="33">
        <f>IF(M$219,M89/M$219*100,0)</f>
        <v>93.786801327010991</v>
      </c>
      <c r="P89" s="31"/>
      <c r="Q89" s="34">
        <v>4573034</v>
      </c>
      <c r="R89" s="31"/>
      <c r="S89" s="32">
        <f>(Q89/$BJ89)</f>
        <v>137.20474047404741</v>
      </c>
      <c r="T89" s="31"/>
      <c r="U89" s="33">
        <f>IF(S$219,S89/S$219*100,0)</f>
        <v>125.33349254074651</v>
      </c>
      <c r="V89" s="31"/>
      <c r="W89" s="34">
        <v>7813973</v>
      </c>
      <c r="X89" s="31"/>
      <c r="Y89" s="32">
        <f>(W89/$BJ89)</f>
        <v>234.44263426342636</v>
      </c>
      <c r="Z89" s="31"/>
      <c r="AA89" s="33">
        <f>IF(Y$219,Y89/Y$219*100,0)</f>
        <v>132.50576872558565</v>
      </c>
      <c r="AB89" s="31"/>
      <c r="AC89" s="19"/>
      <c r="AD89" s="34">
        <v>3029020</v>
      </c>
      <c r="AE89" s="31"/>
      <c r="AF89" s="32">
        <f>(AD89/$BJ89)</f>
        <v>90.879687968796873</v>
      </c>
      <c r="AG89" s="31"/>
      <c r="AH89" s="33">
        <f>IF(AF$219,AF89/AF$219*100,0)</f>
        <v>111.46644112760664</v>
      </c>
      <c r="AI89" s="31"/>
      <c r="AJ89" s="34">
        <v>707028</v>
      </c>
      <c r="AK89" s="31"/>
      <c r="AL89" s="32">
        <f>(AJ89/$BJ89)</f>
        <v>21.212961296129613</v>
      </c>
      <c r="AM89" s="31"/>
      <c r="AN89" s="33">
        <f>IF(AL$219,AL89/AL$219*100,0)</f>
        <v>2628.8255696582619</v>
      </c>
      <c r="AO89" s="31"/>
      <c r="AP89" s="34">
        <f>(E89+K89+Q89+W89+AD89+AJ89)</f>
        <v>62349830</v>
      </c>
      <c r="AQ89" s="19"/>
      <c r="AR89" s="34">
        <v>32282962</v>
      </c>
      <c r="AS89" s="19"/>
      <c r="AT89" s="33">
        <f>IF($AP89,AR89/$AP89*100,0)</f>
        <v>51.777145182272356</v>
      </c>
      <c r="AU89" s="19"/>
      <c r="AV89" s="34">
        <v>6476609</v>
      </c>
      <c r="AW89" s="19"/>
      <c r="AX89" s="33">
        <f>IF($AP89,AV89/$AP89*100,0)</f>
        <v>10.387532732647387</v>
      </c>
      <c r="AY89" s="19"/>
      <c r="AZ89" s="34">
        <v>103057</v>
      </c>
      <c r="BA89" s="19"/>
      <c r="BB89" s="33">
        <f>IF($AP89,AZ89/$AP89*100,0)</f>
        <v>0.16528834160413911</v>
      </c>
      <c r="BC89" s="19"/>
      <c r="BD89" s="34">
        <v>687670</v>
      </c>
      <c r="BE89" s="19"/>
      <c r="BF89" s="34">
        <v>779</v>
      </c>
      <c r="BG89" s="19"/>
      <c r="BH89" s="30">
        <v>1</v>
      </c>
      <c r="BI89" s="19"/>
      <c r="BJ89" s="40">
        <v>33330</v>
      </c>
      <c r="BK89" s="19"/>
      <c r="BL89" s="283">
        <f>IF(E89,BJ89,0)</f>
        <v>33330</v>
      </c>
      <c r="BM89" s="19"/>
      <c r="BN89" s="283">
        <f>IF(K89,BJ89,0)</f>
        <v>33330</v>
      </c>
      <c r="BO89" s="19"/>
      <c r="BP89" s="283">
        <f>IF(Q89,BJ89,0)</f>
        <v>33330</v>
      </c>
      <c r="BQ89" s="19"/>
      <c r="BR89" s="283">
        <f>IF(W89,BJ89,0)</f>
        <v>33330</v>
      </c>
      <c r="BS89" s="19"/>
      <c r="BT89" s="283">
        <f>IF(AD89,BJ89,0)</f>
        <v>33330</v>
      </c>
      <c r="BU89" s="19"/>
      <c r="BV89" s="283">
        <f>IF(AJ89,BJ89,0)</f>
        <v>33330</v>
      </c>
    </row>
    <row r="90" spans="1:74" ht="8.85" customHeight="1" x14ac:dyDescent="0.25">
      <c r="A90" s="30">
        <v>2</v>
      </c>
      <c r="B90" s="31"/>
      <c r="C90" s="30" t="s">
        <v>132</v>
      </c>
      <c r="D90" s="31"/>
      <c r="E90" s="36">
        <v>145351666</v>
      </c>
      <c r="F90" s="31"/>
      <c r="G90" s="33">
        <f>(E90/$BJ90)</f>
        <v>1374.9389017641772</v>
      </c>
      <c r="H90" s="31"/>
      <c r="I90" s="33">
        <f>IF(G$219,G90/G$219*100,0)</f>
        <v>94.122284968708186</v>
      </c>
      <c r="J90" s="31"/>
      <c r="K90" s="36">
        <v>7629142</v>
      </c>
      <c r="L90" s="31"/>
      <c r="M90" s="33">
        <f>(K90/$BJ90)</f>
        <v>72.167071844109159</v>
      </c>
      <c r="N90" s="31"/>
      <c r="O90" s="33">
        <f>IF(M$219,M90/M$219*100,0)</f>
        <v>90.371651678876503</v>
      </c>
      <c r="P90" s="31"/>
      <c r="Q90" s="36">
        <v>9675124</v>
      </c>
      <c r="R90" s="31"/>
      <c r="S90" s="33">
        <f>(Q90/$BJ90)</f>
        <v>91.520824859291494</v>
      </c>
      <c r="T90" s="31"/>
      <c r="U90" s="33">
        <f>IF(S$219,S90/S$219*100,0)</f>
        <v>83.602247124942991</v>
      </c>
      <c r="V90" s="31"/>
      <c r="W90" s="36">
        <v>15978473</v>
      </c>
      <c r="X90" s="31"/>
      <c r="Y90" s="33">
        <f>(W90/$BJ90)</f>
        <v>151.14669630610604</v>
      </c>
      <c r="Z90" s="31"/>
      <c r="AA90" s="33">
        <f>IF(Y$219,Y90/Y$219*100,0)</f>
        <v>85.427333843508208</v>
      </c>
      <c r="AB90" s="31"/>
      <c r="AC90" s="19"/>
      <c r="AD90" s="36">
        <v>5394477</v>
      </c>
      <c r="AE90" s="31"/>
      <c r="AF90" s="33">
        <f>(AD90/$BJ90)</f>
        <v>51.02849169938041</v>
      </c>
      <c r="AG90" s="31"/>
      <c r="AH90" s="33">
        <f>IF(AF$219,AF90/AF$219*100,0)</f>
        <v>62.5878509595289</v>
      </c>
      <c r="AI90" s="31"/>
      <c r="AJ90" s="36">
        <v>23981</v>
      </c>
      <c r="AK90" s="31"/>
      <c r="AL90" s="33">
        <f>(AJ90/$BJ90)</f>
        <v>0.2268457645556449</v>
      </c>
      <c r="AM90" s="31"/>
      <c r="AN90" s="33">
        <f>IF(AL$219,AL90/AL$219*100,0)</f>
        <v>28.111961263105744</v>
      </c>
      <c r="AO90" s="31"/>
      <c r="AP90" s="36">
        <f>(E90+K90+Q90+W90+AD90+AJ90)</f>
        <v>184052863</v>
      </c>
      <c r="AQ90" s="19"/>
      <c r="AR90" s="36">
        <v>48819262</v>
      </c>
      <c r="AS90" s="19"/>
      <c r="AT90" s="33">
        <f>IF($AP90,AR90/$AP90*100,0)</f>
        <v>26.524587123646103</v>
      </c>
      <c r="AU90" s="19"/>
      <c r="AV90" s="36">
        <v>9882399</v>
      </c>
      <c r="AW90" s="19"/>
      <c r="AX90" s="33">
        <f>IF($AP90,AV90/$AP90*100,0)</f>
        <v>5.3693264200948621</v>
      </c>
      <c r="AY90" s="19"/>
      <c r="AZ90" s="36">
        <v>0</v>
      </c>
      <c r="BA90" s="19"/>
      <c r="BB90" s="33">
        <f>IF($AP90,AZ90/$AP90*100,0)</f>
        <v>0</v>
      </c>
      <c r="BC90" s="19"/>
      <c r="BD90" s="36">
        <v>6104492</v>
      </c>
      <c r="BE90" s="19"/>
      <c r="BF90" s="36">
        <v>19260</v>
      </c>
      <c r="BG90" s="19"/>
      <c r="BH90" s="30">
        <v>2</v>
      </c>
      <c r="BI90" s="19"/>
      <c r="BJ90" s="40">
        <v>105715</v>
      </c>
      <c r="BK90" s="19"/>
      <c r="BL90" s="283">
        <f>IF(E90,BJ90,0)</f>
        <v>105715</v>
      </c>
      <c r="BM90" s="19"/>
      <c r="BN90" s="283">
        <f>IF(K90,BJ90,0)</f>
        <v>105715</v>
      </c>
      <c r="BO90" s="19"/>
      <c r="BP90" s="283">
        <f>IF(Q90,BJ90,0)</f>
        <v>105715</v>
      </c>
      <c r="BQ90" s="19"/>
      <c r="BR90" s="283">
        <f>IF(W90,BJ90,0)</f>
        <v>105715</v>
      </c>
      <c r="BS90" s="19"/>
      <c r="BT90" s="283">
        <f>IF(AD90,BJ90,0)</f>
        <v>105715</v>
      </c>
      <c r="BU90" s="19"/>
      <c r="BV90" s="283">
        <f>IF(AJ90,BJ90,0)</f>
        <v>105715</v>
      </c>
    </row>
    <row r="91" spans="1:74" ht="8.85" customHeight="1" x14ac:dyDescent="0.25">
      <c r="A91" s="30">
        <v>3</v>
      </c>
      <c r="B91" s="31"/>
      <c r="C91" s="30" t="s">
        <v>133</v>
      </c>
      <c r="D91" s="31"/>
      <c r="E91" s="36">
        <v>18678527</v>
      </c>
      <c r="F91" s="31"/>
      <c r="G91" s="33">
        <f>(E91/$BJ91)</f>
        <v>1200.3423301844355</v>
      </c>
      <c r="H91" s="31"/>
      <c r="I91" s="33">
        <f>IF(G$219,G91/G$219*100,0)</f>
        <v>82.170169682929114</v>
      </c>
      <c r="J91" s="31"/>
      <c r="K91" s="36">
        <v>1818077</v>
      </c>
      <c r="L91" s="31"/>
      <c r="M91" s="33">
        <f>(K91/$BJ91)</f>
        <v>116.83548615127563</v>
      </c>
      <c r="N91" s="31"/>
      <c r="O91" s="33">
        <f>IF(M$219,M91/M$219*100,0)</f>
        <v>146.30794333741775</v>
      </c>
      <c r="P91" s="31"/>
      <c r="Q91" s="36">
        <v>2010075</v>
      </c>
      <c r="R91" s="31"/>
      <c r="S91" s="33">
        <f>(Q91/$BJ91)</f>
        <v>129.17389627915944</v>
      </c>
      <c r="T91" s="31"/>
      <c r="U91" s="33">
        <f>IF(S$219,S91/S$219*100,0)</f>
        <v>117.9974941815187</v>
      </c>
      <c r="V91" s="31"/>
      <c r="W91" s="36">
        <v>3005521</v>
      </c>
      <c r="X91" s="31"/>
      <c r="Y91" s="33">
        <f>(W91/$BJ91)</f>
        <v>193.14446372341109</v>
      </c>
      <c r="Z91" s="31"/>
      <c r="AA91" s="33">
        <f>IF(Y$219,Y91/Y$219*100,0)</f>
        <v>109.16425555944247</v>
      </c>
      <c r="AB91" s="31"/>
      <c r="AC91" s="19"/>
      <c r="AD91" s="36">
        <v>1040535</v>
      </c>
      <c r="AE91" s="31"/>
      <c r="AF91" s="33">
        <f>(AD91/$BJ91)</f>
        <v>66.868131868131869</v>
      </c>
      <c r="AG91" s="31"/>
      <c r="AH91" s="33">
        <f>IF(AF$219,AF91/AF$219*100,0)</f>
        <v>82.015606025752447</v>
      </c>
      <c r="AI91" s="31"/>
      <c r="AJ91" s="36">
        <v>9230</v>
      </c>
      <c r="AK91" s="31"/>
      <c r="AL91" s="33">
        <f>(AJ91/$BJ91)</f>
        <v>0.59314954051796154</v>
      </c>
      <c r="AM91" s="31"/>
      <c r="AN91" s="33">
        <f>IF(AL$219,AL91/AL$219*100,0)</f>
        <v>73.506317999513087</v>
      </c>
      <c r="AO91" s="31"/>
      <c r="AP91" s="36">
        <f>(E91+K91+Q91+W91+AD91+AJ91)</f>
        <v>26561965</v>
      </c>
      <c r="AQ91" s="19"/>
      <c r="AR91" s="36">
        <v>14978775</v>
      </c>
      <c r="AS91" s="19"/>
      <c r="AT91" s="33">
        <f>IF($AP91,AR91/$AP91*100,0)</f>
        <v>56.39181815050204</v>
      </c>
      <c r="AU91" s="19"/>
      <c r="AV91" s="36">
        <v>1904427</v>
      </c>
      <c r="AW91" s="19"/>
      <c r="AX91" s="33">
        <f>IF($AP91,AV91/$AP91*100,0)</f>
        <v>7.1697519366507718</v>
      </c>
      <c r="AY91" s="19"/>
      <c r="AZ91" s="36">
        <v>0</v>
      </c>
      <c r="BA91" s="19"/>
      <c r="BB91" s="33">
        <f>IF($AP91,AZ91/$AP91*100,0)</f>
        <v>0</v>
      </c>
      <c r="BC91" s="19"/>
      <c r="BD91" s="36">
        <v>499236</v>
      </c>
      <c r="BE91" s="19"/>
      <c r="BF91" s="36">
        <v>44</v>
      </c>
      <c r="BG91" s="19"/>
      <c r="BH91" s="30">
        <v>3</v>
      </c>
      <c r="BI91" s="19"/>
      <c r="BJ91" s="40">
        <v>15561</v>
      </c>
      <c r="BK91" s="19"/>
      <c r="BL91" s="283">
        <f>IF(E91,BJ91,0)</f>
        <v>15561</v>
      </c>
      <c r="BM91" s="19"/>
      <c r="BN91" s="283">
        <f>IF(K91,BJ91,0)</f>
        <v>15561</v>
      </c>
      <c r="BO91" s="19"/>
      <c r="BP91" s="283">
        <f>IF(Q91,BJ91,0)</f>
        <v>15561</v>
      </c>
      <c r="BQ91" s="19"/>
      <c r="BR91" s="283">
        <f>IF(W91,BJ91,0)</f>
        <v>15561</v>
      </c>
      <c r="BS91" s="19"/>
      <c r="BT91" s="283">
        <f>IF(AD91,BJ91,0)</f>
        <v>15561</v>
      </c>
      <c r="BU91" s="19"/>
      <c r="BV91" s="283">
        <f>IF(AJ91,BJ91,0)</f>
        <v>15561</v>
      </c>
    </row>
    <row r="92" spans="1:74" ht="8.85" customHeight="1" x14ac:dyDescent="0.25">
      <c r="A92" s="30">
        <v>4</v>
      </c>
      <c r="B92" s="31"/>
      <c r="C92" s="30" t="s">
        <v>134</v>
      </c>
      <c r="D92" s="31"/>
      <c r="E92" s="36">
        <v>13177721</v>
      </c>
      <c r="F92" s="31"/>
      <c r="G92" s="33">
        <f>(E92/$BJ92)</f>
        <v>1025.0249688861231</v>
      </c>
      <c r="H92" s="31"/>
      <c r="I92" s="33">
        <f>IF(G$219,G92/G$219*100,0)</f>
        <v>70.168712295325193</v>
      </c>
      <c r="J92" s="31"/>
      <c r="K92" s="36">
        <v>1145767</v>
      </c>
      <c r="L92" s="31"/>
      <c r="M92" s="33">
        <f>(K92/$BJ92)</f>
        <v>89.123133167392652</v>
      </c>
      <c r="N92" s="31"/>
      <c r="O92" s="33">
        <f>IF(M$219,M92/M$219*100,0)</f>
        <v>111.60498190271497</v>
      </c>
      <c r="P92" s="31"/>
      <c r="Q92" s="36">
        <v>2377680</v>
      </c>
      <c r="R92" s="31"/>
      <c r="S92" s="33">
        <f>(Q92/$BJ92)</f>
        <v>184.94710640945863</v>
      </c>
      <c r="T92" s="31"/>
      <c r="U92" s="33">
        <f>IF(S$219,S92/S$219*100,0)</f>
        <v>168.94508674783796</v>
      </c>
      <c r="V92" s="31"/>
      <c r="W92" s="36">
        <v>1334788</v>
      </c>
      <c r="X92" s="31"/>
      <c r="Y92" s="33">
        <f>(W92/$BJ92)</f>
        <v>103.82607342874923</v>
      </c>
      <c r="Z92" s="31"/>
      <c r="AA92" s="33">
        <f>IF(Y$219,Y92/Y$219*100,0)</f>
        <v>58.681961651979833</v>
      </c>
      <c r="AB92" s="31"/>
      <c r="AC92" s="19"/>
      <c r="AD92" s="36">
        <v>884607</v>
      </c>
      <c r="AE92" s="31"/>
      <c r="AF92" s="33">
        <f>(AD92/$BJ92)</f>
        <v>68.808883011823269</v>
      </c>
      <c r="AG92" s="31"/>
      <c r="AH92" s="33">
        <f>IF(AF$219,AF92/AF$219*100,0)</f>
        <v>84.395990773286883</v>
      </c>
      <c r="AI92" s="31"/>
      <c r="AJ92" s="36">
        <v>6128</v>
      </c>
      <c r="AK92" s="31"/>
      <c r="AL92" s="33">
        <f>(AJ92/$BJ92)</f>
        <v>0.47666459240821407</v>
      </c>
      <c r="AM92" s="31"/>
      <c r="AN92" s="33">
        <f>IF(AL$219,AL92/AL$219*100,0)</f>
        <v>59.070869511371505</v>
      </c>
      <c r="AO92" s="31"/>
      <c r="AP92" s="36">
        <f>(E92+K92+Q92+W92+AD92+AJ92)</f>
        <v>18926691</v>
      </c>
      <c r="AQ92" s="19"/>
      <c r="AR92" s="36">
        <v>11052579</v>
      </c>
      <c r="AS92" s="19"/>
      <c r="AT92" s="33">
        <f>IF($AP92,AR92/$AP92*100,0)</f>
        <v>58.396784731150305</v>
      </c>
      <c r="AU92" s="19"/>
      <c r="AV92" s="36">
        <v>1350250</v>
      </c>
      <c r="AW92" s="19"/>
      <c r="AX92" s="33">
        <f>IF($AP92,AV92/$AP92*100,0)</f>
        <v>7.1341049526301239</v>
      </c>
      <c r="AY92" s="19"/>
      <c r="AZ92" s="36">
        <v>0</v>
      </c>
      <c r="BA92" s="19"/>
      <c r="BB92" s="33">
        <f>IF($AP92,AZ92/$AP92*100,0)</f>
        <v>0</v>
      </c>
      <c r="BC92" s="19"/>
      <c r="BD92" s="36">
        <v>303878</v>
      </c>
      <c r="BE92" s="19"/>
      <c r="BF92" s="36">
        <v>367</v>
      </c>
      <c r="BG92" s="19"/>
      <c r="BH92" s="30">
        <v>4</v>
      </c>
      <c r="BI92" s="19"/>
      <c r="BJ92" s="40">
        <v>12856</v>
      </c>
      <c r="BK92" s="19"/>
      <c r="BL92" s="283">
        <f>IF(E92,BJ92,0)</f>
        <v>12856</v>
      </c>
      <c r="BM92" s="19"/>
      <c r="BN92" s="283">
        <f>IF(K92,BJ92,0)</f>
        <v>12856</v>
      </c>
      <c r="BO92" s="19"/>
      <c r="BP92" s="283">
        <f>IF(Q92,BJ92,0)</f>
        <v>12856</v>
      </c>
      <c r="BQ92" s="19"/>
      <c r="BR92" s="283">
        <f>IF(W92,BJ92,0)</f>
        <v>12856</v>
      </c>
      <c r="BS92" s="19"/>
      <c r="BT92" s="283">
        <f>IF(AD92,BJ92,0)</f>
        <v>12856</v>
      </c>
      <c r="BU92" s="19"/>
      <c r="BV92" s="283">
        <f>IF(AJ92,BJ92,0)</f>
        <v>12856</v>
      </c>
    </row>
    <row r="93" spans="1:74" ht="8.85" customHeight="1" x14ac:dyDescent="0.25">
      <c r="A93" s="30">
        <v>5</v>
      </c>
      <c r="B93" s="31"/>
      <c r="C93" s="30" t="s">
        <v>135</v>
      </c>
      <c r="D93" s="31"/>
      <c r="E93" s="36">
        <v>34274969</v>
      </c>
      <c r="F93" s="31"/>
      <c r="G93" s="47">
        <f>(E93/$BJ93)</f>
        <v>1066.4271624144369</v>
      </c>
      <c r="H93" s="31"/>
      <c r="I93" s="47">
        <f>IF(G$219,G93/G$219*100,0)</f>
        <v>73.002924821133789</v>
      </c>
      <c r="J93" s="31"/>
      <c r="K93" s="36">
        <v>2648613</v>
      </c>
      <c r="L93" s="31"/>
      <c r="M93" s="47">
        <f>(K93/$BJ93)</f>
        <v>82.40861854387056</v>
      </c>
      <c r="N93" s="31"/>
      <c r="O93" s="47">
        <f>IF(M$219,M93/M$219*100,0)</f>
        <v>103.19669040295125</v>
      </c>
      <c r="P93" s="31"/>
      <c r="Q93" s="36">
        <v>3150501</v>
      </c>
      <c r="R93" s="31"/>
      <c r="S93" s="47">
        <f>(Q93/$BJ93)</f>
        <v>98.024299937772241</v>
      </c>
      <c r="T93" s="31"/>
      <c r="U93" s="47">
        <f>IF(S$219,S93/S$219*100,0)</f>
        <v>89.543027614170143</v>
      </c>
      <c r="V93" s="31"/>
      <c r="W93" s="36">
        <v>3959353</v>
      </c>
      <c r="X93" s="31"/>
      <c r="Y93" s="47">
        <f>(W93/$BJ93)</f>
        <v>123.19082140634723</v>
      </c>
      <c r="Z93" s="31"/>
      <c r="AA93" s="47">
        <f>IF(Y$219,Y93/Y$219*100,0)</f>
        <v>69.626817415994537</v>
      </c>
      <c r="AB93" s="31"/>
      <c r="AC93" s="19"/>
      <c r="AD93" s="36">
        <v>2198616</v>
      </c>
      <c r="AE93" s="31"/>
      <c r="AF93" s="47">
        <f>(AD93/$BJ93)</f>
        <v>68.40746733042937</v>
      </c>
      <c r="AG93" s="31"/>
      <c r="AH93" s="47">
        <f>IF(AF$219,AF93/AF$219*100,0)</f>
        <v>83.903643380620281</v>
      </c>
      <c r="AI93" s="31"/>
      <c r="AJ93" s="36">
        <v>1581</v>
      </c>
      <c r="AK93" s="31"/>
      <c r="AL93" s="47">
        <f>(AJ93/$BJ93)</f>
        <v>4.9191039203484756E-2</v>
      </c>
      <c r="AM93" s="31"/>
      <c r="AN93" s="47">
        <f>IF(AL$219,AL93/AL$219*100,0)</f>
        <v>6.0960211943523728</v>
      </c>
      <c r="AO93" s="31"/>
      <c r="AP93" s="36">
        <f>(E93+K93+Q93+W93+AD93+AJ93)</f>
        <v>46233633</v>
      </c>
      <c r="AQ93" s="19"/>
      <c r="AR93" s="36">
        <v>26318179</v>
      </c>
      <c r="AS93" s="19"/>
      <c r="AT93" s="47">
        <f>IF($AP93,AR93/$AP93*100,0)</f>
        <v>56.92431524903094</v>
      </c>
      <c r="AU93" s="19"/>
      <c r="AV93" s="36">
        <v>4175942</v>
      </c>
      <c r="AW93" s="19"/>
      <c r="AX93" s="47">
        <f>IF($AP93,AV93/$AP93*100,0)</f>
        <v>9.0322601297631095</v>
      </c>
      <c r="AY93" s="19"/>
      <c r="AZ93" s="36">
        <v>0</v>
      </c>
      <c r="BA93" s="19"/>
      <c r="BB93" s="47">
        <f>IF($AP93,AZ93/$AP93*100,0)</f>
        <v>0</v>
      </c>
      <c r="BC93" s="19"/>
      <c r="BD93" s="36">
        <v>899009</v>
      </c>
      <c r="BE93" s="19"/>
      <c r="BF93" s="36">
        <v>0</v>
      </c>
      <c r="BG93" s="19"/>
      <c r="BH93" s="30">
        <v>5</v>
      </c>
      <c r="BI93" s="19"/>
      <c r="BJ93" s="40">
        <v>32140</v>
      </c>
      <c r="BK93" s="19"/>
      <c r="BL93" s="283">
        <f>IF(E93,BJ93,0)</f>
        <v>32140</v>
      </c>
      <c r="BM93" s="19"/>
      <c r="BN93" s="283">
        <f>IF(K93,BJ93,0)</f>
        <v>32140</v>
      </c>
      <c r="BO93" s="19"/>
      <c r="BP93" s="283">
        <f>IF(Q93,BJ93,0)</f>
        <v>32140</v>
      </c>
      <c r="BQ93" s="19"/>
      <c r="BR93" s="283">
        <f>IF(W93,BJ93,0)</f>
        <v>32140</v>
      </c>
      <c r="BS93" s="19"/>
      <c r="BT93" s="283">
        <f>IF(AD93,BJ93,0)</f>
        <v>32140</v>
      </c>
      <c r="BU93" s="19"/>
      <c r="BV93" s="283">
        <f>IF(AJ93,BJ93,0)</f>
        <v>32140</v>
      </c>
    </row>
    <row r="94" spans="1:74" ht="8.85" customHeight="1" x14ac:dyDescent="0.25">
      <c r="A94" s="37"/>
      <c r="B94" s="31"/>
      <c r="C94" s="30"/>
      <c r="D94" s="31"/>
      <c r="E94" s="31"/>
      <c r="F94" s="31"/>
      <c r="G94" s="38"/>
      <c r="H94" s="31"/>
      <c r="I94" s="38"/>
      <c r="J94" s="31"/>
      <c r="K94" s="31"/>
      <c r="L94" s="31"/>
      <c r="M94" s="38"/>
      <c r="N94" s="31"/>
      <c r="O94" s="38"/>
      <c r="P94" s="31"/>
      <c r="Q94" s="31"/>
      <c r="R94" s="31"/>
      <c r="S94" s="38"/>
      <c r="T94" s="31"/>
      <c r="U94" s="38"/>
      <c r="V94" s="31"/>
      <c r="W94" s="31"/>
      <c r="X94" s="31"/>
      <c r="Y94" s="38"/>
      <c r="Z94" s="31"/>
      <c r="AA94" s="38"/>
      <c r="AB94" s="31"/>
      <c r="AC94" s="19"/>
      <c r="AD94" s="31"/>
      <c r="AE94" s="31"/>
      <c r="AF94" s="38"/>
      <c r="AG94" s="31"/>
      <c r="AH94" s="38"/>
      <c r="AI94" s="31"/>
      <c r="AJ94" s="31"/>
      <c r="AK94" s="31"/>
      <c r="AL94" s="38"/>
      <c r="AM94" s="31"/>
      <c r="AN94" s="38"/>
      <c r="AO94" s="31"/>
      <c r="AP94" s="30"/>
      <c r="AQ94" s="19"/>
      <c r="AR94" s="31"/>
      <c r="AS94" s="19"/>
      <c r="AT94" s="38"/>
      <c r="AU94" s="19"/>
      <c r="AV94" s="31"/>
      <c r="AW94" s="19"/>
      <c r="AX94" s="38"/>
      <c r="AY94" s="19"/>
      <c r="AZ94" s="31"/>
      <c r="BA94" s="19"/>
      <c r="BB94" s="38"/>
      <c r="BC94" s="19"/>
      <c r="BD94" s="31"/>
      <c r="BE94" s="19"/>
      <c r="BF94" s="30"/>
      <c r="BG94" s="19"/>
      <c r="BH94" s="37"/>
      <c r="BI94" s="19"/>
      <c r="BJ94" s="40"/>
      <c r="BK94" s="19"/>
      <c r="BL94" s="31"/>
      <c r="BM94" s="19"/>
      <c r="BN94" s="31"/>
      <c r="BO94" s="19"/>
      <c r="BP94" s="31"/>
      <c r="BQ94" s="19"/>
      <c r="BR94" s="31"/>
      <c r="BS94" s="19"/>
      <c r="BT94" s="31"/>
      <c r="BU94" s="19"/>
      <c r="BV94" s="31"/>
    </row>
    <row r="95" spans="1:74" ht="8.85" customHeight="1" x14ac:dyDescent="0.25">
      <c r="A95" s="30">
        <v>6</v>
      </c>
      <c r="B95" s="31"/>
      <c r="C95" s="30" t="s">
        <v>136</v>
      </c>
      <c r="D95" s="31"/>
      <c r="E95" s="36">
        <v>16277619</v>
      </c>
      <c r="F95" s="31"/>
      <c r="G95" s="47">
        <f>(E95/$BJ95)</f>
        <v>1057.8125162464257</v>
      </c>
      <c r="H95" s="31"/>
      <c r="I95" s="47">
        <f>IF(G$219,G95/G$219*100,0)</f>
        <v>72.413203939362418</v>
      </c>
      <c r="J95" s="31"/>
      <c r="K95" s="36">
        <v>972603</v>
      </c>
      <c r="L95" s="31"/>
      <c r="M95" s="47">
        <f>(K95/$BJ95)</f>
        <v>63.205289836236027</v>
      </c>
      <c r="N95" s="31"/>
      <c r="O95" s="47">
        <f>IF(M$219,M95/M$219*100,0)</f>
        <v>79.14920602129169</v>
      </c>
      <c r="P95" s="31"/>
      <c r="Q95" s="36">
        <v>1622631</v>
      </c>
      <c r="R95" s="31"/>
      <c r="S95" s="47">
        <f>(Q95/$BJ95)</f>
        <v>105.44781648037431</v>
      </c>
      <c r="T95" s="31"/>
      <c r="U95" s="47">
        <f>IF(S$219,S95/S$219*100,0)</f>
        <v>96.324245610018593</v>
      </c>
      <c r="V95" s="31"/>
      <c r="W95" s="36">
        <v>1853259</v>
      </c>
      <c r="X95" s="31"/>
      <c r="Y95" s="47">
        <f>(W95/$BJ95)</f>
        <v>120.43533922537041</v>
      </c>
      <c r="Z95" s="31"/>
      <c r="AA95" s="47">
        <f>IF(Y$219,Y95/Y$219*100,0)</f>
        <v>68.069433087213582</v>
      </c>
      <c r="AB95" s="31"/>
      <c r="AC95" s="19"/>
      <c r="AD95" s="36">
        <v>924566</v>
      </c>
      <c r="AE95" s="31"/>
      <c r="AF95" s="47">
        <f>(AD95/$BJ95)</f>
        <v>60.083571614244867</v>
      </c>
      <c r="AG95" s="31"/>
      <c r="AH95" s="47">
        <f>IF(AF$219,AF95/AF$219*100,0)</f>
        <v>73.694155952373549</v>
      </c>
      <c r="AI95" s="31"/>
      <c r="AJ95" s="36">
        <v>759</v>
      </c>
      <c r="AK95" s="31"/>
      <c r="AL95" s="47">
        <f>(AJ95/$BJ95)</f>
        <v>4.9324148687288794E-2</v>
      </c>
      <c r="AM95" s="31"/>
      <c r="AN95" s="47">
        <f>IF(AL$219,AL95/AL$219*100,0)</f>
        <v>6.1125168457469714</v>
      </c>
      <c r="AO95" s="31"/>
      <c r="AP95" s="36">
        <f>(E95+K95+Q95+W95+AD95+AJ95)</f>
        <v>21651437</v>
      </c>
      <c r="AQ95" s="19"/>
      <c r="AR95" s="36">
        <v>14267924</v>
      </c>
      <c r="AS95" s="19"/>
      <c r="AT95" s="47">
        <f>IF($AP95,AR95/$AP95*100,0)</f>
        <v>65.898277329121385</v>
      </c>
      <c r="AU95" s="19"/>
      <c r="AV95" s="36">
        <v>1911553</v>
      </c>
      <c r="AW95" s="19"/>
      <c r="AX95" s="47">
        <f>IF($AP95,AV95/$AP95*100,0)</f>
        <v>8.828758109681127</v>
      </c>
      <c r="AY95" s="19"/>
      <c r="AZ95" s="36">
        <v>0</v>
      </c>
      <c r="BA95" s="19"/>
      <c r="BB95" s="47">
        <f>IF($AP95,AZ95/$AP95*100,0)</f>
        <v>0</v>
      </c>
      <c r="BC95" s="19"/>
      <c r="BD95" s="36">
        <v>471337</v>
      </c>
      <c r="BE95" s="19"/>
      <c r="BF95" s="36">
        <v>0</v>
      </c>
      <c r="BG95" s="19"/>
      <c r="BH95" s="30">
        <v>6</v>
      </c>
      <c r="BI95" s="19"/>
      <c r="BJ95" s="40">
        <v>15388</v>
      </c>
      <c r="BK95" s="19"/>
      <c r="BL95" s="283">
        <f>IF(E95,BJ95,0)</f>
        <v>15388</v>
      </c>
      <c r="BM95" s="19"/>
      <c r="BN95" s="283">
        <f>IF(K95,BJ95,0)</f>
        <v>15388</v>
      </c>
      <c r="BO95" s="19"/>
      <c r="BP95" s="283">
        <f>IF(Q95,BJ95,0)</f>
        <v>15388</v>
      </c>
      <c r="BQ95" s="19"/>
      <c r="BR95" s="283">
        <f>IF(W95,BJ95,0)</f>
        <v>15388</v>
      </c>
      <c r="BS95" s="19"/>
      <c r="BT95" s="283">
        <f>IF(AD95,BJ95,0)</f>
        <v>15388</v>
      </c>
      <c r="BU95" s="19"/>
      <c r="BV95" s="283">
        <f>IF(AJ95,BJ95,0)</f>
        <v>15388</v>
      </c>
    </row>
    <row r="96" spans="1:74" ht="8.85" customHeight="1" x14ac:dyDescent="0.25">
      <c r="A96" s="30">
        <v>7</v>
      </c>
      <c r="B96" s="31"/>
      <c r="C96" s="30" t="s">
        <v>137</v>
      </c>
      <c r="D96" s="31"/>
      <c r="E96" s="36">
        <v>411564771</v>
      </c>
      <c r="F96" s="31"/>
      <c r="G96" s="47">
        <f>(E96/$BJ96)</f>
        <v>1738.827293813453</v>
      </c>
      <c r="H96" s="31"/>
      <c r="I96" s="47">
        <f>IF(G$219,G96/G$219*100,0)</f>
        <v>119.0324878070459</v>
      </c>
      <c r="J96" s="31"/>
      <c r="K96" s="36">
        <v>23018190</v>
      </c>
      <c r="L96" s="31"/>
      <c r="M96" s="47">
        <f>(K96/$BJ96)</f>
        <v>97.249958807052238</v>
      </c>
      <c r="N96" s="31"/>
      <c r="O96" s="47">
        <f>IF(M$219,M96/M$219*100,0)</f>
        <v>121.78184840422357</v>
      </c>
      <c r="P96" s="31"/>
      <c r="Q96" s="36">
        <v>16440688</v>
      </c>
      <c r="R96" s="31"/>
      <c r="S96" s="47">
        <f>(Q96/$BJ96)</f>
        <v>69.460554055709764</v>
      </c>
      <c r="T96" s="31"/>
      <c r="U96" s="47">
        <f>IF(S$219,S96/S$219*100,0)</f>
        <v>63.450678187494034</v>
      </c>
      <c r="V96" s="31"/>
      <c r="W96" s="36">
        <v>40217456</v>
      </c>
      <c r="X96" s="31"/>
      <c r="Y96" s="47">
        <f>(W96/$BJ96)</f>
        <v>169.91544249675738</v>
      </c>
      <c r="Z96" s="31"/>
      <c r="AA96" s="47">
        <f>IF(Y$219,Y96/Y$219*100,0)</f>
        <v>96.035332468934143</v>
      </c>
      <c r="AB96" s="31"/>
      <c r="AC96" s="19"/>
      <c r="AD96" s="36">
        <v>27797163</v>
      </c>
      <c r="AE96" s="31"/>
      <c r="AF96" s="47">
        <f>(AD96/$BJ96)</f>
        <v>117.44072651685109</v>
      </c>
      <c r="AG96" s="31"/>
      <c r="AH96" s="47">
        <f>IF(AF$219,AF96/AF$219*100,0)</f>
        <v>144.04428669218765</v>
      </c>
      <c r="AI96" s="31"/>
      <c r="AJ96" s="36">
        <v>30536</v>
      </c>
      <c r="AK96" s="31"/>
      <c r="AL96" s="47">
        <f>(AJ96/$BJ96)</f>
        <v>0.12901208748959614</v>
      </c>
      <c r="AM96" s="31"/>
      <c r="AN96" s="47">
        <f>IF(AL$219,AL96/AL$219*100,0)</f>
        <v>15.987879752060755</v>
      </c>
      <c r="AO96" s="31"/>
      <c r="AP96" s="36">
        <f>(E96+K96+Q96+W96+AD96+AJ96)</f>
        <v>519068804</v>
      </c>
      <c r="AQ96" s="19"/>
      <c r="AR96" s="36">
        <v>67358803</v>
      </c>
      <c r="AS96" s="19"/>
      <c r="AT96" s="47">
        <f>IF($AP96,AR96/$AP96*100,0)</f>
        <v>12.976854413312036</v>
      </c>
      <c r="AU96" s="19"/>
      <c r="AV96" s="36">
        <v>15191225</v>
      </c>
      <c r="AW96" s="19"/>
      <c r="AX96" s="47">
        <f>IF($AP96,AV96/$AP96*100,0)</f>
        <v>2.9266303200914381</v>
      </c>
      <c r="AY96" s="19"/>
      <c r="AZ96" s="36">
        <v>0</v>
      </c>
      <c r="BA96" s="19"/>
      <c r="BB96" s="47">
        <f>IF($AP96,AZ96/$AP96*100,0)</f>
        <v>0</v>
      </c>
      <c r="BC96" s="19"/>
      <c r="BD96" s="36">
        <v>23684894</v>
      </c>
      <c r="BE96" s="19"/>
      <c r="BF96" s="36">
        <v>1815</v>
      </c>
      <c r="BG96" s="19"/>
      <c r="BH96" s="30">
        <v>7</v>
      </c>
      <c r="BI96" s="19"/>
      <c r="BJ96" s="40">
        <v>236691</v>
      </c>
      <c r="BK96" s="19"/>
      <c r="BL96" s="283">
        <f>IF(E96,BJ96,0)</f>
        <v>236691</v>
      </c>
      <c r="BM96" s="19"/>
      <c r="BN96" s="283">
        <f>IF(K96,BJ96,0)</f>
        <v>236691</v>
      </c>
      <c r="BO96" s="19"/>
      <c r="BP96" s="283">
        <f>IF(Q96,BJ96,0)</f>
        <v>236691</v>
      </c>
      <c r="BQ96" s="19"/>
      <c r="BR96" s="283">
        <f>IF(W96,BJ96,0)</f>
        <v>236691</v>
      </c>
      <c r="BS96" s="19"/>
      <c r="BT96" s="283">
        <f>IF(AD96,BJ96,0)</f>
        <v>236691</v>
      </c>
      <c r="BU96" s="19"/>
      <c r="BV96" s="283">
        <f>IF(AJ96,BJ96,0)</f>
        <v>236691</v>
      </c>
    </row>
    <row r="97" spans="1:74" ht="8.85" customHeight="1" x14ac:dyDescent="0.25">
      <c r="A97" s="30">
        <v>8</v>
      </c>
      <c r="B97" s="31"/>
      <c r="C97" s="30" t="s">
        <v>138</v>
      </c>
      <c r="D97" s="31"/>
      <c r="E97" s="36">
        <v>86397339</v>
      </c>
      <c r="F97" s="31"/>
      <c r="G97" s="47">
        <f>(E97/$BJ97)</f>
        <v>1154.9056797978853</v>
      </c>
      <c r="H97" s="31"/>
      <c r="I97" s="47">
        <f>IF(G$219,G97/G$219*100,0)</f>
        <v>79.059775940909631</v>
      </c>
      <c r="J97" s="31"/>
      <c r="K97" s="36">
        <v>4750655</v>
      </c>
      <c r="L97" s="31"/>
      <c r="M97" s="47">
        <f>(K97/$BJ97)</f>
        <v>63.503789650977822</v>
      </c>
      <c r="N97" s="31"/>
      <c r="O97" s="47">
        <f>IF(M$219,M97/M$219*100,0)</f>
        <v>79.523004217542834</v>
      </c>
      <c r="P97" s="31"/>
      <c r="Q97" s="36">
        <v>6208695</v>
      </c>
      <c r="R97" s="31"/>
      <c r="S97" s="47">
        <f>(Q97/$BJ97)</f>
        <v>82.993957946236421</v>
      </c>
      <c r="T97" s="31"/>
      <c r="U97" s="47">
        <f>IF(S$219,S97/S$219*100,0)</f>
        <v>75.813142995224709</v>
      </c>
      <c r="V97" s="31"/>
      <c r="W97" s="36">
        <v>8787186</v>
      </c>
      <c r="X97" s="31"/>
      <c r="Y97" s="47">
        <f>(W97/$BJ97)</f>
        <v>117.46161558101298</v>
      </c>
      <c r="Z97" s="31"/>
      <c r="AA97" s="47">
        <f>IF(Y$219,Y97/Y$219*100,0)</f>
        <v>66.388699808000027</v>
      </c>
      <c r="AB97" s="31"/>
      <c r="AC97" s="19"/>
      <c r="AD97" s="36">
        <v>4729515</v>
      </c>
      <c r="AE97" s="31"/>
      <c r="AF97" s="47">
        <f>(AD97/$BJ97)</f>
        <v>63.221203331149994</v>
      </c>
      <c r="AG97" s="31"/>
      <c r="AH97" s="47">
        <f>IF(AF$219,AF97/AF$219*100,0)</f>
        <v>77.54254769831131</v>
      </c>
      <c r="AI97" s="31"/>
      <c r="AJ97" s="36">
        <v>142585</v>
      </c>
      <c r="AK97" s="31"/>
      <c r="AL97" s="47">
        <f>(AJ97/$BJ97)</f>
        <v>1.9059872475236936</v>
      </c>
      <c r="AM97" s="31"/>
      <c r="AN97" s="47">
        <f>IF(AL$219,AL97/AL$219*100,0)</f>
        <v>236.20030894258232</v>
      </c>
      <c r="AO97" s="31"/>
      <c r="AP97" s="36">
        <f>(E97+K97+Q97+W97+AD97+AJ97)</f>
        <v>111015975</v>
      </c>
      <c r="AQ97" s="19"/>
      <c r="AR97" s="36">
        <v>55613243</v>
      </c>
      <c r="AS97" s="19"/>
      <c r="AT97" s="47">
        <f>IF($AP97,AR97/$AP97*100,0)</f>
        <v>50.09481112965949</v>
      </c>
      <c r="AU97" s="19"/>
      <c r="AV97" s="36">
        <v>7207932</v>
      </c>
      <c r="AW97" s="19"/>
      <c r="AX97" s="47">
        <f>IF($AP97,AV97/$AP97*100,0)</f>
        <v>6.4926980103539158</v>
      </c>
      <c r="AY97" s="19"/>
      <c r="AZ97" s="36">
        <v>3432026</v>
      </c>
      <c r="BA97" s="19"/>
      <c r="BB97" s="47">
        <f>IF($AP97,AZ97/$AP97*100,0)</f>
        <v>3.0914703942383066</v>
      </c>
      <c r="BC97" s="19"/>
      <c r="BD97" s="36">
        <v>3293099</v>
      </c>
      <c r="BE97" s="19"/>
      <c r="BF97" s="36">
        <v>37826</v>
      </c>
      <c r="BG97" s="19"/>
      <c r="BH97" s="30">
        <v>8</v>
      </c>
      <c r="BI97" s="19"/>
      <c r="BJ97" s="40">
        <v>74809</v>
      </c>
      <c r="BK97" s="19"/>
      <c r="BL97" s="283">
        <f>IF(E97,BJ97,0)</f>
        <v>74809</v>
      </c>
      <c r="BM97" s="19"/>
      <c r="BN97" s="283">
        <f>IF(K97,BJ97,0)</f>
        <v>74809</v>
      </c>
      <c r="BO97" s="19"/>
      <c r="BP97" s="283">
        <f>IF(Q97,BJ97,0)</f>
        <v>74809</v>
      </c>
      <c r="BQ97" s="19"/>
      <c r="BR97" s="283">
        <f>IF(W97,BJ97,0)</f>
        <v>74809</v>
      </c>
      <c r="BS97" s="19"/>
      <c r="BT97" s="283">
        <f>IF(AD97,BJ97,0)</f>
        <v>74809</v>
      </c>
      <c r="BU97" s="19"/>
      <c r="BV97" s="283">
        <f>IF(AJ97,BJ97,0)</f>
        <v>74809</v>
      </c>
    </row>
    <row r="98" spans="1:74" ht="8.85" customHeight="1" x14ac:dyDescent="0.25">
      <c r="A98" s="30">
        <v>9</v>
      </c>
      <c r="B98" s="31"/>
      <c r="C98" s="30" t="s">
        <v>139</v>
      </c>
      <c r="D98" s="31"/>
      <c r="E98" s="36">
        <v>7376797</v>
      </c>
      <c r="F98" s="31"/>
      <c r="G98" s="47">
        <f>(E98/$BJ98)</f>
        <v>1585.72592433362</v>
      </c>
      <c r="H98" s="31"/>
      <c r="I98" s="47">
        <f>IF(G$219,G98/G$219*100,0)</f>
        <v>108.55183975149187</v>
      </c>
      <c r="J98" s="31"/>
      <c r="K98" s="36">
        <v>526549</v>
      </c>
      <c r="L98" s="31"/>
      <c r="M98" s="47">
        <f>(K98/$BJ98)</f>
        <v>113.18766122098022</v>
      </c>
      <c r="N98" s="31"/>
      <c r="O98" s="47">
        <f>IF(M$219,M98/M$219*100,0)</f>
        <v>141.739932531904</v>
      </c>
      <c r="P98" s="31"/>
      <c r="Q98" s="36">
        <v>1048638</v>
      </c>
      <c r="R98" s="31"/>
      <c r="S98" s="47">
        <f>(Q98/$BJ98)</f>
        <v>225.41659501289769</v>
      </c>
      <c r="T98" s="31"/>
      <c r="U98" s="47">
        <f>IF(S$219,S98/S$219*100,0)</f>
        <v>205.91306854265335</v>
      </c>
      <c r="V98" s="31"/>
      <c r="W98" s="36">
        <v>1558163</v>
      </c>
      <c r="X98" s="31"/>
      <c r="Y98" s="47">
        <f>(W98/$BJ98)</f>
        <v>334.94475494411006</v>
      </c>
      <c r="Z98" s="31"/>
      <c r="AA98" s="47">
        <f>IF(Y$219,Y98/Y$219*100,0)</f>
        <v>189.30904941378205</v>
      </c>
      <c r="AB98" s="31"/>
      <c r="AC98" s="19"/>
      <c r="AD98" s="36">
        <v>671700</v>
      </c>
      <c r="AE98" s="31"/>
      <c r="AF98" s="47">
        <f>(AD98/$BJ98)</f>
        <v>144.38950988822012</v>
      </c>
      <c r="AG98" s="31"/>
      <c r="AH98" s="47">
        <f>IF(AF$219,AF98/AF$219*100,0)</f>
        <v>177.09771196535431</v>
      </c>
      <c r="AI98" s="31"/>
      <c r="AJ98" s="36">
        <v>5749</v>
      </c>
      <c r="AK98" s="31"/>
      <c r="AL98" s="47">
        <f>(AJ98/$BJ98)</f>
        <v>1.2358125537403268</v>
      </c>
      <c r="AM98" s="31"/>
      <c r="AN98" s="47">
        <f>IF(AL$219,AL98/AL$219*100,0)</f>
        <v>153.14861490696211</v>
      </c>
      <c r="AO98" s="31"/>
      <c r="AP98" s="36">
        <f>(E98+K98+Q98+W98+AD98+AJ98)</f>
        <v>11187596</v>
      </c>
      <c r="AQ98" s="19"/>
      <c r="AR98" s="36">
        <v>1872573</v>
      </c>
      <c r="AS98" s="19"/>
      <c r="AT98" s="47">
        <f>IF($AP98,AR98/$AP98*100,0)</f>
        <v>16.737939053215722</v>
      </c>
      <c r="AU98" s="19"/>
      <c r="AV98" s="36">
        <v>500012</v>
      </c>
      <c r="AW98" s="19"/>
      <c r="AX98" s="47">
        <f>IF($AP98,AV98/$AP98*100,0)</f>
        <v>4.4693426541323085</v>
      </c>
      <c r="AY98" s="19"/>
      <c r="AZ98" s="36">
        <v>22836</v>
      </c>
      <c r="BA98" s="19"/>
      <c r="BB98" s="47">
        <f>IF($AP98,AZ98/$AP98*100,0)</f>
        <v>0.20411891884547853</v>
      </c>
      <c r="BC98" s="19"/>
      <c r="BD98" s="36">
        <v>121222</v>
      </c>
      <c r="BE98" s="19"/>
      <c r="BF98" s="36">
        <v>14121</v>
      </c>
      <c r="BG98" s="19"/>
      <c r="BH98" s="30">
        <v>9</v>
      </c>
      <c r="BI98" s="19"/>
      <c r="BJ98" s="40">
        <v>4652</v>
      </c>
      <c r="BK98" s="19"/>
      <c r="BL98" s="283">
        <f>IF(E98,BJ98,0)</f>
        <v>4652</v>
      </c>
      <c r="BM98" s="19"/>
      <c r="BN98" s="283">
        <f>IF(K98,BJ98,0)</f>
        <v>4652</v>
      </c>
      <c r="BO98" s="19"/>
      <c r="BP98" s="283">
        <f>IF(Q98,BJ98,0)</f>
        <v>4652</v>
      </c>
      <c r="BQ98" s="19"/>
      <c r="BR98" s="283">
        <f>IF(W98,BJ98,0)</f>
        <v>4652</v>
      </c>
      <c r="BS98" s="19"/>
      <c r="BT98" s="283">
        <f>IF(AD98,BJ98,0)</f>
        <v>4652</v>
      </c>
      <c r="BU98" s="19"/>
      <c r="BV98" s="283">
        <f>IF(AJ98,BJ98,0)</f>
        <v>4652</v>
      </c>
    </row>
    <row r="99" spans="1:74" ht="8.85" customHeight="1" x14ac:dyDescent="0.25">
      <c r="A99" s="30">
        <v>10</v>
      </c>
      <c r="B99" s="31"/>
      <c r="C99" s="30" t="s">
        <v>140</v>
      </c>
      <c r="D99" s="31"/>
      <c r="E99" s="36">
        <v>75199780</v>
      </c>
      <c r="F99" s="31"/>
      <c r="G99" s="47">
        <f>(E99/$BJ99)</f>
        <v>970.75814884141221</v>
      </c>
      <c r="H99" s="31"/>
      <c r="I99" s="47">
        <f>IF(G$219,G99/G$219*100,0)</f>
        <v>66.453843878961223</v>
      </c>
      <c r="J99" s="31"/>
      <c r="K99" s="36">
        <v>4032200</v>
      </c>
      <c r="L99" s="31"/>
      <c r="M99" s="47">
        <f>(K99/$BJ99)</f>
        <v>52.051894403924351</v>
      </c>
      <c r="N99" s="31"/>
      <c r="O99" s="47">
        <f>IF(M$219,M99/M$219*100,0)</f>
        <v>65.18229921339244</v>
      </c>
      <c r="P99" s="31"/>
      <c r="Q99" s="36">
        <v>7794492</v>
      </c>
      <c r="R99" s="31"/>
      <c r="S99" s="47">
        <f>(Q99/$BJ99)</f>
        <v>100.619531401278</v>
      </c>
      <c r="T99" s="31"/>
      <c r="U99" s="47">
        <f>IF(S$219,S99/S$219*100,0)</f>
        <v>91.913714094454946</v>
      </c>
      <c r="V99" s="31"/>
      <c r="W99" s="36">
        <v>9729099</v>
      </c>
      <c r="X99" s="31"/>
      <c r="Y99" s="47">
        <f>(W99/$BJ99)</f>
        <v>125.5934809268702</v>
      </c>
      <c r="Z99" s="31"/>
      <c r="AA99" s="47">
        <f>IF(Y$219,Y99/Y$219*100,0)</f>
        <v>70.98478819529835</v>
      </c>
      <c r="AB99" s="31"/>
      <c r="AC99" s="19"/>
      <c r="AD99" s="36">
        <v>3974898</v>
      </c>
      <c r="AE99" s="31"/>
      <c r="AF99" s="47">
        <f>(AD99/$BJ99)</f>
        <v>51.312179694055381</v>
      </c>
      <c r="AG99" s="31"/>
      <c r="AH99" s="47">
        <f>IF(AF$219,AF99/AF$219*100,0)</f>
        <v>62.935802100909399</v>
      </c>
      <c r="AI99" s="31"/>
      <c r="AJ99" s="36">
        <v>1889</v>
      </c>
      <c r="AK99" s="31"/>
      <c r="AL99" s="47">
        <f>(AJ99/$BJ99)</f>
        <v>2.4385206222164849E-2</v>
      </c>
      <c r="AM99" s="31"/>
      <c r="AN99" s="47">
        <f>IF(AL$219,AL99/AL$219*100,0)</f>
        <v>3.0219474190014575</v>
      </c>
      <c r="AO99" s="31"/>
      <c r="AP99" s="36">
        <f>(E99+K99+Q99+W99+AD99+AJ99)</f>
        <v>100732358</v>
      </c>
      <c r="AQ99" s="19"/>
      <c r="AR99" s="36">
        <v>56191113</v>
      </c>
      <c r="AS99" s="19"/>
      <c r="AT99" s="47">
        <f>IF($AP99,AR99/$AP99*100,0)</f>
        <v>55.782584777773195</v>
      </c>
      <c r="AU99" s="19"/>
      <c r="AV99" s="36">
        <v>8029430</v>
      </c>
      <c r="AW99" s="19"/>
      <c r="AX99" s="47">
        <f>IF($AP99,AV99/$AP99*100,0)</f>
        <v>7.9710533530844172</v>
      </c>
      <c r="AY99" s="19"/>
      <c r="AZ99" s="36">
        <v>0</v>
      </c>
      <c r="BA99" s="19"/>
      <c r="BB99" s="47">
        <f>IF($AP99,AZ99/$AP99*100,0)</f>
        <v>0</v>
      </c>
      <c r="BC99" s="19"/>
      <c r="BD99" s="36">
        <v>2581361</v>
      </c>
      <c r="BE99" s="19"/>
      <c r="BF99" s="36">
        <v>5948</v>
      </c>
      <c r="BG99" s="19"/>
      <c r="BH99" s="30">
        <v>10</v>
      </c>
      <c r="BI99" s="19"/>
      <c r="BJ99" s="40">
        <v>77465</v>
      </c>
      <c r="BK99" s="19"/>
      <c r="BL99" s="283">
        <f>IF(E99,BJ99,0)</f>
        <v>77465</v>
      </c>
      <c r="BM99" s="19"/>
      <c r="BN99" s="283">
        <f>IF(K99,BJ99,0)</f>
        <v>77465</v>
      </c>
      <c r="BO99" s="19"/>
      <c r="BP99" s="283">
        <f>IF(Q99,BJ99,0)</f>
        <v>77465</v>
      </c>
      <c r="BQ99" s="19"/>
      <c r="BR99" s="283">
        <f>IF(W99,BJ99,0)</f>
        <v>77465</v>
      </c>
      <c r="BS99" s="19"/>
      <c r="BT99" s="283">
        <f>IF(AD99,BJ99,0)</f>
        <v>77465</v>
      </c>
      <c r="BU99" s="19"/>
      <c r="BV99" s="283">
        <f>IF(AJ99,BJ99,0)</f>
        <v>77465</v>
      </c>
    </row>
    <row r="100" spans="1:74" ht="8.85" customHeight="1" x14ac:dyDescent="0.25">
      <c r="A100" s="37"/>
      <c r="B100" s="31"/>
      <c r="C100" s="30"/>
      <c r="D100" s="31"/>
      <c r="E100" s="31"/>
      <c r="F100" s="31"/>
      <c r="G100" s="38"/>
      <c r="H100" s="31"/>
      <c r="I100" s="38"/>
      <c r="J100" s="31"/>
      <c r="K100" s="31"/>
      <c r="L100" s="31"/>
      <c r="M100" s="38"/>
      <c r="N100" s="31"/>
      <c r="O100" s="38"/>
      <c r="P100" s="31"/>
      <c r="Q100" s="31"/>
      <c r="R100" s="31"/>
      <c r="S100" s="38"/>
      <c r="T100" s="31"/>
      <c r="U100" s="38"/>
      <c r="V100" s="31"/>
      <c r="W100" s="31"/>
      <c r="X100" s="31"/>
      <c r="Y100" s="38"/>
      <c r="Z100" s="31"/>
      <c r="AA100" s="38"/>
      <c r="AB100" s="31"/>
      <c r="AC100" s="19"/>
      <c r="AD100" s="31"/>
      <c r="AE100" s="31"/>
      <c r="AF100" s="38"/>
      <c r="AG100" s="31"/>
      <c r="AH100" s="38"/>
      <c r="AI100" s="31"/>
      <c r="AJ100" s="31"/>
      <c r="AK100" s="31"/>
      <c r="AL100" s="38"/>
      <c r="AM100" s="31"/>
      <c r="AN100" s="38"/>
      <c r="AO100" s="31"/>
      <c r="AP100" s="30"/>
      <c r="AQ100" s="19"/>
      <c r="AR100" s="31"/>
      <c r="AS100" s="19"/>
      <c r="AT100" s="38"/>
      <c r="AU100" s="19"/>
      <c r="AV100" s="31"/>
      <c r="AW100" s="19"/>
      <c r="AX100" s="38"/>
      <c r="AY100" s="19"/>
      <c r="AZ100" s="31"/>
      <c r="BA100" s="19"/>
      <c r="BB100" s="38"/>
      <c r="BC100" s="19"/>
      <c r="BD100" s="31"/>
      <c r="BE100" s="19"/>
      <c r="BF100" s="30"/>
      <c r="BG100" s="19"/>
      <c r="BH100" s="37"/>
      <c r="BI100" s="19"/>
      <c r="BJ100" s="40"/>
      <c r="BK100" s="19"/>
      <c r="BL100" s="31"/>
      <c r="BM100" s="19"/>
      <c r="BN100" s="31"/>
      <c r="BO100" s="19"/>
      <c r="BP100" s="31"/>
      <c r="BQ100" s="19"/>
      <c r="BR100" s="31"/>
      <c r="BS100" s="19"/>
      <c r="BT100" s="31"/>
      <c r="BU100" s="19"/>
      <c r="BV100" s="31"/>
    </row>
    <row r="101" spans="1:74" ht="8.85" customHeight="1" x14ac:dyDescent="0.25">
      <c r="A101" s="30">
        <v>11</v>
      </c>
      <c r="B101" s="31"/>
      <c r="C101" s="30" t="s">
        <v>141</v>
      </c>
      <c r="D101" s="31"/>
      <c r="E101" s="36">
        <v>6087671</v>
      </c>
      <c r="F101" s="31"/>
      <c r="G101" s="47">
        <f>(E101/$BJ101)</f>
        <v>926.44513772637345</v>
      </c>
      <c r="H101" s="31"/>
      <c r="I101" s="47">
        <f>IF(G$219,G101/G$219*100,0)</f>
        <v>63.420369551745935</v>
      </c>
      <c r="J101" s="31"/>
      <c r="K101" s="36">
        <v>577020</v>
      </c>
      <c r="L101" s="31"/>
      <c r="M101" s="47">
        <f>(K101/$BJ101)</f>
        <v>87.81311824684218</v>
      </c>
      <c r="N101" s="31"/>
      <c r="O101" s="47">
        <f>IF(M$219,M101/M$219*100,0)</f>
        <v>109.9645078046408</v>
      </c>
      <c r="P101" s="31"/>
      <c r="Q101" s="36">
        <v>544509</v>
      </c>
      <c r="R101" s="31"/>
      <c r="S101" s="47">
        <f>(Q101/$BJ101)</f>
        <v>82.865469487140459</v>
      </c>
      <c r="T101" s="31"/>
      <c r="U101" s="47">
        <f>IF(S$219,S101/S$219*100,0)</f>
        <v>75.695771632733624</v>
      </c>
      <c r="V101" s="31"/>
      <c r="W101" s="36">
        <v>999230</v>
      </c>
      <c r="X101" s="31"/>
      <c r="Y101" s="47">
        <f>(W101/$BJ101)</f>
        <v>152.06665652107745</v>
      </c>
      <c r="Z101" s="31"/>
      <c r="AA101" s="47">
        <f>IF(Y$219,Y101/Y$219*100,0)</f>
        <v>85.947290616152088</v>
      </c>
      <c r="AB101" s="31"/>
      <c r="AC101" s="19"/>
      <c r="AD101" s="36">
        <v>335911</v>
      </c>
      <c r="AE101" s="31"/>
      <c r="AF101" s="47">
        <f>(AD101/$BJ101)</f>
        <v>51.120225232080351</v>
      </c>
      <c r="AG101" s="31"/>
      <c r="AH101" s="47">
        <f>IF(AF$219,AF101/AF$219*100,0)</f>
        <v>62.700364664743603</v>
      </c>
      <c r="AI101" s="31"/>
      <c r="AJ101" s="36">
        <v>8962</v>
      </c>
      <c r="AK101" s="31"/>
      <c r="AL101" s="47">
        <f>(AJ101/$BJ101)</f>
        <v>1.3638715568406634</v>
      </c>
      <c r="AM101" s="31"/>
      <c r="AN101" s="47">
        <f>IF(AL$219,AL101/AL$219*100,0)</f>
        <v>169.0183832563973</v>
      </c>
      <c r="AO101" s="31"/>
      <c r="AP101" s="36">
        <f>(E101+K101+Q101+W101+AD101+AJ101)</f>
        <v>8553303</v>
      </c>
      <c r="AQ101" s="19"/>
      <c r="AR101" s="36">
        <v>4915134</v>
      </c>
      <c r="AS101" s="19"/>
      <c r="AT101" s="47">
        <f>IF($AP101,AR101/$AP101*100,0)</f>
        <v>57.464747828996586</v>
      </c>
      <c r="AU101" s="19"/>
      <c r="AV101" s="36">
        <v>642283</v>
      </c>
      <c r="AW101" s="19"/>
      <c r="AX101" s="47">
        <f>IF($AP101,AV101/$AP101*100,0)</f>
        <v>7.5091809561756424</v>
      </c>
      <c r="AY101" s="19"/>
      <c r="AZ101" s="36">
        <v>0</v>
      </c>
      <c r="BA101" s="19"/>
      <c r="BB101" s="47">
        <f>IF($AP101,AZ101/$AP101*100,0)</f>
        <v>0</v>
      </c>
      <c r="BC101" s="19"/>
      <c r="BD101" s="36">
        <v>127105</v>
      </c>
      <c r="BE101" s="19"/>
      <c r="BF101" s="36">
        <v>48</v>
      </c>
      <c r="BG101" s="19"/>
      <c r="BH101" s="30">
        <v>11</v>
      </c>
      <c r="BI101" s="19"/>
      <c r="BJ101" s="40">
        <v>6571</v>
      </c>
      <c r="BK101" s="19"/>
      <c r="BL101" s="283">
        <f>IF(E101,BJ101,0)</f>
        <v>6571</v>
      </c>
      <c r="BM101" s="19"/>
      <c r="BN101" s="283">
        <f>IF(K101,BJ101,0)</f>
        <v>6571</v>
      </c>
      <c r="BO101" s="19"/>
      <c r="BP101" s="283">
        <f>IF(Q101,BJ101,0)</f>
        <v>6571</v>
      </c>
      <c r="BQ101" s="19"/>
      <c r="BR101" s="283">
        <f>IF(W101,BJ101,0)</f>
        <v>6571</v>
      </c>
      <c r="BS101" s="19"/>
      <c r="BT101" s="283">
        <f>IF(AD101,BJ101,0)</f>
        <v>6571</v>
      </c>
      <c r="BU101" s="19"/>
      <c r="BV101" s="283">
        <f>IF(AJ101,BJ101,0)</f>
        <v>6571</v>
      </c>
    </row>
    <row r="102" spans="1:74" ht="8.85" customHeight="1" x14ac:dyDescent="0.25">
      <c r="A102" s="30">
        <v>12</v>
      </c>
      <c r="B102" s="31"/>
      <c r="C102" s="30" t="s">
        <v>142</v>
      </c>
      <c r="D102" s="31"/>
      <c r="E102" s="36">
        <v>40288661</v>
      </c>
      <c r="F102" s="31"/>
      <c r="G102" s="47">
        <f>(E102/$BJ102)</f>
        <v>1214.391759102966</v>
      </c>
      <c r="H102" s="31"/>
      <c r="I102" s="47">
        <f>IF(G$219,G102/G$219*100,0)</f>
        <v>83.131931947871081</v>
      </c>
      <c r="J102" s="31"/>
      <c r="K102" s="36">
        <v>2327874</v>
      </c>
      <c r="L102" s="31"/>
      <c r="M102" s="47">
        <f>(K102/$BJ102)</f>
        <v>70.16741017603087</v>
      </c>
      <c r="N102" s="31"/>
      <c r="O102" s="47">
        <f>IF(M$219,M102/M$219*100,0)</f>
        <v>87.867563275046876</v>
      </c>
      <c r="P102" s="31"/>
      <c r="Q102" s="36">
        <v>3559337</v>
      </c>
      <c r="R102" s="31"/>
      <c r="S102" s="47">
        <f>(Q102/$BJ102)</f>
        <v>107.28650229081263</v>
      </c>
      <c r="T102" s="31"/>
      <c r="U102" s="47">
        <f>IF(S$219,S102/S$219*100,0)</f>
        <v>98.00384438708079</v>
      </c>
      <c r="V102" s="31"/>
      <c r="W102" s="36">
        <v>4532490</v>
      </c>
      <c r="X102" s="31"/>
      <c r="Y102" s="47">
        <f>(W102/$BJ102)</f>
        <v>136.6195442488546</v>
      </c>
      <c r="Z102" s="31"/>
      <c r="AA102" s="47">
        <f>IF(Y$219,Y102/Y$219*100,0)</f>
        <v>77.216662363948444</v>
      </c>
      <c r="AB102" s="31"/>
      <c r="AC102" s="19"/>
      <c r="AD102" s="36">
        <v>2345685</v>
      </c>
      <c r="AE102" s="31"/>
      <c r="AF102" s="47">
        <f>(AD102/$BJ102)</f>
        <v>70.704274174101755</v>
      </c>
      <c r="AG102" s="31"/>
      <c r="AH102" s="47">
        <f>IF(AF$219,AF102/AF$219*100,0)</f>
        <v>86.720740253901724</v>
      </c>
      <c r="AI102" s="31"/>
      <c r="AJ102" s="36">
        <v>37140</v>
      </c>
      <c r="AK102" s="31"/>
      <c r="AL102" s="47">
        <f>(AJ102/$BJ102)</f>
        <v>1.1194839643115506</v>
      </c>
      <c r="AM102" s="31"/>
      <c r="AN102" s="47">
        <f>IF(AL$219,AL102/AL$219*100,0)</f>
        <v>138.73254323721176</v>
      </c>
      <c r="AO102" s="31"/>
      <c r="AP102" s="36">
        <f>(E102+K102+Q102+W102+AD102+AJ102)</f>
        <v>53091187</v>
      </c>
      <c r="AQ102" s="19"/>
      <c r="AR102" s="36">
        <v>24701966</v>
      </c>
      <c r="AS102" s="19"/>
      <c r="AT102" s="47">
        <f>IF($AP102,AR102/$AP102*100,0)</f>
        <v>46.527432132945151</v>
      </c>
      <c r="AU102" s="19"/>
      <c r="AV102" s="36">
        <v>2413223</v>
      </c>
      <c r="AW102" s="19"/>
      <c r="AX102" s="47">
        <f>IF($AP102,AV102/$AP102*100,0)</f>
        <v>4.5454304873613012</v>
      </c>
      <c r="AY102" s="19"/>
      <c r="AZ102" s="36">
        <v>0</v>
      </c>
      <c r="BA102" s="19"/>
      <c r="BB102" s="47">
        <f>IF($AP102,AZ102/$AP102*100,0)</f>
        <v>0</v>
      </c>
      <c r="BC102" s="19"/>
      <c r="BD102" s="36">
        <v>1099246</v>
      </c>
      <c r="BE102" s="19"/>
      <c r="BF102" s="36">
        <v>0</v>
      </c>
      <c r="BG102" s="19"/>
      <c r="BH102" s="30">
        <v>12</v>
      </c>
      <c r="BI102" s="19"/>
      <c r="BJ102" s="40">
        <v>33176</v>
      </c>
      <c r="BK102" s="19"/>
      <c r="BL102" s="283">
        <f>IF(E102,BJ102,0)</f>
        <v>33176</v>
      </c>
      <c r="BM102" s="19"/>
      <c r="BN102" s="283">
        <f>IF(K102,BJ102,0)</f>
        <v>33176</v>
      </c>
      <c r="BO102" s="19"/>
      <c r="BP102" s="283">
        <f>IF(Q102,BJ102,0)</f>
        <v>33176</v>
      </c>
      <c r="BQ102" s="19"/>
      <c r="BR102" s="283">
        <f>IF(W102,BJ102,0)</f>
        <v>33176</v>
      </c>
      <c r="BS102" s="19"/>
      <c r="BT102" s="283">
        <f>IF(AD102,BJ102,0)</f>
        <v>33176</v>
      </c>
      <c r="BU102" s="19"/>
      <c r="BV102" s="283">
        <f>IF(AJ102,BJ102,0)</f>
        <v>33176</v>
      </c>
    </row>
    <row r="103" spans="1:74" ht="8.85" customHeight="1" x14ac:dyDescent="0.25">
      <c r="A103" s="30">
        <v>13</v>
      </c>
      <c r="B103" s="31"/>
      <c r="C103" s="30" t="s">
        <v>143</v>
      </c>
      <c r="D103" s="31"/>
      <c r="E103" s="36">
        <v>16227642</v>
      </c>
      <c r="F103" s="31"/>
      <c r="G103" s="47">
        <f>(E103/$BJ103)</f>
        <v>972.47210403307963</v>
      </c>
      <c r="H103" s="31"/>
      <c r="I103" s="47">
        <f>IF(G$219,G103/G$219*100,0)</f>
        <v>66.571173731776298</v>
      </c>
      <c r="J103" s="31"/>
      <c r="K103" s="36">
        <v>780177</v>
      </c>
      <c r="L103" s="31"/>
      <c r="M103" s="47">
        <f>(K103/$BJ103)</f>
        <v>46.753580631629411</v>
      </c>
      <c r="N103" s="31"/>
      <c r="O103" s="47">
        <f>IF(M$219,M103/M$219*100,0)</f>
        <v>58.547453784863144</v>
      </c>
      <c r="P103" s="31"/>
      <c r="Q103" s="36">
        <v>1846151</v>
      </c>
      <c r="R103" s="31"/>
      <c r="S103" s="47">
        <f>(Q103/$BJ103)</f>
        <v>110.63408641457421</v>
      </c>
      <c r="T103" s="31"/>
      <c r="U103" s="47">
        <f>IF(S$219,S103/S$219*100,0)</f>
        <v>101.06178836449283</v>
      </c>
      <c r="V103" s="31"/>
      <c r="W103" s="36">
        <v>2187469</v>
      </c>
      <c r="X103" s="31"/>
      <c r="Y103" s="47">
        <f>(W103/$BJ103)</f>
        <v>131.0882123808953</v>
      </c>
      <c r="Z103" s="31"/>
      <c r="AA103" s="47">
        <f>IF(Y$219,Y103/Y$219*100,0)</f>
        <v>74.090382096952595</v>
      </c>
      <c r="AB103" s="31"/>
      <c r="AC103" s="19"/>
      <c r="AD103" s="36">
        <v>1254381</v>
      </c>
      <c r="AE103" s="31"/>
      <c r="AF103" s="47">
        <f>(AD103/$BJ103)</f>
        <v>75.171151195541441</v>
      </c>
      <c r="AG103" s="31"/>
      <c r="AH103" s="47">
        <f>IF(AF$219,AF103/AF$219*100,0)</f>
        <v>92.199487987999589</v>
      </c>
      <c r="AI103" s="31"/>
      <c r="AJ103" s="36">
        <v>5341</v>
      </c>
      <c r="AK103" s="31"/>
      <c r="AL103" s="47">
        <f>(AJ103/$BJ103)</f>
        <v>0.32006951519146642</v>
      </c>
      <c r="AM103" s="31"/>
      <c r="AN103" s="47">
        <f>IF(AL$219,AL103/AL$219*100,0)</f>
        <v>39.664755611323734</v>
      </c>
      <c r="AO103" s="31"/>
      <c r="AP103" s="36">
        <f>(E103+K103+Q103+W103+AD103+AJ103)</f>
        <v>22301161</v>
      </c>
      <c r="AQ103" s="19"/>
      <c r="AR103" s="36">
        <v>13670073</v>
      </c>
      <c r="AS103" s="19"/>
      <c r="AT103" s="47">
        <f>IF($AP103,AR103/$AP103*100,0)</f>
        <v>61.29758446208249</v>
      </c>
      <c r="AU103" s="19"/>
      <c r="AV103" s="36">
        <v>3402698</v>
      </c>
      <c r="AW103" s="19"/>
      <c r="AX103" s="47">
        <f>IF($AP103,AV103/$AP103*100,0)</f>
        <v>15.257941055176454</v>
      </c>
      <c r="AY103" s="19"/>
      <c r="AZ103" s="36">
        <v>0</v>
      </c>
      <c r="BA103" s="19"/>
      <c r="BB103" s="47">
        <f>IF($AP103,AZ103/$AP103*100,0)</f>
        <v>0</v>
      </c>
      <c r="BC103" s="19"/>
      <c r="BD103" s="36">
        <v>179443</v>
      </c>
      <c r="BE103" s="19"/>
      <c r="BF103" s="36">
        <v>0</v>
      </c>
      <c r="BG103" s="19"/>
      <c r="BH103" s="30">
        <v>13</v>
      </c>
      <c r="BI103" s="19"/>
      <c r="BJ103" s="40">
        <v>16687</v>
      </c>
      <c r="BK103" s="19"/>
      <c r="BL103" s="283">
        <f>IF(E103,BJ103,0)</f>
        <v>16687</v>
      </c>
      <c r="BM103" s="19"/>
      <c r="BN103" s="283">
        <f>IF(K103,BJ103,0)</f>
        <v>16687</v>
      </c>
      <c r="BO103" s="19"/>
      <c r="BP103" s="283">
        <f>IF(Q103,BJ103,0)</f>
        <v>16687</v>
      </c>
      <c r="BQ103" s="19"/>
      <c r="BR103" s="283">
        <f>IF(W103,BJ103,0)</f>
        <v>16687</v>
      </c>
      <c r="BS103" s="19"/>
      <c r="BT103" s="283">
        <f>IF(AD103,BJ103,0)</f>
        <v>16687</v>
      </c>
      <c r="BU103" s="19"/>
      <c r="BV103" s="283">
        <f>IF(AJ103,BJ103,0)</f>
        <v>16687</v>
      </c>
    </row>
    <row r="104" spans="1:74" ht="8.85" customHeight="1" x14ac:dyDescent="0.25">
      <c r="A104" s="30">
        <v>14</v>
      </c>
      <c r="B104" s="31"/>
      <c r="C104" s="30" t="s">
        <v>144</v>
      </c>
      <c r="D104" s="31"/>
      <c r="E104" s="36">
        <v>21690894</v>
      </c>
      <c r="F104" s="31"/>
      <c r="G104" s="47">
        <f>(E104/$BJ104)</f>
        <v>965.19797089841143</v>
      </c>
      <c r="H104" s="31"/>
      <c r="I104" s="47">
        <f>IF(G$219,G104/G$219*100,0)</f>
        <v>66.073218491057546</v>
      </c>
      <c r="J104" s="31"/>
      <c r="K104" s="36">
        <v>2558176</v>
      </c>
      <c r="L104" s="31"/>
      <c r="M104" s="47">
        <f>(K104/$BJ104)</f>
        <v>113.8333110844124</v>
      </c>
      <c r="N104" s="31"/>
      <c r="O104" s="47">
        <f>IF(M$219,M104/M$219*100,0)</f>
        <v>142.54845147376503</v>
      </c>
      <c r="P104" s="31"/>
      <c r="Q104" s="36">
        <v>2493233</v>
      </c>
      <c r="R104" s="31"/>
      <c r="S104" s="47">
        <f>(Q104/$BJ104)</f>
        <v>110.94348774084457</v>
      </c>
      <c r="T104" s="31"/>
      <c r="U104" s="47">
        <f>IF(S$219,S104/S$219*100,0)</f>
        <v>101.34441962551357</v>
      </c>
      <c r="V104" s="31"/>
      <c r="W104" s="36">
        <v>4093232</v>
      </c>
      <c r="X104" s="31"/>
      <c r="Y104" s="47">
        <f>(W104/$BJ104)</f>
        <v>182.13999021047479</v>
      </c>
      <c r="Z104" s="31"/>
      <c r="AA104" s="47">
        <f>IF(Y$219,Y104/Y$219*100,0)</f>
        <v>102.94458383960696</v>
      </c>
      <c r="AB104" s="31"/>
      <c r="AC104" s="19"/>
      <c r="AD104" s="36">
        <v>1907096</v>
      </c>
      <c r="AE104" s="31"/>
      <c r="AF104" s="47">
        <f>(AD104/$BJ104)</f>
        <v>84.861656209673825</v>
      </c>
      <c r="AG104" s="31"/>
      <c r="AH104" s="47">
        <f>IF(AF$219,AF104/AF$219*100,0)</f>
        <v>104.08515937174634</v>
      </c>
      <c r="AI104" s="31"/>
      <c r="AJ104" s="36">
        <v>80000</v>
      </c>
      <c r="AK104" s="31"/>
      <c r="AL104" s="47">
        <f>(AJ104/$BJ104)</f>
        <v>3.559827348373604</v>
      </c>
      <c r="AM104" s="31"/>
      <c r="AN104" s="47">
        <f>IF(AL$219,AL104/AL$219*100,0)</f>
        <v>441.15317170171488</v>
      </c>
      <c r="AO104" s="31"/>
      <c r="AP104" s="36">
        <f>(E104+K104+Q104+W104+AD104+AJ104)</f>
        <v>32822631</v>
      </c>
      <c r="AQ104" s="19"/>
      <c r="AR104" s="36">
        <v>19257835</v>
      </c>
      <c r="AS104" s="19"/>
      <c r="AT104" s="47">
        <f>IF($AP104,AR104/$AP104*100,0)</f>
        <v>58.6724293978749</v>
      </c>
      <c r="AU104" s="19"/>
      <c r="AV104" s="36">
        <v>3858804</v>
      </c>
      <c r="AW104" s="19"/>
      <c r="AX104" s="47">
        <f>IF($AP104,AV104/$AP104*100,0)</f>
        <v>11.75653469095759</v>
      </c>
      <c r="AY104" s="19"/>
      <c r="AZ104" s="36">
        <v>0</v>
      </c>
      <c r="BA104" s="19"/>
      <c r="BB104" s="47">
        <f>IF($AP104,AZ104/$AP104*100,0)</f>
        <v>0</v>
      </c>
      <c r="BC104" s="19"/>
      <c r="BD104" s="36">
        <v>466604</v>
      </c>
      <c r="BE104" s="19"/>
      <c r="BF104" s="36">
        <v>0</v>
      </c>
      <c r="BG104" s="19"/>
      <c r="BH104" s="30">
        <v>14</v>
      </c>
      <c r="BI104" s="19"/>
      <c r="BJ104" s="40">
        <v>22473</v>
      </c>
      <c r="BK104" s="19"/>
      <c r="BL104" s="283">
        <f>IF(E104,BJ104,0)</f>
        <v>22473</v>
      </c>
      <c r="BM104" s="19"/>
      <c r="BN104" s="283">
        <f>IF(K104,BJ104,0)</f>
        <v>22473</v>
      </c>
      <c r="BO104" s="19"/>
      <c r="BP104" s="283">
        <f>IF(Q104,BJ104,0)</f>
        <v>22473</v>
      </c>
      <c r="BQ104" s="19"/>
      <c r="BR104" s="283">
        <f>IF(W104,BJ104,0)</f>
        <v>22473</v>
      </c>
      <c r="BS104" s="19"/>
      <c r="BT104" s="283">
        <f>IF(AD104,BJ104,0)</f>
        <v>22473</v>
      </c>
      <c r="BU104" s="19"/>
      <c r="BV104" s="283">
        <f>IF(AJ104,BJ104,0)</f>
        <v>22473</v>
      </c>
    </row>
    <row r="105" spans="1:74" ht="8.85" customHeight="1" x14ac:dyDescent="0.25">
      <c r="A105" s="30">
        <v>15</v>
      </c>
      <c r="B105" s="31"/>
      <c r="C105" s="30" t="s">
        <v>145</v>
      </c>
      <c r="D105" s="31"/>
      <c r="E105" s="36">
        <v>17014810</v>
      </c>
      <c r="F105" s="31"/>
      <c r="G105" s="47">
        <f>(E105/$BJ105)</f>
        <v>1006.0196298705138</v>
      </c>
      <c r="H105" s="31"/>
      <c r="I105" s="47">
        <f>IF(G$219,G105/G$219*100,0)</f>
        <v>68.867690168117306</v>
      </c>
      <c r="J105" s="31"/>
      <c r="K105" s="36">
        <v>1111456</v>
      </c>
      <c r="L105" s="31"/>
      <c r="M105" s="47">
        <f>(K105/$BJ105)</f>
        <v>65.716076390941879</v>
      </c>
      <c r="N105" s="31"/>
      <c r="O105" s="47">
        <f>IF(M$219,M105/M$219*100,0)</f>
        <v>82.293353652111847</v>
      </c>
      <c r="P105" s="31"/>
      <c r="Q105" s="36">
        <v>1972247</v>
      </c>
      <c r="R105" s="31"/>
      <c r="S105" s="47">
        <f>(Q105/$BJ105)</f>
        <v>116.61130491338024</v>
      </c>
      <c r="T105" s="31"/>
      <c r="U105" s="47">
        <f>IF(S$219,S105/S$219*100,0)</f>
        <v>106.52184512015732</v>
      </c>
      <c r="V105" s="31"/>
      <c r="W105" s="36">
        <v>2105298</v>
      </c>
      <c r="X105" s="31"/>
      <c r="Y105" s="47">
        <f>(W105/$BJ105)</f>
        <v>124.47809377401998</v>
      </c>
      <c r="Z105" s="31"/>
      <c r="AA105" s="47">
        <f>IF(Y$219,Y105/Y$219*100,0)</f>
        <v>70.354377124464733</v>
      </c>
      <c r="AB105" s="31"/>
      <c r="AC105" s="19"/>
      <c r="AD105" s="36">
        <v>1126622</v>
      </c>
      <c r="AE105" s="31"/>
      <c r="AF105" s="47">
        <f>(AD105/$BJ105)</f>
        <v>66.612783066280372</v>
      </c>
      <c r="AG105" s="31"/>
      <c r="AH105" s="47">
        <f>IF(AF$219,AF105/AF$219*100,0)</f>
        <v>81.702413685145402</v>
      </c>
      <c r="AI105" s="31"/>
      <c r="AJ105" s="36">
        <v>42367</v>
      </c>
      <c r="AK105" s="31"/>
      <c r="AL105" s="47">
        <f>(AJ105/$BJ105)</f>
        <v>2.5049961568024597</v>
      </c>
      <c r="AM105" s="31"/>
      <c r="AN105" s="47">
        <f>IF(AL$219,AL105/AL$219*100,0)</f>
        <v>310.4327517959257</v>
      </c>
      <c r="AO105" s="31"/>
      <c r="AP105" s="36">
        <f>(E105+K105+Q105+W105+AD105+AJ105)</f>
        <v>23372800</v>
      </c>
      <c r="AQ105" s="19"/>
      <c r="AR105" s="36">
        <v>13170342</v>
      </c>
      <c r="AS105" s="19"/>
      <c r="AT105" s="47">
        <f>IF($AP105,AR105/$AP105*100,0)</f>
        <v>56.349012527382257</v>
      </c>
      <c r="AU105" s="19"/>
      <c r="AV105" s="36">
        <v>2943772</v>
      </c>
      <c r="AW105" s="19"/>
      <c r="AX105" s="47">
        <f>IF($AP105,AV105/$AP105*100,0)</f>
        <v>12.594862404162102</v>
      </c>
      <c r="AY105" s="19"/>
      <c r="AZ105" s="36">
        <v>0</v>
      </c>
      <c r="BA105" s="19"/>
      <c r="BB105" s="47">
        <f>IF($AP105,AZ105/$AP105*100,0)</f>
        <v>0</v>
      </c>
      <c r="BC105" s="19"/>
      <c r="BD105" s="36">
        <v>200669</v>
      </c>
      <c r="BE105" s="19"/>
      <c r="BF105" s="36">
        <v>155</v>
      </c>
      <c r="BG105" s="19"/>
      <c r="BH105" s="30">
        <v>15</v>
      </c>
      <c r="BI105" s="19"/>
      <c r="BJ105" s="40">
        <v>16913</v>
      </c>
      <c r="BK105" s="19"/>
      <c r="BL105" s="283">
        <f>IF(E105,BJ105,0)</f>
        <v>16913</v>
      </c>
      <c r="BM105" s="19"/>
      <c r="BN105" s="283">
        <f>IF(K105,BJ105,0)</f>
        <v>16913</v>
      </c>
      <c r="BO105" s="19"/>
      <c r="BP105" s="283">
        <f>IF(Q105,BJ105,0)</f>
        <v>16913</v>
      </c>
      <c r="BQ105" s="19"/>
      <c r="BR105" s="283">
        <f>IF(W105,BJ105,0)</f>
        <v>16913</v>
      </c>
      <c r="BS105" s="19"/>
      <c r="BT105" s="283">
        <f>IF(AD105,BJ105,0)</f>
        <v>16913</v>
      </c>
      <c r="BU105" s="19"/>
      <c r="BV105" s="283">
        <f>IF(AJ105,BJ105,0)</f>
        <v>16913</v>
      </c>
    </row>
    <row r="106" spans="1:74" ht="8.85" customHeight="1" x14ac:dyDescent="0.25">
      <c r="A106" s="37"/>
      <c r="B106" s="31"/>
      <c r="C106" s="30"/>
      <c r="D106" s="31"/>
      <c r="E106" s="31"/>
      <c r="F106" s="31"/>
      <c r="G106" s="38"/>
      <c r="H106" s="31"/>
      <c r="I106" s="38"/>
      <c r="J106" s="31"/>
      <c r="K106" s="31"/>
      <c r="L106" s="31"/>
      <c r="M106" s="38"/>
      <c r="N106" s="31"/>
      <c r="O106" s="38"/>
      <c r="P106" s="31"/>
      <c r="Q106" s="31"/>
      <c r="R106" s="31"/>
      <c r="S106" s="38"/>
      <c r="T106" s="31"/>
      <c r="U106" s="38"/>
      <c r="V106" s="31"/>
      <c r="W106" s="31"/>
      <c r="X106" s="31"/>
      <c r="Y106" s="38"/>
      <c r="Z106" s="31"/>
      <c r="AA106" s="38"/>
      <c r="AB106" s="31"/>
      <c r="AC106" s="19"/>
      <c r="AD106" s="31"/>
      <c r="AE106" s="31"/>
      <c r="AF106" s="38"/>
      <c r="AG106" s="31"/>
      <c r="AH106" s="38"/>
      <c r="AI106" s="31"/>
      <c r="AJ106" s="31"/>
      <c r="AK106" s="31"/>
      <c r="AL106" s="38"/>
      <c r="AM106" s="31"/>
      <c r="AN106" s="38"/>
      <c r="AO106" s="31"/>
      <c r="AP106" s="30"/>
      <c r="AQ106" s="19"/>
      <c r="AR106" s="31"/>
      <c r="AS106" s="19"/>
      <c r="AT106" s="38"/>
      <c r="AU106" s="19"/>
      <c r="AV106" s="31"/>
      <c r="AW106" s="19"/>
      <c r="AX106" s="38"/>
      <c r="AY106" s="19"/>
      <c r="AZ106" s="31"/>
      <c r="BA106" s="19"/>
      <c r="BB106" s="38"/>
      <c r="BC106" s="19"/>
      <c r="BD106" s="31"/>
      <c r="BE106" s="19"/>
      <c r="BF106" s="30"/>
      <c r="BG106" s="19"/>
      <c r="BH106" s="37"/>
      <c r="BI106" s="19"/>
      <c r="BJ106" s="40"/>
      <c r="BK106" s="19"/>
      <c r="BL106" s="31"/>
      <c r="BM106" s="19"/>
      <c r="BN106" s="31"/>
      <c r="BO106" s="19"/>
      <c r="BP106" s="31"/>
      <c r="BQ106" s="19"/>
      <c r="BR106" s="31"/>
      <c r="BS106" s="19"/>
      <c r="BT106" s="31"/>
      <c r="BU106" s="19"/>
      <c r="BV106" s="31"/>
    </row>
    <row r="107" spans="1:74" ht="8.85" customHeight="1" x14ac:dyDescent="0.25">
      <c r="A107" s="30">
        <v>16</v>
      </c>
      <c r="B107" s="31"/>
      <c r="C107" s="30" t="s">
        <v>146</v>
      </c>
      <c r="D107" s="31"/>
      <c r="E107" s="36">
        <v>61506255</v>
      </c>
      <c r="F107" s="31"/>
      <c r="G107" s="47">
        <f>(E107/$BJ107)</f>
        <v>1106.9841798351392</v>
      </c>
      <c r="H107" s="31"/>
      <c r="I107" s="47">
        <f>IF(G$219,G107/G$219*100,0)</f>
        <v>75.779280298642078</v>
      </c>
      <c r="J107" s="31"/>
      <c r="K107" s="36">
        <v>4051696</v>
      </c>
      <c r="L107" s="31"/>
      <c r="M107" s="47">
        <f>(K107/$BJ107)</f>
        <v>72.922069039991356</v>
      </c>
      <c r="N107" s="31"/>
      <c r="O107" s="47">
        <f>IF(M$219,M107/M$219*100,0)</f>
        <v>91.317101478366496</v>
      </c>
      <c r="P107" s="31"/>
      <c r="Q107" s="36">
        <v>5045028</v>
      </c>
      <c r="R107" s="31"/>
      <c r="S107" s="47">
        <f>(Q107/$BJ107)</f>
        <v>90.799971203340419</v>
      </c>
      <c r="T107" s="31"/>
      <c r="U107" s="47">
        <f>IF(S$219,S107/S$219*100,0)</f>
        <v>82.943763270821307</v>
      </c>
      <c r="V107" s="31"/>
      <c r="W107" s="36">
        <v>7789009</v>
      </c>
      <c r="X107" s="31"/>
      <c r="Y107" s="47">
        <f>(W107/$BJ107)</f>
        <v>140.18590043554948</v>
      </c>
      <c r="Z107" s="31"/>
      <c r="AA107" s="47">
        <f>IF(Y$219,Y107/Y$219*100,0)</f>
        <v>79.232348502060461</v>
      </c>
      <c r="AB107" s="31"/>
      <c r="AC107" s="19"/>
      <c r="AD107" s="36">
        <v>3566140</v>
      </c>
      <c r="AE107" s="31"/>
      <c r="AF107" s="47">
        <f>(AD107/$BJ107)</f>
        <v>64.183074763327454</v>
      </c>
      <c r="AG107" s="31"/>
      <c r="AH107" s="47">
        <f>IF(AF$219,AF107/AF$219*100,0)</f>
        <v>78.72230951047716</v>
      </c>
      <c r="AI107" s="31"/>
      <c r="AJ107" s="36">
        <v>0</v>
      </c>
      <c r="AK107" s="31"/>
      <c r="AL107" s="47">
        <f>(AJ107/$BJ107)</f>
        <v>0</v>
      </c>
      <c r="AM107" s="31"/>
      <c r="AN107" s="47">
        <f>IF(AL$219,AL107/AL$219*100,0)</f>
        <v>0</v>
      </c>
      <c r="AO107" s="31"/>
      <c r="AP107" s="36">
        <f>(E107+K107+Q107+W107+AD107+AJ107)</f>
        <v>81958128</v>
      </c>
      <c r="AQ107" s="19"/>
      <c r="AR107" s="36">
        <v>47542741</v>
      </c>
      <c r="AS107" s="19"/>
      <c r="AT107" s="47">
        <f>IF($AP107,AR107/$AP107*100,0)</f>
        <v>58.008573597483824</v>
      </c>
      <c r="AU107" s="19"/>
      <c r="AV107" s="36">
        <v>6073742</v>
      </c>
      <c r="AW107" s="19"/>
      <c r="AX107" s="47">
        <f>IF($AP107,AV107/$AP107*100,0)</f>
        <v>7.4107866397338888</v>
      </c>
      <c r="AY107" s="19"/>
      <c r="AZ107" s="36">
        <v>0</v>
      </c>
      <c r="BA107" s="19"/>
      <c r="BB107" s="47">
        <f>IF($AP107,AZ107/$AP107*100,0)</f>
        <v>0</v>
      </c>
      <c r="BC107" s="19"/>
      <c r="BD107" s="36">
        <v>1317609</v>
      </c>
      <c r="BE107" s="19"/>
      <c r="BF107" s="36">
        <v>88</v>
      </c>
      <c r="BG107" s="19"/>
      <c r="BH107" s="30">
        <v>16</v>
      </c>
      <c r="BI107" s="19"/>
      <c r="BJ107" s="40">
        <v>55562</v>
      </c>
      <c r="BK107" s="19"/>
      <c r="BL107" s="283">
        <f>IF(E107,BJ107,0)</f>
        <v>55562</v>
      </c>
      <c r="BM107" s="19"/>
      <c r="BN107" s="283">
        <f>IF(K107,BJ107,0)</f>
        <v>55562</v>
      </c>
      <c r="BO107" s="19"/>
      <c r="BP107" s="283">
        <f>IF(Q107,BJ107,0)</f>
        <v>55562</v>
      </c>
      <c r="BQ107" s="19"/>
      <c r="BR107" s="283">
        <f>IF(W107,BJ107,0)</f>
        <v>55562</v>
      </c>
      <c r="BS107" s="19"/>
      <c r="BT107" s="283">
        <f>IF(AD107,BJ107,0)</f>
        <v>55562</v>
      </c>
      <c r="BU107" s="19"/>
      <c r="BV107" s="283">
        <f>IF(AJ107,BJ107,0)</f>
        <v>0</v>
      </c>
    </row>
    <row r="108" spans="1:74" ht="8.85" customHeight="1" x14ac:dyDescent="0.25">
      <c r="A108" s="30">
        <v>17</v>
      </c>
      <c r="B108" s="31"/>
      <c r="C108" s="30" t="s">
        <v>147</v>
      </c>
      <c r="D108" s="31"/>
      <c r="E108" s="36">
        <v>32858042</v>
      </c>
      <c r="F108" s="31"/>
      <c r="G108" s="47">
        <f>(E108/$BJ108)</f>
        <v>1106.1823996768112</v>
      </c>
      <c r="H108" s="31"/>
      <c r="I108" s="47">
        <f>IF(G$219,G108/G$219*100,0)</f>
        <v>75.724393946639395</v>
      </c>
      <c r="J108" s="31"/>
      <c r="K108" s="36">
        <v>1594322</v>
      </c>
      <c r="L108" s="31"/>
      <c r="M108" s="47">
        <f>(K108/$BJ108)</f>
        <v>53.673646646916239</v>
      </c>
      <c r="N108" s="31"/>
      <c r="O108" s="47">
        <f>IF(M$219,M108/M$219*100,0)</f>
        <v>67.213148256702524</v>
      </c>
      <c r="P108" s="31"/>
      <c r="Q108" s="36">
        <v>4093240</v>
      </c>
      <c r="R108" s="31"/>
      <c r="S108" s="47">
        <f>(Q108/$BJ108)</f>
        <v>137.80096956638837</v>
      </c>
      <c r="T108" s="31"/>
      <c r="U108" s="47">
        <f>IF(S$219,S108/S$219*100,0)</f>
        <v>125.878134615352</v>
      </c>
      <c r="V108" s="31"/>
      <c r="W108" s="36">
        <v>3630219</v>
      </c>
      <c r="X108" s="31"/>
      <c r="Y108" s="47">
        <f>(W108/$BJ108)</f>
        <v>122.21313627794237</v>
      </c>
      <c r="Z108" s="31"/>
      <c r="AA108" s="47">
        <f>IF(Y$219,Y108/Y$219*100,0)</f>
        <v>69.07423481975357</v>
      </c>
      <c r="AB108" s="31"/>
      <c r="AC108" s="19"/>
      <c r="AD108" s="36">
        <v>1926992</v>
      </c>
      <c r="AE108" s="31"/>
      <c r="AF108" s="47">
        <f>(AD108/$BJ108)</f>
        <v>64.873148397522215</v>
      </c>
      <c r="AG108" s="31"/>
      <c r="AH108" s="47">
        <f>IF(AF$219,AF108/AF$219*100,0)</f>
        <v>79.568703835093402</v>
      </c>
      <c r="AI108" s="31"/>
      <c r="AJ108" s="36">
        <v>49237</v>
      </c>
      <c r="AK108" s="31"/>
      <c r="AL108" s="47">
        <f>(AJ108/$BJ108)</f>
        <v>1.6575882036089415</v>
      </c>
      <c r="AM108" s="31"/>
      <c r="AN108" s="47">
        <f>IF(AL$219,AL108/AL$219*100,0)</f>
        <v>205.41734804400625</v>
      </c>
      <c r="AO108" s="31"/>
      <c r="AP108" s="36">
        <f>(E108+K108+Q108+W108+AD108+AJ108)</f>
        <v>44152052</v>
      </c>
      <c r="AQ108" s="19"/>
      <c r="AR108" s="36">
        <v>25063660</v>
      </c>
      <c r="AS108" s="19"/>
      <c r="AT108" s="47">
        <f>IF($AP108,AR108/$AP108*100,0)</f>
        <v>56.76669342570986</v>
      </c>
      <c r="AU108" s="19"/>
      <c r="AV108" s="36">
        <v>3316184</v>
      </c>
      <c r="AW108" s="19"/>
      <c r="AX108" s="47">
        <f>IF($AP108,AV108/$AP108*100,0)</f>
        <v>7.5108264503765305</v>
      </c>
      <c r="AY108" s="19"/>
      <c r="AZ108" s="36">
        <v>59818</v>
      </c>
      <c r="BA108" s="19"/>
      <c r="BB108" s="47">
        <f>IF($AP108,AZ108/$AP108*100,0)</f>
        <v>0.13548181180797667</v>
      </c>
      <c r="BC108" s="19"/>
      <c r="BD108" s="36">
        <v>749931</v>
      </c>
      <c r="BE108" s="19"/>
      <c r="BF108" s="36">
        <v>245</v>
      </c>
      <c r="BG108" s="19"/>
      <c r="BH108" s="30">
        <v>17</v>
      </c>
      <c r="BI108" s="19"/>
      <c r="BJ108" s="40">
        <v>29704</v>
      </c>
      <c r="BK108" s="19"/>
      <c r="BL108" s="283">
        <f>IF(E108,BJ108,0)</f>
        <v>29704</v>
      </c>
      <c r="BM108" s="19"/>
      <c r="BN108" s="283">
        <f>IF(K108,BJ108,0)</f>
        <v>29704</v>
      </c>
      <c r="BO108" s="19"/>
      <c r="BP108" s="283">
        <f>IF(Q108,BJ108,0)</f>
        <v>29704</v>
      </c>
      <c r="BQ108" s="19"/>
      <c r="BR108" s="283">
        <f>IF(W108,BJ108,0)</f>
        <v>29704</v>
      </c>
      <c r="BS108" s="19"/>
      <c r="BT108" s="283">
        <f>IF(AD108,BJ108,0)</f>
        <v>29704</v>
      </c>
      <c r="BU108" s="19"/>
      <c r="BV108" s="283">
        <f>IF(AJ108,BJ108,0)</f>
        <v>29704</v>
      </c>
    </row>
    <row r="109" spans="1:74" ht="8.85" customHeight="1" x14ac:dyDescent="0.25">
      <c r="A109" s="30">
        <v>18</v>
      </c>
      <c r="B109" s="31"/>
      <c r="C109" s="30" t="s">
        <v>148</v>
      </c>
      <c r="D109" s="31"/>
      <c r="E109" s="36">
        <v>31804060</v>
      </c>
      <c r="F109" s="31"/>
      <c r="G109" s="47">
        <f>(E109/$BJ109)</f>
        <v>1093.9003921029098</v>
      </c>
      <c r="H109" s="31"/>
      <c r="I109" s="47">
        <f>IF(G$219,G109/G$219*100,0)</f>
        <v>74.883621592773125</v>
      </c>
      <c r="J109" s="31"/>
      <c r="K109" s="36">
        <v>1643894</v>
      </c>
      <c r="L109" s="31"/>
      <c r="M109" s="47">
        <f>(K109/$BJ109)</f>
        <v>56.541721125404138</v>
      </c>
      <c r="N109" s="31"/>
      <c r="O109" s="47">
        <f>IF(M$219,M109/M$219*100,0)</f>
        <v>70.804711848459107</v>
      </c>
      <c r="P109" s="31"/>
      <c r="Q109" s="36">
        <v>2724746</v>
      </c>
      <c r="R109" s="31"/>
      <c r="S109" s="47">
        <f>(Q109/$BJ109)</f>
        <v>93.717617114948069</v>
      </c>
      <c r="T109" s="31"/>
      <c r="U109" s="47">
        <f>IF(S$219,S109/S$219*100,0)</f>
        <v>85.608968210793392</v>
      </c>
      <c r="V109" s="31"/>
      <c r="W109" s="36">
        <v>4385315</v>
      </c>
      <c r="X109" s="31"/>
      <c r="Y109" s="47">
        <f>(W109/$BJ109)</f>
        <v>150.83287473343881</v>
      </c>
      <c r="Z109" s="31"/>
      <c r="AA109" s="47">
        <f>IF(Y$219,Y109/Y$219*100,0)</f>
        <v>85.249963507862603</v>
      </c>
      <c r="AB109" s="31"/>
      <c r="AC109" s="19"/>
      <c r="AD109" s="36">
        <v>2281716</v>
      </c>
      <c r="AE109" s="31"/>
      <c r="AF109" s="47">
        <f>(AD109/$BJ109)</f>
        <v>78.479603769691138</v>
      </c>
      <c r="AG109" s="31"/>
      <c r="AH109" s="47">
        <f>IF(AF$219,AF109/AF$219*100,0)</f>
        <v>96.257396221647511</v>
      </c>
      <c r="AI109" s="31"/>
      <c r="AJ109" s="36">
        <v>38343</v>
      </c>
      <c r="AK109" s="31"/>
      <c r="AL109" s="47">
        <f>(AJ109/$BJ109)</f>
        <v>1.3188071816743483</v>
      </c>
      <c r="AM109" s="31"/>
      <c r="AN109" s="47">
        <f>IF(AL$219,AL109/AL$219*100,0)</f>
        <v>163.43376072000976</v>
      </c>
      <c r="AO109" s="31"/>
      <c r="AP109" s="36">
        <f>(E109+K109+Q109+W109+AD109+AJ109)</f>
        <v>42878074</v>
      </c>
      <c r="AQ109" s="19"/>
      <c r="AR109" s="36">
        <v>25675512</v>
      </c>
      <c r="AS109" s="19"/>
      <c r="AT109" s="47">
        <f>IF($AP109,AR109/$AP109*100,0)</f>
        <v>59.880282869048642</v>
      </c>
      <c r="AU109" s="19"/>
      <c r="AV109" s="36">
        <v>4303992</v>
      </c>
      <c r="AW109" s="19"/>
      <c r="AX109" s="47">
        <f>IF($AP109,AV109/$AP109*100,0)</f>
        <v>10.037745631951658</v>
      </c>
      <c r="AY109" s="19"/>
      <c r="AZ109" s="36">
        <v>0</v>
      </c>
      <c r="BA109" s="19"/>
      <c r="BB109" s="47">
        <f>IF($AP109,AZ109/$AP109*100,0)</f>
        <v>0</v>
      </c>
      <c r="BC109" s="19"/>
      <c r="BD109" s="36">
        <v>741257</v>
      </c>
      <c r="BE109" s="19"/>
      <c r="BF109" s="36">
        <v>3573</v>
      </c>
      <c r="BG109" s="19"/>
      <c r="BH109" s="30">
        <v>18</v>
      </c>
      <c r="BI109" s="19"/>
      <c r="BJ109" s="40">
        <v>29074</v>
      </c>
      <c r="BK109" s="19"/>
      <c r="BL109" s="283">
        <f>IF(E109,BJ109,0)</f>
        <v>29074</v>
      </c>
      <c r="BM109" s="19"/>
      <c r="BN109" s="283">
        <f>IF(K109,BJ109,0)</f>
        <v>29074</v>
      </c>
      <c r="BO109" s="19"/>
      <c r="BP109" s="283">
        <f>IF(Q109,BJ109,0)</f>
        <v>29074</v>
      </c>
      <c r="BQ109" s="19"/>
      <c r="BR109" s="283">
        <f>IF(W109,BJ109,0)</f>
        <v>29074</v>
      </c>
      <c r="BS109" s="19"/>
      <c r="BT109" s="283">
        <f>IF(AD109,BJ109,0)</f>
        <v>29074</v>
      </c>
      <c r="BU109" s="19"/>
      <c r="BV109" s="283">
        <f>IF(AJ109,BJ109,0)</f>
        <v>29074</v>
      </c>
    </row>
    <row r="110" spans="1:74" ht="8.85" customHeight="1" x14ac:dyDescent="0.25">
      <c r="A110" s="30">
        <v>19</v>
      </c>
      <c r="B110" s="31"/>
      <c r="C110" s="30" t="s">
        <v>149</v>
      </c>
      <c r="D110" s="31"/>
      <c r="E110" s="36">
        <v>7327139</v>
      </c>
      <c r="F110" s="31"/>
      <c r="G110" s="47">
        <f>(E110/$BJ110)</f>
        <v>1010.2218392389356</v>
      </c>
      <c r="H110" s="31"/>
      <c r="I110" s="47">
        <f>IF(G$219,G110/G$219*100,0)</f>
        <v>69.155354985197746</v>
      </c>
      <c r="J110" s="31"/>
      <c r="K110" s="36">
        <v>937414</v>
      </c>
      <c r="L110" s="31"/>
      <c r="M110" s="47">
        <f>(K110/$BJ110)</f>
        <v>129.24500206810976</v>
      </c>
      <c r="N110" s="31"/>
      <c r="O110" s="47">
        <f>IF(M$219,M110/M$219*100,0)</f>
        <v>161.84783461029818</v>
      </c>
      <c r="P110" s="31"/>
      <c r="Q110" s="36">
        <v>743446</v>
      </c>
      <c r="R110" s="31"/>
      <c r="S110" s="47">
        <f>(Q110/$BJ110)</f>
        <v>102.50186129877292</v>
      </c>
      <c r="T110" s="31"/>
      <c r="U110" s="47">
        <f>IF(S$219,S110/S$219*100,0)</f>
        <v>93.633180778709416</v>
      </c>
      <c r="V110" s="31"/>
      <c r="W110" s="36">
        <v>1011982</v>
      </c>
      <c r="X110" s="31"/>
      <c r="Y110" s="47">
        <f>(W110/$BJ110)</f>
        <v>139.52598924582932</v>
      </c>
      <c r="Z110" s="31"/>
      <c r="AA110" s="47">
        <f>IF(Y$219,Y110/Y$219*100,0)</f>
        <v>78.85937009837032</v>
      </c>
      <c r="AB110" s="31"/>
      <c r="AC110" s="19"/>
      <c r="AD110" s="36">
        <v>347330</v>
      </c>
      <c r="AE110" s="31"/>
      <c r="AF110" s="47">
        <f>(AD110/$BJ110)</f>
        <v>47.887770577691988</v>
      </c>
      <c r="AG110" s="31"/>
      <c r="AH110" s="47">
        <f>IF(AF$219,AF110/AF$219*100,0)</f>
        <v>58.735669973507989</v>
      </c>
      <c r="AI110" s="31"/>
      <c r="AJ110" s="36">
        <v>1229</v>
      </c>
      <c r="AK110" s="31"/>
      <c r="AL110" s="47">
        <f>(AJ110/$BJ110)</f>
        <v>0.16944712532745071</v>
      </c>
      <c r="AM110" s="31"/>
      <c r="AN110" s="47">
        <f>IF(AL$219,AL110/AL$219*100,0)</f>
        <v>20.998809621510222</v>
      </c>
      <c r="AO110" s="31"/>
      <c r="AP110" s="36">
        <f>(E110+K110+Q110+W110+AD110+AJ110)</f>
        <v>10368540</v>
      </c>
      <c r="AQ110" s="19"/>
      <c r="AR110" s="36">
        <v>4007958</v>
      </c>
      <c r="AS110" s="19"/>
      <c r="AT110" s="47">
        <f>IF($AP110,AR110/$AP110*100,0)</f>
        <v>38.654989034135959</v>
      </c>
      <c r="AU110" s="19"/>
      <c r="AV110" s="36">
        <v>1071383</v>
      </c>
      <c r="AW110" s="19"/>
      <c r="AX110" s="47">
        <f>IF($AP110,AV110/$AP110*100,0)</f>
        <v>10.333016991784765</v>
      </c>
      <c r="AY110" s="19"/>
      <c r="AZ110" s="36">
        <v>65758</v>
      </c>
      <c r="BA110" s="19"/>
      <c r="BB110" s="47">
        <f>IF($AP110,AZ110/$AP110*100,0)</f>
        <v>0.6342069375244731</v>
      </c>
      <c r="BC110" s="19"/>
      <c r="BD110" s="36">
        <v>99144</v>
      </c>
      <c r="BE110" s="19"/>
      <c r="BF110" s="36">
        <v>0</v>
      </c>
      <c r="BG110" s="19"/>
      <c r="BH110" s="30">
        <v>19</v>
      </c>
      <c r="BI110" s="19"/>
      <c r="BJ110" s="40">
        <v>7253</v>
      </c>
      <c r="BK110" s="19"/>
      <c r="BL110" s="283">
        <f>IF(E110,BJ110,0)</f>
        <v>7253</v>
      </c>
      <c r="BM110" s="19"/>
      <c r="BN110" s="283">
        <f>IF(K110,BJ110,0)</f>
        <v>7253</v>
      </c>
      <c r="BO110" s="19"/>
      <c r="BP110" s="283">
        <f>IF(Q110,BJ110,0)</f>
        <v>7253</v>
      </c>
      <c r="BQ110" s="19"/>
      <c r="BR110" s="283">
        <f>IF(W110,BJ110,0)</f>
        <v>7253</v>
      </c>
      <c r="BS110" s="19"/>
      <c r="BT110" s="283">
        <f>IF(AD110,BJ110,0)</f>
        <v>7253</v>
      </c>
      <c r="BU110" s="19"/>
      <c r="BV110" s="283">
        <f>IF(AJ110,BJ110,0)</f>
        <v>7253</v>
      </c>
    </row>
    <row r="111" spans="1:74" ht="8.85" customHeight="1" x14ac:dyDescent="0.25">
      <c r="A111" s="30">
        <v>20</v>
      </c>
      <c r="B111" s="31"/>
      <c r="C111" s="30" t="s">
        <v>150</v>
      </c>
      <c r="D111" s="31"/>
      <c r="E111" s="36">
        <v>14186998</v>
      </c>
      <c r="F111" s="31"/>
      <c r="G111" s="47">
        <f>(E111/$BJ111)</f>
        <v>1151.9160441701852</v>
      </c>
      <c r="H111" s="31"/>
      <c r="I111" s="47">
        <f>IF(G$219,G111/G$219*100,0)</f>
        <v>78.855118602214844</v>
      </c>
      <c r="J111" s="31"/>
      <c r="K111" s="36">
        <v>710271</v>
      </c>
      <c r="L111" s="31"/>
      <c r="M111" s="47">
        <f>(K111/$BJ111)</f>
        <v>57.670591101006821</v>
      </c>
      <c r="N111" s="31"/>
      <c r="O111" s="47">
        <f>IF(M$219,M111/M$219*100,0)</f>
        <v>72.21834609492376</v>
      </c>
      <c r="P111" s="31"/>
      <c r="Q111" s="36">
        <v>1927561</v>
      </c>
      <c r="R111" s="31"/>
      <c r="S111" s="47">
        <f>(Q111/$BJ111)</f>
        <v>156.50868788567718</v>
      </c>
      <c r="T111" s="31"/>
      <c r="U111" s="47">
        <f>IF(S$219,S111/S$219*100,0)</f>
        <v>142.96722108804917</v>
      </c>
      <c r="V111" s="31"/>
      <c r="W111" s="36">
        <v>1925768</v>
      </c>
      <c r="X111" s="31"/>
      <c r="Y111" s="47">
        <f>(W111/$BJ111)</f>
        <v>156.36310490418967</v>
      </c>
      <c r="Z111" s="31"/>
      <c r="AA111" s="47">
        <f>IF(Y$219,Y111/Y$219*100,0)</f>
        <v>88.375621101273666</v>
      </c>
      <c r="AB111" s="31"/>
      <c r="AC111" s="19"/>
      <c r="AD111" s="36">
        <v>907157</v>
      </c>
      <c r="AE111" s="31"/>
      <c r="AF111" s="47">
        <f>(AD111/$BJ111)</f>
        <v>73.656787918155246</v>
      </c>
      <c r="AG111" s="31"/>
      <c r="AH111" s="47">
        <f>IF(AF$219,AF111/AF$219*100,0)</f>
        <v>90.342079705936214</v>
      </c>
      <c r="AI111" s="31"/>
      <c r="AJ111" s="36">
        <v>4697</v>
      </c>
      <c r="AK111" s="31"/>
      <c r="AL111" s="47">
        <f>(AJ111/$BJ111)</f>
        <v>0.38137382266969794</v>
      </c>
      <c r="AM111" s="31"/>
      <c r="AN111" s="47">
        <f>IF(AL$219,AL111/AL$219*100,0)</f>
        <v>47.261918910649193</v>
      </c>
      <c r="AO111" s="31"/>
      <c r="AP111" s="36">
        <f>(E111+K111+Q111+W111+AD111+AJ111)</f>
        <v>19662452</v>
      </c>
      <c r="AQ111" s="19"/>
      <c r="AR111" s="36">
        <v>13661360</v>
      </c>
      <c r="AS111" s="19"/>
      <c r="AT111" s="47">
        <f>IF($AP111,AR111/$AP111*100,0)</f>
        <v>69.479432168480315</v>
      </c>
      <c r="AU111" s="19"/>
      <c r="AV111" s="36">
        <v>2189600</v>
      </c>
      <c r="AW111" s="19"/>
      <c r="AX111" s="47">
        <f>IF($AP111,AV111/$AP111*100,0)</f>
        <v>11.135945811844831</v>
      </c>
      <c r="AY111" s="19"/>
      <c r="AZ111" s="36">
        <v>0</v>
      </c>
      <c r="BA111" s="19"/>
      <c r="BB111" s="47">
        <f>IF($AP111,AZ111/$AP111*100,0)</f>
        <v>0</v>
      </c>
      <c r="BC111" s="19"/>
      <c r="BD111" s="36">
        <v>227790</v>
      </c>
      <c r="BE111" s="19"/>
      <c r="BF111" s="36">
        <v>0</v>
      </c>
      <c r="BG111" s="19"/>
      <c r="BH111" s="30">
        <v>20</v>
      </c>
      <c r="BI111" s="19"/>
      <c r="BJ111" s="40">
        <v>12316</v>
      </c>
      <c r="BK111" s="19"/>
      <c r="BL111" s="283">
        <f>IF(E111,BJ111,0)</f>
        <v>12316</v>
      </c>
      <c r="BM111" s="19"/>
      <c r="BN111" s="283">
        <f>IF(K111,BJ111,0)</f>
        <v>12316</v>
      </c>
      <c r="BO111" s="19"/>
      <c r="BP111" s="283">
        <f>IF(Q111,BJ111,0)</f>
        <v>12316</v>
      </c>
      <c r="BQ111" s="19"/>
      <c r="BR111" s="283">
        <f>IF(W111,BJ111,0)</f>
        <v>12316</v>
      </c>
      <c r="BS111" s="19"/>
      <c r="BT111" s="283">
        <f>IF(AD111,BJ111,0)</f>
        <v>12316</v>
      </c>
      <c r="BU111" s="19"/>
      <c r="BV111" s="283">
        <f>IF(AJ111,BJ111,0)</f>
        <v>12316</v>
      </c>
    </row>
    <row r="112" spans="1:74" ht="8.85" customHeight="1" x14ac:dyDescent="0.25">
      <c r="A112" s="37"/>
      <c r="B112" s="31"/>
      <c r="C112" s="30"/>
      <c r="D112" s="31"/>
      <c r="E112" s="31"/>
      <c r="F112" s="31"/>
      <c r="G112" s="38"/>
      <c r="H112" s="31"/>
      <c r="I112" s="38"/>
      <c r="J112" s="31"/>
      <c r="K112" s="31"/>
      <c r="L112" s="31"/>
      <c r="M112" s="38"/>
      <c r="N112" s="31"/>
      <c r="O112" s="38"/>
      <c r="P112" s="31"/>
      <c r="Q112" s="31"/>
      <c r="R112" s="31"/>
      <c r="S112" s="38"/>
      <c r="T112" s="31"/>
      <c r="U112" s="38"/>
      <c r="V112" s="31"/>
      <c r="W112" s="31"/>
      <c r="X112" s="31"/>
      <c r="Y112" s="38"/>
      <c r="Z112" s="31"/>
      <c r="AA112" s="38"/>
      <c r="AB112" s="31"/>
      <c r="AC112" s="19"/>
      <c r="AD112" s="31"/>
      <c r="AE112" s="31"/>
      <c r="AF112" s="38"/>
      <c r="AG112" s="31"/>
      <c r="AH112" s="38"/>
      <c r="AI112" s="31"/>
      <c r="AJ112" s="31"/>
      <c r="AK112" s="31"/>
      <c r="AL112" s="38"/>
      <c r="AM112" s="31"/>
      <c r="AN112" s="38"/>
      <c r="AO112" s="31"/>
      <c r="AP112" s="56"/>
      <c r="AQ112" s="19"/>
      <c r="AR112" s="31"/>
      <c r="AS112" s="19"/>
      <c r="AT112" s="38"/>
      <c r="AU112" s="19"/>
      <c r="AV112" s="31"/>
      <c r="AW112" s="19"/>
      <c r="AX112" s="38"/>
      <c r="AY112" s="19"/>
      <c r="AZ112" s="31"/>
      <c r="BA112" s="19"/>
      <c r="BB112" s="38"/>
      <c r="BC112" s="19"/>
      <c r="BD112" s="31"/>
      <c r="BE112" s="19"/>
      <c r="BF112" s="56"/>
      <c r="BG112" s="19"/>
      <c r="BH112" s="37"/>
      <c r="BI112" s="19"/>
      <c r="BJ112" s="40"/>
      <c r="BK112" s="19"/>
      <c r="BL112" s="277"/>
      <c r="BM112" s="19"/>
      <c r="BN112" s="277"/>
      <c r="BO112" s="19"/>
      <c r="BP112" s="277"/>
      <c r="BQ112" s="19"/>
      <c r="BR112" s="277"/>
      <c r="BS112" s="19"/>
      <c r="BT112" s="277"/>
      <c r="BU112" s="19"/>
      <c r="BV112" s="277"/>
    </row>
    <row r="113" spans="1:74" ht="8.85" customHeight="1" x14ac:dyDescent="0.25">
      <c r="A113" s="30">
        <v>21</v>
      </c>
      <c r="B113" s="31"/>
      <c r="C113" s="30" t="s">
        <v>151</v>
      </c>
      <c r="D113" s="31"/>
      <c r="E113" s="36">
        <v>455427039</v>
      </c>
      <c r="F113" s="31"/>
      <c r="G113" s="47">
        <f>(E113/$BJ113)</f>
        <v>1363.7050781074549</v>
      </c>
      <c r="H113" s="31"/>
      <c r="I113" s="47">
        <f>IF(G$219,G113/G$219*100,0)</f>
        <v>93.353266687132518</v>
      </c>
      <c r="J113" s="31"/>
      <c r="K113" s="36">
        <v>27022215</v>
      </c>
      <c r="L113" s="31"/>
      <c r="M113" s="47">
        <f>(K113/$BJ113)</f>
        <v>80.913798834002563</v>
      </c>
      <c r="N113" s="31"/>
      <c r="O113" s="47">
        <f>IF(M$219,M113/M$219*100,0)</f>
        <v>101.32479339104641</v>
      </c>
      <c r="P113" s="31"/>
      <c r="Q113" s="36">
        <v>33381107</v>
      </c>
      <c r="R113" s="31"/>
      <c r="S113" s="47">
        <f>(Q113/$BJ113)</f>
        <v>99.954506936397152</v>
      </c>
      <c r="T113" s="31"/>
      <c r="U113" s="47">
        <f>IF(S$219,S113/S$219*100,0)</f>
        <v>91.306228970248739</v>
      </c>
      <c r="V113" s="31"/>
      <c r="W113" s="36">
        <v>46417134</v>
      </c>
      <c r="X113" s="31"/>
      <c r="Y113" s="47">
        <f>(W113/$BJ113)</f>
        <v>138.98885205846156</v>
      </c>
      <c r="Z113" s="31"/>
      <c r="AA113" s="47">
        <f>IF(Y$219,Y113/Y$219*100,0)</f>
        <v>78.55578292811488</v>
      </c>
      <c r="AB113" s="31"/>
      <c r="AC113" s="19"/>
      <c r="AD113" s="36">
        <v>22027104</v>
      </c>
      <c r="AE113" s="31"/>
      <c r="AF113" s="47">
        <f>(AD113/$BJ113)</f>
        <v>65.956719756380195</v>
      </c>
      <c r="AG113" s="31"/>
      <c r="AH113" s="47">
        <f>IF(AF$219,AF113/AF$219*100,0)</f>
        <v>80.897733960297757</v>
      </c>
      <c r="AI113" s="31"/>
      <c r="AJ113" s="36">
        <v>0</v>
      </c>
      <c r="AK113" s="31"/>
      <c r="AL113" s="47">
        <f>(AJ113/$BJ113)</f>
        <v>0</v>
      </c>
      <c r="AM113" s="31"/>
      <c r="AN113" s="47">
        <f>IF(AL$219,AL113/AL$219*100,0)</f>
        <v>0</v>
      </c>
      <c r="AO113" s="31"/>
      <c r="AP113" s="36">
        <f>(E113+K113+Q113+W113+AD113+AJ113)</f>
        <v>584274599</v>
      </c>
      <c r="AQ113" s="19"/>
      <c r="AR113" s="36">
        <v>316002173</v>
      </c>
      <c r="AS113" s="19"/>
      <c r="AT113" s="47">
        <f>IF($AP113,AR113/$AP113*100,0)</f>
        <v>54.084530380209117</v>
      </c>
      <c r="AU113" s="19"/>
      <c r="AV113" s="36">
        <v>36266062</v>
      </c>
      <c r="AW113" s="19"/>
      <c r="AX113" s="47">
        <f>IF($AP113,AV113/$AP113*100,0)</f>
        <v>6.2070235574283457</v>
      </c>
      <c r="AY113" s="19"/>
      <c r="AZ113" s="36">
        <v>1726537</v>
      </c>
      <c r="BA113" s="19"/>
      <c r="BB113" s="47">
        <f>IF($AP113,AZ113/$AP113*100,0)</f>
        <v>0.29550095159964329</v>
      </c>
      <c r="BC113" s="19"/>
      <c r="BD113" s="36">
        <v>14101475</v>
      </c>
      <c r="BE113" s="19"/>
      <c r="BF113" s="36">
        <v>10726</v>
      </c>
      <c r="BG113" s="19"/>
      <c r="BH113" s="30">
        <v>21</v>
      </c>
      <c r="BI113" s="19"/>
      <c r="BJ113" s="40">
        <v>333963</v>
      </c>
      <c r="BK113" s="19"/>
      <c r="BL113" s="283">
        <f>IF(E113,BJ113,0)</f>
        <v>333963</v>
      </c>
      <c r="BM113" s="19"/>
      <c r="BN113" s="283">
        <f>IF(K113,BJ113,0)</f>
        <v>333963</v>
      </c>
      <c r="BO113" s="19"/>
      <c r="BP113" s="283">
        <f>IF(Q113,BJ113,0)</f>
        <v>333963</v>
      </c>
      <c r="BQ113" s="19"/>
      <c r="BR113" s="283">
        <f>IF(W113,BJ113,0)</f>
        <v>333963</v>
      </c>
      <c r="BS113" s="19"/>
      <c r="BT113" s="283">
        <f>IF(AD113,BJ113,0)</f>
        <v>333963</v>
      </c>
      <c r="BU113" s="19"/>
      <c r="BV113" s="283">
        <f>IF(AJ113,BJ113,0)</f>
        <v>0</v>
      </c>
    </row>
    <row r="114" spans="1:74" ht="8.85" customHeight="1" x14ac:dyDescent="0.25">
      <c r="A114" s="30">
        <v>22</v>
      </c>
      <c r="B114" s="31"/>
      <c r="C114" s="30" t="s">
        <v>152</v>
      </c>
      <c r="D114" s="31"/>
      <c r="E114" s="36">
        <v>17273335</v>
      </c>
      <c r="F114" s="31"/>
      <c r="G114" s="47">
        <f>(E114/$BJ114)</f>
        <v>1213.0150983146068</v>
      </c>
      <c r="H114" s="31"/>
      <c r="I114" s="47">
        <f>IF(G$219,G114/G$219*100,0)</f>
        <v>83.037691790100482</v>
      </c>
      <c r="J114" s="31"/>
      <c r="K114" s="36">
        <v>1134230</v>
      </c>
      <c r="L114" s="31"/>
      <c r="M114" s="47">
        <f>(K114/$BJ114)</f>
        <v>79.650983146067418</v>
      </c>
      <c r="N114" s="31"/>
      <c r="O114" s="47">
        <f>IF(M$219,M114/M$219*100,0)</f>
        <v>99.743424817145879</v>
      </c>
      <c r="P114" s="31"/>
      <c r="Q114" s="36">
        <v>1250877</v>
      </c>
      <c r="R114" s="31"/>
      <c r="S114" s="47">
        <f>(Q114/$BJ114)</f>
        <v>87.842485955056176</v>
      </c>
      <c r="T114" s="31"/>
      <c r="U114" s="47">
        <f>IF(S$219,S114/S$219*100,0)</f>
        <v>80.242165978887257</v>
      </c>
      <c r="V114" s="31"/>
      <c r="W114" s="36">
        <v>2315516</v>
      </c>
      <c r="X114" s="31"/>
      <c r="Y114" s="47">
        <f>(W114/$BJ114)</f>
        <v>162.60646067415729</v>
      </c>
      <c r="Z114" s="31"/>
      <c r="AA114" s="47">
        <f>IF(Y$219,Y114/Y$219*100,0)</f>
        <v>91.904333608390971</v>
      </c>
      <c r="AB114" s="31"/>
      <c r="AC114" s="19"/>
      <c r="AD114" s="36">
        <v>791454</v>
      </c>
      <c r="AE114" s="31"/>
      <c r="AF114" s="47">
        <f>(AD114/$BJ114)</f>
        <v>55.579634831460673</v>
      </c>
      <c r="AG114" s="31"/>
      <c r="AH114" s="47">
        <f>IF(AF$219,AF114/AF$219*100,0)</f>
        <v>68.169953399950074</v>
      </c>
      <c r="AI114" s="31"/>
      <c r="AJ114" s="36">
        <v>16441</v>
      </c>
      <c r="AK114" s="31"/>
      <c r="AL114" s="47">
        <f>(AJ114/$BJ114)</f>
        <v>1.1545646067415731</v>
      </c>
      <c r="AM114" s="31"/>
      <c r="AN114" s="47">
        <f>IF(AL$219,AL114/AL$219*100,0)</f>
        <v>143.07992729796089</v>
      </c>
      <c r="AO114" s="31"/>
      <c r="AP114" s="36">
        <f>(E114+K114+Q114+W114+AD114+AJ114)</f>
        <v>22781853</v>
      </c>
      <c r="AQ114" s="19"/>
      <c r="AR114" s="36">
        <v>8709562</v>
      </c>
      <c r="AS114" s="19"/>
      <c r="AT114" s="47">
        <f>IF($AP114,AR114/$AP114*100,0)</f>
        <v>38.230261603391085</v>
      </c>
      <c r="AU114" s="19"/>
      <c r="AV114" s="36">
        <v>1070236</v>
      </c>
      <c r="AW114" s="19"/>
      <c r="AX114" s="47">
        <f>IF($AP114,AV114/$AP114*100,0)</f>
        <v>4.6977565872275626</v>
      </c>
      <c r="AY114" s="19"/>
      <c r="AZ114" s="36">
        <v>0</v>
      </c>
      <c r="BA114" s="19"/>
      <c r="BB114" s="47">
        <f>IF($AP114,AZ114/$AP114*100,0)</f>
        <v>0</v>
      </c>
      <c r="BC114" s="19"/>
      <c r="BD114" s="36">
        <v>654799</v>
      </c>
      <c r="BE114" s="19"/>
      <c r="BF114" s="36">
        <v>0</v>
      </c>
      <c r="BG114" s="19"/>
      <c r="BH114" s="30">
        <v>22</v>
      </c>
      <c r="BI114" s="19"/>
      <c r="BJ114" s="40">
        <v>14240</v>
      </c>
      <c r="BK114" s="19"/>
      <c r="BL114" s="283">
        <f>IF(E114,BJ114,0)</f>
        <v>14240</v>
      </c>
      <c r="BM114" s="19"/>
      <c r="BN114" s="283">
        <f>IF(K114,BJ114,0)</f>
        <v>14240</v>
      </c>
      <c r="BO114" s="19"/>
      <c r="BP114" s="283">
        <f>IF(Q114,BJ114,0)</f>
        <v>14240</v>
      </c>
      <c r="BQ114" s="19"/>
      <c r="BR114" s="283">
        <f>IF(W114,BJ114,0)</f>
        <v>14240</v>
      </c>
      <c r="BS114" s="19"/>
      <c r="BT114" s="283">
        <f>IF(AD114,BJ114,0)</f>
        <v>14240</v>
      </c>
      <c r="BU114" s="19"/>
      <c r="BV114" s="283">
        <f>IF(AJ114,BJ114,0)</f>
        <v>14240</v>
      </c>
    </row>
    <row r="115" spans="1:74" ht="8.85" customHeight="1" x14ac:dyDescent="0.25">
      <c r="A115" s="30">
        <v>23</v>
      </c>
      <c r="B115" s="31"/>
      <c r="C115" s="30" t="s">
        <v>153</v>
      </c>
      <c r="D115" s="31"/>
      <c r="E115" s="36">
        <v>5206237</v>
      </c>
      <c r="F115" s="31"/>
      <c r="G115" s="47">
        <f>(E115/$BJ115)</f>
        <v>998.12825920245393</v>
      </c>
      <c r="H115" s="31"/>
      <c r="I115" s="47">
        <f>IF(G$219,G115/G$219*100,0)</f>
        <v>68.327481553858291</v>
      </c>
      <c r="J115" s="31"/>
      <c r="K115" s="36">
        <v>566508</v>
      </c>
      <c r="L115" s="31"/>
      <c r="M115" s="47">
        <f>(K115/$BJ115)</f>
        <v>108.60966257668711</v>
      </c>
      <c r="N115" s="31"/>
      <c r="O115" s="47">
        <f>IF(M$219,M115/M$219*100,0)</f>
        <v>136.00710607384678</v>
      </c>
      <c r="P115" s="31"/>
      <c r="Q115" s="36">
        <v>553810</v>
      </c>
      <c r="R115" s="31"/>
      <c r="S115" s="47">
        <f>(Q115/$BJ115)</f>
        <v>106.17523006134969</v>
      </c>
      <c r="T115" s="31"/>
      <c r="U115" s="47">
        <f>IF(S$219,S115/S$219*100,0)</f>
        <v>96.988721810405124</v>
      </c>
      <c r="V115" s="31"/>
      <c r="W115" s="36">
        <v>554125</v>
      </c>
      <c r="X115" s="31"/>
      <c r="Y115" s="47">
        <f>(W115/$BJ115)</f>
        <v>106.23562116564418</v>
      </c>
      <c r="Z115" s="31"/>
      <c r="AA115" s="47">
        <f>IF(Y$219,Y115/Y$219*100,0)</f>
        <v>60.04382561567985</v>
      </c>
      <c r="AB115" s="31"/>
      <c r="AC115" s="19"/>
      <c r="AD115" s="36">
        <v>378034</v>
      </c>
      <c r="AE115" s="31"/>
      <c r="AF115" s="47">
        <f>(AD115/$BJ115)</f>
        <v>72.475843558282207</v>
      </c>
      <c r="AG115" s="31"/>
      <c r="AH115" s="47">
        <f>IF(AF$219,AF115/AF$219*100,0)</f>
        <v>88.893618912255192</v>
      </c>
      <c r="AI115" s="31"/>
      <c r="AJ115" s="36">
        <v>17000</v>
      </c>
      <c r="AK115" s="31"/>
      <c r="AL115" s="47">
        <f>(AJ115/$BJ115)</f>
        <v>3.2592024539877302</v>
      </c>
      <c r="AM115" s="31"/>
      <c r="AN115" s="47">
        <f>IF(AL$219,AL115/AL$219*100,0)</f>
        <v>403.89809928607849</v>
      </c>
      <c r="AO115" s="31"/>
      <c r="AP115" s="36">
        <f>(E115+K115+Q115+W115+AD115+AJ115)</f>
        <v>7275714</v>
      </c>
      <c r="AQ115" s="19"/>
      <c r="AR115" s="36">
        <v>4424418</v>
      </c>
      <c r="AS115" s="19"/>
      <c r="AT115" s="47">
        <f>IF($AP115,AR115/$AP115*100,0)</f>
        <v>60.810774035373029</v>
      </c>
      <c r="AU115" s="19"/>
      <c r="AV115" s="36">
        <v>746902</v>
      </c>
      <c r="AW115" s="19"/>
      <c r="AX115" s="47">
        <f>IF($AP115,AV115/$AP115*100,0)</f>
        <v>10.265686639139471</v>
      </c>
      <c r="AY115" s="19"/>
      <c r="AZ115" s="36">
        <v>0</v>
      </c>
      <c r="BA115" s="19"/>
      <c r="BB115" s="47">
        <f>IF($AP115,AZ115/$AP115*100,0)</f>
        <v>0</v>
      </c>
      <c r="BC115" s="19"/>
      <c r="BD115" s="36">
        <v>153436</v>
      </c>
      <c r="BE115" s="19"/>
      <c r="BF115" s="36">
        <v>0</v>
      </c>
      <c r="BG115" s="19"/>
      <c r="BH115" s="30">
        <v>23</v>
      </c>
      <c r="BI115" s="19"/>
      <c r="BJ115" s="40">
        <v>5216</v>
      </c>
      <c r="BK115" s="19"/>
      <c r="BL115" s="283">
        <f>IF(E115,BJ115,0)</f>
        <v>5216</v>
      </c>
      <c r="BM115" s="19"/>
      <c r="BN115" s="283">
        <f>IF(K115,BJ115,0)</f>
        <v>5216</v>
      </c>
      <c r="BO115" s="19"/>
      <c r="BP115" s="283">
        <f>IF(Q115,BJ115,0)</f>
        <v>5216</v>
      </c>
      <c r="BQ115" s="19"/>
      <c r="BR115" s="283">
        <f>IF(W115,BJ115,0)</f>
        <v>5216</v>
      </c>
      <c r="BS115" s="19"/>
      <c r="BT115" s="283">
        <f>IF(AD115,BJ115,0)</f>
        <v>5216</v>
      </c>
      <c r="BU115" s="19"/>
      <c r="BV115" s="283">
        <f>IF(AJ115,BJ115,0)</f>
        <v>5216</v>
      </c>
    </row>
    <row r="116" spans="1:74" ht="8.85" customHeight="1" x14ac:dyDescent="0.25">
      <c r="A116" s="30">
        <v>24</v>
      </c>
      <c r="B116" s="31"/>
      <c r="C116" s="30" t="s">
        <v>154</v>
      </c>
      <c r="D116" s="31"/>
      <c r="E116" s="36">
        <v>63499257</v>
      </c>
      <c r="F116" s="31"/>
      <c r="G116" s="47">
        <f>(E116/$BJ116)</f>
        <v>1285.7223819551309</v>
      </c>
      <c r="H116" s="31"/>
      <c r="I116" s="47">
        <f>IF(G$219,G116/G$219*100,0)</f>
        <v>88.014913440701406</v>
      </c>
      <c r="J116" s="31"/>
      <c r="K116" s="36">
        <v>3359473</v>
      </c>
      <c r="L116" s="31"/>
      <c r="M116" s="47">
        <f>(K116/$BJ116)</f>
        <v>68.022049890661705</v>
      </c>
      <c r="N116" s="31"/>
      <c r="O116" s="47">
        <f>IF(M$219,M116/M$219*100,0)</f>
        <v>85.181022897547791</v>
      </c>
      <c r="P116" s="31"/>
      <c r="Q116" s="36">
        <v>4365794</v>
      </c>
      <c r="R116" s="31"/>
      <c r="S116" s="47">
        <f>(Q116/$BJ116)</f>
        <v>88.397869927917711</v>
      </c>
      <c r="T116" s="31"/>
      <c r="U116" s="47">
        <f>IF(S$219,S116/S$219*100,0)</f>
        <v>80.749496941209642</v>
      </c>
      <c r="V116" s="31"/>
      <c r="W116" s="36">
        <v>8005453</v>
      </c>
      <c r="X116" s="31"/>
      <c r="Y116" s="47">
        <f>(W116/$BJ116)</f>
        <v>162.0930792905159</v>
      </c>
      <c r="Z116" s="31"/>
      <c r="AA116" s="47">
        <f>IF(Y$219,Y116/Y$219*100,0)</f>
        <v>91.614173095980192</v>
      </c>
      <c r="AB116" s="31"/>
      <c r="AC116" s="19"/>
      <c r="AD116" s="36">
        <v>3768594</v>
      </c>
      <c r="AE116" s="31"/>
      <c r="AF116" s="47">
        <f>(AD116/$BJ116)</f>
        <v>76.30586377257633</v>
      </c>
      <c r="AG116" s="31"/>
      <c r="AH116" s="47">
        <f>IF(AF$219,AF116/AF$219*100,0)</f>
        <v>93.591244226293895</v>
      </c>
      <c r="AI116" s="31"/>
      <c r="AJ116" s="36">
        <v>92011</v>
      </c>
      <c r="AK116" s="31"/>
      <c r="AL116" s="47">
        <f>(AJ116/$BJ116)</f>
        <v>1.8630234064955049</v>
      </c>
      <c r="AM116" s="31"/>
      <c r="AN116" s="47">
        <f>IF(AL$219,AL116/AL$219*100,0)</f>
        <v>230.87599602422318</v>
      </c>
      <c r="AO116" s="31"/>
      <c r="AP116" s="36">
        <f>(E116+K116+Q116+W116+AD116+AJ116)</f>
        <v>83090582</v>
      </c>
      <c r="AQ116" s="19"/>
      <c r="AR116" s="36">
        <v>45059748</v>
      </c>
      <c r="AS116" s="19"/>
      <c r="AT116" s="47">
        <f>IF($AP116,AR116/$AP116*100,0)</f>
        <v>54.229669494913388</v>
      </c>
      <c r="AU116" s="19"/>
      <c r="AV116" s="36">
        <v>5852376</v>
      </c>
      <c r="AW116" s="19"/>
      <c r="AX116" s="47">
        <f>IF($AP116,AV116/$AP116*100,0)</f>
        <v>7.0433686455584095</v>
      </c>
      <c r="AY116" s="19"/>
      <c r="AZ116" s="36">
        <v>0</v>
      </c>
      <c r="BA116" s="19"/>
      <c r="BB116" s="47">
        <f>IF($AP116,AZ116/$AP116*100,0)</f>
        <v>0</v>
      </c>
      <c r="BC116" s="19"/>
      <c r="BD116" s="36">
        <v>1558903</v>
      </c>
      <c r="BE116" s="19"/>
      <c r="BF116" s="36">
        <v>4341</v>
      </c>
      <c r="BG116" s="19"/>
      <c r="BH116" s="30">
        <v>24</v>
      </c>
      <c r="BI116" s="19"/>
      <c r="BJ116" s="40">
        <v>49388</v>
      </c>
      <c r="BK116" s="19"/>
      <c r="BL116" s="283">
        <f>IF(E116,BJ116,0)</f>
        <v>49388</v>
      </c>
      <c r="BM116" s="19"/>
      <c r="BN116" s="283">
        <f>IF(K116,BJ116,0)</f>
        <v>49388</v>
      </c>
      <c r="BO116" s="19"/>
      <c r="BP116" s="283">
        <f>IF(Q116,BJ116,0)</f>
        <v>49388</v>
      </c>
      <c r="BQ116" s="19"/>
      <c r="BR116" s="283">
        <f>IF(W116,BJ116,0)</f>
        <v>49388</v>
      </c>
      <c r="BS116" s="19"/>
      <c r="BT116" s="283">
        <f>IF(AD116,BJ116,0)</f>
        <v>49388</v>
      </c>
      <c r="BU116" s="19"/>
      <c r="BV116" s="283">
        <f>IF(AJ116,BJ116,0)</f>
        <v>49388</v>
      </c>
    </row>
    <row r="117" spans="1:74" ht="8.85" customHeight="1" x14ac:dyDescent="0.25">
      <c r="A117" s="30">
        <v>25</v>
      </c>
      <c r="B117" s="31"/>
      <c r="C117" s="30" t="s">
        <v>155</v>
      </c>
      <c r="D117" s="31"/>
      <c r="E117" s="36">
        <v>10815444</v>
      </c>
      <c r="F117" s="31"/>
      <c r="G117" s="47">
        <f>(E117/$BJ117)</f>
        <v>1097.2348584762099</v>
      </c>
      <c r="H117" s="31"/>
      <c r="I117" s="47">
        <f>IF(G$219,G117/G$219*100,0)</f>
        <v>75.111884531441603</v>
      </c>
      <c r="J117" s="31"/>
      <c r="K117" s="36">
        <v>1106384</v>
      </c>
      <c r="L117" s="31"/>
      <c r="M117" s="47">
        <f>(K117/$BJ117)</f>
        <v>112.24348178959116</v>
      </c>
      <c r="N117" s="31"/>
      <c r="O117" s="47">
        <f>IF(M$219,M117/M$219*100,0)</f>
        <v>140.5575781351485</v>
      </c>
      <c r="P117" s="31"/>
      <c r="Q117" s="36">
        <v>1547295</v>
      </c>
      <c r="R117" s="31"/>
      <c r="S117" s="47">
        <f>(Q117/$BJ117)</f>
        <v>156.97423151060161</v>
      </c>
      <c r="T117" s="31"/>
      <c r="U117" s="47">
        <f>IF(S$219,S117/S$219*100,0)</f>
        <v>143.39248488170719</v>
      </c>
      <c r="V117" s="31"/>
      <c r="W117" s="36">
        <v>977365</v>
      </c>
      <c r="X117" s="31"/>
      <c r="Y117" s="47">
        <f>(W117/$BJ117)</f>
        <v>99.154408034899063</v>
      </c>
      <c r="Z117" s="31"/>
      <c r="AA117" s="47">
        <f>IF(Y$219,Y117/Y$219*100,0)</f>
        <v>56.041560446006009</v>
      </c>
      <c r="AB117" s="31"/>
      <c r="AC117" s="19"/>
      <c r="AD117" s="36">
        <v>1030949</v>
      </c>
      <c r="AE117" s="31"/>
      <c r="AF117" s="47">
        <f>(AD117/$BJ117)</f>
        <v>104.59054479050421</v>
      </c>
      <c r="AG117" s="31"/>
      <c r="AH117" s="47">
        <f>IF(AF$219,AF117/AF$219*100,0)</f>
        <v>128.28318476839269</v>
      </c>
      <c r="AI117" s="31"/>
      <c r="AJ117" s="36">
        <v>11137</v>
      </c>
      <c r="AK117" s="31"/>
      <c r="AL117" s="47">
        <f>(AJ117/$BJ117)</f>
        <v>1.1298569544486152</v>
      </c>
      <c r="AM117" s="31"/>
      <c r="AN117" s="47">
        <f>IF(AL$219,AL117/AL$219*100,0)</f>
        <v>140.01802060764865</v>
      </c>
      <c r="AO117" s="31"/>
      <c r="AP117" s="36">
        <f>(E117+K117+Q117+W117+AD117+AJ117)</f>
        <v>15488574</v>
      </c>
      <c r="AQ117" s="19"/>
      <c r="AR117" s="36">
        <v>9336863</v>
      </c>
      <c r="AS117" s="19"/>
      <c r="AT117" s="47">
        <f>IF($AP117,AR117/$AP117*100,0)</f>
        <v>60.282263557639325</v>
      </c>
      <c r="AU117" s="19"/>
      <c r="AV117" s="36">
        <v>1653860</v>
      </c>
      <c r="AW117" s="19"/>
      <c r="AX117" s="47">
        <f>IF($AP117,AV117/$AP117*100,0)</f>
        <v>10.677935877118189</v>
      </c>
      <c r="AY117" s="19"/>
      <c r="AZ117" s="36">
        <v>64345</v>
      </c>
      <c r="BA117" s="19"/>
      <c r="BB117" s="47">
        <f>IF($AP117,AZ117/$AP117*100,0)</f>
        <v>0.41543527506147432</v>
      </c>
      <c r="BC117" s="19"/>
      <c r="BD117" s="36">
        <v>233961</v>
      </c>
      <c r="BE117" s="19"/>
      <c r="BF117" s="36">
        <v>2632</v>
      </c>
      <c r="BG117" s="19"/>
      <c r="BH117" s="30">
        <v>25</v>
      </c>
      <c r="BI117" s="19"/>
      <c r="BJ117" s="40">
        <v>9857</v>
      </c>
      <c r="BK117" s="19"/>
      <c r="BL117" s="283">
        <f>IF(E117,BJ117,0)</f>
        <v>9857</v>
      </c>
      <c r="BM117" s="19"/>
      <c r="BN117" s="283">
        <f>IF(K117,BJ117,0)</f>
        <v>9857</v>
      </c>
      <c r="BO117" s="19"/>
      <c r="BP117" s="283">
        <f>IF(Q117,BJ117,0)</f>
        <v>9857</v>
      </c>
      <c r="BQ117" s="19"/>
      <c r="BR117" s="283">
        <f>IF(W117,BJ117,0)</f>
        <v>9857</v>
      </c>
      <c r="BS117" s="19"/>
      <c r="BT117" s="283">
        <f>IF(AD117,BJ117,0)</f>
        <v>9857</v>
      </c>
      <c r="BU117" s="19"/>
      <c r="BV117" s="283">
        <f>IF(AJ117,BJ117,0)</f>
        <v>9857</v>
      </c>
    </row>
    <row r="118" spans="1:74" ht="8.85" customHeight="1" x14ac:dyDescent="0.25">
      <c r="A118" s="37"/>
      <c r="B118" s="31"/>
      <c r="C118" s="30"/>
      <c r="D118" s="31"/>
      <c r="E118" s="31"/>
      <c r="F118" s="31"/>
      <c r="G118" s="38"/>
      <c r="H118" s="31"/>
      <c r="I118" s="38"/>
      <c r="J118" s="31"/>
      <c r="K118" s="31"/>
      <c r="L118" s="31"/>
      <c r="M118" s="38"/>
      <c r="N118" s="31"/>
      <c r="O118" s="38"/>
      <c r="P118" s="31"/>
      <c r="Q118" s="31"/>
      <c r="R118" s="31"/>
      <c r="S118" s="38"/>
      <c r="T118" s="31"/>
      <c r="U118" s="38"/>
      <c r="V118" s="31"/>
      <c r="W118" s="31"/>
      <c r="X118" s="31"/>
      <c r="Y118" s="38"/>
      <c r="Z118" s="31"/>
      <c r="AA118" s="38"/>
      <c r="AB118" s="31"/>
      <c r="AC118" s="19"/>
      <c r="AD118" s="31"/>
      <c r="AE118" s="31"/>
      <c r="AF118" s="38"/>
      <c r="AG118" s="31"/>
      <c r="AH118" s="38"/>
      <c r="AI118" s="31"/>
      <c r="AJ118" s="31"/>
      <c r="AK118" s="31"/>
      <c r="AL118" s="38"/>
      <c r="AM118" s="31"/>
      <c r="AN118" s="38"/>
      <c r="AO118" s="31"/>
      <c r="AP118" s="56"/>
      <c r="AQ118" s="19"/>
      <c r="AR118" s="31"/>
      <c r="AS118" s="19"/>
      <c r="AT118" s="38"/>
      <c r="AU118" s="19"/>
      <c r="AV118" s="31"/>
      <c r="AW118" s="19"/>
      <c r="AX118" s="38"/>
      <c r="AY118" s="19"/>
      <c r="AZ118" s="31"/>
      <c r="BA118" s="19"/>
      <c r="BB118" s="38"/>
      <c r="BC118" s="19"/>
      <c r="BD118" s="31"/>
      <c r="BE118" s="19"/>
      <c r="BF118" s="56"/>
      <c r="BG118" s="19"/>
      <c r="BH118" s="37"/>
      <c r="BI118" s="19"/>
      <c r="BJ118" s="40"/>
      <c r="BK118" s="19"/>
      <c r="BL118" s="277"/>
      <c r="BM118" s="19"/>
      <c r="BN118" s="277"/>
      <c r="BO118" s="19"/>
      <c r="BP118" s="277"/>
      <c r="BQ118" s="19"/>
      <c r="BR118" s="277"/>
      <c r="BS118" s="19"/>
      <c r="BT118" s="277"/>
      <c r="BU118" s="19"/>
      <c r="BV118" s="277"/>
    </row>
    <row r="119" spans="1:74" ht="8.85" customHeight="1" x14ac:dyDescent="0.25">
      <c r="A119" s="30">
        <v>26</v>
      </c>
      <c r="B119" s="31"/>
      <c r="C119" s="30" t="s">
        <v>156</v>
      </c>
      <c r="D119" s="31"/>
      <c r="E119" s="36">
        <v>16278567</v>
      </c>
      <c r="F119" s="31"/>
      <c r="G119" s="47">
        <f>(E119/$BJ119)</f>
        <v>1085.5272739397174</v>
      </c>
      <c r="H119" s="31"/>
      <c r="I119" s="47">
        <f>IF(G$219,G119/G$219*100,0)</f>
        <v>74.310434658559927</v>
      </c>
      <c r="J119" s="31"/>
      <c r="K119" s="36">
        <v>2079481</v>
      </c>
      <c r="L119" s="31"/>
      <c r="M119" s="47">
        <f>(K119/$BJ119)</f>
        <v>138.66904507868765</v>
      </c>
      <c r="N119" s="31"/>
      <c r="O119" s="47">
        <f>IF(M$219,M119/M$219*100,0)</f>
        <v>173.64914940104393</v>
      </c>
      <c r="P119" s="31"/>
      <c r="Q119" s="36">
        <v>1789037</v>
      </c>
      <c r="R119" s="31"/>
      <c r="S119" s="47">
        <f>(Q119/$BJ119)</f>
        <v>119.30094691917844</v>
      </c>
      <c r="T119" s="31"/>
      <c r="U119" s="47">
        <f>IF(S$219,S119/S$219*100,0)</f>
        <v>108.97877354046035</v>
      </c>
      <c r="V119" s="31"/>
      <c r="W119" s="36">
        <v>2471178</v>
      </c>
      <c r="X119" s="31"/>
      <c r="Y119" s="47">
        <f>(W119/$BJ119)</f>
        <v>164.78914377167246</v>
      </c>
      <c r="Z119" s="31"/>
      <c r="AA119" s="47">
        <f>IF(Y$219,Y119/Y$219*100,0)</f>
        <v>93.137974847021709</v>
      </c>
      <c r="AB119" s="31"/>
      <c r="AC119" s="19"/>
      <c r="AD119" s="36">
        <v>1372757</v>
      </c>
      <c r="AE119" s="31"/>
      <c r="AF119" s="47">
        <f>(AD119/$BJ119)</f>
        <v>91.541544411843162</v>
      </c>
      <c r="AG119" s="31"/>
      <c r="AH119" s="47">
        <f>IF(AF$219,AF119/AF$219*100,0)</f>
        <v>112.27822628986507</v>
      </c>
      <c r="AI119" s="31"/>
      <c r="AJ119" s="36">
        <v>70798</v>
      </c>
      <c r="AK119" s="31"/>
      <c r="AL119" s="47">
        <f>(AJ119/$BJ119)</f>
        <v>4.7211256335022673</v>
      </c>
      <c r="AM119" s="31"/>
      <c r="AN119" s="47">
        <f>IF(AL$219,AL119/AL$219*100,0)</f>
        <v>585.06757305894189</v>
      </c>
      <c r="AO119" s="31"/>
      <c r="AP119" s="36">
        <f>(E119+K119+Q119+W119+AD119+AJ119)</f>
        <v>24061818</v>
      </c>
      <c r="AQ119" s="19"/>
      <c r="AR119" s="36">
        <v>15041202</v>
      </c>
      <c r="AS119" s="19"/>
      <c r="AT119" s="47">
        <f>IF($AP119,AR119/$AP119*100,0)</f>
        <v>62.510663159367262</v>
      </c>
      <c r="AU119" s="19"/>
      <c r="AV119" s="36">
        <v>2360092</v>
      </c>
      <c r="AW119" s="19"/>
      <c r="AX119" s="47">
        <f>IF($AP119,AV119/$AP119*100,0)</f>
        <v>9.8084525450238207</v>
      </c>
      <c r="AY119" s="19"/>
      <c r="AZ119" s="36">
        <v>0</v>
      </c>
      <c r="BA119" s="19"/>
      <c r="BB119" s="47">
        <f>IF($AP119,AZ119/$AP119*100,0)</f>
        <v>0</v>
      </c>
      <c r="BC119" s="19"/>
      <c r="BD119" s="36">
        <v>299726</v>
      </c>
      <c r="BE119" s="19"/>
      <c r="BF119" s="36">
        <v>0</v>
      </c>
      <c r="BG119" s="19"/>
      <c r="BH119" s="30">
        <v>26</v>
      </c>
      <c r="BI119" s="19"/>
      <c r="BJ119" s="40">
        <v>14996</v>
      </c>
      <c r="BK119" s="19"/>
      <c r="BL119" s="283">
        <f>IF(E119,BJ119,0)</f>
        <v>14996</v>
      </c>
      <c r="BM119" s="19"/>
      <c r="BN119" s="283">
        <f>IF(K119,BJ119,0)</f>
        <v>14996</v>
      </c>
      <c r="BO119" s="19"/>
      <c r="BP119" s="283">
        <f>IF(Q119,BJ119,0)</f>
        <v>14996</v>
      </c>
      <c r="BQ119" s="19"/>
      <c r="BR119" s="283">
        <f>IF(W119,BJ119,0)</f>
        <v>14996</v>
      </c>
      <c r="BS119" s="19"/>
      <c r="BT119" s="283">
        <f>IF(AD119,BJ119,0)</f>
        <v>14996</v>
      </c>
      <c r="BU119" s="19"/>
      <c r="BV119" s="283">
        <f>IF(AJ119,BJ119,0)</f>
        <v>14996</v>
      </c>
    </row>
    <row r="120" spans="1:74" ht="8.85" customHeight="1" x14ac:dyDescent="0.25">
      <c r="A120" s="30">
        <v>27</v>
      </c>
      <c r="B120" s="31"/>
      <c r="C120" s="30" t="s">
        <v>157</v>
      </c>
      <c r="D120" s="31"/>
      <c r="E120" s="36">
        <v>33826874</v>
      </c>
      <c r="F120" s="31"/>
      <c r="G120" s="47">
        <f>(E120/$BJ120)</f>
        <v>1192.6409054049288</v>
      </c>
      <c r="H120" s="31"/>
      <c r="I120" s="47">
        <f>IF(G$219,G120/G$219*100,0)</f>
        <v>81.642963930854094</v>
      </c>
      <c r="J120" s="31"/>
      <c r="K120" s="36">
        <v>2040647</v>
      </c>
      <c r="L120" s="31"/>
      <c r="M120" s="47">
        <f>(K120/$BJ120)</f>
        <v>71.947502027289076</v>
      </c>
      <c r="N120" s="31"/>
      <c r="O120" s="47">
        <f>IF(M$219,M120/M$219*100,0)</f>
        <v>90.096694049339817</v>
      </c>
      <c r="P120" s="31"/>
      <c r="Q120" s="36">
        <v>2632783</v>
      </c>
      <c r="R120" s="31"/>
      <c r="S120" s="47">
        <f>(Q120/$BJ120)</f>
        <v>92.824560166413988</v>
      </c>
      <c r="T120" s="31"/>
      <c r="U120" s="47">
        <f>IF(S$219,S120/S$219*100,0)</f>
        <v>84.793180461690582</v>
      </c>
      <c r="V120" s="31"/>
      <c r="W120" s="36">
        <v>5298537</v>
      </c>
      <c r="X120" s="31"/>
      <c r="Y120" s="47">
        <f>(W120/$BJ120)</f>
        <v>186.81158551634172</v>
      </c>
      <c r="Z120" s="31"/>
      <c r="AA120" s="47">
        <f>IF(Y$219,Y120/Y$219*100,0)</f>
        <v>105.58494543221386</v>
      </c>
      <c r="AB120" s="31"/>
      <c r="AC120" s="19"/>
      <c r="AD120" s="36">
        <v>1645636</v>
      </c>
      <c r="AE120" s="31"/>
      <c r="AF120" s="47">
        <f>(AD120/$BJ120)</f>
        <v>58.020519691146916</v>
      </c>
      <c r="AG120" s="31"/>
      <c r="AH120" s="47">
        <f>IF(AF$219,AF120/AF$219*100,0)</f>
        <v>71.163765929377988</v>
      </c>
      <c r="AI120" s="31"/>
      <c r="AJ120" s="36">
        <v>11594</v>
      </c>
      <c r="AK120" s="31"/>
      <c r="AL120" s="47">
        <f>(AJ120/$BJ120)</f>
        <v>0.40877199167930051</v>
      </c>
      <c r="AM120" s="31"/>
      <c r="AN120" s="47">
        <f>IF(AL$219,AL120/AL$219*100,0)</f>
        <v>50.65724906982895</v>
      </c>
      <c r="AO120" s="31"/>
      <c r="AP120" s="36">
        <f>(E120+K120+Q120+W120+AD120+AJ120)</f>
        <v>45456071</v>
      </c>
      <c r="AQ120" s="19"/>
      <c r="AR120" s="36">
        <v>27568316</v>
      </c>
      <c r="AS120" s="19"/>
      <c r="AT120" s="47">
        <f>IF($AP120,AR120/$AP120*100,0)</f>
        <v>60.648259723107181</v>
      </c>
      <c r="AU120" s="19"/>
      <c r="AV120" s="36">
        <v>3328713</v>
      </c>
      <c r="AW120" s="19"/>
      <c r="AX120" s="47">
        <f>IF($AP120,AV120/$AP120*100,0)</f>
        <v>7.322922828064045</v>
      </c>
      <c r="AY120" s="19"/>
      <c r="AZ120" s="36">
        <v>0</v>
      </c>
      <c r="BA120" s="19"/>
      <c r="BB120" s="47">
        <f>IF($AP120,AZ120/$AP120*100,0)</f>
        <v>0</v>
      </c>
      <c r="BC120" s="19"/>
      <c r="BD120" s="36">
        <v>451189</v>
      </c>
      <c r="BE120" s="19"/>
      <c r="BF120" s="36">
        <v>3409</v>
      </c>
      <c r="BG120" s="19"/>
      <c r="BH120" s="30">
        <v>27</v>
      </c>
      <c r="BI120" s="19"/>
      <c r="BJ120" s="40">
        <v>28363</v>
      </c>
      <c r="BK120" s="19"/>
      <c r="BL120" s="283">
        <f>IF(E120,BJ120,0)</f>
        <v>28363</v>
      </c>
      <c r="BM120" s="19"/>
      <c r="BN120" s="283">
        <f>IF(K120,BJ120,0)</f>
        <v>28363</v>
      </c>
      <c r="BO120" s="19"/>
      <c r="BP120" s="283">
        <f>IF(Q120,BJ120,0)</f>
        <v>28363</v>
      </c>
      <c r="BQ120" s="19"/>
      <c r="BR120" s="283">
        <f>IF(W120,BJ120,0)</f>
        <v>28363</v>
      </c>
      <c r="BS120" s="19"/>
      <c r="BT120" s="283">
        <f>IF(AD120,BJ120,0)</f>
        <v>28363</v>
      </c>
      <c r="BU120" s="19"/>
      <c r="BV120" s="283">
        <f>IF(AJ120,BJ120,0)</f>
        <v>28363</v>
      </c>
    </row>
    <row r="121" spans="1:74" ht="8.85" customHeight="1" x14ac:dyDescent="0.25">
      <c r="A121" s="30">
        <v>28</v>
      </c>
      <c r="B121" s="31"/>
      <c r="C121" s="30" t="s">
        <v>158</v>
      </c>
      <c r="D121" s="31"/>
      <c r="E121" s="36">
        <v>12861348</v>
      </c>
      <c r="F121" s="31"/>
      <c r="G121" s="47">
        <f>(E121/$BJ121)</f>
        <v>1191.7483320978502</v>
      </c>
      <c r="H121" s="31"/>
      <c r="I121" s="47">
        <f>IF(G$219,G121/G$219*100,0)</f>
        <v>81.581862278223184</v>
      </c>
      <c r="J121" s="31"/>
      <c r="K121" s="36">
        <v>980012</v>
      </c>
      <c r="L121" s="31"/>
      <c r="M121" s="47">
        <f>(K121/$BJ121)</f>
        <v>90.809117865085241</v>
      </c>
      <c r="N121" s="31"/>
      <c r="O121" s="47">
        <f>IF(M$219,M121/M$219*100,0)</f>
        <v>113.71626642545299</v>
      </c>
      <c r="P121" s="31"/>
      <c r="Q121" s="36">
        <v>1605612</v>
      </c>
      <c r="R121" s="31"/>
      <c r="S121" s="47">
        <f>(Q121/$BJ121)</f>
        <v>148.77798369162343</v>
      </c>
      <c r="T121" s="31"/>
      <c r="U121" s="47">
        <f>IF(S$219,S121/S$219*100,0)</f>
        <v>135.90539397411337</v>
      </c>
      <c r="V121" s="31"/>
      <c r="W121" s="36">
        <v>1360536</v>
      </c>
      <c r="X121" s="31"/>
      <c r="Y121" s="47">
        <f>(W121/$BJ121)</f>
        <v>126.06893995552261</v>
      </c>
      <c r="Z121" s="31"/>
      <c r="AA121" s="47">
        <f>IF(Y$219,Y121/Y$219*100,0)</f>
        <v>71.253515188095733</v>
      </c>
      <c r="AB121" s="31"/>
      <c r="AC121" s="19"/>
      <c r="AD121" s="36">
        <v>813556</v>
      </c>
      <c r="AE121" s="31"/>
      <c r="AF121" s="47">
        <f>(AD121/$BJ121)</f>
        <v>75.385100074128985</v>
      </c>
      <c r="AG121" s="31"/>
      <c r="AH121" s="47">
        <f>IF(AF$219,AF121/AF$219*100,0)</f>
        <v>92.461902182110634</v>
      </c>
      <c r="AI121" s="31"/>
      <c r="AJ121" s="36">
        <v>15400</v>
      </c>
      <c r="AK121" s="31"/>
      <c r="AL121" s="47">
        <f>(AJ121/$BJ121)</f>
        <v>1.4269829503335805</v>
      </c>
      <c r="AM121" s="31"/>
      <c r="AN121" s="47">
        <f>IF(AL$219,AL121/AL$219*100,0)</f>
        <v>176.83949048583514</v>
      </c>
      <c r="AO121" s="31"/>
      <c r="AP121" s="36">
        <f>(E121+K121+Q121+W121+AD121+AJ121)</f>
        <v>17636464</v>
      </c>
      <c r="AQ121" s="19"/>
      <c r="AR121" s="36">
        <v>8172333</v>
      </c>
      <c r="AS121" s="19"/>
      <c r="AT121" s="47">
        <f>IF($AP121,AR121/$AP121*100,0)</f>
        <v>46.337706923564724</v>
      </c>
      <c r="AU121" s="19"/>
      <c r="AV121" s="36">
        <v>1968366</v>
      </c>
      <c r="AW121" s="19"/>
      <c r="AX121" s="47">
        <f>IF($AP121,AV121/$AP121*100,0)</f>
        <v>11.160774631468076</v>
      </c>
      <c r="AY121" s="19"/>
      <c r="AZ121" s="36">
        <v>0</v>
      </c>
      <c r="BA121" s="19"/>
      <c r="BB121" s="47">
        <f>IF($AP121,AZ121/$AP121*100,0)</f>
        <v>0</v>
      </c>
      <c r="BC121" s="19"/>
      <c r="BD121" s="36">
        <v>137222</v>
      </c>
      <c r="BE121" s="19"/>
      <c r="BF121" s="36">
        <v>438</v>
      </c>
      <c r="BG121" s="19"/>
      <c r="BH121" s="30">
        <v>28</v>
      </c>
      <c r="BI121" s="19"/>
      <c r="BJ121" s="40">
        <v>10792</v>
      </c>
      <c r="BK121" s="19"/>
      <c r="BL121" s="283">
        <f>IF(E121,BJ121,0)</f>
        <v>10792</v>
      </c>
      <c r="BM121" s="19"/>
      <c r="BN121" s="283">
        <f>IF(K121,BJ121,0)</f>
        <v>10792</v>
      </c>
      <c r="BO121" s="19"/>
      <c r="BP121" s="283">
        <f>IF(Q121,BJ121,0)</f>
        <v>10792</v>
      </c>
      <c r="BQ121" s="19"/>
      <c r="BR121" s="283">
        <f>IF(W121,BJ121,0)</f>
        <v>10792</v>
      </c>
      <c r="BS121" s="19"/>
      <c r="BT121" s="283">
        <f>IF(AD121,BJ121,0)</f>
        <v>10792</v>
      </c>
      <c r="BU121" s="19"/>
      <c r="BV121" s="283">
        <f>IF(AJ121,BJ121,0)</f>
        <v>10792</v>
      </c>
    </row>
    <row r="122" spans="1:74" ht="8.85" customHeight="1" x14ac:dyDescent="0.25">
      <c r="A122" s="30">
        <v>29</v>
      </c>
      <c r="B122" s="31"/>
      <c r="C122" s="30" t="s">
        <v>98</v>
      </c>
      <c r="D122" s="31"/>
      <c r="E122" s="36">
        <v>2137187352</v>
      </c>
      <c r="F122" s="31"/>
      <c r="G122" s="47">
        <f>(E122/$BJ122)</f>
        <v>1879.192951665802</v>
      </c>
      <c r="H122" s="31"/>
      <c r="I122" s="47">
        <f>IF(G$219,G122/G$219*100,0)</f>
        <v>128.64130491975348</v>
      </c>
      <c r="J122" s="31"/>
      <c r="K122" s="36">
        <v>95200602</v>
      </c>
      <c r="L122" s="31"/>
      <c r="M122" s="47">
        <f>(K122/$BJ122)</f>
        <v>83.70829076137133</v>
      </c>
      <c r="N122" s="31"/>
      <c r="O122" s="47">
        <f>IF(M$219,M122/M$219*100,0)</f>
        <v>104.82421278865104</v>
      </c>
      <c r="P122" s="31"/>
      <c r="Q122" s="36">
        <v>138186397</v>
      </c>
      <c r="R122" s="31"/>
      <c r="S122" s="47">
        <f>(Q122/$BJ122)</f>
        <v>121.50497850152556</v>
      </c>
      <c r="T122" s="31"/>
      <c r="U122" s="47">
        <f>IF(S$219,S122/S$219*100,0)</f>
        <v>110.99210759095493</v>
      </c>
      <c r="V122" s="31"/>
      <c r="W122" s="36">
        <v>230899439</v>
      </c>
      <c r="X122" s="31"/>
      <c r="Y122" s="47">
        <f>(W122/$BJ122)</f>
        <v>203.02599952518707</v>
      </c>
      <c r="Z122" s="31"/>
      <c r="AA122" s="47">
        <f>IF(Y$219,Y122/Y$219*100,0)</f>
        <v>114.74924867179801</v>
      </c>
      <c r="AB122" s="31"/>
      <c r="AC122" s="19"/>
      <c r="AD122" s="36">
        <v>98743202</v>
      </c>
      <c r="AE122" s="31"/>
      <c r="AF122" s="47">
        <f>(AD122/$BJ122)</f>
        <v>86.823239455196131</v>
      </c>
      <c r="AG122" s="31"/>
      <c r="AH122" s="47">
        <f>IF(AF$219,AF122/AF$219*100,0)</f>
        <v>106.49109526612337</v>
      </c>
      <c r="AI122" s="31"/>
      <c r="AJ122" s="36">
        <v>0</v>
      </c>
      <c r="AK122" s="31"/>
      <c r="AL122" s="47">
        <f>(AJ122/$BJ122)</f>
        <v>0</v>
      </c>
      <c r="AM122" s="31"/>
      <c r="AN122" s="47">
        <f>IF(AL$219,AL122/AL$219*100,0)</f>
        <v>0</v>
      </c>
      <c r="AO122" s="31"/>
      <c r="AP122" s="36">
        <f>(E122+K122+Q122+W122+AD122+AJ122)</f>
        <v>2700216992</v>
      </c>
      <c r="AQ122" s="19"/>
      <c r="AR122" s="36">
        <v>622274061</v>
      </c>
      <c r="AS122" s="19"/>
      <c r="AT122" s="47">
        <f>IF($AP122,AR122/$AP122*100,0)</f>
        <v>23.045335350589482</v>
      </c>
      <c r="AU122" s="19"/>
      <c r="AV122" s="36">
        <v>109586987</v>
      </c>
      <c r="AW122" s="19"/>
      <c r="AX122" s="47">
        <f>IF($AP122,AV122/$AP122*100,0)</f>
        <v>4.0584511291009608</v>
      </c>
      <c r="AY122" s="19"/>
      <c r="AZ122" s="36">
        <v>12865229</v>
      </c>
      <c r="BA122" s="19"/>
      <c r="BB122" s="47">
        <f>IF($AP122,AZ122/$AP122*100,0)</f>
        <v>0.47645167177734726</v>
      </c>
      <c r="BC122" s="19"/>
      <c r="BD122" s="36">
        <v>58851406</v>
      </c>
      <c r="BE122" s="19"/>
      <c r="BF122" s="36">
        <v>4006</v>
      </c>
      <c r="BG122" s="19"/>
      <c r="BH122" s="30">
        <v>29</v>
      </c>
      <c r="BI122" s="19"/>
      <c r="BJ122" s="40">
        <v>1137290</v>
      </c>
      <c r="BK122" s="19"/>
      <c r="BL122" s="283">
        <f>IF(E122,BJ122,0)</f>
        <v>1137290</v>
      </c>
      <c r="BM122" s="19"/>
      <c r="BN122" s="283">
        <f>IF(K122,BJ122,0)</f>
        <v>1137290</v>
      </c>
      <c r="BO122" s="19"/>
      <c r="BP122" s="283">
        <f>IF(Q122,BJ122,0)</f>
        <v>1137290</v>
      </c>
      <c r="BQ122" s="19"/>
      <c r="BR122" s="283">
        <f>IF(W122,BJ122,0)</f>
        <v>1137290</v>
      </c>
      <c r="BS122" s="19"/>
      <c r="BT122" s="283">
        <f>IF(AD122,BJ122,0)</f>
        <v>1137290</v>
      </c>
      <c r="BU122" s="19"/>
      <c r="BV122" s="283">
        <f>IF(AJ122,BJ122,0)</f>
        <v>0</v>
      </c>
    </row>
    <row r="123" spans="1:74" ht="8.85" customHeight="1" x14ac:dyDescent="0.25">
      <c r="A123" s="30">
        <v>30</v>
      </c>
      <c r="B123" s="31"/>
      <c r="C123" s="30" t="s">
        <v>159</v>
      </c>
      <c r="D123" s="31"/>
      <c r="E123" s="36">
        <v>101320245</v>
      </c>
      <c r="F123" s="31"/>
      <c r="G123" s="47">
        <f>(E123/$BJ123)</f>
        <v>1486.3314898486094</v>
      </c>
      <c r="H123" s="31"/>
      <c r="I123" s="47">
        <f>IF(G$219,G123/G$219*100,0)</f>
        <v>101.74773283816059</v>
      </c>
      <c r="J123" s="31"/>
      <c r="K123" s="36">
        <v>10731896</v>
      </c>
      <c r="L123" s="31"/>
      <c r="M123" s="47">
        <f>(K123/$BJ123)</f>
        <v>157.4330477643469</v>
      </c>
      <c r="N123" s="31"/>
      <c r="O123" s="47">
        <f>IF(M$219,M123/M$219*100,0)</f>
        <v>197.14648511771151</v>
      </c>
      <c r="P123" s="31"/>
      <c r="Q123" s="36">
        <v>9645583</v>
      </c>
      <c r="R123" s="31"/>
      <c r="S123" s="47">
        <f>(Q123/$BJ123)</f>
        <v>141.49722743809411</v>
      </c>
      <c r="T123" s="31"/>
      <c r="U123" s="47">
        <f>IF(S$219,S123/S$219*100,0)</f>
        <v>129.25458434144389</v>
      </c>
      <c r="V123" s="31"/>
      <c r="W123" s="36">
        <v>11252695</v>
      </c>
      <c r="X123" s="31"/>
      <c r="Y123" s="47">
        <f>(W123/$BJ123)</f>
        <v>165.07298145757539</v>
      </c>
      <c r="Z123" s="31"/>
      <c r="AA123" s="47">
        <f>IF(Y$219,Y123/Y$219*100,0)</f>
        <v>93.298398444384986</v>
      </c>
      <c r="AB123" s="31"/>
      <c r="AC123" s="19"/>
      <c r="AD123" s="36">
        <v>5141741</v>
      </c>
      <c r="AE123" s="31"/>
      <c r="AF123" s="47">
        <f>(AD123/$BJ123)</f>
        <v>75.427487970895442</v>
      </c>
      <c r="AG123" s="31"/>
      <c r="AH123" s="47">
        <f>IF(AF$219,AF123/AF$219*100,0)</f>
        <v>92.513892105327173</v>
      </c>
      <c r="AI123" s="31"/>
      <c r="AJ123" s="36">
        <v>63345</v>
      </c>
      <c r="AK123" s="31"/>
      <c r="AL123" s="47">
        <f>(AJ123/$BJ123)</f>
        <v>0.92924832766107268</v>
      </c>
      <c r="AM123" s="31"/>
      <c r="AN123" s="47">
        <f>IF(AL$219,AL123/AL$219*100,0)</f>
        <v>115.15750819586469</v>
      </c>
      <c r="AO123" s="31"/>
      <c r="AP123" s="36">
        <f>(E123+K123+Q123+W123+AD123+AJ123)</f>
        <v>138155505</v>
      </c>
      <c r="AQ123" s="19"/>
      <c r="AR123" s="36">
        <v>44914174</v>
      </c>
      <c r="AS123" s="19"/>
      <c r="AT123" s="47">
        <f>IF($AP123,AR123/$AP123*100,0)</f>
        <v>32.509869223090313</v>
      </c>
      <c r="AU123" s="19"/>
      <c r="AV123" s="36">
        <v>5291185</v>
      </c>
      <c r="AW123" s="19"/>
      <c r="AX123" s="47">
        <f>IF($AP123,AV123/$AP123*100,0)</f>
        <v>3.8298763411562935</v>
      </c>
      <c r="AY123" s="19"/>
      <c r="AZ123" s="36">
        <v>444323</v>
      </c>
      <c r="BA123" s="19"/>
      <c r="BB123" s="47">
        <f>IF($AP123,AZ123/$AP123*100,0)</f>
        <v>0.32161078199525961</v>
      </c>
      <c r="BC123" s="19"/>
      <c r="BD123" s="36">
        <v>3375798</v>
      </c>
      <c r="BE123" s="19"/>
      <c r="BF123" s="36">
        <v>41</v>
      </c>
      <c r="BG123" s="19"/>
      <c r="BH123" s="30">
        <v>30</v>
      </c>
      <c r="BI123" s="19"/>
      <c r="BJ123" s="40">
        <v>68168</v>
      </c>
      <c r="BK123" s="19"/>
      <c r="BL123" s="283">
        <f>IF(E123,BJ123,0)</f>
        <v>68168</v>
      </c>
      <c r="BM123" s="19"/>
      <c r="BN123" s="283">
        <f>IF(K123,BJ123,0)</f>
        <v>68168</v>
      </c>
      <c r="BO123" s="19"/>
      <c r="BP123" s="283">
        <f>IF(Q123,BJ123,0)</f>
        <v>68168</v>
      </c>
      <c r="BQ123" s="19"/>
      <c r="BR123" s="283">
        <f>IF(W123,BJ123,0)</f>
        <v>68168</v>
      </c>
      <c r="BS123" s="19"/>
      <c r="BT123" s="283">
        <f>IF(AD123,BJ123,0)</f>
        <v>68168</v>
      </c>
      <c r="BU123" s="19"/>
      <c r="BV123" s="283">
        <f>IF(AJ123,BJ123,0)</f>
        <v>68168</v>
      </c>
    </row>
    <row r="124" spans="1:74" ht="8.85" customHeight="1" x14ac:dyDescent="0.25">
      <c r="A124" s="37"/>
      <c r="B124" s="31"/>
      <c r="C124" s="30"/>
      <c r="D124" s="31"/>
      <c r="E124" s="31"/>
      <c r="F124" s="31"/>
      <c r="G124" s="38"/>
      <c r="H124" s="31"/>
      <c r="I124" s="38"/>
      <c r="J124" s="31"/>
      <c r="K124" s="31"/>
      <c r="L124" s="31"/>
      <c r="M124" s="38"/>
      <c r="N124" s="31"/>
      <c r="O124" s="38"/>
      <c r="P124" s="31"/>
      <c r="Q124" s="31"/>
      <c r="R124" s="31"/>
      <c r="S124" s="38"/>
      <c r="T124" s="31"/>
      <c r="U124" s="38"/>
      <c r="V124" s="31"/>
      <c r="W124" s="31"/>
      <c r="X124" s="31"/>
      <c r="Y124" s="38"/>
      <c r="Z124" s="31"/>
      <c r="AA124" s="38"/>
      <c r="AB124" s="31"/>
      <c r="AC124" s="19"/>
      <c r="AD124" s="31"/>
      <c r="AE124" s="31"/>
      <c r="AF124" s="38"/>
      <c r="AG124" s="31"/>
      <c r="AH124" s="38"/>
      <c r="AI124" s="31"/>
      <c r="AJ124" s="31"/>
      <c r="AK124" s="31"/>
      <c r="AL124" s="38"/>
      <c r="AM124" s="31"/>
      <c r="AN124" s="38"/>
      <c r="AO124" s="31"/>
      <c r="AP124" s="30"/>
      <c r="AQ124" s="19"/>
      <c r="AR124" s="31"/>
      <c r="AS124" s="19"/>
      <c r="AT124" s="38"/>
      <c r="AU124" s="19"/>
      <c r="AV124" s="31"/>
      <c r="AW124" s="19"/>
      <c r="AX124" s="38"/>
      <c r="AY124" s="19"/>
      <c r="AZ124" s="31"/>
      <c r="BA124" s="19"/>
      <c r="BB124" s="38"/>
      <c r="BC124" s="19"/>
      <c r="BD124" s="31"/>
      <c r="BE124" s="19"/>
      <c r="BF124" s="30"/>
      <c r="BG124" s="19"/>
      <c r="BH124" s="37"/>
      <c r="BI124" s="19"/>
      <c r="BJ124" s="40"/>
      <c r="BK124" s="19"/>
      <c r="BL124" s="19"/>
      <c r="BM124" s="19"/>
      <c r="BN124" s="19"/>
      <c r="BO124" s="19"/>
      <c r="BP124" s="19"/>
      <c r="BQ124" s="19"/>
      <c r="BR124" s="19"/>
      <c r="BS124" s="19"/>
      <c r="BT124" s="19"/>
      <c r="BU124" s="19"/>
      <c r="BV124" s="19"/>
    </row>
    <row r="125" spans="1:74" ht="8.85" customHeight="1" x14ac:dyDescent="0.25">
      <c r="A125" s="30">
        <v>31</v>
      </c>
      <c r="B125" s="31"/>
      <c r="C125" s="30" t="s">
        <v>160</v>
      </c>
      <c r="D125" s="31"/>
      <c r="E125" s="36">
        <v>14877187</v>
      </c>
      <c r="F125" s="31"/>
      <c r="G125" s="47">
        <f>(E125/$BJ125)</f>
        <v>971.0323738659356</v>
      </c>
      <c r="H125" s="31"/>
      <c r="I125" s="47">
        <f>IF(G$219,G125/G$219*100,0)</f>
        <v>66.472616121037305</v>
      </c>
      <c r="J125" s="31"/>
      <c r="K125" s="36">
        <v>829393</v>
      </c>
      <c r="L125" s="31"/>
      <c r="M125" s="47">
        <f>(K125/$BJ125)</f>
        <v>54.134390705567519</v>
      </c>
      <c r="N125" s="31"/>
      <c r="O125" s="47">
        <f>IF(M$219,M125/M$219*100,0)</f>
        <v>67.79011778750862</v>
      </c>
      <c r="P125" s="31"/>
      <c r="Q125" s="36">
        <v>1558394</v>
      </c>
      <c r="R125" s="31"/>
      <c r="S125" s="47">
        <f>(Q125/$BJ125)</f>
        <v>101.71620651393512</v>
      </c>
      <c r="T125" s="31"/>
      <c r="U125" s="47">
        <f>IF(S$219,S125/S$219*100,0)</f>
        <v>92.915502528126694</v>
      </c>
      <c r="V125" s="31"/>
      <c r="W125" s="36">
        <v>2440837</v>
      </c>
      <c r="X125" s="31"/>
      <c r="Y125" s="47">
        <f>(W125/$BJ125)</f>
        <v>159.31316493701456</v>
      </c>
      <c r="Z125" s="31"/>
      <c r="AA125" s="47">
        <f>IF(Y$219,Y125/Y$219*100,0)</f>
        <v>90.042979829195403</v>
      </c>
      <c r="AB125" s="31"/>
      <c r="AC125" s="19"/>
      <c r="AD125" s="36">
        <v>1087099</v>
      </c>
      <c r="AE125" s="31"/>
      <c r="AF125" s="47">
        <f>(AD125/$BJ125)</f>
        <v>70.954833235428495</v>
      </c>
      <c r="AG125" s="31"/>
      <c r="AH125" s="47">
        <f>IF(AF$219,AF125/AF$219*100,0)</f>
        <v>87.028057845792617</v>
      </c>
      <c r="AI125" s="31"/>
      <c r="AJ125" s="36">
        <v>6779</v>
      </c>
      <c r="AK125" s="31"/>
      <c r="AL125" s="47">
        <f>(AJ125/$BJ125)</f>
        <v>0.44246459108413289</v>
      </c>
      <c r="AM125" s="31"/>
      <c r="AN125" s="47">
        <f>IF(AL$219,AL125/AL$219*100,0)</f>
        <v>54.832619287462656</v>
      </c>
      <c r="AO125" s="31"/>
      <c r="AP125" s="36">
        <f>(E125+K125+Q125+W125+AD125+AJ125)</f>
        <v>20799689</v>
      </c>
      <c r="AQ125" s="19"/>
      <c r="AR125" s="36">
        <v>11930168</v>
      </c>
      <c r="AS125" s="19"/>
      <c r="AT125" s="47">
        <f>IF($AP125,AR125/$AP125*100,0)</f>
        <v>57.357434527025866</v>
      </c>
      <c r="AU125" s="19"/>
      <c r="AV125" s="36">
        <v>1875453</v>
      </c>
      <c r="AW125" s="19"/>
      <c r="AX125" s="47">
        <f>IF($AP125,AV125/$AP125*100,0)</f>
        <v>9.0167357790782354</v>
      </c>
      <c r="AY125" s="19"/>
      <c r="AZ125" s="36">
        <v>0</v>
      </c>
      <c r="BA125" s="19"/>
      <c r="BB125" s="47">
        <f>IF($AP125,AZ125/$AP125*100,0)</f>
        <v>0</v>
      </c>
      <c r="BC125" s="19"/>
      <c r="BD125" s="36">
        <v>430799</v>
      </c>
      <c r="BE125" s="19"/>
      <c r="BF125" s="36">
        <v>450</v>
      </c>
      <c r="BG125" s="19"/>
      <c r="BH125" s="30">
        <v>31</v>
      </c>
      <c r="BI125" s="19"/>
      <c r="BJ125" s="40">
        <v>15321</v>
      </c>
      <c r="BK125" s="19"/>
      <c r="BL125" s="283">
        <f>IF(E125,BJ125,0)</f>
        <v>15321</v>
      </c>
      <c r="BM125" s="19"/>
      <c r="BN125" s="283">
        <f>IF(K125,BJ125,0)</f>
        <v>15321</v>
      </c>
      <c r="BO125" s="19"/>
      <c r="BP125" s="283">
        <f>IF(Q125,BJ125,0)</f>
        <v>15321</v>
      </c>
      <c r="BQ125" s="19"/>
      <c r="BR125" s="283">
        <f>IF(W125,BJ125,0)</f>
        <v>15321</v>
      </c>
      <c r="BS125" s="19"/>
      <c r="BT125" s="283">
        <f>IF(AD125,BJ125,0)</f>
        <v>15321</v>
      </c>
      <c r="BU125" s="19"/>
      <c r="BV125" s="283">
        <f>IF(AJ125,BJ125,0)</f>
        <v>15321</v>
      </c>
    </row>
    <row r="126" spans="1:74" ht="8.85" customHeight="1" x14ac:dyDescent="0.25">
      <c r="A126" s="30">
        <v>32</v>
      </c>
      <c r="B126" s="31"/>
      <c r="C126" s="30" t="s">
        <v>161</v>
      </c>
      <c r="D126" s="31"/>
      <c r="E126" s="36">
        <v>29727526</v>
      </c>
      <c r="F126" s="31"/>
      <c r="G126" s="47">
        <f>(E126/$BJ126)</f>
        <v>1137.5473921861249</v>
      </c>
      <c r="H126" s="31"/>
      <c r="I126" s="47">
        <f>IF(G$219,G126/G$219*100,0)</f>
        <v>77.871503726728633</v>
      </c>
      <c r="J126" s="31"/>
      <c r="K126" s="36">
        <v>1707257</v>
      </c>
      <c r="L126" s="31"/>
      <c r="M126" s="47">
        <f>(K126/$BJ126)</f>
        <v>65.329545019706885</v>
      </c>
      <c r="N126" s="31"/>
      <c r="O126" s="47">
        <f>IF(M$219,M126/M$219*100,0)</f>
        <v>81.809317407442478</v>
      </c>
      <c r="P126" s="31"/>
      <c r="Q126" s="36">
        <v>2646854</v>
      </c>
      <c r="R126" s="31"/>
      <c r="S126" s="47">
        <f>(Q126/$BJ126)</f>
        <v>101.28397045880688</v>
      </c>
      <c r="T126" s="31"/>
      <c r="U126" s="47">
        <f>IF(S$219,S126/S$219*100,0)</f>
        <v>92.520664462006792</v>
      </c>
      <c r="V126" s="31"/>
      <c r="W126" s="36">
        <v>3363854</v>
      </c>
      <c r="X126" s="31"/>
      <c r="Y126" s="47">
        <f>(W126/$BJ126)</f>
        <v>128.7205449049095</v>
      </c>
      <c r="Z126" s="31"/>
      <c r="AA126" s="47">
        <f>IF(Y$219,Y126/Y$219*100,0)</f>
        <v>72.752188640895653</v>
      </c>
      <c r="AB126" s="31"/>
      <c r="AC126" s="19"/>
      <c r="AD126" s="36">
        <v>1480671</v>
      </c>
      <c r="AE126" s="31"/>
      <c r="AF126" s="47">
        <f>(AD126/$BJ126)</f>
        <v>56.659051773619559</v>
      </c>
      <c r="AG126" s="31"/>
      <c r="AH126" s="47">
        <f>IF(AF$219,AF126/AF$219*100,0)</f>
        <v>69.493888018614328</v>
      </c>
      <c r="AI126" s="31"/>
      <c r="AJ126" s="36">
        <v>7380</v>
      </c>
      <c r="AK126" s="31"/>
      <c r="AL126" s="47">
        <f>(AJ126/$BJ126)</f>
        <v>0.28240156124440363</v>
      </c>
      <c r="AM126" s="31"/>
      <c r="AN126" s="47">
        <f>IF(AL$219,AL126/AL$219*100,0)</f>
        <v>34.996737831514018</v>
      </c>
      <c r="AO126" s="31"/>
      <c r="AP126" s="36">
        <f>(E126+K126+Q126+W126+AD126+AJ126)</f>
        <v>38933542</v>
      </c>
      <c r="AQ126" s="19"/>
      <c r="AR126" s="36">
        <v>20103866</v>
      </c>
      <c r="AS126" s="19"/>
      <c r="AT126" s="47">
        <f>IF($AP126,AR126/$AP126*100,0)</f>
        <v>51.63636537358969</v>
      </c>
      <c r="AU126" s="19"/>
      <c r="AV126" s="36">
        <v>1967801</v>
      </c>
      <c r="AW126" s="19"/>
      <c r="AX126" s="47">
        <f>IF($AP126,AV126/$AP126*100,0)</f>
        <v>5.0542563016742736</v>
      </c>
      <c r="AY126" s="19"/>
      <c r="AZ126" s="36">
        <v>0</v>
      </c>
      <c r="BA126" s="19"/>
      <c r="BB126" s="47">
        <f>IF($AP126,AZ126/$AP126*100,0)</f>
        <v>0</v>
      </c>
      <c r="BC126" s="19"/>
      <c r="BD126" s="36">
        <v>814948</v>
      </c>
      <c r="BE126" s="19"/>
      <c r="BF126" s="36">
        <v>4869</v>
      </c>
      <c r="BG126" s="19"/>
      <c r="BH126" s="30">
        <v>32</v>
      </c>
      <c r="BI126" s="19"/>
      <c r="BJ126" s="40">
        <v>26133</v>
      </c>
      <c r="BK126" s="19"/>
      <c r="BL126" s="283">
        <f>IF(E126,BJ126,0)</f>
        <v>26133</v>
      </c>
      <c r="BM126" s="19"/>
      <c r="BN126" s="283">
        <f>IF(K126,BJ126,0)</f>
        <v>26133</v>
      </c>
      <c r="BO126" s="19"/>
      <c r="BP126" s="283">
        <f>IF(Q126,BJ126,0)</f>
        <v>26133</v>
      </c>
      <c r="BQ126" s="19"/>
      <c r="BR126" s="283">
        <f>IF(W126,BJ126,0)</f>
        <v>26133</v>
      </c>
      <c r="BS126" s="19"/>
      <c r="BT126" s="283">
        <f>IF(AD126,BJ126,0)</f>
        <v>26133</v>
      </c>
      <c r="BU126" s="19"/>
      <c r="BV126" s="283">
        <f>IF(AJ126,BJ126,0)</f>
        <v>26133</v>
      </c>
    </row>
    <row r="127" spans="1:74" ht="8.85" customHeight="1" x14ac:dyDescent="0.25">
      <c r="A127" s="30">
        <v>33</v>
      </c>
      <c r="B127" s="31"/>
      <c r="C127" s="30" t="s">
        <v>100</v>
      </c>
      <c r="D127" s="31"/>
      <c r="E127" s="36">
        <v>58961631</v>
      </c>
      <c r="F127" s="31"/>
      <c r="G127" s="47">
        <f>(E127/$BJ127)</f>
        <v>1049.0460101414465</v>
      </c>
      <c r="H127" s="31"/>
      <c r="I127" s="47">
        <f>IF(G$219,G127/G$219*100,0)</f>
        <v>71.813087392558714</v>
      </c>
      <c r="J127" s="31"/>
      <c r="K127" s="36">
        <v>3329293</v>
      </c>
      <c r="L127" s="31"/>
      <c r="M127" s="47">
        <f>(K127/$BJ127)</f>
        <v>59.234818966284138</v>
      </c>
      <c r="N127" s="31"/>
      <c r="O127" s="47">
        <f>IF(M$219,M127/M$219*100,0)</f>
        <v>74.17715988873536</v>
      </c>
      <c r="P127" s="31"/>
      <c r="Q127" s="36">
        <v>6658800</v>
      </c>
      <c r="R127" s="31"/>
      <c r="S127" s="47">
        <f>(Q127/$BJ127)</f>
        <v>118.47344542300507</v>
      </c>
      <c r="T127" s="31"/>
      <c r="U127" s="47">
        <f>IF(S$219,S127/S$219*100,0)</f>
        <v>108.22286924561043</v>
      </c>
      <c r="V127" s="31"/>
      <c r="W127" s="36">
        <v>7871960</v>
      </c>
      <c r="X127" s="31"/>
      <c r="Y127" s="47">
        <f>(W127/$BJ127)</f>
        <v>140.05800195712126</v>
      </c>
      <c r="Z127" s="31"/>
      <c r="AA127" s="47">
        <f>IF(Y$219,Y127/Y$219*100,0)</f>
        <v>79.160060941155805</v>
      </c>
      <c r="AB127" s="31"/>
      <c r="AC127" s="19"/>
      <c r="AD127" s="36">
        <v>3705342</v>
      </c>
      <c r="AE127" s="31"/>
      <c r="AF127" s="47">
        <f>(AD127/$BJ127)</f>
        <v>65.925487056311709</v>
      </c>
      <c r="AG127" s="31"/>
      <c r="AH127" s="47">
        <f>IF(AF$219,AF127/AF$219*100,0)</f>
        <v>80.859426193169043</v>
      </c>
      <c r="AI127" s="31"/>
      <c r="AJ127" s="36">
        <v>0</v>
      </c>
      <c r="AK127" s="31"/>
      <c r="AL127" s="47">
        <f>(AJ127/$BJ127)</f>
        <v>0</v>
      </c>
      <c r="AM127" s="31"/>
      <c r="AN127" s="47">
        <f>IF(AL$219,AL127/AL$219*100,0)</f>
        <v>0</v>
      </c>
      <c r="AO127" s="31"/>
      <c r="AP127" s="36">
        <f>(E127+K127+Q127+W127+AD127+AJ127)</f>
        <v>80527026</v>
      </c>
      <c r="AQ127" s="19"/>
      <c r="AR127" s="36">
        <v>40584361</v>
      </c>
      <c r="AS127" s="19"/>
      <c r="AT127" s="47">
        <f>IF($AP127,AR127/$AP127*100,0)</f>
        <v>50.39843517876843</v>
      </c>
      <c r="AU127" s="19"/>
      <c r="AV127" s="36">
        <v>7332553</v>
      </c>
      <c r="AW127" s="19"/>
      <c r="AX127" s="47">
        <f>IF($AP127,AV127/$AP127*100,0)</f>
        <v>9.105704462499336</v>
      </c>
      <c r="AY127" s="19"/>
      <c r="AZ127" s="36">
        <v>0</v>
      </c>
      <c r="BA127" s="19"/>
      <c r="BB127" s="47">
        <f>IF($AP127,AZ127/$AP127*100,0)</f>
        <v>0</v>
      </c>
      <c r="BC127" s="19"/>
      <c r="BD127" s="36">
        <v>2338433</v>
      </c>
      <c r="BE127" s="19"/>
      <c r="BF127" s="36">
        <v>684</v>
      </c>
      <c r="BG127" s="19"/>
      <c r="BH127" s="30">
        <v>33</v>
      </c>
      <c r="BI127" s="19"/>
      <c r="BJ127" s="40">
        <v>56205</v>
      </c>
      <c r="BK127" s="19"/>
      <c r="BL127" s="283">
        <f>IF(E127,BJ127,0)</f>
        <v>56205</v>
      </c>
      <c r="BM127" s="19"/>
      <c r="BN127" s="283">
        <f>IF(K127,BJ127,0)</f>
        <v>56205</v>
      </c>
      <c r="BO127" s="19"/>
      <c r="BP127" s="283">
        <f>IF(Q127,BJ127,0)</f>
        <v>56205</v>
      </c>
      <c r="BQ127" s="19"/>
      <c r="BR127" s="283">
        <f>IF(W127,BJ127,0)</f>
        <v>56205</v>
      </c>
      <c r="BS127" s="19"/>
      <c r="BT127" s="283">
        <f>IF(AD127,BJ127,0)</f>
        <v>56205</v>
      </c>
      <c r="BU127" s="19"/>
      <c r="BV127" s="283">
        <f>IF(AJ127,BJ127,0)</f>
        <v>0</v>
      </c>
    </row>
    <row r="128" spans="1:74" ht="8.85" customHeight="1" x14ac:dyDescent="0.25">
      <c r="A128" s="30">
        <v>34</v>
      </c>
      <c r="B128" s="31"/>
      <c r="C128" s="30" t="s">
        <v>162</v>
      </c>
      <c r="D128" s="31"/>
      <c r="E128" s="36">
        <v>125226418</v>
      </c>
      <c r="F128" s="31"/>
      <c r="G128" s="47">
        <f>(E128/$BJ128)</f>
        <v>1490.82618633777</v>
      </c>
      <c r="H128" s="31"/>
      <c r="I128" s="47">
        <f>IF(G$219,G128/G$219*100,0)</f>
        <v>102.05542004030302</v>
      </c>
      <c r="J128" s="31"/>
      <c r="K128" s="36">
        <v>6047925</v>
      </c>
      <c r="L128" s="31"/>
      <c r="M128" s="47">
        <f>(K128/$BJ128)</f>
        <v>72.000821448129713</v>
      </c>
      <c r="N128" s="31"/>
      <c r="O128" s="47">
        <f>IF(M$219,M128/M$219*100,0)</f>
        <v>90.163463616190725</v>
      </c>
      <c r="P128" s="31"/>
      <c r="Q128" s="36">
        <v>8760541</v>
      </c>
      <c r="R128" s="31"/>
      <c r="S128" s="47">
        <f>(Q128/$BJ128)</f>
        <v>104.29463796757065</v>
      </c>
      <c r="T128" s="31"/>
      <c r="U128" s="47">
        <f>IF(S$219,S128/S$219*100,0)</f>
        <v>95.270842571367993</v>
      </c>
      <c r="V128" s="31"/>
      <c r="W128" s="36">
        <v>14382556</v>
      </c>
      <c r="X128" s="31"/>
      <c r="Y128" s="47">
        <f>(W128/$BJ128)</f>
        <v>171.22498154717968</v>
      </c>
      <c r="Z128" s="31"/>
      <c r="AA128" s="47">
        <f>IF(Y$219,Y128/Y$219*100,0)</f>
        <v>96.775477191746845</v>
      </c>
      <c r="AB128" s="31"/>
      <c r="AC128" s="19"/>
      <c r="AD128" s="36">
        <v>4936138</v>
      </c>
      <c r="AE128" s="31"/>
      <c r="AF128" s="47">
        <f>(AD128/$BJ128)</f>
        <v>58.764946784447247</v>
      </c>
      <c r="AG128" s="31"/>
      <c r="AH128" s="47">
        <f>IF(AF$219,AF128/AF$219*100,0)</f>
        <v>72.076826269083895</v>
      </c>
      <c r="AI128" s="31"/>
      <c r="AJ128" s="36">
        <v>78819</v>
      </c>
      <c r="AK128" s="31"/>
      <c r="AL128" s="47">
        <f>(AJ128/$BJ128)</f>
        <v>0.938343770089764</v>
      </c>
      <c r="AM128" s="31"/>
      <c r="AN128" s="47">
        <f>IF(AL$219,AL128/AL$219*100,0)</f>
        <v>116.28466490397884</v>
      </c>
      <c r="AO128" s="31"/>
      <c r="AP128" s="36">
        <f>(E128+K128+Q128+W128+AD128+AJ128)</f>
        <v>159432397</v>
      </c>
      <c r="AQ128" s="19"/>
      <c r="AR128" s="36">
        <v>73247642</v>
      </c>
      <c r="AS128" s="19"/>
      <c r="AT128" s="47">
        <f>IF($AP128,AR128/$AP128*100,0)</f>
        <v>45.942759049153601</v>
      </c>
      <c r="AU128" s="19"/>
      <c r="AV128" s="36">
        <v>7598905</v>
      </c>
      <c r="AW128" s="19"/>
      <c r="AX128" s="47">
        <f>IF($AP128,AV128/$AP128*100,0)</f>
        <v>4.7662238936293484</v>
      </c>
      <c r="AY128" s="19"/>
      <c r="AZ128" s="36">
        <v>0</v>
      </c>
      <c r="BA128" s="19"/>
      <c r="BB128" s="47">
        <f>IF($AP128,AZ128/$AP128*100,0)</f>
        <v>0</v>
      </c>
      <c r="BC128" s="19"/>
      <c r="BD128" s="36">
        <v>2577349</v>
      </c>
      <c r="BE128" s="19"/>
      <c r="BF128" s="36">
        <v>6562</v>
      </c>
      <c r="BG128" s="19"/>
      <c r="BH128" s="30">
        <v>34</v>
      </c>
      <c r="BI128" s="19"/>
      <c r="BJ128" s="40">
        <v>83998</v>
      </c>
      <c r="BK128" s="19"/>
      <c r="BL128" s="283">
        <f>IF(E128,BJ128,0)</f>
        <v>83998</v>
      </c>
      <c r="BM128" s="19"/>
      <c r="BN128" s="283">
        <f>IF(K128,BJ128,0)</f>
        <v>83998</v>
      </c>
      <c r="BO128" s="19"/>
      <c r="BP128" s="283">
        <f>IF(Q128,BJ128,0)</f>
        <v>83998</v>
      </c>
      <c r="BQ128" s="19"/>
      <c r="BR128" s="283">
        <f>IF(W128,BJ128,0)</f>
        <v>83998</v>
      </c>
      <c r="BS128" s="19"/>
      <c r="BT128" s="283">
        <f>IF(AD128,BJ128,0)</f>
        <v>83998</v>
      </c>
      <c r="BU128" s="19"/>
      <c r="BV128" s="283">
        <f>IF(AJ128,BJ128,0)</f>
        <v>83998</v>
      </c>
    </row>
    <row r="129" spans="1:74" ht="8.85" customHeight="1" x14ac:dyDescent="0.25">
      <c r="A129" s="30">
        <v>35</v>
      </c>
      <c r="B129" s="31"/>
      <c r="C129" s="30" t="s">
        <v>163</v>
      </c>
      <c r="D129" s="31"/>
      <c r="E129" s="36">
        <v>18641732</v>
      </c>
      <c r="F129" s="31"/>
      <c r="G129" s="47">
        <f>(E129/$BJ129)</f>
        <v>1095.0265507518798</v>
      </c>
      <c r="H129" s="31"/>
      <c r="I129" s="47">
        <f>IF(G$219,G129/G$219*100,0)</f>
        <v>74.960713473104917</v>
      </c>
      <c r="J129" s="31"/>
      <c r="K129" s="36">
        <v>1279980</v>
      </c>
      <c r="L129" s="31"/>
      <c r="M129" s="47">
        <f>(K129/$BJ129)</f>
        <v>75.186795112781951</v>
      </c>
      <c r="N129" s="31"/>
      <c r="O129" s="47">
        <f>IF(M$219,M129/M$219*100,0)</f>
        <v>94.153118384254157</v>
      </c>
      <c r="P129" s="31"/>
      <c r="Q129" s="36">
        <v>1236510</v>
      </c>
      <c r="R129" s="31"/>
      <c r="S129" s="47">
        <f>(Q129/$BJ129)</f>
        <v>72.63334116541354</v>
      </c>
      <c r="T129" s="31"/>
      <c r="U129" s="47">
        <f>IF(S$219,S129/S$219*100,0)</f>
        <v>66.348948962785883</v>
      </c>
      <c r="V129" s="31"/>
      <c r="W129" s="36">
        <v>3003202</v>
      </c>
      <c r="X129" s="31"/>
      <c r="Y129" s="47">
        <f>(W129/$BJ129)</f>
        <v>176.40989191729324</v>
      </c>
      <c r="Z129" s="31"/>
      <c r="AA129" s="47">
        <f>IF(Y$219,Y129/Y$219*100,0)</f>
        <v>99.705961813384349</v>
      </c>
      <c r="AB129" s="31"/>
      <c r="AC129" s="19"/>
      <c r="AD129" s="36">
        <v>1178394</v>
      </c>
      <c r="AE129" s="31"/>
      <c r="AF129" s="47">
        <f>(AD129/$BJ129)</f>
        <v>69.219572368421055</v>
      </c>
      <c r="AG129" s="31"/>
      <c r="AH129" s="47">
        <f>IF(AF$219,AF129/AF$219*100,0)</f>
        <v>84.899712584090835</v>
      </c>
      <c r="AI129" s="31"/>
      <c r="AJ129" s="36">
        <v>8336</v>
      </c>
      <c r="AK129" s="31"/>
      <c r="AL129" s="47">
        <f>(AJ129/$BJ129)</f>
        <v>0.48966165413533835</v>
      </c>
      <c r="AM129" s="31"/>
      <c r="AN129" s="47">
        <f>IF(AL$219,AL129/AL$219*100,0)</f>
        <v>60.681536109105082</v>
      </c>
      <c r="AO129" s="31"/>
      <c r="AP129" s="36">
        <f>(E129+K129+Q129+W129+AD129+AJ129)</f>
        <v>25348154</v>
      </c>
      <c r="AQ129" s="19"/>
      <c r="AR129" s="36">
        <v>15326529</v>
      </c>
      <c r="AS129" s="19"/>
      <c r="AT129" s="47">
        <f>IF($AP129,AR129/$AP129*100,0)</f>
        <v>60.46408349894039</v>
      </c>
      <c r="AU129" s="19"/>
      <c r="AV129" s="36">
        <v>2420747</v>
      </c>
      <c r="AW129" s="19"/>
      <c r="AX129" s="47">
        <f>IF($AP129,AV129/$AP129*100,0)</f>
        <v>9.5499932657818007</v>
      </c>
      <c r="AY129" s="19"/>
      <c r="AZ129" s="36">
        <v>0</v>
      </c>
      <c r="BA129" s="19"/>
      <c r="BB129" s="47">
        <f>IF($AP129,AZ129/$AP129*100,0)</f>
        <v>0</v>
      </c>
      <c r="BC129" s="19"/>
      <c r="BD129" s="36">
        <v>578663</v>
      </c>
      <c r="BE129" s="19"/>
      <c r="BF129" s="36">
        <v>210</v>
      </c>
      <c r="BG129" s="19"/>
      <c r="BH129" s="30">
        <v>35</v>
      </c>
      <c r="BI129" s="19"/>
      <c r="BJ129" s="40">
        <v>17024</v>
      </c>
      <c r="BK129" s="19"/>
      <c r="BL129" s="283">
        <f>IF(E129,BJ129,0)</f>
        <v>17024</v>
      </c>
      <c r="BM129" s="19"/>
      <c r="BN129" s="283">
        <f>IF(K129,BJ129,0)</f>
        <v>17024</v>
      </c>
      <c r="BO129" s="19"/>
      <c r="BP129" s="283">
        <f>IF(Q129,BJ129,0)</f>
        <v>17024</v>
      </c>
      <c r="BQ129" s="19"/>
      <c r="BR129" s="283">
        <f>IF(W129,BJ129,0)</f>
        <v>17024</v>
      </c>
      <c r="BS129" s="19"/>
      <c r="BT129" s="283">
        <f>IF(AD129,BJ129,0)</f>
        <v>17024</v>
      </c>
      <c r="BU129" s="19"/>
      <c r="BV129" s="283">
        <f>IF(AJ129,BJ129,0)</f>
        <v>17024</v>
      </c>
    </row>
    <row r="130" spans="1:74" ht="8.85" customHeight="1" x14ac:dyDescent="0.25">
      <c r="A130" s="31"/>
      <c r="B130" s="31"/>
      <c r="C130" s="30"/>
      <c r="D130" s="31"/>
      <c r="E130" s="31"/>
      <c r="F130" s="19"/>
      <c r="G130" s="19"/>
      <c r="H130" s="19"/>
      <c r="I130" s="51"/>
      <c r="J130" s="19"/>
      <c r="K130" s="31"/>
      <c r="L130" s="19"/>
      <c r="M130" s="19"/>
      <c r="N130" s="19"/>
      <c r="O130" s="51"/>
      <c r="P130" s="19"/>
      <c r="Q130" s="31"/>
      <c r="R130" s="19"/>
      <c r="S130" s="19"/>
      <c r="T130" s="19"/>
      <c r="U130" s="51"/>
      <c r="V130" s="19"/>
      <c r="W130" s="31"/>
      <c r="X130" s="19"/>
      <c r="Y130" s="19"/>
      <c r="Z130" s="19"/>
      <c r="AA130" s="51"/>
      <c r="AB130" s="19"/>
      <c r="AC130" s="19"/>
      <c r="AD130" s="31"/>
      <c r="AE130" s="19"/>
      <c r="AF130" s="19"/>
      <c r="AG130" s="19"/>
      <c r="AH130" s="51"/>
      <c r="AI130" s="19"/>
      <c r="AJ130" s="31"/>
      <c r="AK130" s="19"/>
      <c r="AL130" s="19"/>
      <c r="AM130" s="19"/>
      <c r="AN130" s="51"/>
      <c r="AO130" s="19"/>
      <c r="AP130" s="11"/>
      <c r="AQ130" s="19"/>
      <c r="AR130" s="31"/>
      <c r="AS130" s="19"/>
      <c r="AT130" s="51"/>
      <c r="AU130" s="19"/>
      <c r="AV130" s="31"/>
      <c r="AW130" s="19"/>
      <c r="AX130" s="51"/>
      <c r="AY130" s="19"/>
      <c r="AZ130" s="31"/>
      <c r="BA130" s="19"/>
      <c r="BB130" s="51"/>
      <c r="BC130" s="19"/>
      <c r="BD130" s="31"/>
      <c r="BE130" s="19"/>
      <c r="BF130" s="11"/>
      <c r="BG130" s="19"/>
      <c r="BH130" s="31"/>
      <c r="BI130" s="19"/>
      <c r="BJ130" s="40"/>
      <c r="BK130" s="19"/>
      <c r="BL130" s="277"/>
      <c r="BM130" s="19"/>
      <c r="BN130" s="277"/>
      <c r="BO130" s="19"/>
      <c r="BP130" s="277"/>
      <c r="BQ130" s="19"/>
      <c r="BR130" s="277"/>
      <c r="BS130" s="19"/>
      <c r="BT130" s="277"/>
      <c r="BU130" s="19"/>
      <c r="BV130" s="277"/>
    </row>
    <row r="131" spans="1:74" ht="8.85" customHeight="1" x14ac:dyDescent="0.25">
      <c r="A131" s="30">
        <v>36</v>
      </c>
      <c r="B131" s="31"/>
      <c r="C131" s="30" t="s">
        <v>164</v>
      </c>
      <c r="D131" s="31"/>
      <c r="E131" s="36">
        <v>43076582</v>
      </c>
      <c r="F131" s="31"/>
      <c r="G131" s="47">
        <f>(E131/$BJ131)</f>
        <v>1164.7671092123408</v>
      </c>
      <c r="H131" s="31"/>
      <c r="I131" s="47">
        <f>IF(G$219,G131/G$219*100,0)</f>
        <v>79.734846133741641</v>
      </c>
      <c r="J131" s="31"/>
      <c r="K131" s="36">
        <v>2243253</v>
      </c>
      <c r="L131" s="31"/>
      <c r="M131" s="47">
        <f>(K131/$BJ131)</f>
        <v>60.656328583403187</v>
      </c>
      <c r="N131" s="31"/>
      <c r="O131" s="47">
        <f>IF(M$219,M131/M$219*100,0)</f>
        <v>75.957253894128243</v>
      </c>
      <c r="P131" s="31"/>
      <c r="Q131" s="36">
        <v>3827183</v>
      </c>
      <c r="R131" s="31"/>
      <c r="S131" s="47">
        <f>(Q131/$BJ131)</f>
        <v>103.48492550631372</v>
      </c>
      <c r="T131" s="31"/>
      <c r="U131" s="47">
        <f>IF(S$219,S131/S$219*100,0)</f>
        <v>94.531188166043052</v>
      </c>
      <c r="V131" s="31"/>
      <c r="W131" s="36">
        <v>6176907</v>
      </c>
      <c r="X131" s="31"/>
      <c r="Y131" s="47">
        <f>(W131/$BJ131)</f>
        <v>167.02017143011653</v>
      </c>
      <c r="Z131" s="31"/>
      <c r="AA131" s="47">
        <f>IF(Y$219,Y131/Y$219*100,0)</f>
        <v>94.398940182354039</v>
      </c>
      <c r="AB131" s="31"/>
      <c r="AC131" s="19"/>
      <c r="AD131" s="36">
        <v>2305217</v>
      </c>
      <c r="AE131" s="31"/>
      <c r="AF131" s="47">
        <f>(AD131/$BJ131)</f>
        <v>62.331801097801694</v>
      </c>
      <c r="AG131" s="31"/>
      <c r="AH131" s="47">
        <f>IF(AF$219,AF131/AF$219*100,0)</f>
        <v>76.451671355114371</v>
      </c>
      <c r="AI131" s="31"/>
      <c r="AJ131" s="36">
        <v>13224</v>
      </c>
      <c r="AK131" s="31"/>
      <c r="AL131" s="47">
        <f>(AJ131/$BJ131)</f>
        <v>0.35756969418381418</v>
      </c>
      <c r="AM131" s="31"/>
      <c r="AN131" s="47">
        <f>IF(AL$219,AL131/AL$219*100,0)</f>
        <v>44.311981805991429</v>
      </c>
      <c r="AO131" s="31"/>
      <c r="AP131" s="36">
        <f>(E131+K131+Q131+W131+AD131+AJ131)</f>
        <v>57642366</v>
      </c>
      <c r="AQ131" s="19"/>
      <c r="AR131" s="36">
        <v>29364561</v>
      </c>
      <c r="AS131" s="19"/>
      <c r="AT131" s="47">
        <f>IF($AP131,AR131/$AP131*100,0)</f>
        <v>50.94267122900542</v>
      </c>
      <c r="AU131" s="19"/>
      <c r="AV131" s="36">
        <v>3305910</v>
      </c>
      <c r="AW131" s="19"/>
      <c r="AX131" s="47">
        <f>IF($AP131,AV131/$AP131*100,0)</f>
        <v>5.7352087178378488</v>
      </c>
      <c r="AY131" s="19"/>
      <c r="AZ131" s="36">
        <v>94471</v>
      </c>
      <c r="BA131" s="19"/>
      <c r="BB131" s="47">
        <f>IF($AP131,AZ131/$AP131*100,0)</f>
        <v>0.16389160708635728</v>
      </c>
      <c r="BC131" s="19"/>
      <c r="BD131" s="36">
        <v>1173847</v>
      </c>
      <c r="BE131" s="19"/>
      <c r="BF131" s="36">
        <v>0</v>
      </c>
      <c r="BG131" s="19"/>
      <c r="BH131" s="30">
        <v>36</v>
      </c>
      <c r="BI131" s="19"/>
      <c r="BJ131" s="40">
        <v>36983</v>
      </c>
      <c r="BK131" s="19"/>
      <c r="BL131" s="283">
        <f>IF(E131,BJ131,0)</f>
        <v>36983</v>
      </c>
      <c r="BM131" s="19"/>
      <c r="BN131" s="283">
        <f>IF(K131,BJ131,0)</f>
        <v>36983</v>
      </c>
      <c r="BO131" s="19"/>
      <c r="BP131" s="283">
        <f>IF(Q131,BJ131,0)</f>
        <v>36983</v>
      </c>
      <c r="BQ131" s="19"/>
      <c r="BR131" s="283">
        <f>IF(W131,BJ131,0)</f>
        <v>36983</v>
      </c>
      <c r="BS131" s="19"/>
      <c r="BT131" s="283">
        <f>IF(AD131,BJ131,0)</f>
        <v>36983</v>
      </c>
      <c r="BU131" s="19"/>
      <c r="BV131" s="283">
        <f>IF(AJ131,BJ131,0)</f>
        <v>36983</v>
      </c>
    </row>
    <row r="132" spans="1:74" ht="8.85" customHeight="1" x14ac:dyDescent="0.25">
      <c r="A132" s="30">
        <v>37</v>
      </c>
      <c r="B132" s="31"/>
      <c r="C132" s="30" t="s">
        <v>165</v>
      </c>
      <c r="D132" s="31"/>
      <c r="E132" s="36">
        <v>22717754</v>
      </c>
      <c r="F132" s="31"/>
      <c r="G132" s="47">
        <f>(E132/$BJ132)</f>
        <v>1018.185460738616</v>
      </c>
      <c r="H132" s="31"/>
      <c r="I132" s="47">
        <f>IF(G$219,G132/G$219*100,0)</f>
        <v>69.700509574404663</v>
      </c>
      <c r="J132" s="31"/>
      <c r="K132" s="36">
        <v>1767638</v>
      </c>
      <c r="L132" s="31"/>
      <c r="M132" s="47">
        <f>(K132/$BJ132)</f>
        <v>79.2236464682682</v>
      </c>
      <c r="N132" s="31"/>
      <c r="O132" s="47">
        <f>IF(M$219,M132/M$219*100,0)</f>
        <v>99.208289880826143</v>
      </c>
      <c r="P132" s="31"/>
      <c r="Q132" s="36">
        <v>2117576</v>
      </c>
      <c r="R132" s="31"/>
      <c r="S132" s="47">
        <f>(Q132/$BJ132)</f>
        <v>94.907493725349582</v>
      </c>
      <c r="T132" s="31"/>
      <c r="U132" s="47">
        <f>IF(S$219,S132/S$219*100,0)</f>
        <v>86.695894149058432</v>
      </c>
      <c r="V132" s="31"/>
      <c r="W132" s="36">
        <v>2777820</v>
      </c>
      <c r="X132" s="31"/>
      <c r="Y132" s="47">
        <f>(W132/$BJ132)</f>
        <v>124.4989243456436</v>
      </c>
      <c r="Z132" s="31"/>
      <c r="AA132" s="47">
        <f>IF(Y$219,Y132/Y$219*100,0)</f>
        <v>70.366150456199605</v>
      </c>
      <c r="AB132" s="31"/>
      <c r="AC132" s="19"/>
      <c r="AD132" s="36">
        <v>979913</v>
      </c>
      <c r="AE132" s="31"/>
      <c r="AF132" s="47">
        <f>(AD132/$BJ132)</f>
        <v>43.91865363929724</v>
      </c>
      <c r="AG132" s="31"/>
      <c r="AH132" s="47">
        <f>IF(AF$219,AF132/AF$219*100,0)</f>
        <v>53.867438695094393</v>
      </c>
      <c r="AI132" s="31"/>
      <c r="AJ132" s="36">
        <v>0</v>
      </c>
      <c r="AK132" s="31"/>
      <c r="AL132" s="47">
        <f>(AJ132/$BJ132)</f>
        <v>0</v>
      </c>
      <c r="AM132" s="31"/>
      <c r="AN132" s="47">
        <f>IF(AL$219,AL132/AL$219*100,0)</f>
        <v>0</v>
      </c>
      <c r="AO132" s="31"/>
      <c r="AP132" s="36">
        <f>(E132+K132+Q132+W132+AD132+AJ132)</f>
        <v>30360701</v>
      </c>
      <c r="AQ132" s="19"/>
      <c r="AR132" s="36">
        <v>7031750</v>
      </c>
      <c r="AS132" s="19"/>
      <c r="AT132" s="47">
        <f>IF($AP132,AR132/$AP132*100,0)</f>
        <v>23.160697113021207</v>
      </c>
      <c r="AU132" s="19"/>
      <c r="AV132" s="36">
        <v>1478783</v>
      </c>
      <c r="AW132" s="19"/>
      <c r="AX132" s="47">
        <f>IF($AP132,AV132/$AP132*100,0)</f>
        <v>4.8707142829146139</v>
      </c>
      <c r="AY132" s="19"/>
      <c r="AZ132" s="36">
        <v>0</v>
      </c>
      <c r="BA132" s="19"/>
      <c r="BB132" s="47">
        <f>IF($AP132,AZ132/$AP132*100,0)</f>
        <v>0</v>
      </c>
      <c r="BC132" s="19"/>
      <c r="BD132" s="36">
        <v>644200</v>
      </c>
      <c r="BE132" s="19"/>
      <c r="BF132" s="36">
        <v>0</v>
      </c>
      <c r="BG132" s="19"/>
      <c r="BH132" s="30">
        <v>37</v>
      </c>
      <c r="BI132" s="19"/>
      <c r="BJ132" s="40">
        <v>22312</v>
      </c>
      <c r="BK132" s="19"/>
      <c r="BL132" s="283">
        <f>IF(E132,BJ132,0)</f>
        <v>22312</v>
      </c>
      <c r="BM132" s="19"/>
      <c r="BN132" s="283">
        <f>IF(K132,BJ132,0)</f>
        <v>22312</v>
      </c>
      <c r="BO132" s="19"/>
      <c r="BP132" s="283">
        <f>IF(Q132,BJ132,0)</f>
        <v>22312</v>
      </c>
      <c r="BQ132" s="19"/>
      <c r="BR132" s="283">
        <f>IF(W132,BJ132,0)</f>
        <v>22312</v>
      </c>
      <c r="BS132" s="19"/>
      <c r="BT132" s="283">
        <f>IF(AD132,BJ132,0)</f>
        <v>22312</v>
      </c>
      <c r="BU132" s="19"/>
      <c r="BV132" s="283">
        <f>IF(AJ132,BJ132,0)</f>
        <v>0</v>
      </c>
    </row>
    <row r="133" spans="1:74" ht="8.85" customHeight="1" x14ac:dyDescent="0.25">
      <c r="A133" s="30">
        <v>38</v>
      </c>
      <c r="B133" s="31"/>
      <c r="C133" s="30" t="s">
        <v>166</v>
      </c>
      <c r="D133" s="31"/>
      <c r="E133" s="36">
        <v>13633557</v>
      </c>
      <c r="F133" s="31"/>
      <c r="G133" s="47">
        <f>(E133/$BJ133)</f>
        <v>856.05657415546909</v>
      </c>
      <c r="H133" s="31"/>
      <c r="I133" s="47">
        <f>IF(G$219,G133/G$219*100,0)</f>
        <v>58.601877304230058</v>
      </c>
      <c r="J133" s="31"/>
      <c r="K133" s="36">
        <v>805317</v>
      </c>
      <c r="L133" s="31"/>
      <c r="M133" s="47">
        <f>(K133/$BJ133)</f>
        <v>50.566181087529827</v>
      </c>
      <c r="N133" s="31"/>
      <c r="O133" s="47">
        <f>IF(M$219,M133/M$219*100,0)</f>
        <v>63.321805737726578</v>
      </c>
      <c r="P133" s="31"/>
      <c r="Q133" s="36">
        <v>1342101</v>
      </c>
      <c r="R133" s="31"/>
      <c r="S133" s="47">
        <f>(Q133/$BJ133)</f>
        <v>84.271066181087534</v>
      </c>
      <c r="T133" s="31"/>
      <c r="U133" s="47">
        <f>IF(S$219,S133/S$219*100,0)</f>
        <v>76.979753091008646</v>
      </c>
      <c r="V133" s="31"/>
      <c r="W133" s="36">
        <v>2525091</v>
      </c>
      <c r="X133" s="31"/>
      <c r="Y133" s="47">
        <f>(W133/$BJ133)</f>
        <v>158.55148813261334</v>
      </c>
      <c r="Z133" s="31"/>
      <c r="AA133" s="47">
        <f>IF(Y$219,Y133/Y$219*100,0)</f>
        <v>89.612484024519247</v>
      </c>
      <c r="AB133" s="31"/>
      <c r="AC133" s="19"/>
      <c r="AD133" s="36">
        <v>1065215</v>
      </c>
      <c r="AE133" s="31"/>
      <c r="AF133" s="47">
        <f>(AD133/$BJ133)</f>
        <v>66.885281928921259</v>
      </c>
      <c r="AG133" s="31"/>
      <c r="AH133" s="47">
        <f>IF(AF$219,AF133/AF$219*100,0)</f>
        <v>82.03664104781339</v>
      </c>
      <c r="AI133" s="31"/>
      <c r="AJ133" s="36">
        <v>18171</v>
      </c>
      <c r="AK133" s="31"/>
      <c r="AL133" s="47">
        <f>(AJ133/$BJ133)</f>
        <v>1.1409644606304157</v>
      </c>
      <c r="AM133" s="31"/>
      <c r="AN133" s="47">
        <f>IF(AL$219,AL133/AL$219*100,0)</f>
        <v>141.39452320237041</v>
      </c>
      <c r="AO133" s="31"/>
      <c r="AP133" s="36">
        <f>(E133+K133+Q133+W133+AD133+AJ133)</f>
        <v>19389452</v>
      </c>
      <c r="AQ133" s="19"/>
      <c r="AR133" s="36">
        <v>11398154</v>
      </c>
      <c r="AS133" s="19"/>
      <c r="AT133" s="47">
        <f>IF($AP133,AR133/$AP133*100,0)</f>
        <v>58.785333386420611</v>
      </c>
      <c r="AU133" s="19"/>
      <c r="AV133" s="36">
        <v>2564787</v>
      </c>
      <c r="AW133" s="19"/>
      <c r="AX133" s="47">
        <f>IF($AP133,AV133/$AP133*100,0)</f>
        <v>13.227743620603615</v>
      </c>
      <c r="AY133" s="19"/>
      <c r="AZ133" s="36">
        <v>0</v>
      </c>
      <c r="BA133" s="19"/>
      <c r="BB133" s="47">
        <f>IF($AP133,AZ133/$AP133*100,0)</f>
        <v>0</v>
      </c>
      <c r="BC133" s="19"/>
      <c r="BD133" s="36">
        <v>232113</v>
      </c>
      <c r="BE133" s="19"/>
      <c r="BF133" s="36">
        <v>0</v>
      </c>
      <c r="BG133" s="19"/>
      <c r="BH133" s="30">
        <v>38</v>
      </c>
      <c r="BI133" s="19"/>
      <c r="BJ133" s="40">
        <v>15926</v>
      </c>
      <c r="BK133" s="19"/>
      <c r="BL133" s="283">
        <f>IF(E133,BJ133,0)</f>
        <v>15926</v>
      </c>
      <c r="BM133" s="19"/>
      <c r="BN133" s="283">
        <f>IF(K133,BJ133,0)</f>
        <v>15926</v>
      </c>
      <c r="BO133" s="19"/>
      <c r="BP133" s="283">
        <f>IF(Q133,BJ133,0)</f>
        <v>15926</v>
      </c>
      <c r="BQ133" s="19"/>
      <c r="BR133" s="283">
        <f>IF(W133,BJ133,0)</f>
        <v>15926</v>
      </c>
      <c r="BS133" s="19"/>
      <c r="BT133" s="283">
        <f>IF(AD133,BJ133,0)</f>
        <v>15926</v>
      </c>
      <c r="BU133" s="19"/>
      <c r="BV133" s="283">
        <f>IF(AJ133,BJ133,0)</f>
        <v>15926</v>
      </c>
    </row>
    <row r="134" spans="1:74" ht="8.85" customHeight="1" x14ac:dyDescent="0.25">
      <c r="A134" s="30">
        <v>39</v>
      </c>
      <c r="B134" s="31"/>
      <c r="C134" s="30" t="s">
        <v>167</v>
      </c>
      <c r="D134" s="31"/>
      <c r="E134" s="36">
        <v>25955558</v>
      </c>
      <c r="F134" s="31"/>
      <c r="G134" s="47">
        <f>(E134/$BJ134)</f>
        <v>1311.8806166287591</v>
      </c>
      <c r="H134" s="31"/>
      <c r="I134" s="47">
        <f>IF(G$219,G134/G$219*100,0)</f>
        <v>89.805591422879743</v>
      </c>
      <c r="J134" s="31"/>
      <c r="K134" s="36">
        <v>1443914</v>
      </c>
      <c r="L134" s="31"/>
      <c r="M134" s="47">
        <f>(K134/$BJ134)</f>
        <v>72.980237553702295</v>
      </c>
      <c r="N134" s="31"/>
      <c r="O134" s="47">
        <f>IF(M$219,M134/M$219*100,0)</f>
        <v>91.389943351057681</v>
      </c>
      <c r="P134" s="31"/>
      <c r="Q134" s="36">
        <v>2232917</v>
      </c>
      <c r="R134" s="31"/>
      <c r="S134" s="47">
        <f>(Q134/$BJ134)</f>
        <v>112.85908516552944</v>
      </c>
      <c r="T134" s="31"/>
      <c r="U134" s="47">
        <f>IF(S$219,S134/S$219*100,0)</f>
        <v>103.09427545927193</v>
      </c>
      <c r="V134" s="31"/>
      <c r="W134" s="36">
        <v>2882942</v>
      </c>
      <c r="X134" s="31"/>
      <c r="Y134" s="47">
        <f>(W134/$BJ134)</f>
        <v>145.71352034369471</v>
      </c>
      <c r="Z134" s="31"/>
      <c r="AA134" s="47">
        <f>IF(Y$219,Y134/Y$219*100,0)</f>
        <v>82.356530788498361</v>
      </c>
      <c r="AB134" s="31"/>
      <c r="AC134" s="19"/>
      <c r="AD134" s="36">
        <v>1344356</v>
      </c>
      <c r="AE134" s="31"/>
      <c r="AF134" s="47">
        <f>(AD134/$BJ134)</f>
        <v>67.948243618903206</v>
      </c>
      <c r="AG134" s="31"/>
      <c r="AH134" s="47">
        <f>IF(AF$219,AF134/AF$219*100,0)</f>
        <v>83.340392846322587</v>
      </c>
      <c r="AI134" s="31"/>
      <c r="AJ134" s="36">
        <v>5373</v>
      </c>
      <c r="AK134" s="31"/>
      <c r="AL134" s="47">
        <f>(AJ134/$BJ134)</f>
        <v>0.2715693707354056</v>
      </c>
      <c r="AM134" s="31"/>
      <c r="AN134" s="47">
        <f>IF(AL$219,AL134/AL$219*100,0)</f>
        <v>33.654353852778378</v>
      </c>
      <c r="AO134" s="31"/>
      <c r="AP134" s="36">
        <f>(E134+K134+Q134+W134+AD134+AJ134)</f>
        <v>33865060</v>
      </c>
      <c r="AQ134" s="19"/>
      <c r="AR134" s="36">
        <v>18639985</v>
      </c>
      <c r="AS134" s="19"/>
      <c r="AT134" s="47">
        <f>IF($AP134,AR134/$AP134*100,0)</f>
        <v>55.041937028902353</v>
      </c>
      <c r="AU134" s="19"/>
      <c r="AV134" s="36">
        <v>2128848</v>
      </c>
      <c r="AW134" s="19"/>
      <c r="AX134" s="47">
        <f>IF($AP134,AV134/$AP134*100,0)</f>
        <v>6.2862667303704765</v>
      </c>
      <c r="AY134" s="19"/>
      <c r="AZ134" s="36">
        <v>0</v>
      </c>
      <c r="BA134" s="19"/>
      <c r="BB134" s="47">
        <f>IF($AP134,AZ134/$AP134*100,0)</f>
        <v>0</v>
      </c>
      <c r="BC134" s="19"/>
      <c r="BD134" s="36">
        <v>731123</v>
      </c>
      <c r="BE134" s="19"/>
      <c r="BF134" s="36">
        <v>339</v>
      </c>
      <c r="BG134" s="19"/>
      <c r="BH134" s="30">
        <v>39</v>
      </c>
      <c r="BI134" s="19"/>
      <c r="BJ134" s="40">
        <v>19785</v>
      </c>
      <c r="BK134" s="19"/>
      <c r="BL134" s="283">
        <f>IF(E134,BJ134,0)</f>
        <v>19785</v>
      </c>
      <c r="BM134" s="19"/>
      <c r="BN134" s="283">
        <f>IF(K134,BJ134,0)</f>
        <v>19785</v>
      </c>
      <c r="BO134" s="19"/>
      <c r="BP134" s="283">
        <f>IF(Q134,BJ134,0)</f>
        <v>19785</v>
      </c>
      <c r="BQ134" s="19"/>
      <c r="BR134" s="283">
        <f>IF(W134,BJ134,0)</f>
        <v>19785</v>
      </c>
      <c r="BS134" s="19"/>
      <c r="BT134" s="283">
        <f>IF(AD134,BJ134,0)</f>
        <v>19785</v>
      </c>
      <c r="BU134" s="19"/>
      <c r="BV134" s="283">
        <f>IF(AJ134,BJ134,0)</f>
        <v>19785</v>
      </c>
    </row>
    <row r="135" spans="1:74" ht="8.85" customHeight="1" x14ac:dyDescent="0.25">
      <c r="A135" s="30">
        <v>40</v>
      </c>
      <c r="B135" s="31"/>
      <c r="C135" s="30" t="s">
        <v>168</v>
      </c>
      <c r="D135" s="31"/>
      <c r="E135" s="53">
        <v>10197833</v>
      </c>
      <c r="F135" s="38"/>
      <c r="G135" s="47">
        <f>(E135/$BJ135)</f>
        <v>877.23294623655909</v>
      </c>
      <c r="H135" s="38"/>
      <c r="I135" s="47">
        <f>IF(G$219,G135/G$219*100,0)</f>
        <v>60.051518830164277</v>
      </c>
      <c r="J135" s="38"/>
      <c r="K135" s="53">
        <v>586653</v>
      </c>
      <c r="L135" s="38"/>
      <c r="M135" s="47">
        <f>(K135/$BJ135)</f>
        <v>50.464774193548386</v>
      </c>
      <c r="N135" s="38"/>
      <c r="O135" s="47">
        <f>IF(M$219,M135/M$219*100,0)</f>
        <v>63.194818342138134</v>
      </c>
      <c r="P135" s="38"/>
      <c r="Q135" s="53">
        <v>827205</v>
      </c>
      <c r="R135" s="38"/>
      <c r="S135" s="47">
        <f>(Q135/$BJ135)</f>
        <v>71.157419354838709</v>
      </c>
      <c r="T135" s="38"/>
      <c r="U135" s="47">
        <f>IF(S$219,S135/S$219*100,0)</f>
        <v>65.000727067556284</v>
      </c>
      <c r="V135" s="38"/>
      <c r="W135" s="53">
        <v>1488539</v>
      </c>
      <c r="X135" s="38"/>
      <c r="Y135" s="47">
        <f>(W135/$BJ135)</f>
        <v>128.04636559139786</v>
      </c>
      <c r="Z135" s="38"/>
      <c r="AA135" s="47">
        <f>IF(Y$219,Y135/Y$219*100,0)</f>
        <v>72.37114596716691</v>
      </c>
      <c r="AB135" s="38"/>
      <c r="AC135" s="52"/>
      <c r="AD135" s="53">
        <v>733049</v>
      </c>
      <c r="AE135" s="38"/>
      <c r="AF135" s="47">
        <f>(AD135/$BJ135)</f>
        <v>63.057978494623654</v>
      </c>
      <c r="AG135" s="38"/>
      <c r="AH135" s="47">
        <f>IF(AF$219,AF135/AF$219*100,0)</f>
        <v>77.342347939290633</v>
      </c>
      <c r="AI135" s="38"/>
      <c r="AJ135" s="53">
        <v>117542</v>
      </c>
      <c r="AK135" s="38"/>
      <c r="AL135" s="47">
        <f>(AJ135/$BJ135)</f>
        <v>10.111139784946237</v>
      </c>
      <c r="AM135" s="38"/>
      <c r="AN135" s="47">
        <f>IF(AL$219,AL135/AL$219*100,0)</f>
        <v>1253.0274502459638</v>
      </c>
      <c r="AO135" s="38"/>
      <c r="AP135" s="53">
        <f>(E135+K135+Q135+W135+AD135+AJ135)</f>
        <v>13950821</v>
      </c>
      <c r="AQ135" s="52"/>
      <c r="AR135" s="53">
        <v>9620421</v>
      </c>
      <c r="AS135" s="52"/>
      <c r="AT135" s="47">
        <f>IF($AP135,AR135/$AP135*100,0)</f>
        <v>68.959532919245405</v>
      </c>
      <c r="AU135" s="52"/>
      <c r="AV135" s="53">
        <v>1501063</v>
      </c>
      <c r="AW135" s="52"/>
      <c r="AX135" s="47">
        <f>IF($AP135,AV135/$AP135*100,0)</f>
        <v>10.759675004073237</v>
      </c>
      <c r="AY135" s="52"/>
      <c r="AZ135" s="53">
        <v>0</v>
      </c>
      <c r="BA135" s="52"/>
      <c r="BB135" s="47">
        <f>IF($AP135,AZ135/$AP135*100,0)</f>
        <v>0</v>
      </c>
      <c r="BC135" s="52"/>
      <c r="BD135" s="53">
        <v>231840</v>
      </c>
      <c r="BE135" s="52"/>
      <c r="BF135" s="36">
        <v>155</v>
      </c>
      <c r="BG135" s="52"/>
      <c r="BH135" s="54">
        <v>40</v>
      </c>
      <c r="BI135" s="52"/>
      <c r="BJ135" s="64">
        <v>11625</v>
      </c>
      <c r="BK135" s="52"/>
      <c r="BL135" s="286">
        <f>IF(E135,BJ135,0)</f>
        <v>11625</v>
      </c>
      <c r="BM135" s="52"/>
      <c r="BN135" s="286">
        <f>IF(K135,BJ135,0)</f>
        <v>11625</v>
      </c>
      <c r="BO135" s="52"/>
      <c r="BP135" s="286">
        <f>IF(Q135,BJ135,0)</f>
        <v>11625</v>
      </c>
      <c r="BQ135" s="52"/>
      <c r="BR135" s="286">
        <f>IF(W135,BJ135,0)</f>
        <v>11625</v>
      </c>
      <c r="BS135" s="52"/>
      <c r="BT135" s="286">
        <f>IF(AD135,BJ135,0)</f>
        <v>11625</v>
      </c>
      <c r="BU135" s="52"/>
      <c r="BV135" s="286">
        <f>IF(AJ135,BJ135,0)</f>
        <v>11625</v>
      </c>
    </row>
    <row r="136" spans="1:74" ht="8.85" customHeight="1" x14ac:dyDescent="0.25">
      <c r="A136" s="37"/>
      <c r="B136" s="31"/>
      <c r="C136" s="30"/>
      <c r="D136" s="31"/>
      <c r="E136" s="31"/>
      <c r="F136" s="31"/>
      <c r="G136" s="38"/>
      <c r="H136" s="31"/>
      <c r="I136" s="38"/>
      <c r="J136" s="31"/>
      <c r="K136" s="31"/>
      <c r="L136" s="31"/>
      <c r="M136" s="38"/>
      <c r="N136" s="31"/>
      <c r="O136" s="38"/>
      <c r="P136" s="31"/>
      <c r="Q136" s="31"/>
      <c r="R136" s="31"/>
      <c r="S136" s="38"/>
      <c r="T136" s="31"/>
      <c r="U136" s="38"/>
      <c r="V136" s="31"/>
      <c r="W136" s="31"/>
      <c r="X136" s="31"/>
      <c r="Y136" s="38"/>
      <c r="Z136" s="31"/>
      <c r="AA136" s="38"/>
      <c r="AB136" s="31"/>
      <c r="AC136" s="19"/>
      <c r="AD136" s="31"/>
      <c r="AE136" s="31"/>
      <c r="AF136" s="38"/>
      <c r="AG136" s="31"/>
      <c r="AH136" s="38"/>
      <c r="AI136" s="31"/>
      <c r="AJ136" s="31"/>
      <c r="AK136" s="31"/>
      <c r="AL136" s="38"/>
      <c r="AM136" s="31"/>
      <c r="AN136" s="38"/>
      <c r="AO136" s="31"/>
      <c r="AP136" s="56"/>
      <c r="AQ136" s="19"/>
      <c r="AR136" s="31"/>
      <c r="AS136" s="19"/>
      <c r="AT136" s="38"/>
      <c r="AU136" s="19"/>
      <c r="AV136" s="31"/>
      <c r="AW136" s="19"/>
      <c r="AX136" s="38"/>
      <c r="AY136" s="19"/>
      <c r="AZ136" s="31"/>
      <c r="BA136" s="19"/>
      <c r="BB136" s="38"/>
      <c r="BC136" s="19"/>
      <c r="BD136" s="31"/>
      <c r="BE136" s="19"/>
      <c r="BF136" s="56"/>
      <c r="BG136" s="19"/>
      <c r="BH136" s="37"/>
      <c r="BI136" s="19"/>
      <c r="BJ136" s="40"/>
      <c r="BK136" s="19"/>
      <c r="BL136" s="277"/>
      <c r="BM136" s="19"/>
      <c r="BN136" s="277"/>
      <c r="BO136" s="19"/>
      <c r="BP136" s="277"/>
      <c r="BQ136" s="19"/>
      <c r="BR136" s="277"/>
      <c r="BS136" s="19"/>
      <c r="BT136" s="277"/>
      <c r="BU136" s="19"/>
      <c r="BV136" s="277"/>
    </row>
    <row r="137" spans="1:74" ht="8.85" customHeight="1" x14ac:dyDescent="0.25">
      <c r="A137" s="30">
        <v>41</v>
      </c>
      <c r="B137" s="31"/>
      <c r="C137" s="30" t="s">
        <v>169</v>
      </c>
      <c r="D137" s="31"/>
      <c r="E137" s="36">
        <v>41635770</v>
      </c>
      <c r="F137" s="31"/>
      <c r="G137" s="47">
        <f>(E137/$BJ137)</f>
        <v>1170.0699752697842</v>
      </c>
      <c r="H137" s="31"/>
      <c r="I137" s="47">
        <f>IF(G$219,G137/G$219*100,0)</f>
        <v>80.09785707886013</v>
      </c>
      <c r="J137" s="31"/>
      <c r="K137" s="36">
        <v>3163726</v>
      </c>
      <c r="L137" s="31"/>
      <c r="M137" s="47">
        <f>(K137/$BJ137)</f>
        <v>88.908666816546756</v>
      </c>
      <c r="N137" s="31"/>
      <c r="O137" s="47">
        <f>IF(M$219,M137/M$219*100,0)</f>
        <v>111.33641511927456</v>
      </c>
      <c r="P137" s="31"/>
      <c r="Q137" s="36">
        <v>4166895</v>
      </c>
      <c r="R137" s="31"/>
      <c r="S137" s="47">
        <f>(Q137/$BJ137)</f>
        <v>117.10024168165468</v>
      </c>
      <c r="T137" s="31"/>
      <c r="U137" s="47">
        <f>IF(S$219,S137/S$219*100,0)</f>
        <v>106.9684780323125</v>
      </c>
      <c r="V137" s="31"/>
      <c r="W137" s="36">
        <v>5700545</v>
      </c>
      <c r="X137" s="31"/>
      <c r="Y137" s="47">
        <f>(W137/$BJ137)</f>
        <v>160.19966839028777</v>
      </c>
      <c r="Z137" s="31"/>
      <c r="AA137" s="47">
        <f>IF(Y$219,Y137/Y$219*100,0)</f>
        <v>90.544027012541179</v>
      </c>
      <c r="AB137" s="31"/>
      <c r="AC137" s="19"/>
      <c r="AD137" s="36">
        <v>2634601</v>
      </c>
      <c r="AE137" s="31"/>
      <c r="AF137" s="47">
        <f>(AD137/$BJ137)</f>
        <v>74.038921987410077</v>
      </c>
      <c r="AG137" s="31"/>
      <c r="AH137" s="47">
        <f>IF(AF$219,AF137/AF$219*100,0)</f>
        <v>90.810777670084946</v>
      </c>
      <c r="AI137" s="31"/>
      <c r="AJ137" s="36">
        <v>80238</v>
      </c>
      <c r="AK137" s="31"/>
      <c r="AL137" s="47">
        <f>(AJ137/$BJ137)</f>
        <v>2.2548898381294964</v>
      </c>
      <c r="AM137" s="31"/>
      <c r="AN137" s="47">
        <f>IF(AL$219,AL137/AL$219*100,0)</f>
        <v>279.43821612114726</v>
      </c>
      <c r="AO137" s="31"/>
      <c r="AP137" s="36">
        <f>(E137+K137+Q137+W137+AD137+AJ137)</f>
        <v>57381775</v>
      </c>
      <c r="AQ137" s="19"/>
      <c r="AR137" s="36">
        <v>34995747</v>
      </c>
      <c r="AS137" s="19"/>
      <c r="AT137" s="47">
        <f>IF($AP137,AR137/$AP137*100,0)</f>
        <v>60.987564431389586</v>
      </c>
      <c r="AU137" s="19"/>
      <c r="AV137" s="36">
        <v>6816892</v>
      </c>
      <c r="AW137" s="19"/>
      <c r="AX137" s="47">
        <f>IF($AP137,AV137/$AP137*100,0)</f>
        <v>11.879890435595621</v>
      </c>
      <c r="AY137" s="19"/>
      <c r="AZ137" s="36">
        <v>18481</v>
      </c>
      <c r="BA137" s="19"/>
      <c r="BB137" s="47">
        <f>IF($AP137,AZ137/$AP137*100,0)</f>
        <v>3.2207090143168284E-2</v>
      </c>
      <c r="BC137" s="19"/>
      <c r="BD137" s="36">
        <v>815339</v>
      </c>
      <c r="BE137" s="19"/>
      <c r="BF137" s="36">
        <v>169</v>
      </c>
      <c r="BG137" s="19"/>
      <c r="BH137" s="30">
        <v>41</v>
      </c>
      <c r="BI137" s="19"/>
      <c r="BJ137" s="40">
        <v>35584</v>
      </c>
      <c r="BK137" s="19"/>
      <c r="BL137" s="283">
        <f t="shared" ref="BL137:BL147" si="12">IF(E137,BJ137,0)</f>
        <v>35584</v>
      </c>
      <c r="BM137" s="19"/>
      <c r="BN137" s="283">
        <f t="shared" ref="BN137:BN147" si="13">IF(K137,BJ137,0)</f>
        <v>35584</v>
      </c>
      <c r="BO137" s="19"/>
      <c r="BP137" s="283">
        <f t="shared" ref="BP137:BP147" si="14">IF(Q137,BJ137,0)</f>
        <v>35584</v>
      </c>
      <c r="BQ137" s="19"/>
      <c r="BR137" s="283">
        <f t="shared" ref="BR137:BR147" si="15">IF(W137,BJ137,0)</f>
        <v>35584</v>
      </c>
      <c r="BS137" s="19"/>
      <c r="BT137" s="283">
        <f t="shared" ref="BT137:BT147" si="16">IF(AD137,BJ137,0)</f>
        <v>35584</v>
      </c>
      <c r="BU137" s="19"/>
      <c r="BV137" s="283">
        <f t="shared" ref="BV137:BV147" si="17">IF(AJ137,BJ137,0)</f>
        <v>35584</v>
      </c>
    </row>
    <row r="138" spans="1:74" ht="8.85" customHeight="1" x14ac:dyDescent="0.25">
      <c r="A138" s="30">
        <v>42</v>
      </c>
      <c r="B138" s="31"/>
      <c r="C138" s="30" t="s">
        <v>170</v>
      </c>
      <c r="D138" s="31"/>
      <c r="E138" s="36">
        <v>141635948</v>
      </c>
      <c r="F138" s="31"/>
      <c r="G138" s="47">
        <f>(E138/$BJ138)</f>
        <v>1346.2213477806292</v>
      </c>
      <c r="H138" s="31"/>
      <c r="I138" s="47">
        <f>IF(G$219,G138/G$219*100,0)</f>
        <v>92.156407215030839</v>
      </c>
      <c r="J138" s="31"/>
      <c r="K138" s="36">
        <v>9966772</v>
      </c>
      <c r="L138" s="31"/>
      <c r="M138" s="47">
        <f>(K138/$BJ138)</f>
        <v>94.732173747742607</v>
      </c>
      <c r="N138" s="31"/>
      <c r="O138" s="47">
        <f>IF(M$219,M138/M$219*100,0)</f>
        <v>118.62893685373528</v>
      </c>
      <c r="P138" s="31"/>
      <c r="Q138" s="36">
        <v>9423670</v>
      </c>
      <c r="R138" s="31"/>
      <c r="S138" s="47">
        <f>(Q138/$BJ138)</f>
        <v>89.570097899439219</v>
      </c>
      <c r="T138" s="31"/>
      <c r="U138" s="47">
        <f>IF(S$219,S138/S$219*100,0)</f>
        <v>81.820301238620459</v>
      </c>
      <c r="V138" s="31"/>
      <c r="W138" s="36">
        <v>20104544</v>
      </c>
      <c r="X138" s="31"/>
      <c r="Y138" s="47">
        <f>(W138/$BJ138)</f>
        <v>191.08966828248265</v>
      </c>
      <c r="Z138" s="31"/>
      <c r="AA138" s="47">
        <f>IF(Y$219,Y138/Y$219*100,0)</f>
        <v>108.00289576526734</v>
      </c>
      <c r="AB138" s="31"/>
      <c r="AC138" s="19"/>
      <c r="AD138" s="36">
        <v>7003213</v>
      </c>
      <c r="AE138" s="31"/>
      <c r="AF138" s="47">
        <f>(AD138/$BJ138)</f>
        <v>66.564138389886892</v>
      </c>
      <c r="AG138" s="31"/>
      <c r="AH138" s="47">
        <f>IF(AF$219,AF138/AF$219*100,0)</f>
        <v>81.642749649335258</v>
      </c>
      <c r="AI138" s="31"/>
      <c r="AJ138" s="36">
        <v>0</v>
      </c>
      <c r="AK138" s="31"/>
      <c r="AL138" s="47">
        <f>(AJ138/$BJ138)</f>
        <v>0</v>
      </c>
      <c r="AM138" s="31"/>
      <c r="AN138" s="47">
        <f>IF(AL$219,AL138/AL$219*100,0)</f>
        <v>0</v>
      </c>
      <c r="AO138" s="31"/>
      <c r="AP138" s="36">
        <f>(E138+K138+Q138+W138+AD138+AJ138)</f>
        <v>188134147</v>
      </c>
      <c r="AQ138" s="19"/>
      <c r="AR138" s="36">
        <v>86678435</v>
      </c>
      <c r="AS138" s="19"/>
      <c r="AT138" s="47">
        <f>IF($AP138,AR138/$AP138*100,0)</f>
        <v>46.072675472358561</v>
      </c>
      <c r="AU138" s="19"/>
      <c r="AV138" s="36">
        <v>8233203</v>
      </c>
      <c r="AW138" s="19"/>
      <c r="AX138" s="47">
        <f>IF($AP138,AV138/$AP138*100,0)</f>
        <v>4.3762406406743377</v>
      </c>
      <c r="AY138" s="19"/>
      <c r="AZ138" s="36">
        <v>1243033</v>
      </c>
      <c r="BA138" s="19"/>
      <c r="BB138" s="47">
        <f>IF($AP138,AZ138/$AP138*100,0)</f>
        <v>0.66071631323791524</v>
      </c>
      <c r="BC138" s="19"/>
      <c r="BD138" s="36">
        <v>5666599</v>
      </c>
      <c r="BE138" s="19"/>
      <c r="BF138" s="36">
        <v>41</v>
      </c>
      <c r="BG138" s="19"/>
      <c r="BH138" s="30">
        <v>42</v>
      </c>
      <c r="BI138" s="19"/>
      <c r="BJ138" s="40">
        <v>105210</v>
      </c>
      <c r="BK138" s="19"/>
      <c r="BL138" s="283">
        <f t="shared" si="12"/>
        <v>105210</v>
      </c>
      <c r="BM138" s="19"/>
      <c r="BN138" s="283">
        <f t="shared" si="13"/>
        <v>105210</v>
      </c>
      <c r="BO138" s="19"/>
      <c r="BP138" s="283">
        <f t="shared" si="14"/>
        <v>105210</v>
      </c>
      <c r="BQ138" s="19"/>
      <c r="BR138" s="283">
        <f t="shared" si="15"/>
        <v>105210</v>
      </c>
      <c r="BS138" s="19"/>
      <c r="BT138" s="283">
        <f t="shared" si="16"/>
        <v>105210</v>
      </c>
      <c r="BU138" s="19"/>
      <c r="BV138" s="283">
        <f t="shared" si="17"/>
        <v>0</v>
      </c>
    </row>
    <row r="139" spans="1:74" ht="8.85" customHeight="1" x14ac:dyDescent="0.25">
      <c r="A139" s="30">
        <v>43</v>
      </c>
      <c r="B139" s="31"/>
      <c r="C139" s="30" t="s">
        <v>171</v>
      </c>
      <c r="D139" s="31"/>
      <c r="E139" s="36">
        <v>406102518</v>
      </c>
      <c r="F139" s="31"/>
      <c r="G139" s="47">
        <f>(E139/$BJ139)</f>
        <v>1264.1992510109485</v>
      </c>
      <c r="H139" s="31"/>
      <c r="I139" s="47">
        <f>IF(G$219,G139/G$219*100,0)</f>
        <v>86.541534324329135</v>
      </c>
      <c r="J139" s="31"/>
      <c r="K139" s="36">
        <v>16166350</v>
      </c>
      <c r="L139" s="31"/>
      <c r="M139" s="47">
        <f>(K139/$BJ139)</f>
        <v>50.32593164463178</v>
      </c>
      <c r="N139" s="31"/>
      <c r="O139" s="47">
        <f>IF(M$219,M139/M$219*100,0)</f>
        <v>63.020951921507915</v>
      </c>
      <c r="P139" s="31"/>
      <c r="Q139" s="36">
        <v>30588901</v>
      </c>
      <c r="R139" s="31"/>
      <c r="S139" s="47">
        <f>(Q139/$BJ139)</f>
        <v>95.223407931314654</v>
      </c>
      <c r="T139" s="31"/>
      <c r="U139" s="47">
        <f>IF(S$219,S139/S$219*100,0)</f>
        <v>86.98447478147709</v>
      </c>
      <c r="V139" s="31"/>
      <c r="W139" s="36">
        <v>44182457</v>
      </c>
      <c r="X139" s="31"/>
      <c r="Y139" s="47">
        <f>(W139/$BJ139)</f>
        <v>137.54021847070507</v>
      </c>
      <c r="Z139" s="31"/>
      <c r="AA139" s="47">
        <f>IF(Y$219,Y139/Y$219*100,0)</f>
        <v>77.737022689600863</v>
      </c>
      <c r="AB139" s="31"/>
      <c r="AC139" s="19"/>
      <c r="AD139" s="36">
        <v>20152621</v>
      </c>
      <c r="AE139" s="31"/>
      <c r="AF139" s="47">
        <f>(AD139/$BJ139)</f>
        <v>62.735214003542602</v>
      </c>
      <c r="AG139" s="31"/>
      <c r="AH139" s="47">
        <f>IF(AF$219,AF139/AF$219*100,0)</f>
        <v>76.946468398468255</v>
      </c>
      <c r="AI139" s="31"/>
      <c r="AJ139" s="36">
        <v>399640</v>
      </c>
      <c r="AK139" s="31"/>
      <c r="AL139" s="47">
        <f>(AJ139/$BJ139)</f>
        <v>1.2440813988600175</v>
      </c>
      <c r="AM139" s="31"/>
      <c r="AN139" s="47">
        <f>IF(AL$219,AL139/AL$219*100,0)</f>
        <v>154.17333517956982</v>
      </c>
      <c r="AO139" s="31"/>
      <c r="AP139" s="36">
        <f>(E139+K139+Q139+W139+AD139+AJ139)</f>
        <v>517592487</v>
      </c>
      <c r="AQ139" s="19"/>
      <c r="AR139" s="36">
        <v>262472586</v>
      </c>
      <c r="AS139" s="19"/>
      <c r="AT139" s="47">
        <f>IF($AP139,AR139/$AP139*100,0)</f>
        <v>50.71027740787126</v>
      </c>
      <c r="AU139" s="19"/>
      <c r="AV139" s="36">
        <v>38031109</v>
      </c>
      <c r="AW139" s="19"/>
      <c r="AX139" s="47">
        <f>IF($AP139,AV139/$AP139*100,0)</f>
        <v>7.3476933988031403</v>
      </c>
      <c r="AY139" s="19"/>
      <c r="AZ139" s="36">
        <v>1485279</v>
      </c>
      <c r="BA139" s="19"/>
      <c r="BB139" s="47">
        <f>IF($AP139,AZ139/$AP139*100,0)</f>
        <v>0.28695914977606696</v>
      </c>
      <c r="BC139" s="19"/>
      <c r="BD139" s="36">
        <v>7067802</v>
      </c>
      <c r="BE139" s="19"/>
      <c r="BF139" s="36">
        <v>16254</v>
      </c>
      <c r="BG139" s="19"/>
      <c r="BH139" s="30">
        <v>43</v>
      </c>
      <c r="BI139" s="19"/>
      <c r="BJ139" s="40">
        <v>321233</v>
      </c>
      <c r="BK139" s="19"/>
      <c r="BL139" s="283">
        <f t="shared" si="12"/>
        <v>321233</v>
      </c>
      <c r="BM139" s="19"/>
      <c r="BN139" s="283">
        <f t="shared" si="13"/>
        <v>321233</v>
      </c>
      <c r="BO139" s="19"/>
      <c r="BP139" s="283">
        <f t="shared" si="14"/>
        <v>321233</v>
      </c>
      <c r="BQ139" s="19"/>
      <c r="BR139" s="283">
        <f t="shared" si="15"/>
        <v>321233</v>
      </c>
      <c r="BS139" s="19"/>
      <c r="BT139" s="283">
        <f t="shared" si="16"/>
        <v>321233</v>
      </c>
      <c r="BU139" s="19"/>
      <c r="BV139" s="283">
        <f t="shared" si="17"/>
        <v>321233</v>
      </c>
    </row>
    <row r="140" spans="1:74" ht="8.85" customHeight="1" x14ac:dyDescent="0.25">
      <c r="A140" s="30">
        <v>44</v>
      </c>
      <c r="B140" s="31"/>
      <c r="C140" s="30" t="s">
        <v>172</v>
      </c>
      <c r="D140" s="31"/>
      <c r="E140" s="36">
        <v>58166317</v>
      </c>
      <c r="F140" s="31"/>
      <c r="G140" s="47">
        <f>(E140/$BJ140)</f>
        <v>1111.0619842603912</v>
      </c>
      <c r="H140" s="31"/>
      <c r="I140" s="47">
        <f>IF(G$219,G140/G$219*100,0)</f>
        <v>76.058428899112812</v>
      </c>
      <c r="J140" s="31"/>
      <c r="K140" s="36">
        <v>3002986</v>
      </c>
      <c r="L140" s="31"/>
      <c r="M140" s="47">
        <f>(K140/$BJ140)</f>
        <v>57.361437958435211</v>
      </c>
      <c r="N140" s="31"/>
      <c r="O140" s="47">
        <f>IF(M$219,M140/M$219*100,0)</f>
        <v>71.83120720454086</v>
      </c>
      <c r="P140" s="31"/>
      <c r="Q140" s="36">
        <v>5385559</v>
      </c>
      <c r="R140" s="31"/>
      <c r="S140" s="47">
        <f>(Q140/$BJ140)</f>
        <v>102.87207747555013</v>
      </c>
      <c r="T140" s="31"/>
      <c r="U140" s="47">
        <f>IF(S$219,S140/S$219*100,0)</f>
        <v>93.971365059152305</v>
      </c>
      <c r="V140" s="31"/>
      <c r="W140" s="36">
        <v>6294010</v>
      </c>
      <c r="X140" s="31"/>
      <c r="Y140" s="47">
        <f>(W140/$BJ140)</f>
        <v>120.22482426650367</v>
      </c>
      <c r="Z140" s="31"/>
      <c r="AA140" s="47">
        <f>IF(Y$219,Y140/Y$219*100,0)</f>
        <v>67.950451117315012</v>
      </c>
      <c r="AB140" s="31"/>
      <c r="AC140" s="19"/>
      <c r="AD140" s="36">
        <v>4943236</v>
      </c>
      <c r="AE140" s="31"/>
      <c r="AF140" s="47">
        <f>(AD140/$BJ140)</f>
        <v>94.423059290953546</v>
      </c>
      <c r="AG140" s="31"/>
      <c r="AH140" s="47">
        <f>IF(AF$219,AF140/AF$219*100,0)</f>
        <v>115.81248367795118</v>
      </c>
      <c r="AI140" s="31"/>
      <c r="AJ140" s="36">
        <v>56611</v>
      </c>
      <c r="AK140" s="31"/>
      <c r="AL140" s="47">
        <f>(AJ140/$BJ140)</f>
        <v>1.0813531479217604</v>
      </c>
      <c r="AM140" s="31"/>
      <c r="AN140" s="47">
        <f>IF(AL$219,AL140/AL$219*100,0)</f>
        <v>134.00716502536758</v>
      </c>
      <c r="AO140" s="31"/>
      <c r="AP140" s="36">
        <f>(E140+K140+Q140+W140+AD140+AJ140)</f>
        <v>77848719</v>
      </c>
      <c r="AQ140" s="19"/>
      <c r="AR140" s="36">
        <v>51465353</v>
      </c>
      <c r="AS140" s="19"/>
      <c r="AT140" s="47">
        <f>IF($AP140,AR140/$AP140*100,0)</f>
        <v>66.109441055799522</v>
      </c>
      <c r="AU140" s="19"/>
      <c r="AV140" s="36">
        <v>10089130</v>
      </c>
      <c r="AW140" s="19"/>
      <c r="AX140" s="47">
        <f>IF($AP140,AV140/$AP140*100,0)</f>
        <v>12.959917811878189</v>
      </c>
      <c r="AY140" s="19"/>
      <c r="AZ140" s="36">
        <v>0</v>
      </c>
      <c r="BA140" s="19"/>
      <c r="BB140" s="47">
        <f>IF($AP140,AZ140/$AP140*100,0)</f>
        <v>0</v>
      </c>
      <c r="BC140" s="19"/>
      <c r="BD140" s="36">
        <v>1194762</v>
      </c>
      <c r="BE140" s="19"/>
      <c r="BF140" s="36">
        <v>1930</v>
      </c>
      <c r="BG140" s="19"/>
      <c r="BH140" s="30">
        <v>44</v>
      </c>
      <c r="BI140" s="19"/>
      <c r="BJ140" s="40">
        <v>52352</v>
      </c>
      <c r="BK140" s="19"/>
      <c r="BL140" s="283">
        <f t="shared" si="12"/>
        <v>52352</v>
      </c>
      <c r="BM140" s="19"/>
      <c r="BN140" s="283">
        <f t="shared" si="13"/>
        <v>52352</v>
      </c>
      <c r="BO140" s="19"/>
      <c r="BP140" s="283">
        <f t="shared" si="14"/>
        <v>52352</v>
      </c>
      <c r="BQ140" s="19"/>
      <c r="BR140" s="283">
        <f t="shared" si="15"/>
        <v>52352</v>
      </c>
      <c r="BS140" s="19"/>
      <c r="BT140" s="283">
        <f t="shared" si="16"/>
        <v>52352</v>
      </c>
      <c r="BU140" s="19"/>
      <c r="BV140" s="283">
        <f t="shared" si="17"/>
        <v>52352</v>
      </c>
    </row>
    <row r="141" spans="1:74" ht="8.85" customHeight="1" x14ac:dyDescent="0.25">
      <c r="A141" s="30">
        <v>45</v>
      </c>
      <c r="B141" s="31"/>
      <c r="C141" s="30" t="s">
        <v>173</v>
      </c>
      <c r="D141" s="31"/>
      <c r="E141" s="36">
        <v>3318641</v>
      </c>
      <c r="F141" s="31"/>
      <c r="G141" s="47">
        <f>(E141/$BJ141)</f>
        <v>1442.8873913043478</v>
      </c>
      <c r="H141" s="31"/>
      <c r="I141" s="47">
        <f>IF(G$219,G141/G$219*100,0)</f>
        <v>98.773740453375353</v>
      </c>
      <c r="J141" s="31"/>
      <c r="K141" s="36">
        <v>235163</v>
      </c>
      <c r="L141" s="31"/>
      <c r="M141" s="47">
        <f>(K141/$BJ141)</f>
        <v>102.24478260869566</v>
      </c>
      <c r="N141" s="31"/>
      <c r="O141" s="47">
        <f>IF(M$219,M141/M$219*100,0)</f>
        <v>128.03664668361816</v>
      </c>
      <c r="P141" s="31"/>
      <c r="Q141" s="36">
        <v>312109</v>
      </c>
      <c r="R141" s="31"/>
      <c r="S141" s="47">
        <f>(Q141/$BJ141)</f>
        <v>135.6995652173913</v>
      </c>
      <c r="T141" s="31"/>
      <c r="U141" s="47">
        <f>IF(S$219,S141/S$219*100,0)</f>
        <v>123.95854827022904</v>
      </c>
      <c r="V141" s="31"/>
      <c r="W141" s="36">
        <v>371396</v>
      </c>
      <c r="X141" s="31"/>
      <c r="Y141" s="47">
        <f>(W141/$BJ141)</f>
        <v>161.47652173913045</v>
      </c>
      <c r="Z141" s="31"/>
      <c r="AA141" s="47">
        <f>IF(Y$219,Y141/Y$219*100,0)</f>
        <v>91.265697945261252</v>
      </c>
      <c r="AB141" s="31"/>
      <c r="AC141" s="19"/>
      <c r="AD141" s="36">
        <v>220654</v>
      </c>
      <c r="AE141" s="31"/>
      <c r="AF141" s="47">
        <f>(AD141/$BJ141)</f>
        <v>95.936521739130441</v>
      </c>
      <c r="AG141" s="31"/>
      <c r="AH141" s="47">
        <f>IF(AF$219,AF141/AF$219*100,0)</f>
        <v>117.66878706817052</v>
      </c>
      <c r="AI141" s="31"/>
      <c r="AJ141" s="36">
        <v>0</v>
      </c>
      <c r="AK141" s="31"/>
      <c r="AL141" s="47">
        <f>(AJ141/$BJ141)</f>
        <v>0</v>
      </c>
      <c r="AM141" s="31"/>
      <c r="AN141" s="47">
        <f>IF(AL$219,AL141/AL$219*100,0)</f>
        <v>0</v>
      </c>
      <c r="AO141" s="31"/>
      <c r="AP141" s="36">
        <f>(E141+K141+Q141+W141+AD141+AJ141)</f>
        <v>4457963</v>
      </c>
      <c r="AQ141" s="19"/>
      <c r="AR141" s="36">
        <v>1749036</v>
      </c>
      <c r="AS141" s="19"/>
      <c r="AT141" s="47">
        <f>IF($AP141,AR141/$AP141*100,0)</f>
        <v>39.233973005159534</v>
      </c>
      <c r="AU141" s="19"/>
      <c r="AV141" s="36">
        <v>273009</v>
      </c>
      <c r="AW141" s="19"/>
      <c r="AX141" s="47">
        <f>IF($AP141,AV141/$AP141*100,0)</f>
        <v>6.1240750540100937</v>
      </c>
      <c r="AY141" s="19"/>
      <c r="AZ141" s="36">
        <v>0</v>
      </c>
      <c r="BA141" s="19"/>
      <c r="BB141" s="47">
        <f>IF($AP141,AZ141/$AP141*100,0)</f>
        <v>0</v>
      </c>
      <c r="BC141" s="19"/>
      <c r="BD141" s="36">
        <v>62115</v>
      </c>
      <c r="BE141" s="19"/>
      <c r="BF141" s="36">
        <v>0</v>
      </c>
      <c r="BG141" s="19"/>
      <c r="BH141" s="30">
        <v>45</v>
      </c>
      <c r="BI141" s="19"/>
      <c r="BJ141" s="40">
        <v>2300</v>
      </c>
      <c r="BK141" s="19"/>
      <c r="BL141" s="283">
        <f t="shared" si="12"/>
        <v>2300</v>
      </c>
      <c r="BM141" s="19"/>
      <c r="BN141" s="283">
        <f t="shared" si="13"/>
        <v>2300</v>
      </c>
      <c r="BO141" s="19"/>
      <c r="BP141" s="283">
        <f t="shared" si="14"/>
        <v>2300</v>
      </c>
      <c r="BQ141" s="19"/>
      <c r="BR141" s="283">
        <f t="shared" si="15"/>
        <v>2300</v>
      </c>
      <c r="BS141" s="19"/>
      <c r="BT141" s="283">
        <f t="shared" si="16"/>
        <v>2300</v>
      </c>
      <c r="BU141" s="19"/>
      <c r="BV141" s="283">
        <f t="shared" si="17"/>
        <v>0</v>
      </c>
    </row>
    <row r="142" spans="1:74" ht="8.85" customHeight="1" x14ac:dyDescent="0.25">
      <c r="A142" s="37"/>
      <c r="B142" s="31"/>
      <c r="C142" s="30"/>
      <c r="D142" s="31"/>
      <c r="E142" s="31"/>
      <c r="F142" s="19"/>
      <c r="G142" s="19"/>
      <c r="H142" s="19"/>
      <c r="I142" s="51"/>
      <c r="J142" s="19"/>
      <c r="K142" s="31"/>
      <c r="L142" s="19"/>
      <c r="M142" s="19"/>
      <c r="N142" s="19"/>
      <c r="O142" s="51"/>
      <c r="P142" s="19"/>
      <c r="Q142" s="31"/>
      <c r="R142" s="19"/>
      <c r="S142" s="19"/>
      <c r="T142" s="19"/>
      <c r="U142" s="51"/>
      <c r="V142" s="19"/>
      <c r="W142" s="31"/>
      <c r="X142" s="19"/>
      <c r="Y142" s="19"/>
      <c r="Z142" s="19"/>
      <c r="AA142" s="51"/>
      <c r="AB142" s="19"/>
      <c r="AC142" s="19"/>
      <c r="AD142" s="31"/>
      <c r="AE142" s="19"/>
      <c r="AF142" s="19"/>
      <c r="AG142" s="19"/>
      <c r="AH142" s="51"/>
      <c r="AI142" s="19"/>
      <c r="AJ142" s="31"/>
      <c r="AK142" s="19"/>
      <c r="AL142" s="19"/>
      <c r="AM142" s="19"/>
      <c r="AN142" s="51"/>
      <c r="AO142" s="19"/>
      <c r="AP142" s="11"/>
      <c r="AQ142" s="19"/>
      <c r="AR142" s="31"/>
      <c r="AS142" s="19"/>
      <c r="AT142" s="51"/>
      <c r="AU142" s="19"/>
      <c r="AV142" s="31"/>
      <c r="AW142" s="19"/>
      <c r="AX142" s="51"/>
      <c r="AY142" s="19"/>
      <c r="AZ142" s="31"/>
      <c r="BA142" s="19"/>
      <c r="BB142" s="51"/>
      <c r="BC142" s="19"/>
      <c r="BD142" s="31"/>
      <c r="BE142" s="19"/>
      <c r="BF142" s="30"/>
      <c r="BG142" s="19"/>
      <c r="BH142" s="37"/>
      <c r="BI142" s="19"/>
      <c r="BJ142" s="40"/>
      <c r="BK142" s="19"/>
      <c r="BL142" s="19"/>
      <c r="BM142" s="19"/>
      <c r="BN142" s="19"/>
      <c r="BO142" s="19"/>
      <c r="BP142" s="19"/>
      <c r="BQ142" s="19"/>
      <c r="BR142" s="19"/>
      <c r="BS142" s="19"/>
      <c r="BT142" s="19"/>
      <c r="BU142" s="19"/>
      <c r="BV142" s="19"/>
    </row>
    <row r="143" spans="1:74" ht="8.85" customHeight="1" x14ac:dyDescent="0.25">
      <c r="A143" s="30">
        <v>46</v>
      </c>
      <c r="B143" s="31"/>
      <c r="C143" s="30" t="s">
        <v>174</v>
      </c>
      <c r="D143" s="31"/>
      <c r="E143" s="36">
        <v>43877725</v>
      </c>
      <c r="F143" s="31"/>
      <c r="G143" s="47">
        <f>(E143/$BJ143)</f>
        <v>1183.517424610239</v>
      </c>
      <c r="H143" s="31"/>
      <c r="I143" s="47">
        <f>IF(G$219,G143/G$219*100,0)</f>
        <v>81.018410462941802</v>
      </c>
      <c r="J143" s="31"/>
      <c r="K143" s="36">
        <v>2174079</v>
      </c>
      <c r="L143" s="31"/>
      <c r="M143" s="47">
        <f>(K143/$BJ143)</f>
        <v>58.641608674542809</v>
      </c>
      <c r="N143" s="31"/>
      <c r="O143" s="47">
        <f>IF(M$219,M143/M$219*100,0)</f>
        <v>73.434308717312263</v>
      </c>
      <c r="P143" s="31"/>
      <c r="Q143" s="36">
        <v>3514022</v>
      </c>
      <c r="R143" s="31"/>
      <c r="S143" s="47">
        <f>(Q143/$BJ143)</f>
        <v>94.783999568430701</v>
      </c>
      <c r="T143" s="31"/>
      <c r="U143" s="47">
        <f>IF(S$219,S143/S$219*100,0)</f>
        <v>86.583084971026096</v>
      </c>
      <c r="V143" s="31"/>
      <c r="W143" s="36">
        <v>4883296</v>
      </c>
      <c r="X143" s="31"/>
      <c r="Y143" s="47">
        <f>(W143/$BJ143)</f>
        <v>131.7175378971786</v>
      </c>
      <c r="Z143" s="31"/>
      <c r="AA143" s="47">
        <f>IF(Y$219,Y143/Y$219*100,0)</f>
        <v>74.446073635634264</v>
      </c>
      <c r="AB143" s="31"/>
      <c r="AC143" s="19"/>
      <c r="AD143" s="36">
        <v>4748223</v>
      </c>
      <c r="AE143" s="31"/>
      <c r="AF143" s="47">
        <f>(AD143/$BJ143)</f>
        <v>128.07420294546043</v>
      </c>
      <c r="AG143" s="31"/>
      <c r="AH143" s="47">
        <f>IF(AF$219,AF143/AF$219*100,0)</f>
        <v>157.08653849567463</v>
      </c>
      <c r="AI143" s="31"/>
      <c r="AJ143" s="36">
        <v>0</v>
      </c>
      <c r="AK143" s="31"/>
      <c r="AL143" s="47">
        <f>(AJ143/$BJ143)</f>
        <v>0</v>
      </c>
      <c r="AM143" s="31"/>
      <c r="AN143" s="47">
        <f>IF(AL$219,AL143/AL$219*100,0)</f>
        <v>0</v>
      </c>
      <c r="AO143" s="31"/>
      <c r="AP143" s="36">
        <f>(E143+K143+Q143+W143+AD143+AJ143)</f>
        <v>59197345</v>
      </c>
      <c r="AQ143" s="19"/>
      <c r="AR143" s="36">
        <v>28808240</v>
      </c>
      <c r="AS143" s="19"/>
      <c r="AT143" s="47">
        <f>IF($AP143,AR143/$AP143*100,0)</f>
        <v>48.664750082964026</v>
      </c>
      <c r="AU143" s="19"/>
      <c r="AV143" s="36">
        <v>3835811</v>
      </c>
      <c r="AW143" s="19"/>
      <c r="AX143" s="47">
        <f>IF($AP143,AV143/$AP143*100,0)</f>
        <v>6.4797010744316319</v>
      </c>
      <c r="AY143" s="19"/>
      <c r="AZ143" s="36">
        <v>0</v>
      </c>
      <c r="BA143" s="19"/>
      <c r="BB143" s="47">
        <f>IF($AP143,AZ143/$AP143*100,0)</f>
        <v>0</v>
      </c>
      <c r="BC143" s="19"/>
      <c r="BD143" s="36">
        <v>834639</v>
      </c>
      <c r="BE143" s="19"/>
      <c r="BF143" s="36">
        <v>0</v>
      </c>
      <c r="BG143" s="19"/>
      <c r="BH143" s="30">
        <v>46</v>
      </c>
      <c r="BI143" s="19"/>
      <c r="BJ143" s="40">
        <v>37074</v>
      </c>
      <c r="BK143" s="19"/>
      <c r="BL143" s="283">
        <f t="shared" si="12"/>
        <v>37074</v>
      </c>
      <c r="BM143" s="19"/>
      <c r="BN143" s="283">
        <f t="shared" si="13"/>
        <v>37074</v>
      </c>
      <c r="BO143" s="19"/>
      <c r="BP143" s="283">
        <f t="shared" si="14"/>
        <v>37074</v>
      </c>
      <c r="BQ143" s="19"/>
      <c r="BR143" s="283">
        <f t="shared" si="15"/>
        <v>37074</v>
      </c>
      <c r="BS143" s="19"/>
      <c r="BT143" s="283">
        <f t="shared" si="16"/>
        <v>37074</v>
      </c>
      <c r="BU143" s="19"/>
      <c r="BV143" s="283">
        <f t="shared" si="17"/>
        <v>0</v>
      </c>
    </row>
    <row r="144" spans="1:74" ht="8.85" customHeight="1" x14ac:dyDescent="0.25">
      <c r="A144" s="30">
        <v>47</v>
      </c>
      <c r="B144" s="31"/>
      <c r="C144" s="30" t="s">
        <v>175</v>
      </c>
      <c r="D144" s="31"/>
      <c r="E144" s="36">
        <v>95710712</v>
      </c>
      <c r="F144" s="31"/>
      <c r="G144" s="47">
        <f>(E144/$BJ144)</f>
        <v>1300.152305915914</v>
      </c>
      <c r="H144" s="31"/>
      <c r="I144" s="47">
        <f>IF(G$219,G144/G$219*100,0)</f>
        <v>89.00272272689655</v>
      </c>
      <c r="J144" s="31"/>
      <c r="K144" s="36">
        <v>7183680</v>
      </c>
      <c r="L144" s="31"/>
      <c r="M144" s="47">
        <f>(K144/$BJ144)</f>
        <v>97.584459688922095</v>
      </c>
      <c r="N144" s="31"/>
      <c r="O144" s="47">
        <f>IF(M$219,M144/M$219*100,0)</f>
        <v>122.20072915426867</v>
      </c>
      <c r="P144" s="31"/>
      <c r="Q144" s="36">
        <v>6975225</v>
      </c>
      <c r="R144" s="31"/>
      <c r="S144" s="47">
        <f>(Q144/$BJ144)</f>
        <v>94.752767778306051</v>
      </c>
      <c r="T144" s="31"/>
      <c r="U144" s="47">
        <f>IF(S$219,S144/S$219*100,0)</f>
        <v>86.554555422257607</v>
      </c>
      <c r="V144" s="31"/>
      <c r="W144" s="36">
        <v>10415874</v>
      </c>
      <c r="X144" s="31"/>
      <c r="Y144" s="47">
        <f>(W144/$BJ144)</f>
        <v>141.49119065407865</v>
      </c>
      <c r="Z144" s="31"/>
      <c r="AA144" s="47">
        <f>IF(Y$219,Y144/Y$219*100,0)</f>
        <v>79.970091806982779</v>
      </c>
      <c r="AB144" s="31"/>
      <c r="AC144" s="19"/>
      <c r="AD144" s="36">
        <v>3861504</v>
      </c>
      <c r="AE144" s="31"/>
      <c r="AF144" s="47">
        <f>(AD144/$BJ144)</f>
        <v>52.455396318685054</v>
      </c>
      <c r="AG144" s="31"/>
      <c r="AH144" s="47">
        <f>IF(AF$219,AF144/AF$219*100,0)</f>
        <v>64.337988787874451</v>
      </c>
      <c r="AI144" s="31"/>
      <c r="AJ144" s="36">
        <v>0</v>
      </c>
      <c r="AK144" s="31"/>
      <c r="AL144" s="47">
        <f>(AJ144/$BJ144)</f>
        <v>0</v>
      </c>
      <c r="AM144" s="31"/>
      <c r="AN144" s="47">
        <f>IF(AL$219,AL144/AL$219*100,0)</f>
        <v>0</v>
      </c>
      <c r="AO144" s="31"/>
      <c r="AP144" s="36">
        <f>(E144+K144+Q144+W144+AD144+AJ144)</f>
        <v>124146995</v>
      </c>
      <c r="AQ144" s="19"/>
      <c r="AR144" s="36">
        <v>42463074</v>
      </c>
      <c r="AS144" s="19"/>
      <c r="AT144" s="47">
        <f>IF($AP144,AR144/$AP144*100,0)</f>
        <v>34.203867761760968</v>
      </c>
      <c r="AU144" s="19"/>
      <c r="AV144" s="36">
        <v>5946079</v>
      </c>
      <c r="AW144" s="19"/>
      <c r="AX144" s="47">
        <f>IF($AP144,AV144/$AP144*100,0)</f>
        <v>4.7895472620984503</v>
      </c>
      <c r="AY144" s="19"/>
      <c r="AZ144" s="36">
        <v>85386</v>
      </c>
      <c r="BA144" s="19"/>
      <c r="BB144" s="47">
        <f>IF($AP144,AZ144/$AP144*100,0)</f>
        <v>6.877814481131822E-2</v>
      </c>
      <c r="BC144" s="19"/>
      <c r="BD144" s="36">
        <v>2307376</v>
      </c>
      <c r="BE144" s="19"/>
      <c r="BF144" s="36">
        <v>0</v>
      </c>
      <c r="BG144" s="19"/>
      <c r="BH144" s="30">
        <v>47</v>
      </c>
      <c r="BI144" s="19"/>
      <c r="BJ144" s="40">
        <v>73615</v>
      </c>
      <c r="BK144" s="19"/>
      <c r="BL144" s="283">
        <f t="shared" si="12"/>
        <v>73615</v>
      </c>
      <c r="BM144" s="19"/>
      <c r="BN144" s="283">
        <f t="shared" si="13"/>
        <v>73615</v>
      </c>
      <c r="BO144" s="19"/>
      <c r="BP144" s="283">
        <f t="shared" si="14"/>
        <v>73615</v>
      </c>
      <c r="BQ144" s="19"/>
      <c r="BR144" s="283">
        <f t="shared" si="15"/>
        <v>73615</v>
      </c>
      <c r="BS144" s="19"/>
      <c r="BT144" s="283">
        <f t="shared" si="16"/>
        <v>73615</v>
      </c>
      <c r="BU144" s="19"/>
      <c r="BV144" s="283">
        <f t="shared" si="17"/>
        <v>0</v>
      </c>
    </row>
    <row r="145" spans="1:74" ht="8.85" customHeight="1" x14ac:dyDescent="0.25">
      <c r="A145" s="30">
        <v>48</v>
      </c>
      <c r="B145" s="31"/>
      <c r="C145" s="30" t="s">
        <v>176</v>
      </c>
      <c r="D145" s="31"/>
      <c r="E145" s="36">
        <v>7292747</v>
      </c>
      <c r="F145" s="31"/>
      <c r="G145" s="47">
        <f>(E145/$BJ145)</f>
        <v>1019.1094186696479</v>
      </c>
      <c r="H145" s="31"/>
      <c r="I145" s="47">
        <f>IF(G$219,G145/G$219*100,0)</f>
        <v>69.763759680698172</v>
      </c>
      <c r="J145" s="31"/>
      <c r="K145" s="36">
        <v>727485</v>
      </c>
      <c r="L145" s="31"/>
      <c r="M145" s="47">
        <f>(K145/$BJ145)</f>
        <v>101.6608440469536</v>
      </c>
      <c r="N145" s="31"/>
      <c r="O145" s="47">
        <f>IF(M$219,M145/M$219*100,0)</f>
        <v>127.30540609209726</v>
      </c>
      <c r="P145" s="31"/>
      <c r="Q145" s="36">
        <v>1021721</v>
      </c>
      <c r="R145" s="31"/>
      <c r="S145" s="47">
        <f>(Q145/$BJ145)</f>
        <v>142.77822806036892</v>
      </c>
      <c r="T145" s="31"/>
      <c r="U145" s="47">
        <f>IF(S$219,S145/S$219*100,0)</f>
        <v>130.42475004695712</v>
      </c>
      <c r="V145" s="31"/>
      <c r="W145" s="36">
        <v>791014</v>
      </c>
      <c r="X145" s="31"/>
      <c r="Y145" s="47">
        <f>(W145/$BJ145)</f>
        <v>110.53856903297932</v>
      </c>
      <c r="Z145" s="31"/>
      <c r="AA145" s="47">
        <f>IF(Y$219,Y145/Y$219*100,0)</f>
        <v>62.475829575790222</v>
      </c>
      <c r="AB145" s="31"/>
      <c r="AC145" s="19"/>
      <c r="AD145" s="36">
        <v>325402</v>
      </c>
      <c r="AE145" s="31"/>
      <c r="AF145" s="47">
        <f>(AD145/$BJ145)</f>
        <v>45.472610396869761</v>
      </c>
      <c r="AG145" s="31"/>
      <c r="AH145" s="47">
        <f>IF(AF$219,AF145/AF$219*100,0)</f>
        <v>55.773409471449561</v>
      </c>
      <c r="AI145" s="31"/>
      <c r="AJ145" s="36">
        <v>5731</v>
      </c>
      <c r="AK145" s="31"/>
      <c r="AL145" s="47">
        <f>(AJ145/$BJ145)</f>
        <v>0.80086640581330348</v>
      </c>
      <c r="AM145" s="31"/>
      <c r="AN145" s="47">
        <f>IF(AL$219,AL145/AL$219*100,0)</f>
        <v>99.247721998458047</v>
      </c>
      <c r="AO145" s="31"/>
      <c r="AP145" s="36">
        <f>(E145+K145+Q145+W145+AD145+AJ145)</f>
        <v>10164100</v>
      </c>
      <c r="AQ145" s="19"/>
      <c r="AR145" s="36">
        <v>5333265</v>
      </c>
      <c r="AS145" s="19"/>
      <c r="AT145" s="47">
        <f>IF($AP145,AR145/$AP145*100,0)</f>
        <v>52.471591188595156</v>
      </c>
      <c r="AU145" s="19"/>
      <c r="AV145" s="36">
        <v>922535</v>
      </c>
      <c r="AW145" s="19"/>
      <c r="AX145" s="47">
        <f>IF($AP145,AV145/$AP145*100,0)</f>
        <v>9.0764061746736058</v>
      </c>
      <c r="AY145" s="19"/>
      <c r="AZ145" s="36">
        <v>49786</v>
      </c>
      <c r="BA145" s="19"/>
      <c r="BB145" s="47">
        <f>IF($AP145,AZ145/$AP145*100,0)</f>
        <v>0.48982202064127661</v>
      </c>
      <c r="BC145" s="19"/>
      <c r="BD145" s="36">
        <v>93179</v>
      </c>
      <c r="BE145" s="19"/>
      <c r="BF145" s="36">
        <v>0</v>
      </c>
      <c r="BG145" s="19"/>
      <c r="BH145" s="30">
        <v>48</v>
      </c>
      <c r="BI145" s="19"/>
      <c r="BJ145" s="40">
        <v>7156</v>
      </c>
      <c r="BK145" s="19"/>
      <c r="BL145" s="283">
        <f t="shared" si="12"/>
        <v>7156</v>
      </c>
      <c r="BM145" s="19"/>
      <c r="BN145" s="283">
        <f t="shared" si="13"/>
        <v>7156</v>
      </c>
      <c r="BO145" s="19"/>
      <c r="BP145" s="283">
        <f t="shared" si="14"/>
        <v>7156</v>
      </c>
      <c r="BQ145" s="19"/>
      <c r="BR145" s="283">
        <f t="shared" si="15"/>
        <v>7156</v>
      </c>
      <c r="BS145" s="19"/>
      <c r="BT145" s="283">
        <f t="shared" si="16"/>
        <v>7156</v>
      </c>
      <c r="BU145" s="19"/>
      <c r="BV145" s="283">
        <f t="shared" si="17"/>
        <v>7156</v>
      </c>
    </row>
    <row r="146" spans="1:74" ht="8.85" customHeight="1" x14ac:dyDescent="0.25">
      <c r="A146" s="30">
        <v>49</v>
      </c>
      <c r="B146" s="31"/>
      <c r="C146" s="30" t="s">
        <v>177</v>
      </c>
      <c r="D146" s="31"/>
      <c r="E146" s="36">
        <v>33215180</v>
      </c>
      <c r="F146" s="31"/>
      <c r="G146" s="47">
        <f>(E146/$BJ146)</f>
        <v>1343.4387639540528</v>
      </c>
      <c r="H146" s="31"/>
      <c r="I146" s="47">
        <f>IF(G$219,G146/G$219*100,0)</f>
        <v>91.965923734246118</v>
      </c>
      <c r="J146" s="31"/>
      <c r="K146" s="36">
        <v>1435867</v>
      </c>
      <c r="L146" s="31"/>
      <c r="M146" s="47">
        <f>(K146/$BJ146)</f>
        <v>58.075837243164536</v>
      </c>
      <c r="N146" s="31"/>
      <c r="O146" s="47">
        <f>IF(M$219,M146/M$219*100,0)</f>
        <v>72.725818024537247</v>
      </c>
      <c r="P146" s="31"/>
      <c r="Q146" s="36">
        <v>2727045</v>
      </c>
      <c r="R146" s="31"/>
      <c r="S146" s="47">
        <f>(Q146/$BJ146)</f>
        <v>110.2995065523378</v>
      </c>
      <c r="T146" s="31"/>
      <c r="U146" s="47">
        <f>IF(S$219,S146/S$219*100,0)</f>
        <v>100.75615706835094</v>
      </c>
      <c r="V146" s="31"/>
      <c r="W146" s="36">
        <v>4247764</v>
      </c>
      <c r="X146" s="31"/>
      <c r="Y146" s="47">
        <f>(W146/$BJ146)</f>
        <v>171.80731273256754</v>
      </c>
      <c r="Z146" s="31"/>
      <c r="AA146" s="47">
        <f>IF(Y$219,Y146/Y$219*100,0)</f>
        <v>97.104607776783681</v>
      </c>
      <c r="AB146" s="31"/>
      <c r="AC146" s="19"/>
      <c r="AD146" s="36">
        <v>1810708</v>
      </c>
      <c r="AE146" s="31"/>
      <c r="AF146" s="47">
        <f>(AD146/$BJ146)</f>
        <v>73.236854877851485</v>
      </c>
      <c r="AG146" s="31"/>
      <c r="AH146" s="47">
        <f>IF(AF$219,AF146/AF$219*100,0)</f>
        <v>89.827020262393376</v>
      </c>
      <c r="AI146" s="31"/>
      <c r="AJ146" s="36">
        <v>10900</v>
      </c>
      <c r="AK146" s="31"/>
      <c r="AL146" s="47">
        <f>(AJ146/$BJ146)</f>
        <v>0.4408671735965054</v>
      </c>
      <c r="AM146" s="31"/>
      <c r="AN146" s="47">
        <f>IF(AL$219,AL146/AL$219*100,0)</f>
        <v>54.634658621892562</v>
      </c>
      <c r="AO146" s="31"/>
      <c r="AP146" s="36">
        <f>(E146+K146+Q146+W146+AD146+AJ146)</f>
        <v>43447464</v>
      </c>
      <c r="AQ146" s="19"/>
      <c r="AR146" s="36">
        <v>23253478</v>
      </c>
      <c r="AS146" s="19"/>
      <c r="AT146" s="47">
        <f>IF($AP146,AR146/$AP146*100,0)</f>
        <v>53.520909758967747</v>
      </c>
      <c r="AU146" s="19"/>
      <c r="AV146" s="36">
        <v>2495670</v>
      </c>
      <c r="AW146" s="19"/>
      <c r="AX146" s="47">
        <f>IF($AP146,AV146/$AP146*100,0)</f>
        <v>5.7441097137453179</v>
      </c>
      <c r="AY146" s="19"/>
      <c r="AZ146" s="36">
        <v>134677</v>
      </c>
      <c r="BA146" s="19"/>
      <c r="BB146" s="47">
        <f>IF($AP146,AZ146/$AP146*100,0)</f>
        <v>0.30997666515127326</v>
      </c>
      <c r="BC146" s="19"/>
      <c r="BD146" s="36">
        <v>706758</v>
      </c>
      <c r="BE146" s="19"/>
      <c r="BF146" s="36">
        <v>0</v>
      </c>
      <c r="BG146" s="19"/>
      <c r="BH146" s="30">
        <v>49</v>
      </c>
      <c r="BI146" s="19"/>
      <c r="BJ146" s="40">
        <v>24724</v>
      </c>
      <c r="BK146" s="19"/>
      <c r="BL146" s="283">
        <f t="shared" si="12"/>
        <v>24724</v>
      </c>
      <c r="BM146" s="19"/>
      <c r="BN146" s="283">
        <f t="shared" si="13"/>
        <v>24724</v>
      </c>
      <c r="BO146" s="19"/>
      <c r="BP146" s="283">
        <f t="shared" si="14"/>
        <v>24724</v>
      </c>
      <c r="BQ146" s="19"/>
      <c r="BR146" s="283">
        <f t="shared" si="15"/>
        <v>24724</v>
      </c>
      <c r="BS146" s="19"/>
      <c r="BT146" s="283">
        <f t="shared" si="16"/>
        <v>24724</v>
      </c>
      <c r="BU146" s="19"/>
      <c r="BV146" s="283">
        <f t="shared" si="17"/>
        <v>24724</v>
      </c>
    </row>
    <row r="147" spans="1:74" ht="8.85" customHeight="1" x14ac:dyDescent="0.25">
      <c r="A147" s="30">
        <v>50</v>
      </c>
      <c r="B147" s="31"/>
      <c r="C147" s="30" t="s">
        <v>178</v>
      </c>
      <c r="D147" s="31"/>
      <c r="E147" s="53">
        <v>17563779</v>
      </c>
      <c r="F147" s="38"/>
      <c r="G147" s="47">
        <f>(E147/$BJ147)</f>
        <v>1075.3553541909018</v>
      </c>
      <c r="H147" s="38"/>
      <c r="I147" s="47">
        <f>IF(G$219,G147/G$219*100,0)</f>
        <v>73.614109659646587</v>
      </c>
      <c r="J147" s="38"/>
      <c r="K147" s="53">
        <v>1415775</v>
      </c>
      <c r="L147" s="38"/>
      <c r="M147" s="47">
        <f>(K147/$BJ147)</f>
        <v>86.681871058593032</v>
      </c>
      <c r="N147" s="38"/>
      <c r="O147" s="47">
        <f>IF(M$219,M147/M$219*100,0)</f>
        <v>108.54789667927885</v>
      </c>
      <c r="P147" s="38"/>
      <c r="Q147" s="53">
        <v>1519860</v>
      </c>
      <c r="R147" s="38"/>
      <c r="S147" s="47">
        <f>(Q147/$BJ147)</f>
        <v>93.05455213371701</v>
      </c>
      <c r="T147" s="38"/>
      <c r="U147" s="47">
        <f>IF(S$219,S147/S$219*100,0)</f>
        <v>85.003273031515874</v>
      </c>
      <c r="V147" s="38"/>
      <c r="W147" s="53">
        <v>1804292</v>
      </c>
      <c r="X147" s="38"/>
      <c r="Y147" s="47">
        <f>(W147/$BJ147)</f>
        <v>110.46911161452275</v>
      </c>
      <c r="Z147" s="38"/>
      <c r="AA147" s="47">
        <f>IF(Y$219,Y147/Y$219*100,0)</f>
        <v>62.436572600815524</v>
      </c>
      <c r="AB147" s="38"/>
      <c r="AC147" s="52"/>
      <c r="AD147" s="53">
        <v>894627</v>
      </c>
      <c r="AE147" s="38"/>
      <c r="AF147" s="47">
        <f>(AD147/$BJ147)</f>
        <v>54.774199473458644</v>
      </c>
      <c r="AG147" s="38"/>
      <c r="AH147" s="47">
        <f>IF(AF$219,AF147/AF$219*100,0)</f>
        <v>67.182064742743748</v>
      </c>
      <c r="AI147" s="38"/>
      <c r="AJ147" s="53">
        <v>7815</v>
      </c>
      <c r="AK147" s="38"/>
      <c r="AL147" s="47">
        <f>(AJ147/$BJ147)</f>
        <v>0.47847915263576807</v>
      </c>
      <c r="AM147" s="38"/>
      <c r="AN147" s="47">
        <f>IF(AL$219,AL147/AL$219*100,0)</f>
        <v>59.295739686604854</v>
      </c>
      <c r="AO147" s="38"/>
      <c r="AP147" s="53">
        <f>(E147+K147+Q147+W147+AD147+AJ147)</f>
        <v>23206148</v>
      </c>
      <c r="AQ147" s="52"/>
      <c r="AR147" s="53">
        <v>12932991</v>
      </c>
      <c r="AS147" s="52"/>
      <c r="AT147" s="47">
        <f>IF($AP147,AR147/$AP147*100,0)</f>
        <v>55.730882178291722</v>
      </c>
      <c r="AU147" s="52"/>
      <c r="AV147" s="53">
        <v>1309240</v>
      </c>
      <c r="AW147" s="52"/>
      <c r="AX147" s="47">
        <f>IF($AP147,AV147/$AP147*100,0)</f>
        <v>5.6417807901595731</v>
      </c>
      <c r="AY147" s="52"/>
      <c r="AZ147" s="53">
        <v>76028</v>
      </c>
      <c r="BA147" s="52"/>
      <c r="BB147" s="47">
        <f>IF($AP147,AZ147/$AP147*100,0)</f>
        <v>0.32762007723125786</v>
      </c>
      <c r="BC147" s="52"/>
      <c r="BD147" s="53">
        <v>511168</v>
      </c>
      <c r="BE147" s="19"/>
      <c r="BF147" s="36">
        <v>0</v>
      </c>
      <c r="BG147" s="19"/>
      <c r="BH147" s="30">
        <v>50</v>
      </c>
      <c r="BI147" s="19"/>
      <c r="BJ147" s="40">
        <v>16333</v>
      </c>
      <c r="BK147" s="19"/>
      <c r="BL147" s="283">
        <f t="shared" si="12"/>
        <v>16333</v>
      </c>
      <c r="BM147" s="19"/>
      <c r="BN147" s="283">
        <f t="shared" si="13"/>
        <v>16333</v>
      </c>
      <c r="BO147" s="19"/>
      <c r="BP147" s="283">
        <f t="shared" si="14"/>
        <v>16333</v>
      </c>
      <c r="BQ147" s="19"/>
      <c r="BR147" s="283">
        <f t="shared" si="15"/>
        <v>16333</v>
      </c>
      <c r="BS147" s="19"/>
      <c r="BT147" s="283">
        <f t="shared" si="16"/>
        <v>16333</v>
      </c>
      <c r="BU147" s="19"/>
      <c r="BV147" s="283">
        <f t="shared" si="17"/>
        <v>16333</v>
      </c>
    </row>
    <row r="148" spans="1:74" ht="8.85" customHeight="1" x14ac:dyDescent="0.25">
      <c r="A148" s="31"/>
      <c r="B148" s="31"/>
      <c r="C148" s="30"/>
      <c r="D148" s="31"/>
      <c r="E148" s="36"/>
      <c r="F148" s="31"/>
      <c r="G148" s="47"/>
      <c r="H148" s="31"/>
      <c r="I148" s="47"/>
      <c r="J148" s="31"/>
      <c r="K148" s="36"/>
      <c r="L148" s="31"/>
      <c r="M148" s="47"/>
      <c r="N148" s="31"/>
      <c r="O148" s="47"/>
      <c r="P148" s="31"/>
      <c r="Q148" s="36"/>
      <c r="R148" s="31"/>
      <c r="S148" s="47"/>
      <c r="T148" s="31"/>
      <c r="U148" s="47"/>
      <c r="V148" s="31"/>
      <c r="W148" s="36"/>
      <c r="X148" s="31"/>
      <c r="Y148" s="47"/>
      <c r="Z148" s="31"/>
      <c r="AA148" s="47"/>
      <c r="AB148" s="31"/>
      <c r="AC148" s="19"/>
      <c r="AD148" s="36"/>
      <c r="AE148" s="31"/>
      <c r="AF148" s="47"/>
      <c r="AG148" s="31"/>
      <c r="AH148" s="47"/>
      <c r="AI148" s="31"/>
      <c r="AJ148" s="36"/>
      <c r="AK148" s="31"/>
      <c r="AL148" s="47"/>
      <c r="AM148" s="31"/>
      <c r="AN148" s="47"/>
      <c r="AO148" s="31"/>
      <c r="AP148" s="283"/>
      <c r="AQ148" s="19"/>
      <c r="AR148" s="36"/>
      <c r="AS148" s="19"/>
      <c r="AT148" s="47"/>
      <c r="AU148" s="19"/>
      <c r="AV148" s="36"/>
      <c r="AW148" s="19"/>
      <c r="AX148" s="47"/>
      <c r="AY148" s="19"/>
      <c r="AZ148" s="36"/>
      <c r="BA148" s="19"/>
      <c r="BB148" s="47"/>
      <c r="BC148" s="19"/>
      <c r="BD148" s="36"/>
      <c r="BE148" s="19"/>
      <c r="BF148" s="283"/>
      <c r="BG148" s="19"/>
      <c r="BH148" s="30"/>
      <c r="BI148" s="19"/>
      <c r="BJ148" s="40"/>
      <c r="BK148" s="19"/>
      <c r="BL148" s="283"/>
      <c r="BM148" s="19"/>
      <c r="BN148" s="283"/>
      <c r="BO148" s="19"/>
      <c r="BP148" s="283"/>
      <c r="BQ148" s="19"/>
      <c r="BR148" s="283"/>
      <c r="BS148" s="19"/>
      <c r="BT148" s="283"/>
      <c r="BU148" s="19"/>
      <c r="BV148" s="283"/>
    </row>
    <row r="149" spans="1:74" ht="8.4499999999999993" customHeight="1" x14ac:dyDescent="0.25">
      <c r="A149" s="31"/>
      <c r="B149" s="31"/>
      <c r="C149" s="30"/>
      <c r="D149" s="31"/>
      <c r="E149" s="36"/>
      <c r="F149" s="31"/>
      <c r="G149" s="47"/>
      <c r="H149" s="31"/>
      <c r="I149" s="47"/>
      <c r="J149" s="31"/>
      <c r="K149" s="36"/>
      <c r="L149" s="31"/>
      <c r="M149" s="47"/>
      <c r="N149" s="31"/>
      <c r="O149" s="47"/>
      <c r="P149" s="31"/>
      <c r="Q149" s="36"/>
      <c r="R149" s="31"/>
      <c r="S149" s="47"/>
      <c r="T149" s="31"/>
      <c r="U149" s="47"/>
      <c r="V149" s="31"/>
      <c r="W149" s="36"/>
      <c r="X149" s="31"/>
      <c r="Y149" s="47"/>
      <c r="Z149" s="31"/>
      <c r="AA149" s="47"/>
      <c r="AB149" s="31"/>
      <c r="AC149" s="19"/>
      <c r="AD149" s="36"/>
      <c r="AE149" s="31"/>
      <c r="AF149" s="47"/>
      <c r="AG149" s="31"/>
      <c r="AH149" s="47"/>
      <c r="AI149" s="31"/>
      <c r="AJ149" s="36"/>
      <c r="AK149" s="31"/>
      <c r="AL149" s="47"/>
      <c r="AM149" s="31"/>
      <c r="AN149" s="47"/>
      <c r="AO149" s="31"/>
      <c r="AP149" s="283"/>
      <c r="AQ149" s="19"/>
      <c r="AR149" s="36"/>
      <c r="AS149" s="19"/>
      <c r="AT149" s="47"/>
      <c r="AU149" s="19"/>
      <c r="AV149" s="36"/>
      <c r="AW149" s="19"/>
      <c r="AX149" s="47"/>
      <c r="AY149" s="19"/>
      <c r="AZ149" s="36"/>
      <c r="BA149" s="19"/>
      <c r="BB149" s="47"/>
      <c r="BC149" s="19"/>
      <c r="BD149" s="36"/>
      <c r="BE149" s="19"/>
      <c r="BF149" s="283"/>
      <c r="BG149" s="19"/>
      <c r="BH149" s="30"/>
      <c r="BI149" s="19"/>
      <c r="BJ149" s="40"/>
      <c r="BK149" s="19"/>
      <c r="BL149" s="283"/>
      <c r="BM149" s="19"/>
      <c r="BN149" s="283"/>
      <c r="BO149" s="19"/>
      <c r="BP149" s="283"/>
      <c r="BQ149" s="19"/>
      <c r="BR149" s="283"/>
      <c r="BS149" s="19"/>
      <c r="BT149" s="283"/>
      <c r="BU149" s="19"/>
      <c r="BV149" s="283"/>
    </row>
    <row r="150" spans="1:74" ht="8.85" hidden="1" customHeight="1" x14ac:dyDescent="0.25">
      <c r="A150" s="31"/>
      <c r="B150" s="31"/>
      <c r="C150" s="30"/>
      <c r="D150" s="31"/>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row>
    <row r="151" spans="1:74" s="15" customFormat="1" ht="9.6" customHeight="1" x14ac:dyDescent="0.25">
      <c r="A151" s="49" t="s">
        <v>547</v>
      </c>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50" t="s">
        <v>548</v>
      </c>
      <c r="BI151" s="10"/>
      <c r="BJ151" s="10"/>
      <c r="BK151" s="10"/>
      <c r="BL151" s="10"/>
      <c r="BM151" s="10"/>
      <c r="BN151" s="10"/>
      <c r="BO151" s="10"/>
      <c r="BP151" s="10"/>
      <c r="BQ151" s="10"/>
      <c r="BR151" s="10"/>
      <c r="BS151" s="10"/>
      <c r="BT151" s="10"/>
      <c r="BU151" s="10"/>
      <c r="BV151" s="10"/>
    </row>
    <row r="152" spans="1:74" s="15" customFormat="1" ht="10.5" customHeight="1" x14ac:dyDescent="0.25">
      <c r="A152" s="278"/>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2"/>
      <c r="Z152" s="10"/>
      <c r="AA152" s="13" t="s">
        <v>45</v>
      </c>
      <c r="AB152" s="10"/>
      <c r="AC152" s="12"/>
      <c r="AD152" s="14" t="s">
        <v>46</v>
      </c>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2"/>
      <c r="BG152" s="12"/>
      <c r="BH152" s="13" t="s">
        <v>518</v>
      </c>
      <c r="BI152" s="10"/>
      <c r="BJ152" s="10"/>
      <c r="BK152" s="10"/>
      <c r="BL152" s="10"/>
      <c r="BM152" s="10"/>
      <c r="BN152" s="10"/>
      <c r="BO152" s="10"/>
      <c r="BP152" s="10"/>
      <c r="BQ152" s="10"/>
      <c r="BR152" s="10"/>
      <c r="BS152" s="10"/>
      <c r="BT152" s="10"/>
      <c r="BU152" s="10"/>
      <c r="BV152" s="10"/>
    </row>
    <row r="153" spans="1:74" s="15" customFormat="1" ht="10.5" customHeight="1" x14ac:dyDescent="0.25">
      <c r="A153" s="27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2"/>
      <c r="Z153" s="10"/>
      <c r="AA153" s="13" t="s">
        <v>519</v>
      </c>
      <c r="AB153" s="10"/>
      <c r="AC153" s="12"/>
      <c r="AD153" s="14" t="s">
        <v>395</v>
      </c>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2"/>
      <c r="BG153" s="12"/>
      <c r="BH153" s="13" t="s">
        <v>179</v>
      </c>
      <c r="BI153" s="10"/>
      <c r="BJ153" s="10"/>
      <c r="BK153" s="10"/>
      <c r="BL153" s="10"/>
      <c r="BM153" s="10"/>
      <c r="BN153" s="10"/>
      <c r="BO153" s="10"/>
      <c r="BP153" s="10"/>
      <c r="BQ153" s="10"/>
      <c r="BR153" s="10"/>
      <c r="BS153" s="10"/>
      <c r="BT153" s="10"/>
      <c r="BU153" s="10"/>
      <c r="BV153" s="10"/>
    </row>
    <row r="154" spans="1:74" s="15" customFormat="1" ht="10.5" customHeight="1" x14ac:dyDescent="0.25">
      <c r="A154" s="28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2"/>
      <c r="Z154" s="10"/>
      <c r="AA154" s="13" t="s">
        <v>51</v>
      </c>
      <c r="AB154" s="10"/>
      <c r="AC154" s="12"/>
      <c r="AD154" s="18" t="s">
        <v>52</v>
      </c>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row>
    <row r="155" spans="1:74" ht="9.6" customHeight="1" x14ac:dyDescent="0.25">
      <c r="A155" s="3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21" t="s">
        <v>396</v>
      </c>
      <c r="AS155" s="21"/>
      <c r="AT155" s="21"/>
      <c r="AU155" s="21"/>
      <c r="AV155" s="21"/>
      <c r="AW155" s="21"/>
      <c r="AX155" s="21"/>
      <c r="AY155" s="21"/>
      <c r="AZ155" s="21"/>
      <c r="BA155" s="21"/>
      <c r="BB155" s="21"/>
      <c r="BC155" s="21"/>
      <c r="BD155" s="21"/>
      <c r="BE155" s="11"/>
      <c r="BF155" s="11"/>
      <c r="BG155" s="11"/>
      <c r="BH155" s="11"/>
      <c r="BI155" s="11"/>
      <c r="BJ155" s="11"/>
      <c r="BK155" s="11"/>
      <c r="BL155" s="11"/>
      <c r="BM155" s="11"/>
      <c r="BN155" s="11"/>
      <c r="BO155" s="11"/>
      <c r="BP155" s="11"/>
      <c r="BQ155" s="11"/>
      <c r="BR155" s="11"/>
      <c r="BS155" s="11"/>
      <c r="BT155" s="11"/>
      <c r="BU155" s="11"/>
      <c r="BV155" s="11"/>
    </row>
    <row r="156" spans="1:74" ht="9.6" customHeight="1" x14ac:dyDescent="0.25">
      <c r="A156" s="3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row>
    <row r="157" spans="1:74" ht="9.6" customHeight="1" x14ac:dyDescent="0.25">
      <c r="A157" s="30"/>
      <c r="B157" s="11"/>
      <c r="C157" s="11"/>
      <c r="D157" s="11"/>
      <c r="E157" s="21" t="s">
        <v>520</v>
      </c>
      <c r="F157" s="21"/>
      <c r="G157" s="21"/>
      <c r="H157" s="21"/>
      <c r="I157" s="21"/>
      <c r="J157" s="21"/>
      <c r="K157" s="21"/>
      <c r="L157" s="21"/>
      <c r="M157" s="21"/>
      <c r="N157" s="21"/>
      <c r="O157" s="21"/>
      <c r="P157" s="21"/>
      <c r="Q157" s="21"/>
      <c r="R157" s="21"/>
      <c r="S157" s="21"/>
      <c r="T157" s="21"/>
      <c r="U157" s="21"/>
      <c r="V157" s="21"/>
      <c r="W157" s="21"/>
      <c r="X157" s="21"/>
      <c r="Y157" s="21"/>
      <c r="Z157" s="21"/>
      <c r="AA157" s="21"/>
      <c r="AB157" s="22"/>
      <c r="AC157" s="86"/>
      <c r="AD157" s="21"/>
      <c r="AE157" s="21"/>
      <c r="AF157" s="21"/>
      <c r="AG157" s="21"/>
      <c r="AH157" s="21"/>
      <c r="AI157" s="11"/>
      <c r="AJ157" s="11"/>
      <c r="AK157" s="11"/>
      <c r="AL157" s="11"/>
      <c r="AM157" s="11"/>
      <c r="AN157" s="11"/>
      <c r="AO157" s="11"/>
      <c r="AP157" s="11"/>
      <c r="AQ157" s="11"/>
      <c r="AR157" s="11"/>
      <c r="AS157" s="11"/>
      <c r="AT157" s="11"/>
      <c r="AU157" s="11"/>
      <c r="AV157" s="21" t="s">
        <v>400</v>
      </c>
      <c r="AW157" s="21"/>
      <c r="AX157" s="21"/>
      <c r="AY157" s="21"/>
      <c r="AZ157" s="21"/>
      <c r="BA157" s="21"/>
      <c r="BB157" s="21"/>
      <c r="BC157" s="11"/>
      <c r="BD157" s="11"/>
      <c r="BE157" s="11"/>
      <c r="BF157" s="11"/>
      <c r="BG157" s="11"/>
      <c r="BH157" s="11"/>
      <c r="BI157" s="11"/>
      <c r="BJ157" s="11"/>
      <c r="BK157" s="11"/>
      <c r="BL157" s="11"/>
      <c r="BM157" s="11"/>
      <c r="BN157" s="11"/>
      <c r="BO157" s="11"/>
      <c r="BP157" s="11"/>
      <c r="BQ157" s="11"/>
      <c r="BR157" s="11"/>
      <c r="BS157" s="11"/>
      <c r="BT157" s="11"/>
      <c r="BU157" s="11"/>
      <c r="BV157" s="11"/>
    </row>
    <row r="158" spans="1:74" ht="9.6" customHeight="1" x14ac:dyDescent="0.25">
      <c r="A158" s="3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22" t="s">
        <v>521</v>
      </c>
      <c r="AE158" s="22"/>
      <c r="AF158" s="22"/>
      <c r="AG158" s="22"/>
      <c r="AH158" s="22"/>
      <c r="AI158" s="11"/>
      <c r="AJ158" s="22" t="s">
        <v>522</v>
      </c>
      <c r="AK158" s="22"/>
      <c r="AL158" s="22"/>
      <c r="AM158" s="22"/>
      <c r="AN158" s="22"/>
      <c r="AO158" s="11"/>
      <c r="AP158" s="11"/>
      <c r="AQ158" s="11"/>
      <c r="AR158" s="22" t="s">
        <v>401</v>
      </c>
      <c r="AS158" s="22"/>
      <c r="AT158" s="22"/>
      <c r="AU158" s="11"/>
      <c r="AV158" s="11"/>
      <c r="AW158" s="11"/>
      <c r="AX158" s="11"/>
      <c r="AY158" s="11"/>
      <c r="AZ158" s="11"/>
      <c r="BA158" s="11"/>
      <c r="BB158" s="11"/>
      <c r="BC158" s="11"/>
      <c r="BD158" s="11"/>
      <c r="BE158" s="11"/>
      <c r="BF158" s="27" t="s">
        <v>300</v>
      </c>
      <c r="BG158" s="11"/>
      <c r="BH158" s="11"/>
      <c r="BI158" s="11"/>
      <c r="BJ158" s="11"/>
      <c r="BK158" s="11"/>
      <c r="BL158" s="11"/>
      <c r="BM158" s="11"/>
      <c r="BN158" s="11"/>
      <c r="BO158" s="11"/>
      <c r="BP158" s="11"/>
      <c r="BQ158" s="11"/>
      <c r="BR158" s="11"/>
      <c r="BS158" s="11"/>
      <c r="BT158" s="11"/>
      <c r="BU158" s="11"/>
      <c r="BV158" s="11"/>
    </row>
    <row r="159" spans="1:74" ht="9.6" customHeight="1" x14ac:dyDescent="0.25">
      <c r="A159" s="30"/>
      <c r="B159" s="11"/>
      <c r="C159" s="11"/>
      <c r="D159" s="11"/>
      <c r="E159" s="21" t="s">
        <v>523</v>
      </c>
      <c r="F159" s="21"/>
      <c r="G159" s="21"/>
      <c r="H159" s="21"/>
      <c r="I159" s="21"/>
      <c r="J159" s="11"/>
      <c r="K159" s="21" t="s">
        <v>524</v>
      </c>
      <c r="L159" s="21"/>
      <c r="M159" s="21"/>
      <c r="N159" s="21"/>
      <c r="O159" s="21"/>
      <c r="P159" s="11"/>
      <c r="Q159" s="21" t="s">
        <v>525</v>
      </c>
      <c r="R159" s="21"/>
      <c r="S159" s="21"/>
      <c r="T159" s="21"/>
      <c r="U159" s="21"/>
      <c r="V159" s="11"/>
      <c r="W159" s="21" t="s">
        <v>526</v>
      </c>
      <c r="X159" s="21"/>
      <c r="Y159" s="21"/>
      <c r="Z159" s="21"/>
      <c r="AA159" s="21"/>
      <c r="AB159" s="11"/>
      <c r="AC159" s="73"/>
      <c r="AD159" s="21" t="s">
        <v>527</v>
      </c>
      <c r="AE159" s="21"/>
      <c r="AF159" s="21"/>
      <c r="AG159" s="21"/>
      <c r="AH159" s="21"/>
      <c r="AI159" s="11"/>
      <c r="AJ159" s="21" t="s">
        <v>528</v>
      </c>
      <c r="AK159" s="21"/>
      <c r="AL159" s="21"/>
      <c r="AM159" s="21"/>
      <c r="AN159" s="21"/>
      <c r="AO159" s="11"/>
      <c r="AP159" s="11"/>
      <c r="AQ159" s="11"/>
      <c r="AR159" s="21" t="s">
        <v>403</v>
      </c>
      <c r="AS159" s="21"/>
      <c r="AT159" s="21"/>
      <c r="AU159" s="11"/>
      <c r="AV159" s="21" t="s">
        <v>62</v>
      </c>
      <c r="AW159" s="21"/>
      <c r="AX159" s="21"/>
      <c r="AY159" s="11"/>
      <c r="AZ159" s="21" t="s">
        <v>63</v>
      </c>
      <c r="BA159" s="21"/>
      <c r="BB159" s="21"/>
      <c r="BC159" s="11"/>
      <c r="BD159" s="11"/>
      <c r="BE159" s="11"/>
      <c r="BF159" s="23" t="s">
        <v>529</v>
      </c>
      <c r="BG159" s="11"/>
      <c r="BH159" s="11"/>
      <c r="BI159" s="11"/>
      <c r="BJ159" s="11"/>
      <c r="BK159" s="11"/>
      <c r="BL159" s="11"/>
      <c r="BM159" s="11"/>
      <c r="BN159" s="11"/>
      <c r="BO159" s="11"/>
      <c r="BP159" s="11"/>
      <c r="BQ159" s="11"/>
      <c r="BR159" s="11"/>
      <c r="BS159" s="11"/>
      <c r="BT159" s="11"/>
      <c r="BU159" s="11"/>
      <c r="BV159" s="11"/>
    </row>
    <row r="160" spans="1:74" ht="9.6" customHeight="1"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25" t="s">
        <v>459</v>
      </c>
      <c r="BE160" s="11"/>
      <c r="BF160" s="25" t="s">
        <v>530</v>
      </c>
      <c r="BG160" s="11"/>
      <c r="BH160" s="11"/>
      <c r="BI160" s="11"/>
      <c r="BJ160" s="11"/>
      <c r="BK160" s="11"/>
      <c r="BL160" s="11"/>
      <c r="BM160" s="11"/>
      <c r="BN160" s="25" t="s">
        <v>531</v>
      </c>
      <c r="BO160" s="11"/>
      <c r="BP160" s="25" t="s">
        <v>532</v>
      </c>
      <c r="BQ160" s="11"/>
      <c r="BR160" s="25" t="s">
        <v>533</v>
      </c>
      <c r="BS160" s="11"/>
      <c r="BT160" s="25" t="s">
        <v>534</v>
      </c>
      <c r="BU160" s="11"/>
      <c r="BV160" s="25" t="s">
        <v>535</v>
      </c>
    </row>
    <row r="161" spans="1:74" ht="9.6" customHeight="1" x14ac:dyDescent="0.25">
      <c r="A161" s="11"/>
      <c r="B161" s="11"/>
      <c r="C161" s="11"/>
      <c r="D161" s="11"/>
      <c r="E161" s="11"/>
      <c r="F161" s="11"/>
      <c r="G161" s="11"/>
      <c r="H161" s="11"/>
      <c r="I161" s="25" t="s">
        <v>67</v>
      </c>
      <c r="J161" s="11"/>
      <c r="K161" s="11"/>
      <c r="L161" s="11"/>
      <c r="M161" s="11"/>
      <c r="N161" s="11"/>
      <c r="O161" s="25" t="s">
        <v>67</v>
      </c>
      <c r="P161" s="11"/>
      <c r="Q161" s="11"/>
      <c r="R161" s="11"/>
      <c r="S161" s="11"/>
      <c r="T161" s="11"/>
      <c r="U161" s="25" t="s">
        <v>67</v>
      </c>
      <c r="V161" s="11"/>
      <c r="W161" s="11"/>
      <c r="X161" s="11"/>
      <c r="Y161" s="11"/>
      <c r="Z161" s="11"/>
      <c r="AA161" s="25" t="s">
        <v>67</v>
      </c>
      <c r="AB161" s="11"/>
      <c r="AC161" s="11"/>
      <c r="AD161" s="11"/>
      <c r="AE161" s="11"/>
      <c r="AF161" s="11"/>
      <c r="AG161" s="11"/>
      <c r="AH161" s="25" t="s">
        <v>67</v>
      </c>
      <c r="AI161" s="11"/>
      <c r="AJ161" s="11"/>
      <c r="AK161" s="11"/>
      <c r="AL161" s="11"/>
      <c r="AM161" s="11"/>
      <c r="AN161" s="25" t="s">
        <v>67</v>
      </c>
      <c r="AO161" s="11"/>
      <c r="AP161" s="25"/>
      <c r="AQ161" s="11"/>
      <c r="AR161" s="11"/>
      <c r="AS161" s="11"/>
      <c r="AT161" s="25" t="s">
        <v>269</v>
      </c>
      <c r="AU161" s="11"/>
      <c r="AV161" s="11"/>
      <c r="AW161" s="11"/>
      <c r="AX161" s="25" t="s">
        <v>269</v>
      </c>
      <c r="AY161" s="11"/>
      <c r="AZ161" s="11"/>
      <c r="BA161" s="11"/>
      <c r="BB161" s="25" t="s">
        <v>269</v>
      </c>
      <c r="BC161" s="11"/>
      <c r="BD161" s="25" t="s">
        <v>465</v>
      </c>
      <c r="BE161" s="11"/>
      <c r="BF161" s="25" t="s">
        <v>536</v>
      </c>
      <c r="BG161" s="11"/>
      <c r="BH161" s="11"/>
      <c r="BI161" s="11"/>
      <c r="BJ161" s="11"/>
      <c r="BK161" s="11"/>
      <c r="BL161" s="11"/>
      <c r="BM161" s="11"/>
      <c r="BN161" s="25" t="s">
        <v>537</v>
      </c>
      <c r="BO161" s="11"/>
      <c r="BP161" s="25" t="s">
        <v>538</v>
      </c>
      <c r="BQ161" s="11"/>
      <c r="BR161" s="87" t="s">
        <v>539</v>
      </c>
      <c r="BS161" s="11"/>
      <c r="BT161" s="25" t="s">
        <v>540</v>
      </c>
      <c r="BU161" s="11"/>
      <c r="BV161" s="25" t="s">
        <v>541</v>
      </c>
    </row>
    <row r="162" spans="1:74" ht="9.6" customHeight="1" x14ac:dyDescent="0.25">
      <c r="A162" s="276" t="s">
        <v>74</v>
      </c>
      <c r="B162" s="11"/>
      <c r="C162" s="27" t="s">
        <v>76</v>
      </c>
      <c r="D162" s="11"/>
      <c r="E162" s="27" t="s">
        <v>77</v>
      </c>
      <c r="F162" s="11"/>
      <c r="G162" s="27" t="s">
        <v>438</v>
      </c>
      <c r="H162" s="11"/>
      <c r="I162" s="27" t="s">
        <v>83</v>
      </c>
      <c r="J162" s="11"/>
      <c r="K162" s="27" t="s">
        <v>77</v>
      </c>
      <c r="L162" s="11"/>
      <c r="M162" s="27" t="s">
        <v>438</v>
      </c>
      <c r="N162" s="11"/>
      <c r="O162" s="27" t="s">
        <v>83</v>
      </c>
      <c r="P162" s="11"/>
      <c r="Q162" s="27" t="s">
        <v>77</v>
      </c>
      <c r="R162" s="11"/>
      <c r="S162" s="27" t="s">
        <v>438</v>
      </c>
      <c r="T162" s="11"/>
      <c r="U162" s="27" t="s">
        <v>83</v>
      </c>
      <c r="V162" s="11"/>
      <c r="W162" s="27" t="s">
        <v>77</v>
      </c>
      <c r="X162" s="11"/>
      <c r="Y162" s="27" t="s">
        <v>438</v>
      </c>
      <c r="Z162" s="11"/>
      <c r="AA162" s="27" t="s">
        <v>83</v>
      </c>
      <c r="AB162" s="11"/>
      <c r="AC162" s="73"/>
      <c r="AD162" s="27" t="s">
        <v>77</v>
      </c>
      <c r="AE162" s="11"/>
      <c r="AF162" s="27" t="s">
        <v>438</v>
      </c>
      <c r="AG162" s="11"/>
      <c r="AH162" s="27" t="s">
        <v>83</v>
      </c>
      <c r="AI162" s="11"/>
      <c r="AJ162" s="27" t="s">
        <v>77</v>
      </c>
      <c r="AK162" s="11"/>
      <c r="AL162" s="27" t="s">
        <v>438</v>
      </c>
      <c r="AM162" s="11"/>
      <c r="AN162" s="27" t="s">
        <v>83</v>
      </c>
      <c r="AO162" s="11"/>
      <c r="AP162" s="27" t="s">
        <v>542</v>
      </c>
      <c r="AQ162" s="11"/>
      <c r="AR162" s="27" t="s">
        <v>77</v>
      </c>
      <c r="AS162" s="11"/>
      <c r="AT162" s="27" t="s">
        <v>376</v>
      </c>
      <c r="AU162" s="11"/>
      <c r="AV162" s="27" t="s">
        <v>77</v>
      </c>
      <c r="AW162" s="11"/>
      <c r="AX162" s="27" t="s">
        <v>376</v>
      </c>
      <c r="AY162" s="11"/>
      <c r="AZ162" s="27" t="s">
        <v>77</v>
      </c>
      <c r="BA162" s="11"/>
      <c r="BB162" s="27" t="s">
        <v>376</v>
      </c>
      <c r="BC162" s="11"/>
      <c r="BD162" s="27" t="s">
        <v>421</v>
      </c>
      <c r="BE162" s="11"/>
      <c r="BF162" s="27" t="s">
        <v>72</v>
      </c>
      <c r="BG162" s="11"/>
      <c r="BH162" s="276" t="s">
        <v>74</v>
      </c>
      <c r="BI162" s="11"/>
      <c r="BJ162" s="11"/>
      <c r="BK162" s="11"/>
      <c r="BL162" s="29" t="s">
        <v>523</v>
      </c>
      <c r="BM162" s="11"/>
      <c r="BN162" s="282" t="s">
        <v>543</v>
      </c>
      <c r="BO162" s="11"/>
      <c r="BP162" s="29" t="s">
        <v>471</v>
      </c>
      <c r="BQ162" s="11"/>
      <c r="BR162" s="29" t="s">
        <v>471</v>
      </c>
      <c r="BS162" s="11"/>
      <c r="BT162" s="29" t="s">
        <v>86</v>
      </c>
      <c r="BU162" s="11"/>
      <c r="BV162" s="29" t="s">
        <v>544</v>
      </c>
    </row>
    <row r="163" spans="1:74" ht="8.85" customHeight="1" x14ac:dyDescent="0.25">
      <c r="A163" s="3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30"/>
      <c r="BI163" s="11"/>
      <c r="BJ163" s="11"/>
      <c r="BK163" s="11"/>
      <c r="BL163" s="11"/>
      <c r="BM163" s="11"/>
      <c r="BN163" s="11"/>
      <c r="BO163" s="11"/>
      <c r="BP163" s="11"/>
      <c r="BQ163" s="11"/>
      <c r="BR163" s="11"/>
      <c r="BS163" s="11"/>
      <c r="BT163" s="11"/>
      <c r="BU163" s="11"/>
      <c r="BV163" s="11"/>
    </row>
    <row r="164" spans="1:74" ht="8.85" customHeight="1" x14ac:dyDescent="0.25">
      <c r="A164" s="30"/>
      <c r="B164" s="30" t="s">
        <v>130</v>
      </c>
      <c r="C164" s="30"/>
      <c r="D164" s="30"/>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30"/>
      <c r="BI164" s="11"/>
      <c r="BJ164" s="11"/>
      <c r="BK164" s="11"/>
      <c r="BL164" s="11"/>
      <c r="BM164" s="11"/>
      <c r="BN164" s="11"/>
      <c r="BO164" s="11"/>
      <c r="BP164" s="11"/>
      <c r="BQ164" s="11"/>
      <c r="BR164" s="11"/>
      <c r="BS164" s="11"/>
      <c r="BT164" s="11"/>
      <c r="BU164" s="11"/>
      <c r="BV164" s="11"/>
    </row>
    <row r="165" spans="1:74" ht="8.85" customHeight="1" x14ac:dyDescent="0.25">
      <c r="A165" s="30">
        <v>51</v>
      </c>
      <c r="B165" s="31"/>
      <c r="C165" s="30" t="s">
        <v>180</v>
      </c>
      <c r="D165" s="31"/>
      <c r="E165" s="34">
        <v>11793199</v>
      </c>
      <c r="F165" s="31"/>
      <c r="G165" s="32">
        <f>(E165/$BJ165)</f>
        <v>1049.5905126379494</v>
      </c>
      <c r="H165" s="31"/>
      <c r="I165" s="33">
        <f>IF(G$219,G165/G$219*100,0)</f>
        <v>71.850361644582762</v>
      </c>
      <c r="J165" s="31"/>
      <c r="K165" s="34">
        <v>845319</v>
      </c>
      <c r="L165" s="31"/>
      <c r="M165" s="32">
        <f>(K165/$BJ165)</f>
        <v>75.233090067639736</v>
      </c>
      <c r="N165" s="31"/>
      <c r="O165" s="33">
        <f>IF(M$219,M165/M$219*100,0)</f>
        <v>94.211091521143146</v>
      </c>
      <c r="P165" s="31"/>
      <c r="Q165" s="34">
        <v>1164854</v>
      </c>
      <c r="R165" s="31"/>
      <c r="S165" s="32">
        <f>(Q165/$BJ165)</f>
        <v>103.67159131363475</v>
      </c>
      <c r="T165" s="31"/>
      <c r="U165" s="33">
        <f>IF(S$219,S165/S$219*100,0)</f>
        <v>94.701703248019456</v>
      </c>
      <c r="V165" s="31"/>
      <c r="W165" s="34">
        <v>1606667</v>
      </c>
      <c r="X165" s="31"/>
      <c r="Y165" s="32">
        <f>(W165/$BJ165)</f>
        <v>142.99279102883588</v>
      </c>
      <c r="Z165" s="31"/>
      <c r="AA165" s="33">
        <f>IF(Y$219,Y165/Y$219*100,0)</f>
        <v>80.818788600554313</v>
      </c>
      <c r="AB165" s="31"/>
      <c r="AC165" s="19"/>
      <c r="AD165" s="34">
        <v>584342</v>
      </c>
      <c r="AE165" s="31"/>
      <c r="AF165" s="32">
        <f>(AD165/$BJ165)</f>
        <v>52.006229975080103</v>
      </c>
      <c r="AG165" s="31"/>
      <c r="AH165" s="33">
        <f>IF(AF$219,AF165/AF$219*100,0)</f>
        <v>63.787073892423507</v>
      </c>
      <c r="AI165" s="31"/>
      <c r="AJ165" s="34">
        <v>13900</v>
      </c>
      <c r="AK165" s="31"/>
      <c r="AL165" s="32">
        <f>(AJ165/$BJ165)</f>
        <v>1.2370950516197936</v>
      </c>
      <c r="AM165" s="31"/>
      <c r="AN165" s="33">
        <f>IF(AL$219,AL165/AL$219*100,0)</f>
        <v>153.3075490214174</v>
      </c>
      <c r="AO165" s="31"/>
      <c r="AP165" s="34">
        <f>(E165+K165+Q165+W165+AD165+AJ165)</f>
        <v>16008281</v>
      </c>
      <c r="AQ165" s="19"/>
      <c r="AR165" s="34">
        <v>3967894</v>
      </c>
      <c r="AS165" s="19"/>
      <c r="AT165" s="33">
        <f>IF($AP165,AR165/$AP165*100,0)</f>
        <v>24.786508932470639</v>
      </c>
      <c r="AU165" s="19"/>
      <c r="AV165" s="34">
        <v>1233913</v>
      </c>
      <c r="AW165" s="19"/>
      <c r="AX165" s="33">
        <f>IF($AP165,AV165/$AP165*100,0)</f>
        <v>7.7079668953837084</v>
      </c>
      <c r="AY165" s="19"/>
      <c r="AZ165" s="34">
        <v>61028</v>
      </c>
      <c r="BA165" s="19"/>
      <c r="BB165" s="33">
        <f>IF($AP165,AZ165/$AP165*100,0)</f>
        <v>0.38122769084325797</v>
      </c>
      <c r="BC165" s="19"/>
      <c r="BD165" s="34">
        <v>116397</v>
      </c>
      <c r="BE165" s="19"/>
      <c r="BF165" s="34">
        <v>352</v>
      </c>
      <c r="BG165" s="19"/>
      <c r="BH165" s="30">
        <v>51</v>
      </c>
      <c r="BI165" s="19"/>
      <c r="BJ165" s="40">
        <v>11236</v>
      </c>
      <c r="BK165" s="19"/>
      <c r="BL165" s="283">
        <f>IF(E165,BJ165,0)</f>
        <v>11236</v>
      </c>
      <c r="BM165" s="19"/>
      <c r="BN165" s="283">
        <f>IF(K165,BJ165,0)</f>
        <v>11236</v>
      </c>
      <c r="BO165" s="19"/>
      <c r="BP165" s="283">
        <f>IF(Q165,BJ165,0)</f>
        <v>11236</v>
      </c>
      <c r="BQ165" s="19"/>
      <c r="BR165" s="283">
        <f>IF(W165,BJ165,0)</f>
        <v>11236</v>
      </c>
      <c r="BS165" s="19"/>
      <c r="BT165" s="283">
        <f>IF(AD165,BJ165,0)</f>
        <v>11236</v>
      </c>
      <c r="BU165" s="19"/>
      <c r="BV165" s="283">
        <f>IF(AJ165,BJ165,0)</f>
        <v>11236</v>
      </c>
    </row>
    <row r="166" spans="1:74" ht="8.85" customHeight="1" x14ac:dyDescent="0.25">
      <c r="A166" s="30">
        <v>52</v>
      </c>
      <c r="B166" s="31"/>
      <c r="C166" s="30" t="s">
        <v>181</v>
      </c>
      <c r="D166" s="31"/>
      <c r="E166" s="36">
        <v>24906044</v>
      </c>
      <c r="F166" s="31"/>
      <c r="G166" s="33">
        <f>(E166/$BJ166)</f>
        <v>1010.2642274773862</v>
      </c>
      <c r="H166" s="31"/>
      <c r="I166" s="33">
        <f>IF(G$219,G166/G$219*100,0)</f>
        <v>69.158256698032872</v>
      </c>
      <c r="J166" s="31"/>
      <c r="K166" s="36">
        <v>2754963</v>
      </c>
      <c r="L166" s="31"/>
      <c r="M166" s="33">
        <f>(K166/$BJ166)</f>
        <v>111.74960451060723</v>
      </c>
      <c r="N166" s="31"/>
      <c r="O166" s="33">
        <f>IF(M$219,M166/M$219*100,0)</f>
        <v>139.93911732902268</v>
      </c>
      <c r="P166" s="31"/>
      <c r="Q166" s="36">
        <v>2062097</v>
      </c>
      <c r="R166" s="31"/>
      <c r="S166" s="33">
        <f>(Q166/$BJ166)</f>
        <v>83.644870806798366</v>
      </c>
      <c r="T166" s="31"/>
      <c r="U166" s="33">
        <f>IF(S$219,S166/S$219*100,0)</f>
        <v>76.407737481333953</v>
      </c>
      <c r="V166" s="31"/>
      <c r="W166" s="36">
        <v>5595206</v>
      </c>
      <c r="X166" s="31"/>
      <c r="Y166" s="33">
        <f>(W166/$BJ166)</f>
        <v>226.95842290999067</v>
      </c>
      <c r="Z166" s="31"/>
      <c r="AA166" s="33">
        <f>IF(Y$219,Y166/Y$219*100,0)</f>
        <v>128.27573103722966</v>
      </c>
      <c r="AB166" s="31"/>
      <c r="AC166" s="19"/>
      <c r="AD166" s="36">
        <v>3245427</v>
      </c>
      <c r="AE166" s="31"/>
      <c r="AF166" s="33">
        <f>(AD166/$BJ166)</f>
        <v>131.64430292459335</v>
      </c>
      <c r="AG166" s="31"/>
      <c r="AH166" s="33">
        <f>IF(AF$219,AF166/AF$219*100,0)</f>
        <v>161.46536448020402</v>
      </c>
      <c r="AI166" s="31"/>
      <c r="AJ166" s="36">
        <v>19181</v>
      </c>
      <c r="AK166" s="31"/>
      <c r="AL166" s="33">
        <f>(AJ166/$BJ166)</f>
        <v>0.77803918387214532</v>
      </c>
      <c r="AM166" s="31"/>
      <c r="AN166" s="33">
        <f>IF(AL$219,AL166/AL$219*100,0)</f>
        <v>96.418848467531959</v>
      </c>
      <c r="AO166" s="31"/>
      <c r="AP166" s="36">
        <f>(E166+K166+Q166+W166+AD166+AJ166)</f>
        <v>38582918</v>
      </c>
      <c r="AQ166" s="19"/>
      <c r="AR166" s="36">
        <v>27523283</v>
      </c>
      <c r="AS166" s="19"/>
      <c r="AT166" s="33">
        <f>IF($AP166,AR166/$AP166*100,0)</f>
        <v>71.335410660230522</v>
      </c>
      <c r="AU166" s="19"/>
      <c r="AV166" s="36">
        <v>5014037</v>
      </c>
      <c r="AW166" s="19"/>
      <c r="AX166" s="33">
        <f>IF($AP166,AV166/$AP166*100,0)</f>
        <v>12.995484167371686</v>
      </c>
      <c r="AY166" s="19"/>
      <c r="AZ166" s="36">
        <v>1587130</v>
      </c>
      <c r="BA166" s="19"/>
      <c r="BB166" s="33">
        <f>IF($AP166,AZ166/$AP166*100,0)</f>
        <v>4.1135561597492449</v>
      </c>
      <c r="BC166" s="19"/>
      <c r="BD166" s="36">
        <v>362237</v>
      </c>
      <c r="BE166" s="19"/>
      <c r="BF166" s="36">
        <v>308</v>
      </c>
      <c r="BG166" s="19"/>
      <c r="BH166" s="30">
        <v>52</v>
      </c>
      <c r="BI166" s="19"/>
      <c r="BJ166" s="40">
        <v>24653</v>
      </c>
      <c r="BK166" s="19"/>
      <c r="BL166" s="283">
        <f>IF(E166,BJ166,0)</f>
        <v>24653</v>
      </c>
      <c r="BM166" s="19"/>
      <c r="BN166" s="283">
        <f>IF(K166,BJ166,0)</f>
        <v>24653</v>
      </c>
      <c r="BO166" s="19"/>
      <c r="BP166" s="283">
        <f>IF(Q166,BJ166,0)</f>
        <v>24653</v>
      </c>
      <c r="BQ166" s="19"/>
      <c r="BR166" s="283">
        <f>IF(W166,BJ166,0)</f>
        <v>24653</v>
      </c>
      <c r="BS166" s="19"/>
      <c r="BT166" s="283">
        <f>IF(AD166,BJ166,0)</f>
        <v>24653</v>
      </c>
      <c r="BU166" s="19"/>
      <c r="BV166" s="283">
        <f>IF(AJ166,BJ166,0)</f>
        <v>24653</v>
      </c>
    </row>
    <row r="167" spans="1:74" ht="8.85" customHeight="1" x14ac:dyDescent="0.25">
      <c r="A167" s="30">
        <v>53</v>
      </c>
      <c r="B167" s="31"/>
      <c r="C167" s="30" t="s">
        <v>182</v>
      </c>
      <c r="D167" s="31"/>
      <c r="E167" s="36">
        <v>828750179</v>
      </c>
      <c r="F167" s="31"/>
      <c r="G167" s="33">
        <f>(E167/$BJ167)</f>
        <v>2150.7711086946929</v>
      </c>
      <c r="H167" s="31"/>
      <c r="I167" s="33">
        <f>IF(G$219,G167/G$219*100,0)</f>
        <v>147.23235405972031</v>
      </c>
      <c r="J167" s="31"/>
      <c r="K167" s="36">
        <v>38150132</v>
      </c>
      <c r="L167" s="31"/>
      <c r="M167" s="33">
        <f>(K167/$BJ167)</f>
        <v>99.007160152286247</v>
      </c>
      <c r="N167" s="31"/>
      <c r="O167" s="33">
        <f>IF(M$219,M167/M$219*100,0)</f>
        <v>123.98231440406589</v>
      </c>
      <c r="P167" s="31"/>
      <c r="Q167" s="36">
        <v>52978943</v>
      </c>
      <c r="R167" s="31"/>
      <c r="S167" s="33">
        <f>(Q167/$BJ167)</f>
        <v>137.49086619935795</v>
      </c>
      <c r="T167" s="31"/>
      <c r="U167" s="33">
        <f>IF(S$219,S167/S$219*100,0)</f>
        <v>125.59486205564099</v>
      </c>
      <c r="V167" s="31"/>
      <c r="W167" s="36">
        <v>121522996</v>
      </c>
      <c r="X167" s="31"/>
      <c r="Y167" s="33">
        <f>(W167/$BJ167)</f>
        <v>315.37628040599282</v>
      </c>
      <c r="Z167" s="31"/>
      <c r="AA167" s="33">
        <f>IF(Y$219,Y167/Y$219*100,0)</f>
        <v>178.24904844763191</v>
      </c>
      <c r="AB167" s="31"/>
      <c r="AC167" s="19"/>
      <c r="AD167" s="36">
        <v>26472738</v>
      </c>
      <c r="AE167" s="31"/>
      <c r="AF167" s="33">
        <f>(AD167/$BJ167)</f>
        <v>68.702006347855203</v>
      </c>
      <c r="AG167" s="31"/>
      <c r="AH167" s="33">
        <f>IF(AF$219,AF167/AF$219*100,0)</f>
        <v>84.264903600362146</v>
      </c>
      <c r="AI167" s="31"/>
      <c r="AJ167" s="36">
        <v>842111</v>
      </c>
      <c r="AK167" s="31"/>
      <c r="AL167" s="33">
        <f>(AJ167/$BJ167)</f>
        <v>2.1854450894954156</v>
      </c>
      <c r="AM167" s="31"/>
      <c r="AN167" s="33">
        <f>IF(AL$219,AL167/AL$219*100,0)</f>
        <v>270.83224506697525</v>
      </c>
      <c r="AO167" s="31"/>
      <c r="AP167" s="36">
        <f>(E167+K167+Q167+W167+AD167+AJ167)</f>
        <v>1068717099</v>
      </c>
      <c r="AQ167" s="19"/>
      <c r="AR167" s="36">
        <v>323463538</v>
      </c>
      <c r="AS167" s="19"/>
      <c r="AT167" s="33">
        <f>IF($AP167,AR167/$AP167*100,0)</f>
        <v>30.266525940556697</v>
      </c>
      <c r="AU167" s="19"/>
      <c r="AV167" s="36">
        <v>24943133</v>
      </c>
      <c r="AW167" s="19"/>
      <c r="AX167" s="33">
        <f>IF($AP167,AV167/$AP167*100,0)</f>
        <v>2.3339322467413801</v>
      </c>
      <c r="AY167" s="19"/>
      <c r="AZ167" s="36">
        <v>252028</v>
      </c>
      <c r="BA167" s="19"/>
      <c r="BB167" s="33">
        <f>IF($AP167,AZ167/$AP167*100,0)</f>
        <v>2.3582293222015716E-2</v>
      </c>
      <c r="BC167" s="19"/>
      <c r="BD167" s="36">
        <v>21540968</v>
      </c>
      <c r="BE167" s="19"/>
      <c r="BF167" s="36">
        <v>2207</v>
      </c>
      <c r="BG167" s="19"/>
      <c r="BH167" s="30">
        <v>53</v>
      </c>
      <c r="BI167" s="19"/>
      <c r="BJ167" s="40">
        <v>385327</v>
      </c>
      <c r="BK167" s="19"/>
      <c r="BL167" s="283">
        <f>IF(E167,BJ167,0)</f>
        <v>385327</v>
      </c>
      <c r="BM167" s="19"/>
      <c r="BN167" s="283">
        <f>IF(K167,BJ167,0)</f>
        <v>385327</v>
      </c>
      <c r="BO167" s="19"/>
      <c r="BP167" s="283">
        <f>IF(Q167,BJ167,0)</f>
        <v>385327</v>
      </c>
      <c r="BQ167" s="19"/>
      <c r="BR167" s="283">
        <f>IF(W167,BJ167,0)</f>
        <v>385327</v>
      </c>
      <c r="BS167" s="19"/>
      <c r="BT167" s="283">
        <f>IF(AD167,BJ167,0)</f>
        <v>385327</v>
      </c>
      <c r="BU167" s="19"/>
      <c r="BV167" s="283">
        <f>IF(AJ167,BJ167,0)</f>
        <v>385327</v>
      </c>
    </row>
    <row r="168" spans="1:74" ht="8.85" customHeight="1" x14ac:dyDescent="0.25">
      <c r="A168" s="30">
        <v>54</v>
      </c>
      <c r="B168" s="31"/>
      <c r="C168" s="30" t="s">
        <v>183</v>
      </c>
      <c r="D168" s="31"/>
      <c r="E168" s="36">
        <v>41543172</v>
      </c>
      <c r="F168" s="31"/>
      <c r="G168" s="33">
        <f>(E168/$BJ168)</f>
        <v>1210.6064809418347</v>
      </c>
      <c r="H168" s="31"/>
      <c r="I168" s="33">
        <f>IF(G$219,G168/G$219*100,0)</f>
        <v>82.872808412046567</v>
      </c>
      <c r="J168" s="31"/>
      <c r="K168" s="36">
        <v>2180992</v>
      </c>
      <c r="L168" s="31"/>
      <c r="M168" s="33">
        <f>(K168/$BJ168)</f>
        <v>63.556125422543417</v>
      </c>
      <c r="N168" s="31"/>
      <c r="O168" s="33">
        <f>IF(M$219,M168/M$219*100,0)</f>
        <v>79.588542003646836</v>
      </c>
      <c r="P168" s="31"/>
      <c r="Q168" s="36">
        <v>4347943</v>
      </c>
      <c r="R168" s="31"/>
      <c r="S168" s="33">
        <f>(Q168/$BJ168)</f>
        <v>126.70308310991958</v>
      </c>
      <c r="T168" s="31"/>
      <c r="U168" s="33">
        <f>IF(S$219,S168/S$219*100,0)</f>
        <v>115.74046105827121</v>
      </c>
      <c r="V168" s="31"/>
      <c r="W168" s="36">
        <v>4598469</v>
      </c>
      <c r="X168" s="31"/>
      <c r="Y168" s="33">
        <f>(W168/$BJ168)</f>
        <v>134.00364261568947</v>
      </c>
      <c r="Z168" s="31"/>
      <c r="AA168" s="33">
        <f>IF(Y$219,Y168/Y$219*100,0)</f>
        <v>75.738168241486107</v>
      </c>
      <c r="AB168" s="31"/>
      <c r="AC168" s="19"/>
      <c r="AD168" s="36">
        <v>2372178</v>
      </c>
      <c r="AE168" s="31"/>
      <c r="AF168" s="33">
        <f>(AD168/$BJ168)</f>
        <v>69.127462408206085</v>
      </c>
      <c r="AG168" s="31"/>
      <c r="AH168" s="33">
        <f>IF(AF$219,AF168/AF$219*100,0)</f>
        <v>84.786737180157971</v>
      </c>
      <c r="AI168" s="31"/>
      <c r="AJ168" s="36">
        <v>37095</v>
      </c>
      <c r="AK168" s="31"/>
      <c r="AL168" s="33">
        <f>(AJ168/$BJ168)</f>
        <v>1.0809826320083926</v>
      </c>
      <c r="AM168" s="31"/>
      <c r="AN168" s="33">
        <f>IF(AL$219,AL168/AL$219*100,0)</f>
        <v>133.9612486776484</v>
      </c>
      <c r="AO168" s="31"/>
      <c r="AP168" s="36">
        <f>(E168+K168+Q168+W168+AD168+AJ168)</f>
        <v>55079849</v>
      </c>
      <c r="AQ168" s="19"/>
      <c r="AR168" s="36">
        <v>21557859</v>
      </c>
      <c r="AS168" s="19"/>
      <c r="AT168" s="33">
        <f>IF($AP168,AR168/$AP168*100,0)</f>
        <v>39.13928485896902</v>
      </c>
      <c r="AU168" s="19"/>
      <c r="AV168" s="36">
        <v>3230147</v>
      </c>
      <c r="AW168" s="19"/>
      <c r="AX168" s="33">
        <f>IF($AP168,AV168/$AP168*100,0)</f>
        <v>5.8644804926752796</v>
      </c>
      <c r="AY168" s="19"/>
      <c r="AZ168" s="36">
        <v>0</v>
      </c>
      <c r="BA168" s="19"/>
      <c r="BB168" s="33">
        <f>IF($AP168,AZ168/$AP168*100,0)</f>
        <v>0</v>
      </c>
      <c r="BC168" s="19"/>
      <c r="BD168" s="36">
        <v>1223665</v>
      </c>
      <c r="BE168" s="19"/>
      <c r="BF168" s="36">
        <v>7441</v>
      </c>
      <c r="BG168" s="19"/>
      <c r="BH168" s="30">
        <v>54</v>
      </c>
      <c r="BI168" s="19"/>
      <c r="BJ168" s="40">
        <v>34316</v>
      </c>
      <c r="BK168" s="19"/>
      <c r="BL168" s="283">
        <f>IF(E168,BJ168,0)</f>
        <v>34316</v>
      </c>
      <c r="BM168" s="19"/>
      <c r="BN168" s="283">
        <f>IF(K168,BJ168,0)</f>
        <v>34316</v>
      </c>
      <c r="BO168" s="19"/>
      <c r="BP168" s="283">
        <f>IF(Q168,BJ168,0)</f>
        <v>34316</v>
      </c>
      <c r="BQ168" s="19"/>
      <c r="BR168" s="283">
        <f>IF(W168,BJ168,0)</f>
        <v>34316</v>
      </c>
      <c r="BS168" s="19"/>
      <c r="BT168" s="283">
        <f>IF(AD168,BJ168,0)</f>
        <v>34316</v>
      </c>
      <c r="BU168" s="19"/>
      <c r="BV168" s="283">
        <f>IF(AJ168,BJ168,0)</f>
        <v>34316</v>
      </c>
    </row>
    <row r="169" spans="1:74" ht="8.85" customHeight="1" x14ac:dyDescent="0.25">
      <c r="A169" s="30">
        <v>55</v>
      </c>
      <c r="B169" s="31"/>
      <c r="C169" s="30" t="s">
        <v>184</v>
      </c>
      <c r="D169" s="31"/>
      <c r="E169" s="36">
        <v>11687122</v>
      </c>
      <c r="F169" s="31"/>
      <c r="G169" s="47">
        <f>(E169/$BJ169)</f>
        <v>945.17767893247071</v>
      </c>
      <c r="H169" s="31"/>
      <c r="I169" s="47">
        <f>IF(G$219,G169/G$219*100,0)</f>
        <v>64.702717137755812</v>
      </c>
      <c r="J169" s="31"/>
      <c r="K169" s="36">
        <v>752137</v>
      </c>
      <c r="L169" s="31"/>
      <c r="M169" s="47">
        <f>(K169/$BJ169)</f>
        <v>60.827901334411649</v>
      </c>
      <c r="N169" s="31"/>
      <c r="O169" s="47">
        <f>IF(M$219,M169/M$219*100,0)</f>
        <v>76.172106908051489</v>
      </c>
      <c r="P169" s="31"/>
      <c r="Q169" s="36">
        <v>913603</v>
      </c>
      <c r="R169" s="31"/>
      <c r="S169" s="47">
        <f>(Q169/$BJ169)</f>
        <v>73.886211079660328</v>
      </c>
      <c r="T169" s="31"/>
      <c r="U169" s="47">
        <f>IF(S$219,S169/S$219*100,0)</f>
        <v>67.493417889364096</v>
      </c>
      <c r="V169" s="31"/>
      <c r="W169" s="36">
        <v>1497663</v>
      </c>
      <c r="X169" s="31"/>
      <c r="Y169" s="47">
        <f>(W169/$BJ169)</f>
        <v>121.1211484027497</v>
      </c>
      <c r="Z169" s="31"/>
      <c r="AA169" s="47">
        <f>IF(Y$219,Y169/Y$219*100,0)</f>
        <v>68.457048900067804</v>
      </c>
      <c r="AB169" s="31"/>
      <c r="AC169" s="19"/>
      <c r="AD169" s="36">
        <v>852574</v>
      </c>
      <c r="AE169" s="31"/>
      <c r="AF169" s="47">
        <f>(AD169/$BJ169)</f>
        <v>68.950586332389804</v>
      </c>
      <c r="AG169" s="31"/>
      <c r="AH169" s="47">
        <f>IF(AF$219,AF169/AF$219*100,0)</f>
        <v>84.569793800041765</v>
      </c>
      <c r="AI169" s="31"/>
      <c r="AJ169" s="36">
        <v>0</v>
      </c>
      <c r="AK169" s="31"/>
      <c r="AL169" s="47">
        <f>(AJ169/$BJ169)</f>
        <v>0</v>
      </c>
      <c r="AM169" s="31"/>
      <c r="AN169" s="47">
        <f>IF(AL$219,AL169/AL$219*100,0)</f>
        <v>0</v>
      </c>
      <c r="AO169" s="31"/>
      <c r="AP169" s="36">
        <f>(E169+K169+Q169+W169+AD169+AJ169)</f>
        <v>15703099</v>
      </c>
      <c r="AQ169" s="19"/>
      <c r="AR169" s="36">
        <v>10898341</v>
      </c>
      <c r="AS169" s="19"/>
      <c r="AT169" s="47">
        <f>IF($AP169,AR169/$AP169*100,0)</f>
        <v>69.402485458443579</v>
      </c>
      <c r="AU169" s="19"/>
      <c r="AV169" s="36">
        <v>1819761</v>
      </c>
      <c r="AW169" s="19"/>
      <c r="AX169" s="47">
        <f>IF($AP169,AV169/$AP169*100,0)</f>
        <v>11.588546948599127</v>
      </c>
      <c r="AY169" s="19"/>
      <c r="AZ169" s="36">
        <v>36193</v>
      </c>
      <c r="BA169" s="19"/>
      <c r="BB169" s="47">
        <f>IF($AP169,AZ169/$AP169*100,0)</f>
        <v>0.23048316768556321</v>
      </c>
      <c r="BC169" s="19"/>
      <c r="BD169" s="36">
        <v>332053</v>
      </c>
      <c r="BE169" s="19"/>
      <c r="BF169" s="36">
        <v>0</v>
      </c>
      <c r="BG169" s="19"/>
      <c r="BH169" s="30">
        <v>55</v>
      </c>
      <c r="BI169" s="19"/>
      <c r="BJ169" s="40">
        <v>12365</v>
      </c>
      <c r="BK169" s="19"/>
      <c r="BL169" s="283">
        <f>IF(E169,BJ169,0)</f>
        <v>12365</v>
      </c>
      <c r="BM169" s="19"/>
      <c r="BN169" s="283">
        <f>IF(K169,BJ169,0)</f>
        <v>12365</v>
      </c>
      <c r="BO169" s="19"/>
      <c r="BP169" s="283">
        <f>IF(Q169,BJ169,0)</f>
        <v>12365</v>
      </c>
      <c r="BQ169" s="19"/>
      <c r="BR169" s="283">
        <f>IF(W169,BJ169,0)</f>
        <v>12365</v>
      </c>
      <c r="BS169" s="19"/>
      <c r="BT169" s="283">
        <f>IF(AD169,BJ169,0)</f>
        <v>12365</v>
      </c>
      <c r="BU169" s="19"/>
      <c r="BV169" s="283">
        <f>IF(AJ169,BJ169,0)</f>
        <v>0</v>
      </c>
    </row>
    <row r="170" spans="1:74" ht="8.85" customHeight="1" x14ac:dyDescent="0.25">
      <c r="A170" s="37"/>
      <c r="B170" s="31"/>
      <c r="C170" s="30"/>
      <c r="D170" s="31"/>
      <c r="E170" s="31"/>
      <c r="F170" s="31"/>
      <c r="G170" s="38"/>
      <c r="H170" s="31"/>
      <c r="I170" s="38"/>
      <c r="J170" s="31"/>
      <c r="K170" s="31"/>
      <c r="L170" s="31"/>
      <c r="M170" s="38"/>
      <c r="N170" s="31"/>
      <c r="O170" s="38"/>
      <c r="P170" s="31"/>
      <c r="Q170" s="31"/>
      <c r="R170" s="31"/>
      <c r="S170" s="38"/>
      <c r="T170" s="31"/>
      <c r="U170" s="38"/>
      <c r="V170" s="31"/>
      <c r="W170" s="31"/>
      <c r="X170" s="31"/>
      <c r="Y170" s="38"/>
      <c r="Z170" s="31"/>
      <c r="AA170" s="38"/>
      <c r="AB170" s="31"/>
      <c r="AC170" s="19"/>
      <c r="AD170" s="31"/>
      <c r="AE170" s="31"/>
      <c r="AF170" s="38"/>
      <c r="AG170" s="31"/>
      <c r="AH170" s="38"/>
      <c r="AI170" s="31"/>
      <c r="AJ170" s="31"/>
      <c r="AK170" s="31"/>
      <c r="AL170" s="38"/>
      <c r="AM170" s="31"/>
      <c r="AN170" s="38"/>
      <c r="AO170" s="31"/>
      <c r="AP170" s="30"/>
      <c r="AQ170" s="19"/>
      <c r="AR170" s="31"/>
      <c r="AS170" s="19"/>
      <c r="AT170" s="38"/>
      <c r="AU170" s="19"/>
      <c r="AV170" s="31"/>
      <c r="AW170" s="19"/>
      <c r="AX170" s="38"/>
      <c r="AY170" s="19"/>
      <c r="AZ170" s="31"/>
      <c r="BA170" s="19"/>
      <c r="BB170" s="38"/>
      <c r="BC170" s="19"/>
      <c r="BD170" s="31"/>
      <c r="BE170" s="19"/>
      <c r="BF170" s="30"/>
      <c r="BG170" s="19"/>
      <c r="BH170" s="37"/>
      <c r="BI170" s="19"/>
      <c r="BJ170" s="40"/>
      <c r="BK170" s="19"/>
      <c r="BL170" s="31"/>
      <c r="BM170" s="19"/>
      <c r="BN170" s="31"/>
      <c r="BO170" s="19"/>
      <c r="BP170" s="31"/>
      <c r="BQ170" s="19"/>
      <c r="BR170" s="31"/>
      <c r="BS170" s="19"/>
      <c r="BT170" s="31"/>
      <c r="BU170" s="19"/>
      <c r="BV170" s="31"/>
    </row>
    <row r="171" spans="1:74" ht="8.85" customHeight="1" x14ac:dyDescent="0.25">
      <c r="A171" s="30">
        <v>56</v>
      </c>
      <c r="B171" s="31"/>
      <c r="C171" s="30" t="s">
        <v>185</v>
      </c>
      <c r="D171" s="31"/>
      <c r="E171" s="36">
        <v>15021756</v>
      </c>
      <c r="F171" s="31"/>
      <c r="G171" s="47">
        <f>(E171/$BJ171)</f>
        <v>1146.78647224979</v>
      </c>
      <c r="H171" s="31"/>
      <c r="I171" s="47">
        <f>IF(G$219,G171/G$219*100,0)</f>
        <v>78.503970613428265</v>
      </c>
      <c r="J171" s="31"/>
      <c r="K171" s="36">
        <v>1030768</v>
      </c>
      <c r="L171" s="31"/>
      <c r="M171" s="47">
        <f>(K171/$BJ171)</f>
        <v>78.690587067715086</v>
      </c>
      <c r="N171" s="31"/>
      <c r="O171" s="47">
        <f>IF(M$219,M171/M$219*100,0)</f>
        <v>98.54076302626568</v>
      </c>
      <c r="P171" s="31"/>
      <c r="Q171" s="36">
        <v>1318851</v>
      </c>
      <c r="R171" s="31"/>
      <c r="S171" s="47">
        <f>(Q171/$BJ171)</f>
        <v>100.68333460569509</v>
      </c>
      <c r="T171" s="31"/>
      <c r="U171" s="47">
        <f>IF(S$219,S171/S$219*100,0)</f>
        <v>91.971996909008283</v>
      </c>
      <c r="V171" s="31"/>
      <c r="W171" s="36">
        <v>1894008</v>
      </c>
      <c r="X171" s="31"/>
      <c r="Y171" s="47">
        <f>(W171/$BJ171)</f>
        <v>144.59180090083211</v>
      </c>
      <c r="Z171" s="31"/>
      <c r="AA171" s="47">
        <f>IF(Y$219,Y171/Y$219*100,0)</f>
        <v>81.722540739982122</v>
      </c>
      <c r="AB171" s="31"/>
      <c r="AC171" s="19"/>
      <c r="AD171" s="36">
        <v>863810</v>
      </c>
      <c r="AE171" s="31"/>
      <c r="AF171" s="47">
        <f>(AD171/$BJ171)</f>
        <v>65.944728605237046</v>
      </c>
      <c r="AG171" s="31"/>
      <c r="AH171" s="47">
        <f>IF(AF$219,AF171/AF$219*100,0)</f>
        <v>80.883026483051481</v>
      </c>
      <c r="AI171" s="31"/>
      <c r="AJ171" s="36">
        <v>3525</v>
      </c>
      <c r="AK171" s="31"/>
      <c r="AL171" s="47">
        <f>(AJ171/$BJ171)</f>
        <v>0.2691045117947935</v>
      </c>
      <c r="AM171" s="31"/>
      <c r="AN171" s="47">
        <f>IF(AL$219,AL171/AL$219*100,0)</f>
        <v>33.348895123173094</v>
      </c>
      <c r="AO171" s="31"/>
      <c r="AP171" s="36">
        <f>(E171+K171+Q171+W171+AD171+AJ171)</f>
        <v>20132718</v>
      </c>
      <c r="AQ171" s="19"/>
      <c r="AR171" s="36">
        <v>9536923</v>
      </c>
      <c r="AS171" s="19"/>
      <c r="AT171" s="47">
        <f>IF($AP171,AR171/$AP171*100,0)</f>
        <v>47.370270621184879</v>
      </c>
      <c r="AU171" s="19"/>
      <c r="AV171" s="36">
        <v>1390295</v>
      </c>
      <c r="AW171" s="19"/>
      <c r="AX171" s="47">
        <f>IF($AP171,AV171/$AP171*100,0)</f>
        <v>6.9056497985021199</v>
      </c>
      <c r="AY171" s="19"/>
      <c r="AZ171" s="36">
        <v>0</v>
      </c>
      <c r="BA171" s="19"/>
      <c r="BB171" s="47">
        <f>IF($AP171,AZ171/$AP171*100,0)</f>
        <v>0</v>
      </c>
      <c r="BC171" s="19"/>
      <c r="BD171" s="36">
        <v>337369</v>
      </c>
      <c r="BE171" s="19"/>
      <c r="BF171" s="36">
        <v>0</v>
      </c>
      <c r="BG171" s="19"/>
      <c r="BH171" s="30">
        <v>56</v>
      </c>
      <c r="BI171" s="19"/>
      <c r="BJ171" s="40">
        <v>13099</v>
      </c>
      <c r="BK171" s="19"/>
      <c r="BL171" s="283">
        <f>IF(E171,BJ171,0)</f>
        <v>13099</v>
      </c>
      <c r="BM171" s="19"/>
      <c r="BN171" s="283">
        <f>IF(K171,BJ171,0)</f>
        <v>13099</v>
      </c>
      <c r="BO171" s="19"/>
      <c r="BP171" s="283">
        <f>IF(Q171,BJ171,0)</f>
        <v>13099</v>
      </c>
      <c r="BQ171" s="19"/>
      <c r="BR171" s="283">
        <f>IF(W171,BJ171,0)</f>
        <v>13099</v>
      </c>
      <c r="BS171" s="19"/>
      <c r="BT171" s="283">
        <f>IF(AD171,BJ171,0)</f>
        <v>13099</v>
      </c>
      <c r="BU171" s="19"/>
      <c r="BV171" s="283">
        <f>IF(AJ171,BJ171,0)</f>
        <v>13099</v>
      </c>
    </row>
    <row r="172" spans="1:74" ht="8.85" customHeight="1" x14ac:dyDescent="0.25">
      <c r="A172" s="30">
        <v>57</v>
      </c>
      <c r="B172" s="31"/>
      <c r="C172" s="30" t="s">
        <v>186</v>
      </c>
      <c r="D172" s="31"/>
      <c r="E172" s="36">
        <v>9247113</v>
      </c>
      <c r="F172" s="31"/>
      <c r="G172" s="47">
        <f>(E172/$BJ172)</f>
        <v>1069.4012952469063</v>
      </c>
      <c r="H172" s="31"/>
      <c r="I172" s="47">
        <f>IF(G$219,G172/G$219*100,0)</f>
        <v>73.206520906482226</v>
      </c>
      <c r="J172" s="31"/>
      <c r="K172" s="36">
        <v>799006</v>
      </c>
      <c r="L172" s="31"/>
      <c r="M172" s="47">
        <f>(K172/$BJ172)</f>
        <v>92.402683011449056</v>
      </c>
      <c r="N172" s="31"/>
      <c r="O172" s="47">
        <f>IF(M$219,M172/M$219*100,0)</f>
        <v>115.711818006732</v>
      </c>
      <c r="P172" s="31"/>
      <c r="Q172" s="36">
        <v>920600</v>
      </c>
      <c r="R172" s="31"/>
      <c r="S172" s="47">
        <f>(Q172/$BJ172)</f>
        <v>106.4646698276859</v>
      </c>
      <c r="T172" s="31"/>
      <c r="U172" s="47">
        <f>IF(S$219,S172/S$219*100,0)</f>
        <v>97.253118628399577</v>
      </c>
      <c r="V172" s="31"/>
      <c r="W172" s="36">
        <v>1462050</v>
      </c>
      <c r="X172" s="31"/>
      <c r="Y172" s="47">
        <f>(W172/$BJ172)</f>
        <v>169.08176246096912</v>
      </c>
      <c r="Z172" s="31"/>
      <c r="AA172" s="47">
        <f>IF(Y$219,Y172/Y$219*100,0)</f>
        <v>95.564140808934411</v>
      </c>
      <c r="AB172" s="31"/>
      <c r="AC172" s="19"/>
      <c r="AD172" s="36">
        <v>769066</v>
      </c>
      <c r="AE172" s="31"/>
      <c r="AF172" s="47">
        <f>(AD172/$BJ172)</f>
        <v>88.940210477622301</v>
      </c>
      <c r="AG172" s="31"/>
      <c r="AH172" s="47">
        <f>IF(AF$219,AF172/AF$219*100,0)</f>
        <v>109.08761854997459</v>
      </c>
      <c r="AI172" s="31"/>
      <c r="AJ172" s="36">
        <v>6481</v>
      </c>
      <c r="AK172" s="31"/>
      <c r="AL172" s="47">
        <f>(AJ172/$BJ172)</f>
        <v>0.74950850005782355</v>
      </c>
      <c r="AM172" s="31"/>
      <c r="AN172" s="47">
        <f>IF(AL$219,AL172/AL$219*100,0)</f>
        <v>92.8831709124794</v>
      </c>
      <c r="AO172" s="31"/>
      <c r="AP172" s="36">
        <f>(E172+K172+Q172+W172+AD172+AJ172)</f>
        <v>13204316</v>
      </c>
      <c r="AQ172" s="19"/>
      <c r="AR172" s="36">
        <v>5410094</v>
      </c>
      <c r="AS172" s="19"/>
      <c r="AT172" s="47">
        <f>IF($AP172,AR172/$AP172*100,0)</f>
        <v>40.972163950029675</v>
      </c>
      <c r="AU172" s="19"/>
      <c r="AV172" s="36">
        <v>841544</v>
      </c>
      <c r="AW172" s="19"/>
      <c r="AX172" s="47">
        <f>IF($AP172,AV172/$AP172*100,0)</f>
        <v>6.3732494738841448</v>
      </c>
      <c r="AY172" s="19"/>
      <c r="AZ172" s="36">
        <v>0</v>
      </c>
      <c r="BA172" s="19"/>
      <c r="BB172" s="47">
        <f>IF($AP172,AZ172/$AP172*100,0)</f>
        <v>0</v>
      </c>
      <c r="BC172" s="19"/>
      <c r="BD172" s="36">
        <v>410289</v>
      </c>
      <c r="BE172" s="19"/>
      <c r="BF172" s="36">
        <v>0</v>
      </c>
      <c r="BG172" s="19"/>
      <c r="BH172" s="30">
        <v>57</v>
      </c>
      <c r="BI172" s="19"/>
      <c r="BJ172" s="40">
        <v>8647</v>
      </c>
      <c r="BK172" s="19"/>
      <c r="BL172" s="283">
        <f>IF(E172,BJ172,0)</f>
        <v>8647</v>
      </c>
      <c r="BM172" s="19"/>
      <c r="BN172" s="283">
        <f>IF(K172,BJ172,0)</f>
        <v>8647</v>
      </c>
      <c r="BO172" s="19"/>
      <c r="BP172" s="283">
        <f>IF(Q172,BJ172,0)</f>
        <v>8647</v>
      </c>
      <c r="BQ172" s="19"/>
      <c r="BR172" s="283">
        <f>IF(W172,BJ172,0)</f>
        <v>8647</v>
      </c>
      <c r="BS172" s="19"/>
      <c r="BT172" s="283">
        <f>IF(AD172,BJ172,0)</f>
        <v>8647</v>
      </c>
      <c r="BU172" s="19"/>
      <c r="BV172" s="283">
        <f>IF(AJ172,BJ172,0)</f>
        <v>8647</v>
      </c>
    </row>
    <row r="173" spans="1:74" ht="8.85" customHeight="1" x14ac:dyDescent="0.25">
      <c r="A173" s="30">
        <v>58</v>
      </c>
      <c r="B173" s="31"/>
      <c r="C173" s="30" t="s">
        <v>187</v>
      </c>
      <c r="D173" s="31"/>
      <c r="E173" s="36">
        <v>34052218</v>
      </c>
      <c r="F173" s="31"/>
      <c r="G173" s="47">
        <f>(E173/$BJ173)</f>
        <v>1086.29910358248</v>
      </c>
      <c r="H173" s="31"/>
      <c r="I173" s="47">
        <f>IF(G$219,G173/G$219*100,0)</f>
        <v>74.363270729668386</v>
      </c>
      <c r="J173" s="31"/>
      <c r="K173" s="36">
        <v>1889429</v>
      </c>
      <c r="L173" s="31"/>
      <c r="M173" s="47">
        <f>(K173/$BJ173)</f>
        <v>60.274635531310814</v>
      </c>
      <c r="N173" s="31"/>
      <c r="O173" s="47">
        <f>IF(M$219,M173/M$219*100,0)</f>
        <v>75.479276463833557</v>
      </c>
      <c r="P173" s="31"/>
      <c r="Q173" s="36">
        <v>3216308</v>
      </c>
      <c r="R173" s="31"/>
      <c r="S173" s="47">
        <f>(Q173/$BJ173)</f>
        <v>102.60337512361629</v>
      </c>
      <c r="T173" s="31"/>
      <c r="U173" s="47">
        <f>IF(S$219,S173/S$219*100,0)</f>
        <v>93.725911410062452</v>
      </c>
      <c r="V173" s="31"/>
      <c r="W173" s="36">
        <v>2675004</v>
      </c>
      <c r="X173" s="31"/>
      <c r="Y173" s="47">
        <f>(W173/$BJ173)</f>
        <v>85.335247392094942</v>
      </c>
      <c r="Z173" s="31"/>
      <c r="AA173" s="47">
        <f>IF(Y$219,Y173/Y$219*100,0)</f>
        <v>48.231042065378951</v>
      </c>
      <c r="AB173" s="31"/>
      <c r="AC173" s="19"/>
      <c r="AD173" s="36">
        <v>2227847</v>
      </c>
      <c r="AE173" s="31"/>
      <c r="AF173" s="47">
        <f>(AD173/$BJ173)</f>
        <v>71.070501164385746</v>
      </c>
      <c r="AG173" s="31"/>
      <c r="AH173" s="47">
        <f>IF(AF$219,AF173/AF$219*100,0)</f>
        <v>87.169927747435466</v>
      </c>
      <c r="AI173" s="31"/>
      <c r="AJ173" s="36">
        <v>13246</v>
      </c>
      <c r="AK173" s="31"/>
      <c r="AL173" s="47">
        <f>(AJ173/$BJ173)</f>
        <v>0.42256037260343893</v>
      </c>
      <c r="AM173" s="31"/>
      <c r="AN173" s="47">
        <f>IF(AL$219,AL173/AL$219*100,0)</f>
        <v>52.365980247506471</v>
      </c>
      <c r="AO173" s="31"/>
      <c r="AP173" s="36">
        <f>(E173+K173+Q173+W173+AD173+AJ173)</f>
        <v>44074052</v>
      </c>
      <c r="AQ173" s="19"/>
      <c r="AR173" s="36">
        <v>25763822</v>
      </c>
      <c r="AS173" s="19"/>
      <c r="AT173" s="47">
        <f>IF($AP173,AR173/$AP173*100,0)</f>
        <v>58.45575986523771</v>
      </c>
      <c r="AU173" s="19"/>
      <c r="AV173" s="36">
        <v>5173105</v>
      </c>
      <c r="AW173" s="19"/>
      <c r="AX173" s="47">
        <f>IF($AP173,AV173/$AP173*100,0)</f>
        <v>11.737302937338278</v>
      </c>
      <c r="AY173" s="19"/>
      <c r="AZ173" s="36">
        <v>0</v>
      </c>
      <c r="BA173" s="19"/>
      <c r="BB173" s="47">
        <f>IF($AP173,AZ173/$AP173*100,0)</f>
        <v>0</v>
      </c>
      <c r="BC173" s="19"/>
      <c r="BD173" s="36">
        <v>765373</v>
      </c>
      <c r="BE173" s="19"/>
      <c r="BF173" s="36">
        <v>0</v>
      </c>
      <c r="BG173" s="19"/>
      <c r="BH173" s="30">
        <v>58</v>
      </c>
      <c r="BI173" s="19"/>
      <c r="BJ173" s="40">
        <v>31347</v>
      </c>
      <c r="BK173" s="19"/>
      <c r="BL173" s="283">
        <f>IF(E173,BJ173,0)</f>
        <v>31347</v>
      </c>
      <c r="BM173" s="19"/>
      <c r="BN173" s="283">
        <f>IF(K173,BJ173,0)</f>
        <v>31347</v>
      </c>
      <c r="BO173" s="19"/>
      <c r="BP173" s="283">
        <f>IF(Q173,BJ173,0)</f>
        <v>31347</v>
      </c>
      <c r="BQ173" s="19"/>
      <c r="BR173" s="283">
        <f>IF(W173,BJ173,0)</f>
        <v>31347</v>
      </c>
      <c r="BS173" s="19"/>
      <c r="BT173" s="283">
        <f>IF(AD173,BJ173,0)</f>
        <v>31347</v>
      </c>
      <c r="BU173" s="19"/>
      <c r="BV173" s="283">
        <f>IF(AJ173,BJ173,0)</f>
        <v>31347</v>
      </c>
    </row>
    <row r="174" spans="1:74" ht="8.85" customHeight="1" x14ac:dyDescent="0.25">
      <c r="A174" s="30">
        <v>59</v>
      </c>
      <c r="B174" s="31"/>
      <c r="C174" s="30" t="s">
        <v>188</v>
      </c>
      <c r="D174" s="31"/>
      <c r="E174" s="36">
        <v>9999459</v>
      </c>
      <c r="F174" s="31"/>
      <c r="G174" s="47">
        <f>(E174/$BJ174)</f>
        <v>905.01031767580776</v>
      </c>
      <c r="H174" s="31"/>
      <c r="I174" s="47">
        <f>IF(G$219,G174/G$219*100,0)</f>
        <v>61.953035811705789</v>
      </c>
      <c r="J174" s="31"/>
      <c r="K174" s="36">
        <v>895335</v>
      </c>
      <c r="L174" s="31"/>
      <c r="M174" s="47">
        <f>(K174/$BJ174)</f>
        <v>81.033125169698621</v>
      </c>
      <c r="N174" s="31"/>
      <c r="O174" s="47">
        <f>IF(M$219,M174/M$219*100,0)</f>
        <v>101.47422051577352</v>
      </c>
      <c r="P174" s="31"/>
      <c r="Q174" s="36">
        <v>1240192</v>
      </c>
      <c r="R174" s="31"/>
      <c r="S174" s="47">
        <f>(Q174/$BJ174)</f>
        <v>112.24472802968594</v>
      </c>
      <c r="T174" s="31"/>
      <c r="U174" s="47">
        <f>IF(S$219,S174/S$219*100,0)</f>
        <v>102.53307381830415</v>
      </c>
      <c r="V174" s="31"/>
      <c r="W174" s="36">
        <v>1280994</v>
      </c>
      <c r="X174" s="31"/>
      <c r="Y174" s="47">
        <f>(W174/$BJ174)</f>
        <v>115.93755090958457</v>
      </c>
      <c r="Z174" s="31"/>
      <c r="AA174" s="47">
        <f>IF(Y$219,Y174/Y$219*100,0)</f>
        <v>65.527306309715854</v>
      </c>
      <c r="AB174" s="31"/>
      <c r="AC174" s="19"/>
      <c r="AD174" s="36">
        <v>546451</v>
      </c>
      <c r="AE174" s="31"/>
      <c r="AF174" s="47">
        <f>(AD174/$BJ174)</f>
        <v>49.457054937098377</v>
      </c>
      <c r="AG174" s="31"/>
      <c r="AH174" s="47">
        <f>IF(AF$219,AF174/AF$219*100,0)</f>
        <v>60.660440475804435</v>
      </c>
      <c r="AI174" s="31"/>
      <c r="AJ174" s="36">
        <v>6417</v>
      </c>
      <c r="AK174" s="31"/>
      <c r="AL174" s="47">
        <f>(AJ174/$BJ174)</f>
        <v>0.58077654086342656</v>
      </c>
      <c r="AM174" s="31"/>
      <c r="AN174" s="47">
        <f>IF(AL$219,AL174/AL$219*100,0)</f>
        <v>71.972988568928159</v>
      </c>
      <c r="AO174" s="31"/>
      <c r="AP174" s="36">
        <f>(E174+K174+Q174+W174+AD174+AJ174)</f>
        <v>13968848</v>
      </c>
      <c r="AQ174" s="19"/>
      <c r="AR174" s="36">
        <v>4583993</v>
      </c>
      <c r="AS174" s="19"/>
      <c r="AT174" s="47">
        <f>IF($AP174,AR174/$AP174*100,0)</f>
        <v>32.815827046009801</v>
      </c>
      <c r="AU174" s="19"/>
      <c r="AV174" s="36">
        <v>1101675</v>
      </c>
      <c r="AW174" s="19"/>
      <c r="AX174" s="47">
        <f>IF($AP174,AV174/$AP174*100,0)</f>
        <v>7.8866560792987368</v>
      </c>
      <c r="AY174" s="19"/>
      <c r="AZ174" s="36">
        <v>0</v>
      </c>
      <c r="BA174" s="19"/>
      <c r="BB174" s="47">
        <f>IF($AP174,AZ174/$AP174*100,0)</f>
        <v>0</v>
      </c>
      <c r="BC174" s="19"/>
      <c r="BD174" s="36">
        <v>202217</v>
      </c>
      <c r="BE174" s="19"/>
      <c r="BF174" s="36">
        <v>0</v>
      </c>
      <c r="BG174" s="19"/>
      <c r="BH174" s="30">
        <v>59</v>
      </c>
      <c r="BI174" s="19"/>
      <c r="BJ174" s="40">
        <v>11049</v>
      </c>
      <c r="BK174" s="19"/>
      <c r="BL174" s="283">
        <f>IF(E174,BJ174,0)</f>
        <v>11049</v>
      </c>
      <c r="BM174" s="19"/>
      <c r="BN174" s="283">
        <f>IF(K174,BJ174,0)</f>
        <v>11049</v>
      </c>
      <c r="BO174" s="19"/>
      <c r="BP174" s="283">
        <f>IF(Q174,BJ174,0)</f>
        <v>11049</v>
      </c>
      <c r="BQ174" s="19"/>
      <c r="BR174" s="283">
        <f>IF(W174,BJ174,0)</f>
        <v>11049</v>
      </c>
      <c r="BS174" s="19"/>
      <c r="BT174" s="283">
        <f>IF(AD174,BJ174,0)</f>
        <v>11049</v>
      </c>
      <c r="BU174" s="19"/>
      <c r="BV174" s="283">
        <f>IF(AJ174,BJ174,0)</f>
        <v>11049</v>
      </c>
    </row>
    <row r="175" spans="1:74" ht="8.85" customHeight="1" x14ac:dyDescent="0.25">
      <c r="A175" s="30">
        <v>60</v>
      </c>
      <c r="B175" s="31"/>
      <c r="C175" s="30" t="s">
        <v>189</v>
      </c>
      <c r="D175" s="31"/>
      <c r="E175" s="36">
        <v>79648828</v>
      </c>
      <c r="F175" s="31"/>
      <c r="G175" s="47">
        <f>(E175/$BJ175)</f>
        <v>808.54366606096903</v>
      </c>
      <c r="H175" s="31"/>
      <c r="I175" s="47">
        <f>IF(G$219,G175/G$219*100,0)</f>
        <v>55.349352068654468</v>
      </c>
      <c r="J175" s="31"/>
      <c r="K175" s="36">
        <v>4254277</v>
      </c>
      <c r="L175" s="31"/>
      <c r="M175" s="47">
        <f>(K175/$BJ175)</f>
        <v>43.186683450243123</v>
      </c>
      <c r="N175" s="31"/>
      <c r="O175" s="47">
        <f>IF(M$219,M175/M$219*100,0)</f>
        <v>54.080785241806275</v>
      </c>
      <c r="P175" s="31"/>
      <c r="Q175" s="36">
        <v>5064393</v>
      </c>
      <c r="R175" s="31"/>
      <c r="S175" s="47">
        <f>(Q175/$BJ175)</f>
        <v>51.41045995797338</v>
      </c>
      <c r="T175" s="31"/>
      <c r="U175" s="47">
        <f>IF(S$219,S175/S$219*100,0)</f>
        <v>46.96231688057307</v>
      </c>
      <c r="V175" s="31"/>
      <c r="W175" s="36">
        <v>16275783</v>
      </c>
      <c r="X175" s="31"/>
      <c r="Y175" s="47">
        <f>(W175/$BJ175)</f>
        <v>165.22127927397497</v>
      </c>
      <c r="Z175" s="31"/>
      <c r="AA175" s="47">
        <f>IF(Y$219,Y175/Y$219*100,0)</f>
        <v>93.382215605986545</v>
      </c>
      <c r="AB175" s="31"/>
      <c r="AC175" s="19"/>
      <c r="AD175" s="36">
        <v>4265141</v>
      </c>
      <c r="AE175" s="31"/>
      <c r="AF175" s="47">
        <f>(AD175/$BJ175)</f>
        <v>43.296967789745096</v>
      </c>
      <c r="AG175" s="31"/>
      <c r="AH175" s="47">
        <f>IF(AF$219,AF175/AF$219*100,0)</f>
        <v>53.104923872499896</v>
      </c>
      <c r="AI175" s="31"/>
      <c r="AJ175" s="36">
        <v>41604</v>
      </c>
      <c r="AK175" s="31"/>
      <c r="AL175" s="47">
        <f>(AJ175/$BJ175)</f>
        <v>0.4223370453461105</v>
      </c>
      <c r="AM175" s="31"/>
      <c r="AN175" s="47">
        <f>IF(AL$219,AL175/AL$219*100,0)</f>
        <v>52.338304318800866</v>
      </c>
      <c r="AO175" s="31"/>
      <c r="AP175" s="36">
        <f>(E175+K175+Q175+W175+AD175+AJ175)</f>
        <v>109550026</v>
      </c>
      <c r="AQ175" s="19"/>
      <c r="AR175" s="36">
        <v>53197915</v>
      </c>
      <c r="AS175" s="19"/>
      <c r="AT175" s="47">
        <f>IF($AP175,AR175/$AP175*100,0)</f>
        <v>48.560385553902101</v>
      </c>
      <c r="AU175" s="19"/>
      <c r="AV175" s="36">
        <v>7707989</v>
      </c>
      <c r="AW175" s="19"/>
      <c r="AX175" s="47">
        <f>IF($AP175,AV175/$AP175*100,0)</f>
        <v>7.0360448841883434</v>
      </c>
      <c r="AY175" s="19"/>
      <c r="AZ175" s="36">
        <v>0</v>
      </c>
      <c r="BA175" s="19"/>
      <c r="BB175" s="47">
        <f>IF($AP175,AZ175/$AP175*100,0)</f>
        <v>0</v>
      </c>
      <c r="BC175" s="19"/>
      <c r="BD175" s="36">
        <v>1861216</v>
      </c>
      <c r="BE175" s="19"/>
      <c r="BF175" s="36">
        <v>513</v>
      </c>
      <c r="BG175" s="19"/>
      <c r="BH175" s="30">
        <v>60</v>
      </c>
      <c r="BI175" s="19"/>
      <c r="BJ175" s="40">
        <v>98509</v>
      </c>
      <c r="BK175" s="19"/>
      <c r="BL175" s="283">
        <f>IF(E175,BJ175,0)</f>
        <v>98509</v>
      </c>
      <c r="BM175" s="19"/>
      <c r="BN175" s="283">
        <f>IF(K175,BJ175,0)</f>
        <v>98509</v>
      </c>
      <c r="BO175" s="19"/>
      <c r="BP175" s="283">
        <f>IF(Q175,BJ175,0)</f>
        <v>98509</v>
      </c>
      <c r="BQ175" s="19"/>
      <c r="BR175" s="283">
        <f>IF(W175,BJ175,0)</f>
        <v>98509</v>
      </c>
      <c r="BS175" s="19"/>
      <c r="BT175" s="283">
        <f>IF(AD175,BJ175,0)</f>
        <v>98509</v>
      </c>
      <c r="BU175" s="19"/>
      <c r="BV175" s="283">
        <f>IF(AJ175,BJ175,0)</f>
        <v>98509</v>
      </c>
    </row>
    <row r="176" spans="1:74" ht="8.85" customHeight="1" x14ac:dyDescent="0.25">
      <c r="A176" s="37"/>
      <c r="B176" s="31"/>
      <c r="C176" s="30"/>
      <c r="D176" s="31"/>
      <c r="E176" s="31"/>
      <c r="F176" s="31"/>
      <c r="G176" s="38"/>
      <c r="H176" s="31"/>
      <c r="I176" s="38"/>
      <c r="J176" s="31"/>
      <c r="K176" s="31"/>
      <c r="L176" s="31"/>
      <c r="M176" s="38"/>
      <c r="N176" s="31"/>
      <c r="O176" s="38"/>
      <c r="P176" s="31"/>
      <c r="Q176" s="31"/>
      <c r="R176" s="31"/>
      <c r="S176" s="38"/>
      <c r="T176" s="31"/>
      <c r="U176" s="38"/>
      <c r="V176" s="31"/>
      <c r="W176" s="31"/>
      <c r="X176" s="31"/>
      <c r="Y176" s="38"/>
      <c r="Z176" s="31"/>
      <c r="AA176" s="38"/>
      <c r="AB176" s="31"/>
      <c r="AC176" s="19"/>
      <c r="AD176" s="31"/>
      <c r="AE176" s="31"/>
      <c r="AF176" s="38"/>
      <c r="AG176" s="31"/>
      <c r="AH176" s="38"/>
      <c r="AI176" s="31"/>
      <c r="AJ176" s="31"/>
      <c r="AK176" s="31"/>
      <c r="AL176" s="38"/>
      <c r="AM176" s="31"/>
      <c r="AN176" s="38"/>
      <c r="AO176" s="31"/>
      <c r="AP176" s="30"/>
      <c r="AQ176" s="19"/>
      <c r="AR176" s="31"/>
      <c r="AS176" s="19"/>
      <c r="AT176" s="38"/>
      <c r="AU176" s="19"/>
      <c r="AV176" s="31"/>
      <c r="AW176" s="19"/>
      <c r="AX176" s="38"/>
      <c r="AY176" s="19"/>
      <c r="AZ176" s="31"/>
      <c r="BA176" s="19"/>
      <c r="BB176" s="38"/>
      <c r="BC176" s="19"/>
      <c r="BD176" s="31"/>
      <c r="BE176" s="19"/>
      <c r="BF176" s="30"/>
      <c r="BG176" s="19"/>
      <c r="BH176" s="37"/>
      <c r="BI176" s="19"/>
      <c r="BJ176" s="40"/>
      <c r="BK176" s="19"/>
      <c r="BL176" s="31"/>
      <c r="BM176" s="19"/>
      <c r="BN176" s="31"/>
      <c r="BO176" s="19"/>
      <c r="BP176" s="31"/>
      <c r="BQ176" s="19"/>
      <c r="BR176" s="31"/>
      <c r="BS176" s="19"/>
      <c r="BT176" s="31"/>
      <c r="BU176" s="19"/>
      <c r="BV176" s="31"/>
    </row>
    <row r="177" spans="1:74" ht="8.85" customHeight="1" x14ac:dyDescent="0.25">
      <c r="A177" s="30">
        <v>61</v>
      </c>
      <c r="B177" s="31"/>
      <c r="C177" s="30" t="s">
        <v>190</v>
      </c>
      <c r="D177" s="31"/>
      <c r="E177" s="36">
        <v>19100454</v>
      </c>
      <c r="F177" s="31"/>
      <c r="G177" s="47">
        <f>(E177/$BJ177)</f>
        <v>1287.5263902932254</v>
      </c>
      <c r="H177" s="31"/>
      <c r="I177" s="47">
        <f>IF(G$219,G177/G$219*100,0)</f>
        <v>88.138407936832238</v>
      </c>
      <c r="J177" s="31"/>
      <c r="K177" s="36">
        <v>1122066</v>
      </c>
      <c r="L177" s="31"/>
      <c r="M177" s="47">
        <f>(K177/$BJ177)</f>
        <v>75.636400404448935</v>
      </c>
      <c r="N177" s="31"/>
      <c r="O177" s="47">
        <f>IF(M$219,M177/M$219*100,0)</f>
        <v>94.716139326814741</v>
      </c>
      <c r="P177" s="31"/>
      <c r="Q177" s="36">
        <v>2506474</v>
      </c>
      <c r="R177" s="31"/>
      <c r="S177" s="47">
        <f>(Q177/$BJ177)</f>
        <v>168.95679137175597</v>
      </c>
      <c r="T177" s="31"/>
      <c r="U177" s="47">
        <f>IF(S$219,S177/S$219*100,0)</f>
        <v>154.33828800620719</v>
      </c>
      <c r="V177" s="31"/>
      <c r="W177" s="36">
        <v>2473147</v>
      </c>
      <c r="X177" s="31"/>
      <c r="Y177" s="47">
        <f>(W177/$BJ177)</f>
        <v>166.71027974384901</v>
      </c>
      <c r="Z177" s="31"/>
      <c r="AA177" s="47">
        <f>IF(Y$219,Y177/Y$219*100,0)</f>
        <v>94.223790998249555</v>
      </c>
      <c r="AB177" s="31"/>
      <c r="AC177" s="19"/>
      <c r="AD177" s="36">
        <v>1152584</v>
      </c>
      <c r="AE177" s="31"/>
      <c r="AF177" s="47">
        <f>(AD177/$BJ177)</f>
        <v>77.693562521065047</v>
      </c>
      <c r="AG177" s="31"/>
      <c r="AH177" s="47">
        <f>IF(AF$219,AF177/AF$219*100,0)</f>
        <v>95.293294973919501</v>
      </c>
      <c r="AI177" s="31"/>
      <c r="AJ177" s="36">
        <v>2442</v>
      </c>
      <c r="AK177" s="31"/>
      <c r="AL177" s="47">
        <f>(AJ177/$BJ177)</f>
        <v>0.16461071789686552</v>
      </c>
      <c r="AM177" s="31"/>
      <c r="AN177" s="47">
        <f>IF(AL$219,AL177/AL$219*100,0)</f>
        <v>20.399455700983939</v>
      </c>
      <c r="AO177" s="31"/>
      <c r="AP177" s="36">
        <f>(E177+K177+Q177+W177+AD177+AJ177)</f>
        <v>26357167</v>
      </c>
      <c r="AQ177" s="19"/>
      <c r="AR177" s="36">
        <v>8503805</v>
      </c>
      <c r="AS177" s="19"/>
      <c r="AT177" s="47">
        <f>IF($AP177,AR177/$AP177*100,0)</f>
        <v>32.26372925436182</v>
      </c>
      <c r="AU177" s="19"/>
      <c r="AV177" s="36">
        <v>1720483</v>
      </c>
      <c r="AW177" s="19"/>
      <c r="AX177" s="47">
        <f>IF($AP177,AV177/$AP177*100,0)</f>
        <v>6.5275717985927697</v>
      </c>
      <c r="AY177" s="19"/>
      <c r="AZ177" s="36">
        <v>0</v>
      </c>
      <c r="BA177" s="19"/>
      <c r="BB177" s="47">
        <f>IF($AP177,AZ177/$AP177*100,0)</f>
        <v>0</v>
      </c>
      <c r="BC177" s="19"/>
      <c r="BD177" s="36">
        <v>432022</v>
      </c>
      <c r="BE177" s="19"/>
      <c r="BF177" s="36">
        <v>1756</v>
      </c>
      <c r="BG177" s="19"/>
      <c r="BH177" s="30">
        <v>61</v>
      </c>
      <c r="BI177" s="19"/>
      <c r="BJ177" s="40">
        <v>14835</v>
      </c>
      <c r="BK177" s="19"/>
      <c r="BL177" s="283">
        <f>IF(E177,BJ177,0)</f>
        <v>14835</v>
      </c>
      <c r="BM177" s="19"/>
      <c r="BN177" s="283">
        <f>IF(K177,BJ177,0)</f>
        <v>14835</v>
      </c>
      <c r="BO177" s="19"/>
      <c r="BP177" s="283">
        <f>IF(Q177,BJ177,0)</f>
        <v>14835</v>
      </c>
      <c r="BQ177" s="19"/>
      <c r="BR177" s="283">
        <f>IF(W177,BJ177,0)</f>
        <v>14835</v>
      </c>
      <c r="BS177" s="19"/>
      <c r="BT177" s="283">
        <f>IF(AD177,BJ177,0)</f>
        <v>14835</v>
      </c>
      <c r="BU177" s="19"/>
      <c r="BV177" s="283">
        <f>IF(AJ177,BJ177,0)</f>
        <v>14835</v>
      </c>
    </row>
    <row r="178" spans="1:74" ht="8.85" customHeight="1" x14ac:dyDescent="0.25">
      <c r="A178" s="30">
        <v>62</v>
      </c>
      <c r="B178" s="31"/>
      <c r="C178" s="30" t="s">
        <v>191</v>
      </c>
      <c r="D178" s="31"/>
      <c r="E178" s="36">
        <v>21797286</v>
      </c>
      <c r="F178" s="31"/>
      <c r="G178" s="47">
        <f>(E178/$BJ178)</f>
        <v>1043.1819095477388</v>
      </c>
      <c r="H178" s="31"/>
      <c r="I178" s="47">
        <f>IF(G$219,G178/G$219*100,0)</f>
        <v>71.411656793382321</v>
      </c>
      <c r="J178" s="31"/>
      <c r="K178" s="36">
        <v>2038150</v>
      </c>
      <c r="L178" s="31"/>
      <c r="M178" s="47">
        <f>(K178/$BJ178)</f>
        <v>97.542474276142613</v>
      </c>
      <c r="N178" s="31"/>
      <c r="O178" s="47">
        <f>IF(M$219,M178/M$219*100,0)</f>
        <v>122.14815266748123</v>
      </c>
      <c r="P178" s="31"/>
      <c r="Q178" s="36">
        <v>2412384</v>
      </c>
      <c r="R178" s="31"/>
      <c r="S178" s="47">
        <f>(Q178/$BJ178)</f>
        <v>115.45269203158651</v>
      </c>
      <c r="T178" s="31"/>
      <c r="U178" s="47">
        <f>IF(S$219,S178/S$219*100,0)</f>
        <v>105.46347790575794</v>
      </c>
      <c r="V178" s="31"/>
      <c r="W178" s="36">
        <v>2347969</v>
      </c>
      <c r="X178" s="31"/>
      <c r="Y178" s="47">
        <f>(W178/$BJ178)</f>
        <v>112.36989710457047</v>
      </c>
      <c r="Z178" s="31"/>
      <c r="AA178" s="47">
        <f>IF(Y$219,Y178/Y$219*100,0)</f>
        <v>63.510886764416888</v>
      </c>
      <c r="AB178" s="31"/>
      <c r="AC178" s="19"/>
      <c r="AD178" s="36">
        <v>1160442</v>
      </c>
      <c r="AE178" s="31"/>
      <c r="AF178" s="47">
        <f>(AD178/$BJ178)</f>
        <v>55.536826992103371</v>
      </c>
      <c r="AG178" s="31"/>
      <c r="AH178" s="47">
        <f>IF(AF$219,AF178/AF$219*100,0)</f>
        <v>68.117448405575985</v>
      </c>
      <c r="AI178" s="31"/>
      <c r="AJ178" s="36">
        <v>9600</v>
      </c>
      <c r="AK178" s="31"/>
      <c r="AL178" s="47">
        <f>(AJ178/$BJ178)</f>
        <v>0.45944005743000715</v>
      </c>
      <c r="AM178" s="31"/>
      <c r="AN178" s="47">
        <f>IF(AL$219,AL178/AL$219*100,0)</f>
        <v>56.936311429448025</v>
      </c>
      <c r="AO178" s="31"/>
      <c r="AP178" s="36">
        <f>(E178+K178+Q178+W178+AD178+AJ178)</f>
        <v>29765831</v>
      </c>
      <c r="AQ178" s="19"/>
      <c r="AR178" s="36">
        <v>15100106</v>
      </c>
      <c r="AS178" s="19"/>
      <c r="AT178" s="47">
        <f>IF($AP178,AR178/$AP178*100,0)</f>
        <v>50.729663821581198</v>
      </c>
      <c r="AU178" s="19"/>
      <c r="AV178" s="36">
        <v>1292537</v>
      </c>
      <c r="AW178" s="19"/>
      <c r="AX178" s="47">
        <f>IF($AP178,AV178/$AP178*100,0)</f>
        <v>4.3423514700463093</v>
      </c>
      <c r="AY178" s="19"/>
      <c r="AZ178" s="36">
        <v>0</v>
      </c>
      <c r="BA178" s="19"/>
      <c r="BB178" s="47">
        <f>IF($AP178,AZ178/$AP178*100,0)</f>
        <v>0</v>
      </c>
      <c r="BC178" s="19"/>
      <c r="BD178" s="36">
        <v>891992</v>
      </c>
      <c r="BE178" s="19"/>
      <c r="BF178" s="36">
        <v>0</v>
      </c>
      <c r="BG178" s="19"/>
      <c r="BH178" s="30">
        <v>62</v>
      </c>
      <c r="BI178" s="19"/>
      <c r="BJ178" s="40">
        <v>20895</v>
      </c>
      <c r="BK178" s="19"/>
      <c r="BL178" s="283">
        <f>IF(E178,BJ178,0)</f>
        <v>20895</v>
      </c>
      <c r="BM178" s="19"/>
      <c r="BN178" s="283">
        <f>IF(K178,BJ178,0)</f>
        <v>20895</v>
      </c>
      <c r="BO178" s="19"/>
      <c r="BP178" s="283">
        <f>IF(Q178,BJ178,0)</f>
        <v>20895</v>
      </c>
      <c r="BQ178" s="19"/>
      <c r="BR178" s="283">
        <f>IF(W178,BJ178,0)</f>
        <v>20895</v>
      </c>
      <c r="BS178" s="19"/>
      <c r="BT178" s="283">
        <f>IF(AD178,BJ178,0)</f>
        <v>20895</v>
      </c>
      <c r="BU178" s="19"/>
      <c r="BV178" s="283">
        <f>IF(AJ178,BJ178,0)</f>
        <v>20895</v>
      </c>
    </row>
    <row r="179" spans="1:74" ht="8.85" customHeight="1" x14ac:dyDescent="0.25">
      <c r="A179" s="30">
        <v>63</v>
      </c>
      <c r="B179" s="31"/>
      <c r="C179" s="30" t="s">
        <v>192</v>
      </c>
      <c r="D179" s="31"/>
      <c r="E179" s="36">
        <v>13369998</v>
      </c>
      <c r="F179" s="31"/>
      <c r="G179" s="47">
        <f>(E179/$BJ179)</f>
        <v>1101.4085179998353</v>
      </c>
      <c r="H179" s="31"/>
      <c r="I179" s="47">
        <f>IF(G$219,G179/G$219*100,0)</f>
        <v>75.397594951403548</v>
      </c>
      <c r="J179" s="31"/>
      <c r="K179" s="36">
        <v>1836410</v>
      </c>
      <c r="L179" s="31"/>
      <c r="M179" s="47">
        <f>(K179/$BJ179)</f>
        <v>151.28181893071917</v>
      </c>
      <c r="N179" s="31"/>
      <c r="O179" s="47">
        <f>IF(M$219,M179/M$219*100,0)</f>
        <v>189.44357165115878</v>
      </c>
      <c r="P179" s="31"/>
      <c r="Q179" s="36">
        <v>1323349</v>
      </c>
      <c r="R179" s="31"/>
      <c r="S179" s="47">
        <f>(Q179/$BJ179)</f>
        <v>109.01631106351429</v>
      </c>
      <c r="T179" s="31"/>
      <c r="U179" s="47">
        <f>IF(S$219,S179/S$219*100,0)</f>
        <v>99.583986400842562</v>
      </c>
      <c r="V179" s="31"/>
      <c r="W179" s="36">
        <v>2043376</v>
      </c>
      <c r="X179" s="31"/>
      <c r="Y179" s="47">
        <f>(W179/$BJ179)</f>
        <v>168.33149353323998</v>
      </c>
      <c r="Z179" s="31"/>
      <c r="AA179" s="47">
        <f>IF(Y$219,Y179/Y$219*100,0)</f>
        <v>95.140092677364763</v>
      </c>
      <c r="AB179" s="31"/>
      <c r="AC179" s="19"/>
      <c r="AD179" s="36">
        <v>881985</v>
      </c>
      <c r="AE179" s="31"/>
      <c r="AF179" s="47">
        <f>(AD179/$BJ179)</f>
        <v>72.657138149765217</v>
      </c>
      <c r="AG179" s="31"/>
      <c r="AH179" s="47">
        <f>IF(AF$219,AF179/AF$219*100,0)</f>
        <v>89.115981723571551</v>
      </c>
      <c r="AI179" s="31"/>
      <c r="AJ179" s="36">
        <v>132723</v>
      </c>
      <c r="AK179" s="31"/>
      <c r="AL179" s="47">
        <f>(AJ179/$BJ179)</f>
        <v>10.933602438421616</v>
      </c>
      <c r="AM179" s="31"/>
      <c r="AN179" s="47">
        <f>IF(AL$219,AL179/AL$219*100,0)</f>
        <v>1354.9514967457585</v>
      </c>
      <c r="AO179" s="31"/>
      <c r="AP179" s="36">
        <f>(E179+K179+Q179+W179+AD179+AJ179)</f>
        <v>19587841</v>
      </c>
      <c r="AQ179" s="19"/>
      <c r="AR179" s="36">
        <v>9291845</v>
      </c>
      <c r="AS179" s="19"/>
      <c r="AT179" s="47">
        <f>IF($AP179,AR179/$AP179*100,0)</f>
        <v>47.436800206822184</v>
      </c>
      <c r="AU179" s="19"/>
      <c r="AV179" s="36">
        <v>2274538</v>
      </c>
      <c r="AW179" s="19"/>
      <c r="AX179" s="47">
        <f>IF($AP179,AV179/$AP179*100,0)</f>
        <v>11.611989294787517</v>
      </c>
      <c r="AY179" s="19"/>
      <c r="AZ179" s="36">
        <v>17807</v>
      </c>
      <c r="BA179" s="19"/>
      <c r="BB179" s="47">
        <f>IF($AP179,AZ179/$AP179*100,0)</f>
        <v>9.0908436514264127E-2</v>
      </c>
      <c r="BC179" s="19"/>
      <c r="BD179" s="36">
        <v>334195</v>
      </c>
      <c r="BE179" s="19"/>
      <c r="BF179" s="36">
        <v>56</v>
      </c>
      <c r="BG179" s="19"/>
      <c r="BH179" s="30">
        <v>63</v>
      </c>
      <c r="BI179" s="19"/>
      <c r="BJ179" s="40">
        <v>12139</v>
      </c>
      <c r="BK179" s="19"/>
      <c r="BL179" s="283">
        <f>IF(E179,BJ179,0)</f>
        <v>12139</v>
      </c>
      <c r="BM179" s="19"/>
      <c r="BN179" s="283">
        <f>IF(K179,BJ179,0)</f>
        <v>12139</v>
      </c>
      <c r="BO179" s="19"/>
      <c r="BP179" s="283">
        <f>IF(Q179,BJ179,0)</f>
        <v>12139</v>
      </c>
      <c r="BQ179" s="19"/>
      <c r="BR179" s="283">
        <f>IF(W179,BJ179,0)</f>
        <v>12139</v>
      </c>
      <c r="BS179" s="19"/>
      <c r="BT179" s="283">
        <f>IF(AD179,BJ179,0)</f>
        <v>12139</v>
      </c>
      <c r="BU179" s="19"/>
      <c r="BV179" s="283">
        <f>IF(AJ179,BJ179,0)</f>
        <v>12139</v>
      </c>
    </row>
    <row r="180" spans="1:74" ht="8.85" customHeight="1" x14ac:dyDescent="0.25">
      <c r="A180" s="30">
        <v>64</v>
      </c>
      <c r="B180" s="31"/>
      <c r="C180" s="30" t="s">
        <v>193</v>
      </c>
      <c r="D180" s="31"/>
      <c r="E180" s="36">
        <v>12290652</v>
      </c>
      <c r="F180" s="31"/>
      <c r="G180" s="47">
        <f>(E180/$BJ180)</f>
        <v>1016.6806187443131</v>
      </c>
      <c r="H180" s="31"/>
      <c r="I180" s="47">
        <f>IF(G$219,G180/G$219*100,0)</f>
        <v>69.597494693642375</v>
      </c>
      <c r="J180" s="31"/>
      <c r="K180" s="36">
        <v>741955</v>
      </c>
      <c r="L180" s="31"/>
      <c r="M180" s="47">
        <f>(K180/$BJ180)</f>
        <v>61.374389941268923</v>
      </c>
      <c r="N180" s="31"/>
      <c r="O180" s="47">
        <f>IF(M$219,M180/M$219*100,0)</f>
        <v>76.856450567332331</v>
      </c>
      <c r="P180" s="31"/>
      <c r="Q180" s="36">
        <v>1228488</v>
      </c>
      <c r="R180" s="31"/>
      <c r="S180" s="47">
        <f>(Q180/$BJ180)</f>
        <v>101.62031598974274</v>
      </c>
      <c r="T180" s="31"/>
      <c r="U180" s="47">
        <f>IF(S$219,S180/S$219*100,0)</f>
        <v>92.827908657411513</v>
      </c>
      <c r="V180" s="31"/>
      <c r="W180" s="36">
        <v>1636954</v>
      </c>
      <c r="X180" s="31"/>
      <c r="Y180" s="47">
        <f>(W180/$BJ180)</f>
        <v>135.40855323020929</v>
      </c>
      <c r="Z180" s="31"/>
      <c r="AA180" s="47">
        <f>IF(Y$219,Y180/Y$219*100,0)</f>
        <v>76.532216480845648</v>
      </c>
      <c r="AB180" s="31"/>
      <c r="AC180" s="19"/>
      <c r="AD180" s="36">
        <v>591853</v>
      </c>
      <c r="AE180" s="31"/>
      <c r="AF180" s="47">
        <f>(AD180/$BJ180)</f>
        <v>48.95797832740508</v>
      </c>
      <c r="AG180" s="31"/>
      <c r="AH180" s="47">
        <f>IF(AF$219,AF180/AF$219*100,0)</f>
        <v>60.048309263914234</v>
      </c>
      <c r="AI180" s="31"/>
      <c r="AJ180" s="36">
        <v>17200</v>
      </c>
      <c r="AK180" s="31"/>
      <c r="AL180" s="47">
        <f>(AJ180/$BJ180)</f>
        <v>1.4227810406154355</v>
      </c>
      <c r="AM180" s="31"/>
      <c r="AN180" s="47">
        <f>IF(AL$219,AL180/AL$219*100,0)</f>
        <v>176.31876697372132</v>
      </c>
      <c r="AO180" s="31"/>
      <c r="AP180" s="36">
        <f>(E180+K180+Q180+W180+AD180+AJ180)</f>
        <v>16507102</v>
      </c>
      <c r="AQ180" s="19"/>
      <c r="AR180" s="36">
        <v>4214877</v>
      </c>
      <c r="AS180" s="19"/>
      <c r="AT180" s="47">
        <f>IF($AP180,AR180/$AP180*100,0)</f>
        <v>25.533718759355821</v>
      </c>
      <c r="AU180" s="19"/>
      <c r="AV180" s="36">
        <v>1210710</v>
      </c>
      <c r="AW180" s="19"/>
      <c r="AX180" s="47">
        <f>IF($AP180,AV180/$AP180*100,0)</f>
        <v>7.3344794258859007</v>
      </c>
      <c r="AY180" s="19"/>
      <c r="AZ180" s="36">
        <v>73260</v>
      </c>
      <c r="BA180" s="19"/>
      <c r="BB180" s="47">
        <f>IF($AP180,AZ180/$AP180*100,0)</f>
        <v>0.44380897385864576</v>
      </c>
      <c r="BC180" s="19"/>
      <c r="BD180" s="36">
        <v>132640</v>
      </c>
      <c r="BE180" s="19"/>
      <c r="BF180" s="36">
        <v>142</v>
      </c>
      <c r="BG180" s="19"/>
      <c r="BH180" s="30">
        <v>64</v>
      </c>
      <c r="BI180" s="19"/>
      <c r="BJ180" s="40">
        <v>12089</v>
      </c>
      <c r="BK180" s="19"/>
      <c r="BL180" s="283">
        <f>IF(E180,BJ180,0)</f>
        <v>12089</v>
      </c>
      <c r="BM180" s="19"/>
      <c r="BN180" s="283">
        <f>IF(K180,BJ180,0)</f>
        <v>12089</v>
      </c>
      <c r="BO180" s="19"/>
      <c r="BP180" s="283">
        <f>IF(Q180,BJ180,0)</f>
        <v>12089</v>
      </c>
      <c r="BQ180" s="19"/>
      <c r="BR180" s="283">
        <f>IF(W180,BJ180,0)</f>
        <v>12089</v>
      </c>
      <c r="BS180" s="19"/>
      <c r="BT180" s="283">
        <f>IF(AD180,BJ180,0)</f>
        <v>12089</v>
      </c>
      <c r="BU180" s="19"/>
      <c r="BV180" s="283">
        <f>IF(AJ180,BJ180,0)</f>
        <v>12089</v>
      </c>
    </row>
    <row r="181" spans="1:74" ht="8.85" customHeight="1" x14ac:dyDescent="0.25">
      <c r="A181" s="30">
        <v>65</v>
      </c>
      <c r="B181" s="31"/>
      <c r="C181" s="30" t="s">
        <v>194</v>
      </c>
      <c r="D181" s="31"/>
      <c r="E181" s="36">
        <v>16608294</v>
      </c>
      <c r="F181" s="31"/>
      <c r="G181" s="47">
        <f>(E181/$BJ181)</f>
        <v>1031.1867626971316</v>
      </c>
      <c r="H181" s="31"/>
      <c r="I181" s="47">
        <f>IF(G$219,G181/G$219*100,0)</f>
        <v>70.590521666093593</v>
      </c>
      <c r="J181" s="31"/>
      <c r="K181" s="36">
        <v>1297421</v>
      </c>
      <c r="L181" s="31"/>
      <c r="M181" s="47">
        <f>(K181/$BJ181)</f>
        <v>80.55513473239786</v>
      </c>
      <c r="N181" s="31"/>
      <c r="O181" s="47">
        <f>IF(M$219,M181/M$219*100,0)</f>
        <v>100.87565410311805</v>
      </c>
      <c r="P181" s="31"/>
      <c r="Q181" s="36">
        <v>1760519</v>
      </c>
      <c r="R181" s="31"/>
      <c r="S181" s="47">
        <f>(Q181/$BJ181)</f>
        <v>109.30827020985969</v>
      </c>
      <c r="T181" s="31"/>
      <c r="U181" s="47">
        <f>IF(S$219,S181/S$219*100,0)</f>
        <v>99.850684616693229</v>
      </c>
      <c r="V181" s="31"/>
      <c r="W181" s="36">
        <v>2234167</v>
      </c>
      <c r="X181" s="31"/>
      <c r="Y181" s="47">
        <f>(W181/$BJ181)</f>
        <v>138.71644107785917</v>
      </c>
      <c r="Z181" s="31"/>
      <c r="AA181" s="47">
        <f>IF(Y$219,Y181/Y$219*100,0)</f>
        <v>78.401817645701897</v>
      </c>
      <c r="AB181" s="31"/>
      <c r="AC181" s="19"/>
      <c r="AD181" s="36">
        <v>1134821</v>
      </c>
      <c r="AE181" s="31"/>
      <c r="AF181" s="47">
        <f>(AD181/$BJ181)</f>
        <v>70.459518191978148</v>
      </c>
      <c r="AG181" s="31"/>
      <c r="AH181" s="47">
        <f>IF(AF$219,AF181/AF$219*100,0)</f>
        <v>86.420540298534604</v>
      </c>
      <c r="AI181" s="31"/>
      <c r="AJ181" s="36">
        <v>4610</v>
      </c>
      <c r="AK181" s="31"/>
      <c r="AL181" s="47">
        <f>(AJ181/$BJ181)</f>
        <v>0.28622873463305598</v>
      </c>
      <c r="AM181" s="31"/>
      <c r="AN181" s="47">
        <f>IF(AL$219,AL181/AL$219*100,0)</f>
        <v>35.471021978981945</v>
      </c>
      <c r="AO181" s="31"/>
      <c r="AP181" s="36">
        <f>(E181+K181+Q181+W181+AD181+AJ181)</f>
        <v>23039832</v>
      </c>
      <c r="AQ181" s="19"/>
      <c r="AR181" s="36">
        <v>15208928</v>
      </c>
      <c r="AS181" s="19"/>
      <c r="AT181" s="47">
        <f>IF($AP181,AR181/$AP181*100,0)</f>
        <v>66.011453555737731</v>
      </c>
      <c r="AU181" s="19"/>
      <c r="AV181" s="36">
        <v>2659900</v>
      </c>
      <c r="AW181" s="19"/>
      <c r="AX181" s="47">
        <f>IF($AP181,AV181/$AP181*100,0)</f>
        <v>11.54478904186454</v>
      </c>
      <c r="AY181" s="19"/>
      <c r="AZ181" s="36">
        <v>91501</v>
      </c>
      <c r="BA181" s="19"/>
      <c r="BB181" s="47">
        <f>IF($AP181,AZ181/$AP181*100,0)</f>
        <v>0.39714265277628763</v>
      </c>
      <c r="BC181" s="19"/>
      <c r="BD181" s="36">
        <v>209570</v>
      </c>
      <c r="BE181" s="19"/>
      <c r="BF181" s="36">
        <v>2262</v>
      </c>
      <c r="BG181" s="19"/>
      <c r="BH181" s="30">
        <v>65</v>
      </c>
      <c r="BI181" s="19"/>
      <c r="BJ181" s="40">
        <v>16106</v>
      </c>
      <c r="BK181" s="19"/>
      <c r="BL181" s="283">
        <f>IF(E181,BJ181,0)</f>
        <v>16106</v>
      </c>
      <c r="BM181" s="19"/>
      <c r="BN181" s="283">
        <f>IF(K181,BJ181,0)</f>
        <v>16106</v>
      </c>
      <c r="BO181" s="19"/>
      <c r="BP181" s="283">
        <f>IF(Q181,BJ181,0)</f>
        <v>16106</v>
      </c>
      <c r="BQ181" s="19"/>
      <c r="BR181" s="283">
        <f>IF(W181,BJ181,0)</f>
        <v>16106</v>
      </c>
      <c r="BS181" s="19"/>
      <c r="BT181" s="283">
        <f>IF(AD181,BJ181,0)</f>
        <v>16106</v>
      </c>
      <c r="BU181" s="19"/>
      <c r="BV181" s="283">
        <f>IF(AJ181,BJ181,0)</f>
        <v>16106</v>
      </c>
    </row>
    <row r="182" spans="1:74" ht="8.85" customHeight="1" x14ac:dyDescent="0.25">
      <c r="A182" s="37"/>
      <c r="B182" s="31"/>
      <c r="C182" s="30"/>
      <c r="D182" s="31"/>
      <c r="E182" s="31"/>
      <c r="F182" s="31"/>
      <c r="G182" s="38"/>
      <c r="H182" s="31"/>
      <c r="I182" s="38"/>
      <c r="J182" s="31"/>
      <c r="K182" s="31"/>
      <c r="L182" s="31"/>
      <c r="M182" s="38"/>
      <c r="N182" s="31"/>
      <c r="O182" s="38"/>
      <c r="P182" s="31"/>
      <c r="Q182" s="31"/>
      <c r="R182" s="31"/>
      <c r="S182" s="38"/>
      <c r="T182" s="31"/>
      <c r="U182" s="38"/>
      <c r="V182" s="31"/>
      <c r="W182" s="31"/>
      <c r="X182" s="31"/>
      <c r="Y182" s="38"/>
      <c r="Z182" s="31"/>
      <c r="AA182" s="38"/>
      <c r="AB182" s="31"/>
      <c r="AC182" s="19"/>
      <c r="AD182" s="31"/>
      <c r="AE182" s="31"/>
      <c r="AF182" s="38"/>
      <c r="AG182" s="31"/>
      <c r="AH182" s="38"/>
      <c r="AI182" s="31"/>
      <c r="AJ182" s="31"/>
      <c r="AK182" s="31"/>
      <c r="AL182" s="38"/>
      <c r="AM182" s="31"/>
      <c r="AN182" s="38"/>
      <c r="AO182" s="31"/>
      <c r="AP182" s="30"/>
      <c r="AQ182" s="19"/>
      <c r="AR182" s="31"/>
      <c r="AS182" s="19"/>
      <c r="AT182" s="38"/>
      <c r="AU182" s="19"/>
      <c r="AV182" s="31"/>
      <c r="AW182" s="19"/>
      <c r="AX182" s="38"/>
      <c r="AY182" s="19"/>
      <c r="AZ182" s="31"/>
      <c r="BA182" s="19"/>
      <c r="BB182" s="38"/>
      <c r="BC182" s="19"/>
      <c r="BD182" s="31"/>
      <c r="BE182" s="19"/>
      <c r="BF182" s="30"/>
      <c r="BG182" s="19"/>
      <c r="BH182" s="37"/>
      <c r="BI182" s="19"/>
      <c r="BJ182" s="40"/>
      <c r="BK182" s="19"/>
      <c r="BL182" s="31"/>
      <c r="BM182" s="19"/>
      <c r="BN182" s="31"/>
      <c r="BO182" s="19"/>
      <c r="BP182" s="31"/>
      <c r="BQ182" s="19"/>
      <c r="BR182" s="31"/>
      <c r="BS182" s="19"/>
      <c r="BT182" s="31"/>
      <c r="BU182" s="19"/>
      <c r="BV182" s="31"/>
    </row>
    <row r="183" spans="1:74" ht="8.85" customHeight="1" x14ac:dyDescent="0.25">
      <c r="A183" s="30">
        <v>66</v>
      </c>
      <c r="B183" s="31"/>
      <c r="C183" s="30" t="s">
        <v>195</v>
      </c>
      <c r="D183" s="31"/>
      <c r="E183" s="36">
        <v>40603980</v>
      </c>
      <c r="F183" s="31"/>
      <c r="G183" s="47">
        <f>(E183/$BJ183)</f>
        <v>1202.1191935340617</v>
      </c>
      <c r="H183" s="31"/>
      <c r="I183" s="47">
        <f>IF(G$219,G183/G$219*100,0)</f>
        <v>82.291805952242157</v>
      </c>
      <c r="J183" s="31"/>
      <c r="K183" s="36">
        <v>2072622</v>
      </c>
      <c r="L183" s="31"/>
      <c r="M183" s="47">
        <f>(K183/$BJ183)</f>
        <v>61.361932676081359</v>
      </c>
      <c r="N183" s="31"/>
      <c r="O183" s="47">
        <f>IF(M$219,M183/M$219*100,0)</f>
        <v>76.840850881746718</v>
      </c>
      <c r="P183" s="31"/>
      <c r="Q183" s="36">
        <v>4649401</v>
      </c>
      <c r="R183" s="31"/>
      <c r="S183" s="47">
        <f>(Q183/$BJ183)</f>
        <v>137.64990970186813</v>
      </c>
      <c r="T183" s="31"/>
      <c r="U183" s="47">
        <f>IF(S$219,S183/S$219*100,0)</f>
        <v>125.74014477376458</v>
      </c>
      <c r="V183" s="31"/>
      <c r="W183" s="36">
        <v>6204488</v>
      </c>
      <c r="X183" s="31"/>
      <c r="Y183" s="47">
        <f>(W183/$BJ183)</f>
        <v>183.68972969772329</v>
      </c>
      <c r="Z183" s="31"/>
      <c r="AA183" s="47">
        <f>IF(Y$219,Y183/Y$219*100,0)</f>
        <v>103.82048861148188</v>
      </c>
      <c r="AB183" s="31"/>
      <c r="AC183" s="19"/>
      <c r="AD183" s="36">
        <v>2035450</v>
      </c>
      <c r="AE183" s="31"/>
      <c r="AF183" s="47">
        <f>(AD183/$BJ183)</f>
        <v>60.261420493235043</v>
      </c>
      <c r="AG183" s="31"/>
      <c r="AH183" s="47">
        <f>IF(AF$219,AF183/AF$219*100,0)</f>
        <v>73.912292502384318</v>
      </c>
      <c r="AI183" s="31"/>
      <c r="AJ183" s="36">
        <v>8875</v>
      </c>
      <c r="AK183" s="31"/>
      <c r="AL183" s="47">
        <f>(AJ183/$BJ183)</f>
        <v>0.26275276075435949</v>
      </c>
      <c r="AM183" s="31"/>
      <c r="AN183" s="47">
        <f>IF(AL$219,AL183/AL$219*100,0)</f>
        <v>32.561751578521317</v>
      </c>
      <c r="AO183" s="31"/>
      <c r="AP183" s="36">
        <f>(E183+K183+Q183+W183+AD183+AJ183)</f>
        <v>55574816</v>
      </c>
      <c r="AQ183" s="19"/>
      <c r="AR183" s="36">
        <v>26993149</v>
      </c>
      <c r="AS183" s="19"/>
      <c r="AT183" s="47">
        <f>IF($AP183,AR183/$AP183*100,0)</f>
        <v>48.570829276339843</v>
      </c>
      <c r="AU183" s="19"/>
      <c r="AV183" s="36">
        <v>3945297</v>
      </c>
      <c r="AW183" s="19"/>
      <c r="AX183" s="47">
        <f>IF($AP183,AV183/$AP183*100,0)</f>
        <v>7.0990734364284709</v>
      </c>
      <c r="AY183" s="19"/>
      <c r="AZ183" s="36">
        <v>1961427</v>
      </c>
      <c r="BA183" s="19"/>
      <c r="BB183" s="47">
        <f>IF($AP183,AZ183/$AP183*100,0)</f>
        <v>3.529345018434249</v>
      </c>
      <c r="BC183" s="19"/>
      <c r="BD183" s="36">
        <v>1129255</v>
      </c>
      <c r="BE183" s="19"/>
      <c r="BF183" s="36">
        <v>179</v>
      </c>
      <c r="BG183" s="19"/>
      <c r="BH183" s="30">
        <v>66</v>
      </c>
      <c r="BI183" s="19"/>
      <c r="BJ183" s="40">
        <v>33777</v>
      </c>
      <c r="BK183" s="19"/>
      <c r="BL183" s="283">
        <f>IF(E183,BJ183,0)</f>
        <v>33777</v>
      </c>
      <c r="BM183" s="19"/>
      <c r="BN183" s="283">
        <f>IF(K183,BJ183,0)</f>
        <v>33777</v>
      </c>
      <c r="BO183" s="19"/>
      <c r="BP183" s="283">
        <f>IF(Q183,BJ183,0)</f>
        <v>33777</v>
      </c>
      <c r="BQ183" s="19"/>
      <c r="BR183" s="283">
        <f>IF(W183,BJ183,0)</f>
        <v>33777</v>
      </c>
      <c r="BS183" s="19"/>
      <c r="BT183" s="283">
        <f>IF(AD183,BJ183,0)</f>
        <v>33777</v>
      </c>
      <c r="BU183" s="19"/>
      <c r="BV183" s="283">
        <f>IF(AJ183,BJ183,0)</f>
        <v>33777</v>
      </c>
    </row>
    <row r="184" spans="1:74" ht="8.85" customHeight="1" x14ac:dyDescent="0.25">
      <c r="A184" s="30">
        <v>67</v>
      </c>
      <c r="B184" s="31"/>
      <c r="C184" s="30" t="s">
        <v>196</v>
      </c>
      <c r="D184" s="31"/>
      <c r="E184" s="36">
        <v>26420138</v>
      </c>
      <c r="F184" s="31"/>
      <c r="G184" s="47">
        <f>(E184/$BJ184)</f>
        <v>1120.1618756889679</v>
      </c>
      <c r="H184" s="31"/>
      <c r="I184" s="47">
        <f>IF(G$219,G184/G$219*100,0)</f>
        <v>76.681367542514209</v>
      </c>
      <c r="J184" s="31"/>
      <c r="K184" s="36">
        <v>1867429</v>
      </c>
      <c r="L184" s="31"/>
      <c r="M184" s="47">
        <f>(K184/$BJ184)</f>
        <v>79.175315865343848</v>
      </c>
      <c r="N184" s="31"/>
      <c r="O184" s="47">
        <f>IF(M$219,M184/M$219*100,0)</f>
        <v>99.147767591348398</v>
      </c>
      <c r="P184" s="31"/>
      <c r="Q184" s="36">
        <v>2419287</v>
      </c>
      <c r="R184" s="31"/>
      <c r="S184" s="47">
        <f>(Q184/$BJ184)</f>
        <v>102.57300941236326</v>
      </c>
      <c r="T184" s="31"/>
      <c r="U184" s="47">
        <f>IF(S$219,S184/S$219*100,0)</f>
        <v>93.698173005167135</v>
      </c>
      <c r="V184" s="31"/>
      <c r="W184" s="36">
        <v>3193162</v>
      </c>
      <c r="X184" s="31"/>
      <c r="Y184" s="47">
        <f>(W184/$BJ184)</f>
        <v>135.38378699228355</v>
      </c>
      <c r="Z184" s="31"/>
      <c r="AA184" s="47">
        <f>IF(Y$219,Y184/Y$219*100,0)</f>
        <v>76.518218730798594</v>
      </c>
      <c r="AB184" s="31"/>
      <c r="AC184" s="19"/>
      <c r="AD184" s="36">
        <v>1920586</v>
      </c>
      <c r="AE184" s="31"/>
      <c r="AF184" s="47">
        <f>(AD184/$BJ184)</f>
        <v>81.429068091240566</v>
      </c>
      <c r="AG184" s="31"/>
      <c r="AH184" s="47">
        <f>IF(AF$219,AF184/AF$219*100,0)</f>
        <v>99.874995472965878</v>
      </c>
      <c r="AI184" s="31"/>
      <c r="AJ184" s="36">
        <v>11579</v>
      </c>
      <c r="AK184" s="31"/>
      <c r="AL184" s="47">
        <f>(AJ184/$BJ184)</f>
        <v>0.49092682099550583</v>
      </c>
      <c r="AM184" s="31"/>
      <c r="AN184" s="47">
        <f>IF(AL$219,AL184/AL$219*100,0)</f>
        <v>60.838322469362069</v>
      </c>
      <c r="AO184" s="31"/>
      <c r="AP184" s="36">
        <f>(E184+K184+Q184+W184+AD184+AJ184)</f>
        <v>35832181</v>
      </c>
      <c r="AQ184" s="19"/>
      <c r="AR184" s="36">
        <v>21398687</v>
      </c>
      <c r="AS184" s="19"/>
      <c r="AT184" s="47">
        <f>IF($AP184,AR184/$AP184*100,0)</f>
        <v>59.719186504444146</v>
      </c>
      <c r="AU184" s="19"/>
      <c r="AV184" s="36">
        <v>3081524</v>
      </c>
      <c r="AW184" s="19"/>
      <c r="AX184" s="47">
        <f>IF($AP184,AV184/$AP184*100,0)</f>
        <v>8.5998784165552191</v>
      </c>
      <c r="AY184" s="19"/>
      <c r="AZ184" s="36">
        <v>0</v>
      </c>
      <c r="BA184" s="19"/>
      <c r="BB184" s="47">
        <f>IF($AP184,AZ184/$AP184*100,0)</f>
        <v>0</v>
      </c>
      <c r="BC184" s="19"/>
      <c r="BD184" s="36">
        <v>2334616</v>
      </c>
      <c r="BE184" s="19"/>
      <c r="BF184" s="36">
        <v>3194</v>
      </c>
      <c r="BG184" s="19"/>
      <c r="BH184" s="30">
        <v>67</v>
      </c>
      <c r="BI184" s="19"/>
      <c r="BJ184" s="40">
        <v>23586</v>
      </c>
      <c r="BK184" s="19"/>
      <c r="BL184" s="283">
        <f>IF(E184,BJ184,0)</f>
        <v>23586</v>
      </c>
      <c r="BM184" s="19"/>
      <c r="BN184" s="283">
        <f>IF(K184,BJ184,0)</f>
        <v>23586</v>
      </c>
      <c r="BO184" s="19"/>
      <c r="BP184" s="283">
        <f>IF(Q184,BJ184,0)</f>
        <v>23586</v>
      </c>
      <c r="BQ184" s="19"/>
      <c r="BR184" s="283">
        <f>IF(W184,BJ184,0)</f>
        <v>23586</v>
      </c>
      <c r="BS184" s="19"/>
      <c r="BT184" s="283">
        <f>IF(AD184,BJ184,0)</f>
        <v>23586</v>
      </c>
      <c r="BU184" s="19"/>
      <c r="BV184" s="283">
        <f>IF(AJ184,BJ184,0)</f>
        <v>23586</v>
      </c>
    </row>
    <row r="185" spans="1:74" ht="8.85" customHeight="1" x14ac:dyDescent="0.25">
      <c r="A185" s="30">
        <v>68</v>
      </c>
      <c r="B185" s="31"/>
      <c r="C185" s="30" t="s">
        <v>197</v>
      </c>
      <c r="D185" s="31"/>
      <c r="E185" s="36">
        <v>21387304</v>
      </c>
      <c r="F185" s="31"/>
      <c r="G185" s="47">
        <f>(E185/$BJ185)</f>
        <v>1185.6147236543045</v>
      </c>
      <c r="H185" s="31"/>
      <c r="I185" s="47">
        <f>IF(G$219,G185/G$219*100,0)</f>
        <v>81.161982354054089</v>
      </c>
      <c r="J185" s="31"/>
      <c r="K185" s="36">
        <v>1454713</v>
      </c>
      <c r="L185" s="31"/>
      <c r="M185" s="47">
        <f>(K185/$BJ185)</f>
        <v>80.642663118798154</v>
      </c>
      <c r="N185" s="31"/>
      <c r="O185" s="47">
        <f>IF(M$219,M185/M$219*100,0)</f>
        <v>100.98526205374779</v>
      </c>
      <c r="P185" s="31"/>
      <c r="Q185" s="36">
        <v>1750953</v>
      </c>
      <c r="R185" s="31"/>
      <c r="S185" s="47">
        <f>(Q185/$BJ185)</f>
        <v>97.064859471145851</v>
      </c>
      <c r="T185" s="31"/>
      <c r="U185" s="47">
        <f>IF(S$219,S185/S$219*100,0)</f>
        <v>88.666599991103041</v>
      </c>
      <c r="V185" s="31"/>
      <c r="W185" s="36">
        <v>2537314</v>
      </c>
      <c r="X185" s="31"/>
      <c r="Y185" s="47">
        <f>(W185/$BJ185)</f>
        <v>140.65713177005378</v>
      </c>
      <c r="Z185" s="31"/>
      <c r="AA185" s="47">
        <f>IF(Y$219,Y185/Y$219*100,0)</f>
        <v>79.498686023912029</v>
      </c>
      <c r="AB185" s="31"/>
      <c r="AC185" s="19"/>
      <c r="AD185" s="36">
        <v>1226575</v>
      </c>
      <c r="AE185" s="31"/>
      <c r="AF185" s="47">
        <f>(AD185/$BJ185)</f>
        <v>67.995731470702367</v>
      </c>
      <c r="AG185" s="31"/>
      <c r="AH185" s="47">
        <f>IF(AF$219,AF185/AF$219*100,0)</f>
        <v>83.398638004896029</v>
      </c>
      <c r="AI185" s="31"/>
      <c r="AJ185" s="36">
        <v>16497</v>
      </c>
      <c r="AK185" s="31"/>
      <c r="AL185" s="47">
        <f>(AJ185/$BJ185)</f>
        <v>0.91451854315649428</v>
      </c>
      <c r="AM185" s="31"/>
      <c r="AN185" s="47">
        <f>IF(AL$219,AL185/AL$219*100,0)</f>
        <v>113.33211316493816</v>
      </c>
      <c r="AO185" s="31"/>
      <c r="AP185" s="36">
        <f>(E185+K185+Q185+W185+AD185+AJ185)</f>
        <v>28373356</v>
      </c>
      <c r="AQ185" s="19"/>
      <c r="AR185" s="36">
        <v>18684892</v>
      </c>
      <c r="AS185" s="19"/>
      <c r="AT185" s="47">
        <f>IF($AP185,AR185/$AP185*100,0)</f>
        <v>65.85365509811389</v>
      </c>
      <c r="AU185" s="19"/>
      <c r="AV185" s="36">
        <v>2768171</v>
      </c>
      <c r="AW185" s="19"/>
      <c r="AX185" s="47">
        <f>IF($AP185,AV185/$AP185*100,0)</f>
        <v>9.7562339823318744</v>
      </c>
      <c r="AY185" s="19"/>
      <c r="AZ185" s="36">
        <v>0</v>
      </c>
      <c r="BA185" s="19"/>
      <c r="BB185" s="47">
        <f>IF($AP185,AZ185/$AP185*100,0)</f>
        <v>0</v>
      </c>
      <c r="BC185" s="19"/>
      <c r="BD185" s="36">
        <v>403399</v>
      </c>
      <c r="BE185" s="19"/>
      <c r="BF185" s="36">
        <v>66</v>
      </c>
      <c r="BG185" s="19"/>
      <c r="BH185" s="30">
        <v>68</v>
      </c>
      <c r="BI185" s="19"/>
      <c r="BJ185" s="40">
        <v>18039</v>
      </c>
      <c r="BK185" s="19"/>
      <c r="BL185" s="283">
        <f>IF(E185,BJ185,0)</f>
        <v>18039</v>
      </c>
      <c r="BM185" s="19"/>
      <c r="BN185" s="283">
        <f>IF(K185,BJ185,0)</f>
        <v>18039</v>
      </c>
      <c r="BO185" s="19"/>
      <c r="BP185" s="283">
        <f>IF(Q185,BJ185,0)</f>
        <v>18039</v>
      </c>
      <c r="BQ185" s="19"/>
      <c r="BR185" s="283">
        <f>IF(W185,BJ185,0)</f>
        <v>18039</v>
      </c>
      <c r="BS185" s="19"/>
      <c r="BT185" s="283">
        <f>IF(AD185,BJ185,0)</f>
        <v>18039</v>
      </c>
      <c r="BU185" s="19"/>
      <c r="BV185" s="283">
        <f>IF(AJ185,BJ185,0)</f>
        <v>18039</v>
      </c>
    </row>
    <row r="186" spans="1:74" ht="8.85" customHeight="1" x14ac:dyDescent="0.25">
      <c r="A186" s="30">
        <v>69</v>
      </c>
      <c r="B186" s="31"/>
      <c r="C186" s="30" t="s">
        <v>198</v>
      </c>
      <c r="D186" s="31"/>
      <c r="E186" s="36">
        <v>62268469</v>
      </c>
      <c r="F186" s="31"/>
      <c r="G186" s="47">
        <f>(E186/$BJ186)</f>
        <v>994.48156961701852</v>
      </c>
      <c r="H186" s="31"/>
      <c r="I186" s="47">
        <f>IF(G$219,G186/G$219*100,0)</f>
        <v>68.077845183898603</v>
      </c>
      <c r="J186" s="31"/>
      <c r="K186" s="36">
        <v>3674728</v>
      </c>
      <c r="L186" s="31"/>
      <c r="M186" s="47">
        <f>(K186/$BJ186)</f>
        <v>58.688599993611653</v>
      </c>
      <c r="N186" s="31"/>
      <c r="O186" s="47">
        <f>IF(M$219,M186/M$219*100,0)</f>
        <v>73.493153880491306</v>
      </c>
      <c r="P186" s="31"/>
      <c r="Q186" s="36">
        <v>5961577</v>
      </c>
      <c r="R186" s="31"/>
      <c r="S186" s="47">
        <f>(Q186/$BJ186)</f>
        <v>95.211566103427344</v>
      </c>
      <c r="T186" s="31"/>
      <c r="U186" s="47">
        <f>IF(S$219,S186/S$219*100,0)</f>
        <v>86.973657533894738</v>
      </c>
      <c r="V186" s="31"/>
      <c r="W186" s="36">
        <v>7806607</v>
      </c>
      <c r="X186" s="31"/>
      <c r="Y186" s="47">
        <f>(W186/$BJ186)</f>
        <v>124.67829878301977</v>
      </c>
      <c r="Z186" s="31"/>
      <c r="AA186" s="47">
        <f>IF(Y$219,Y186/Y$219*100,0)</f>
        <v>70.467531963829074</v>
      </c>
      <c r="AB186" s="31"/>
      <c r="AC186" s="19"/>
      <c r="AD186" s="36">
        <v>5571783</v>
      </c>
      <c r="AE186" s="31"/>
      <c r="AF186" s="47">
        <f>(AD186/$BJ186)</f>
        <v>88.986217139936755</v>
      </c>
      <c r="AG186" s="31"/>
      <c r="AH186" s="47">
        <f>IF(AF$219,AF186/AF$219*100,0)</f>
        <v>109.14404698883669</v>
      </c>
      <c r="AI186" s="31"/>
      <c r="AJ186" s="36">
        <v>9612</v>
      </c>
      <c r="AK186" s="31"/>
      <c r="AL186" s="47">
        <f>(AJ186/$BJ186)</f>
        <v>0.15351199412272015</v>
      </c>
      <c r="AM186" s="31"/>
      <c r="AN186" s="47">
        <f>IF(AL$219,AL186/AL$219*100,0)</f>
        <v>19.024041469998153</v>
      </c>
      <c r="AO186" s="31"/>
      <c r="AP186" s="36">
        <f>(E186+K186+Q186+W186+AD186+AJ186)</f>
        <v>85292776</v>
      </c>
      <c r="AQ186" s="19"/>
      <c r="AR186" s="36">
        <v>60062225</v>
      </c>
      <c r="AS186" s="19"/>
      <c r="AT186" s="47">
        <f>IF($AP186,AR186/$AP186*100,0)</f>
        <v>70.418888699319623</v>
      </c>
      <c r="AU186" s="19"/>
      <c r="AV186" s="36">
        <v>8203666</v>
      </c>
      <c r="AW186" s="19"/>
      <c r="AX186" s="47">
        <f>IF($AP186,AV186/$AP186*100,0)</f>
        <v>9.6182424640511179</v>
      </c>
      <c r="AY186" s="19"/>
      <c r="AZ186" s="36">
        <v>0</v>
      </c>
      <c r="BA186" s="19"/>
      <c r="BB186" s="47">
        <f>IF($AP186,AZ186/$AP186*100,0)</f>
        <v>0</v>
      </c>
      <c r="BC186" s="19"/>
      <c r="BD186" s="36">
        <v>1857654</v>
      </c>
      <c r="BE186" s="19"/>
      <c r="BF186" s="36">
        <v>36</v>
      </c>
      <c r="BG186" s="19"/>
      <c r="BH186" s="30">
        <v>69</v>
      </c>
      <c r="BI186" s="19"/>
      <c r="BJ186" s="40">
        <v>62614</v>
      </c>
      <c r="BK186" s="19"/>
      <c r="BL186" s="283">
        <f>IF(E186,BJ186,0)</f>
        <v>62614</v>
      </c>
      <c r="BM186" s="19"/>
      <c r="BN186" s="283">
        <f>IF(K186,BJ186,0)</f>
        <v>62614</v>
      </c>
      <c r="BO186" s="19"/>
      <c r="BP186" s="283">
        <f>IF(Q186,BJ186,0)</f>
        <v>62614</v>
      </c>
      <c r="BQ186" s="19"/>
      <c r="BR186" s="283">
        <f>IF(W186,BJ186,0)</f>
        <v>62614</v>
      </c>
      <c r="BS186" s="19"/>
      <c r="BT186" s="283">
        <f>IF(AD186,BJ186,0)</f>
        <v>62614</v>
      </c>
      <c r="BU186" s="19"/>
      <c r="BV186" s="283">
        <f>IF(AJ186,BJ186,0)</f>
        <v>62614</v>
      </c>
    </row>
    <row r="187" spans="1:74" ht="8.85" customHeight="1" x14ac:dyDescent="0.25">
      <c r="A187" s="30">
        <v>70</v>
      </c>
      <c r="B187" s="31"/>
      <c r="C187" s="30" t="s">
        <v>199</v>
      </c>
      <c r="D187" s="31"/>
      <c r="E187" s="36">
        <v>32835676</v>
      </c>
      <c r="F187" s="31"/>
      <c r="G187" s="47">
        <f>(E187/$BJ187)</f>
        <v>1144.2596877613605</v>
      </c>
      <c r="H187" s="31"/>
      <c r="I187" s="47">
        <f>IF(G$219,G187/G$219*100,0)</f>
        <v>78.330998033069008</v>
      </c>
      <c r="J187" s="31"/>
      <c r="K187" s="36">
        <v>2068006</v>
      </c>
      <c r="L187" s="31"/>
      <c r="M187" s="47">
        <f>(K187/$BJ187)</f>
        <v>72.066002230275998</v>
      </c>
      <c r="N187" s="31"/>
      <c r="O187" s="47">
        <f>IF(M$219,M187/M$219*100,0)</f>
        <v>90.24508664439125</v>
      </c>
      <c r="P187" s="31"/>
      <c r="Q187" s="36">
        <v>3917216</v>
      </c>
      <c r="R187" s="31"/>
      <c r="S187" s="47">
        <f>(Q187/$BJ187)</f>
        <v>136.50738778923892</v>
      </c>
      <c r="T187" s="31"/>
      <c r="U187" s="47">
        <f>IF(S$219,S187/S$219*100,0)</f>
        <v>124.69647630342308</v>
      </c>
      <c r="V187" s="31"/>
      <c r="W187" s="36">
        <v>5914234</v>
      </c>
      <c r="X187" s="31"/>
      <c r="Y187" s="47">
        <f>(W187/$BJ187)</f>
        <v>206.09959576247562</v>
      </c>
      <c r="Z187" s="31"/>
      <c r="AA187" s="47">
        <f>IF(Y$219,Y187/Y$219*100,0)</f>
        <v>116.48642942585985</v>
      </c>
      <c r="AB187" s="31"/>
      <c r="AC187" s="19"/>
      <c r="AD187" s="36">
        <v>1314402</v>
      </c>
      <c r="AE187" s="31"/>
      <c r="AF187" s="47">
        <f>(AD187/$BJ187)</f>
        <v>45.804362977418457</v>
      </c>
      <c r="AG187" s="31"/>
      <c r="AH187" s="47">
        <f>IF(AF$219,AF187/AF$219*100,0)</f>
        <v>56.180313151635609</v>
      </c>
      <c r="AI187" s="31"/>
      <c r="AJ187" s="36">
        <v>0</v>
      </c>
      <c r="AK187" s="31"/>
      <c r="AL187" s="47">
        <f>(AJ187/$BJ187)</f>
        <v>0</v>
      </c>
      <c r="AM187" s="31"/>
      <c r="AN187" s="47">
        <f>IF(AL$219,AL187/AL$219*100,0)</f>
        <v>0</v>
      </c>
      <c r="AO187" s="31"/>
      <c r="AP187" s="36">
        <f>(E187+K187+Q187+W187+AD187+AJ187)</f>
        <v>46049534</v>
      </c>
      <c r="AQ187" s="19"/>
      <c r="AR187" s="36">
        <v>21261836</v>
      </c>
      <c r="AS187" s="19"/>
      <c r="AT187" s="47">
        <f>IF($AP187,AR187/$AP187*100,0)</f>
        <v>46.171663756684268</v>
      </c>
      <c r="AU187" s="19"/>
      <c r="AV187" s="36">
        <v>1659700</v>
      </c>
      <c r="AW187" s="19"/>
      <c r="AX187" s="47">
        <f>IF($AP187,AV187/$AP187*100,0)</f>
        <v>3.6041624221430779</v>
      </c>
      <c r="AY187" s="19"/>
      <c r="AZ187" s="36">
        <v>0</v>
      </c>
      <c r="BA187" s="19"/>
      <c r="BB187" s="47">
        <f>IF($AP187,AZ187/$AP187*100,0)</f>
        <v>0</v>
      </c>
      <c r="BC187" s="19"/>
      <c r="BD187" s="36">
        <v>923414</v>
      </c>
      <c r="BE187" s="19"/>
      <c r="BF187" s="36">
        <v>5354</v>
      </c>
      <c r="BG187" s="19"/>
      <c r="BH187" s="30">
        <v>70</v>
      </c>
      <c r="BI187" s="19"/>
      <c r="BJ187" s="40">
        <v>28696</v>
      </c>
      <c r="BK187" s="19"/>
      <c r="BL187" s="283">
        <f>IF(E187,BJ187,0)</f>
        <v>28696</v>
      </c>
      <c r="BM187" s="19"/>
      <c r="BN187" s="283">
        <f>IF(K187,BJ187,0)</f>
        <v>28696</v>
      </c>
      <c r="BO187" s="19"/>
      <c r="BP187" s="283">
        <f>IF(Q187,BJ187,0)</f>
        <v>28696</v>
      </c>
      <c r="BQ187" s="19"/>
      <c r="BR187" s="283">
        <f>IF(W187,BJ187,0)</f>
        <v>28696</v>
      </c>
      <c r="BS187" s="19"/>
      <c r="BT187" s="283">
        <f>IF(AD187,BJ187,0)</f>
        <v>28696</v>
      </c>
      <c r="BU187" s="19"/>
      <c r="BV187" s="283">
        <f>IF(AJ187,BJ187,0)</f>
        <v>0</v>
      </c>
    </row>
    <row r="188" spans="1:74" ht="8.85" customHeight="1" x14ac:dyDescent="0.25">
      <c r="A188" s="37"/>
      <c r="B188" s="31"/>
      <c r="C188" s="30"/>
      <c r="D188" s="31"/>
      <c r="E188" s="31"/>
      <c r="F188" s="31"/>
      <c r="G188" s="38"/>
      <c r="H188" s="31"/>
      <c r="I188" s="38"/>
      <c r="J188" s="31"/>
      <c r="K188" s="31"/>
      <c r="L188" s="31"/>
      <c r="M188" s="38"/>
      <c r="N188" s="31"/>
      <c r="O188" s="38"/>
      <c r="P188" s="31"/>
      <c r="Q188" s="31"/>
      <c r="R188" s="31"/>
      <c r="S188" s="38"/>
      <c r="T188" s="31"/>
      <c r="U188" s="38"/>
      <c r="V188" s="31"/>
      <c r="W188" s="31"/>
      <c r="X188" s="31"/>
      <c r="Y188" s="38"/>
      <c r="Z188" s="31"/>
      <c r="AA188" s="38"/>
      <c r="AB188" s="31"/>
      <c r="AC188" s="19"/>
      <c r="AD188" s="31"/>
      <c r="AE188" s="31"/>
      <c r="AF188" s="38"/>
      <c r="AG188" s="31"/>
      <c r="AH188" s="38"/>
      <c r="AI188" s="31"/>
      <c r="AJ188" s="31"/>
      <c r="AK188" s="31"/>
      <c r="AL188" s="38"/>
      <c r="AM188" s="31"/>
      <c r="AN188" s="38"/>
      <c r="AO188" s="31"/>
      <c r="AP188" s="56"/>
      <c r="AQ188" s="19"/>
      <c r="AR188" s="31"/>
      <c r="AS188" s="19"/>
      <c r="AT188" s="38"/>
      <c r="AU188" s="19"/>
      <c r="AV188" s="31"/>
      <c r="AW188" s="19"/>
      <c r="AX188" s="38"/>
      <c r="AY188" s="19"/>
      <c r="AZ188" s="31"/>
      <c r="BA188" s="19"/>
      <c r="BB188" s="38"/>
      <c r="BC188" s="19"/>
      <c r="BD188" s="31"/>
      <c r="BE188" s="19"/>
      <c r="BF188" s="56"/>
      <c r="BG188" s="19"/>
      <c r="BH188" s="37"/>
      <c r="BI188" s="19"/>
      <c r="BJ188" s="40"/>
      <c r="BK188" s="19"/>
      <c r="BL188" s="277"/>
      <c r="BM188" s="19"/>
      <c r="BN188" s="277"/>
      <c r="BO188" s="19"/>
      <c r="BP188" s="277"/>
      <c r="BQ188" s="19"/>
      <c r="BR188" s="277"/>
      <c r="BS188" s="19"/>
      <c r="BT188" s="277"/>
      <c r="BU188" s="19"/>
      <c r="BV188" s="277"/>
    </row>
    <row r="189" spans="1:74" ht="8.85" customHeight="1" x14ac:dyDescent="0.25">
      <c r="A189" s="30">
        <v>71</v>
      </c>
      <c r="B189" s="31"/>
      <c r="C189" s="30" t="s">
        <v>200</v>
      </c>
      <c r="D189" s="31"/>
      <c r="E189" s="36">
        <v>18111148</v>
      </c>
      <c r="F189" s="31"/>
      <c r="G189" s="47">
        <f>(E189/$BJ189)</f>
        <v>767.64921798838634</v>
      </c>
      <c r="H189" s="31"/>
      <c r="I189" s="47">
        <f>IF(G$219,G189/G$219*100,0)</f>
        <v>52.549897569122209</v>
      </c>
      <c r="J189" s="31"/>
      <c r="K189" s="36">
        <v>1413801</v>
      </c>
      <c r="L189" s="31"/>
      <c r="M189" s="47">
        <f>(K189/$BJ189)</f>
        <v>59.924596278557196</v>
      </c>
      <c r="N189" s="31"/>
      <c r="O189" s="47">
        <f>IF(M$219,M189/M$219*100,0)</f>
        <v>75.040937694981778</v>
      </c>
      <c r="P189" s="31"/>
      <c r="Q189" s="36">
        <v>1671371</v>
      </c>
      <c r="R189" s="31"/>
      <c r="S189" s="47">
        <f>(Q189/$BJ189)</f>
        <v>70.841817488238036</v>
      </c>
      <c r="T189" s="31"/>
      <c r="U189" s="47">
        <f>IF(S$219,S189/S$219*100,0)</f>
        <v>64.712431750231417</v>
      </c>
      <c r="V189" s="31"/>
      <c r="W189" s="36">
        <v>2000851</v>
      </c>
      <c r="X189" s="31"/>
      <c r="Y189" s="47">
        <f>(W189/$BJ189)</f>
        <v>84.806976645615222</v>
      </c>
      <c r="Z189" s="31"/>
      <c r="AA189" s="47">
        <f>IF(Y$219,Y189/Y$219*100,0)</f>
        <v>47.932466161821743</v>
      </c>
      <c r="AB189" s="31"/>
      <c r="AC189" s="19"/>
      <c r="AD189" s="36">
        <v>1209259</v>
      </c>
      <c r="AE189" s="31"/>
      <c r="AF189" s="47">
        <f>(AD189/$BJ189)</f>
        <v>51.254990887127541</v>
      </c>
      <c r="AG189" s="31"/>
      <c r="AH189" s="47">
        <f>IF(AF$219,AF189/AF$219*100,0)</f>
        <v>62.865658453598805</v>
      </c>
      <c r="AI189" s="31"/>
      <c r="AJ189" s="36">
        <v>11750</v>
      </c>
      <c r="AK189" s="31"/>
      <c r="AL189" s="47">
        <f>(AJ189/$BJ189)</f>
        <v>0.49802907642097233</v>
      </c>
      <c r="AM189" s="31"/>
      <c r="AN189" s="47">
        <f>IF(AL$219,AL189/AL$219*100,0)</f>
        <v>61.718472600410344</v>
      </c>
      <c r="AO189" s="31"/>
      <c r="AP189" s="36">
        <f>(E189+K189+Q189+W189+AD189+AJ189)</f>
        <v>24418180</v>
      </c>
      <c r="AQ189" s="19"/>
      <c r="AR189" s="36">
        <v>14470221</v>
      </c>
      <c r="AS189" s="19"/>
      <c r="AT189" s="47">
        <f>IF($AP189,AR189/$AP189*100,0)</f>
        <v>59.260030845869757</v>
      </c>
      <c r="AU189" s="19"/>
      <c r="AV189" s="36">
        <v>2456392</v>
      </c>
      <c r="AW189" s="19"/>
      <c r="AX189" s="47">
        <f>IF($AP189,AV189/$AP189*100,0)</f>
        <v>10.059685037951231</v>
      </c>
      <c r="AY189" s="19"/>
      <c r="AZ189" s="36">
        <v>0</v>
      </c>
      <c r="BA189" s="19"/>
      <c r="BB189" s="47">
        <f>IF($AP189,AZ189/$AP189*100,0)</f>
        <v>0</v>
      </c>
      <c r="BC189" s="19"/>
      <c r="BD189" s="36">
        <v>582984</v>
      </c>
      <c r="BE189" s="19"/>
      <c r="BF189" s="36">
        <v>326</v>
      </c>
      <c r="BG189" s="19"/>
      <c r="BH189" s="30">
        <v>71</v>
      </c>
      <c r="BI189" s="19"/>
      <c r="BJ189" s="40">
        <v>23593</v>
      </c>
      <c r="BK189" s="19"/>
      <c r="BL189" s="283">
        <f>IF(E189,BJ189,0)</f>
        <v>23593</v>
      </c>
      <c r="BM189" s="19"/>
      <c r="BN189" s="283">
        <f>IF(K189,BJ189,0)</f>
        <v>23593</v>
      </c>
      <c r="BO189" s="19"/>
      <c r="BP189" s="283">
        <f>IF(Q189,BJ189,0)</f>
        <v>23593</v>
      </c>
      <c r="BQ189" s="19"/>
      <c r="BR189" s="283">
        <f>IF(W189,BJ189,0)</f>
        <v>23593</v>
      </c>
      <c r="BS189" s="19"/>
      <c r="BT189" s="283">
        <f>IF(AD189,BJ189,0)</f>
        <v>23593</v>
      </c>
      <c r="BU189" s="19"/>
      <c r="BV189" s="283">
        <f>IF(AJ189,BJ189,0)</f>
        <v>23593</v>
      </c>
    </row>
    <row r="190" spans="1:74" ht="8.85" customHeight="1" x14ac:dyDescent="0.25">
      <c r="A190" s="30">
        <v>72</v>
      </c>
      <c r="B190" s="31"/>
      <c r="C190" s="30" t="s">
        <v>201</v>
      </c>
      <c r="D190" s="31"/>
      <c r="E190" s="36">
        <v>48088100</v>
      </c>
      <c r="F190" s="31"/>
      <c r="G190" s="47">
        <f>(E190/$BJ190)</f>
        <v>1311.8752728066347</v>
      </c>
      <c r="H190" s="31"/>
      <c r="I190" s="47">
        <f>IF(G$219,G190/G$219*100,0)</f>
        <v>89.805225608261964</v>
      </c>
      <c r="J190" s="31"/>
      <c r="K190" s="36">
        <v>3278108</v>
      </c>
      <c r="L190" s="31"/>
      <c r="M190" s="47">
        <f>(K190/$BJ190)</f>
        <v>89.428961152335219</v>
      </c>
      <c r="N190" s="31"/>
      <c r="O190" s="47">
        <f>IF(M$219,M190/M$219*100,0)</f>
        <v>111.98795684436958</v>
      </c>
      <c r="P190" s="31"/>
      <c r="Q190" s="36">
        <v>3526105</v>
      </c>
      <c r="R190" s="31"/>
      <c r="S190" s="47">
        <f>(Q190/$BJ190)</f>
        <v>96.194483849847231</v>
      </c>
      <c r="T190" s="31"/>
      <c r="U190" s="47">
        <f>IF(S$219,S190/S$219*100,0)</f>
        <v>87.871531132237251</v>
      </c>
      <c r="V190" s="31"/>
      <c r="W190" s="36">
        <v>6544730</v>
      </c>
      <c r="X190" s="31"/>
      <c r="Y190" s="47">
        <f>(W190/$BJ190)</f>
        <v>178.54457660410301</v>
      </c>
      <c r="Z190" s="31"/>
      <c r="AA190" s="47">
        <f>IF(Y$219,Y190/Y$219*100,0)</f>
        <v>100.91247459763603</v>
      </c>
      <c r="AB190" s="31"/>
      <c r="AC190" s="19"/>
      <c r="AD190" s="36">
        <v>2995709</v>
      </c>
      <c r="AE190" s="31"/>
      <c r="AF190" s="47">
        <f>(AD190/$BJ190)</f>
        <v>81.724929070274996</v>
      </c>
      <c r="AG190" s="31"/>
      <c r="AH190" s="47">
        <f>IF(AF$219,AF190/AF$219*100,0)</f>
        <v>100.23787711504215</v>
      </c>
      <c r="AI190" s="31"/>
      <c r="AJ190" s="36">
        <v>12000</v>
      </c>
      <c r="AK190" s="31"/>
      <c r="AL190" s="47">
        <f>(AJ190/$BJ190)</f>
        <v>0.32736796158882586</v>
      </c>
      <c r="AM190" s="31"/>
      <c r="AN190" s="47">
        <f>IF(AL$219,AL190/AL$219*100,0)</f>
        <v>40.569218794955688</v>
      </c>
      <c r="AO190" s="31"/>
      <c r="AP190" s="36">
        <f>(E190+K190+Q190+W190+AD190+AJ190)</f>
        <v>64444752</v>
      </c>
      <c r="AQ190" s="19"/>
      <c r="AR190" s="36">
        <v>39439588</v>
      </c>
      <c r="AS190" s="19"/>
      <c r="AT190" s="47">
        <f>IF($AP190,AR190/$AP190*100,0)</f>
        <v>61.199068622375954</v>
      </c>
      <c r="AU190" s="19"/>
      <c r="AV190" s="36">
        <v>4056223</v>
      </c>
      <c r="AW190" s="19"/>
      <c r="AX190" s="47">
        <f>IF($AP190,AV190/$AP190*100,0)</f>
        <v>6.294109099837951</v>
      </c>
      <c r="AY190" s="19"/>
      <c r="AZ190" s="36">
        <v>6366509</v>
      </c>
      <c r="BA190" s="19"/>
      <c r="BB190" s="47">
        <f>IF($AP190,AZ190/$AP190*100,0)</f>
        <v>9.8790185428908153</v>
      </c>
      <c r="BC190" s="19"/>
      <c r="BD190" s="36">
        <v>1506588</v>
      </c>
      <c r="BE190" s="19"/>
      <c r="BF190" s="36">
        <v>5484</v>
      </c>
      <c r="BG190" s="19"/>
      <c r="BH190" s="30">
        <v>72</v>
      </c>
      <c r="BI190" s="19"/>
      <c r="BJ190" s="40">
        <v>36656</v>
      </c>
      <c r="BK190" s="19"/>
      <c r="BL190" s="283">
        <f>IF(E190,BJ190,0)</f>
        <v>36656</v>
      </c>
      <c r="BM190" s="19"/>
      <c r="BN190" s="283">
        <f>IF(K190,BJ190,0)</f>
        <v>36656</v>
      </c>
      <c r="BO190" s="19"/>
      <c r="BP190" s="283">
        <f>IF(Q190,BJ190,0)</f>
        <v>36656</v>
      </c>
      <c r="BQ190" s="19"/>
      <c r="BR190" s="283">
        <f>IF(W190,BJ190,0)</f>
        <v>36656</v>
      </c>
      <c r="BS190" s="19"/>
      <c r="BT190" s="283">
        <f>IF(AD190,BJ190,0)</f>
        <v>36656</v>
      </c>
      <c r="BU190" s="19"/>
      <c r="BV190" s="283">
        <f>IF(AJ190,BJ190,0)</f>
        <v>36656</v>
      </c>
    </row>
    <row r="191" spans="1:74" ht="8.85" customHeight="1" x14ac:dyDescent="0.25">
      <c r="A191" s="30">
        <v>73</v>
      </c>
      <c r="B191" s="31"/>
      <c r="C191" s="30" t="s">
        <v>202</v>
      </c>
      <c r="D191" s="31"/>
      <c r="E191" s="36">
        <v>753205000</v>
      </c>
      <c r="F191" s="31"/>
      <c r="G191" s="47">
        <f>(E191/$BJ191)</f>
        <v>1681.0735408994533</v>
      </c>
      <c r="H191" s="31"/>
      <c r="I191" s="47">
        <f>IF(G$219,G191/G$219*100,0)</f>
        <v>115.07891926461173</v>
      </c>
      <c r="J191" s="31"/>
      <c r="K191" s="36">
        <v>44320000</v>
      </c>
      <c r="L191" s="31"/>
      <c r="M191" s="47">
        <f>(K191/$BJ191)</f>
        <v>98.917531525499385</v>
      </c>
      <c r="N191" s="31"/>
      <c r="O191" s="47">
        <f>IF(M$219,M191/M$219*100,0)</f>
        <v>123.87007641472452</v>
      </c>
      <c r="P191" s="31"/>
      <c r="Q191" s="36">
        <v>63831000</v>
      </c>
      <c r="R191" s="31"/>
      <c r="S191" s="47">
        <f>(Q191/$BJ191)</f>
        <v>142.46401071309006</v>
      </c>
      <c r="T191" s="31"/>
      <c r="U191" s="47">
        <f>IF(S$219,S191/S$219*100,0)</f>
        <v>130.13771945737776</v>
      </c>
      <c r="V191" s="31"/>
      <c r="W191" s="36">
        <v>84592000</v>
      </c>
      <c r="X191" s="31"/>
      <c r="Y191" s="47">
        <f>(W191/$BJ191)</f>
        <v>188.80035710300189</v>
      </c>
      <c r="Z191" s="31"/>
      <c r="AA191" s="47">
        <f>IF(Y$219,Y191/Y$219*100,0)</f>
        <v>106.70898888419924</v>
      </c>
      <c r="AB191" s="31"/>
      <c r="AC191" s="19"/>
      <c r="AD191" s="36">
        <v>51489000</v>
      </c>
      <c r="AE191" s="31"/>
      <c r="AF191" s="47">
        <f>(AD191/$BJ191)</f>
        <v>114.91797790425176</v>
      </c>
      <c r="AG191" s="31"/>
      <c r="AH191" s="47">
        <f>IF(AF$219,AF191/AF$219*100,0)</f>
        <v>140.95006601437674</v>
      </c>
      <c r="AI191" s="31"/>
      <c r="AJ191" s="36">
        <v>0</v>
      </c>
      <c r="AK191" s="31"/>
      <c r="AL191" s="47">
        <f>(AJ191/$BJ191)</f>
        <v>0</v>
      </c>
      <c r="AM191" s="31"/>
      <c r="AN191" s="47">
        <f>IF(AL$219,AL191/AL$219*100,0)</f>
        <v>0</v>
      </c>
      <c r="AO191" s="31"/>
      <c r="AP191" s="36">
        <f>(E191+K191+Q191+W191+AD191+AJ191)</f>
        <v>997437000</v>
      </c>
      <c r="AQ191" s="19"/>
      <c r="AR191" s="36">
        <v>491331000</v>
      </c>
      <c r="AS191" s="19"/>
      <c r="AT191" s="47">
        <f>IF($AP191,AR191/$AP191*100,0)</f>
        <v>49.259351718454397</v>
      </c>
      <c r="AU191" s="19"/>
      <c r="AV191" s="36">
        <v>61003000</v>
      </c>
      <c r="AW191" s="19"/>
      <c r="AX191" s="47">
        <f>IF($AP191,AV191/$AP191*100,0)</f>
        <v>6.1159752445517865</v>
      </c>
      <c r="AY191" s="19"/>
      <c r="AZ191" s="36">
        <v>5339000</v>
      </c>
      <c r="BA191" s="19"/>
      <c r="BB191" s="47">
        <f>IF($AP191,AZ191/$AP191*100,0)</f>
        <v>0.53527190188453011</v>
      </c>
      <c r="BC191" s="19"/>
      <c r="BD191" s="36">
        <v>23611000</v>
      </c>
      <c r="BE191" s="19"/>
      <c r="BF191" s="36">
        <v>18342</v>
      </c>
      <c r="BG191" s="19"/>
      <c r="BH191" s="30">
        <v>73</v>
      </c>
      <c r="BI191" s="19"/>
      <c r="BJ191" s="40">
        <v>448050</v>
      </c>
      <c r="BK191" s="19"/>
      <c r="BL191" s="283">
        <f>IF(E191,BJ191,0)</f>
        <v>448050</v>
      </c>
      <c r="BM191" s="19"/>
      <c r="BN191" s="283">
        <f>IF(K191,BJ191,0)</f>
        <v>448050</v>
      </c>
      <c r="BO191" s="19"/>
      <c r="BP191" s="283">
        <f>IF(Q191,BJ191,0)</f>
        <v>448050</v>
      </c>
      <c r="BQ191" s="19"/>
      <c r="BR191" s="283">
        <f>IF(W191,BJ191,0)</f>
        <v>448050</v>
      </c>
      <c r="BS191" s="19"/>
      <c r="BT191" s="283">
        <f>IF(AD191,BJ191,0)</f>
        <v>448050</v>
      </c>
      <c r="BU191" s="19"/>
      <c r="BV191" s="283">
        <f>IF(AJ191,BJ191,0)</f>
        <v>0</v>
      </c>
    </row>
    <row r="192" spans="1:74" ht="8.85" customHeight="1" x14ac:dyDescent="0.25">
      <c r="A192" s="30">
        <v>74</v>
      </c>
      <c r="B192" s="31"/>
      <c r="C192" s="30" t="s">
        <v>203</v>
      </c>
      <c r="D192" s="31"/>
      <c r="E192" s="36">
        <v>34016346</v>
      </c>
      <c r="F192" s="31"/>
      <c r="G192" s="47">
        <f>(E192/$BJ192)</f>
        <v>983.78534864216101</v>
      </c>
      <c r="H192" s="31"/>
      <c r="I192" s="47">
        <f>IF(G$219,G192/G$219*100,0)</f>
        <v>67.345628823308289</v>
      </c>
      <c r="J192" s="31"/>
      <c r="K192" s="36">
        <v>2133804</v>
      </c>
      <c r="L192" s="31"/>
      <c r="M192" s="47">
        <f>(K192/$BJ192)</f>
        <v>61.711658038580559</v>
      </c>
      <c r="N192" s="31"/>
      <c r="O192" s="47">
        <f>IF(M$219,M192/M$219*100,0)</f>
        <v>77.278796579631177</v>
      </c>
      <c r="P192" s="31"/>
      <c r="Q192" s="36">
        <v>2735596</v>
      </c>
      <c r="R192" s="31"/>
      <c r="S192" s="47">
        <f>(Q192/$BJ192)</f>
        <v>79.116059808543255</v>
      </c>
      <c r="T192" s="31"/>
      <c r="U192" s="47">
        <f>IF(S$219,S192/S$219*100,0)</f>
        <v>72.270768907892986</v>
      </c>
      <c r="V192" s="31"/>
      <c r="W192" s="36">
        <v>6060048</v>
      </c>
      <c r="X192" s="31"/>
      <c r="Y192" s="47">
        <f>(W192/$BJ192)</f>
        <v>175.2623998611794</v>
      </c>
      <c r="Z192" s="31"/>
      <c r="AA192" s="47">
        <f>IF(Y$219,Y192/Y$219*100,0)</f>
        <v>99.057405216673274</v>
      </c>
      <c r="AB192" s="31"/>
      <c r="AC192" s="19"/>
      <c r="AD192" s="36">
        <v>2550563</v>
      </c>
      <c r="AE192" s="31"/>
      <c r="AF192" s="47">
        <f>(AD192/$BJ192)</f>
        <v>73.764727998380422</v>
      </c>
      <c r="AG192" s="31"/>
      <c r="AH192" s="47">
        <f>IF(AF$219,AF192/AF$219*100,0)</f>
        <v>90.474471188198564</v>
      </c>
      <c r="AI192" s="31"/>
      <c r="AJ192" s="36">
        <v>12243</v>
      </c>
      <c r="AK192" s="31"/>
      <c r="AL192" s="47">
        <f>(AJ192/$BJ192)</f>
        <v>0.35407930126963011</v>
      </c>
      <c r="AM192" s="31"/>
      <c r="AN192" s="47">
        <f>IF(AL$219,AL192/AL$219*100,0)</f>
        <v>43.879433327121802</v>
      </c>
      <c r="AO192" s="31"/>
      <c r="AP192" s="36">
        <f>(E192+K192+Q192+W192+AD192+AJ192)</f>
        <v>47508600</v>
      </c>
      <c r="AQ192" s="19"/>
      <c r="AR192" s="36">
        <v>26765018</v>
      </c>
      <c r="AS192" s="19"/>
      <c r="AT192" s="47">
        <f>IF($AP192,AR192/$AP192*100,0)</f>
        <v>56.337206316330089</v>
      </c>
      <c r="AU192" s="19"/>
      <c r="AV192" s="36">
        <v>4519215</v>
      </c>
      <c r="AW192" s="19"/>
      <c r="AX192" s="47">
        <f>IF($AP192,AV192/$AP192*100,0)</f>
        <v>9.5124145944102754</v>
      </c>
      <c r="AY192" s="19"/>
      <c r="AZ192" s="36">
        <v>0</v>
      </c>
      <c r="BA192" s="19"/>
      <c r="BB192" s="47">
        <f>IF($AP192,AZ192/$AP192*100,0)</f>
        <v>0</v>
      </c>
      <c r="BC192" s="19"/>
      <c r="BD192" s="36">
        <v>1362557</v>
      </c>
      <c r="BE192" s="19"/>
      <c r="BF192" s="36">
        <v>1214</v>
      </c>
      <c r="BG192" s="19"/>
      <c r="BH192" s="30">
        <v>74</v>
      </c>
      <c r="BI192" s="19"/>
      <c r="BJ192" s="40">
        <v>34577</v>
      </c>
      <c r="BK192" s="19"/>
      <c r="BL192" s="283">
        <f>IF(E192,BJ192,0)</f>
        <v>34577</v>
      </c>
      <c r="BM192" s="19"/>
      <c r="BN192" s="283">
        <f>IF(K192,BJ192,0)</f>
        <v>34577</v>
      </c>
      <c r="BO192" s="19"/>
      <c r="BP192" s="283">
        <f>IF(Q192,BJ192,0)</f>
        <v>34577</v>
      </c>
      <c r="BQ192" s="19"/>
      <c r="BR192" s="283">
        <f>IF(W192,BJ192,0)</f>
        <v>34577</v>
      </c>
      <c r="BS192" s="19"/>
      <c r="BT192" s="283">
        <f>IF(AD192,BJ192,0)</f>
        <v>34577</v>
      </c>
      <c r="BU192" s="19"/>
      <c r="BV192" s="283">
        <f>IF(AJ192,BJ192,0)</f>
        <v>34577</v>
      </c>
    </row>
    <row r="193" spans="1:74" ht="8.85" customHeight="1" x14ac:dyDescent="0.25">
      <c r="A193" s="30">
        <v>75</v>
      </c>
      <c r="B193" s="31"/>
      <c r="C193" s="30" t="s">
        <v>204</v>
      </c>
      <c r="D193" s="31"/>
      <c r="E193" s="36">
        <v>9014651</v>
      </c>
      <c r="F193" s="31"/>
      <c r="G193" s="47">
        <f>(E193/$BJ193)</f>
        <v>1233.5318828680897</v>
      </c>
      <c r="H193" s="31"/>
      <c r="I193" s="47">
        <f>IF(G$219,G193/G$219*100,0)</f>
        <v>84.442180847691887</v>
      </c>
      <c r="J193" s="31"/>
      <c r="K193" s="36">
        <v>915715</v>
      </c>
      <c r="L193" s="31"/>
      <c r="M193" s="47">
        <f>(K193/$BJ193)</f>
        <v>125.30309250136837</v>
      </c>
      <c r="N193" s="31"/>
      <c r="O193" s="47">
        <f>IF(M$219,M193/M$219*100,0)</f>
        <v>156.91155454222636</v>
      </c>
      <c r="P193" s="31"/>
      <c r="Q193" s="36">
        <v>1049062</v>
      </c>
      <c r="R193" s="31"/>
      <c r="S193" s="47">
        <f>(Q193/$BJ193)</f>
        <v>143.54980842911877</v>
      </c>
      <c r="T193" s="31"/>
      <c r="U193" s="47">
        <f>IF(S$219,S193/S$219*100,0)</f>
        <v>131.12957163006843</v>
      </c>
      <c r="V193" s="31"/>
      <c r="W193" s="36">
        <v>1097033</v>
      </c>
      <c r="X193" s="31"/>
      <c r="Y193" s="47">
        <f>(W193/$BJ193)</f>
        <v>150.11398467432952</v>
      </c>
      <c r="Z193" s="31"/>
      <c r="AA193" s="47">
        <f>IF(Y$219,Y193/Y$219*100,0)</f>
        <v>84.843650551131262</v>
      </c>
      <c r="AB193" s="31"/>
      <c r="AC193" s="19"/>
      <c r="AD193" s="36">
        <v>488702</v>
      </c>
      <c r="AE193" s="31"/>
      <c r="AF193" s="47">
        <f>(AD193/$BJ193)</f>
        <v>66.872194854953477</v>
      </c>
      <c r="AG193" s="31"/>
      <c r="AH193" s="47">
        <f>IF(AF$219,AF193/AF$219*100,0)</f>
        <v>82.020589391028835</v>
      </c>
      <c r="AI193" s="31"/>
      <c r="AJ193" s="36">
        <v>5480</v>
      </c>
      <c r="AK193" s="31"/>
      <c r="AL193" s="47">
        <f>(AJ193/$BJ193)</f>
        <v>0.74986316365626715</v>
      </c>
      <c r="AM193" s="31"/>
      <c r="AN193" s="47">
        <f>IF(AL$219,AL193/AL$219*100,0)</f>
        <v>92.927122755091091</v>
      </c>
      <c r="AO193" s="31"/>
      <c r="AP193" s="36">
        <f>(E193+K193+Q193+W193+AD193+AJ193)</f>
        <v>12570643</v>
      </c>
      <c r="AQ193" s="19"/>
      <c r="AR193" s="36">
        <v>2999411</v>
      </c>
      <c r="AS193" s="19"/>
      <c r="AT193" s="47">
        <f>IF($AP193,AR193/$AP193*100,0)</f>
        <v>23.860442142856179</v>
      </c>
      <c r="AU193" s="19"/>
      <c r="AV193" s="36">
        <v>732866</v>
      </c>
      <c r="AW193" s="19"/>
      <c r="AX193" s="47">
        <f>IF($AP193,AV193/$AP193*100,0)</f>
        <v>5.8299802166046719</v>
      </c>
      <c r="AY193" s="19"/>
      <c r="AZ193" s="36">
        <v>0</v>
      </c>
      <c r="BA193" s="19"/>
      <c r="BB193" s="47">
        <f>IF($AP193,AZ193/$AP193*100,0)</f>
        <v>0</v>
      </c>
      <c r="BC193" s="19"/>
      <c r="BD193" s="36">
        <v>187984</v>
      </c>
      <c r="BE193" s="19"/>
      <c r="BF193" s="36">
        <v>0</v>
      </c>
      <c r="BG193" s="19"/>
      <c r="BH193" s="30">
        <v>75</v>
      </c>
      <c r="BI193" s="19"/>
      <c r="BJ193" s="40">
        <v>7308</v>
      </c>
      <c r="BK193" s="19"/>
      <c r="BL193" s="283">
        <f>IF(E193,BJ193,0)</f>
        <v>7308</v>
      </c>
      <c r="BM193" s="19"/>
      <c r="BN193" s="283">
        <f>IF(K193,BJ193,0)</f>
        <v>7308</v>
      </c>
      <c r="BO193" s="19"/>
      <c r="BP193" s="283">
        <f>IF(Q193,BJ193,0)</f>
        <v>7308</v>
      </c>
      <c r="BQ193" s="19"/>
      <c r="BR193" s="283">
        <f>IF(W193,BJ193,0)</f>
        <v>7308</v>
      </c>
      <c r="BS193" s="19"/>
      <c r="BT193" s="283">
        <f>IF(AD193,BJ193,0)</f>
        <v>7308</v>
      </c>
      <c r="BU193" s="19"/>
      <c r="BV193" s="283">
        <f>IF(AJ193,BJ193,0)</f>
        <v>7308</v>
      </c>
    </row>
    <row r="194" spans="1:74" ht="8.85" customHeight="1" x14ac:dyDescent="0.25">
      <c r="A194" s="37"/>
      <c r="B194" s="31"/>
      <c r="C194" s="30"/>
      <c r="D194" s="31"/>
      <c r="E194" s="31"/>
      <c r="F194" s="31"/>
      <c r="G194" s="38"/>
      <c r="H194" s="31"/>
      <c r="I194" s="38"/>
      <c r="J194" s="31"/>
      <c r="K194" s="31"/>
      <c r="L194" s="31"/>
      <c r="M194" s="38"/>
      <c r="N194" s="31"/>
      <c r="O194" s="38"/>
      <c r="P194" s="31"/>
      <c r="Q194" s="31"/>
      <c r="R194" s="31"/>
      <c r="S194" s="38"/>
      <c r="T194" s="31"/>
      <c r="U194" s="38"/>
      <c r="V194" s="31"/>
      <c r="W194" s="31"/>
      <c r="X194" s="31"/>
      <c r="Y194" s="38"/>
      <c r="Z194" s="31"/>
      <c r="AA194" s="38"/>
      <c r="AB194" s="31"/>
      <c r="AC194" s="19"/>
      <c r="AD194" s="31"/>
      <c r="AE194" s="31"/>
      <c r="AF194" s="38"/>
      <c r="AG194" s="31"/>
      <c r="AH194" s="38"/>
      <c r="AI194" s="31"/>
      <c r="AJ194" s="31"/>
      <c r="AK194" s="31"/>
      <c r="AL194" s="38"/>
      <c r="AM194" s="31"/>
      <c r="AN194" s="38"/>
      <c r="AO194" s="31"/>
      <c r="AP194" s="56"/>
      <c r="AQ194" s="19"/>
      <c r="AR194" s="31"/>
      <c r="AS194" s="19"/>
      <c r="AT194" s="38"/>
      <c r="AU194" s="19"/>
      <c r="AV194" s="31"/>
      <c r="AW194" s="19"/>
      <c r="AX194" s="38"/>
      <c r="AY194" s="19"/>
      <c r="AZ194" s="31"/>
      <c r="BA194" s="19"/>
      <c r="BB194" s="38"/>
      <c r="BC194" s="19"/>
      <c r="BD194" s="31"/>
      <c r="BE194" s="19"/>
      <c r="BF194" s="56"/>
      <c r="BG194" s="19"/>
      <c r="BH194" s="37"/>
      <c r="BI194" s="19"/>
      <c r="BJ194" s="40"/>
      <c r="BK194" s="19"/>
      <c r="BL194" s="277"/>
      <c r="BM194" s="19"/>
      <c r="BN194" s="277"/>
      <c r="BO194" s="19"/>
      <c r="BP194" s="277"/>
      <c r="BQ194" s="19"/>
      <c r="BR194" s="277"/>
      <c r="BS194" s="19"/>
      <c r="BT194" s="277"/>
      <c r="BU194" s="19"/>
      <c r="BV194" s="277"/>
    </row>
    <row r="195" spans="1:74" ht="8.85" customHeight="1" x14ac:dyDescent="0.25">
      <c r="A195" s="30">
        <v>76</v>
      </c>
      <c r="B195" s="31"/>
      <c r="C195" s="30" t="s">
        <v>118</v>
      </c>
      <c r="D195" s="31"/>
      <c r="E195" s="36">
        <v>11049684</v>
      </c>
      <c r="F195" s="31"/>
      <c r="G195" s="47">
        <f>(E195/$BJ195)</f>
        <v>1223.7993133237346</v>
      </c>
      <c r="H195" s="31"/>
      <c r="I195" s="47">
        <f>IF(G$219,G195/G$219*100,0)</f>
        <v>83.775931836222213</v>
      </c>
      <c r="J195" s="31"/>
      <c r="K195" s="36">
        <v>993060</v>
      </c>
      <c r="L195" s="31"/>
      <c r="M195" s="47">
        <f>(K195/$BJ195)</f>
        <v>109.98560194927455</v>
      </c>
      <c r="N195" s="31"/>
      <c r="O195" s="47">
        <f>IF(M$219,M195/M$219*100,0)</f>
        <v>137.73013446523458</v>
      </c>
      <c r="P195" s="31"/>
      <c r="Q195" s="36">
        <v>913445</v>
      </c>
      <c r="R195" s="31"/>
      <c r="S195" s="47">
        <f>(Q195/$BJ195)</f>
        <v>101.1679034223059</v>
      </c>
      <c r="T195" s="31"/>
      <c r="U195" s="47">
        <f>IF(S$219,S195/S$219*100,0)</f>
        <v>92.414639794030577</v>
      </c>
      <c r="V195" s="31"/>
      <c r="W195" s="36">
        <v>1237363</v>
      </c>
      <c r="X195" s="31"/>
      <c r="Y195" s="47">
        <f>(W195/$BJ195)</f>
        <v>137.04319415217631</v>
      </c>
      <c r="Z195" s="31"/>
      <c r="AA195" s="47">
        <f>IF(Y$219,Y195/Y$219*100,0)</f>
        <v>77.456107106098401</v>
      </c>
      <c r="AB195" s="31"/>
      <c r="AC195" s="19"/>
      <c r="AD195" s="36">
        <v>444517</v>
      </c>
      <c r="AE195" s="31"/>
      <c r="AF195" s="47">
        <f>(AD195/$BJ195)</f>
        <v>49.232140879388638</v>
      </c>
      <c r="AG195" s="31"/>
      <c r="AH195" s="47">
        <f>IF(AF$219,AF195/AF$219*100,0)</f>
        <v>60.384577187397447</v>
      </c>
      <c r="AI195" s="31"/>
      <c r="AJ195" s="36">
        <v>9647</v>
      </c>
      <c r="AK195" s="31"/>
      <c r="AL195" s="47">
        <f>(AJ195/$BJ195)</f>
        <v>1.0684461180640159</v>
      </c>
      <c r="AM195" s="31"/>
      <c r="AN195" s="47">
        <f>IF(AL$219,AL195/AL$219*100,0)</f>
        <v>132.40765566669205</v>
      </c>
      <c r="AO195" s="31"/>
      <c r="AP195" s="36">
        <f>(E195+K195+Q195+W195+AD195+AJ195)</f>
        <v>14647716</v>
      </c>
      <c r="AQ195" s="19"/>
      <c r="AR195" s="36">
        <v>8351958</v>
      </c>
      <c r="AS195" s="19"/>
      <c r="AT195" s="47">
        <f>IF($AP195,AR195/$AP195*100,0)</f>
        <v>57.018841708837066</v>
      </c>
      <c r="AU195" s="19"/>
      <c r="AV195" s="36">
        <v>1111826</v>
      </c>
      <c r="AW195" s="19"/>
      <c r="AX195" s="47">
        <f>IF($AP195,AV195/$AP195*100,0)</f>
        <v>7.5904393558695427</v>
      </c>
      <c r="AY195" s="19"/>
      <c r="AZ195" s="36">
        <v>0</v>
      </c>
      <c r="BA195" s="19"/>
      <c r="BB195" s="47">
        <f>IF($AP195,AZ195/$AP195*100,0)</f>
        <v>0</v>
      </c>
      <c r="BC195" s="19"/>
      <c r="BD195" s="36">
        <v>96736</v>
      </c>
      <c r="BE195" s="19"/>
      <c r="BF195" s="36">
        <v>1033</v>
      </c>
      <c r="BG195" s="19"/>
      <c r="BH195" s="30">
        <v>76</v>
      </c>
      <c r="BI195" s="19"/>
      <c r="BJ195" s="40">
        <v>9029</v>
      </c>
      <c r="BK195" s="19"/>
      <c r="BL195" s="283">
        <f>IF(E195,BJ195,0)</f>
        <v>9029</v>
      </c>
      <c r="BM195" s="19"/>
      <c r="BN195" s="283">
        <f>IF(K195,BJ195,0)</f>
        <v>9029</v>
      </c>
      <c r="BO195" s="19"/>
      <c r="BP195" s="283">
        <f>IF(Q195,BJ195,0)</f>
        <v>9029</v>
      </c>
      <c r="BQ195" s="19"/>
      <c r="BR195" s="283">
        <f>IF(W195,BJ195,0)</f>
        <v>9029</v>
      </c>
      <c r="BS195" s="19"/>
      <c r="BT195" s="283">
        <f>IF(AD195,BJ195,0)</f>
        <v>9029</v>
      </c>
      <c r="BU195" s="19"/>
      <c r="BV195" s="283">
        <f>IF(AJ195,BJ195,0)</f>
        <v>9029</v>
      </c>
    </row>
    <row r="196" spans="1:74" ht="8.85" customHeight="1" x14ac:dyDescent="0.25">
      <c r="A196" s="30">
        <v>77</v>
      </c>
      <c r="B196" s="31"/>
      <c r="C196" s="30" t="s">
        <v>119</v>
      </c>
      <c r="D196" s="31"/>
      <c r="E196" s="36">
        <v>115003960</v>
      </c>
      <c r="F196" s="31"/>
      <c r="G196" s="47">
        <f>(E196/$BJ196)</f>
        <v>1224.4363527958776</v>
      </c>
      <c r="H196" s="31"/>
      <c r="I196" s="47">
        <f>IF(G$219,G196/G$219*100,0)</f>
        <v>83.819540763612693</v>
      </c>
      <c r="J196" s="31"/>
      <c r="K196" s="36">
        <v>4704604</v>
      </c>
      <c r="L196" s="31"/>
      <c r="M196" s="47">
        <f>(K196/$BJ196)</f>
        <v>50.089476598100589</v>
      </c>
      <c r="N196" s="31"/>
      <c r="O196" s="47">
        <f>IF(M$219,M196/M$219*100,0)</f>
        <v>62.72484966106164</v>
      </c>
      <c r="P196" s="31"/>
      <c r="Q196" s="36">
        <v>5569560</v>
      </c>
      <c r="R196" s="31"/>
      <c r="S196" s="47">
        <f>(Q196/$BJ196)</f>
        <v>59.298581832119588</v>
      </c>
      <c r="T196" s="31"/>
      <c r="U196" s="47">
        <f>IF(S$219,S196/S$219*100,0)</f>
        <v>54.167941559851606</v>
      </c>
      <c r="V196" s="31"/>
      <c r="W196" s="36">
        <v>13661086</v>
      </c>
      <c r="X196" s="31"/>
      <c r="Y196" s="47">
        <f>(W196/$BJ196)</f>
        <v>145.44829862441975</v>
      </c>
      <c r="Z196" s="31"/>
      <c r="AA196" s="47">
        <f>IF(Y$219,Y196/Y$219*100,0)</f>
        <v>82.206628839539007</v>
      </c>
      <c r="AB196" s="31"/>
      <c r="AC196" s="19"/>
      <c r="AD196" s="36">
        <v>11522053</v>
      </c>
      <c r="AE196" s="31"/>
      <c r="AF196" s="47">
        <f>(AD196/$BJ196)</f>
        <v>122.67421532302713</v>
      </c>
      <c r="AG196" s="31"/>
      <c r="AH196" s="47">
        <f>IF(AF$219,AF196/AF$219*100,0)</f>
        <v>150.46330490124998</v>
      </c>
      <c r="AI196" s="31"/>
      <c r="AJ196" s="36">
        <v>0</v>
      </c>
      <c r="AK196" s="31"/>
      <c r="AL196" s="47">
        <f>(AJ196/$BJ196)</f>
        <v>0</v>
      </c>
      <c r="AM196" s="31"/>
      <c r="AN196" s="47">
        <f>IF(AL$219,AL196/AL$219*100,0)</f>
        <v>0</v>
      </c>
      <c r="AO196" s="31"/>
      <c r="AP196" s="36">
        <f>(E196+K196+Q196+W196+AD196+AJ196)</f>
        <v>150461263</v>
      </c>
      <c r="AQ196" s="19"/>
      <c r="AR196" s="36">
        <v>75767747</v>
      </c>
      <c r="AS196" s="19"/>
      <c r="AT196" s="47">
        <f>IF($AP196,AR196/$AP196*100,0)</f>
        <v>50.356979257843925</v>
      </c>
      <c r="AU196" s="19"/>
      <c r="AV196" s="36">
        <v>8154395</v>
      </c>
      <c r="AW196" s="19"/>
      <c r="AX196" s="47">
        <f>IF($AP196,AV196/$AP196*100,0)</f>
        <v>5.4195976010117635</v>
      </c>
      <c r="AY196" s="19"/>
      <c r="AZ196" s="36">
        <v>61077</v>
      </c>
      <c r="BA196" s="19"/>
      <c r="BB196" s="47">
        <f>IF($AP196,AZ196/$AP196*100,0)</f>
        <v>4.0593172476559636E-2</v>
      </c>
      <c r="BC196" s="19"/>
      <c r="BD196" s="36">
        <v>3982307</v>
      </c>
      <c r="BE196" s="19"/>
      <c r="BF196" s="36">
        <v>366</v>
      </c>
      <c r="BG196" s="19"/>
      <c r="BH196" s="30">
        <v>77</v>
      </c>
      <c r="BI196" s="19"/>
      <c r="BJ196" s="40">
        <v>93924</v>
      </c>
      <c r="BK196" s="19"/>
      <c r="BL196" s="283">
        <f>IF(E196,BJ196,0)</f>
        <v>93924</v>
      </c>
      <c r="BM196" s="19"/>
      <c r="BN196" s="283">
        <f>IF(K196,BJ196,0)</f>
        <v>93924</v>
      </c>
      <c r="BO196" s="19"/>
      <c r="BP196" s="283">
        <f>IF(Q196,BJ196,0)</f>
        <v>93924</v>
      </c>
      <c r="BQ196" s="19"/>
      <c r="BR196" s="283">
        <f>IF(W196,BJ196,0)</f>
        <v>93924</v>
      </c>
      <c r="BS196" s="19"/>
      <c r="BT196" s="283">
        <f>IF(AD196,BJ196,0)</f>
        <v>93924</v>
      </c>
      <c r="BU196" s="19"/>
      <c r="BV196" s="283">
        <f>IF(AJ196,BJ196,0)</f>
        <v>0</v>
      </c>
    </row>
    <row r="197" spans="1:74" ht="8.85" customHeight="1" x14ac:dyDescent="0.25">
      <c r="A197" s="30">
        <v>78</v>
      </c>
      <c r="B197" s="31"/>
      <c r="C197" s="30" t="s">
        <v>205</v>
      </c>
      <c r="D197" s="31"/>
      <c r="E197" s="36">
        <v>23315471</v>
      </c>
      <c r="F197" s="31"/>
      <c r="G197" s="47">
        <f>(E197/$BJ197)</f>
        <v>1048.310372735039</v>
      </c>
      <c r="H197" s="31"/>
      <c r="I197" s="47">
        <f>IF(G$219,G197/G$219*100,0)</f>
        <v>71.762728883165551</v>
      </c>
      <c r="J197" s="31"/>
      <c r="K197" s="36">
        <v>1355952</v>
      </c>
      <c r="L197" s="31"/>
      <c r="M197" s="47">
        <f>(K197/$BJ197)</f>
        <v>60.966323456679106</v>
      </c>
      <c r="N197" s="31"/>
      <c r="O197" s="47">
        <f>IF(M$219,M197/M$219*100,0)</f>
        <v>76.345446846870516</v>
      </c>
      <c r="P197" s="31"/>
      <c r="Q197" s="36">
        <v>2233075</v>
      </c>
      <c r="R197" s="31"/>
      <c r="S197" s="47">
        <f>(Q197/$BJ197)</f>
        <v>100.40353401375837</v>
      </c>
      <c r="T197" s="31"/>
      <c r="U197" s="47">
        <f>IF(S$219,S197/S$219*100,0)</f>
        <v>91.716405263404525</v>
      </c>
      <c r="V197" s="31"/>
      <c r="W197" s="36">
        <v>4484818</v>
      </c>
      <c r="X197" s="31"/>
      <c r="Y197" s="47">
        <f>(W197/$BJ197)</f>
        <v>201.64641877613417</v>
      </c>
      <c r="Z197" s="31"/>
      <c r="AA197" s="47">
        <f>IF(Y$219,Y197/Y$219*100,0)</f>
        <v>113.96951674186724</v>
      </c>
      <c r="AB197" s="31"/>
      <c r="AC197" s="19"/>
      <c r="AD197" s="36">
        <v>1238166</v>
      </c>
      <c r="AE197" s="31"/>
      <c r="AF197" s="47">
        <f>(AD197/$BJ197)</f>
        <v>55.670428487927701</v>
      </c>
      <c r="AG197" s="31"/>
      <c r="AH197" s="47">
        <f>IF(AF$219,AF197/AF$219*100,0)</f>
        <v>68.281314321070511</v>
      </c>
      <c r="AI197" s="31"/>
      <c r="AJ197" s="36">
        <v>166768</v>
      </c>
      <c r="AK197" s="31"/>
      <c r="AL197" s="47">
        <f>(AJ197/$BJ197)</f>
        <v>7.4982240007193921</v>
      </c>
      <c r="AM197" s="31"/>
      <c r="AN197" s="47">
        <f>IF(AL$219,AL197/AL$219*100,0)</f>
        <v>929.22071109953185</v>
      </c>
      <c r="AO197" s="31"/>
      <c r="AP197" s="36">
        <f>(E197+K197+Q197+W197+AD197+AJ197)</f>
        <v>32794250</v>
      </c>
      <c r="AQ197" s="19"/>
      <c r="AR197" s="36">
        <v>14095377</v>
      </c>
      <c r="AS197" s="19"/>
      <c r="AT197" s="47">
        <f>IF($AP197,AR197/$AP197*100,0)</f>
        <v>42.981245187799686</v>
      </c>
      <c r="AU197" s="19"/>
      <c r="AV197" s="36">
        <v>2448130</v>
      </c>
      <c r="AW197" s="19"/>
      <c r="AX197" s="47">
        <f>IF($AP197,AV197/$AP197*100,0)</f>
        <v>7.4651196474991801</v>
      </c>
      <c r="AY197" s="19"/>
      <c r="AZ197" s="36">
        <v>0</v>
      </c>
      <c r="BA197" s="19"/>
      <c r="BB197" s="47">
        <f>IF($AP197,AZ197/$AP197*100,0)</f>
        <v>0</v>
      </c>
      <c r="BC197" s="19"/>
      <c r="BD197" s="36">
        <v>1878535</v>
      </c>
      <c r="BE197" s="19"/>
      <c r="BF197" s="36">
        <v>26576</v>
      </c>
      <c r="BG197" s="19"/>
      <c r="BH197" s="30">
        <v>78</v>
      </c>
      <c r="BI197" s="19"/>
      <c r="BJ197" s="40">
        <v>22241</v>
      </c>
      <c r="BK197" s="19"/>
      <c r="BL197" s="283">
        <f>IF(E197,BJ197,0)</f>
        <v>22241</v>
      </c>
      <c r="BM197" s="19"/>
      <c r="BN197" s="283">
        <f>IF(K197,BJ197,0)</f>
        <v>22241</v>
      </c>
      <c r="BO197" s="19"/>
      <c r="BP197" s="283">
        <f>IF(Q197,BJ197,0)</f>
        <v>22241</v>
      </c>
      <c r="BQ197" s="19"/>
      <c r="BR197" s="283">
        <f>IF(W197,BJ197,0)</f>
        <v>22241</v>
      </c>
      <c r="BS197" s="19"/>
      <c r="BT197" s="283">
        <f>IF(AD197,BJ197,0)</f>
        <v>22241</v>
      </c>
      <c r="BU197" s="19"/>
      <c r="BV197" s="283">
        <f>IF(AJ197,BJ197,0)</f>
        <v>22241</v>
      </c>
    </row>
    <row r="198" spans="1:74" ht="8.85" customHeight="1" x14ac:dyDescent="0.25">
      <c r="A198" s="30">
        <v>79</v>
      </c>
      <c r="B198" s="31"/>
      <c r="C198" s="30" t="s">
        <v>206</v>
      </c>
      <c r="D198" s="31"/>
      <c r="E198" s="36">
        <v>105742575</v>
      </c>
      <c r="F198" s="31"/>
      <c r="G198" s="47">
        <f>(E198/$BJ198)</f>
        <v>1326.1751426600615</v>
      </c>
      <c r="H198" s="31"/>
      <c r="I198" s="47">
        <f>IF(G$219,G198/G$219*100,0)</f>
        <v>90.784131960851681</v>
      </c>
      <c r="J198" s="31"/>
      <c r="K198" s="36">
        <v>6205124</v>
      </c>
      <c r="L198" s="31"/>
      <c r="M198" s="47">
        <f>(K198/$BJ198)</f>
        <v>77.821834827867306</v>
      </c>
      <c r="N198" s="31"/>
      <c r="O198" s="47">
        <f>IF(M$219,M198/M$219*100,0)</f>
        <v>97.452862785774272</v>
      </c>
      <c r="P198" s="31"/>
      <c r="Q198" s="36">
        <v>9508224</v>
      </c>
      <c r="R198" s="31"/>
      <c r="S198" s="47">
        <f>(Q198/$BJ198)</f>
        <v>119.24780836520976</v>
      </c>
      <c r="T198" s="31"/>
      <c r="U198" s="47">
        <f>IF(S$219,S198/S$219*100,0)</f>
        <v>108.93023264796314</v>
      </c>
      <c r="V198" s="31"/>
      <c r="W198" s="36">
        <v>16042794</v>
      </c>
      <c r="X198" s="31"/>
      <c r="Y198" s="47">
        <f>(W198/$BJ198)</f>
        <v>201.20140465291277</v>
      </c>
      <c r="Z198" s="31"/>
      <c r="AA198" s="47">
        <f>IF(Y$219,Y198/Y$219*100,0)</f>
        <v>113.71799705272683</v>
      </c>
      <c r="AB198" s="31"/>
      <c r="AC198" s="19"/>
      <c r="AD198" s="36">
        <v>5243995</v>
      </c>
      <c r="AE198" s="31"/>
      <c r="AF198" s="47">
        <f>(AD198/$BJ198)</f>
        <v>65.767793315357125</v>
      </c>
      <c r="AG198" s="31"/>
      <c r="AH198" s="47">
        <f>IF(AF$219,AF198/AF$219*100,0)</f>
        <v>80.666010475254808</v>
      </c>
      <c r="AI198" s="31"/>
      <c r="AJ198" s="36">
        <v>0</v>
      </c>
      <c r="AK198" s="31"/>
      <c r="AL198" s="47">
        <f>(AJ198/$BJ198)</f>
        <v>0</v>
      </c>
      <c r="AM198" s="31"/>
      <c r="AN198" s="47">
        <f>IF(AL$219,AL198/AL$219*100,0)</f>
        <v>0</v>
      </c>
      <c r="AO198" s="31"/>
      <c r="AP198" s="36">
        <f>(E198+K198+Q198+W198+AD198+AJ198)</f>
        <v>142742712</v>
      </c>
      <c r="AQ198" s="19"/>
      <c r="AR198" s="36">
        <v>64414198</v>
      </c>
      <c r="AS198" s="19"/>
      <c r="AT198" s="47">
        <f>IF($AP198,AR198/$AP198*100,0)</f>
        <v>45.12608531635577</v>
      </c>
      <c r="AU198" s="19"/>
      <c r="AV198" s="36">
        <v>8343686</v>
      </c>
      <c r="AW198" s="19"/>
      <c r="AX198" s="47">
        <f>IF($AP198,AV198/$AP198*100,0)</f>
        <v>5.8452623486654787</v>
      </c>
      <c r="AY198" s="19"/>
      <c r="AZ198" s="36">
        <v>0</v>
      </c>
      <c r="BA198" s="19"/>
      <c r="BB198" s="47">
        <f>IF($AP198,AZ198/$AP198*100,0)</f>
        <v>0</v>
      </c>
      <c r="BC198" s="19"/>
      <c r="BD198" s="36">
        <v>6690752</v>
      </c>
      <c r="BE198" s="19"/>
      <c r="BF198" s="36">
        <v>16653</v>
      </c>
      <c r="BG198" s="19"/>
      <c r="BH198" s="30">
        <v>79</v>
      </c>
      <c r="BI198" s="19"/>
      <c r="BJ198" s="40">
        <v>79735</v>
      </c>
      <c r="BK198" s="19"/>
      <c r="BL198" s="283">
        <f>IF(E198,BJ198,0)</f>
        <v>79735</v>
      </c>
      <c r="BM198" s="19"/>
      <c r="BN198" s="283">
        <f>IF(K198,BJ198,0)</f>
        <v>79735</v>
      </c>
      <c r="BO198" s="19"/>
      <c r="BP198" s="283">
        <f>IF(Q198,BJ198,0)</f>
        <v>79735</v>
      </c>
      <c r="BQ198" s="19"/>
      <c r="BR198" s="283">
        <f>IF(W198,BJ198,0)</f>
        <v>79735</v>
      </c>
      <c r="BS198" s="19"/>
      <c r="BT198" s="283">
        <f>IF(AD198,BJ198,0)</f>
        <v>79735</v>
      </c>
      <c r="BU198" s="19"/>
      <c r="BV198" s="283">
        <f>IF(AJ198,BJ198,0)</f>
        <v>0</v>
      </c>
    </row>
    <row r="199" spans="1:74" ht="8.85" customHeight="1" x14ac:dyDescent="0.25">
      <c r="A199" s="30">
        <v>80</v>
      </c>
      <c r="B199" s="31"/>
      <c r="C199" s="30" t="s">
        <v>207</v>
      </c>
      <c r="D199" s="31"/>
      <c r="E199" s="36">
        <v>29140876</v>
      </c>
      <c r="F199" s="31"/>
      <c r="G199" s="47">
        <f>(E199/$BJ199)</f>
        <v>1052.1311333357403</v>
      </c>
      <c r="H199" s="31"/>
      <c r="I199" s="47">
        <f>IF(G$219,G199/G$219*100,0)</f>
        <v>72.024281391131538</v>
      </c>
      <c r="J199" s="31"/>
      <c r="K199" s="36">
        <v>1809777</v>
      </c>
      <c r="L199" s="31"/>
      <c r="M199" s="47">
        <f>(K199/$BJ199)</f>
        <v>65.341986496732503</v>
      </c>
      <c r="N199" s="31"/>
      <c r="O199" s="47">
        <f>IF(M$219,M199/M$219*100,0)</f>
        <v>81.824897322206908</v>
      </c>
      <c r="P199" s="31"/>
      <c r="Q199" s="36">
        <v>2507733</v>
      </c>
      <c r="R199" s="31"/>
      <c r="S199" s="47">
        <f>(Q199/$BJ199)</f>
        <v>90.541683214788605</v>
      </c>
      <c r="T199" s="31"/>
      <c r="U199" s="47">
        <f>IF(S$219,S199/S$219*100,0)</f>
        <v>82.707822912094088</v>
      </c>
      <c r="V199" s="31"/>
      <c r="W199" s="36">
        <v>4293679</v>
      </c>
      <c r="X199" s="31"/>
      <c r="Y199" s="47">
        <f>(W199/$BJ199)</f>
        <v>155.02325161569846</v>
      </c>
      <c r="Z199" s="31"/>
      <c r="AA199" s="47">
        <f>IF(Y$219,Y199/Y$219*100,0)</f>
        <v>87.618342927323667</v>
      </c>
      <c r="AB199" s="31"/>
      <c r="AC199" s="19"/>
      <c r="AD199" s="36">
        <v>1799848</v>
      </c>
      <c r="AE199" s="31"/>
      <c r="AF199" s="47">
        <f>(AD199/$BJ199)</f>
        <v>64.983500018052496</v>
      </c>
      <c r="AG199" s="31"/>
      <c r="AH199" s="47">
        <f>IF(AF$219,AF199/AF$219*100,0)</f>
        <v>79.704053137980509</v>
      </c>
      <c r="AI199" s="31"/>
      <c r="AJ199" s="36">
        <v>91949</v>
      </c>
      <c r="AK199" s="31"/>
      <c r="AL199" s="47">
        <f>(AJ199/$BJ199)</f>
        <v>3.3198180308336642</v>
      </c>
      <c r="AM199" s="31"/>
      <c r="AN199" s="47">
        <f>IF(AL$219,AL199/AL$219*100,0)</f>
        <v>411.40991133851702</v>
      </c>
      <c r="AO199" s="31"/>
      <c r="AP199" s="36">
        <f>(E199+K199+Q199+W199+AD199+AJ199)</f>
        <v>39643862</v>
      </c>
      <c r="AQ199" s="19"/>
      <c r="AR199" s="36">
        <v>27233541</v>
      </c>
      <c r="AS199" s="19"/>
      <c r="AT199" s="47">
        <f>IF($AP199,AR199/$AP199*100,0)</f>
        <v>68.695479264860722</v>
      </c>
      <c r="AU199" s="19"/>
      <c r="AV199" s="36">
        <v>5008909</v>
      </c>
      <c r="AW199" s="19"/>
      <c r="AX199" s="47">
        <f>IF($AP199,AV199/$AP199*100,0)</f>
        <v>12.634765502916945</v>
      </c>
      <c r="AY199" s="19"/>
      <c r="AZ199" s="36">
        <v>0</v>
      </c>
      <c r="BA199" s="19"/>
      <c r="BB199" s="47">
        <f>IF($AP199,AZ199/$AP199*100,0)</f>
        <v>0</v>
      </c>
      <c r="BC199" s="19"/>
      <c r="BD199" s="36">
        <v>418730</v>
      </c>
      <c r="BE199" s="19"/>
      <c r="BF199" s="36">
        <v>406</v>
      </c>
      <c r="BG199" s="19"/>
      <c r="BH199" s="30">
        <v>80</v>
      </c>
      <c r="BI199" s="19"/>
      <c r="BJ199" s="40">
        <v>27697</v>
      </c>
      <c r="BK199" s="19"/>
      <c r="BL199" s="283">
        <f>IF(E199,BJ199,0)</f>
        <v>27697</v>
      </c>
      <c r="BM199" s="19"/>
      <c r="BN199" s="283">
        <f>IF(K199,BJ199,0)</f>
        <v>27697</v>
      </c>
      <c r="BO199" s="19"/>
      <c r="BP199" s="283">
        <f>IF(Q199,BJ199,0)</f>
        <v>27697</v>
      </c>
      <c r="BQ199" s="19"/>
      <c r="BR199" s="283">
        <f>IF(W199,BJ199,0)</f>
        <v>27697</v>
      </c>
      <c r="BS199" s="19"/>
      <c r="BT199" s="283">
        <f>IF(AD199,BJ199,0)</f>
        <v>27697</v>
      </c>
      <c r="BU199" s="19"/>
      <c r="BV199" s="283">
        <f>IF(AJ199,BJ199,0)</f>
        <v>27697</v>
      </c>
    </row>
    <row r="200" spans="1:74" ht="8.85" customHeight="1" x14ac:dyDescent="0.25">
      <c r="A200" s="37"/>
      <c r="B200" s="31"/>
      <c r="C200" s="30"/>
      <c r="D200" s="31"/>
      <c r="E200" s="31"/>
      <c r="F200" s="31"/>
      <c r="G200" s="38"/>
      <c r="H200" s="31"/>
      <c r="I200" s="38"/>
      <c r="J200" s="31"/>
      <c r="K200" s="31"/>
      <c r="L200" s="31"/>
      <c r="M200" s="38"/>
      <c r="N200" s="31"/>
      <c r="O200" s="38"/>
      <c r="P200" s="31"/>
      <c r="Q200" s="31"/>
      <c r="R200" s="31"/>
      <c r="S200" s="38"/>
      <c r="T200" s="31"/>
      <c r="U200" s="38"/>
      <c r="V200" s="31"/>
      <c r="W200" s="31"/>
      <c r="X200" s="31"/>
      <c r="Y200" s="38"/>
      <c r="Z200" s="31"/>
      <c r="AA200" s="38"/>
      <c r="AB200" s="31"/>
      <c r="AC200" s="19"/>
      <c r="AD200" s="31"/>
      <c r="AE200" s="31"/>
      <c r="AF200" s="38"/>
      <c r="AG200" s="31"/>
      <c r="AH200" s="38"/>
      <c r="AI200" s="31"/>
      <c r="AJ200" s="31"/>
      <c r="AK200" s="31"/>
      <c r="AL200" s="38"/>
      <c r="AM200" s="31"/>
      <c r="AN200" s="38"/>
      <c r="AO200" s="31"/>
      <c r="AP200" s="30"/>
      <c r="AQ200" s="19"/>
      <c r="AR200" s="31"/>
      <c r="AS200" s="19"/>
      <c r="AT200" s="38"/>
      <c r="AU200" s="19"/>
      <c r="AV200" s="31"/>
      <c r="AW200" s="19"/>
      <c r="AX200" s="38"/>
      <c r="AY200" s="19"/>
      <c r="AZ200" s="31"/>
      <c r="BA200" s="19"/>
      <c r="BB200" s="38"/>
      <c r="BC200" s="19"/>
      <c r="BD200" s="31"/>
      <c r="BE200" s="19"/>
      <c r="BF200" s="30"/>
      <c r="BG200" s="19"/>
      <c r="BH200" s="37"/>
      <c r="BI200" s="19"/>
      <c r="BJ200" s="40"/>
      <c r="BK200" s="19"/>
      <c r="BL200" s="19"/>
      <c r="BM200" s="19"/>
      <c r="BN200" s="19"/>
      <c r="BO200" s="19"/>
      <c r="BP200" s="19"/>
      <c r="BQ200" s="19"/>
      <c r="BR200" s="19"/>
      <c r="BS200" s="19"/>
      <c r="BT200" s="19"/>
      <c r="BU200" s="19"/>
      <c r="BV200" s="19"/>
    </row>
    <row r="201" spans="1:74" ht="8.85" customHeight="1" x14ac:dyDescent="0.25">
      <c r="A201" s="30">
        <v>81</v>
      </c>
      <c r="B201" s="31"/>
      <c r="C201" s="30" t="s">
        <v>208</v>
      </c>
      <c r="D201" s="31"/>
      <c r="E201" s="36">
        <v>28800239</v>
      </c>
      <c r="F201" s="31"/>
      <c r="G201" s="47">
        <f>(E201/$BJ201)</f>
        <v>1266.8912594026306</v>
      </c>
      <c r="H201" s="31"/>
      <c r="I201" s="47">
        <f>IF(G$219,G201/G$219*100,0)</f>
        <v>86.725817408221033</v>
      </c>
      <c r="J201" s="31"/>
      <c r="K201" s="36">
        <v>1673159</v>
      </c>
      <c r="L201" s="31"/>
      <c r="M201" s="47">
        <f>(K201/$BJ201)</f>
        <v>73.600448686930889</v>
      </c>
      <c r="N201" s="31"/>
      <c r="O201" s="47">
        <f>IF(M$219,M201/M$219*100,0)</f>
        <v>92.166606489345597</v>
      </c>
      <c r="P201" s="31"/>
      <c r="Q201" s="36">
        <v>1812990</v>
      </c>
      <c r="R201" s="31"/>
      <c r="S201" s="47">
        <f>(Q201/$BJ201)</f>
        <v>79.751462631416885</v>
      </c>
      <c r="T201" s="31"/>
      <c r="U201" s="47">
        <f>IF(S$219,S201/S$219*100,0)</f>
        <v>72.851195317985301</v>
      </c>
      <c r="V201" s="31"/>
      <c r="W201" s="36">
        <v>7101732</v>
      </c>
      <c r="X201" s="31"/>
      <c r="Y201" s="47">
        <f>(W201/$BJ201)</f>
        <v>312.3974838340738</v>
      </c>
      <c r="Z201" s="31"/>
      <c r="AA201" s="47">
        <f>IF(Y$219,Y201/Y$219*100,0)</f>
        <v>176.56544797590303</v>
      </c>
      <c r="AB201" s="31"/>
      <c r="AC201" s="19"/>
      <c r="AD201" s="36">
        <v>5735872</v>
      </c>
      <c r="AE201" s="31"/>
      <c r="AF201" s="47">
        <f>(AD201/$BJ201)</f>
        <v>252.31478467426209</v>
      </c>
      <c r="AG201" s="31"/>
      <c r="AH201" s="47">
        <f>IF(AF$219,AF201/AF$219*100,0)</f>
        <v>309.47103494869884</v>
      </c>
      <c r="AI201" s="31"/>
      <c r="AJ201" s="36">
        <v>27230</v>
      </c>
      <c r="AK201" s="31"/>
      <c r="AL201" s="47">
        <f>(AJ201/$BJ201)</f>
        <v>1.1978181498262437</v>
      </c>
      <c r="AM201" s="31"/>
      <c r="AN201" s="47">
        <f>IF(AL$219,AL201/AL$219*100,0)</f>
        <v>148.44014167123856</v>
      </c>
      <c r="AO201" s="31"/>
      <c r="AP201" s="36">
        <f>(E201+K201+Q201+W201+AD201+AJ201)</f>
        <v>45151222</v>
      </c>
      <c r="AQ201" s="19"/>
      <c r="AR201" s="36">
        <v>27043942</v>
      </c>
      <c r="AS201" s="19"/>
      <c r="AT201" s="47">
        <f>IF($AP201,AR201/$AP201*100,0)</f>
        <v>59.896367810377313</v>
      </c>
      <c r="AU201" s="19"/>
      <c r="AV201" s="36">
        <v>3422543</v>
      </c>
      <c r="AW201" s="19"/>
      <c r="AX201" s="47">
        <f>IF($AP201,AV201/$AP201*100,0)</f>
        <v>7.580178007142309</v>
      </c>
      <c r="AY201" s="19"/>
      <c r="AZ201" s="36">
        <v>1422709</v>
      </c>
      <c r="BA201" s="19"/>
      <c r="BB201" s="47">
        <f>IF($AP201,AZ201/$AP201*100,0)</f>
        <v>3.1509866997619684</v>
      </c>
      <c r="BC201" s="19"/>
      <c r="BD201" s="36">
        <v>4135110</v>
      </c>
      <c r="BE201" s="19"/>
      <c r="BF201" s="36">
        <v>53</v>
      </c>
      <c r="BG201" s="19"/>
      <c r="BH201" s="30">
        <v>81</v>
      </c>
      <c r="BI201" s="19"/>
      <c r="BJ201" s="40">
        <v>22733</v>
      </c>
      <c r="BK201" s="19"/>
      <c r="BL201" s="283">
        <f>IF(E201,BJ201,0)</f>
        <v>22733</v>
      </c>
      <c r="BM201" s="19"/>
      <c r="BN201" s="283">
        <f>IF(K201,BJ201,0)</f>
        <v>22733</v>
      </c>
      <c r="BO201" s="19"/>
      <c r="BP201" s="283">
        <f>IF(Q201,BJ201,0)</f>
        <v>22733</v>
      </c>
      <c r="BQ201" s="19"/>
      <c r="BR201" s="283">
        <f>IF(W201,BJ201,0)</f>
        <v>22733</v>
      </c>
      <c r="BS201" s="19"/>
      <c r="BT201" s="283">
        <f>IF(AD201,BJ201,0)</f>
        <v>22733</v>
      </c>
      <c r="BU201" s="19"/>
      <c r="BV201" s="283">
        <f>IF(AJ201,BJ201,0)</f>
        <v>22733</v>
      </c>
    </row>
    <row r="202" spans="1:74" ht="8.85" customHeight="1" x14ac:dyDescent="0.25">
      <c r="A202" s="30">
        <v>82</v>
      </c>
      <c r="B202" s="31"/>
      <c r="C202" s="30" t="s">
        <v>209</v>
      </c>
      <c r="D202" s="31"/>
      <c r="E202" s="36">
        <v>51496344</v>
      </c>
      <c r="F202" s="31"/>
      <c r="G202" s="47">
        <f>(E202/$BJ202)</f>
        <v>1227.9160665744671</v>
      </c>
      <c r="H202" s="31"/>
      <c r="I202" s="47">
        <f>IF(G$219,G202/G$219*100,0)</f>
        <v>84.057746702405822</v>
      </c>
      <c r="J202" s="31"/>
      <c r="K202" s="36">
        <v>3059901</v>
      </c>
      <c r="L202" s="31"/>
      <c r="M202" s="47">
        <f>(K202/$BJ202)</f>
        <v>72.962492250464976</v>
      </c>
      <c r="N202" s="31"/>
      <c r="O202" s="47">
        <f>IF(M$219,M202/M$219*100,0)</f>
        <v>91.367721687879168</v>
      </c>
      <c r="P202" s="31"/>
      <c r="Q202" s="36">
        <v>5510214</v>
      </c>
      <c r="R202" s="31"/>
      <c r="S202" s="47">
        <f>(Q202/$BJ202)</f>
        <v>131.3895273975869</v>
      </c>
      <c r="T202" s="31"/>
      <c r="U202" s="47">
        <f>IF(S$219,S202/S$219*100,0)</f>
        <v>120.02142415139463</v>
      </c>
      <c r="V202" s="31"/>
      <c r="W202" s="36">
        <v>5753088</v>
      </c>
      <c r="X202" s="31"/>
      <c r="Y202" s="47">
        <f>(W202/$BJ202)</f>
        <v>137.18079069102006</v>
      </c>
      <c r="Z202" s="31"/>
      <c r="AA202" s="47">
        <f>IF(Y$219,Y202/Y$219*100,0)</f>
        <v>77.533875960772619</v>
      </c>
      <c r="AB202" s="31"/>
      <c r="AC202" s="19"/>
      <c r="AD202" s="36">
        <v>2269798</v>
      </c>
      <c r="AE202" s="31"/>
      <c r="AF202" s="47">
        <f>(AD202/$BJ202)</f>
        <v>54.122704945395583</v>
      </c>
      <c r="AG202" s="31"/>
      <c r="AH202" s="47">
        <f>IF(AF$219,AF202/AF$219*100,0)</f>
        <v>66.38298875469421</v>
      </c>
      <c r="AI202" s="31"/>
      <c r="AJ202" s="36">
        <v>45346</v>
      </c>
      <c r="AK202" s="31"/>
      <c r="AL202" s="47">
        <f>(AJ202/$BJ202)</f>
        <v>1.0812628165386999</v>
      </c>
      <c r="AM202" s="31"/>
      <c r="AN202" s="47">
        <f>IF(AL$219,AL202/AL$219*100,0)</f>
        <v>133.99597066894478</v>
      </c>
      <c r="AO202" s="31"/>
      <c r="AP202" s="36">
        <f>(E202+K202+Q202+W202+AD202+AJ202)</f>
        <v>68134691</v>
      </c>
      <c r="AQ202" s="19"/>
      <c r="AR202" s="36">
        <v>33976557</v>
      </c>
      <c r="AS202" s="19"/>
      <c r="AT202" s="47">
        <f>IF($AP202,AR202/$AP202*100,0)</f>
        <v>49.866751432100862</v>
      </c>
      <c r="AU202" s="19"/>
      <c r="AV202" s="36">
        <v>4375475</v>
      </c>
      <c r="AW202" s="19"/>
      <c r="AX202" s="47">
        <f>IF($AP202,AV202/$AP202*100,0)</f>
        <v>6.4218020743647308</v>
      </c>
      <c r="AY202" s="19"/>
      <c r="AZ202" s="36">
        <v>0</v>
      </c>
      <c r="BA202" s="19"/>
      <c r="BB202" s="47">
        <f>IF($AP202,AZ202/$AP202*100,0)</f>
        <v>0</v>
      </c>
      <c r="BC202" s="19"/>
      <c r="BD202" s="36">
        <v>4032007</v>
      </c>
      <c r="BE202" s="19"/>
      <c r="BF202" s="36">
        <v>18021</v>
      </c>
      <c r="BG202" s="19"/>
      <c r="BH202" s="30">
        <v>82</v>
      </c>
      <c r="BI202" s="19"/>
      <c r="BJ202" s="40">
        <v>41938</v>
      </c>
      <c r="BK202" s="19"/>
      <c r="BL202" s="283">
        <f>IF(E202,BJ202,0)</f>
        <v>41938</v>
      </c>
      <c r="BM202" s="19"/>
      <c r="BN202" s="283">
        <f>IF(K202,BJ202,0)</f>
        <v>41938</v>
      </c>
      <c r="BO202" s="19"/>
      <c r="BP202" s="283">
        <f>IF(Q202,BJ202,0)</f>
        <v>41938</v>
      </c>
      <c r="BQ202" s="19"/>
      <c r="BR202" s="283">
        <f>IF(W202,BJ202,0)</f>
        <v>41938</v>
      </c>
      <c r="BS202" s="19"/>
      <c r="BT202" s="283">
        <f>IF(AD202,BJ202,0)</f>
        <v>41938</v>
      </c>
      <c r="BU202" s="19"/>
      <c r="BV202" s="283">
        <f>IF(AJ202,BJ202,0)</f>
        <v>41938</v>
      </c>
    </row>
    <row r="203" spans="1:74" ht="8.85" customHeight="1" x14ac:dyDescent="0.25">
      <c r="A203" s="30">
        <v>83</v>
      </c>
      <c r="B203" s="31"/>
      <c r="C203" s="30" t="s">
        <v>210</v>
      </c>
      <c r="D203" s="31"/>
      <c r="E203" s="36">
        <v>34097051</v>
      </c>
      <c r="F203" s="31"/>
      <c r="G203" s="47">
        <f>(E203/$BJ203)</f>
        <v>1098.0629589076389</v>
      </c>
      <c r="H203" s="31"/>
      <c r="I203" s="47">
        <f>IF(G$219,G203/G$219*100,0)</f>
        <v>75.168572653866292</v>
      </c>
      <c r="J203" s="31"/>
      <c r="K203" s="36">
        <v>1370282</v>
      </c>
      <c r="L203" s="31"/>
      <c r="M203" s="47">
        <f>(K203/$BJ203)</f>
        <v>44.128622955043156</v>
      </c>
      <c r="N203" s="31"/>
      <c r="O203" s="47">
        <f>IF(M$219,M203/M$219*100,0)</f>
        <v>55.260334676959232</v>
      </c>
      <c r="P203" s="31"/>
      <c r="Q203" s="36">
        <v>2079800</v>
      </c>
      <c r="R203" s="31"/>
      <c r="S203" s="47">
        <f>(Q203/$BJ203)</f>
        <v>66.977972433337627</v>
      </c>
      <c r="T203" s="31"/>
      <c r="U203" s="47">
        <f>IF(S$219,S203/S$219*100,0)</f>
        <v>61.18289484287827</v>
      </c>
      <c r="V203" s="31"/>
      <c r="W203" s="36">
        <v>4198697</v>
      </c>
      <c r="X203" s="31"/>
      <c r="Y203" s="47">
        <f>(W203/$BJ203)</f>
        <v>135.21502640731677</v>
      </c>
      <c r="Z203" s="31"/>
      <c r="AA203" s="47">
        <f>IF(Y$219,Y203/Y$219*100,0)</f>
        <v>76.42283611785426</v>
      </c>
      <c r="AB203" s="31"/>
      <c r="AC203" s="19"/>
      <c r="AD203" s="36">
        <v>2676768</v>
      </c>
      <c r="AE203" s="31"/>
      <c r="AF203" s="47">
        <f>(AD203/$BJ203)</f>
        <v>86.202756666237278</v>
      </c>
      <c r="AG203" s="31"/>
      <c r="AH203" s="47">
        <f>IF(AF$219,AF203/AF$219*100,0)</f>
        <v>105.73005603049216</v>
      </c>
      <c r="AI203" s="31"/>
      <c r="AJ203" s="36">
        <v>55750</v>
      </c>
      <c r="AK203" s="31"/>
      <c r="AL203" s="47">
        <f>(AJ203/$BJ203)</f>
        <v>1.7953754991626949</v>
      </c>
      <c r="AM203" s="31"/>
      <c r="AN203" s="47">
        <f>IF(AL$219,AL203/AL$219*100,0)</f>
        <v>222.49269931954245</v>
      </c>
      <c r="AO203" s="31"/>
      <c r="AP203" s="36">
        <f>(E203+K203+Q203+W203+AD203+AJ203)</f>
        <v>44478348</v>
      </c>
      <c r="AQ203" s="19"/>
      <c r="AR203" s="36">
        <v>31151634</v>
      </c>
      <c r="AS203" s="19"/>
      <c r="AT203" s="47">
        <f>IF($AP203,AR203/$AP203*100,0)</f>
        <v>70.03774960346999</v>
      </c>
      <c r="AU203" s="19"/>
      <c r="AV203" s="36">
        <v>5408125</v>
      </c>
      <c r="AW203" s="19"/>
      <c r="AX203" s="47">
        <f>IF($AP203,AV203/$AP203*100,0)</f>
        <v>12.159005995456486</v>
      </c>
      <c r="AY203" s="19"/>
      <c r="AZ203" s="36">
        <v>0</v>
      </c>
      <c r="BA203" s="19"/>
      <c r="BB203" s="47">
        <f>IF($AP203,AZ203/$AP203*100,0)</f>
        <v>0</v>
      </c>
      <c r="BC203" s="19"/>
      <c r="BD203" s="36">
        <v>1248050</v>
      </c>
      <c r="BE203" s="19"/>
      <c r="BF203" s="36">
        <v>200</v>
      </c>
      <c r="BG203" s="19"/>
      <c r="BH203" s="30">
        <v>83</v>
      </c>
      <c r="BI203" s="19"/>
      <c r="BJ203" s="40">
        <v>31052</v>
      </c>
      <c r="BK203" s="19"/>
      <c r="BL203" s="283">
        <f>IF(E203,BJ203,0)</f>
        <v>31052</v>
      </c>
      <c r="BM203" s="19"/>
      <c r="BN203" s="283">
        <f>IF(K203,BJ203,0)</f>
        <v>31052</v>
      </c>
      <c r="BO203" s="19"/>
      <c r="BP203" s="283">
        <f>IF(Q203,BJ203,0)</f>
        <v>31052</v>
      </c>
      <c r="BQ203" s="19"/>
      <c r="BR203" s="283">
        <f>IF(W203,BJ203,0)</f>
        <v>31052</v>
      </c>
      <c r="BS203" s="19"/>
      <c r="BT203" s="283">
        <f>IF(AD203,BJ203,0)</f>
        <v>31052</v>
      </c>
      <c r="BU203" s="19"/>
      <c r="BV203" s="283">
        <f>IF(AJ203,BJ203,0)</f>
        <v>31052</v>
      </c>
    </row>
    <row r="204" spans="1:74" ht="8.85" customHeight="1" x14ac:dyDescent="0.25">
      <c r="A204" s="30">
        <v>84</v>
      </c>
      <c r="B204" s="31"/>
      <c r="C204" s="30" t="s">
        <v>211</v>
      </c>
      <c r="D204" s="31"/>
      <c r="E204" s="36">
        <v>21938583</v>
      </c>
      <c r="F204" s="31"/>
      <c r="G204" s="47">
        <f>(E204/$BJ204)</f>
        <v>1202.6413222234405</v>
      </c>
      <c r="H204" s="31"/>
      <c r="I204" s="47">
        <f>IF(G$219,G204/G$219*100,0)</f>
        <v>82.327548591590713</v>
      </c>
      <c r="J204" s="31"/>
      <c r="K204" s="36">
        <v>1392586</v>
      </c>
      <c r="L204" s="31"/>
      <c r="M204" s="47">
        <f>(K204/$BJ204)</f>
        <v>76.339546102401059</v>
      </c>
      <c r="N204" s="31"/>
      <c r="O204" s="47">
        <f>IF(M$219,M204/M$219*100,0)</f>
        <v>95.596657774786337</v>
      </c>
      <c r="P204" s="31"/>
      <c r="Q204" s="36">
        <v>2984461</v>
      </c>
      <c r="R204" s="31"/>
      <c r="S204" s="47">
        <f>(Q204/$BJ204)</f>
        <v>163.60382633483169</v>
      </c>
      <c r="T204" s="31"/>
      <c r="U204" s="47">
        <f>IF(S$219,S204/S$219*100,0)</f>
        <v>149.44847296622953</v>
      </c>
      <c r="V204" s="31"/>
      <c r="W204" s="36">
        <v>5288155</v>
      </c>
      <c r="X204" s="31"/>
      <c r="Y204" s="47">
        <f>(W204/$BJ204)</f>
        <v>289.88899243504</v>
      </c>
      <c r="Z204" s="31"/>
      <c r="AA204" s="47">
        <f>IF(Y$219,Y204/Y$219*100,0)</f>
        <v>163.843764630838</v>
      </c>
      <c r="AB204" s="31"/>
      <c r="AC204" s="19"/>
      <c r="AD204" s="36">
        <v>1571826</v>
      </c>
      <c r="AE204" s="31"/>
      <c r="AF204" s="47">
        <f>(AD204/$BJ204)</f>
        <v>86.165223111500936</v>
      </c>
      <c r="AG204" s="31"/>
      <c r="AH204" s="47">
        <f>IF(AF$219,AF204/AF$219*100,0)</f>
        <v>105.68402009151794</v>
      </c>
      <c r="AI204" s="31"/>
      <c r="AJ204" s="36">
        <v>0</v>
      </c>
      <c r="AK204" s="31"/>
      <c r="AL204" s="47">
        <f>(AJ204/$BJ204)</f>
        <v>0</v>
      </c>
      <c r="AM204" s="31"/>
      <c r="AN204" s="47">
        <f>IF(AL$219,AL204/AL$219*100,0)</f>
        <v>0</v>
      </c>
      <c r="AO204" s="31"/>
      <c r="AP204" s="36">
        <f>(E204+K204+Q204+W204+AD204+AJ204)</f>
        <v>33175611</v>
      </c>
      <c r="AQ204" s="19"/>
      <c r="AR204" s="36">
        <v>18128652</v>
      </c>
      <c r="AS204" s="19"/>
      <c r="AT204" s="47">
        <f>IF($AP204,AR204/$AP204*100,0)</f>
        <v>54.644515816151809</v>
      </c>
      <c r="AU204" s="19"/>
      <c r="AV204" s="36">
        <v>2481018</v>
      </c>
      <c r="AW204" s="19"/>
      <c r="AX204" s="47">
        <f>IF($AP204,AV204/$AP204*100,0)</f>
        <v>7.4784395078661863</v>
      </c>
      <c r="AY204" s="19"/>
      <c r="AZ204" s="36">
        <v>0</v>
      </c>
      <c r="BA204" s="19"/>
      <c r="BB204" s="47">
        <f>IF($AP204,AZ204/$AP204*100,0)</f>
        <v>0</v>
      </c>
      <c r="BC204" s="19"/>
      <c r="BD204" s="36">
        <v>421352</v>
      </c>
      <c r="BE204" s="19"/>
      <c r="BF204" s="36">
        <v>150</v>
      </c>
      <c r="BG204" s="19"/>
      <c r="BH204" s="30">
        <v>84</v>
      </c>
      <c r="BI204" s="19"/>
      <c r="BJ204" s="40">
        <v>18242</v>
      </c>
      <c r="BK204" s="19"/>
      <c r="BL204" s="283">
        <f>IF(E204,BJ204,0)</f>
        <v>18242</v>
      </c>
      <c r="BM204" s="19"/>
      <c r="BN204" s="283">
        <f>IF(K204,BJ204,0)</f>
        <v>18242</v>
      </c>
      <c r="BO204" s="19"/>
      <c r="BP204" s="283">
        <f>IF(Q204,BJ204,0)</f>
        <v>18242</v>
      </c>
      <c r="BQ204" s="19"/>
      <c r="BR204" s="283">
        <f>IF(W204,BJ204,0)</f>
        <v>18242</v>
      </c>
      <c r="BS204" s="19"/>
      <c r="BT204" s="283">
        <f>IF(AD204,BJ204,0)</f>
        <v>18242</v>
      </c>
      <c r="BU204" s="19"/>
      <c r="BV204" s="283">
        <f>IF(AJ204,BJ204,0)</f>
        <v>0</v>
      </c>
    </row>
    <row r="205" spans="1:74" ht="8.85" customHeight="1" x14ac:dyDescent="0.25">
      <c r="A205" s="30">
        <v>85</v>
      </c>
      <c r="B205" s="31"/>
      <c r="C205" s="30" t="s">
        <v>212</v>
      </c>
      <c r="D205" s="31"/>
      <c r="E205" s="36">
        <v>192471351</v>
      </c>
      <c r="F205" s="31"/>
      <c r="G205" s="47">
        <f>(E205/$BJ205)</f>
        <v>1484.3396288984175</v>
      </c>
      <c r="H205" s="31"/>
      <c r="I205" s="47">
        <f>IF(G$219,G205/G$219*100,0)</f>
        <v>101.61137877636813</v>
      </c>
      <c r="J205" s="31"/>
      <c r="K205" s="36">
        <v>10604967</v>
      </c>
      <c r="L205" s="31"/>
      <c r="M205" s="47">
        <f>(K205/$BJ205)</f>
        <v>81.785536909646169</v>
      </c>
      <c r="N205" s="31"/>
      <c r="O205" s="47">
        <f>IF(M$219,M205/M$219*100,0)</f>
        <v>102.4164326624506</v>
      </c>
      <c r="P205" s="31"/>
      <c r="Q205" s="36">
        <v>18530080</v>
      </c>
      <c r="R205" s="31"/>
      <c r="S205" s="47">
        <f>(Q205/$BJ205)</f>
        <v>142.90403183514823</v>
      </c>
      <c r="T205" s="31"/>
      <c r="U205" s="47">
        <f>IF(S$219,S205/S$219*100,0)</f>
        <v>130.53966900976718</v>
      </c>
      <c r="V205" s="31"/>
      <c r="W205" s="36">
        <v>21626107</v>
      </c>
      <c r="X205" s="31"/>
      <c r="Y205" s="47">
        <f>(W205/$BJ205)</f>
        <v>166.78060122775088</v>
      </c>
      <c r="Z205" s="31"/>
      <c r="AA205" s="47">
        <f>IF(Y$219,Y205/Y$219*100,0)</f>
        <v>94.263536338561124</v>
      </c>
      <c r="AB205" s="31"/>
      <c r="AC205" s="19"/>
      <c r="AD205" s="36">
        <v>9845133</v>
      </c>
      <c r="AE205" s="31"/>
      <c r="AF205" s="47">
        <f>(AD205/$BJ205)</f>
        <v>75.92569485146683</v>
      </c>
      <c r="AG205" s="31"/>
      <c r="AH205" s="47">
        <f>IF(AF$219,AF205/AF$219*100,0)</f>
        <v>93.124956570487385</v>
      </c>
      <c r="AI205" s="31"/>
      <c r="AJ205" s="36">
        <v>229395</v>
      </c>
      <c r="AK205" s="31"/>
      <c r="AL205" s="47">
        <f>(AJ205/$BJ205)</f>
        <v>1.769094919332449</v>
      </c>
      <c r="AM205" s="31"/>
      <c r="AN205" s="47">
        <f>IF(AL$219,AL205/AL$219*100,0)</f>
        <v>219.23586689154001</v>
      </c>
      <c r="AO205" s="31"/>
      <c r="AP205" s="36">
        <f>(E205+K205+Q205+W205+AD205+AJ205)</f>
        <v>253307033</v>
      </c>
      <c r="AQ205" s="19"/>
      <c r="AR205" s="36">
        <v>131746701</v>
      </c>
      <c r="AS205" s="19"/>
      <c r="AT205" s="47">
        <f>IF($AP205,AR205/$AP205*100,0)</f>
        <v>52.010676308383431</v>
      </c>
      <c r="AU205" s="19"/>
      <c r="AV205" s="36">
        <v>13743763</v>
      </c>
      <c r="AW205" s="19"/>
      <c r="AX205" s="47">
        <f>IF($AP205,AV205/$AP205*100,0)</f>
        <v>5.4257328891456407</v>
      </c>
      <c r="AY205" s="19"/>
      <c r="AZ205" s="36">
        <v>1194195</v>
      </c>
      <c r="BA205" s="19"/>
      <c r="BB205" s="47">
        <f>IF($AP205,AZ205/$AP205*100,0)</f>
        <v>0.4714417068712024</v>
      </c>
      <c r="BC205" s="19"/>
      <c r="BD205" s="36">
        <v>8039886</v>
      </c>
      <c r="BE205" s="19"/>
      <c r="BF205" s="36">
        <v>0</v>
      </c>
      <c r="BG205" s="19"/>
      <c r="BH205" s="30">
        <v>85</v>
      </c>
      <c r="BI205" s="19"/>
      <c r="BJ205" s="40">
        <v>129668</v>
      </c>
      <c r="BK205" s="19"/>
      <c r="BL205" s="283">
        <f>IF(E205,BJ205,0)</f>
        <v>129668</v>
      </c>
      <c r="BM205" s="19"/>
      <c r="BN205" s="283">
        <f>IF(K205,BJ205,0)</f>
        <v>129668</v>
      </c>
      <c r="BO205" s="19"/>
      <c r="BP205" s="283">
        <f>IF(Q205,BJ205,0)</f>
        <v>129668</v>
      </c>
      <c r="BQ205" s="19"/>
      <c r="BR205" s="283">
        <f>IF(W205,BJ205,0)</f>
        <v>129668</v>
      </c>
      <c r="BS205" s="19"/>
      <c r="BT205" s="283">
        <f>IF(AD205,BJ205,0)</f>
        <v>129668</v>
      </c>
      <c r="BU205" s="19"/>
      <c r="BV205" s="283">
        <f>IF(AJ205,BJ205,0)</f>
        <v>129668</v>
      </c>
    </row>
    <row r="206" spans="1:74" ht="8.85" customHeight="1" x14ac:dyDescent="0.25">
      <c r="A206" s="31"/>
      <c r="B206" s="31"/>
      <c r="C206" s="30"/>
      <c r="D206" s="31"/>
      <c r="E206" s="31"/>
      <c r="F206" s="19"/>
      <c r="G206" s="19"/>
      <c r="H206" s="19"/>
      <c r="I206" s="51"/>
      <c r="J206" s="19"/>
      <c r="K206" s="31"/>
      <c r="L206" s="19"/>
      <c r="M206" s="19"/>
      <c r="N206" s="19"/>
      <c r="O206" s="51"/>
      <c r="P206" s="19"/>
      <c r="Q206" s="31"/>
      <c r="R206" s="19"/>
      <c r="S206" s="19"/>
      <c r="T206" s="19"/>
      <c r="U206" s="51"/>
      <c r="V206" s="19"/>
      <c r="W206" s="31"/>
      <c r="X206" s="19"/>
      <c r="Y206" s="19"/>
      <c r="Z206" s="19"/>
      <c r="AA206" s="51"/>
      <c r="AB206" s="19"/>
      <c r="AC206" s="19"/>
      <c r="AD206" s="31"/>
      <c r="AE206" s="19"/>
      <c r="AF206" s="19"/>
      <c r="AG206" s="19"/>
      <c r="AH206" s="51"/>
      <c r="AI206" s="19"/>
      <c r="AJ206" s="31"/>
      <c r="AK206" s="19"/>
      <c r="AL206" s="19"/>
      <c r="AM206" s="19"/>
      <c r="AN206" s="51"/>
      <c r="AO206" s="19"/>
      <c r="AP206" s="11"/>
      <c r="AQ206" s="19"/>
      <c r="AR206" s="31"/>
      <c r="AS206" s="19"/>
      <c r="AT206" s="51"/>
      <c r="AU206" s="19"/>
      <c r="AV206" s="31"/>
      <c r="AW206" s="19"/>
      <c r="AX206" s="51"/>
      <c r="AY206" s="19"/>
      <c r="AZ206" s="31"/>
      <c r="BA206" s="19"/>
      <c r="BB206" s="51"/>
      <c r="BC206" s="19"/>
      <c r="BD206" s="31"/>
      <c r="BE206" s="19"/>
      <c r="BF206" s="11"/>
      <c r="BG206" s="19"/>
      <c r="BH206" s="31"/>
      <c r="BI206" s="19"/>
      <c r="BJ206" s="40"/>
      <c r="BK206" s="19"/>
      <c r="BL206" s="277"/>
      <c r="BM206" s="19"/>
      <c r="BN206" s="277"/>
      <c r="BO206" s="19"/>
      <c r="BP206" s="277"/>
      <c r="BQ206" s="19"/>
      <c r="BR206" s="277"/>
      <c r="BS206" s="19"/>
      <c r="BT206" s="277"/>
      <c r="BU206" s="19"/>
      <c r="BV206" s="277"/>
    </row>
    <row r="207" spans="1:74" ht="8.85" customHeight="1" x14ac:dyDescent="0.25">
      <c r="A207" s="30">
        <v>86</v>
      </c>
      <c r="B207" s="31"/>
      <c r="C207" s="30" t="s">
        <v>213</v>
      </c>
      <c r="D207" s="31"/>
      <c r="E207" s="36">
        <v>203894976</v>
      </c>
      <c r="F207" s="31"/>
      <c r="G207" s="47">
        <f>(E207/$BJ207)</f>
        <v>1436.740133178311</v>
      </c>
      <c r="H207" s="31"/>
      <c r="I207" s="47">
        <f>IF(G$219,G207/G$219*100,0)</f>
        <v>98.352926131827928</v>
      </c>
      <c r="J207" s="31"/>
      <c r="K207" s="36">
        <v>11407604</v>
      </c>
      <c r="L207" s="31"/>
      <c r="M207" s="47">
        <f>(K207/$BJ207)</f>
        <v>80.383356234365635</v>
      </c>
      <c r="N207" s="31"/>
      <c r="O207" s="47">
        <f>IF(M$219,M207/M$219*100,0)</f>
        <v>100.66054344124136</v>
      </c>
      <c r="P207" s="31"/>
      <c r="Q207" s="36">
        <v>12810665</v>
      </c>
      <c r="R207" s="31"/>
      <c r="S207" s="47">
        <f>(Q207/$BJ207)</f>
        <v>90.269985554733466</v>
      </c>
      <c r="T207" s="31"/>
      <c r="U207" s="47">
        <f>IF(S$219,S207/S$219*100,0)</f>
        <v>82.459633115355246</v>
      </c>
      <c r="V207" s="31"/>
      <c r="W207" s="36">
        <v>21543417</v>
      </c>
      <c r="X207" s="31"/>
      <c r="Y207" s="47">
        <f>(W207/$BJ207)</f>
        <v>151.80507345946518</v>
      </c>
      <c r="Z207" s="31"/>
      <c r="AA207" s="47">
        <f>IF(Y$219,Y207/Y$219*100,0)</f>
        <v>85.799445217752506</v>
      </c>
      <c r="AB207" s="31"/>
      <c r="AC207" s="19"/>
      <c r="AD207" s="36">
        <v>27928157</v>
      </c>
      <c r="AE207" s="31"/>
      <c r="AF207" s="47">
        <f>(AD207/$BJ207)</f>
        <v>196.79496177289224</v>
      </c>
      <c r="AG207" s="31"/>
      <c r="AH207" s="47">
        <f>IF(AF$219,AF207/AF$219*100,0)</f>
        <v>241.37444252888861</v>
      </c>
      <c r="AI207" s="31"/>
      <c r="AJ207" s="36">
        <v>0</v>
      </c>
      <c r="AK207" s="31"/>
      <c r="AL207" s="47">
        <f>(AJ207/$BJ207)</f>
        <v>0</v>
      </c>
      <c r="AM207" s="31"/>
      <c r="AN207" s="47">
        <f>IF(AL$219,AL207/AL$219*100,0)</f>
        <v>0</v>
      </c>
      <c r="AO207" s="31"/>
      <c r="AP207" s="36">
        <f>(E207+K207+Q207+W207+AD207+AJ207)</f>
        <v>277584819</v>
      </c>
      <c r="AQ207" s="19"/>
      <c r="AR207" s="36">
        <v>148896372</v>
      </c>
      <c r="AS207" s="19"/>
      <c r="AT207" s="47">
        <f>IF($AP207,AR207/$AP207*100,0)</f>
        <v>53.639955000565074</v>
      </c>
      <c r="AU207" s="19"/>
      <c r="AV207" s="36">
        <v>11895154</v>
      </c>
      <c r="AW207" s="19"/>
      <c r="AX207" s="47">
        <f>IF($AP207,AV207/$AP207*100,0)</f>
        <v>4.2852321833925648</v>
      </c>
      <c r="AY207" s="19"/>
      <c r="AZ207" s="36">
        <v>6367740</v>
      </c>
      <c r="BA207" s="19"/>
      <c r="BB207" s="47">
        <f>IF($AP207,AZ207/$AP207*100,0)</f>
        <v>2.2939799168195867</v>
      </c>
      <c r="BC207" s="19"/>
      <c r="BD207" s="36">
        <v>7631085</v>
      </c>
      <c r="BE207" s="19"/>
      <c r="BF207" s="36">
        <v>5621</v>
      </c>
      <c r="BG207" s="19"/>
      <c r="BH207" s="30">
        <v>86</v>
      </c>
      <c r="BI207" s="19"/>
      <c r="BJ207" s="40">
        <v>141915</v>
      </c>
      <c r="BK207" s="19"/>
      <c r="BL207" s="283">
        <f>IF(E207,BJ207,0)</f>
        <v>141915</v>
      </c>
      <c r="BM207" s="19"/>
      <c r="BN207" s="283">
        <f>IF(K207,BJ207,0)</f>
        <v>141915</v>
      </c>
      <c r="BO207" s="19"/>
      <c r="BP207" s="283">
        <f>IF(Q207,BJ207,0)</f>
        <v>141915</v>
      </c>
      <c r="BQ207" s="19"/>
      <c r="BR207" s="283">
        <f>IF(W207,BJ207,0)</f>
        <v>141915</v>
      </c>
      <c r="BS207" s="19"/>
      <c r="BT207" s="283">
        <f>IF(AD207,BJ207,0)</f>
        <v>141915</v>
      </c>
      <c r="BU207" s="19"/>
      <c r="BV207" s="283">
        <f>IF(AJ207,BJ207,0)</f>
        <v>0</v>
      </c>
    </row>
    <row r="208" spans="1:74" ht="8.85" customHeight="1" x14ac:dyDescent="0.25">
      <c r="A208" s="30">
        <v>87</v>
      </c>
      <c r="B208" s="31"/>
      <c r="C208" s="30" t="s">
        <v>214</v>
      </c>
      <c r="D208" s="31"/>
      <c r="E208" s="36">
        <v>11460115</v>
      </c>
      <c r="F208" s="31"/>
      <c r="G208" s="47">
        <f>(E208/$BJ208)</f>
        <v>1699.5573187008749</v>
      </c>
      <c r="H208" s="31"/>
      <c r="I208" s="47">
        <f>IF(G$219,G208/G$219*100,0)</f>
        <v>116.34423759933297</v>
      </c>
      <c r="J208" s="31"/>
      <c r="K208" s="36">
        <v>893369</v>
      </c>
      <c r="L208" s="31"/>
      <c r="M208" s="47">
        <f>(K208/$BJ208)</f>
        <v>132.4883582974937</v>
      </c>
      <c r="N208" s="31"/>
      <c r="O208" s="47">
        <f>IF(M$219,M208/M$219*100,0)</f>
        <v>165.90934704169561</v>
      </c>
      <c r="P208" s="31"/>
      <c r="Q208" s="36">
        <v>938482</v>
      </c>
      <c r="R208" s="31"/>
      <c r="S208" s="47">
        <f>(Q208/$BJ208)</f>
        <v>139.17870384102031</v>
      </c>
      <c r="T208" s="31"/>
      <c r="U208" s="47">
        <f>IF(S$219,S208/S$219*100,0)</f>
        <v>127.13666437049098</v>
      </c>
      <c r="V208" s="31"/>
      <c r="W208" s="36">
        <v>2230632</v>
      </c>
      <c r="X208" s="31"/>
      <c r="Y208" s="47">
        <f>(W208/$BJ208)</f>
        <v>330.80705917247514</v>
      </c>
      <c r="Z208" s="31"/>
      <c r="AA208" s="47">
        <f>IF(Y$219,Y208/Y$219*100,0)</f>
        <v>186.97044508656296</v>
      </c>
      <c r="AB208" s="31"/>
      <c r="AC208" s="19"/>
      <c r="AD208" s="36">
        <v>512136</v>
      </c>
      <c r="AE208" s="31"/>
      <c r="AF208" s="47">
        <f>(AD208/$BJ208)</f>
        <v>75.950763755005184</v>
      </c>
      <c r="AG208" s="31"/>
      <c r="AH208" s="47">
        <f>IF(AF$219,AF208/AF$219*100,0)</f>
        <v>93.155704271352633</v>
      </c>
      <c r="AI208" s="31"/>
      <c r="AJ208" s="36">
        <v>3944</v>
      </c>
      <c r="AK208" s="31"/>
      <c r="AL208" s="47">
        <f>(AJ208/$BJ208)</f>
        <v>0.58490286222749521</v>
      </c>
      <c r="AM208" s="31"/>
      <c r="AN208" s="47">
        <f>IF(AL$219,AL208/AL$219*100,0)</f>
        <v>72.484344760978061</v>
      </c>
      <c r="AO208" s="31"/>
      <c r="AP208" s="36">
        <f>(E208+K208+Q208+W208+AD208+AJ208)</f>
        <v>16038678</v>
      </c>
      <c r="AQ208" s="19"/>
      <c r="AR208" s="36">
        <v>2720504</v>
      </c>
      <c r="AS208" s="19"/>
      <c r="AT208" s="47">
        <f>IF($AP208,AR208/$AP208*100,0)</f>
        <v>16.962146131994171</v>
      </c>
      <c r="AU208" s="19"/>
      <c r="AV208" s="36">
        <v>1147412</v>
      </c>
      <c r="AW208" s="19"/>
      <c r="AX208" s="47">
        <f>IF($AP208,AV208/$AP208*100,0)</f>
        <v>7.1540310242527463</v>
      </c>
      <c r="AY208" s="19"/>
      <c r="AZ208" s="36">
        <v>83646</v>
      </c>
      <c r="BA208" s="19"/>
      <c r="BB208" s="47">
        <f>IF($AP208,AZ208/$AP208*100,0)</f>
        <v>0.52152677421418403</v>
      </c>
      <c r="BC208" s="19"/>
      <c r="BD208" s="36">
        <v>155914</v>
      </c>
      <c r="BE208" s="19"/>
      <c r="BF208" s="36">
        <v>0</v>
      </c>
      <c r="BG208" s="19"/>
      <c r="BH208" s="30">
        <v>87</v>
      </c>
      <c r="BI208" s="19"/>
      <c r="BJ208" s="40">
        <v>6743</v>
      </c>
      <c r="BK208" s="19"/>
      <c r="BL208" s="283">
        <f>IF(E208,BJ208,0)</f>
        <v>6743</v>
      </c>
      <c r="BM208" s="19"/>
      <c r="BN208" s="283">
        <f>IF(K208,BJ208,0)</f>
        <v>6743</v>
      </c>
      <c r="BO208" s="19"/>
      <c r="BP208" s="283">
        <f>IF(Q208,BJ208,0)</f>
        <v>6743</v>
      </c>
      <c r="BQ208" s="19"/>
      <c r="BR208" s="283">
        <f>IF(W208,BJ208,0)</f>
        <v>6743</v>
      </c>
      <c r="BS208" s="19"/>
      <c r="BT208" s="283">
        <f>IF(AD208,BJ208,0)</f>
        <v>6743</v>
      </c>
      <c r="BU208" s="19"/>
      <c r="BV208" s="283">
        <f>IF(AJ208,BJ208,0)</f>
        <v>6743</v>
      </c>
    </row>
    <row r="209" spans="1:74" ht="8.85" customHeight="1" x14ac:dyDescent="0.25">
      <c r="A209" s="30">
        <v>88</v>
      </c>
      <c r="B209" s="31"/>
      <c r="C209" s="30" t="s">
        <v>215</v>
      </c>
      <c r="D209" s="31"/>
      <c r="E209" s="36">
        <v>12226391</v>
      </c>
      <c r="F209" s="31"/>
      <c r="G209" s="47">
        <f>(E209/$BJ209)</f>
        <v>1040.9868880374627</v>
      </c>
      <c r="H209" s="31"/>
      <c r="I209" s="47">
        <f>IF(G$219,G209/G$219*100,0)</f>
        <v>71.261395250969372</v>
      </c>
      <c r="J209" s="31"/>
      <c r="K209" s="36">
        <v>1133870</v>
      </c>
      <c r="L209" s="31"/>
      <c r="M209" s="47">
        <f>(K209/$BJ209)</f>
        <v>96.540655598126861</v>
      </c>
      <c r="N209" s="31"/>
      <c r="O209" s="47">
        <f>IF(M$219,M209/M$219*100,0)</f>
        <v>120.8936191759381</v>
      </c>
      <c r="P209" s="31"/>
      <c r="Q209" s="36">
        <v>2001774</v>
      </c>
      <c r="R209" s="31"/>
      <c r="S209" s="47">
        <f>(Q209/$BJ209)</f>
        <v>170.43627075351213</v>
      </c>
      <c r="T209" s="31"/>
      <c r="U209" s="47">
        <f>IF(S$219,S209/S$219*100,0)</f>
        <v>155.68975966394191</v>
      </c>
      <c r="V209" s="31"/>
      <c r="W209" s="36">
        <v>1854690</v>
      </c>
      <c r="X209" s="31"/>
      <c r="Y209" s="47">
        <f>(W209/$BJ209)</f>
        <v>157.91315453384419</v>
      </c>
      <c r="Z209" s="31"/>
      <c r="AA209" s="47">
        <f>IF(Y$219,Y209/Y$219*100,0)</f>
        <v>89.251701164038181</v>
      </c>
      <c r="AB209" s="31"/>
      <c r="AC209" s="19"/>
      <c r="AD209" s="36">
        <v>842284</v>
      </c>
      <c r="AE209" s="31"/>
      <c r="AF209" s="47">
        <f>(AD209/$BJ209)</f>
        <v>71.714261387824607</v>
      </c>
      <c r="AG209" s="31"/>
      <c r="AH209" s="47">
        <f>IF(AF$219,AF209/AF$219*100,0)</f>
        <v>87.959517397774931</v>
      </c>
      <c r="AI209" s="31"/>
      <c r="AJ209" s="36">
        <v>5000</v>
      </c>
      <c r="AK209" s="31"/>
      <c r="AL209" s="47">
        <f>(AJ209/$BJ209)</f>
        <v>0.42571306939123033</v>
      </c>
      <c r="AM209" s="31"/>
      <c r="AN209" s="47">
        <f>IF(AL$219,AL209/AL$219*100,0)</f>
        <v>52.756679585209866</v>
      </c>
      <c r="AO209" s="31"/>
      <c r="AP209" s="36">
        <f>(E209+K209+Q209+W209+AD209+AJ209)</f>
        <v>18064009</v>
      </c>
      <c r="AQ209" s="19"/>
      <c r="AR209" s="36">
        <v>8241196</v>
      </c>
      <c r="AS209" s="19"/>
      <c r="AT209" s="47">
        <f>IF($AP209,AR209/$AP209*100,0)</f>
        <v>45.622187190008596</v>
      </c>
      <c r="AU209" s="19"/>
      <c r="AV209" s="36">
        <v>1853404</v>
      </c>
      <c r="AW209" s="19"/>
      <c r="AX209" s="47">
        <f>IF($AP209,AV209/$AP209*100,0)</f>
        <v>10.260203036878469</v>
      </c>
      <c r="AY209" s="19"/>
      <c r="AZ209" s="36">
        <v>91504</v>
      </c>
      <c r="BA209" s="19"/>
      <c r="BB209" s="47">
        <f>IF($AP209,AZ209/$AP209*100,0)</f>
        <v>0.5065542206051824</v>
      </c>
      <c r="BC209" s="19"/>
      <c r="BD209" s="36">
        <v>156865</v>
      </c>
      <c r="BE209" s="19"/>
      <c r="BF209" s="36">
        <v>0</v>
      </c>
      <c r="BG209" s="19"/>
      <c r="BH209" s="30">
        <v>88</v>
      </c>
      <c r="BI209" s="19"/>
      <c r="BJ209" s="40">
        <v>11745</v>
      </c>
      <c r="BK209" s="19"/>
      <c r="BL209" s="283">
        <f>IF(E209,BJ209,0)</f>
        <v>11745</v>
      </c>
      <c r="BM209" s="19"/>
      <c r="BN209" s="283">
        <f>IF(K209,BJ209,0)</f>
        <v>11745</v>
      </c>
      <c r="BO209" s="19"/>
      <c r="BP209" s="283">
        <f>IF(Q209,BJ209,0)</f>
        <v>11745</v>
      </c>
      <c r="BQ209" s="19"/>
      <c r="BR209" s="283">
        <f>IF(W209,BJ209,0)</f>
        <v>11745</v>
      </c>
      <c r="BS209" s="19"/>
      <c r="BT209" s="283">
        <f>IF(AD209,BJ209,0)</f>
        <v>11745</v>
      </c>
      <c r="BU209" s="19"/>
      <c r="BV209" s="283">
        <f>IF(AJ209,BJ209,0)</f>
        <v>11745</v>
      </c>
    </row>
    <row r="210" spans="1:74" ht="8.85" customHeight="1" x14ac:dyDescent="0.25">
      <c r="A210" s="30">
        <v>89</v>
      </c>
      <c r="B210" s="31"/>
      <c r="C210" s="30" t="s">
        <v>216</v>
      </c>
      <c r="D210" s="31"/>
      <c r="E210" s="36">
        <v>41455949</v>
      </c>
      <c r="F210" s="31"/>
      <c r="G210" s="47">
        <f>(E210/$BJ210)</f>
        <v>955.88897599667962</v>
      </c>
      <c r="H210" s="31"/>
      <c r="I210" s="47">
        <f>IF(G$219,G210/G$219*100,0)</f>
        <v>65.435965541280055</v>
      </c>
      <c r="J210" s="31"/>
      <c r="K210" s="36">
        <v>3175998</v>
      </c>
      <c r="L210" s="31"/>
      <c r="M210" s="47">
        <f>(K210/$BJ210)</f>
        <v>73.231985980769679</v>
      </c>
      <c r="N210" s="31"/>
      <c r="O210" s="47">
        <f>IF(M$219,M210/M$219*100,0)</f>
        <v>91.705196839667877</v>
      </c>
      <c r="P210" s="31"/>
      <c r="Q210" s="36">
        <v>3180226</v>
      </c>
      <c r="R210" s="31"/>
      <c r="S210" s="47">
        <f>(Q210/$BJ210)</f>
        <v>73.329474970601126</v>
      </c>
      <c r="T210" s="31"/>
      <c r="U210" s="47">
        <f>IF(S$219,S210/S$219*100,0)</f>
        <v>66.984851780563119</v>
      </c>
      <c r="V210" s="31"/>
      <c r="W210" s="36">
        <v>5367445</v>
      </c>
      <c r="X210" s="31"/>
      <c r="Y210" s="47">
        <f>(W210/$BJ210)</f>
        <v>123.76224953307663</v>
      </c>
      <c r="Z210" s="31"/>
      <c r="AA210" s="47">
        <f>IF(Y$219,Y210/Y$219*100,0)</f>
        <v>69.949785648464669</v>
      </c>
      <c r="AB210" s="31"/>
      <c r="AC210" s="19"/>
      <c r="AD210" s="36">
        <v>3160578</v>
      </c>
      <c r="AE210" s="31"/>
      <c r="AF210" s="47">
        <f>(AD210/$BJ210)</f>
        <v>72.876432474809192</v>
      </c>
      <c r="AG210" s="31"/>
      <c r="AH210" s="47">
        <f>IF(AF$219,AF210/AF$219*100,0)</f>
        <v>89.38495225503425</v>
      </c>
      <c r="AI210" s="31"/>
      <c r="AJ210" s="36">
        <v>60000</v>
      </c>
      <c r="AK210" s="31"/>
      <c r="AL210" s="47">
        <f>(AJ210/$BJ210)</f>
        <v>1.3834766768890221</v>
      </c>
      <c r="AM210" s="31"/>
      <c r="AN210" s="47">
        <f>IF(AL$219,AL210/AL$219*100,0)</f>
        <v>171.44795639141964</v>
      </c>
      <c r="AO210" s="31"/>
      <c r="AP210" s="36">
        <f>(E210+K210+Q210+W210+AD210+AJ210)</f>
        <v>56400196</v>
      </c>
      <c r="AQ210" s="19"/>
      <c r="AR210" s="36">
        <v>38910990</v>
      </c>
      <c r="AS210" s="19"/>
      <c r="AT210" s="47">
        <f>IF($AP210,AR210/$AP210*100,0)</f>
        <v>68.990877265745681</v>
      </c>
      <c r="AU210" s="19"/>
      <c r="AV210" s="36">
        <v>6187072</v>
      </c>
      <c r="AW210" s="19"/>
      <c r="AX210" s="47">
        <f>IF($AP210,AV210/$AP210*100,0)</f>
        <v>10.969947693089576</v>
      </c>
      <c r="AY210" s="19"/>
      <c r="AZ210" s="36">
        <v>0</v>
      </c>
      <c r="BA210" s="19"/>
      <c r="BB210" s="47">
        <f>IF($AP210,AZ210/$AP210*100,0)</f>
        <v>0</v>
      </c>
      <c r="BC210" s="19"/>
      <c r="BD210" s="36">
        <v>1098985</v>
      </c>
      <c r="BE210" s="19"/>
      <c r="BF210" s="36">
        <v>162</v>
      </c>
      <c r="BG210" s="19"/>
      <c r="BH210" s="30">
        <v>89</v>
      </c>
      <c r="BI210" s="19"/>
      <c r="BJ210" s="40">
        <v>43369</v>
      </c>
      <c r="BK210" s="19"/>
      <c r="BL210" s="283">
        <f>IF(E210,BJ210,0)</f>
        <v>43369</v>
      </c>
      <c r="BM210" s="19"/>
      <c r="BN210" s="283">
        <f>IF(K210,BJ210,0)</f>
        <v>43369</v>
      </c>
      <c r="BO210" s="19"/>
      <c r="BP210" s="283">
        <f>IF(Q210,BJ210,0)</f>
        <v>43369</v>
      </c>
      <c r="BQ210" s="19"/>
      <c r="BR210" s="283">
        <f>IF(W210,BJ210,0)</f>
        <v>43369</v>
      </c>
      <c r="BS210" s="19"/>
      <c r="BT210" s="283">
        <f>IF(AD210,BJ210,0)</f>
        <v>43369</v>
      </c>
      <c r="BU210" s="19"/>
      <c r="BV210" s="283">
        <f>IF(AJ210,BJ210,0)</f>
        <v>43369</v>
      </c>
    </row>
    <row r="211" spans="1:74" ht="8.85" customHeight="1" x14ac:dyDescent="0.25">
      <c r="A211" s="30">
        <v>90</v>
      </c>
      <c r="B211" s="31"/>
      <c r="C211" s="30" t="s">
        <v>217</v>
      </c>
      <c r="D211" s="31"/>
      <c r="E211" s="53">
        <v>40622028</v>
      </c>
      <c r="F211" s="38"/>
      <c r="G211" s="47">
        <f>(E211/$BJ211)</f>
        <v>1036.7787447997755</v>
      </c>
      <c r="H211" s="38"/>
      <c r="I211" s="47">
        <f>IF(G$219,G211/G$219*100,0)</f>
        <v>70.973324227232595</v>
      </c>
      <c r="J211" s="38"/>
      <c r="K211" s="53">
        <v>2038435</v>
      </c>
      <c r="L211" s="38"/>
      <c r="M211" s="47">
        <f>(K211/$BJ211)</f>
        <v>52.026109593935836</v>
      </c>
      <c r="N211" s="38"/>
      <c r="O211" s="47">
        <f>IF(M$219,M211/M$219*100,0)</f>
        <v>65.150010029317997</v>
      </c>
      <c r="P211" s="38"/>
      <c r="Q211" s="53">
        <v>2526016</v>
      </c>
      <c r="R211" s="38"/>
      <c r="S211" s="47">
        <f>(Q211/$BJ211)</f>
        <v>64.47043209718997</v>
      </c>
      <c r="T211" s="38"/>
      <c r="U211" s="47">
        <f>IF(S$219,S211/S$219*100,0)</f>
        <v>58.892312265845305</v>
      </c>
      <c r="V211" s="38"/>
      <c r="W211" s="53">
        <v>6906642</v>
      </c>
      <c r="X211" s="38"/>
      <c r="Y211" s="47">
        <f>(W211/$BJ211)</f>
        <v>176.27528649090121</v>
      </c>
      <c r="Z211" s="38"/>
      <c r="AA211" s="47">
        <f>IF(Y$219,Y211/Y$219*100,0)</f>
        <v>99.629883520053667</v>
      </c>
      <c r="AB211" s="38"/>
      <c r="AC211" s="52"/>
      <c r="AD211" s="53">
        <v>2911674</v>
      </c>
      <c r="AE211" s="38"/>
      <c r="AF211" s="47">
        <f>(AD211/$BJ211)</f>
        <v>74.313417217528908</v>
      </c>
      <c r="AG211" s="38"/>
      <c r="AH211" s="47">
        <f>IF(AF$219,AF211/AF$219*100,0)</f>
        <v>91.147453632466707</v>
      </c>
      <c r="AI211" s="38"/>
      <c r="AJ211" s="53">
        <v>35622</v>
      </c>
      <c r="AK211" s="38"/>
      <c r="AL211" s="47">
        <f>(AJ211/$BJ211)</f>
        <v>0.90916515658099584</v>
      </c>
      <c r="AM211" s="38"/>
      <c r="AN211" s="47">
        <f>IF(AL$219,AL211/AL$219*100,0)</f>
        <v>112.66869237622899</v>
      </c>
      <c r="AO211" s="38"/>
      <c r="AP211" s="53">
        <f>(E211+K211+Q211+W211+AD211+AJ211)</f>
        <v>55040417</v>
      </c>
      <c r="AQ211" s="52"/>
      <c r="AR211" s="53">
        <v>28278982</v>
      </c>
      <c r="AS211" s="52"/>
      <c r="AT211" s="47">
        <f>IF($AP211,AR211/$AP211*100,0)</f>
        <v>51.378575129617928</v>
      </c>
      <c r="AU211" s="52"/>
      <c r="AV211" s="53">
        <v>4391795</v>
      </c>
      <c r="AW211" s="52"/>
      <c r="AX211" s="47">
        <f>IF($AP211,AV211/$AP211*100,0)</f>
        <v>7.9792182533791483</v>
      </c>
      <c r="AY211" s="52"/>
      <c r="AZ211" s="53">
        <v>0</v>
      </c>
      <c r="BA211" s="52"/>
      <c r="BB211" s="47">
        <f>IF($AP211,AZ211/$AP211*100,0)</f>
        <v>0</v>
      </c>
      <c r="BC211" s="52"/>
      <c r="BD211" s="53">
        <v>1593723</v>
      </c>
      <c r="BE211" s="19"/>
      <c r="BF211" s="36">
        <v>4270</v>
      </c>
      <c r="BG211" s="19"/>
      <c r="BH211" s="30">
        <v>90</v>
      </c>
      <c r="BI211" s="19"/>
      <c r="BJ211" s="40">
        <v>39181</v>
      </c>
      <c r="BK211" s="19"/>
      <c r="BL211" s="283">
        <f>IF(E211,BJ211,0)</f>
        <v>39181</v>
      </c>
      <c r="BM211" s="19"/>
      <c r="BN211" s="283">
        <f>IF(K211,BJ211,0)</f>
        <v>39181</v>
      </c>
      <c r="BO211" s="19"/>
      <c r="BP211" s="283">
        <f>IF(Q211,BJ211,0)</f>
        <v>39181</v>
      </c>
      <c r="BQ211" s="19"/>
      <c r="BR211" s="283">
        <f>IF(W211,BJ211,0)</f>
        <v>39181</v>
      </c>
      <c r="BS211" s="19"/>
      <c r="BT211" s="283">
        <f>IF(AD211,BJ211,0)</f>
        <v>39181</v>
      </c>
      <c r="BU211" s="19"/>
      <c r="BV211" s="283">
        <f>IF(AJ211,BJ211,0)</f>
        <v>39181</v>
      </c>
    </row>
    <row r="212" spans="1:74" ht="8.85" customHeight="1" x14ac:dyDescent="0.25">
      <c r="A212" s="31"/>
      <c r="B212" s="31"/>
      <c r="C212" s="30"/>
      <c r="D212" s="31"/>
      <c r="E212" s="31"/>
      <c r="F212" s="31"/>
      <c r="G212" s="38"/>
      <c r="H212" s="31"/>
      <c r="I212" s="38"/>
      <c r="J212" s="31"/>
      <c r="K212" s="31"/>
      <c r="L212" s="31"/>
      <c r="M212" s="38"/>
      <c r="N212" s="31"/>
      <c r="O212" s="38"/>
      <c r="P212" s="31"/>
      <c r="Q212" s="31"/>
      <c r="R212" s="31"/>
      <c r="S212" s="38"/>
      <c r="T212" s="31"/>
      <c r="U212" s="38"/>
      <c r="V212" s="31"/>
      <c r="W212" s="31"/>
      <c r="X212" s="31"/>
      <c r="Y212" s="38"/>
      <c r="Z212" s="31"/>
      <c r="AA212" s="38"/>
      <c r="AB212" s="31"/>
      <c r="AC212" s="19"/>
      <c r="AD212" s="31"/>
      <c r="AE212" s="31"/>
      <c r="AF212" s="38"/>
      <c r="AG212" s="31"/>
      <c r="AH212" s="38"/>
      <c r="AI212" s="31"/>
      <c r="AJ212" s="31"/>
      <c r="AK212" s="31"/>
      <c r="AL212" s="38"/>
      <c r="AM212" s="31"/>
      <c r="AN212" s="38"/>
      <c r="AO212" s="31"/>
      <c r="AP212" s="56"/>
      <c r="AQ212" s="19"/>
      <c r="AR212" s="31"/>
      <c r="AS212" s="19"/>
      <c r="AT212" s="38"/>
      <c r="AU212" s="19"/>
      <c r="AV212" s="31"/>
      <c r="AW212" s="19"/>
      <c r="AX212" s="38"/>
      <c r="AY212" s="19"/>
      <c r="AZ212" s="31"/>
      <c r="BA212" s="19"/>
      <c r="BB212" s="38"/>
      <c r="BC212" s="19"/>
      <c r="BD212" s="31"/>
      <c r="BE212" s="19"/>
      <c r="BF212" s="56"/>
      <c r="BG212" s="19"/>
      <c r="BH212" s="31"/>
      <c r="BI212" s="19"/>
      <c r="BJ212" s="40"/>
      <c r="BK212" s="19"/>
      <c r="BL212" s="277"/>
      <c r="BM212" s="19"/>
      <c r="BN212" s="277"/>
      <c r="BO212" s="19"/>
      <c r="BP212" s="277"/>
      <c r="BQ212" s="19"/>
      <c r="BR212" s="277"/>
      <c r="BS212" s="19"/>
      <c r="BT212" s="277"/>
      <c r="BU212" s="19"/>
      <c r="BV212" s="277"/>
    </row>
    <row r="213" spans="1:74" ht="8.85" customHeight="1" x14ac:dyDescent="0.25">
      <c r="A213" s="30">
        <v>91</v>
      </c>
      <c r="B213" s="31"/>
      <c r="C213" s="30" t="s">
        <v>218</v>
      </c>
      <c r="D213" s="31"/>
      <c r="E213" s="36">
        <v>61494203</v>
      </c>
      <c r="F213" s="31"/>
      <c r="G213" s="47">
        <f>(E213/$BJ213)</f>
        <v>1151.3612244897959</v>
      </c>
      <c r="H213" s="31"/>
      <c r="I213" s="47">
        <f>IF(G$219,G213/G$219*100,0)</f>
        <v>78.817138081046352</v>
      </c>
      <c r="J213" s="31"/>
      <c r="K213" s="36">
        <v>2967391</v>
      </c>
      <c r="L213" s="31"/>
      <c r="M213" s="47">
        <f>(K213/$BJ213)</f>
        <v>55.558715596330273</v>
      </c>
      <c r="N213" s="31"/>
      <c r="O213" s="47">
        <f>IF(M$219,M213/M$219*100,0)</f>
        <v>69.573737236328924</v>
      </c>
      <c r="P213" s="31"/>
      <c r="Q213" s="36">
        <v>5217118</v>
      </c>
      <c r="R213" s="31"/>
      <c r="S213" s="47">
        <f>(Q213/$BJ213)</f>
        <v>97.680546714098483</v>
      </c>
      <c r="T213" s="31"/>
      <c r="U213" s="47">
        <f>IF(S$219,S213/S$219*100,0)</f>
        <v>89.229016655464804</v>
      </c>
      <c r="V213" s="31"/>
      <c r="W213" s="36">
        <v>6615904</v>
      </c>
      <c r="X213" s="31"/>
      <c r="Y213" s="47">
        <f>(W213/$BJ213)</f>
        <v>123.87013667852462</v>
      </c>
      <c r="Z213" s="31"/>
      <c r="AA213" s="47">
        <f>IF(Y$219,Y213/Y$219*100,0)</f>
        <v>70.010762907093877</v>
      </c>
      <c r="AB213" s="31"/>
      <c r="AC213" s="19"/>
      <c r="AD213" s="36">
        <v>3747079</v>
      </c>
      <c r="AE213" s="31"/>
      <c r="AF213" s="47">
        <f>(AD213/$BJ213)</f>
        <v>70.156880733944959</v>
      </c>
      <c r="AG213" s="31"/>
      <c r="AH213" s="47">
        <f>IF(AF$219,AF213/AF$219*100,0)</f>
        <v>86.049347118267008</v>
      </c>
      <c r="AI213" s="31"/>
      <c r="AJ213" s="36">
        <v>332414</v>
      </c>
      <c r="AK213" s="31"/>
      <c r="AL213" s="47">
        <f>(AJ213/$BJ213)</f>
        <v>6.2238157648380454</v>
      </c>
      <c r="AM213" s="31"/>
      <c r="AN213" s="47">
        <f>IF(AL$219,AL213/AL$219*100,0)</f>
        <v>771.28910928780283</v>
      </c>
      <c r="AO213" s="31"/>
      <c r="AP213" s="36">
        <f>(E213+K213+Q213+W213+AD213+AJ213)</f>
        <v>80374109</v>
      </c>
      <c r="AQ213" s="19"/>
      <c r="AR213" s="36">
        <v>40687728</v>
      </c>
      <c r="AS213" s="19"/>
      <c r="AT213" s="47">
        <f>IF($AP213,AR213/$AP213*100,0)</f>
        <v>50.6229288339607</v>
      </c>
      <c r="AU213" s="19"/>
      <c r="AV213" s="36">
        <v>6280647</v>
      </c>
      <c r="AW213" s="19"/>
      <c r="AX213" s="47">
        <f>IF($AP213,AV213/$AP213*100,0)</f>
        <v>7.8142664076064596</v>
      </c>
      <c r="AY213" s="19"/>
      <c r="AZ213" s="36">
        <v>0</v>
      </c>
      <c r="BA213" s="19"/>
      <c r="BB213" s="47">
        <f>IF($AP213,AZ213/$AP213*100,0)</f>
        <v>0</v>
      </c>
      <c r="BC213" s="19"/>
      <c r="BD213" s="36">
        <v>2430456</v>
      </c>
      <c r="BE213" s="19"/>
      <c r="BF213" s="36">
        <v>1431</v>
      </c>
      <c r="BG213" s="19"/>
      <c r="BH213" s="30">
        <v>91</v>
      </c>
      <c r="BI213" s="19"/>
      <c r="BJ213" s="40">
        <v>53410</v>
      </c>
      <c r="BK213" s="19"/>
      <c r="BL213" s="283">
        <f>IF(E213,BJ213,0)</f>
        <v>53410</v>
      </c>
      <c r="BM213" s="19"/>
      <c r="BN213" s="283">
        <f>IF(K213,BJ213,0)</f>
        <v>53410</v>
      </c>
      <c r="BO213" s="19"/>
      <c r="BP213" s="283">
        <f>IF(Q213,BJ213,0)</f>
        <v>53410</v>
      </c>
      <c r="BQ213" s="19"/>
      <c r="BR213" s="283">
        <f>IF(W213,BJ213,0)</f>
        <v>53410</v>
      </c>
      <c r="BS213" s="19"/>
      <c r="BT213" s="283">
        <f>IF(AD213,BJ213,0)</f>
        <v>53410</v>
      </c>
      <c r="BU213" s="19"/>
      <c r="BV213" s="283">
        <f>IF(AJ213,BJ213,0)</f>
        <v>53410</v>
      </c>
    </row>
    <row r="214" spans="1:74" ht="8.85" customHeight="1" x14ac:dyDescent="0.25">
      <c r="A214" s="30">
        <v>92</v>
      </c>
      <c r="B214" s="31"/>
      <c r="C214" s="30" t="s">
        <v>219</v>
      </c>
      <c r="D214" s="31"/>
      <c r="E214" s="36">
        <v>14504976</v>
      </c>
      <c r="F214" s="31"/>
      <c r="G214" s="47">
        <f>(E214/$BJ214)</f>
        <v>819.72172930206273</v>
      </c>
      <c r="H214" s="31"/>
      <c r="I214" s="47">
        <f>IF(G$219,G214/G$219*100,0)</f>
        <v>56.114553236812924</v>
      </c>
      <c r="J214" s="31"/>
      <c r="K214" s="36">
        <v>1365657</v>
      </c>
      <c r="L214" s="31"/>
      <c r="M214" s="47">
        <f>(K214/$BJ214)</f>
        <v>77.177564283695958</v>
      </c>
      <c r="N214" s="31"/>
      <c r="O214" s="47">
        <f>IF(M$219,M214/M$219*100,0)</f>
        <v>96.64607110479011</v>
      </c>
      <c r="P214" s="31"/>
      <c r="Q214" s="36">
        <v>1706266</v>
      </c>
      <c r="R214" s="31"/>
      <c r="S214" s="47">
        <f>(Q214/$BJ214)</f>
        <v>96.426448149194684</v>
      </c>
      <c r="T214" s="31"/>
      <c r="U214" s="47">
        <f>IF(S$219,S214/S$219*100,0)</f>
        <v>88.083425383715266</v>
      </c>
      <c r="V214" s="31"/>
      <c r="W214" s="36">
        <v>3369687</v>
      </c>
      <c r="X214" s="31"/>
      <c r="Y214" s="47">
        <f>(W214/$BJ214)</f>
        <v>190.43159084487144</v>
      </c>
      <c r="Z214" s="31"/>
      <c r="AA214" s="47">
        <f>IF(Y$219,Y214/Y$219*100,0)</f>
        <v>107.63095378881924</v>
      </c>
      <c r="AB214" s="31"/>
      <c r="AC214" s="19"/>
      <c r="AD214" s="36">
        <v>1119136</v>
      </c>
      <c r="AE214" s="31"/>
      <c r="AF214" s="47">
        <f>(AD214/$BJ214)</f>
        <v>63.245888669115573</v>
      </c>
      <c r="AG214" s="31"/>
      <c r="AH214" s="47">
        <f>IF(AF$219,AF214/AF$219*100,0)</f>
        <v>77.572824945433894</v>
      </c>
      <c r="AI214" s="31"/>
      <c r="AJ214" s="36">
        <v>10288</v>
      </c>
      <c r="AK214" s="31"/>
      <c r="AL214" s="47">
        <f>(AJ214/$BJ214)</f>
        <v>0.58140717716869172</v>
      </c>
      <c r="AM214" s="31"/>
      <c r="AN214" s="47">
        <f>IF(AL$219,AL214/AL$219*100,0)</f>
        <v>72.051140450756108</v>
      </c>
      <c r="AO214" s="31"/>
      <c r="AP214" s="36">
        <f>(E214+K214+Q214+W214+AD214+AJ214)</f>
        <v>22076010</v>
      </c>
      <c r="AQ214" s="19"/>
      <c r="AR214" s="36">
        <v>12377756</v>
      </c>
      <c r="AS214" s="19"/>
      <c r="AT214" s="47">
        <f>IF($AP214,AR214/$AP214*100,0)</f>
        <v>56.068809535781149</v>
      </c>
      <c r="AU214" s="19"/>
      <c r="AV214" s="36">
        <v>2241995</v>
      </c>
      <c r="AW214" s="19"/>
      <c r="AX214" s="47">
        <f>IF($AP214,AV214/$AP214*100,0)</f>
        <v>10.155798081265591</v>
      </c>
      <c r="AY214" s="19"/>
      <c r="AZ214" s="36">
        <v>0</v>
      </c>
      <c r="BA214" s="19"/>
      <c r="BB214" s="47">
        <f>IF($AP214,AZ214/$AP214*100,0)</f>
        <v>0</v>
      </c>
      <c r="BC214" s="19"/>
      <c r="BD214" s="36">
        <v>217477</v>
      </c>
      <c r="BE214" s="19"/>
      <c r="BF214" s="36">
        <v>151</v>
      </c>
      <c r="BG214" s="19"/>
      <c r="BH214" s="30">
        <v>92</v>
      </c>
      <c r="BI214" s="19"/>
      <c r="BJ214" s="40">
        <v>17695</v>
      </c>
      <c r="BK214" s="19"/>
      <c r="BL214" s="283">
        <f>IF(E214,BJ214,0)</f>
        <v>17695</v>
      </c>
      <c r="BM214" s="19"/>
      <c r="BN214" s="283">
        <f>IF(K214,BJ214,0)</f>
        <v>17695</v>
      </c>
      <c r="BO214" s="19"/>
      <c r="BP214" s="283">
        <f>IF(Q214,BJ214,0)</f>
        <v>17695</v>
      </c>
      <c r="BQ214" s="19"/>
      <c r="BR214" s="283">
        <f>IF(W214,BJ214,0)</f>
        <v>17695</v>
      </c>
      <c r="BS214" s="19"/>
      <c r="BT214" s="283">
        <f>IF(AD214,BJ214,0)</f>
        <v>17695</v>
      </c>
      <c r="BU214" s="19"/>
      <c r="BV214" s="283">
        <f>IF(AJ214,BJ214,0)</f>
        <v>17695</v>
      </c>
    </row>
    <row r="215" spans="1:74" ht="8.85" customHeight="1" x14ac:dyDescent="0.25">
      <c r="A215" s="30">
        <v>93</v>
      </c>
      <c r="B215" s="31"/>
      <c r="C215" s="30" t="s">
        <v>220</v>
      </c>
      <c r="D215" s="31"/>
      <c r="E215" s="36">
        <v>40485269</v>
      </c>
      <c r="F215" s="31"/>
      <c r="G215" s="47">
        <f>(E215/$BJ215)</f>
        <v>1024.9175717070455</v>
      </c>
      <c r="H215" s="31"/>
      <c r="I215" s="47">
        <f>IF(G$219,G215/G$219*100,0)</f>
        <v>70.161360355627352</v>
      </c>
      <c r="J215" s="31"/>
      <c r="K215" s="36">
        <v>2440838</v>
      </c>
      <c r="L215" s="31"/>
      <c r="M215" s="47">
        <f>(K215/$BJ215)</f>
        <v>61.79180273917116</v>
      </c>
      <c r="N215" s="31"/>
      <c r="O215" s="47">
        <f>IF(M$219,M215/M$219*100,0)</f>
        <v>77.379158265100799</v>
      </c>
      <c r="P215" s="31"/>
      <c r="Q215" s="36">
        <v>3414112</v>
      </c>
      <c r="R215" s="31"/>
      <c r="S215" s="47">
        <f>(Q215/$BJ215)</f>
        <v>86.431027062606006</v>
      </c>
      <c r="T215" s="31"/>
      <c r="U215" s="47">
        <f>IF(S$219,S215/S$219*100,0)</f>
        <v>78.952829532075981</v>
      </c>
      <c r="V215" s="31"/>
      <c r="W215" s="36">
        <v>5831823</v>
      </c>
      <c r="X215" s="31"/>
      <c r="Y215" s="47">
        <f>(W215/$BJ215)</f>
        <v>147.63735095314044</v>
      </c>
      <c r="Z215" s="31"/>
      <c r="AA215" s="47">
        <f>IF(Y$219,Y215/Y$219*100,0)</f>
        <v>83.443869934824377</v>
      </c>
      <c r="AB215" s="31"/>
      <c r="AC215" s="19"/>
      <c r="AD215" s="36">
        <v>2585522</v>
      </c>
      <c r="AE215" s="31"/>
      <c r="AF215" s="47">
        <f>(AD215/$BJ215)</f>
        <v>65.45459608617503</v>
      </c>
      <c r="AG215" s="31"/>
      <c r="AH215" s="47">
        <f>IF(AF$219,AF215/AF$219*100,0)</f>
        <v>80.281865444739935</v>
      </c>
      <c r="AI215" s="31"/>
      <c r="AJ215" s="36">
        <v>53037</v>
      </c>
      <c r="AK215" s="31"/>
      <c r="AL215" s="47">
        <f>(AJ215/$BJ215)</f>
        <v>1.3426748689906585</v>
      </c>
      <c r="AM215" s="31"/>
      <c r="AN215" s="47">
        <f>IF(AL$219,AL215/AL$219*100,0)</f>
        <v>166.39157438071598</v>
      </c>
      <c r="AO215" s="31"/>
      <c r="AP215" s="36">
        <f>(E215+K215+Q215+W215+AD215+AJ215)</f>
        <v>54810601</v>
      </c>
      <c r="AQ215" s="19"/>
      <c r="AR215" s="36">
        <v>36566013</v>
      </c>
      <c r="AS215" s="19"/>
      <c r="AT215" s="47">
        <f>IF($AP215,AR215/$AP215*100,0)</f>
        <v>66.713395461582337</v>
      </c>
      <c r="AU215" s="19"/>
      <c r="AV215" s="36">
        <v>6245525</v>
      </c>
      <c r="AW215" s="19"/>
      <c r="AX215" s="47">
        <f>IF($AP215,AV215/$AP215*100,0)</f>
        <v>11.394739130848064</v>
      </c>
      <c r="AY215" s="19"/>
      <c r="AZ215" s="36">
        <v>0</v>
      </c>
      <c r="BA215" s="19"/>
      <c r="BB215" s="47">
        <f>IF($AP215,AZ215/$AP215*100,0)</f>
        <v>0</v>
      </c>
      <c r="BC215" s="19"/>
      <c r="BD215" s="36">
        <v>837843</v>
      </c>
      <c r="BE215" s="19"/>
      <c r="BF215" s="36">
        <v>213</v>
      </c>
      <c r="BG215" s="19"/>
      <c r="BH215" s="30">
        <v>93</v>
      </c>
      <c r="BI215" s="19"/>
      <c r="BJ215" s="40">
        <v>39501</v>
      </c>
      <c r="BK215" s="19"/>
      <c r="BL215" s="283">
        <f>IF(E215,BJ215,0)</f>
        <v>39501</v>
      </c>
      <c r="BM215" s="19"/>
      <c r="BN215" s="283">
        <f>IF(K215,BJ215,0)</f>
        <v>39501</v>
      </c>
      <c r="BO215" s="19"/>
      <c r="BP215" s="283">
        <f>IF(Q215,BJ215,0)</f>
        <v>39501</v>
      </c>
      <c r="BQ215" s="19"/>
      <c r="BR215" s="283">
        <f>IF(W215,BJ215,0)</f>
        <v>39501</v>
      </c>
      <c r="BS215" s="19"/>
      <c r="BT215" s="283">
        <f>IF(AD215,BJ215,0)</f>
        <v>39501</v>
      </c>
      <c r="BU215" s="19"/>
      <c r="BV215" s="283">
        <f>IF(AJ215,BJ215,0)</f>
        <v>39501</v>
      </c>
    </row>
    <row r="216" spans="1:74" ht="8.85" customHeight="1" x14ac:dyDescent="0.25">
      <c r="A216" s="30">
        <v>94</v>
      </c>
      <c r="B216" s="31"/>
      <c r="C216" s="30" t="s">
        <v>221</v>
      </c>
      <c r="D216" s="31"/>
      <c r="E216" s="36">
        <v>32428467</v>
      </c>
      <c r="F216" s="31"/>
      <c r="G216" s="47">
        <f>(E216/$BJ216)</f>
        <v>1139.3600941606353</v>
      </c>
      <c r="H216" s="31"/>
      <c r="I216" s="47">
        <f>IF(G$219,G216/G$219*100,0)</f>
        <v>77.995593351067058</v>
      </c>
      <c r="J216" s="31"/>
      <c r="K216" s="36">
        <v>1175525</v>
      </c>
      <c r="L216" s="31"/>
      <c r="M216" s="47">
        <f>(K216/$BJ216)</f>
        <v>41.30155997470311</v>
      </c>
      <c r="N216" s="31"/>
      <c r="O216" s="47">
        <f>IF(M$219,M216/M$219*100,0)</f>
        <v>51.720127981509222</v>
      </c>
      <c r="P216" s="31"/>
      <c r="Q216" s="36">
        <v>2635055</v>
      </c>
      <c r="R216" s="31"/>
      <c r="S216" s="47">
        <f>(Q216/$BJ216)</f>
        <v>92.581512191694188</v>
      </c>
      <c r="T216" s="31"/>
      <c r="U216" s="47">
        <f>IF(S$219,S216/S$219*100,0)</f>
        <v>84.571161518166178</v>
      </c>
      <c r="V216" s="31"/>
      <c r="W216" s="36">
        <v>4700195</v>
      </c>
      <c r="X216" s="31"/>
      <c r="Y216" s="47">
        <f>(W216/$BJ216)</f>
        <v>165.1393085517532</v>
      </c>
      <c r="Z216" s="31"/>
      <c r="AA216" s="47">
        <f>IF(Y$219,Y216/Y$219*100,0)</f>
        <v>93.33588617620893</v>
      </c>
      <c r="AB216" s="31"/>
      <c r="AC216" s="19"/>
      <c r="AD216" s="36">
        <v>1885383</v>
      </c>
      <c r="AE216" s="31"/>
      <c r="AF216" s="47">
        <f>(AD216/$BJ216)</f>
        <v>66.242112290070978</v>
      </c>
      <c r="AG216" s="31"/>
      <c r="AH216" s="47">
        <f>IF(AF$219,AF216/AF$219*100,0)</f>
        <v>81.247775765743043</v>
      </c>
      <c r="AI216" s="31"/>
      <c r="AJ216" s="36">
        <v>38396</v>
      </c>
      <c r="AK216" s="31"/>
      <c r="AL216" s="47">
        <f>(AJ216/$BJ216)</f>
        <v>1.3490267725388236</v>
      </c>
      <c r="AM216" s="31"/>
      <c r="AN216" s="47">
        <f>IF(AL$219,AL216/AL$219*100,0)</f>
        <v>167.17873682495551</v>
      </c>
      <c r="AO216" s="31"/>
      <c r="AP216" s="36">
        <f>(E216+K216+Q216+W216+AD216+AJ216)</f>
        <v>42863021</v>
      </c>
      <c r="AQ216" s="19"/>
      <c r="AR216" s="36">
        <v>24593670</v>
      </c>
      <c r="AS216" s="19"/>
      <c r="AT216" s="47">
        <f>IF($AP216,AR216/$AP216*100,0)</f>
        <v>57.377360312517403</v>
      </c>
      <c r="AU216" s="19"/>
      <c r="AV216" s="36">
        <v>3470992</v>
      </c>
      <c r="AW216" s="19"/>
      <c r="AX216" s="47">
        <f>IF($AP216,AV216/$AP216*100,0)</f>
        <v>8.0978706563870055</v>
      </c>
      <c r="AY216" s="19"/>
      <c r="AZ216" s="36">
        <v>0</v>
      </c>
      <c r="BA216" s="19"/>
      <c r="BB216" s="47">
        <f>IF($AP216,AZ216/$AP216*100,0)</f>
        <v>0</v>
      </c>
      <c r="BC216" s="19"/>
      <c r="BD216" s="36">
        <v>1067851</v>
      </c>
      <c r="BE216" s="19"/>
      <c r="BF216" s="36">
        <v>463</v>
      </c>
      <c r="BG216" s="19"/>
      <c r="BH216" s="30">
        <v>94</v>
      </c>
      <c r="BI216" s="19"/>
      <c r="BJ216" s="40">
        <v>28462</v>
      </c>
      <c r="BK216" s="19"/>
      <c r="BL216" s="283">
        <f>IF(E216,BJ216,0)</f>
        <v>28462</v>
      </c>
      <c r="BM216" s="19"/>
      <c r="BN216" s="283">
        <f>IF(K216,BJ216,0)</f>
        <v>28462</v>
      </c>
      <c r="BO216" s="19"/>
      <c r="BP216" s="283">
        <f>IF(Q216,BJ216,0)</f>
        <v>28462</v>
      </c>
      <c r="BQ216" s="19"/>
      <c r="BR216" s="283">
        <f>IF(W216,BJ216,0)</f>
        <v>28462</v>
      </c>
      <c r="BS216" s="19"/>
      <c r="BT216" s="283">
        <f>IF(AD216,BJ216,0)</f>
        <v>28462</v>
      </c>
      <c r="BU216" s="19"/>
      <c r="BV216" s="283">
        <f>IF(AJ216,BJ216,0)</f>
        <v>28462</v>
      </c>
    </row>
    <row r="217" spans="1:74" ht="8.85" customHeight="1" x14ac:dyDescent="0.25">
      <c r="A217" s="41">
        <v>95</v>
      </c>
      <c r="B217" s="31"/>
      <c r="C217" s="30" t="s">
        <v>222</v>
      </c>
      <c r="D217" s="31"/>
      <c r="E217" s="42">
        <v>100166677</v>
      </c>
      <c r="F217" s="31"/>
      <c r="G217" s="47">
        <f>(E217/$BJ217)</f>
        <v>1460.4749872421082</v>
      </c>
      <c r="H217" s="31"/>
      <c r="I217" s="47">
        <f>IF(G$219,G217/G$219*100,0)</f>
        <v>99.977710109513779</v>
      </c>
      <c r="J217" s="31"/>
      <c r="K217" s="42">
        <v>7888370</v>
      </c>
      <c r="L217" s="31"/>
      <c r="M217" s="47">
        <f>(K217/$BJ217)</f>
        <v>115.01596559014362</v>
      </c>
      <c r="N217" s="31"/>
      <c r="O217" s="47">
        <f>IF(M$219,M217/M$219*100,0)</f>
        <v>144.02943772299608</v>
      </c>
      <c r="P217" s="31"/>
      <c r="Q217" s="42">
        <v>7817852</v>
      </c>
      <c r="R217" s="31"/>
      <c r="S217" s="47">
        <f>(Q217/$BJ217)</f>
        <v>113.98778158489466</v>
      </c>
      <c r="T217" s="31"/>
      <c r="U217" s="47">
        <f>IF(S$219,S217/S$219*100,0)</f>
        <v>104.12531464763026</v>
      </c>
      <c r="V217" s="31"/>
      <c r="W217" s="42">
        <v>14242692</v>
      </c>
      <c r="X217" s="31"/>
      <c r="Y217" s="47">
        <f>(W217/$BJ217)</f>
        <v>207.66482467011738</v>
      </c>
      <c r="Z217" s="31"/>
      <c r="AA217" s="47">
        <f>IF(Y$219,Y217/Y$219*100,0)</f>
        <v>117.37108873831895</v>
      </c>
      <c r="AB217" s="31"/>
      <c r="AC217" s="19"/>
      <c r="AD217" s="42">
        <v>3563276</v>
      </c>
      <c r="AE217" s="31"/>
      <c r="AF217" s="47">
        <f>(AD217/$BJ217)</f>
        <v>51.954159072683531</v>
      </c>
      <c r="AG217" s="31"/>
      <c r="AH217" s="47">
        <f>IF(AF$219,AF217/AF$219*100,0)</f>
        <v>63.723207496024337</v>
      </c>
      <c r="AI217" s="31"/>
      <c r="AJ217" s="42">
        <v>0</v>
      </c>
      <c r="AK217" s="31"/>
      <c r="AL217" s="47">
        <f>(AJ217/$BJ217)</f>
        <v>0</v>
      </c>
      <c r="AM217" s="31"/>
      <c r="AN217" s="47">
        <f>IF(AL$219,AL217/AL$219*100,0)</f>
        <v>0</v>
      </c>
      <c r="AO217" s="31"/>
      <c r="AP217" s="42">
        <f>(E217+K217+Q217+W217+AD217+AJ217)</f>
        <v>133678867</v>
      </c>
      <c r="AQ217" s="19"/>
      <c r="AR217" s="42">
        <v>62488804</v>
      </c>
      <c r="AS217" s="19"/>
      <c r="AT217" s="47">
        <f>IF($AP217,AR217/$AP217*100,0)</f>
        <v>46.745462018315884</v>
      </c>
      <c r="AU217" s="19"/>
      <c r="AV217" s="42">
        <v>5322020</v>
      </c>
      <c r="AW217" s="19"/>
      <c r="AX217" s="47">
        <f>IF($AP217,AV217/$AP217*100,0)</f>
        <v>3.9811977161655623</v>
      </c>
      <c r="AY217" s="19"/>
      <c r="AZ217" s="42">
        <v>11597142</v>
      </c>
      <c r="BA217" s="19"/>
      <c r="BB217" s="47">
        <f>IF($AP217,AZ217/$AP217*100,0)</f>
        <v>8.6753742459531775</v>
      </c>
      <c r="BC217" s="19"/>
      <c r="BD217" s="42">
        <v>2938737</v>
      </c>
      <c r="BE217" s="19"/>
      <c r="BF217" s="42">
        <v>514</v>
      </c>
      <c r="BG217" s="19"/>
      <c r="BH217" s="41">
        <v>95</v>
      </c>
      <c r="BI217" s="19"/>
      <c r="BJ217" s="284">
        <v>68585</v>
      </c>
      <c r="BK217" s="19"/>
      <c r="BL217" s="285">
        <f>IF(E217,BJ217,0)</f>
        <v>68585</v>
      </c>
      <c r="BM217" s="19"/>
      <c r="BN217" s="285">
        <f>IF(K217,BJ217,0)</f>
        <v>68585</v>
      </c>
      <c r="BO217" s="19"/>
      <c r="BP217" s="285">
        <f>IF(Q217,BJ217,0)</f>
        <v>68585</v>
      </c>
      <c r="BQ217" s="19"/>
      <c r="BR217" s="285">
        <f>IF(W217,BJ217,0)</f>
        <v>68585</v>
      </c>
      <c r="BS217" s="19"/>
      <c r="BT217" s="285">
        <f>IF(AD217,BJ217,0)</f>
        <v>68585</v>
      </c>
      <c r="BU217" s="19"/>
      <c r="BV217" s="285">
        <f>IF(AJ217,BJ217,0)</f>
        <v>0</v>
      </c>
    </row>
    <row r="218" spans="1:74" ht="8.85" customHeight="1" x14ac:dyDescent="0.25">
      <c r="A218" s="31"/>
      <c r="B218" s="31"/>
      <c r="C218" s="30"/>
      <c r="D218" s="31"/>
      <c r="E218" s="31"/>
      <c r="F218" s="31"/>
      <c r="G218" s="38"/>
      <c r="H218" s="38"/>
      <c r="I218" s="38"/>
      <c r="J218" s="31"/>
      <c r="K218" s="31"/>
      <c r="L218" s="31"/>
      <c r="M218" s="38"/>
      <c r="N218" s="38"/>
      <c r="O218" s="38"/>
      <c r="P218" s="31"/>
      <c r="Q218" s="31"/>
      <c r="R218" s="31"/>
      <c r="S218" s="38"/>
      <c r="T218" s="38"/>
      <c r="U218" s="38"/>
      <c r="V218" s="31"/>
      <c r="W218" s="31"/>
      <c r="X218" s="31"/>
      <c r="Y218" s="38"/>
      <c r="Z218" s="38"/>
      <c r="AA218" s="38"/>
      <c r="AB218" s="31"/>
      <c r="AC218" s="19"/>
      <c r="AD218" s="31"/>
      <c r="AE218" s="31"/>
      <c r="AF218" s="38"/>
      <c r="AG218" s="38"/>
      <c r="AH218" s="38"/>
      <c r="AI218" s="31"/>
      <c r="AJ218" s="31"/>
      <c r="AK218" s="31"/>
      <c r="AL218" s="38"/>
      <c r="AM218" s="38"/>
      <c r="AN218" s="38"/>
      <c r="AO218" s="31"/>
      <c r="AP218" s="30"/>
      <c r="AQ218" s="19"/>
      <c r="AR218" s="31"/>
      <c r="AS218" s="19"/>
      <c r="AT218" s="38"/>
      <c r="AU218" s="19"/>
      <c r="AV218" s="31"/>
      <c r="AW218" s="19"/>
      <c r="AX218" s="38"/>
      <c r="AY218" s="19"/>
      <c r="AZ218" s="31"/>
      <c r="BA218" s="19"/>
      <c r="BB218" s="38"/>
      <c r="BC218" s="19"/>
      <c r="BD218" s="31"/>
      <c r="BE218" s="19"/>
      <c r="BF218" s="30"/>
      <c r="BG218" s="19"/>
      <c r="BH218" s="31"/>
      <c r="BI218" s="19"/>
      <c r="BJ218" s="19"/>
      <c r="BK218" s="19"/>
      <c r="BL218" s="19"/>
      <c r="BM218" s="19"/>
      <c r="BN218" s="19"/>
      <c r="BO218" s="19"/>
      <c r="BP218" s="19"/>
      <c r="BQ218" s="19"/>
      <c r="BR218" s="19"/>
      <c r="BS218" s="19"/>
      <c r="BT218" s="19"/>
      <c r="BU218" s="19"/>
      <c r="BV218" s="19"/>
    </row>
    <row r="219" spans="1:74" ht="8.85" customHeight="1" x14ac:dyDescent="0.25">
      <c r="A219" s="41">
        <f>A217</f>
        <v>95</v>
      </c>
      <c r="B219" s="31"/>
      <c r="C219" s="44" t="s">
        <v>68</v>
      </c>
      <c r="D219" s="31"/>
      <c r="E219" s="45">
        <f>SUM(E89:E217)</f>
        <v>8533814494</v>
      </c>
      <c r="F219" s="31"/>
      <c r="G219" s="46">
        <f>IF(E219=0,0,IF(ISNONTEXT(H219),E219/$BJ219,E219/BL219))</f>
        <v>1460.8005980956457</v>
      </c>
      <c r="H219" s="281"/>
      <c r="I219" s="47">
        <f>IF(G$219,G219/G$219*100,0)</f>
        <v>100</v>
      </c>
      <c r="J219" s="31"/>
      <c r="K219" s="45">
        <f>SUM(K89:K217)</f>
        <v>466508031</v>
      </c>
      <c r="L219" s="31"/>
      <c r="M219" s="46">
        <f>IF(K219=0,0,IF(ISNONTEXT(N219),K219/$BJ219,K219/BN219))</f>
        <v>79.855873499518566</v>
      </c>
      <c r="N219" s="281"/>
      <c r="O219" s="47">
        <f>IF(M$219,M219/M$219*100,0)</f>
        <v>100</v>
      </c>
      <c r="P219" s="31"/>
      <c r="Q219" s="45">
        <f>SUM(Q89:Q217)</f>
        <v>639520153</v>
      </c>
      <c r="R219" s="31"/>
      <c r="S219" s="46">
        <f>IF(Q219=0,0,IF(ISNONTEXT(T219),Q219/$BJ219,Q219/BP219))</f>
        <v>109.47172834064406</v>
      </c>
      <c r="T219" s="281"/>
      <c r="U219" s="47">
        <f>IF(S$219,S219/S$219*100,0)</f>
        <v>100</v>
      </c>
      <c r="V219" s="31"/>
      <c r="W219" s="45">
        <f>SUM(W89:W217)</f>
        <v>1033603727</v>
      </c>
      <c r="X219" s="31"/>
      <c r="Y219" s="46">
        <f>IF(W219=0,0,IF(ISNONTEXT(Z219),W219/$BJ219,W219/BR219))</f>
        <v>176.93013407510432</v>
      </c>
      <c r="Z219" s="281"/>
      <c r="AA219" s="47">
        <f>IF(Y$219,Y219/Y$219*100,0)</f>
        <v>100</v>
      </c>
      <c r="AB219" s="31"/>
      <c r="AC219" s="19"/>
      <c r="AD219" s="45">
        <f>SUM(AD89:AD217)</f>
        <v>476293826</v>
      </c>
      <c r="AE219" s="31"/>
      <c r="AF219" s="46">
        <f>IF(AD219=0,0,IF(ISNONTEXT(AG219),AD219/$BJ219,AD219/BT219))</f>
        <v>81.530985514068689</v>
      </c>
      <c r="AG219" s="281"/>
      <c r="AH219" s="47">
        <f>IF(AF$219,AF219/AF$219*100,0)</f>
        <v>100</v>
      </c>
      <c r="AI219" s="31"/>
      <c r="AJ219" s="45">
        <f>SUM(AJ89:AJ217)</f>
        <v>4714024</v>
      </c>
      <c r="AK219" s="31"/>
      <c r="AL219" s="46">
        <f>IF(AJ219=0,0,IF(ISNONTEXT(AM219),AJ219/$BJ219,AJ219/BV219))</f>
        <v>0.80693681395100036</v>
      </c>
      <c r="AM219" s="281"/>
      <c r="AN219" s="47">
        <f>IF(AL$219,AL219/AL$219*100,0)</f>
        <v>100</v>
      </c>
      <c r="AO219" s="31"/>
      <c r="AP219" s="45">
        <f>SUM(AP89:AP217)</f>
        <v>11154454255</v>
      </c>
      <c r="AQ219" s="19"/>
      <c r="AR219" s="45">
        <f>SUM(AR89:AR217)</f>
        <v>4506626058</v>
      </c>
      <c r="AS219" s="19"/>
      <c r="AT219" s="47">
        <f>IF($AP219,AR219/$AP219*100,0)</f>
        <v>40.402030928406006</v>
      </c>
      <c r="AU219" s="19"/>
      <c r="AV219" s="45">
        <f>SUM(AV89:AV217)</f>
        <v>622671474</v>
      </c>
      <c r="AW219" s="19"/>
      <c r="AX219" s="47">
        <f>IF($AP219,AV219/$AP219*100,0)</f>
        <v>5.5822674939106651</v>
      </c>
      <c r="AY219" s="19"/>
      <c r="AZ219" s="45">
        <f>SUM(AZ89:AZ217)</f>
        <v>58574966</v>
      </c>
      <c r="BA219" s="19"/>
      <c r="BB219" s="47">
        <f>IF($AP219,AZ219/$AP219*100,0)</f>
        <v>0.52512623801154312</v>
      </c>
      <c r="BC219" s="19"/>
      <c r="BD219" s="45">
        <f>SUM(BD89:BD217)</f>
        <v>264810018</v>
      </c>
      <c r="BE219" s="19"/>
      <c r="BF219" s="45">
        <f>SUM(BF89:BF217)</f>
        <v>267040</v>
      </c>
      <c r="BG219" s="19"/>
      <c r="BH219" s="41">
        <f>BH217</f>
        <v>95</v>
      </c>
      <c r="BI219" s="19"/>
      <c r="BJ219" s="284">
        <f>SUM(BJ89:BJ217)</f>
        <v>5841875</v>
      </c>
      <c r="BK219" s="19"/>
      <c r="BL219" s="285">
        <f>SUM(BL89:BL217)</f>
        <v>5841875</v>
      </c>
      <c r="BM219" s="19"/>
      <c r="BN219" s="285">
        <f>SUM(BN89:BN217)</f>
        <v>5841875</v>
      </c>
      <c r="BO219" s="19"/>
      <c r="BP219" s="285">
        <f>SUM(BP89:BP217)</f>
        <v>5841875</v>
      </c>
      <c r="BQ219" s="19"/>
      <c r="BR219" s="285">
        <f>SUM(BR89:BR217)</f>
        <v>5841875</v>
      </c>
      <c r="BS219" s="19"/>
      <c r="BT219" s="285">
        <f>SUM(BT89:BT217)</f>
        <v>5841875</v>
      </c>
      <c r="BU219" s="19"/>
      <c r="BV219" s="285">
        <f>SUM(BV89:BV217)</f>
        <v>3126832</v>
      </c>
    </row>
    <row r="220" spans="1:74" ht="8.85" customHeight="1" x14ac:dyDescent="0.25">
      <c r="A220" s="31"/>
      <c r="B220" s="31"/>
      <c r="C220" s="30"/>
      <c r="D220" s="3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row>
    <row r="221" spans="1:74" ht="8.85" customHeight="1" x14ac:dyDescent="0.25">
      <c r="A221" s="31"/>
      <c r="B221" s="31"/>
      <c r="C221" s="30"/>
      <c r="D221" s="31"/>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row>
    <row r="222" spans="1:74" ht="8.85" customHeight="1" x14ac:dyDescent="0.25">
      <c r="A222" s="31"/>
      <c r="B222" s="31"/>
      <c r="C222" s="30"/>
      <c r="D222" s="31"/>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row>
    <row r="223" spans="1:74" ht="8.85" customHeight="1" x14ac:dyDescent="0.25">
      <c r="A223" s="31"/>
      <c r="B223" s="31"/>
      <c r="C223" s="30"/>
      <c r="D223" s="31"/>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row>
    <row r="224" spans="1:74" ht="8.85" customHeight="1" x14ac:dyDescent="0.25">
      <c r="A224" s="31"/>
      <c r="B224" s="31"/>
      <c r="C224" s="30"/>
      <c r="D224" s="31"/>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row>
    <row r="225" spans="1:74" ht="7.7" customHeight="1" x14ac:dyDescent="0.25">
      <c r="A225" s="31"/>
      <c r="B225" s="31"/>
      <c r="C225" s="30"/>
      <c r="D225" s="31"/>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row>
    <row r="226" spans="1:74" ht="8.85" hidden="1" customHeight="1" x14ac:dyDescent="0.25">
      <c r="A226" s="31"/>
      <c r="B226" s="31"/>
      <c r="C226" s="30"/>
      <c r="D226" s="31"/>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row>
    <row r="227" spans="1:74" s="15" customFormat="1" ht="10.5" customHeight="1" x14ac:dyDescent="0.25">
      <c r="A227" s="49" t="s">
        <v>549</v>
      </c>
      <c r="B227" s="12"/>
      <c r="C227" s="12"/>
      <c r="D227" s="12"/>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50" t="s">
        <v>550</v>
      </c>
      <c r="BI227" s="10"/>
      <c r="BJ227" s="10"/>
      <c r="BK227" s="10"/>
      <c r="BL227" s="10"/>
      <c r="BM227" s="10"/>
      <c r="BN227" s="10"/>
      <c r="BO227" s="10"/>
      <c r="BP227" s="10"/>
      <c r="BQ227" s="10"/>
      <c r="BR227" s="10"/>
      <c r="BS227" s="10"/>
      <c r="BT227" s="10"/>
      <c r="BU227" s="10"/>
      <c r="BV227" s="10"/>
    </row>
    <row r="228" spans="1:74" s="15" customFormat="1" ht="10.5" customHeight="1" x14ac:dyDescent="0.25">
      <c r="A228" s="12"/>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2"/>
      <c r="Z228" s="10"/>
      <c r="AA228" s="13" t="s">
        <v>45</v>
      </c>
      <c r="AB228" s="10"/>
      <c r="AC228" s="12"/>
      <c r="AD228" s="14" t="s">
        <v>46</v>
      </c>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2"/>
      <c r="BG228" s="12"/>
      <c r="BH228" s="13" t="s">
        <v>518</v>
      </c>
      <c r="BI228" s="10"/>
      <c r="BJ228" s="10"/>
      <c r="BK228" s="10"/>
      <c r="BL228" s="10"/>
      <c r="BM228" s="10"/>
      <c r="BN228" s="10"/>
      <c r="BO228" s="10"/>
      <c r="BP228" s="10"/>
      <c r="BQ228" s="10"/>
      <c r="BR228" s="10"/>
      <c r="BS228" s="10"/>
      <c r="BT228" s="10"/>
      <c r="BU228" s="10"/>
      <c r="BV228" s="10"/>
    </row>
    <row r="229" spans="1:74" s="15" customFormat="1" ht="10.5" customHeight="1" x14ac:dyDescent="0.25">
      <c r="A229" s="279"/>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2"/>
      <c r="Z229" s="10"/>
      <c r="AA229" s="13" t="s">
        <v>519</v>
      </c>
      <c r="AB229" s="10"/>
      <c r="AC229" s="12"/>
      <c r="AD229" s="14" t="s">
        <v>395</v>
      </c>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2"/>
      <c r="BG229" s="12"/>
      <c r="BH229" s="13" t="s">
        <v>223</v>
      </c>
      <c r="BI229" s="10"/>
      <c r="BJ229" s="10"/>
      <c r="BK229" s="10"/>
      <c r="BL229" s="10"/>
      <c r="BM229" s="10"/>
      <c r="BN229" s="10"/>
      <c r="BO229" s="10"/>
      <c r="BP229" s="10"/>
      <c r="BQ229" s="10"/>
      <c r="BR229" s="10"/>
      <c r="BS229" s="10"/>
      <c r="BT229" s="10"/>
      <c r="BU229" s="10"/>
      <c r="BV229" s="10"/>
    </row>
    <row r="230" spans="1:74" s="15" customFormat="1" ht="10.5" customHeight="1" x14ac:dyDescent="0.25">
      <c r="A230" s="28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2"/>
      <c r="Z230" s="10"/>
      <c r="AA230" s="13" t="s">
        <v>51</v>
      </c>
      <c r="AB230" s="10"/>
      <c r="AC230" s="12"/>
      <c r="AD230" s="18" t="s">
        <v>52</v>
      </c>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row>
    <row r="231" spans="1:74" ht="9.6" customHeight="1" x14ac:dyDescent="0.25">
      <c r="A231" s="3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21" t="s">
        <v>396</v>
      </c>
      <c r="AS231" s="21"/>
      <c r="AT231" s="21"/>
      <c r="AU231" s="21"/>
      <c r="AV231" s="21"/>
      <c r="AW231" s="21"/>
      <c r="AX231" s="21"/>
      <c r="AY231" s="21"/>
      <c r="AZ231" s="21"/>
      <c r="BA231" s="21"/>
      <c r="BB231" s="21"/>
      <c r="BC231" s="21"/>
      <c r="BD231" s="21"/>
      <c r="BE231" s="11"/>
      <c r="BF231" s="11"/>
      <c r="BG231" s="11"/>
      <c r="BH231" s="11"/>
      <c r="BI231" s="11"/>
      <c r="BJ231" s="11"/>
      <c r="BK231" s="11"/>
      <c r="BL231" s="11"/>
      <c r="BM231" s="11"/>
      <c r="BN231" s="11"/>
      <c r="BO231" s="11"/>
      <c r="BP231" s="11"/>
      <c r="BQ231" s="11"/>
      <c r="BR231" s="11"/>
      <c r="BS231" s="11"/>
      <c r="BT231" s="11"/>
      <c r="BU231" s="11"/>
      <c r="BV231" s="11"/>
    </row>
    <row r="232" spans="1:74" ht="9.6" customHeight="1" x14ac:dyDescent="0.25">
      <c r="A232" s="3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row>
    <row r="233" spans="1:74" ht="9.6" customHeight="1" x14ac:dyDescent="0.25">
      <c r="A233" s="30"/>
      <c r="B233" s="11"/>
      <c r="C233" s="11"/>
      <c r="D233" s="11"/>
      <c r="E233" s="21" t="s">
        <v>520</v>
      </c>
      <c r="F233" s="21"/>
      <c r="G233" s="21"/>
      <c r="H233" s="21"/>
      <c r="I233" s="21"/>
      <c r="J233" s="21"/>
      <c r="K233" s="21"/>
      <c r="L233" s="21"/>
      <c r="M233" s="21"/>
      <c r="N233" s="21"/>
      <c r="O233" s="21"/>
      <c r="P233" s="21"/>
      <c r="Q233" s="21"/>
      <c r="R233" s="21"/>
      <c r="S233" s="21"/>
      <c r="T233" s="21"/>
      <c r="U233" s="21"/>
      <c r="V233" s="21"/>
      <c r="W233" s="21"/>
      <c r="X233" s="21"/>
      <c r="Y233" s="21"/>
      <c r="Z233" s="21"/>
      <c r="AA233" s="21"/>
      <c r="AB233" s="22"/>
      <c r="AC233" s="86"/>
      <c r="AD233" s="21"/>
      <c r="AE233" s="21"/>
      <c r="AF233" s="21"/>
      <c r="AG233" s="21"/>
      <c r="AH233" s="21"/>
      <c r="AI233" s="11"/>
      <c r="AJ233" s="11"/>
      <c r="AK233" s="11"/>
      <c r="AL233" s="11"/>
      <c r="AM233" s="11"/>
      <c r="AN233" s="11"/>
      <c r="AO233" s="11"/>
      <c r="AP233" s="11"/>
      <c r="AQ233" s="11"/>
      <c r="AR233" s="11"/>
      <c r="AS233" s="11"/>
      <c r="AT233" s="11"/>
      <c r="AU233" s="11"/>
      <c r="AV233" s="21" t="s">
        <v>400</v>
      </c>
      <c r="AW233" s="21"/>
      <c r="AX233" s="21"/>
      <c r="AY233" s="21"/>
      <c r="AZ233" s="21"/>
      <c r="BA233" s="21"/>
      <c r="BB233" s="21"/>
      <c r="BC233" s="11"/>
      <c r="BD233" s="11"/>
      <c r="BE233" s="11"/>
      <c r="BF233" s="11"/>
      <c r="BG233" s="11"/>
      <c r="BH233" s="11"/>
      <c r="BI233" s="11"/>
      <c r="BJ233" s="11"/>
      <c r="BK233" s="11"/>
      <c r="BL233" s="11"/>
      <c r="BM233" s="11"/>
      <c r="BN233" s="11"/>
      <c r="BO233" s="11"/>
      <c r="BP233" s="11"/>
      <c r="BQ233" s="11"/>
      <c r="BR233" s="11"/>
      <c r="BS233" s="11"/>
      <c r="BT233" s="11"/>
      <c r="BU233" s="11"/>
      <c r="BV233" s="11"/>
    </row>
    <row r="234" spans="1:74" ht="9.6" customHeight="1" x14ac:dyDescent="0.25">
      <c r="A234" s="3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22" t="s">
        <v>521</v>
      </c>
      <c r="AE234" s="22"/>
      <c r="AF234" s="22"/>
      <c r="AG234" s="22"/>
      <c r="AH234" s="22"/>
      <c r="AI234" s="11"/>
      <c r="AJ234" s="22" t="s">
        <v>522</v>
      </c>
      <c r="AK234" s="22"/>
      <c r="AL234" s="22"/>
      <c r="AM234" s="22"/>
      <c r="AN234" s="22"/>
      <c r="AO234" s="11"/>
      <c r="AP234" s="11"/>
      <c r="AQ234" s="11"/>
      <c r="AR234" s="22" t="s">
        <v>401</v>
      </c>
      <c r="AS234" s="22"/>
      <c r="AT234" s="22"/>
      <c r="AU234" s="11"/>
      <c r="AV234" s="11"/>
      <c r="AW234" s="11"/>
      <c r="AX234" s="11"/>
      <c r="AY234" s="11"/>
      <c r="AZ234" s="11"/>
      <c r="BA234" s="11"/>
      <c r="BB234" s="11"/>
      <c r="BC234" s="11"/>
      <c r="BD234" s="11"/>
      <c r="BE234" s="11"/>
      <c r="BF234" s="27" t="s">
        <v>300</v>
      </c>
      <c r="BG234" s="11"/>
      <c r="BH234" s="11"/>
      <c r="BI234" s="11"/>
      <c r="BJ234" s="11"/>
      <c r="BK234" s="11"/>
      <c r="BL234" s="11"/>
      <c r="BM234" s="11"/>
      <c r="BN234" s="11"/>
      <c r="BO234" s="11"/>
      <c r="BP234" s="11"/>
      <c r="BQ234" s="11"/>
      <c r="BR234" s="11"/>
      <c r="BS234" s="11"/>
      <c r="BT234" s="11"/>
      <c r="BU234" s="11"/>
      <c r="BV234" s="11"/>
    </row>
    <row r="235" spans="1:74" ht="9.6" customHeight="1" x14ac:dyDescent="0.25">
      <c r="A235" s="30"/>
      <c r="B235" s="11"/>
      <c r="C235" s="11"/>
      <c r="D235" s="11"/>
      <c r="E235" s="21" t="s">
        <v>523</v>
      </c>
      <c r="F235" s="21"/>
      <c r="G235" s="21"/>
      <c r="H235" s="21"/>
      <c r="I235" s="21"/>
      <c r="J235" s="11"/>
      <c r="K235" s="21" t="s">
        <v>524</v>
      </c>
      <c r="L235" s="21"/>
      <c r="M235" s="21"/>
      <c r="N235" s="21"/>
      <c r="O235" s="21"/>
      <c r="P235" s="11"/>
      <c r="Q235" s="21" t="s">
        <v>525</v>
      </c>
      <c r="R235" s="21"/>
      <c r="S235" s="21"/>
      <c r="T235" s="21"/>
      <c r="U235" s="21"/>
      <c r="V235" s="11"/>
      <c r="W235" s="21" t="s">
        <v>526</v>
      </c>
      <c r="X235" s="21"/>
      <c r="Y235" s="21"/>
      <c r="Z235" s="21"/>
      <c r="AA235" s="21"/>
      <c r="AB235" s="11"/>
      <c r="AC235" s="73"/>
      <c r="AD235" s="21" t="s">
        <v>527</v>
      </c>
      <c r="AE235" s="21"/>
      <c r="AF235" s="21"/>
      <c r="AG235" s="21"/>
      <c r="AH235" s="21"/>
      <c r="AI235" s="11"/>
      <c r="AJ235" s="21" t="s">
        <v>528</v>
      </c>
      <c r="AK235" s="21"/>
      <c r="AL235" s="21"/>
      <c r="AM235" s="21"/>
      <c r="AN235" s="21"/>
      <c r="AO235" s="11"/>
      <c r="AP235" s="11"/>
      <c r="AQ235" s="11"/>
      <c r="AR235" s="21" t="s">
        <v>403</v>
      </c>
      <c r="AS235" s="21"/>
      <c r="AT235" s="21"/>
      <c r="AU235" s="11"/>
      <c r="AV235" s="21" t="s">
        <v>62</v>
      </c>
      <c r="AW235" s="21"/>
      <c r="AX235" s="21"/>
      <c r="AY235" s="11"/>
      <c r="AZ235" s="21" t="s">
        <v>63</v>
      </c>
      <c r="BA235" s="21"/>
      <c r="BB235" s="21"/>
      <c r="BC235" s="11"/>
      <c r="BD235" s="11"/>
      <c r="BE235" s="11"/>
      <c r="BF235" s="23" t="s">
        <v>529</v>
      </c>
      <c r="BG235" s="11"/>
      <c r="BH235" s="11"/>
      <c r="BI235" s="11"/>
      <c r="BJ235" s="11"/>
      <c r="BK235" s="11"/>
      <c r="BL235" s="11"/>
      <c r="BM235" s="11"/>
      <c r="BN235" s="11"/>
      <c r="BO235" s="11"/>
      <c r="BP235" s="11"/>
      <c r="BQ235" s="11"/>
      <c r="BR235" s="11"/>
      <c r="BS235" s="11"/>
      <c r="BT235" s="11"/>
      <c r="BU235" s="11"/>
      <c r="BV235" s="11"/>
    </row>
    <row r="236" spans="1:74" ht="9.6" customHeight="1"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25" t="s">
        <v>459</v>
      </c>
      <c r="BE236" s="11"/>
      <c r="BF236" s="25" t="s">
        <v>530</v>
      </c>
      <c r="BG236" s="11"/>
      <c r="BH236" s="11"/>
      <c r="BI236" s="11"/>
      <c r="BJ236" s="11"/>
      <c r="BK236" s="11"/>
      <c r="BL236" s="11"/>
      <c r="BM236" s="11"/>
      <c r="BN236" s="25" t="s">
        <v>531</v>
      </c>
      <c r="BO236" s="11"/>
      <c r="BP236" s="25" t="s">
        <v>532</v>
      </c>
      <c r="BQ236" s="11"/>
      <c r="BR236" s="25" t="s">
        <v>533</v>
      </c>
      <c r="BS236" s="11"/>
      <c r="BT236" s="25" t="s">
        <v>534</v>
      </c>
      <c r="BU236" s="11"/>
      <c r="BV236" s="25" t="s">
        <v>535</v>
      </c>
    </row>
    <row r="237" spans="1:74" ht="9.6" customHeight="1" x14ac:dyDescent="0.25">
      <c r="A237" s="11"/>
      <c r="B237" s="11"/>
      <c r="C237" s="11"/>
      <c r="D237" s="11"/>
      <c r="E237" s="11"/>
      <c r="F237" s="11"/>
      <c r="G237" s="11"/>
      <c r="H237" s="11"/>
      <c r="I237" s="25" t="s">
        <v>67</v>
      </c>
      <c r="J237" s="11"/>
      <c r="K237" s="11"/>
      <c r="L237" s="11"/>
      <c r="M237" s="11"/>
      <c r="N237" s="11"/>
      <c r="O237" s="25" t="s">
        <v>67</v>
      </c>
      <c r="P237" s="11"/>
      <c r="Q237" s="11"/>
      <c r="R237" s="11"/>
      <c r="S237" s="11"/>
      <c r="T237" s="11"/>
      <c r="U237" s="25" t="s">
        <v>67</v>
      </c>
      <c r="V237" s="11"/>
      <c r="W237" s="11"/>
      <c r="X237" s="11"/>
      <c r="Y237" s="11"/>
      <c r="Z237" s="11"/>
      <c r="AA237" s="25" t="s">
        <v>67</v>
      </c>
      <c r="AB237" s="11"/>
      <c r="AC237" s="11"/>
      <c r="AD237" s="11"/>
      <c r="AE237" s="11"/>
      <c r="AF237" s="11"/>
      <c r="AG237" s="11"/>
      <c r="AH237" s="25" t="s">
        <v>67</v>
      </c>
      <c r="AI237" s="11"/>
      <c r="AJ237" s="11"/>
      <c r="AK237" s="11"/>
      <c r="AL237" s="11"/>
      <c r="AM237" s="11"/>
      <c r="AN237" s="25" t="s">
        <v>67</v>
      </c>
      <c r="AO237" s="11"/>
      <c r="AP237" s="25"/>
      <c r="AQ237" s="11"/>
      <c r="AR237" s="11"/>
      <c r="AS237" s="11"/>
      <c r="AT237" s="25" t="s">
        <v>269</v>
      </c>
      <c r="AU237" s="11"/>
      <c r="AV237" s="11"/>
      <c r="AW237" s="11"/>
      <c r="AX237" s="25" t="s">
        <v>269</v>
      </c>
      <c r="AY237" s="11"/>
      <c r="AZ237" s="11"/>
      <c r="BA237" s="11"/>
      <c r="BB237" s="25" t="s">
        <v>269</v>
      </c>
      <c r="BC237" s="11"/>
      <c r="BD237" s="25" t="s">
        <v>465</v>
      </c>
      <c r="BE237" s="11"/>
      <c r="BF237" s="25" t="s">
        <v>536</v>
      </c>
      <c r="BG237" s="11"/>
      <c r="BH237" s="11"/>
      <c r="BI237" s="11"/>
      <c r="BJ237" s="11"/>
      <c r="BK237" s="11"/>
      <c r="BL237" s="11"/>
      <c r="BM237" s="11"/>
      <c r="BN237" s="25" t="s">
        <v>537</v>
      </c>
      <c r="BO237" s="11"/>
      <c r="BP237" s="25" t="s">
        <v>538</v>
      </c>
      <c r="BQ237" s="11"/>
      <c r="BR237" s="87" t="s">
        <v>539</v>
      </c>
      <c r="BS237" s="11"/>
      <c r="BT237" s="25" t="s">
        <v>540</v>
      </c>
      <c r="BU237" s="11"/>
      <c r="BV237" s="25" t="s">
        <v>541</v>
      </c>
    </row>
    <row r="238" spans="1:74" ht="9.6" customHeight="1" x14ac:dyDescent="0.25">
      <c r="A238" s="276" t="s">
        <v>74</v>
      </c>
      <c r="B238" s="11"/>
      <c r="C238" s="27" t="s">
        <v>76</v>
      </c>
      <c r="D238" s="11"/>
      <c r="E238" s="27" t="s">
        <v>77</v>
      </c>
      <c r="F238" s="11"/>
      <c r="G238" s="27" t="s">
        <v>438</v>
      </c>
      <c r="H238" s="11"/>
      <c r="I238" s="27" t="s">
        <v>83</v>
      </c>
      <c r="J238" s="11"/>
      <c r="K238" s="27" t="s">
        <v>77</v>
      </c>
      <c r="L238" s="11"/>
      <c r="M238" s="27" t="s">
        <v>438</v>
      </c>
      <c r="N238" s="11"/>
      <c r="O238" s="27" t="s">
        <v>83</v>
      </c>
      <c r="P238" s="11"/>
      <c r="Q238" s="27" t="s">
        <v>77</v>
      </c>
      <c r="R238" s="11"/>
      <c r="S238" s="27" t="s">
        <v>438</v>
      </c>
      <c r="T238" s="11"/>
      <c r="U238" s="27" t="s">
        <v>83</v>
      </c>
      <c r="V238" s="11"/>
      <c r="W238" s="27" t="s">
        <v>77</v>
      </c>
      <c r="X238" s="11"/>
      <c r="Y238" s="27" t="s">
        <v>438</v>
      </c>
      <c r="Z238" s="11"/>
      <c r="AA238" s="27" t="s">
        <v>83</v>
      </c>
      <c r="AB238" s="11"/>
      <c r="AC238" s="73"/>
      <c r="AD238" s="27" t="s">
        <v>77</v>
      </c>
      <c r="AE238" s="11"/>
      <c r="AF238" s="27" t="s">
        <v>438</v>
      </c>
      <c r="AG238" s="11"/>
      <c r="AH238" s="27" t="s">
        <v>83</v>
      </c>
      <c r="AI238" s="11"/>
      <c r="AJ238" s="27" t="s">
        <v>77</v>
      </c>
      <c r="AK238" s="11"/>
      <c r="AL238" s="27" t="s">
        <v>438</v>
      </c>
      <c r="AM238" s="11"/>
      <c r="AN238" s="27" t="s">
        <v>83</v>
      </c>
      <c r="AO238" s="11"/>
      <c r="AP238" s="27" t="s">
        <v>542</v>
      </c>
      <c r="AQ238" s="11"/>
      <c r="AR238" s="27" t="s">
        <v>77</v>
      </c>
      <c r="AS238" s="11"/>
      <c r="AT238" s="27" t="s">
        <v>376</v>
      </c>
      <c r="AU238" s="11"/>
      <c r="AV238" s="27" t="s">
        <v>77</v>
      </c>
      <c r="AW238" s="11"/>
      <c r="AX238" s="27" t="s">
        <v>376</v>
      </c>
      <c r="AY238" s="11"/>
      <c r="AZ238" s="27" t="s">
        <v>77</v>
      </c>
      <c r="BA238" s="11"/>
      <c r="BB238" s="27" t="s">
        <v>376</v>
      </c>
      <c r="BC238" s="11"/>
      <c r="BD238" s="27" t="s">
        <v>421</v>
      </c>
      <c r="BE238" s="11"/>
      <c r="BF238" s="27" t="s">
        <v>72</v>
      </c>
      <c r="BG238" s="11"/>
      <c r="BH238" s="276" t="s">
        <v>74</v>
      </c>
      <c r="BI238" s="11"/>
      <c r="BJ238" s="11"/>
      <c r="BK238" s="11"/>
      <c r="BL238" s="29" t="s">
        <v>523</v>
      </c>
      <c r="BM238" s="11"/>
      <c r="BN238" s="282" t="s">
        <v>543</v>
      </c>
      <c r="BO238" s="11"/>
      <c r="BP238" s="29" t="s">
        <v>471</v>
      </c>
      <c r="BQ238" s="11"/>
      <c r="BR238" s="29" t="s">
        <v>471</v>
      </c>
      <c r="BS238" s="11"/>
      <c r="BT238" s="29" t="s">
        <v>86</v>
      </c>
      <c r="BU238" s="11"/>
      <c r="BV238" s="29" t="s">
        <v>544</v>
      </c>
    </row>
    <row r="239" spans="1:74" ht="8.85" customHeight="1" x14ac:dyDescent="0.25">
      <c r="A239" s="3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30"/>
      <c r="BI239" s="11"/>
      <c r="BJ239" s="11"/>
      <c r="BK239" s="11"/>
      <c r="BL239" s="11"/>
      <c r="BM239" s="11"/>
      <c r="BN239" s="11"/>
      <c r="BO239" s="11"/>
      <c r="BP239" s="11"/>
      <c r="BQ239" s="11"/>
      <c r="BR239" s="11"/>
      <c r="BS239" s="11"/>
      <c r="BT239" s="11"/>
      <c r="BU239" s="11"/>
      <c r="BV239" s="11"/>
    </row>
    <row r="240" spans="1:74" ht="8.85" customHeight="1" x14ac:dyDescent="0.25">
      <c r="A240" s="30"/>
      <c r="B240" s="30" t="s">
        <v>224</v>
      </c>
      <c r="C240" s="30"/>
      <c r="D240" s="30"/>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30"/>
      <c r="BI240" s="11"/>
      <c r="BJ240" s="11"/>
      <c r="BK240" s="11"/>
      <c r="BL240" s="11"/>
      <c r="BM240" s="11"/>
      <c r="BN240" s="11"/>
      <c r="BO240" s="11"/>
      <c r="BP240" s="11"/>
      <c r="BQ240" s="11"/>
      <c r="BR240" s="11"/>
      <c r="BS240" s="11"/>
      <c r="BT240" s="11"/>
      <c r="BU240" s="11"/>
      <c r="BV240" s="11"/>
    </row>
    <row r="241" spans="1:74" ht="8.85" customHeight="1" x14ac:dyDescent="0.25">
      <c r="A241" s="11">
        <v>1</v>
      </c>
      <c r="B241" s="25"/>
      <c r="C241" s="11" t="s">
        <v>225</v>
      </c>
      <c r="D241" s="31"/>
      <c r="E241" s="34">
        <v>0</v>
      </c>
      <c r="F241" s="31"/>
      <c r="G241" s="32">
        <f>(E241/$BJ241)</f>
        <v>0</v>
      </c>
      <c r="H241" s="31"/>
      <c r="I241" s="33">
        <f>IF(G$287,G241/G$287*100,0)</f>
        <v>0</v>
      </c>
      <c r="J241" s="31"/>
      <c r="K241" s="34">
        <v>0</v>
      </c>
      <c r="L241" s="31"/>
      <c r="M241" s="32">
        <f>(K241/$BJ241)</f>
        <v>0</v>
      </c>
      <c r="N241" s="31"/>
      <c r="O241" s="33">
        <f>IF(M$287,M241/M$287*100,0)</f>
        <v>0</v>
      </c>
      <c r="P241" s="31"/>
      <c r="Q241" s="34">
        <v>0</v>
      </c>
      <c r="R241" s="31"/>
      <c r="S241" s="32">
        <f>(Q241/$BJ241)</f>
        <v>0</v>
      </c>
      <c r="T241" s="31"/>
      <c r="U241" s="33">
        <f>IF(S$287,S241/S$287*100,0)</f>
        <v>0</v>
      </c>
      <c r="V241" s="31"/>
      <c r="W241" s="34">
        <v>0</v>
      </c>
      <c r="X241" s="31"/>
      <c r="Y241" s="32">
        <f>(W241/$BJ241)</f>
        <v>0</v>
      </c>
      <c r="Z241" s="31"/>
      <c r="AA241" s="33">
        <f>IF(Y$287,Y241/Y$287*100,0)</f>
        <v>0</v>
      </c>
      <c r="AB241" s="31"/>
      <c r="AC241" s="19"/>
      <c r="AD241" s="34">
        <v>0</v>
      </c>
      <c r="AE241" s="31"/>
      <c r="AF241" s="32">
        <f>(AD241/$BJ241)</f>
        <v>0</v>
      </c>
      <c r="AG241" s="31"/>
      <c r="AH241" s="33">
        <f>IF(AF$287,AF241/AF$287*100,0)</f>
        <v>0</v>
      </c>
      <c r="AI241" s="31"/>
      <c r="AJ241" s="34">
        <v>0</v>
      </c>
      <c r="AK241" s="31"/>
      <c r="AL241" s="32">
        <f>(AJ241/$BJ241)</f>
        <v>0</v>
      </c>
      <c r="AM241" s="31"/>
      <c r="AN241" s="33">
        <f>IF(AL$287,AL241/AL$287*100,0)</f>
        <v>0</v>
      </c>
      <c r="AO241" s="31"/>
      <c r="AP241" s="34">
        <f>(E241+K241+Q241+W241+AD241+AJ241)</f>
        <v>0</v>
      </c>
      <c r="AQ241" s="19"/>
      <c r="AR241" s="34">
        <v>0</v>
      </c>
      <c r="AS241" s="19"/>
      <c r="AT241" s="33">
        <f>IF($AP241,AR241/$AP241*100,0)</f>
        <v>0</v>
      </c>
      <c r="AU241" s="19"/>
      <c r="AV241" s="34">
        <v>0</v>
      </c>
      <c r="AW241" s="19"/>
      <c r="AX241" s="33">
        <f>IF($AP241,AV241/$AP241*100,0)</f>
        <v>0</v>
      </c>
      <c r="AY241" s="19"/>
      <c r="AZ241" s="34">
        <v>0</v>
      </c>
      <c r="BA241" s="19"/>
      <c r="BB241" s="33">
        <f>IF($AP241,AZ241/$AP241*100,0)</f>
        <v>0</v>
      </c>
      <c r="BC241" s="19"/>
      <c r="BD241" s="34">
        <v>0</v>
      </c>
      <c r="BE241" s="19"/>
      <c r="BF241" s="34">
        <v>0</v>
      </c>
      <c r="BG241" s="19"/>
      <c r="BH241" s="30">
        <v>1</v>
      </c>
      <c r="BI241" s="19"/>
      <c r="BJ241" s="40">
        <v>8191</v>
      </c>
      <c r="BK241" s="19"/>
      <c r="BL241" s="283">
        <f>IF(E241,BJ241,0)</f>
        <v>0</v>
      </c>
      <c r="BM241" s="19"/>
      <c r="BN241" s="283">
        <f>IF(K241,BJ241,0)</f>
        <v>0</v>
      </c>
      <c r="BO241" s="19"/>
      <c r="BP241" s="283">
        <f>IF(Q241,BJ241,0)</f>
        <v>0</v>
      </c>
      <c r="BQ241" s="19"/>
      <c r="BR241" s="283">
        <f>IF(W241,BJ241,0)</f>
        <v>0</v>
      </c>
      <c r="BS241" s="19"/>
      <c r="BT241" s="283">
        <f>IF(AD241,BJ241,0)</f>
        <v>0</v>
      </c>
      <c r="BU241" s="19"/>
      <c r="BV241" s="283">
        <f>IF(AJ241,BJ241,0)</f>
        <v>0</v>
      </c>
    </row>
    <row r="242" spans="1:74" ht="8.85" customHeight="1" x14ac:dyDescent="0.25">
      <c r="A242" s="11">
        <v>2</v>
      </c>
      <c r="B242" s="25"/>
      <c r="C242" s="11" t="s">
        <v>226</v>
      </c>
      <c r="D242" s="31"/>
      <c r="E242" s="36">
        <v>0</v>
      </c>
      <c r="F242" s="31"/>
      <c r="G242" s="33">
        <f>(E242/$BJ242)</f>
        <v>0</v>
      </c>
      <c r="H242" s="31"/>
      <c r="I242" s="33">
        <f>IF(G$287,G242/G$287*100,0)</f>
        <v>0</v>
      </c>
      <c r="J242" s="31"/>
      <c r="K242" s="36">
        <v>0</v>
      </c>
      <c r="L242" s="31"/>
      <c r="M242" s="33">
        <f>(K242/$BJ242)</f>
        <v>0</v>
      </c>
      <c r="N242" s="31"/>
      <c r="O242" s="33">
        <f>IF(M$287,M242/M$287*100,0)</f>
        <v>0</v>
      </c>
      <c r="P242" s="31"/>
      <c r="Q242" s="36">
        <v>0</v>
      </c>
      <c r="R242" s="31"/>
      <c r="S242" s="33">
        <f>(Q242/$BJ242)</f>
        <v>0</v>
      </c>
      <c r="T242" s="31"/>
      <c r="U242" s="33">
        <f>IF(S$287,S242/S$287*100,0)</f>
        <v>0</v>
      </c>
      <c r="V242" s="31"/>
      <c r="W242" s="36">
        <v>0</v>
      </c>
      <c r="X242" s="31"/>
      <c r="Y242" s="33">
        <f>(W242/$BJ242)</f>
        <v>0</v>
      </c>
      <c r="Z242" s="31"/>
      <c r="AA242" s="33">
        <f>IF(Y$287,Y242/Y$287*100,0)</f>
        <v>0</v>
      </c>
      <c r="AB242" s="31"/>
      <c r="AC242" s="19"/>
      <c r="AD242" s="36">
        <v>0</v>
      </c>
      <c r="AE242" s="31"/>
      <c r="AF242" s="33">
        <f>(AD242/$BJ242)</f>
        <v>0</v>
      </c>
      <c r="AG242" s="31"/>
      <c r="AH242" s="33">
        <f>IF(AF$287,AF242/AF$287*100,0)</f>
        <v>0</v>
      </c>
      <c r="AI242" s="31"/>
      <c r="AJ242" s="36">
        <v>0</v>
      </c>
      <c r="AK242" s="31"/>
      <c r="AL242" s="33">
        <f>(AJ242/$BJ242)</f>
        <v>0</v>
      </c>
      <c r="AM242" s="31"/>
      <c r="AN242" s="33">
        <f>IF(AL$287,AL242/AL$287*100,0)</f>
        <v>0</v>
      </c>
      <c r="AO242" s="31"/>
      <c r="AP242" s="36">
        <f>(E242+K242+Q242+W242+AD242+AJ242)</f>
        <v>0</v>
      </c>
      <c r="AQ242" s="19"/>
      <c r="AR242" s="36">
        <v>0</v>
      </c>
      <c r="AS242" s="19"/>
      <c r="AT242" s="33">
        <f>IF($AP242,AR242/$AP242*100,0)</f>
        <v>0</v>
      </c>
      <c r="AU242" s="19"/>
      <c r="AV242" s="36">
        <v>0</v>
      </c>
      <c r="AW242" s="19"/>
      <c r="AX242" s="33">
        <f>IF($AP242,AV242/$AP242*100,0)</f>
        <v>0</v>
      </c>
      <c r="AY242" s="19"/>
      <c r="AZ242" s="36">
        <v>0</v>
      </c>
      <c r="BA242" s="19"/>
      <c r="BB242" s="33">
        <f>IF($AP242,AZ242/$AP242*100,0)</f>
        <v>0</v>
      </c>
      <c r="BC242" s="19"/>
      <c r="BD242" s="36">
        <v>0</v>
      </c>
      <c r="BE242" s="19"/>
      <c r="BF242" s="36">
        <v>0</v>
      </c>
      <c r="BG242" s="19"/>
      <c r="BH242" s="30">
        <v>2</v>
      </c>
      <c r="BI242" s="19"/>
      <c r="BJ242" s="40">
        <v>7225</v>
      </c>
      <c r="BK242" s="19"/>
      <c r="BL242" s="283">
        <f>IF(E242,BJ242,0)</f>
        <v>0</v>
      </c>
      <c r="BM242" s="19"/>
      <c r="BN242" s="283">
        <f>IF(K242,BJ242,0)</f>
        <v>0</v>
      </c>
      <c r="BO242" s="19"/>
      <c r="BP242" s="283">
        <f>IF(Q242,BJ242,0)</f>
        <v>0</v>
      </c>
      <c r="BQ242" s="19"/>
      <c r="BR242" s="283">
        <f>IF(W242,BJ242,0)</f>
        <v>0</v>
      </c>
      <c r="BS242" s="19"/>
      <c r="BT242" s="283">
        <f>IF(AD242,BJ242,0)</f>
        <v>0</v>
      </c>
      <c r="BU242" s="19"/>
      <c r="BV242" s="283">
        <f>IF(AJ242,BJ242,0)</f>
        <v>0</v>
      </c>
    </row>
    <row r="243" spans="1:74" ht="8.85" customHeight="1" x14ac:dyDescent="0.25">
      <c r="A243" s="11">
        <v>3</v>
      </c>
      <c r="B243" s="25"/>
      <c r="C243" s="20" t="s">
        <v>140</v>
      </c>
      <c r="D243" s="31"/>
      <c r="E243" s="36">
        <v>0</v>
      </c>
      <c r="F243" s="31"/>
      <c r="G243" s="33">
        <f>(E243/$BJ243)</f>
        <v>0</v>
      </c>
      <c r="H243" s="31"/>
      <c r="I243" s="33">
        <f>IF(G$287,G243/G$287*100,0)</f>
        <v>0</v>
      </c>
      <c r="J243" s="31"/>
      <c r="K243" s="36">
        <v>0</v>
      </c>
      <c r="L243" s="31"/>
      <c r="M243" s="33">
        <f>(K243/$BJ243)</f>
        <v>0</v>
      </c>
      <c r="N243" s="31"/>
      <c r="O243" s="33">
        <f>IF(M$287,M243/M$287*100,0)</f>
        <v>0</v>
      </c>
      <c r="P243" s="31"/>
      <c r="Q243" s="36">
        <v>0</v>
      </c>
      <c r="R243" s="31"/>
      <c r="S243" s="33">
        <f>(Q243/$BJ243)</f>
        <v>0</v>
      </c>
      <c r="T243" s="31"/>
      <c r="U243" s="33">
        <f>IF(S$287,S243/S$287*100,0)</f>
        <v>0</v>
      </c>
      <c r="V243" s="31"/>
      <c r="W243" s="36">
        <v>44599</v>
      </c>
      <c r="X243" s="31"/>
      <c r="Y243" s="33">
        <f>(W243/$BJ243)</f>
        <v>7.2260207388204796</v>
      </c>
      <c r="Z243" s="31"/>
      <c r="AA243" s="33">
        <f>IF(Y$287,Y243/Y$287*100,0)</f>
        <v>5.9308086551081507</v>
      </c>
      <c r="AB243" s="31"/>
      <c r="AC243" s="19"/>
      <c r="AD243" s="36">
        <v>0</v>
      </c>
      <c r="AE243" s="31"/>
      <c r="AF243" s="33">
        <f>(AD243/$BJ243)</f>
        <v>0</v>
      </c>
      <c r="AG243" s="31"/>
      <c r="AH243" s="33">
        <f>IF(AF$287,AF243/AF$287*100,0)</f>
        <v>0</v>
      </c>
      <c r="AI243" s="31"/>
      <c r="AJ243" s="36">
        <v>0</v>
      </c>
      <c r="AK243" s="31"/>
      <c r="AL243" s="33">
        <f>(AJ243/$BJ243)</f>
        <v>0</v>
      </c>
      <c r="AM243" s="31"/>
      <c r="AN243" s="33">
        <f>IF(AL$287,AL243/AL$287*100,0)</f>
        <v>0</v>
      </c>
      <c r="AO243" s="31"/>
      <c r="AP243" s="36">
        <f>(E243+K243+Q243+W243+AD243+AJ243)</f>
        <v>44599</v>
      </c>
      <c r="AQ243" s="19"/>
      <c r="AR243" s="36">
        <v>0</v>
      </c>
      <c r="AS243" s="19"/>
      <c r="AT243" s="33">
        <f>IF($AP243,AR243/$AP243*100,0)</f>
        <v>0</v>
      </c>
      <c r="AU243" s="19"/>
      <c r="AV243" s="36">
        <v>0</v>
      </c>
      <c r="AW243" s="19"/>
      <c r="AX243" s="33">
        <f>IF($AP243,AV243/$AP243*100,0)</f>
        <v>0</v>
      </c>
      <c r="AY243" s="19"/>
      <c r="AZ243" s="36">
        <v>0</v>
      </c>
      <c r="BA243" s="19"/>
      <c r="BB243" s="33">
        <f>IF($AP243,AZ243/$AP243*100,0)</f>
        <v>0</v>
      </c>
      <c r="BC243" s="19"/>
      <c r="BD243" s="36">
        <v>0</v>
      </c>
      <c r="BE243" s="19"/>
      <c r="BF243" s="36">
        <v>0</v>
      </c>
      <c r="BG243" s="19"/>
      <c r="BH243" s="30">
        <v>3</v>
      </c>
      <c r="BI243" s="19"/>
      <c r="BJ243" s="40">
        <v>6172</v>
      </c>
      <c r="BK243" s="19"/>
      <c r="BL243" s="283">
        <f>IF(E243,BJ243,0)</f>
        <v>0</v>
      </c>
      <c r="BM243" s="19"/>
      <c r="BN243" s="283">
        <f>IF(K243,BJ243,0)</f>
        <v>0</v>
      </c>
      <c r="BO243" s="19"/>
      <c r="BP243" s="283">
        <f>IF(Q243,BJ243,0)</f>
        <v>0</v>
      </c>
      <c r="BQ243" s="19"/>
      <c r="BR243" s="283">
        <f>IF(W243,BJ243,0)</f>
        <v>6172</v>
      </c>
      <c r="BS243" s="19"/>
      <c r="BT243" s="283">
        <f>IF(AD243,BJ243,0)</f>
        <v>0</v>
      </c>
      <c r="BU243" s="19"/>
      <c r="BV243" s="283">
        <f>IF(AJ243,BJ243,0)</f>
        <v>0</v>
      </c>
    </row>
    <row r="244" spans="1:74" ht="8.85" customHeight="1" x14ac:dyDescent="0.25">
      <c r="A244" s="11">
        <v>4</v>
      </c>
      <c r="B244" s="25"/>
      <c r="C244" s="20" t="s">
        <v>227</v>
      </c>
      <c r="D244" s="31"/>
      <c r="E244" s="36">
        <v>0</v>
      </c>
      <c r="F244" s="31"/>
      <c r="G244" s="33">
        <f>(E244/$BJ244)</f>
        <v>0</v>
      </c>
      <c r="H244" s="31"/>
      <c r="I244" s="33">
        <f>IF(G$287,G244/G$287*100,0)</f>
        <v>0</v>
      </c>
      <c r="J244" s="31"/>
      <c r="K244" s="36">
        <v>0</v>
      </c>
      <c r="L244" s="31"/>
      <c r="M244" s="33">
        <f>(K244/$BJ244)</f>
        <v>0</v>
      </c>
      <c r="N244" s="31"/>
      <c r="O244" s="33">
        <f>IF(M$287,M244/M$287*100,0)</f>
        <v>0</v>
      </c>
      <c r="P244" s="31"/>
      <c r="Q244" s="36">
        <v>0</v>
      </c>
      <c r="R244" s="31"/>
      <c r="S244" s="33">
        <f>(Q244/$BJ244)</f>
        <v>0</v>
      </c>
      <c r="T244" s="31"/>
      <c r="U244" s="33">
        <f>IF(S$287,S244/S$287*100,0)</f>
        <v>0</v>
      </c>
      <c r="V244" s="31"/>
      <c r="W244" s="36">
        <v>0</v>
      </c>
      <c r="X244" s="31"/>
      <c r="Y244" s="33">
        <f>(W244/$BJ244)</f>
        <v>0</v>
      </c>
      <c r="Z244" s="31"/>
      <c r="AA244" s="33">
        <f>IF(Y$287,Y244/Y$287*100,0)</f>
        <v>0</v>
      </c>
      <c r="AB244" s="31"/>
      <c r="AC244" s="19"/>
      <c r="AD244" s="36">
        <v>0</v>
      </c>
      <c r="AE244" s="31"/>
      <c r="AF244" s="33">
        <f>(AD244/$BJ244)</f>
        <v>0</v>
      </c>
      <c r="AG244" s="31"/>
      <c r="AH244" s="33">
        <f>IF(AF$287,AF244/AF$287*100,0)</f>
        <v>0</v>
      </c>
      <c r="AI244" s="31"/>
      <c r="AJ244" s="36">
        <v>0</v>
      </c>
      <c r="AK244" s="31"/>
      <c r="AL244" s="33">
        <f>(AJ244/$BJ244)</f>
        <v>0</v>
      </c>
      <c r="AM244" s="31"/>
      <c r="AN244" s="33">
        <f>IF(AL$287,AL244/AL$287*100,0)</f>
        <v>0</v>
      </c>
      <c r="AO244" s="31"/>
      <c r="AP244" s="36">
        <f>(E244+K244+Q244+W244+AD244+AJ244)</f>
        <v>0</v>
      </c>
      <c r="AQ244" s="19"/>
      <c r="AR244" s="36">
        <v>0</v>
      </c>
      <c r="AS244" s="19"/>
      <c r="AT244" s="33">
        <f>IF($AP244,AR244/$AP244*100,0)</f>
        <v>0</v>
      </c>
      <c r="AU244" s="19"/>
      <c r="AV244" s="36">
        <v>0</v>
      </c>
      <c r="AW244" s="19"/>
      <c r="AX244" s="33">
        <f>IF($AP244,AV244/$AP244*100,0)</f>
        <v>0</v>
      </c>
      <c r="AY244" s="19"/>
      <c r="AZ244" s="36">
        <v>0</v>
      </c>
      <c r="BA244" s="19"/>
      <c r="BB244" s="33">
        <f>IF($AP244,AZ244/$AP244*100,0)</f>
        <v>0</v>
      </c>
      <c r="BC244" s="19"/>
      <c r="BD244" s="36">
        <v>0</v>
      </c>
      <c r="BE244" s="19"/>
      <c r="BF244" s="36">
        <v>0</v>
      </c>
      <c r="BG244" s="19"/>
      <c r="BH244" s="30">
        <v>4</v>
      </c>
      <c r="BI244" s="19"/>
      <c r="BJ244" s="40">
        <v>4185</v>
      </c>
      <c r="BK244" s="19"/>
      <c r="BL244" s="283">
        <f>IF(E244,BJ244,0)</f>
        <v>0</v>
      </c>
      <c r="BM244" s="19"/>
      <c r="BN244" s="283">
        <f>IF(K244,BJ244,0)</f>
        <v>0</v>
      </c>
      <c r="BO244" s="19"/>
      <c r="BP244" s="283">
        <f>IF(Q244,BJ244,0)</f>
        <v>0</v>
      </c>
      <c r="BQ244" s="19"/>
      <c r="BR244" s="283">
        <f>IF(W244,BJ244,0)</f>
        <v>0</v>
      </c>
      <c r="BS244" s="19"/>
      <c r="BT244" s="283">
        <f>IF(AD244,BJ244,0)</f>
        <v>0</v>
      </c>
      <c r="BU244" s="19"/>
      <c r="BV244" s="283">
        <f>IF(AJ244,BJ244,0)</f>
        <v>0</v>
      </c>
    </row>
    <row r="245" spans="1:74" ht="8.85" customHeight="1" x14ac:dyDescent="0.25">
      <c r="A245" s="11">
        <v>5</v>
      </c>
      <c r="B245" s="25"/>
      <c r="C245" s="11" t="s">
        <v>228</v>
      </c>
      <c r="D245" s="31"/>
      <c r="E245" s="36">
        <v>0</v>
      </c>
      <c r="F245" s="31"/>
      <c r="G245" s="47">
        <f>(E245/$BJ245)</f>
        <v>0</v>
      </c>
      <c r="H245" s="31"/>
      <c r="I245" s="47">
        <f>IF(G$287,G245/G$287*100,0)</f>
        <v>0</v>
      </c>
      <c r="J245" s="31"/>
      <c r="K245" s="36">
        <v>0</v>
      </c>
      <c r="L245" s="31"/>
      <c r="M245" s="47">
        <f>(K245/$BJ245)</f>
        <v>0</v>
      </c>
      <c r="N245" s="31"/>
      <c r="O245" s="47">
        <f>IF(M$287,M245/M$287*100,0)</f>
        <v>0</v>
      </c>
      <c r="P245" s="31"/>
      <c r="Q245" s="36">
        <v>0</v>
      </c>
      <c r="R245" s="31"/>
      <c r="S245" s="47">
        <f>(Q245/$BJ245)</f>
        <v>0</v>
      </c>
      <c r="T245" s="31"/>
      <c r="U245" s="47">
        <f>IF(S$287,S245/S$287*100,0)</f>
        <v>0</v>
      </c>
      <c r="V245" s="31"/>
      <c r="W245" s="36">
        <v>0</v>
      </c>
      <c r="X245" s="31"/>
      <c r="Y245" s="47">
        <f>(W245/$BJ245)</f>
        <v>0</v>
      </c>
      <c r="Z245" s="31"/>
      <c r="AA245" s="47">
        <f>IF(Y$287,Y245/Y$287*100,0)</f>
        <v>0</v>
      </c>
      <c r="AB245" s="31"/>
      <c r="AC245" s="19"/>
      <c r="AD245" s="36">
        <v>0</v>
      </c>
      <c r="AE245" s="31"/>
      <c r="AF245" s="47">
        <f>(AD245/$BJ245)</f>
        <v>0</v>
      </c>
      <c r="AG245" s="31"/>
      <c r="AH245" s="47">
        <f>IF(AF$287,AF245/AF$287*100,0)</f>
        <v>0</v>
      </c>
      <c r="AI245" s="31"/>
      <c r="AJ245" s="36">
        <v>0</v>
      </c>
      <c r="AK245" s="31"/>
      <c r="AL245" s="47">
        <f>(AJ245/$BJ245)</f>
        <v>0</v>
      </c>
      <c r="AM245" s="31"/>
      <c r="AN245" s="47">
        <f>IF(AL$287,AL245/AL$287*100,0)</f>
        <v>0</v>
      </c>
      <c r="AO245" s="31"/>
      <c r="AP245" s="36">
        <f>(E245+K245+Q245+W245+AD245+AJ245)</f>
        <v>0</v>
      </c>
      <c r="AQ245" s="19"/>
      <c r="AR245" s="36">
        <v>0</v>
      </c>
      <c r="AS245" s="19"/>
      <c r="AT245" s="47">
        <f>IF($AP245,AR245/$AP245*100,0)</f>
        <v>0</v>
      </c>
      <c r="AU245" s="19"/>
      <c r="AV245" s="36">
        <v>0</v>
      </c>
      <c r="AW245" s="19"/>
      <c r="AX245" s="47">
        <f>IF($AP245,AV245/$AP245*100,0)</f>
        <v>0</v>
      </c>
      <c r="AY245" s="19"/>
      <c r="AZ245" s="36">
        <v>0</v>
      </c>
      <c r="BA245" s="19"/>
      <c r="BB245" s="47">
        <f>IF($AP245,AZ245/$AP245*100,0)</f>
        <v>0</v>
      </c>
      <c r="BC245" s="19"/>
      <c r="BD245" s="36">
        <v>0</v>
      </c>
      <c r="BE245" s="19"/>
      <c r="BF245" s="36">
        <v>0</v>
      </c>
      <c r="BG245" s="19"/>
      <c r="BH245" s="30">
        <v>5</v>
      </c>
      <c r="BI245" s="19"/>
      <c r="BJ245" s="40">
        <v>5614</v>
      </c>
      <c r="BK245" s="19"/>
      <c r="BL245" s="283">
        <f>IF(E245,BJ245,0)</f>
        <v>0</v>
      </c>
      <c r="BM245" s="19"/>
      <c r="BN245" s="283">
        <f>IF(K245,BJ245,0)</f>
        <v>0</v>
      </c>
      <c r="BO245" s="19"/>
      <c r="BP245" s="283">
        <f>IF(Q245,BJ245,0)</f>
        <v>0</v>
      </c>
      <c r="BQ245" s="19"/>
      <c r="BR245" s="283">
        <f>IF(W245,BJ245,0)</f>
        <v>0</v>
      </c>
      <c r="BS245" s="19"/>
      <c r="BT245" s="283">
        <f>IF(AD245,BJ245,0)</f>
        <v>0</v>
      </c>
      <c r="BU245" s="19"/>
      <c r="BV245" s="283">
        <f>IF(AJ245,BJ245,0)</f>
        <v>0</v>
      </c>
    </row>
    <row r="246" spans="1:74" ht="8.85" customHeight="1" x14ac:dyDescent="0.25">
      <c r="A246" s="57"/>
      <c r="B246" s="11"/>
      <c r="C246" s="11"/>
      <c r="D246" s="31"/>
      <c r="E246" s="31"/>
      <c r="F246" s="31"/>
      <c r="G246" s="38"/>
      <c r="H246" s="31"/>
      <c r="I246" s="38"/>
      <c r="J246" s="31"/>
      <c r="K246" s="31"/>
      <c r="L246" s="31"/>
      <c r="M246" s="38"/>
      <c r="N246" s="31"/>
      <c r="O246" s="38"/>
      <c r="P246" s="31"/>
      <c r="Q246" s="31"/>
      <c r="R246" s="31"/>
      <c r="S246" s="38"/>
      <c r="T246" s="31"/>
      <c r="U246" s="38"/>
      <c r="V246" s="31"/>
      <c r="W246" s="31"/>
      <c r="X246" s="31"/>
      <c r="Y246" s="38"/>
      <c r="Z246" s="31"/>
      <c r="AA246" s="38"/>
      <c r="AB246" s="31"/>
      <c r="AC246" s="19"/>
      <c r="AD246" s="31"/>
      <c r="AE246" s="31"/>
      <c r="AF246" s="38"/>
      <c r="AG246" s="31"/>
      <c r="AH246" s="38"/>
      <c r="AI246" s="31"/>
      <c r="AJ246" s="31"/>
      <c r="AK246" s="31"/>
      <c r="AL246" s="38"/>
      <c r="AM246" s="31"/>
      <c r="AN246" s="38"/>
      <c r="AO246" s="31"/>
      <c r="AP246" s="30"/>
      <c r="AQ246" s="19"/>
      <c r="AR246" s="31"/>
      <c r="AS246" s="19"/>
      <c r="AT246" s="38"/>
      <c r="AU246" s="19"/>
      <c r="AV246" s="31"/>
      <c r="AW246" s="19"/>
      <c r="AX246" s="38"/>
      <c r="AY246" s="19"/>
      <c r="AZ246" s="31"/>
      <c r="BA246" s="19"/>
      <c r="BB246" s="38"/>
      <c r="BC246" s="19"/>
      <c r="BD246" s="31"/>
      <c r="BE246" s="19"/>
      <c r="BF246" s="30"/>
      <c r="BG246" s="19"/>
      <c r="BH246" s="37"/>
      <c r="BI246" s="19"/>
      <c r="BJ246" s="40"/>
      <c r="BK246" s="19"/>
      <c r="BL246" s="31"/>
      <c r="BM246" s="19"/>
      <c r="BN246" s="31"/>
      <c r="BO246" s="19"/>
      <c r="BP246" s="31"/>
      <c r="BQ246" s="19"/>
      <c r="BR246" s="31"/>
      <c r="BS246" s="19"/>
      <c r="BT246" s="31"/>
      <c r="BU246" s="19"/>
      <c r="BV246" s="31"/>
    </row>
    <row r="247" spans="1:74" ht="8.85" customHeight="1" x14ac:dyDescent="0.25">
      <c r="A247" s="11">
        <v>6</v>
      </c>
      <c r="B247" s="25"/>
      <c r="C247" s="11" t="s">
        <v>229</v>
      </c>
      <c r="D247" s="31"/>
      <c r="E247" s="36">
        <v>0</v>
      </c>
      <c r="F247" s="31"/>
      <c r="G247" s="47">
        <f>(E247/$BJ247)</f>
        <v>0</v>
      </c>
      <c r="H247" s="31"/>
      <c r="I247" s="47">
        <f>IF(G$287,G247/G$287*100,0)</f>
        <v>0</v>
      </c>
      <c r="J247" s="31"/>
      <c r="K247" s="36">
        <v>0</v>
      </c>
      <c r="L247" s="31"/>
      <c r="M247" s="47">
        <f>(K247/$BJ247)</f>
        <v>0</v>
      </c>
      <c r="N247" s="31"/>
      <c r="O247" s="47">
        <f>IF(M$287,M247/M$287*100,0)</f>
        <v>0</v>
      </c>
      <c r="P247" s="31"/>
      <c r="Q247" s="36">
        <v>0</v>
      </c>
      <c r="R247" s="31"/>
      <c r="S247" s="47">
        <f>(Q247/$BJ247)</f>
        <v>0</v>
      </c>
      <c r="T247" s="31"/>
      <c r="U247" s="47">
        <f>IF(S$287,S247/S$287*100,0)</f>
        <v>0</v>
      </c>
      <c r="V247" s="31"/>
      <c r="W247" s="36">
        <v>0</v>
      </c>
      <c r="X247" s="31"/>
      <c r="Y247" s="47">
        <f>(W247/$BJ247)</f>
        <v>0</v>
      </c>
      <c r="Z247" s="31"/>
      <c r="AA247" s="47">
        <f>IF(Y$287,Y247/Y$287*100,0)</f>
        <v>0</v>
      </c>
      <c r="AB247" s="31"/>
      <c r="AC247" s="19"/>
      <c r="AD247" s="36">
        <v>0</v>
      </c>
      <c r="AE247" s="31"/>
      <c r="AF247" s="47">
        <f>(AD247/$BJ247)</f>
        <v>0</v>
      </c>
      <c r="AG247" s="31"/>
      <c r="AH247" s="47">
        <f>IF(AF$287,AF247/AF$287*100,0)</f>
        <v>0</v>
      </c>
      <c r="AI247" s="31"/>
      <c r="AJ247" s="36">
        <v>0</v>
      </c>
      <c r="AK247" s="31"/>
      <c r="AL247" s="47">
        <f>(AJ247/$BJ247)</f>
        <v>0</v>
      </c>
      <c r="AM247" s="31"/>
      <c r="AN247" s="47">
        <f>IF(AL$287,AL247/AL$287*100,0)</f>
        <v>0</v>
      </c>
      <c r="AO247" s="31"/>
      <c r="AP247" s="36">
        <f>(E247+K247+Q247+W247+AD247+AJ247)</f>
        <v>0</v>
      </c>
      <c r="AQ247" s="19"/>
      <c r="AR247" s="36">
        <v>0</v>
      </c>
      <c r="AS247" s="19"/>
      <c r="AT247" s="47">
        <f>IF($AP247,AR247/$AP247*100,0)</f>
        <v>0</v>
      </c>
      <c r="AU247" s="19"/>
      <c r="AV247" s="36">
        <v>0</v>
      </c>
      <c r="AW247" s="19"/>
      <c r="AX247" s="47">
        <f>IF($AP247,AV247/$AP247*100,0)</f>
        <v>0</v>
      </c>
      <c r="AY247" s="19"/>
      <c r="AZ247" s="36">
        <v>0</v>
      </c>
      <c r="BA247" s="19"/>
      <c r="BB247" s="47">
        <f>IF($AP247,AZ247/$AP247*100,0)</f>
        <v>0</v>
      </c>
      <c r="BC247" s="19"/>
      <c r="BD247" s="36">
        <v>0</v>
      </c>
      <c r="BE247" s="19"/>
      <c r="BF247" s="36">
        <v>0</v>
      </c>
      <c r="BG247" s="19"/>
      <c r="BH247" s="30">
        <v>6</v>
      </c>
      <c r="BI247" s="19"/>
      <c r="BJ247" s="40">
        <v>42620</v>
      </c>
      <c r="BK247" s="19"/>
      <c r="BL247" s="283">
        <f>IF(E247,BJ247,0)</f>
        <v>0</v>
      </c>
      <c r="BM247" s="19"/>
      <c r="BN247" s="283">
        <f>IF(K247,BJ247,0)</f>
        <v>0</v>
      </c>
      <c r="BO247" s="19"/>
      <c r="BP247" s="283">
        <f>IF(Q247,BJ247,0)</f>
        <v>0</v>
      </c>
      <c r="BQ247" s="19"/>
      <c r="BR247" s="283">
        <f>IF(W247,BJ247,0)</f>
        <v>0</v>
      </c>
      <c r="BS247" s="19"/>
      <c r="BT247" s="283">
        <f>IF(AD247,BJ247,0)</f>
        <v>0</v>
      </c>
      <c r="BU247" s="19"/>
      <c r="BV247" s="283">
        <f>IF(AJ247,BJ247,0)</f>
        <v>0</v>
      </c>
    </row>
    <row r="248" spans="1:74" ht="8.85" customHeight="1" x14ac:dyDescent="0.25">
      <c r="A248" s="11">
        <v>7</v>
      </c>
      <c r="B248" s="25"/>
      <c r="C248" s="11" t="s">
        <v>230</v>
      </c>
      <c r="D248" s="31"/>
      <c r="E248" s="36">
        <v>0</v>
      </c>
      <c r="F248" s="31"/>
      <c r="G248" s="47">
        <f>(E248/$BJ248)</f>
        <v>0</v>
      </c>
      <c r="H248" s="31"/>
      <c r="I248" s="47">
        <f>IF(G$287,G248/G$287*100,0)</f>
        <v>0</v>
      </c>
      <c r="J248" s="31"/>
      <c r="K248" s="36">
        <v>0</v>
      </c>
      <c r="L248" s="31"/>
      <c r="M248" s="47">
        <f>(K248/$BJ248)</f>
        <v>0</v>
      </c>
      <c r="N248" s="31"/>
      <c r="O248" s="47">
        <f>IF(M$287,M248/M$287*100,0)</f>
        <v>0</v>
      </c>
      <c r="P248" s="31"/>
      <c r="Q248" s="36">
        <v>0</v>
      </c>
      <c r="R248" s="31"/>
      <c r="S248" s="47">
        <f>(Q248/$BJ248)</f>
        <v>0</v>
      </c>
      <c r="T248" s="31"/>
      <c r="U248" s="47">
        <f>IF(S$287,S248/S$287*100,0)</f>
        <v>0</v>
      </c>
      <c r="V248" s="31"/>
      <c r="W248" s="36">
        <v>0</v>
      </c>
      <c r="X248" s="31"/>
      <c r="Y248" s="47">
        <f>(W248/$BJ248)</f>
        <v>0</v>
      </c>
      <c r="Z248" s="31"/>
      <c r="AA248" s="47">
        <f>IF(Y$287,Y248/Y$287*100,0)</f>
        <v>0</v>
      </c>
      <c r="AB248" s="31"/>
      <c r="AC248" s="19"/>
      <c r="AD248" s="36">
        <v>0</v>
      </c>
      <c r="AE248" s="31"/>
      <c r="AF248" s="47">
        <f>(AD248/$BJ248)</f>
        <v>0</v>
      </c>
      <c r="AG248" s="31"/>
      <c r="AH248" s="47">
        <f>IF(AF$287,AF248/AF$287*100,0)</f>
        <v>0</v>
      </c>
      <c r="AI248" s="31"/>
      <c r="AJ248" s="36">
        <v>0</v>
      </c>
      <c r="AK248" s="31"/>
      <c r="AL248" s="47">
        <f>(AJ248/$BJ248)</f>
        <v>0</v>
      </c>
      <c r="AM248" s="31"/>
      <c r="AN248" s="47">
        <f>IF(AL$287,AL248/AL$287*100,0)</f>
        <v>0</v>
      </c>
      <c r="AO248" s="31"/>
      <c r="AP248" s="36">
        <f>(E248+K248+Q248+W248+AD248+AJ248)</f>
        <v>0</v>
      </c>
      <c r="AQ248" s="19"/>
      <c r="AR248" s="36">
        <v>0</v>
      </c>
      <c r="AS248" s="19"/>
      <c r="AT248" s="47">
        <f>IF($AP248,AR248/$AP248*100,0)</f>
        <v>0</v>
      </c>
      <c r="AU248" s="19"/>
      <c r="AV248" s="36">
        <v>0</v>
      </c>
      <c r="AW248" s="19"/>
      <c r="AX248" s="47">
        <f>IF($AP248,AV248/$AP248*100,0)</f>
        <v>0</v>
      </c>
      <c r="AY248" s="19"/>
      <c r="AZ248" s="36">
        <v>0</v>
      </c>
      <c r="BA248" s="19"/>
      <c r="BB248" s="47">
        <f>IF($AP248,AZ248/$AP248*100,0)</f>
        <v>0</v>
      </c>
      <c r="BC248" s="19"/>
      <c r="BD248" s="36">
        <v>0</v>
      </c>
      <c r="BE248" s="19"/>
      <c r="BF248" s="36">
        <v>0</v>
      </c>
      <c r="BG248" s="19"/>
      <c r="BH248" s="30">
        <v>7</v>
      </c>
      <c r="BI248" s="19"/>
      <c r="BJ248" s="40">
        <v>3621</v>
      </c>
      <c r="BK248" s="19"/>
      <c r="BL248" s="283">
        <f>IF(E248,BJ248,0)</f>
        <v>0</v>
      </c>
      <c r="BM248" s="19"/>
      <c r="BN248" s="283">
        <f>IF(K248,BJ248,0)</f>
        <v>0</v>
      </c>
      <c r="BO248" s="19"/>
      <c r="BP248" s="283">
        <f>IF(Q248,BJ248,0)</f>
        <v>0</v>
      </c>
      <c r="BQ248" s="19"/>
      <c r="BR248" s="283">
        <f>IF(W248,BJ248,0)</f>
        <v>0</v>
      </c>
      <c r="BS248" s="19"/>
      <c r="BT248" s="283">
        <f>IF(AD248,BJ248,0)</f>
        <v>0</v>
      </c>
      <c r="BU248" s="19"/>
      <c r="BV248" s="283">
        <f>IF(AJ248,BJ248,0)</f>
        <v>0</v>
      </c>
    </row>
    <row r="249" spans="1:74" ht="8.85" customHeight="1" x14ac:dyDescent="0.25">
      <c r="A249" s="11">
        <v>8</v>
      </c>
      <c r="B249" s="25"/>
      <c r="C249" s="11" t="s">
        <v>231</v>
      </c>
      <c r="D249" s="31"/>
      <c r="E249" s="36">
        <v>0</v>
      </c>
      <c r="F249" s="31"/>
      <c r="G249" s="47">
        <f>(E249/$BJ249)</f>
        <v>0</v>
      </c>
      <c r="H249" s="31"/>
      <c r="I249" s="47">
        <f>IF(G$287,G249/G$287*100,0)</f>
        <v>0</v>
      </c>
      <c r="J249" s="31"/>
      <c r="K249" s="36">
        <v>0</v>
      </c>
      <c r="L249" s="31"/>
      <c r="M249" s="47">
        <f>(K249/$BJ249)</f>
        <v>0</v>
      </c>
      <c r="N249" s="31"/>
      <c r="O249" s="47">
        <f>IF(M$287,M249/M$287*100,0)</f>
        <v>0</v>
      </c>
      <c r="P249" s="31"/>
      <c r="Q249" s="36">
        <v>0</v>
      </c>
      <c r="R249" s="31"/>
      <c r="S249" s="47">
        <f>(Q249/$BJ249)</f>
        <v>0</v>
      </c>
      <c r="T249" s="31"/>
      <c r="U249" s="47">
        <f>IF(S$287,S249/S$287*100,0)</f>
        <v>0</v>
      </c>
      <c r="V249" s="31"/>
      <c r="W249" s="36">
        <v>0</v>
      </c>
      <c r="X249" s="31"/>
      <c r="Y249" s="47">
        <f>(W249/$BJ249)</f>
        <v>0</v>
      </c>
      <c r="Z249" s="31"/>
      <c r="AA249" s="47">
        <f>IF(Y$287,Y249/Y$287*100,0)</f>
        <v>0</v>
      </c>
      <c r="AB249" s="31"/>
      <c r="AC249" s="19"/>
      <c r="AD249" s="36">
        <v>0</v>
      </c>
      <c r="AE249" s="31"/>
      <c r="AF249" s="47">
        <f>(AD249/$BJ249)</f>
        <v>0</v>
      </c>
      <c r="AG249" s="31"/>
      <c r="AH249" s="47">
        <f>IF(AF$287,AF249/AF$287*100,0)</f>
        <v>0</v>
      </c>
      <c r="AI249" s="31"/>
      <c r="AJ249" s="36">
        <v>0</v>
      </c>
      <c r="AK249" s="31"/>
      <c r="AL249" s="47">
        <f>(AJ249/$BJ249)</f>
        <v>0</v>
      </c>
      <c r="AM249" s="31"/>
      <c r="AN249" s="47">
        <f>IF(AL$287,AL249/AL$287*100,0)</f>
        <v>0</v>
      </c>
      <c r="AO249" s="31"/>
      <c r="AP249" s="36">
        <f>(E249+K249+Q249+W249+AD249+AJ249)</f>
        <v>0</v>
      </c>
      <c r="AQ249" s="19"/>
      <c r="AR249" s="36">
        <v>0</v>
      </c>
      <c r="AS249" s="19"/>
      <c r="AT249" s="47">
        <f>IF($AP249,AR249/$AP249*100,0)</f>
        <v>0</v>
      </c>
      <c r="AU249" s="19"/>
      <c r="AV249" s="36">
        <v>0</v>
      </c>
      <c r="AW249" s="19"/>
      <c r="AX249" s="47">
        <f>IF($AP249,AV249/$AP249*100,0)</f>
        <v>0</v>
      </c>
      <c r="AY249" s="19"/>
      <c r="AZ249" s="36">
        <v>0</v>
      </c>
      <c r="BA249" s="19"/>
      <c r="BB249" s="47">
        <f>IF($AP249,AZ249/$AP249*100,0)</f>
        <v>0</v>
      </c>
      <c r="BC249" s="19"/>
      <c r="BD249" s="36">
        <v>0</v>
      </c>
      <c r="BE249" s="19"/>
      <c r="BF249" s="36">
        <v>0</v>
      </c>
      <c r="BG249" s="19"/>
      <c r="BH249" s="30">
        <v>8</v>
      </c>
      <c r="BI249" s="19"/>
      <c r="BJ249" s="40">
        <v>5444</v>
      </c>
      <c r="BK249" s="19"/>
      <c r="BL249" s="283">
        <f>IF(E249,BJ249,0)</f>
        <v>0</v>
      </c>
      <c r="BM249" s="19"/>
      <c r="BN249" s="283">
        <f>IF(K249,BJ249,0)</f>
        <v>0</v>
      </c>
      <c r="BO249" s="19"/>
      <c r="BP249" s="283">
        <f>IF(Q249,BJ249,0)</f>
        <v>0</v>
      </c>
      <c r="BQ249" s="19"/>
      <c r="BR249" s="283">
        <f>IF(W249,BJ249,0)</f>
        <v>0</v>
      </c>
      <c r="BS249" s="19"/>
      <c r="BT249" s="283">
        <f>IF(AD249,BJ249,0)</f>
        <v>0</v>
      </c>
      <c r="BU249" s="19"/>
      <c r="BV249" s="283">
        <f>IF(AJ249,BJ249,0)</f>
        <v>0</v>
      </c>
    </row>
    <row r="250" spans="1:74" ht="8.85" customHeight="1" x14ac:dyDescent="0.25">
      <c r="A250" s="11">
        <v>9</v>
      </c>
      <c r="B250" s="25"/>
      <c r="C250" s="11" t="s">
        <v>232</v>
      </c>
      <c r="D250" s="31"/>
      <c r="E250" s="36">
        <v>0</v>
      </c>
      <c r="F250" s="31"/>
      <c r="G250" s="47">
        <f>(E250/$BJ250)</f>
        <v>0</v>
      </c>
      <c r="H250" s="31"/>
      <c r="I250" s="47">
        <f>IF(G$287,G250/G$287*100,0)</f>
        <v>0</v>
      </c>
      <c r="J250" s="31"/>
      <c r="K250" s="36">
        <v>0</v>
      </c>
      <c r="L250" s="31"/>
      <c r="M250" s="47">
        <f>(K250/$BJ250)</f>
        <v>0</v>
      </c>
      <c r="N250" s="31"/>
      <c r="O250" s="47">
        <f>IF(M$287,M250/M$287*100,0)</f>
        <v>0</v>
      </c>
      <c r="P250" s="31"/>
      <c r="Q250" s="36">
        <v>0</v>
      </c>
      <c r="R250" s="31"/>
      <c r="S250" s="47">
        <f>(Q250/$BJ250)</f>
        <v>0</v>
      </c>
      <c r="T250" s="31"/>
      <c r="U250" s="47">
        <f>IF(S$287,S250/S$287*100,0)</f>
        <v>0</v>
      </c>
      <c r="V250" s="31"/>
      <c r="W250" s="36">
        <v>0</v>
      </c>
      <c r="X250" s="31"/>
      <c r="Y250" s="47">
        <f>(W250/$BJ250)</f>
        <v>0</v>
      </c>
      <c r="Z250" s="31"/>
      <c r="AA250" s="47">
        <f>IF(Y$287,Y250/Y$287*100,0)</f>
        <v>0</v>
      </c>
      <c r="AB250" s="31"/>
      <c r="AC250" s="19"/>
      <c r="AD250" s="36">
        <v>0</v>
      </c>
      <c r="AE250" s="31"/>
      <c r="AF250" s="47">
        <f>(AD250/$BJ250)</f>
        <v>0</v>
      </c>
      <c r="AG250" s="31"/>
      <c r="AH250" s="47">
        <f>IF(AF$287,AF250/AF$287*100,0)</f>
        <v>0</v>
      </c>
      <c r="AI250" s="31"/>
      <c r="AJ250" s="36">
        <v>0</v>
      </c>
      <c r="AK250" s="31"/>
      <c r="AL250" s="47">
        <f>(AJ250/$BJ250)</f>
        <v>0</v>
      </c>
      <c r="AM250" s="31"/>
      <c r="AN250" s="47">
        <f>IF(AL$287,AL250/AL$287*100,0)</f>
        <v>0</v>
      </c>
      <c r="AO250" s="31"/>
      <c r="AP250" s="36">
        <f>(E250+K250+Q250+W250+AD250+AJ250)</f>
        <v>0</v>
      </c>
      <c r="AQ250" s="19"/>
      <c r="AR250" s="36">
        <v>0</v>
      </c>
      <c r="AS250" s="19"/>
      <c r="AT250" s="47">
        <f>IF($AP250,AR250/$AP250*100,0)</f>
        <v>0</v>
      </c>
      <c r="AU250" s="19"/>
      <c r="AV250" s="36">
        <v>0</v>
      </c>
      <c r="AW250" s="19"/>
      <c r="AX250" s="47">
        <f>IF($AP250,AV250/$AP250*100,0)</f>
        <v>0</v>
      </c>
      <c r="AY250" s="19"/>
      <c r="AZ250" s="36">
        <v>0</v>
      </c>
      <c r="BA250" s="19"/>
      <c r="BB250" s="47">
        <f>IF($AP250,AZ250/$AP250*100,0)</f>
        <v>0</v>
      </c>
      <c r="BC250" s="19"/>
      <c r="BD250" s="36">
        <v>0</v>
      </c>
      <c r="BE250" s="19"/>
      <c r="BF250" s="36">
        <v>0</v>
      </c>
      <c r="BG250" s="19"/>
      <c r="BH250" s="30">
        <v>9</v>
      </c>
      <c r="BI250" s="19"/>
      <c r="BJ250" s="40">
        <v>5644</v>
      </c>
      <c r="BK250" s="19"/>
      <c r="BL250" s="283">
        <f>IF(E250,BJ250,0)</f>
        <v>0</v>
      </c>
      <c r="BM250" s="19"/>
      <c r="BN250" s="283">
        <f>IF(K250,BJ250,0)</f>
        <v>0</v>
      </c>
      <c r="BO250" s="19"/>
      <c r="BP250" s="283">
        <f>IF(Q250,BJ250,0)</f>
        <v>0</v>
      </c>
      <c r="BQ250" s="19"/>
      <c r="BR250" s="283">
        <f>IF(W250,BJ250,0)</f>
        <v>0</v>
      </c>
      <c r="BS250" s="19"/>
      <c r="BT250" s="283">
        <f>IF(AD250,BJ250,0)</f>
        <v>0</v>
      </c>
      <c r="BU250" s="19"/>
      <c r="BV250" s="283">
        <f>IF(AJ250,BJ250,0)</f>
        <v>0</v>
      </c>
    </row>
    <row r="251" spans="1:74" ht="8.85" customHeight="1" x14ac:dyDescent="0.25">
      <c r="A251" s="11">
        <v>10</v>
      </c>
      <c r="B251" s="25"/>
      <c r="C251" s="11" t="s">
        <v>233</v>
      </c>
      <c r="D251" s="31"/>
      <c r="E251" s="36">
        <v>0</v>
      </c>
      <c r="F251" s="31"/>
      <c r="G251" s="47">
        <f>(E251/$BJ251)</f>
        <v>0</v>
      </c>
      <c r="H251" s="31"/>
      <c r="I251" s="47">
        <f>IF(G$287,G251/G$287*100,0)</f>
        <v>0</v>
      </c>
      <c r="J251" s="31"/>
      <c r="K251" s="36">
        <v>0</v>
      </c>
      <c r="L251" s="31"/>
      <c r="M251" s="47">
        <f>(K251/$BJ251)</f>
        <v>0</v>
      </c>
      <c r="N251" s="31"/>
      <c r="O251" s="47">
        <f>IF(M$287,M251/M$287*100,0)</f>
        <v>0</v>
      </c>
      <c r="P251" s="31"/>
      <c r="Q251" s="36">
        <v>0</v>
      </c>
      <c r="R251" s="31"/>
      <c r="S251" s="47">
        <f>(Q251/$BJ251)</f>
        <v>0</v>
      </c>
      <c r="T251" s="31"/>
      <c r="U251" s="47">
        <f>IF(S$287,S251/S$287*100,0)</f>
        <v>0</v>
      </c>
      <c r="V251" s="31"/>
      <c r="W251" s="36">
        <v>0</v>
      </c>
      <c r="X251" s="31"/>
      <c r="Y251" s="47">
        <f>(W251/$BJ251)</f>
        <v>0</v>
      </c>
      <c r="Z251" s="31"/>
      <c r="AA251" s="47">
        <f>IF(Y$287,Y251/Y$287*100,0)</f>
        <v>0</v>
      </c>
      <c r="AB251" s="31"/>
      <c r="AC251" s="19"/>
      <c r="AD251" s="36">
        <v>0</v>
      </c>
      <c r="AE251" s="31"/>
      <c r="AF251" s="47">
        <f>(AD251/$BJ251)</f>
        <v>0</v>
      </c>
      <c r="AG251" s="31"/>
      <c r="AH251" s="47">
        <f>IF(AF$287,AF251/AF$287*100,0)</f>
        <v>0</v>
      </c>
      <c r="AI251" s="31"/>
      <c r="AJ251" s="36">
        <v>0</v>
      </c>
      <c r="AK251" s="31"/>
      <c r="AL251" s="47">
        <f>(AJ251/$BJ251)</f>
        <v>0</v>
      </c>
      <c r="AM251" s="31"/>
      <c r="AN251" s="47">
        <f>IF(AL$287,AL251/AL$287*100,0)</f>
        <v>0</v>
      </c>
      <c r="AO251" s="31"/>
      <c r="AP251" s="36">
        <f>(E251+K251+Q251+W251+AD251+AJ251)</f>
        <v>0</v>
      </c>
      <c r="AQ251" s="19"/>
      <c r="AR251" s="36">
        <v>0</v>
      </c>
      <c r="AS251" s="19"/>
      <c r="AT251" s="47">
        <f>IF($AP251,AR251/$AP251*100,0)</f>
        <v>0</v>
      </c>
      <c r="AU251" s="19"/>
      <c r="AV251" s="36">
        <v>0</v>
      </c>
      <c r="AW251" s="19"/>
      <c r="AX251" s="47">
        <f>IF($AP251,AV251/$AP251*100,0)</f>
        <v>0</v>
      </c>
      <c r="AY251" s="19"/>
      <c r="AZ251" s="36">
        <v>0</v>
      </c>
      <c r="BA251" s="19"/>
      <c r="BB251" s="47">
        <f>IF($AP251,AZ251/$AP251*100,0)</f>
        <v>0</v>
      </c>
      <c r="BC251" s="19"/>
      <c r="BD251" s="36">
        <v>0</v>
      </c>
      <c r="BE251" s="19"/>
      <c r="BF251" s="36">
        <v>0</v>
      </c>
      <c r="BG251" s="19"/>
      <c r="BH251" s="30">
        <v>10</v>
      </c>
      <c r="BI251" s="19"/>
      <c r="BJ251" s="40">
        <v>3691</v>
      </c>
      <c r="BK251" s="19"/>
      <c r="BL251" s="283">
        <f>IF(E251,BJ251,0)</f>
        <v>0</v>
      </c>
      <c r="BM251" s="19"/>
      <c r="BN251" s="283">
        <f>IF(K251,BJ251,0)</f>
        <v>0</v>
      </c>
      <c r="BO251" s="19"/>
      <c r="BP251" s="283">
        <f>IF(Q251,BJ251,0)</f>
        <v>0</v>
      </c>
      <c r="BQ251" s="19"/>
      <c r="BR251" s="283">
        <f>IF(W251,BJ251,0)</f>
        <v>0</v>
      </c>
      <c r="BS251" s="19"/>
      <c r="BT251" s="283">
        <f>IF(AD251,BJ251,0)</f>
        <v>0</v>
      </c>
      <c r="BU251" s="19"/>
      <c r="BV251" s="283">
        <f>IF(AJ251,BJ251,0)</f>
        <v>0</v>
      </c>
    </row>
    <row r="252" spans="1:74" ht="8.85" customHeight="1" x14ac:dyDescent="0.25">
      <c r="A252" s="57"/>
      <c r="B252" s="11"/>
      <c r="C252" s="11"/>
      <c r="D252" s="31"/>
      <c r="E252" s="31"/>
      <c r="F252" s="31"/>
      <c r="G252" s="38"/>
      <c r="H252" s="31"/>
      <c r="I252" s="38"/>
      <c r="J252" s="31"/>
      <c r="K252" s="31"/>
      <c r="L252" s="31"/>
      <c r="M252" s="38"/>
      <c r="N252" s="31"/>
      <c r="O252" s="38"/>
      <c r="P252" s="31"/>
      <c r="Q252" s="31"/>
      <c r="R252" s="31"/>
      <c r="S252" s="38"/>
      <c r="T252" s="31"/>
      <c r="U252" s="38"/>
      <c r="V252" s="31"/>
      <c r="W252" s="31"/>
      <c r="X252" s="31"/>
      <c r="Y252" s="38"/>
      <c r="Z252" s="31"/>
      <c r="AA252" s="38"/>
      <c r="AB252" s="31"/>
      <c r="AC252" s="19"/>
      <c r="AD252" s="31"/>
      <c r="AE252" s="31"/>
      <c r="AF252" s="38"/>
      <c r="AG252" s="31"/>
      <c r="AH252" s="38"/>
      <c r="AI252" s="31"/>
      <c r="AJ252" s="31"/>
      <c r="AK252" s="31"/>
      <c r="AL252" s="38"/>
      <c r="AM252" s="31"/>
      <c r="AN252" s="38"/>
      <c r="AO252" s="31"/>
      <c r="AP252" s="30"/>
      <c r="AQ252" s="19"/>
      <c r="AR252" s="31"/>
      <c r="AS252" s="19"/>
      <c r="AT252" s="38"/>
      <c r="AU252" s="19"/>
      <c r="AV252" s="31"/>
      <c r="AW252" s="19"/>
      <c r="AX252" s="38"/>
      <c r="AY252" s="19"/>
      <c r="AZ252" s="31"/>
      <c r="BA252" s="19"/>
      <c r="BB252" s="38"/>
      <c r="BC252" s="19"/>
      <c r="BD252" s="31"/>
      <c r="BE252" s="19"/>
      <c r="BF252" s="30"/>
      <c r="BG252" s="19"/>
      <c r="BH252" s="37"/>
      <c r="BI252" s="19"/>
      <c r="BJ252" s="40"/>
      <c r="BK252" s="19"/>
      <c r="BL252" s="31"/>
      <c r="BM252" s="19"/>
      <c r="BN252" s="31"/>
      <c r="BO252" s="19"/>
      <c r="BP252" s="31"/>
      <c r="BQ252" s="19"/>
      <c r="BR252" s="31"/>
      <c r="BS252" s="19"/>
      <c r="BT252" s="31"/>
      <c r="BU252" s="19"/>
      <c r="BV252" s="31"/>
    </row>
    <row r="253" spans="1:74" ht="8.85" customHeight="1" x14ac:dyDescent="0.25">
      <c r="A253" s="11">
        <v>11</v>
      </c>
      <c r="B253" s="25"/>
      <c r="C253" s="11" t="s">
        <v>234</v>
      </c>
      <c r="D253" s="31"/>
      <c r="E253" s="36">
        <v>0</v>
      </c>
      <c r="F253" s="31"/>
      <c r="G253" s="47">
        <f>(E253/$BJ253)</f>
        <v>0</v>
      </c>
      <c r="H253" s="31"/>
      <c r="I253" s="47">
        <f>IF(G$287,G253/G$287*100,0)</f>
        <v>0</v>
      </c>
      <c r="J253" s="31"/>
      <c r="K253" s="36">
        <v>0</v>
      </c>
      <c r="L253" s="31"/>
      <c r="M253" s="47">
        <f>(K253/$BJ253)</f>
        <v>0</v>
      </c>
      <c r="N253" s="31"/>
      <c r="O253" s="47">
        <f>IF(M$287,M253/M$287*100,0)</f>
        <v>0</v>
      </c>
      <c r="P253" s="31"/>
      <c r="Q253" s="36">
        <v>0</v>
      </c>
      <c r="R253" s="31"/>
      <c r="S253" s="47">
        <f>(Q253/$BJ253)</f>
        <v>0</v>
      </c>
      <c r="T253" s="31"/>
      <c r="U253" s="47">
        <f>IF(S$287,S253/S$287*100,0)</f>
        <v>0</v>
      </c>
      <c r="V253" s="31"/>
      <c r="W253" s="36">
        <v>0</v>
      </c>
      <c r="X253" s="31"/>
      <c r="Y253" s="47">
        <f>(W253/$BJ253)</f>
        <v>0</v>
      </c>
      <c r="Z253" s="31"/>
      <c r="AA253" s="47">
        <f>IF(Y$287,Y253/Y$287*100,0)</f>
        <v>0</v>
      </c>
      <c r="AB253" s="31"/>
      <c r="AC253" s="19"/>
      <c r="AD253" s="36">
        <v>0</v>
      </c>
      <c r="AE253" s="31"/>
      <c r="AF253" s="47">
        <f>(AD253/$BJ253)</f>
        <v>0</v>
      </c>
      <c r="AG253" s="31"/>
      <c r="AH253" s="47">
        <f>IF(AF$287,AF253/AF$287*100,0)</f>
        <v>0</v>
      </c>
      <c r="AI253" s="31"/>
      <c r="AJ253" s="36">
        <v>0</v>
      </c>
      <c r="AK253" s="31"/>
      <c r="AL253" s="47">
        <f>(AJ253/$BJ253)</f>
        <v>0</v>
      </c>
      <c r="AM253" s="31"/>
      <c r="AN253" s="47">
        <f>IF(AL$287,AL253/AL$287*100,0)</f>
        <v>0</v>
      </c>
      <c r="AO253" s="31"/>
      <c r="AP253" s="36">
        <f>(E253+K253+Q253+W253+AD253+AJ253)</f>
        <v>0</v>
      </c>
      <c r="AQ253" s="19"/>
      <c r="AR253" s="36">
        <v>0</v>
      </c>
      <c r="AS253" s="19"/>
      <c r="AT253" s="47">
        <f>IF($AP253,AR253/$AP253*100,0)</f>
        <v>0</v>
      </c>
      <c r="AU253" s="19"/>
      <c r="AV253" s="36">
        <v>0</v>
      </c>
      <c r="AW253" s="19"/>
      <c r="AX253" s="47">
        <f>IF($AP253,AV253/$AP253*100,0)</f>
        <v>0</v>
      </c>
      <c r="AY253" s="19"/>
      <c r="AZ253" s="36">
        <v>0</v>
      </c>
      <c r="BA253" s="19"/>
      <c r="BB253" s="47">
        <f>IF($AP253,AZ253/$AP253*100,0)</f>
        <v>0</v>
      </c>
      <c r="BC253" s="19"/>
      <c r="BD253" s="36">
        <v>0</v>
      </c>
      <c r="BE253" s="19"/>
      <c r="BF253" s="36">
        <v>0</v>
      </c>
      <c r="BG253" s="19"/>
      <c r="BH253" s="30">
        <v>11</v>
      </c>
      <c r="BI253" s="19"/>
      <c r="BJ253" s="40">
        <v>21041</v>
      </c>
      <c r="BK253" s="19"/>
      <c r="BL253" s="283">
        <f>IF(E253,BJ253,0)</f>
        <v>0</v>
      </c>
      <c r="BM253" s="19"/>
      <c r="BN253" s="283">
        <f>IF(K253,BJ253,0)</f>
        <v>0</v>
      </c>
      <c r="BO253" s="19"/>
      <c r="BP253" s="283">
        <f>IF(Q253,BJ253,0)</f>
        <v>0</v>
      </c>
      <c r="BQ253" s="19"/>
      <c r="BR253" s="283">
        <f>IF(W253,BJ253,0)</f>
        <v>0</v>
      </c>
      <c r="BS253" s="19"/>
      <c r="BT253" s="283">
        <f>IF(AD253,BJ253,0)</f>
        <v>0</v>
      </c>
      <c r="BU253" s="19"/>
      <c r="BV253" s="283">
        <f>IF(AJ253,BJ253,0)</f>
        <v>0</v>
      </c>
    </row>
    <row r="254" spans="1:74" ht="8.85" customHeight="1" x14ac:dyDescent="0.25">
      <c r="A254" s="11">
        <v>12</v>
      </c>
      <c r="B254" s="25"/>
      <c r="C254" s="20" t="s">
        <v>235</v>
      </c>
      <c r="D254" s="31"/>
      <c r="E254" s="36">
        <v>0</v>
      </c>
      <c r="F254" s="31"/>
      <c r="G254" s="47">
        <f>(E254/$BJ254)</f>
        <v>0</v>
      </c>
      <c r="H254" s="31"/>
      <c r="I254" s="47">
        <f>IF(G$287,G254/G$287*100,0)</f>
        <v>0</v>
      </c>
      <c r="J254" s="31"/>
      <c r="K254" s="36">
        <v>0</v>
      </c>
      <c r="L254" s="31"/>
      <c r="M254" s="47">
        <f>(K254/$BJ254)</f>
        <v>0</v>
      </c>
      <c r="N254" s="31"/>
      <c r="O254" s="47">
        <f>IF(M$287,M254/M$287*100,0)</f>
        <v>0</v>
      </c>
      <c r="P254" s="31"/>
      <c r="Q254" s="36">
        <v>0</v>
      </c>
      <c r="R254" s="31"/>
      <c r="S254" s="47">
        <f>(Q254/$BJ254)</f>
        <v>0</v>
      </c>
      <c r="T254" s="31"/>
      <c r="U254" s="47">
        <f>IF(S$287,S254/S$287*100,0)</f>
        <v>0</v>
      </c>
      <c r="V254" s="31"/>
      <c r="W254" s="36">
        <v>0</v>
      </c>
      <c r="X254" s="31"/>
      <c r="Y254" s="47">
        <f>(W254/$BJ254)</f>
        <v>0</v>
      </c>
      <c r="Z254" s="31"/>
      <c r="AA254" s="47">
        <f>IF(Y$287,Y254/Y$287*100,0)</f>
        <v>0</v>
      </c>
      <c r="AB254" s="31"/>
      <c r="AC254" s="19"/>
      <c r="AD254" s="36">
        <v>0</v>
      </c>
      <c r="AE254" s="31"/>
      <c r="AF254" s="47">
        <f>(AD254/$BJ254)</f>
        <v>0</v>
      </c>
      <c r="AG254" s="31"/>
      <c r="AH254" s="47">
        <f>IF(AF$287,AF254/AF$287*100,0)</f>
        <v>0</v>
      </c>
      <c r="AI254" s="31"/>
      <c r="AJ254" s="36">
        <v>0</v>
      </c>
      <c r="AK254" s="31"/>
      <c r="AL254" s="47">
        <f>(AJ254/$BJ254)</f>
        <v>0</v>
      </c>
      <c r="AM254" s="31"/>
      <c r="AN254" s="47">
        <f>IF(AL$287,AL254/AL$287*100,0)</f>
        <v>0</v>
      </c>
      <c r="AO254" s="31"/>
      <c r="AP254" s="36">
        <f>(E254+K254+Q254+W254+AD254+AJ254)</f>
        <v>0</v>
      </c>
      <c r="AQ254" s="19"/>
      <c r="AR254" s="36">
        <v>0</v>
      </c>
      <c r="AS254" s="19"/>
      <c r="AT254" s="47">
        <f>IF($AP254,AR254/$AP254*100,0)</f>
        <v>0</v>
      </c>
      <c r="AU254" s="19"/>
      <c r="AV254" s="36">
        <v>0</v>
      </c>
      <c r="AW254" s="19"/>
      <c r="AX254" s="47">
        <f>IF($AP254,AV254/$AP254*100,0)</f>
        <v>0</v>
      </c>
      <c r="AY254" s="19"/>
      <c r="AZ254" s="36">
        <v>0</v>
      </c>
      <c r="BA254" s="19"/>
      <c r="BB254" s="47">
        <f>IF($AP254,AZ254/$AP254*100,0)</f>
        <v>0</v>
      </c>
      <c r="BC254" s="19"/>
      <c r="BD254" s="36">
        <v>0</v>
      </c>
      <c r="BE254" s="19"/>
      <c r="BF254" s="36">
        <v>0</v>
      </c>
      <c r="BG254" s="19"/>
      <c r="BH254" s="30">
        <v>12</v>
      </c>
      <c r="BI254" s="19"/>
      <c r="BJ254" s="40">
        <v>3884</v>
      </c>
      <c r="BK254" s="19"/>
      <c r="BL254" s="283">
        <f>IF(E254,BJ254,0)</f>
        <v>0</v>
      </c>
      <c r="BM254" s="19"/>
      <c r="BN254" s="283">
        <f>IF(K254,BJ254,0)</f>
        <v>0</v>
      </c>
      <c r="BO254" s="19"/>
      <c r="BP254" s="283">
        <f>IF(Q254,BJ254,0)</f>
        <v>0</v>
      </c>
      <c r="BQ254" s="19"/>
      <c r="BR254" s="283">
        <f>IF(W254,BJ254,0)</f>
        <v>0</v>
      </c>
      <c r="BS254" s="19"/>
      <c r="BT254" s="283">
        <f>IF(AD254,BJ254,0)</f>
        <v>0</v>
      </c>
      <c r="BU254" s="19"/>
      <c r="BV254" s="283">
        <f>IF(AJ254,BJ254,0)</f>
        <v>0</v>
      </c>
    </row>
    <row r="255" spans="1:74" ht="8.85" customHeight="1" x14ac:dyDescent="0.25">
      <c r="A255" s="11">
        <v>13</v>
      </c>
      <c r="B255" s="25"/>
      <c r="C255" s="11" t="s">
        <v>236</v>
      </c>
      <c r="D255" s="31"/>
      <c r="E255" s="36">
        <v>5513663</v>
      </c>
      <c r="F255" s="31"/>
      <c r="G255" s="47">
        <f>(E255/$BJ255)</f>
        <v>1556.6524562394127</v>
      </c>
      <c r="H255" s="31"/>
      <c r="I255" s="47">
        <f>IF(G$287,G255/G$287*100,0)</f>
        <v>81.743972835794452</v>
      </c>
      <c r="J255" s="31"/>
      <c r="K255" s="36">
        <v>686173</v>
      </c>
      <c r="L255" s="31"/>
      <c r="M255" s="47">
        <f>(K255/$BJ255)</f>
        <v>193.72473178994917</v>
      </c>
      <c r="N255" s="31"/>
      <c r="O255" s="47">
        <f>IF(M$287,M255/M$287*100,0)</f>
        <v>116.54529750227508</v>
      </c>
      <c r="P255" s="31"/>
      <c r="Q255" s="36">
        <v>267489</v>
      </c>
      <c r="R255" s="31"/>
      <c r="S255" s="47">
        <f>(Q255/$BJ255)</f>
        <v>75.519198193111237</v>
      </c>
      <c r="T255" s="31"/>
      <c r="U255" s="47">
        <f>IF(S$287,S255/S$287*100,0)</f>
        <v>108.99829053252436</v>
      </c>
      <c r="V255" s="31"/>
      <c r="W255" s="36">
        <v>131765</v>
      </c>
      <c r="X255" s="31"/>
      <c r="Y255" s="47">
        <f>(W255/$BJ255)</f>
        <v>37.200734048560136</v>
      </c>
      <c r="Z255" s="31"/>
      <c r="AA255" s="47">
        <f>IF(Y$287,Y255/Y$287*100,0)</f>
        <v>30.5327708632609</v>
      </c>
      <c r="AB255" s="31"/>
      <c r="AC255" s="19"/>
      <c r="AD255" s="36">
        <v>350988</v>
      </c>
      <c r="AE255" s="31"/>
      <c r="AF255" s="47">
        <f>(AD255/$BJ255)</f>
        <v>99.093167701863351</v>
      </c>
      <c r="AG255" s="31"/>
      <c r="AH255" s="47">
        <f>IF(AF$287,AF255/AF$287*100,0)</f>
        <v>99.317531342322724</v>
      </c>
      <c r="AI255" s="31"/>
      <c r="AJ255" s="36">
        <v>0</v>
      </c>
      <c r="AK255" s="31"/>
      <c r="AL255" s="47">
        <f>(AJ255/$BJ255)</f>
        <v>0</v>
      </c>
      <c r="AM255" s="31"/>
      <c r="AN255" s="47">
        <f>IF(AL$287,AL255/AL$287*100,0)</f>
        <v>0</v>
      </c>
      <c r="AO255" s="31"/>
      <c r="AP255" s="36">
        <f>(E255+K255+Q255+W255+AD255+AJ255)</f>
        <v>6950078</v>
      </c>
      <c r="AQ255" s="19"/>
      <c r="AR255" s="36">
        <v>3772670</v>
      </c>
      <c r="AS255" s="19"/>
      <c r="AT255" s="47">
        <f>IF($AP255,AR255/$AP255*100,0)</f>
        <v>54.282412370048213</v>
      </c>
      <c r="AU255" s="19"/>
      <c r="AV255" s="36">
        <v>869653</v>
      </c>
      <c r="AW255" s="19"/>
      <c r="AX255" s="47">
        <f>IF($AP255,AV255/$AP255*100,0)</f>
        <v>12.512852373743144</v>
      </c>
      <c r="AY255" s="19"/>
      <c r="AZ255" s="36">
        <v>0</v>
      </c>
      <c r="BA255" s="19"/>
      <c r="BB255" s="47">
        <f>IF($AP255,AZ255/$AP255*100,0)</f>
        <v>0</v>
      </c>
      <c r="BC255" s="19"/>
      <c r="BD255" s="36">
        <v>104911</v>
      </c>
      <c r="BE255" s="19"/>
      <c r="BF255" s="36">
        <v>0</v>
      </c>
      <c r="BG255" s="19"/>
      <c r="BH255" s="30">
        <v>13</v>
      </c>
      <c r="BI255" s="19"/>
      <c r="BJ255" s="40">
        <v>3542</v>
      </c>
      <c r="BK255" s="19"/>
      <c r="BL255" s="283">
        <f>IF(E255,BJ255,0)</f>
        <v>3542</v>
      </c>
      <c r="BM255" s="19"/>
      <c r="BN255" s="283">
        <f>IF(K255,BJ255,0)</f>
        <v>3542</v>
      </c>
      <c r="BO255" s="19"/>
      <c r="BP255" s="283">
        <f>IF(Q255,BJ255,0)</f>
        <v>3542</v>
      </c>
      <c r="BQ255" s="19"/>
      <c r="BR255" s="283">
        <f>IF(W255,BJ255,0)</f>
        <v>3542</v>
      </c>
      <c r="BS255" s="19"/>
      <c r="BT255" s="283">
        <f>IF(AD255,BJ255,0)</f>
        <v>3542</v>
      </c>
      <c r="BU255" s="19"/>
      <c r="BV255" s="283">
        <f>IF(AJ255,BJ255,0)</f>
        <v>0</v>
      </c>
    </row>
    <row r="256" spans="1:74" ht="8.85" customHeight="1" x14ac:dyDescent="0.25">
      <c r="A256" s="11">
        <v>14</v>
      </c>
      <c r="B256" s="25"/>
      <c r="C256" s="11" t="s">
        <v>154</v>
      </c>
      <c r="D256" s="31"/>
      <c r="E256" s="36">
        <v>0</v>
      </c>
      <c r="F256" s="31"/>
      <c r="G256" s="47">
        <f>(E256/$BJ256)</f>
        <v>0</v>
      </c>
      <c r="H256" s="31"/>
      <c r="I256" s="47">
        <f>IF(G$287,G256/G$287*100,0)</f>
        <v>0</v>
      </c>
      <c r="J256" s="31"/>
      <c r="K256" s="36">
        <v>0</v>
      </c>
      <c r="L256" s="31"/>
      <c r="M256" s="47">
        <f>(K256/$BJ256)</f>
        <v>0</v>
      </c>
      <c r="N256" s="31"/>
      <c r="O256" s="47">
        <f>IF(M$287,M256/M$287*100,0)</f>
        <v>0</v>
      </c>
      <c r="P256" s="31"/>
      <c r="Q256" s="36">
        <v>0</v>
      </c>
      <c r="R256" s="31"/>
      <c r="S256" s="47">
        <f>(Q256/$BJ256)</f>
        <v>0</v>
      </c>
      <c r="T256" s="31"/>
      <c r="U256" s="47">
        <f>IF(S$287,S256/S$287*100,0)</f>
        <v>0</v>
      </c>
      <c r="V256" s="31"/>
      <c r="W256" s="36">
        <v>0</v>
      </c>
      <c r="X256" s="31"/>
      <c r="Y256" s="47">
        <f>(W256/$BJ256)</f>
        <v>0</v>
      </c>
      <c r="Z256" s="31"/>
      <c r="AA256" s="47">
        <f>IF(Y$287,Y256/Y$287*100,0)</f>
        <v>0</v>
      </c>
      <c r="AB256" s="31"/>
      <c r="AC256" s="19"/>
      <c r="AD256" s="36">
        <v>0</v>
      </c>
      <c r="AE256" s="31"/>
      <c r="AF256" s="47">
        <f>(AD256/$BJ256)</f>
        <v>0</v>
      </c>
      <c r="AG256" s="31"/>
      <c r="AH256" s="47">
        <f>IF(AF$287,AF256/AF$287*100,0)</f>
        <v>0</v>
      </c>
      <c r="AI256" s="31"/>
      <c r="AJ256" s="36">
        <v>0</v>
      </c>
      <c r="AK256" s="31"/>
      <c r="AL256" s="47">
        <f>(AJ256/$BJ256)</f>
        <v>0</v>
      </c>
      <c r="AM256" s="31"/>
      <c r="AN256" s="47">
        <f>IF(AL$287,AL256/AL$287*100,0)</f>
        <v>0</v>
      </c>
      <c r="AO256" s="31"/>
      <c r="AP256" s="36">
        <f>(E256+K256+Q256+W256+AD256+AJ256)</f>
        <v>0</v>
      </c>
      <c r="AQ256" s="19"/>
      <c r="AR256" s="36">
        <v>0</v>
      </c>
      <c r="AS256" s="19"/>
      <c r="AT256" s="47">
        <f>IF($AP256,AR256/$AP256*100,0)</f>
        <v>0</v>
      </c>
      <c r="AU256" s="19"/>
      <c r="AV256" s="36">
        <v>0</v>
      </c>
      <c r="AW256" s="19"/>
      <c r="AX256" s="47">
        <f>IF($AP256,AV256/$AP256*100,0)</f>
        <v>0</v>
      </c>
      <c r="AY256" s="19"/>
      <c r="AZ256" s="36">
        <v>0</v>
      </c>
      <c r="BA256" s="19"/>
      <c r="BB256" s="47">
        <f>IF($AP256,AZ256/$AP256*100,0)</f>
        <v>0</v>
      </c>
      <c r="BC256" s="19"/>
      <c r="BD256" s="36">
        <v>0</v>
      </c>
      <c r="BE256" s="19"/>
      <c r="BF256" s="36">
        <v>0</v>
      </c>
      <c r="BG256" s="19"/>
      <c r="BH256" s="30">
        <v>14</v>
      </c>
      <c r="BI256" s="19"/>
      <c r="BJ256" s="40">
        <v>16379</v>
      </c>
      <c r="BK256" s="19"/>
      <c r="BL256" s="283">
        <f>IF(E256,BJ256,0)</f>
        <v>0</v>
      </c>
      <c r="BM256" s="19"/>
      <c r="BN256" s="283">
        <f>IF(K256,BJ256,0)</f>
        <v>0</v>
      </c>
      <c r="BO256" s="19"/>
      <c r="BP256" s="283">
        <f>IF(Q256,BJ256,0)</f>
        <v>0</v>
      </c>
      <c r="BQ256" s="19"/>
      <c r="BR256" s="283">
        <f>IF(W256,BJ256,0)</f>
        <v>0</v>
      </c>
      <c r="BS256" s="19"/>
      <c r="BT256" s="283">
        <f>IF(AD256,BJ256,0)</f>
        <v>0</v>
      </c>
      <c r="BU256" s="19"/>
      <c r="BV256" s="283">
        <f>IF(AJ256,BJ256,0)</f>
        <v>0</v>
      </c>
    </row>
    <row r="257" spans="1:74" ht="8.85" customHeight="1" x14ac:dyDescent="0.25">
      <c r="A257" s="11">
        <v>15</v>
      </c>
      <c r="B257" s="25"/>
      <c r="C257" s="11" t="s">
        <v>237</v>
      </c>
      <c r="D257" s="31"/>
      <c r="E257" s="36">
        <v>0</v>
      </c>
      <c r="F257" s="31"/>
      <c r="G257" s="47">
        <f>(E257/$BJ257)</f>
        <v>0</v>
      </c>
      <c r="H257" s="31"/>
      <c r="I257" s="47">
        <f>IF(G$287,G257/G$287*100,0)</f>
        <v>0</v>
      </c>
      <c r="J257" s="31"/>
      <c r="K257" s="36">
        <v>0</v>
      </c>
      <c r="L257" s="31"/>
      <c r="M257" s="47">
        <f>(K257/$BJ257)</f>
        <v>0</v>
      </c>
      <c r="N257" s="31"/>
      <c r="O257" s="47">
        <f>IF(M$287,M257/M$287*100,0)</f>
        <v>0</v>
      </c>
      <c r="P257" s="31"/>
      <c r="Q257" s="36">
        <v>0</v>
      </c>
      <c r="R257" s="31"/>
      <c r="S257" s="47">
        <f>(Q257/$BJ257)</f>
        <v>0</v>
      </c>
      <c r="T257" s="31"/>
      <c r="U257" s="47">
        <f>IF(S$287,S257/S$287*100,0)</f>
        <v>0</v>
      </c>
      <c r="V257" s="31"/>
      <c r="W257" s="36">
        <v>0</v>
      </c>
      <c r="X257" s="31"/>
      <c r="Y257" s="47">
        <f>(W257/$BJ257)</f>
        <v>0</v>
      </c>
      <c r="Z257" s="31"/>
      <c r="AA257" s="47">
        <f>IF(Y$287,Y257/Y$287*100,0)</f>
        <v>0</v>
      </c>
      <c r="AB257" s="31"/>
      <c r="AC257" s="19"/>
      <c r="AD257" s="36">
        <v>0</v>
      </c>
      <c r="AE257" s="31"/>
      <c r="AF257" s="47">
        <f>(AD257/$BJ257)</f>
        <v>0</v>
      </c>
      <c r="AG257" s="31"/>
      <c r="AH257" s="47">
        <f>IF(AF$287,AF257/AF$287*100,0)</f>
        <v>0</v>
      </c>
      <c r="AI257" s="31"/>
      <c r="AJ257" s="36">
        <v>0</v>
      </c>
      <c r="AK257" s="31"/>
      <c r="AL257" s="47">
        <f>(AJ257/$BJ257)</f>
        <v>0</v>
      </c>
      <c r="AM257" s="31"/>
      <c r="AN257" s="47">
        <f>IF(AL$287,AL257/AL$287*100,0)</f>
        <v>0</v>
      </c>
      <c r="AO257" s="31"/>
      <c r="AP257" s="36">
        <f>(E257+K257+Q257+W257+AD257+AJ257)</f>
        <v>0</v>
      </c>
      <c r="AQ257" s="19"/>
      <c r="AR257" s="36">
        <v>0</v>
      </c>
      <c r="AS257" s="19"/>
      <c r="AT257" s="47">
        <f>IF($AP257,AR257/$AP257*100,0)</f>
        <v>0</v>
      </c>
      <c r="AU257" s="19"/>
      <c r="AV257" s="36">
        <v>0</v>
      </c>
      <c r="AW257" s="19"/>
      <c r="AX257" s="47">
        <f>IF($AP257,AV257/$AP257*100,0)</f>
        <v>0</v>
      </c>
      <c r="AY257" s="19"/>
      <c r="AZ257" s="36">
        <v>0</v>
      </c>
      <c r="BA257" s="19"/>
      <c r="BB257" s="47">
        <f>IF($AP257,AZ257/$AP257*100,0)</f>
        <v>0</v>
      </c>
      <c r="BC257" s="19"/>
      <c r="BD257" s="36">
        <v>0</v>
      </c>
      <c r="BE257" s="19"/>
      <c r="BF257" s="36">
        <v>0</v>
      </c>
      <c r="BG257" s="19"/>
      <c r="BH257" s="30">
        <v>15</v>
      </c>
      <c r="BI257" s="19"/>
      <c r="BJ257" s="40">
        <v>4961</v>
      </c>
      <c r="BK257" s="19"/>
      <c r="BL257" s="283">
        <f>IF(E257,BJ257,0)</f>
        <v>0</v>
      </c>
      <c r="BM257" s="19"/>
      <c r="BN257" s="283">
        <f>IF(K257,BJ257,0)</f>
        <v>0</v>
      </c>
      <c r="BO257" s="19"/>
      <c r="BP257" s="283">
        <f>IF(Q257,BJ257,0)</f>
        <v>0</v>
      </c>
      <c r="BQ257" s="19"/>
      <c r="BR257" s="283">
        <f>IF(W257,BJ257,0)</f>
        <v>0</v>
      </c>
      <c r="BS257" s="19"/>
      <c r="BT257" s="283">
        <f>IF(AD257,BJ257,0)</f>
        <v>0</v>
      </c>
      <c r="BU257" s="19"/>
      <c r="BV257" s="283">
        <f>IF(AJ257,BJ257,0)</f>
        <v>0</v>
      </c>
    </row>
    <row r="258" spans="1:74" ht="8.85" customHeight="1" x14ac:dyDescent="0.25">
      <c r="A258" s="57"/>
      <c r="B258" s="11"/>
      <c r="C258" s="11"/>
      <c r="D258" s="31"/>
      <c r="E258" s="31"/>
      <c r="F258" s="31"/>
      <c r="G258" s="38"/>
      <c r="H258" s="31"/>
      <c r="I258" s="38"/>
      <c r="J258" s="31"/>
      <c r="K258" s="31"/>
      <c r="L258" s="31"/>
      <c r="M258" s="38"/>
      <c r="N258" s="31"/>
      <c r="O258" s="38"/>
      <c r="P258" s="31"/>
      <c r="Q258" s="31"/>
      <c r="R258" s="31"/>
      <c r="S258" s="38"/>
      <c r="T258" s="31"/>
      <c r="U258" s="38"/>
      <c r="V258" s="31"/>
      <c r="W258" s="31"/>
      <c r="X258" s="31"/>
      <c r="Y258" s="38"/>
      <c r="Z258" s="31"/>
      <c r="AA258" s="38"/>
      <c r="AB258" s="31"/>
      <c r="AC258" s="19"/>
      <c r="AD258" s="31"/>
      <c r="AE258" s="31"/>
      <c r="AF258" s="38"/>
      <c r="AG258" s="31"/>
      <c r="AH258" s="38"/>
      <c r="AI258" s="31"/>
      <c r="AJ258" s="31"/>
      <c r="AK258" s="31"/>
      <c r="AL258" s="38"/>
      <c r="AM258" s="31"/>
      <c r="AN258" s="38"/>
      <c r="AO258" s="31"/>
      <c r="AP258" s="30"/>
      <c r="AQ258" s="19"/>
      <c r="AR258" s="31"/>
      <c r="AS258" s="19"/>
      <c r="AT258" s="38"/>
      <c r="AU258" s="19"/>
      <c r="AV258" s="31"/>
      <c r="AW258" s="19"/>
      <c r="AX258" s="38"/>
      <c r="AY258" s="19"/>
      <c r="AZ258" s="31"/>
      <c r="BA258" s="19"/>
      <c r="BB258" s="38"/>
      <c r="BC258" s="19"/>
      <c r="BD258" s="31"/>
      <c r="BE258" s="19"/>
      <c r="BF258" s="30"/>
      <c r="BG258" s="19"/>
      <c r="BH258" s="37"/>
      <c r="BI258" s="19"/>
      <c r="BJ258" s="40"/>
      <c r="BK258" s="19"/>
      <c r="BL258" s="31"/>
      <c r="BM258" s="19"/>
      <c r="BN258" s="31"/>
      <c r="BO258" s="19"/>
      <c r="BP258" s="31"/>
      <c r="BQ258" s="19"/>
      <c r="BR258" s="31"/>
      <c r="BS258" s="19"/>
      <c r="BT258" s="31"/>
      <c r="BU258" s="19"/>
      <c r="BV258" s="31"/>
    </row>
    <row r="259" spans="1:74" ht="8.85" customHeight="1" x14ac:dyDescent="0.25">
      <c r="A259" s="11">
        <v>16</v>
      </c>
      <c r="B259" s="25"/>
      <c r="C259" s="11" t="s">
        <v>238</v>
      </c>
      <c r="D259" s="31"/>
      <c r="E259" s="36">
        <v>0</v>
      </c>
      <c r="F259" s="31"/>
      <c r="G259" s="47">
        <f>(E259/$BJ259)</f>
        <v>0</v>
      </c>
      <c r="H259" s="31"/>
      <c r="I259" s="47">
        <f>IF(G$287,G259/G$287*100,0)</f>
        <v>0</v>
      </c>
      <c r="J259" s="31"/>
      <c r="K259" s="36">
        <v>0</v>
      </c>
      <c r="L259" s="31"/>
      <c r="M259" s="47">
        <f>(K259/$BJ259)</f>
        <v>0</v>
      </c>
      <c r="N259" s="31"/>
      <c r="O259" s="47">
        <f>IF(M$287,M259/M$287*100,0)</f>
        <v>0</v>
      </c>
      <c r="P259" s="31"/>
      <c r="Q259" s="36">
        <v>0</v>
      </c>
      <c r="R259" s="31"/>
      <c r="S259" s="47">
        <f>(Q259/$BJ259)</f>
        <v>0</v>
      </c>
      <c r="T259" s="31"/>
      <c r="U259" s="47">
        <f>IF(S$287,S259/S$287*100,0)</f>
        <v>0</v>
      </c>
      <c r="V259" s="31"/>
      <c r="W259" s="36">
        <v>0</v>
      </c>
      <c r="X259" s="31"/>
      <c r="Y259" s="47">
        <f>(W259/$BJ259)</f>
        <v>0</v>
      </c>
      <c r="Z259" s="31"/>
      <c r="AA259" s="47">
        <f>IF(Y$287,Y259/Y$287*100,0)</f>
        <v>0</v>
      </c>
      <c r="AB259" s="31"/>
      <c r="AC259" s="19"/>
      <c r="AD259" s="36">
        <v>0</v>
      </c>
      <c r="AE259" s="31"/>
      <c r="AF259" s="47">
        <f>(AD259/$BJ259)</f>
        <v>0</v>
      </c>
      <c r="AG259" s="31"/>
      <c r="AH259" s="47">
        <f>IF(AF$287,AF259/AF$287*100,0)</f>
        <v>0</v>
      </c>
      <c r="AI259" s="31"/>
      <c r="AJ259" s="36">
        <v>0</v>
      </c>
      <c r="AK259" s="31"/>
      <c r="AL259" s="47">
        <f>(AJ259/$BJ259)</f>
        <v>0</v>
      </c>
      <c r="AM259" s="31"/>
      <c r="AN259" s="47">
        <f>IF(AL$287,AL259/AL$287*100,0)</f>
        <v>0</v>
      </c>
      <c r="AO259" s="31"/>
      <c r="AP259" s="36">
        <f>(E259+K259+Q259+W259+AD259+AJ259)</f>
        <v>0</v>
      </c>
      <c r="AQ259" s="19"/>
      <c r="AR259" s="36">
        <v>0</v>
      </c>
      <c r="AS259" s="19"/>
      <c r="AT259" s="47">
        <f>IF($AP259,AR259/$AP259*100,0)</f>
        <v>0</v>
      </c>
      <c r="AU259" s="19"/>
      <c r="AV259" s="36">
        <v>0</v>
      </c>
      <c r="AW259" s="19"/>
      <c r="AX259" s="47">
        <f>IF($AP259,AV259/$AP259*100,0)</f>
        <v>0</v>
      </c>
      <c r="AY259" s="19"/>
      <c r="AZ259" s="36">
        <v>0</v>
      </c>
      <c r="BA259" s="19"/>
      <c r="BB259" s="47">
        <f>IF($AP259,AZ259/$AP259*100,0)</f>
        <v>0</v>
      </c>
      <c r="BC259" s="19"/>
      <c r="BD259" s="36">
        <v>0</v>
      </c>
      <c r="BE259" s="19"/>
      <c r="BF259" s="36">
        <v>0</v>
      </c>
      <c r="BG259" s="19"/>
      <c r="BH259" s="30">
        <v>16</v>
      </c>
      <c r="BI259" s="19"/>
      <c r="BJ259" s="40">
        <v>8216</v>
      </c>
      <c r="BK259" s="19"/>
      <c r="BL259" s="283">
        <f>IF(E259,BJ259,0)</f>
        <v>0</v>
      </c>
      <c r="BM259" s="19"/>
      <c r="BN259" s="283">
        <f>IF(K259,BJ259,0)</f>
        <v>0</v>
      </c>
      <c r="BO259" s="19"/>
      <c r="BP259" s="283">
        <f>IF(Q259,BJ259,0)</f>
        <v>0</v>
      </c>
      <c r="BQ259" s="19"/>
      <c r="BR259" s="283">
        <f>IF(W259,BJ259,0)</f>
        <v>0</v>
      </c>
      <c r="BS259" s="19"/>
      <c r="BT259" s="283">
        <f>IF(AD259,BJ259,0)</f>
        <v>0</v>
      </c>
      <c r="BU259" s="19"/>
      <c r="BV259" s="283">
        <f>IF(AJ259,BJ259,0)</f>
        <v>0</v>
      </c>
    </row>
    <row r="260" spans="1:74" ht="8.85" customHeight="1" x14ac:dyDescent="0.25">
      <c r="A260" s="11">
        <v>17</v>
      </c>
      <c r="B260" s="25"/>
      <c r="C260" s="11" t="s">
        <v>239</v>
      </c>
      <c r="D260" s="31"/>
      <c r="E260" s="36">
        <v>0</v>
      </c>
      <c r="F260" s="31"/>
      <c r="G260" s="47">
        <f>(E260/$BJ260)</f>
        <v>0</v>
      </c>
      <c r="H260" s="31"/>
      <c r="I260" s="47">
        <f>IF(G$287,G260/G$287*100,0)</f>
        <v>0</v>
      </c>
      <c r="J260" s="31"/>
      <c r="K260" s="36">
        <v>0</v>
      </c>
      <c r="L260" s="31"/>
      <c r="M260" s="47">
        <f>(K260/$BJ260)</f>
        <v>0</v>
      </c>
      <c r="N260" s="31"/>
      <c r="O260" s="47">
        <f>IF(M$287,M260/M$287*100,0)</f>
        <v>0</v>
      </c>
      <c r="P260" s="31"/>
      <c r="Q260" s="36">
        <v>0</v>
      </c>
      <c r="R260" s="31"/>
      <c r="S260" s="47">
        <f>(Q260/$BJ260)</f>
        <v>0</v>
      </c>
      <c r="T260" s="31"/>
      <c r="U260" s="47">
        <f>IF(S$287,S260/S$287*100,0)</f>
        <v>0</v>
      </c>
      <c r="V260" s="31"/>
      <c r="W260" s="36">
        <v>0</v>
      </c>
      <c r="X260" s="31"/>
      <c r="Y260" s="47">
        <f>(W260/$BJ260)</f>
        <v>0</v>
      </c>
      <c r="Z260" s="31"/>
      <c r="AA260" s="47">
        <f>IF(Y$287,Y260/Y$287*100,0)</f>
        <v>0</v>
      </c>
      <c r="AB260" s="31"/>
      <c r="AC260" s="19"/>
      <c r="AD260" s="36">
        <v>0</v>
      </c>
      <c r="AE260" s="31"/>
      <c r="AF260" s="47">
        <f>(AD260/$BJ260)</f>
        <v>0</v>
      </c>
      <c r="AG260" s="31"/>
      <c r="AH260" s="47">
        <f>IF(AF$287,AF260/AF$287*100,0)</f>
        <v>0</v>
      </c>
      <c r="AI260" s="31"/>
      <c r="AJ260" s="36">
        <v>0</v>
      </c>
      <c r="AK260" s="31"/>
      <c r="AL260" s="47">
        <f>(AJ260/$BJ260)</f>
        <v>0</v>
      </c>
      <c r="AM260" s="31"/>
      <c r="AN260" s="47">
        <f>IF(AL$287,AL260/AL$287*100,0)</f>
        <v>0</v>
      </c>
      <c r="AO260" s="31"/>
      <c r="AP260" s="36">
        <f>(E260+K260+Q260+W260+AD260+AJ260)</f>
        <v>0</v>
      </c>
      <c r="AQ260" s="19"/>
      <c r="AR260" s="36">
        <v>0</v>
      </c>
      <c r="AS260" s="19"/>
      <c r="AT260" s="47">
        <f>IF($AP260,AR260/$AP260*100,0)</f>
        <v>0</v>
      </c>
      <c r="AU260" s="19"/>
      <c r="AV260" s="36">
        <v>0</v>
      </c>
      <c r="AW260" s="19"/>
      <c r="AX260" s="47">
        <f>IF($AP260,AV260/$AP260*100,0)</f>
        <v>0</v>
      </c>
      <c r="AY260" s="19"/>
      <c r="AZ260" s="36">
        <v>0</v>
      </c>
      <c r="BA260" s="19"/>
      <c r="BB260" s="47">
        <f>IF($AP260,AZ260/$AP260*100,0)</f>
        <v>0</v>
      </c>
      <c r="BC260" s="19"/>
      <c r="BD260" s="36">
        <v>0</v>
      </c>
      <c r="BE260" s="19"/>
      <c r="BF260" s="36">
        <v>0</v>
      </c>
      <c r="BG260" s="19"/>
      <c r="BH260" s="30">
        <v>17</v>
      </c>
      <c r="BI260" s="19"/>
      <c r="BJ260" s="40">
        <v>14440</v>
      </c>
      <c r="BK260" s="19"/>
      <c r="BL260" s="283">
        <f>IF(E260,BJ260,0)</f>
        <v>0</v>
      </c>
      <c r="BM260" s="19"/>
      <c r="BN260" s="283">
        <f>IF(K260,BJ260,0)</f>
        <v>0</v>
      </c>
      <c r="BO260" s="19"/>
      <c r="BP260" s="283">
        <f>IF(Q260,BJ260,0)</f>
        <v>0</v>
      </c>
      <c r="BQ260" s="19"/>
      <c r="BR260" s="283">
        <f>IF(W260,BJ260,0)</f>
        <v>0</v>
      </c>
      <c r="BS260" s="19"/>
      <c r="BT260" s="283">
        <f>IF(AD260,BJ260,0)</f>
        <v>0</v>
      </c>
      <c r="BU260" s="19"/>
      <c r="BV260" s="283">
        <f>IF(AJ260,BJ260,0)</f>
        <v>0</v>
      </c>
    </row>
    <row r="261" spans="1:74" ht="8.85" customHeight="1" x14ac:dyDescent="0.25">
      <c r="A261" s="11">
        <v>18</v>
      </c>
      <c r="B261" s="25"/>
      <c r="C261" s="11" t="s">
        <v>240</v>
      </c>
      <c r="D261" s="31"/>
      <c r="E261" s="36">
        <v>0</v>
      </c>
      <c r="F261" s="31"/>
      <c r="G261" s="47">
        <f>(E261/$BJ261)</f>
        <v>0</v>
      </c>
      <c r="H261" s="31"/>
      <c r="I261" s="47">
        <f>IF(G$287,G261/G$287*100,0)</f>
        <v>0</v>
      </c>
      <c r="J261" s="31"/>
      <c r="K261" s="36">
        <v>0</v>
      </c>
      <c r="L261" s="31"/>
      <c r="M261" s="47">
        <f>(K261/$BJ261)</f>
        <v>0</v>
      </c>
      <c r="N261" s="31"/>
      <c r="O261" s="47">
        <f>IF(M$287,M261/M$287*100,0)</f>
        <v>0</v>
      </c>
      <c r="P261" s="31"/>
      <c r="Q261" s="36">
        <v>0</v>
      </c>
      <c r="R261" s="31"/>
      <c r="S261" s="47">
        <f>(Q261/$BJ261)</f>
        <v>0</v>
      </c>
      <c r="T261" s="31"/>
      <c r="U261" s="47">
        <f>IF(S$287,S261/S$287*100,0)</f>
        <v>0</v>
      </c>
      <c r="V261" s="31"/>
      <c r="W261" s="36">
        <v>0</v>
      </c>
      <c r="X261" s="31"/>
      <c r="Y261" s="47">
        <f>(W261/$BJ261)</f>
        <v>0</v>
      </c>
      <c r="Z261" s="31"/>
      <c r="AA261" s="47">
        <f>IF(Y$287,Y261/Y$287*100,0)</f>
        <v>0</v>
      </c>
      <c r="AB261" s="31"/>
      <c r="AC261" s="19"/>
      <c r="AD261" s="36">
        <v>0</v>
      </c>
      <c r="AE261" s="31"/>
      <c r="AF261" s="47">
        <f>(AD261/$BJ261)</f>
        <v>0</v>
      </c>
      <c r="AG261" s="31"/>
      <c r="AH261" s="47">
        <f>IF(AF$287,AF261/AF$287*100,0)</f>
        <v>0</v>
      </c>
      <c r="AI261" s="31"/>
      <c r="AJ261" s="36">
        <v>0</v>
      </c>
      <c r="AK261" s="31"/>
      <c r="AL261" s="47">
        <f>(AJ261/$BJ261)</f>
        <v>0</v>
      </c>
      <c r="AM261" s="31"/>
      <c r="AN261" s="47">
        <f>IF(AL$287,AL261/AL$287*100,0)</f>
        <v>0</v>
      </c>
      <c r="AO261" s="31"/>
      <c r="AP261" s="36">
        <f>(E261+K261+Q261+W261+AD261+AJ261)</f>
        <v>0</v>
      </c>
      <c r="AQ261" s="19"/>
      <c r="AR261" s="36">
        <v>0</v>
      </c>
      <c r="AS261" s="19"/>
      <c r="AT261" s="47">
        <f>IF($AP261,AR261/$AP261*100,0)</f>
        <v>0</v>
      </c>
      <c r="AU261" s="19"/>
      <c r="AV261" s="36">
        <v>0</v>
      </c>
      <c r="AW261" s="19"/>
      <c r="AX261" s="47">
        <f>IF($AP261,AV261/$AP261*100,0)</f>
        <v>0</v>
      </c>
      <c r="AY261" s="19"/>
      <c r="AZ261" s="36">
        <v>0</v>
      </c>
      <c r="BA261" s="19"/>
      <c r="BB261" s="47">
        <f>IF($AP261,AZ261/$AP261*100,0)</f>
        <v>0</v>
      </c>
      <c r="BC261" s="19"/>
      <c r="BD261" s="36">
        <v>0</v>
      </c>
      <c r="BE261" s="19"/>
      <c r="BF261" s="36">
        <v>0</v>
      </c>
      <c r="BG261" s="19"/>
      <c r="BH261" s="30">
        <v>18</v>
      </c>
      <c r="BI261" s="19"/>
      <c r="BJ261" s="40">
        <v>23292</v>
      </c>
      <c r="BK261" s="19"/>
      <c r="BL261" s="283">
        <f>IF(E261,BJ261,0)</f>
        <v>0</v>
      </c>
      <c r="BM261" s="19"/>
      <c r="BN261" s="283">
        <f>IF(K261,BJ261,0)</f>
        <v>0</v>
      </c>
      <c r="BO261" s="19"/>
      <c r="BP261" s="283">
        <f>IF(Q261,BJ261,0)</f>
        <v>0</v>
      </c>
      <c r="BQ261" s="19"/>
      <c r="BR261" s="283">
        <f>IF(W261,BJ261,0)</f>
        <v>0</v>
      </c>
      <c r="BS261" s="19"/>
      <c r="BT261" s="283">
        <f>IF(AD261,BJ261,0)</f>
        <v>0</v>
      </c>
      <c r="BU261" s="19"/>
      <c r="BV261" s="283">
        <f>IF(AJ261,BJ261,0)</f>
        <v>0</v>
      </c>
    </row>
    <row r="262" spans="1:74" ht="8.85" customHeight="1" x14ac:dyDescent="0.25">
      <c r="A262" s="11">
        <v>19</v>
      </c>
      <c r="B262" s="25"/>
      <c r="C262" s="11" t="s">
        <v>241</v>
      </c>
      <c r="D262" s="31"/>
      <c r="E262" s="36">
        <v>0</v>
      </c>
      <c r="F262" s="31"/>
      <c r="G262" s="47">
        <f>(E262/$BJ262)</f>
        <v>0</v>
      </c>
      <c r="H262" s="31"/>
      <c r="I262" s="47">
        <f>IF(G$287,G262/G$287*100,0)</f>
        <v>0</v>
      </c>
      <c r="J262" s="31"/>
      <c r="K262" s="36">
        <v>0</v>
      </c>
      <c r="L262" s="31"/>
      <c r="M262" s="47">
        <f>(K262/$BJ262)</f>
        <v>0</v>
      </c>
      <c r="N262" s="31"/>
      <c r="O262" s="47">
        <f>IF(M$287,M262/M$287*100,0)</f>
        <v>0</v>
      </c>
      <c r="P262" s="31"/>
      <c r="Q262" s="36">
        <v>0</v>
      </c>
      <c r="R262" s="31"/>
      <c r="S262" s="47">
        <f>(Q262/$BJ262)</f>
        <v>0</v>
      </c>
      <c r="T262" s="31"/>
      <c r="U262" s="47">
        <f>IF(S$287,S262/S$287*100,0)</f>
        <v>0</v>
      </c>
      <c r="V262" s="31"/>
      <c r="W262" s="36">
        <v>0</v>
      </c>
      <c r="X262" s="31"/>
      <c r="Y262" s="47">
        <f>(W262/$BJ262)</f>
        <v>0</v>
      </c>
      <c r="Z262" s="31"/>
      <c r="AA262" s="47">
        <f>IF(Y$287,Y262/Y$287*100,0)</f>
        <v>0</v>
      </c>
      <c r="AB262" s="31"/>
      <c r="AC262" s="19"/>
      <c r="AD262" s="36">
        <v>0</v>
      </c>
      <c r="AE262" s="31"/>
      <c r="AF262" s="47">
        <f>(AD262/$BJ262)</f>
        <v>0</v>
      </c>
      <c r="AG262" s="31"/>
      <c r="AH262" s="47">
        <f>IF(AF$287,AF262/AF$287*100,0)</f>
        <v>0</v>
      </c>
      <c r="AI262" s="31"/>
      <c r="AJ262" s="36">
        <v>0</v>
      </c>
      <c r="AK262" s="31"/>
      <c r="AL262" s="47">
        <f>(AJ262/$BJ262)</f>
        <v>0</v>
      </c>
      <c r="AM262" s="31"/>
      <c r="AN262" s="47">
        <f>IF(AL$287,AL262/AL$287*100,0)</f>
        <v>0</v>
      </c>
      <c r="AO262" s="31"/>
      <c r="AP262" s="36">
        <f>(E262+K262+Q262+W262+AD262+AJ262)</f>
        <v>0</v>
      </c>
      <c r="AQ262" s="19"/>
      <c r="AR262" s="36">
        <v>0</v>
      </c>
      <c r="AS262" s="19"/>
      <c r="AT262" s="47">
        <f>IF($AP262,AR262/$AP262*100,0)</f>
        <v>0</v>
      </c>
      <c r="AU262" s="19"/>
      <c r="AV262" s="36">
        <v>0</v>
      </c>
      <c r="AW262" s="19"/>
      <c r="AX262" s="47">
        <f>IF($AP262,AV262/$AP262*100,0)</f>
        <v>0</v>
      </c>
      <c r="AY262" s="19"/>
      <c r="AZ262" s="36">
        <v>0</v>
      </c>
      <c r="BA262" s="19"/>
      <c r="BB262" s="47">
        <f>IF($AP262,AZ262/$AP262*100,0)</f>
        <v>0</v>
      </c>
      <c r="BC262" s="19"/>
      <c r="BD262" s="36">
        <v>0</v>
      </c>
      <c r="BE262" s="19"/>
      <c r="BF262" s="36">
        <v>0</v>
      </c>
      <c r="BG262" s="19"/>
      <c r="BH262" s="30">
        <v>19</v>
      </c>
      <c r="BI262" s="19"/>
      <c r="BJ262" s="40">
        <v>42616</v>
      </c>
      <c r="BK262" s="19"/>
      <c r="BL262" s="283">
        <f>IF(E262,BJ262,0)</f>
        <v>0</v>
      </c>
      <c r="BM262" s="19"/>
      <c r="BN262" s="283">
        <f>IF(K262,BJ262,0)</f>
        <v>0</v>
      </c>
      <c r="BO262" s="19"/>
      <c r="BP262" s="283">
        <f>IF(Q262,BJ262,0)</f>
        <v>0</v>
      </c>
      <c r="BQ262" s="19"/>
      <c r="BR262" s="283">
        <f>IF(W262,BJ262,0)</f>
        <v>0</v>
      </c>
      <c r="BS262" s="19"/>
      <c r="BT262" s="283">
        <f>IF(AD262,BJ262,0)</f>
        <v>0</v>
      </c>
      <c r="BU262" s="19"/>
      <c r="BV262" s="283">
        <f>IF(AJ262,BJ262,0)</f>
        <v>0</v>
      </c>
    </row>
    <row r="263" spans="1:74" ht="8.85" customHeight="1" x14ac:dyDescent="0.25">
      <c r="A263" s="11">
        <v>20</v>
      </c>
      <c r="B263" s="25"/>
      <c r="C263" s="11" t="s">
        <v>242</v>
      </c>
      <c r="D263" s="31"/>
      <c r="E263" s="36">
        <v>0</v>
      </c>
      <c r="F263" s="31"/>
      <c r="G263" s="47">
        <f>(E263/$BJ263)</f>
        <v>0</v>
      </c>
      <c r="H263" s="31"/>
      <c r="I263" s="47">
        <f>IF(G$287,G263/G$287*100,0)</f>
        <v>0</v>
      </c>
      <c r="J263" s="31"/>
      <c r="K263" s="36">
        <v>0</v>
      </c>
      <c r="L263" s="31"/>
      <c r="M263" s="47">
        <f>(K263/$BJ263)</f>
        <v>0</v>
      </c>
      <c r="N263" s="31"/>
      <c r="O263" s="47">
        <f>IF(M$287,M263/M$287*100,0)</f>
        <v>0</v>
      </c>
      <c r="P263" s="31"/>
      <c r="Q263" s="36">
        <v>0</v>
      </c>
      <c r="R263" s="31"/>
      <c r="S263" s="47">
        <f>(Q263/$BJ263)</f>
        <v>0</v>
      </c>
      <c r="T263" s="31"/>
      <c r="U263" s="47">
        <f>IF(S$287,S263/S$287*100,0)</f>
        <v>0</v>
      </c>
      <c r="V263" s="31"/>
      <c r="W263" s="36">
        <v>0</v>
      </c>
      <c r="X263" s="31"/>
      <c r="Y263" s="47">
        <f>(W263/$BJ263)</f>
        <v>0</v>
      </c>
      <c r="Z263" s="31"/>
      <c r="AA263" s="47">
        <f>IF(Y$287,Y263/Y$287*100,0)</f>
        <v>0</v>
      </c>
      <c r="AB263" s="31"/>
      <c r="AC263" s="19"/>
      <c r="AD263" s="36">
        <v>0</v>
      </c>
      <c r="AE263" s="31"/>
      <c r="AF263" s="47">
        <f>(AD263/$BJ263)</f>
        <v>0</v>
      </c>
      <c r="AG263" s="31"/>
      <c r="AH263" s="47">
        <f>IF(AF$287,AF263/AF$287*100,0)</f>
        <v>0</v>
      </c>
      <c r="AI263" s="31"/>
      <c r="AJ263" s="36">
        <v>0</v>
      </c>
      <c r="AK263" s="31"/>
      <c r="AL263" s="47">
        <f>(AJ263/$BJ263)</f>
        <v>0</v>
      </c>
      <c r="AM263" s="31"/>
      <c r="AN263" s="47">
        <f>IF(AL$287,AL263/AL$287*100,0)</f>
        <v>0</v>
      </c>
      <c r="AO263" s="31"/>
      <c r="AP263" s="36">
        <f>(E263+K263+Q263+W263+AD263+AJ263)</f>
        <v>0</v>
      </c>
      <c r="AQ263" s="19"/>
      <c r="AR263" s="36">
        <v>0</v>
      </c>
      <c r="AS263" s="19"/>
      <c r="AT263" s="47">
        <f>IF($AP263,AR263/$AP263*100,0)</f>
        <v>0</v>
      </c>
      <c r="AU263" s="19"/>
      <c r="AV263" s="36">
        <v>0</v>
      </c>
      <c r="AW263" s="19"/>
      <c r="AX263" s="47">
        <f>IF($AP263,AV263/$AP263*100,0)</f>
        <v>0</v>
      </c>
      <c r="AY263" s="19"/>
      <c r="AZ263" s="36">
        <v>0</v>
      </c>
      <c r="BA263" s="19"/>
      <c r="BB263" s="47">
        <f>IF($AP263,AZ263/$AP263*100,0)</f>
        <v>0</v>
      </c>
      <c r="BC263" s="19"/>
      <c r="BD263" s="36">
        <v>0</v>
      </c>
      <c r="BE263" s="19"/>
      <c r="BF263" s="36">
        <v>0</v>
      </c>
      <c r="BG263" s="19"/>
      <c r="BH263" s="30">
        <v>20</v>
      </c>
      <c r="BI263" s="19"/>
      <c r="BJ263" s="40">
        <v>4895</v>
      </c>
      <c r="BK263" s="19"/>
      <c r="BL263" s="283">
        <f>IF(E263,BJ263,0)</f>
        <v>0</v>
      </c>
      <c r="BM263" s="19"/>
      <c r="BN263" s="283">
        <f>IF(K263,BJ263,0)</f>
        <v>0</v>
      </c>
      <c r="BO263" s="19"/>
      <c r="BP263" s="283">
        <f>IF(Q263,BJ263,0)</f>
        <v>0</v>
      </c>
      <c r="BQ263" s="19"/>
      <c r="BR263" s="283">
        <f>IF(W263,BJ263,0)</f>
        <v>0</v>
      </c>
      <c r="BS263" s="19"/>
      <c r="BT263" s="283">
        <f>IF(AD263,BJ263,0)</f>
        <v>0</v>
      </c>
      <c r="BU263" s="19"/>
      <c r="BV263" s="283">
        <f>IF(AJ263,BJ263,0)</f>
        <v>0</v>
      </c>
    </row>
    <row r="264" spans="1:74" ht="8.85" customHeight="1" x14ac:dyDescent="0.25">
      <c r="A264" s="57"/>
      <c r="B264" s="11"/>
      <c r="C264" s="11"/>
      <c r="D264" s="31"/>
      <c r="E264" s="31"/>
      <c r="F264" s="31"/>
      <c r="G264" s="38"/>
      <c r="H264" s="31"/>
      <c r="I264" s="38"/>
      <c r="J264" s="31"/>
      <c r="K264" s="31"/>
      <c r="L264" s="31"/>
      <c r="M264" s="38"/>
      <c r="N264" s="31"/>
      <c r="O264" s="38"/>
      <c r="P264" s="31"/>
      <c r="Q264" s="31"/>
      <c r="R264" s="31"/>
      <c r="S264" s="38"/>
      <c r="T264" s="31"/>
      <c r="U264" s="38"/>
      <c r="V264" s="31"/>
      <c r="W264" s="31"/>
      <c r="X264" s="31"/>
      <c r="Y264" s="38"/>
      <c r="Z264" s="31"/>
      <c r="AA264" s="38"/>
      <c r="AB264" s="31"/>
      <c r="AC264" s="19"/>
      <c r="AD264" s="31"/>
      <c r="AE264" s="31"/>
      <c r="AF264" s="38"/>
      <c r="AG264" s="31"/>
      <c r="AH264" s="38"/>
      <c r="AI264" s="31"/>
      <c r="AJ264" s="31"/>
      <c r="AK264" s="31"/>
      <c r="AL264" s="38"/>
      <c r="AM264" s="31"/>
      <c r="AN264" s="38"/>
      <c r="AO264" s="31"/>
      <c r="AP264" s="56"/>
      <c r="AQ264" s="19"/>
      <c r="AR264" s="31"/>
      <c r="AS264" s="19"/>
      <c r="AT264" s="38"/>
      <c r="AU264" s="19"/>
      <c r="AV264" s="31"/>
      <c r="AW264" s="19"/>
      <c r="AX264" s="38"/>
      <c r="AY264" s="19"/>
      <c r="AZ264" s="31"/>
      <c r="BA264" s="19"/>
      <c r="BB264" s="38"/>
      <c r="BC264" s="19"/>
      <c r="BD264" s="31"/>
      <c r="BE264" s="19"/>
      <c r="BF264" s="56"/>
      <c r="BG264" s="19"/>
      <c r="BH264" s="37"/>
      <c r="BI264" s="19"/>
      <c r="BJ264" s="40"/>
      <c r="BK264" s="19"/>
      <c r="BL264" s="277"/>
      <c r="BM264" s="19"/>
      <c r="BN264" s="277"/>
      <c r="BO264" s="19"/>
      <c r="BP264" s="277"/>
      <c r="BQ264" s="19"/>
      <c r="BR264" s="277"/>
      <c r="BS264" s="19"/>
      <c r="BT264" s="277"/>
      <c r="BU264" s="19"/>
      <c r="BV264" s="277"/>
    </row>
    <row r="265" spans="1:74" ht="8.85" customHeight="1" x14ac:dyDescent="0.25">
      <c r="A265" s="11">
        <v>21</v>
      </c>
      <c r="B265" s="25"/>
      <c r="C265" s="11" t="s">
        <v>243</v>
      </c>
      <c r="D265" s="31"/>
      <c r="E265" s="36">
        <v>0</v>
      </c>
      <c r="F265" s="31"/>
      <c r="G265" s="47">
        <f>(E265/$BJ265)</f>
        <v>0</v>
      </c>
      <c r="H265" s="31"/>
      <c r="I265" s="47">
        <f>IF(G$287,G265/G$287*100,0)</f>
        <v>0</v>
      </c>
      <c r="J265" s="31"/>
      <c r="K265" s="36">
        <v>0</v>
      </c>
      <c r="L265" s="31"/>
      <c r="M265" s="47">
        <f>(K265/$BJ265)</f>
        <v>0</v>
      </c>
      <c r="N265" s="31"/>
      <c r="O265" s="47">
        <f>IF(M$287,M265/M$287*100,0)</f>
        <v>0</v>
      </c>
      <c r="P265" s="31"/>
      <c r="Q265" s="36">
        <v>0</v>
      </c>
      <c r="R265" s="31"/>
      <c r="S265" s="47">
        <f>(Q265/$BJ265)</f>
        <v>0</v>
      </c>
      <c r="T265" s="31"/>
      <c r="U265" s="47">
        <f>IF(S$287,S265/S$287*100,0)</f>
        <v>0</v>
      </c>
      <c r="V265" s="31"/>
      <c r="W265" s="36">
        <v>0</v>
      </c>
      <c r="X265" s="31"/>
      <c r="Y265" s="47">
        <f>(W265/$BJ265)</f>
        <v>0</v>
      </c>
      <c r="Z265" s="31"/>
      <c r="AA265" s="47">
        <f>IF(Y$287,Y265/Y$287*100,0)</f>
        <v>0</v>
      </c>
      <c r="AB265" s="31"/>
      <c r="AC265" s="19"/>
      <c r="AD265" s="36">
        <v>0</v>
      </c>
      <c r="AE265" s="31"/>
      <c r="AF265" s="47">
        <f>(AD265/$BJ265)</f>
        <v>0</v>
      </c>
      <c r="AG265" s="31"/>
      <c r="AH265" s="47">
        <f>IF(AF$287,AF265/AF$287*100,0)</f>
        <v>0</v>
      </c>
      <c r="AI265" s="31"/>
      <c r="AJ265" s="36">
        <v>0</v>
      </c>
      <c r="AK265" s="31"/>
      <c r="AL265" s="47">
        <f>(AJ265/$BJ265)</f>
        <v>0</v>
      </c>
      <c r="AM265" s="31"/>
      <c r="AN265" s="47">
        <f>IF(AL$287,AL265/AL$287*100,0)</f>
        <v>0</v>
      </c>
      <c r="AO265" s="31"/>
      <c r="AP265" s="36">
        <f>(E265+K265+Q265+W265+AD265+AJ265)</f>
        <v>0</v>
      </c>
      <c r="AQ265" s="19"/>
      <c r="AR265" s="36">
        <v>0</v>
      </c>
      <c r="AS265" s="19"/>
      <c r="AT265" s="47">
        <f>IF($AP265,AR265/$AP265*100,0)</f>
        <v>0</v>
      </c>
      <c r="AU265" s="19"/>
      <c r="AV265" s="36">
        <v>0</v>
      </c>
      <c r="AW265" s="19"/>
      <c r="AX265" s="47">
        <f>IF($AP265,AV265/$AP265*100,0)</f>
        <v>0</v>
      </c>
      <c r="AY265" s="19"/>
      <c r="AZ265" s="36">
        <v>0</v>
      </c>
      <c r="BA265" s="19"/>
      <c r="BB265" s="47">
        <f>IF($AP265,AZ265/$AP265*100,0)</f>
        <v>0</v>
      </c>
      <c r="BC265" s="19"/>
      <c r="BD265" s="36">
        <v>0</v>
      </c>
      <c r="BE265" s="19"/>
      <c r="BF265" s="36">
        <v>0</v>
      </c>
      <c r="BG265" s="19"/>
      <c r="BH265" s="30">
        <v>21</v>
      </c>
      <c r="BI265" s="19"/>
      <c r="BJ265" s="40">
        <v>5968</v>
      </c>
      <c r="BK265" s="19"/>
      <c r="BL265" s="283">
        <f>IF(E265,BJ265,0)</f>
        <v>0</v>
      </c>
      <c r="BM265" s="19"/>
      <c r="BN265" s="283">
        <f>IF(K265,BJ265,0)</f>
        <v>0</v>
      </c>
      <c r="BO265" s="19"/>
      <c r="BP265" s="283">
        <f>IF(Q265,BJ265,0)</f>
        <v>0</v>
      </c>
      <c r="BQ265" s="19"/>
      <c r="BR265" s="283">
        <f>IF(W265,BJ265,0)</f>
        <v>0</v>
      </c>
      <c r="BS265" s="19"/>
      <c r="BT265" s="283">
        <f>IF(AD265,BJ265,0)</f>
        <v>0</v>
      </c>
      <c r="BU265" s="19"/>
      <c r="BV265" s="283">
        <f>IF(AJ265,BJ265,0)</f>
        <v>0</v>
      </c>
    </row>
    <row r="266" spans="1:74" ht="8.85" customHeight="1" x14ac:dyDescent="0.25">
      <c r="A266" s="11">
        <v>22</v>
      </c>
      <c r="B266" s="25"/>
      <c r="C266" s="20" t="s">
        <v>195</v>
      </c>
      <c r="D266" s="31"/>
      <c r="E266" s="36">
        <v>0</v>
      </c>
      <c r="F266" s="31"/>
      <c r="G266" s="47">
        <f>(E266/$BJ266)</f>
        <v>0</v>
      </c>
      <c r="H266" s="31"/>
      <c r="I266" s="47">
        <f>IF(G$287,G266/G$287*100,0)</f>
        <v>0</v>
      </c>
      <c r="J266" s="31"/>
      <c r="K266" s="36">
        <v>0</v>
      </c>
      <c r="L266" s="31"/>
      <c r="M266" s="47">
        <f>(K266/$BJ266)</f>
        <v>0</v>
      </c>
      <c r="N266" s="31"/>
      <c r="O266" s="47">
        <f>IF(M$287,M266/M$287*100,0)</f>
        <v>0</v>
      </c>
      <c r="P266" s="31"/>
      <c r="Q266" s="36">
        <v>0</v>
      </c>
      <c r="R266" s="31"/>
      <c r="S266" s="47">
        <f>(Q266/$BJ266)</f>
        <v>0</v>
      </c>
      <c r="T266" s="31"/>
      <c r="U266" s="47">
        <f>IF(S$287,S266/S$287*100,0)</f>
        <v>0</v>
      </c>
      <c r="V266" s="31"/>
      <c r="W266" s="36">
        <v>0</v>
      </c>
      <c r="X266" s="31"/>
      <c r="Y266" s="47">
        <f>(W266/$BJ266)</f>
        <v>0</v>
      </c>
      <c r="Z266" s="31"/>
      <c r="AA266" s="47">
        <f>IF(Y$287,Y266/Y$287*100,0)</f>
        <v>0</v>
      </c>
      <c r="AB266" s="31"/>
      <c r="AC266" s="19"/>
      <c r="AD266" s="36">
        <v>0</v>
      </c>
      <c r="AE266" s="31"/>
      <c r="AF266" s="47">
        <f>(AD266/$BJ266)</f>
        <v>0</v>
      </c>
      <c r="AG266" s="31"/>
      <c r="AH266" s="47">
        <f>IF(AF$287,AF266/AF$287*100,0)</f>
        <v>0</v>
      </c>
      <c r="AI266" s="31"/>
      <c r="AJ266" s="36">
        <v>0</v>
      </c>
      <c r="AK266" s="31"/>
      <c r="AL266" s="47">
        <f>(AJ266/$BJ266)</f>
        <v>0</v>
      </c>
      <c r="AM266" s="31"/>
      <c r="AN266" s="47">
        <f>IF(AL$287,AL266/AL$287*100,0)</f>
        <v>0</v>
      </c>
      <c r="AO266" s="31"/>
      <c r="AP266" s="36">
        <f>(E266+K266+Q266+W266+AD266+AJ266)</f>
        <v>0</v>
      </c>
      <c r="AQ266" s="19"/>
      <c r="AR266" s="36">
        <v>0</v>
      </c>
      <c r="AS266" s="19"/>
      <c r="AT266" s="47">
        <f>IF($AP266,AR266/$AP266*100,0)</f>
        <v>0</v>
      </c>
      <c r="AU266" s="19"/>
      <c r="AV266" s="36">
        <v>0</v>
      </c>
      <c r="AW266" s="19"/>
      <c r="AX266" s="47">
        <f>IF($AP266,AV266/$AP266*100,0)</f>
        <v>0</v>
      </c>
      <c r="AY266" s="19"/>
      <c r="AZ266" s="36">
        <v>0</v>
      </c>
      <c r="BA266" s="19"/>
      <c r="BB266" s="47">
        <f>IF($AP266,AZ266/$AP266*100,0)</f>
        <v>0</v>
      </c>
      <c r="BC266" s="19"/>
      <c r="BD266" s="36">
        <v>0</v>
      </c>
      <c r="BE266" s="19"/>
      <c r="BF266" s="36">
        <v>0</v>
      </c>
      <c r="BG266" s="19"/>
      <c r="BH266" s="30">
        <v>22</v>
      </c>
      <c r="BI266" s="19"/>
      <c r="BJ266" s="40">
        <v>4721</v>
      </c>
      <c r="BK266" s="19"/>
      <c r="BL266" s="283">
        <f>IF(E266,BJ266,0)</f>
        <v>0</v>
      </c>
      <c r="BM266" s="19"/>
      <c r="BN266" s="283">
        <f>IF(K266,BJ266,0)</f>
        <v>0</v>
      </c>
      <c r="BO266" s="19"/>
      <c r="BP266" s="283">
        <f>IF(Q266,BJ266,0)</f>
        <v>0</v>
      </c>
      <c r="BQ266" s="19"/>
      <c r="BR266" s="283">
        <f>IF(W266,BJ266,0)</f>
        <v>0</v>
      </c>
      <c r="BS266" s="19"/>
      <c r="BT266" s="283">
        <f>IF(AD266,BJ266,0)</f>
        <v>0</v>
      </c>
      <c r="BU266" s="19"/>
      <c r="BV266" s="283">
        <f>IF(AJ266,BJ266,0)</f>
        <v>0</v>
      </c>
    </row>
    <row r="267" spans="1:74" ht="8.85" customHeight="1" x14ac:dyDescent="0.25">
      <c r="A267" s="11">
        <v>23</v>
      </c>
      <c r="B267" s="25"/>
      <c r="C267" s="11" t="s">
        <v>203</v>
      </c>
      <c r="D267" s="31"/>
      <c r="E267" s="36">
        <v>0</v>
      </c>
      <c r="F267" s="31"/>
      <c r="G267" s="47">
        <f>(E267/$BJ267)</f>
        <v>0</v>
      </c>
      <c r="H267" s="31"/>
      <c r="I267" s="47">
        <f>IF(G$287,G267/G$287*100,0)</f>
        <v>0</v>
      </c>
      <c r="J267" s="31"/>
      <c r="K267" s="36">
        <v>0</v>
      </c>
      <c r="L267" s="31"/>
      <c r="M267" s="47">
        <f>(K267/$BJ267)</f>
        <v>0</v>
      </c>
      <c r="N267" s="31"/>
      <c r="O267" s="47">
        <f>IF(M$287,M267/M$287*100,0)</f>
        <v>0</v>
      </c>
      <c r="P267" s="31"/>
      <c r="Q267" s="36">
        <v>0</v>
      </c>
      <c r="R267" s="31"/>
      <c r="S267" s="47">
        <f>(Q267/$BJ267)</f>
        <v>0</v>
      </c>
      <c r="T267" s="31"/>
      <c r="U267" s="47">
        <f>IF(S$287,S267/S$287*100,0)</f>
        <v>0</v>
      </c>
      <c r="V267" s="31"/>
      <c r="W267" s="36">
        <v>0</v>
      </c>
      <c r="X267" s="31"/>
      <c r="Y267" s="47">
        <f>(W267/$BJ267)</f>
        <v>0</v>
      </c>
      <c r="Z267" s="31"/>
      <c r="AA267" s="47">
        <f>IF(Y$287,Y267/Y$287*100,0)</f>
        <v>0</v>
      </c>
      <c r="AB267" s="31"/>
      <c r="AC267" s="19"/>
      <c r="AD267" s="36">
        <v>0</v>
      </c>
      <c r="AE267" s="31"/>
      <c r="AF267" s="47">
        <f>(AD267/$BJ267)</f>
        <v>0</v>
      </c>
      <c r="AG267" s="31"/>
      <c r="AH267" s="47">
        <f>IF(AF$287,AF267/AF$287*100,0)</f>
        <v>0</v>
      </c>
      <c r="AI267" s="31"/>
      <c r="AJ267" s="36">
        <v>0</v>
      </c>
      <c r="AK267" s="31"/>
      <c r="AL267" s="47">
        <f>(AJ267/$BJ267)</f>
        <v>0</v>
      </c>
      <c r="AM267" s="31"/>
      <c r="AN267" s="47">
        <f>IF(AL$287,AL267/AL$287*100,0)</f>
        <v>0</v>
      </c>
      <c r="AO267" s="31"/>
      <c r="AP267" s="36">
        <f>(E267+K267+Q267+W267+AD267+AJ267)</f>
        <v>0</v>
      </c>
      <c r="AQ267" s="19"/>
      <c r="AR267" s="36">
        <v>0</v>
      </c>
      <c r="AS267" s="19"/>
      <c r="AT267" s="47">
        <f>IF($AP267,AR267/$AP267*100,0)</f>
        <v>0</v>
      </c>
      <c r="AU267" s="19"/>
      <c r="AV267" s="36">
        <v>0</v>
      </c>
      <c r="AW267" s="19"/>
      <c r="AX267" s="47">
        <f>IF($AP267,AV267/$AP267*100,0)</f>
        <v>0</v>
      </c>
      <c r="AY267" s="19"/>
      <c r="AZ267" s="36">
        <v>0</v>
      </c>
      <c r="BA267" s="19"/>
      <c r="BB267" s="47">
        <f>IF($AP267,AZ267/$AP267*100,0)</f>
        <v>0</v>
      </c>
      <c r="BC267" s="19"/>
      <c r="BD267" s="36">
        <v>0</v>
      </c>
      <c r="BE267" s="19"/>
      <c r="BF267" s="36">
        <v>0</v>
      </c>
      <c r="BG267" s="19"/>
      <c r="BH267" s="30">
        <v>23</v>
      </c>
      <c r="BI267" s="19"/>
      <c r="BJ267" s="40">
        <v>9086</v>
      </c>
      <c r="BK267" s="19"/>
      <c r="BL267" s="283">
        <f>IF(E267,BJ267,0)</f>
        <v>0</v>
      </c>
      <c r="BM267" s="19"/>
      <c r="BN267" s="283">
        <f>IF(K267,BJ267,0)</f>
        <v>0</v>
      </c>
      <c r="BO267" s="19"/>
      <c r="BP267" s="283">
        <f>IF(Q267,BJ267,0)</f>
        <v>0</v>
      </c>
      <c r="BQ267" s="19"/>
      <c r="BR267" s="283">
        <f>IF(W267,BJ267,0)</f>
        <v>0</v>
      </c>
      <c r="BS267" s="19"/>
      <c r="BT267" s="283">
        <f>IF(AD267,BJ267,0)</f>
        <v>0</v>
      </c>
      <c r="BU267" s="19"/>
      <c r="BV267" s="283">
        <f>IF(AJ267,BJ267,0)</f>
        <v>0</v>
      </c>
    </row>
    <row r="268" spans="1:74" ht="8.85" customHeight="1" x14ac:dyDescent="0.25">
      <c r="A268" s="11">
        <v>24</v>
      </c>
      <c r="B268" s="25"/>
      <c r="C268" s="58" t="s">
        <v>244</v>
      </c>
      <c r="D268" s="31"/>
      <c r="E268" s="36">
        <v>0</v>
      </c>
      <c r="F268" s="31"/>
      <c r="G268" s="47">
        <f>(E268/$BJ268)</f>
        <v>0</v>
      </c>
      <c r="H268" s="31"/>
      <c r="I268" s="47">
        <f>IF(G$287,G268/G$287*100,0)</f>
        <v>0</v>
      </c>
      <c r="J268" s="31"/>
      <c r="K268" s="36">
        <v>0</v>
      </c>
      <c r="L268" s="31"/>
      <c r="M268" s="47">
        <f>(K268/$BJ268)</f>
        <v>0</v>
      </c>
      <c r="N268" s="31"/>
      <c r="O268" s="47">
        <f>IF(M$287,M268/M$287*100,0)</f>
        <v>0</v>
      </c>
      <c r="P268" s="31"/>
      <c r="Q268" s="36">
        <v>0</v>
      </c>
      <c r="R268" s="31"/>
      <c r="S268" s="47">
        <f>(Q268/$BJ268)</f>
        <v>0</v>
      </c>
      <c r="T268" s="31"/>
      <c r="U268" s="47">
        <f>IF(S$287,S268/S$287*100,0)</f>
        <v>0</v>
      </c>
      <c r="V268" s="31"/>
      <c r="W268" s="36">
        <v>0</v>
      </c>
      <c r="X268" s="31"/>
      <c r="Y268" s="47">
        <f>(W268/$BJ268)</f>
        <v>0</v>
      </c>
      <c r="Z268" s="31"/>
      <c r="AA268" s="47">
        <f>IF(Y$287,Y268/Y$287*100,0)</f>
        <v>0</v>
      </c>
      <c r="AB268" s="31"/>
      <c r="AC268" s="19"/>
      <c r="AD268" s="36">
        <v>0</v>
      </c>
      <c r="AE268" s="31"/>
      <c r="AF268" s="47">
        <f>(AD268/$BJ268)</f>
        <v>0</v>
      </c>
      <c r="AG268" s="31"/>
      <c r="AH268" s="47">
        <f>IF(AF$287,AF268/AF$287*100,0)</f>
        <v>0</v>
      </c>
      <c r="AI268" s="31"/>
      <c r="AJ268" s="36">
        <v>0</v>
      </c>
      <c r="AK268" s="31"/>
      <c r="AL268" s="47">
        <f>(AJ268/$BJ268)</f>
        <v>0</v>
      </c>
      <c r="AM268" s="31"/>
      <c r="AN268" s="47">
        <f>IF(AL$287,AL268/AL$287*100,0)</f>
        <v>0</v>
      </c>
      <c r="AO268" s="31"/>
      <c r="AP268" s="36">
        <f>(E268+K268+Q268+W268+AD268+AJ268)</f>
        <v>0</v>
      </c>
      <c r="AQ268" s="19"/>
      <c r="AR268" s="36">
        <v>0</v>
      </c>
      <c r="AS268" s="19"/>
      <c r="AT268" s="47">
        <f>IF($AP268,AR268/$AP268*100,0)</f>
        <v>0</v>
      </c>
      <c r="AU268" s="19"/>
      <c r="AV268" s="36">
        <v>0</v>
      </c>
      <c r="AW268" s="19"/>
      <c r="AX268" s="47">
        <f>IF($AP268,AV268/$AP268*100,0)</f>
        <v>0</v>
      </c>
      <c r="AY268" s="19"/>
      <c r="AZ268" s="36">
        <v>0</v>
      </c>
      <c r="BA268" s="19"/>
      <c r="BB268" s="47">
        <f>IF($AP268,AZ268/$AP268*100,0)</f>
        <v>0</v>
      </c>
      <c r="BC268" s="19"/>
      <c r="BD268" s="36">
        <v>0</v>
      </c>
      <c r="BE268" s="19"/>
      <c r="BF268" s="36">
        <v>0</v>
      </c>
      <c r="BG268" s="19"/>
      <c r="BH268" s="30">
        <v>24</v>
      </c>
      <c r="BI268" s="19"/>
      <c r="BJ268" s="40">
        <v>7727</v>
      </c>
      <c r="BK268" s="19"/>
      <c r="BL268" s="283">
        <f>IF(E268,BJ268,0)</f>
        <v>0</v>
      </c>
      <c r="BM268" s="19"/>
      <c r="BN268" s="283">
        <f>IF(K268,BJ268,0)</f>
        <v>0</v>
      </c>
      <c r="BO268" s="19"/>
      <c r="BP268" s="283">
        <f>IF(Q268,BJ268,0)</f>
        <v>0</v>
      </c>
      <c r="BQ268" s="19"/>
      <c r="BR268" s="283">
        <f>IF(W268,BJ268,0)</f>
        <v>0</v>
      </c>
      <c r="BS268" s="19"/>
      <c r="BT268" s="283">
        <f>IF(AD268,BJ268,0)</f>
        <v>0</v>
      </c>
      <c r="BU268" s="19"/>
      <c r="BV268" s="283">
        <f>IF(AJ268,BJ268,0)</f>
        <v>0</v>
      </c>
    </row>
    <row r="269" spans="1:74" ht="8.85" customHeight="1" x14ac:dyDescent="0.25">
      <c r="A269" s="11">
        <v>25</v>
      </c>
      <c r="B269" s="25"/>
      <c r="C269" s="11" t="s">
        <v>245</v>
      </c>
      <c r="D269" s="31"/>
      <c r="E269" s="36">
        <v>0</v>
      </c>
      <c r="F269" s="31"/>
      <c r="G269" s="47">
        <f>(E269/$BJ269)</f>
        <v>0</v>
      </c>
      <c r="H269" s="31"/>
      <c r="I269" s="47">
        <f>IF(G$287,G269/G$287*100,0)</f>
        <v>0</v>
      </c>
      <c r="J269" s="31"/>
      <c r="K269" s="36">
        <v>0</v>
      </c>
      <c r="L269" s="31"/>
      <c r="M269" s="47">
        <f>(K269/$BJ269)</f>
        <v>0</v>
      </c>
      <c r="N269" s="31"/>
      <c r="O269" s="47">
        <f>IF(M$287,M269/M$287*100,0)</f>
        <v>0</v>
      </c>
      <c r="P269" s="31"/>
      <c r="Q269" s="36">
        <v>0</v>
      </c>
      <c r="R269" s="31"/>
      <c r="S269" s="47">
        <f>(Q269/$BJ269)</f>
        <v>0</v>
      </c>
      <c r="T269" s="31"/>
      <c r="U269" s="47">
        <f>IF(S$287,S269/S$287*100,0)</f>
        <v>0</v>
      </c>
      <c r="V269" s="31"/>
      <c r="W269" s="36">
        <v>0</v>
      </c>
      <c r="X269" s="31"/>
      <c r="Y269" s="47">
        <f>(W269/$BJ269)</f>
        <v>0</v>
      </c>
      <c r="Z269" s="31"/>
      <c r="AA269" s="47">
        <f>IF(Y$287,Y269/Y$287*100,0)</f>
        <v>0</v>
      </c>
      <c r="AB269" s="31"/>
      <c r="AC269" s="19"/>
      <c r="AD269" s="36">
        <v>0</v>
      </c>
      <c r="AE269" s="31"/>
      <c r="AF269" s="47">
        <f>(AD269/$BJ269)</f>
        <v>0</v>
      </c>
      <c r="AG269" s="31"/>
      <c r="AH269" s="47">
        <f>IF(AF$287,AF269/AF$287*100,0)</f>
        <v>0</v>
      </c>
      <c r="AI269" s="31"/>
      <c r="AJ269" s="36">
        <v>0</v>
      </c>
      <c r="AK269" s="31"/>
      <c r="AL269" s="47">
        <f>(AJ269/$BJ269)</f>
        <v>0</v>
      </c>
      <c r="AM269" s="31"/>
      <c r="AN269" s="47">
        <f>IF(AL$287,AL269/AL$287*100,0)</f>
        <v>0</v>
      </c>
      <c r="AO269" s="31"/>
      <c r="AP269" s="36">
        <f>(E269+K269+Q269+W269+AD269+AJ269)</f>
        <v>0</v>
      </c>
      <c r="AQ269" s="19"/>
      <c r="AR269" s="36">
        <v>0</v>
      </c>
      <c r="AS269" s="19"/>
      <c r="AT269" s="47">
        <f>IF($AP269,AR269/$AP269*100,0)</f>
        <v>0</v>
      </c>
      <c r="AU269" s="19"/>
      <c r="AV269" s="36">
        <v>0</v>
      </c>
      <c r="AW269" s="19"/>
      <c r="AX269" s="47">
        <f>IF($AP269,AV269/$AP269*100,0)</f>
        <v>0</v>
      </c>
      <c r="AY269" s="19"/>
      <c r="AZ269" s="36">
        <v>0</v>
      </c>
      <c r="BA269" s="19"/>
      <c r="BB269" s="47">
        <f>IF($AP269,AZ269/$AP269*100,0)</f>
        <v>0</v>
      </c>
      <c r="BC269" s="19"/>
      <c r="BD269" s="36">
        <v>0</v>
      </c>
      <c r="BE269" s="19"/>
      <c r="BF269" s="36">
        <v>0</v>
      </c>
      <c r="BG269" s="19"/>
      <c r="BH269" s="30">
        <v>25</v>
      </c>
      <c r="BI269" s="19"/>
      <c r="BJ269" s="40">
        <v>5823</v>
      </c>
      <c r="BK269" s="19"/>
      <c r="BL269" s="283">
        <f>IF(E269,BJ269,0)</f>
        <v>0</v>
      </c>
      <c r="BM269" s="19"/>
      <c r="BN269" s="283">
        <f>IF(K269,BJ269,0)</f>
        <v>0</v>
      </c>
      <c r="BO269" s="19"/>
      <c r="BP269" s="283">
        <f>IF(Q269,BJ269,0)</f>
        <v>0</v>
      </c>
      <c r="BQ269" s="19"/>
      <c r="BR269" s="283">
        <f>IF(W269,BJ269,0)</f>
        <v>0</v>
      </c>
      <c r="BS269" s="19"/>
      <c r="BT269" s="283">
        <f>IF(AD269,BJ269,0)</f>
        <v>0</v>
      </c>
      <c r="BU269" s="19"/>
      <c r="BV269" s="283">
        <f>IF(AJ269,BJ269,0)</f>
        <v>0</v>
      </c>
    </row>
    <row r="270" spans="1:74" ht="8.85" customHeight="1" x14ac:dyDescent="0.25">
      <c r="A270" s="57"/>
      <c r="B270" s="11"/>
      <c r="C270" s="11"/>
      <c r="D270" s="31"/>
      <c r="E270" s="31"/>
      <c r="F270" s="31"/>
      <c r="G270" s="38"/>
      <c r="H270" s="31"/>
      <c r="I270" s="38"/>
      <c r="J270" s="31"/>
      <c r="K270" s="31"/>
      <c r="L270" s="31"/>
      <c r="M270" s="38"/>
      <c r="N270" s="31"/>
      <c r="O270" s="38"/>
      <c r="P270" s="31"/>
      <c r="Q270" s="31"/>
      <c r="R270" s="31"/>
      <c r="S270" s="38"/>
      <c r="T270" s="31"/>
      <c r="U270" s="38"/>
      <c r="V270" s="31"/>
      <c r="W270" s="31"/>
      <c r="X270" s="31"/>
      <c r="Y270" s="38"/>
      <c r="Z270" s="31"/>
      <c r="AA270" s="38"/>
      <c r="AB270" s="31"/>
      <c r="AC270" s="19"/>
      <c r="AD270" s="31"/>
      <c r="AE270" s="31"/>
      <c r="AF270" s="38"/>
      <c r="AG270" s="31"/>
      <c r="AH270" s="38"/>
      <c r="AI270" s="31"/>
      <c r="AJ270" s="31"/>
      <c r="AK270" s="31"/>
      <c r="AL270" s="38"/>
      <c r="AM270" s="31"/>
      <c r="AN270" s="38"/>
      <c r="AO270" s="31"/>
      <c r="AP270" s="56"/>
      <c r="AQ270" s="19"/>
      <c r="AR270" s="31"/>
      <c r="AS270" s="19"/>
      <c r="AT270" s="38"/>
      <c r="AU270" s="19"/>
      <c r="AV270" s="31"/>
      <c r="AW270" s="19"/>
      <c r="AX270" s="38"/>
      <c r="AY270" s="19"/>
      <c r="AZ270" s="31"/>
      <c r="BA270" s="19"/>
      <c r="BB270" s="38"/>
      <c r="BC270" s="19"/>
      <c r="BD270" s="31"/>
      <c r="BE270" s="19"/>
      <c r="BF270" s="56"/>
      <c r="BG270" s="19"/>
      <c r="BH270" s="37"/>
      <c r="BI270" s="19"/>
      <c r="BJ270" s="40"/>
      <c r="BK270" s="19"/>
      <c r="BL270" s="277"/>
      <c r="BM270" s="19"/>
      <c r="BN270" s="277"/>
      <c r="BO270" s="19"/>
      <c r="BP270" s="277"/>
      <c r="BQ270" s="19"/>
      <c r="BR270" s="277"/>
      <c r="BS270" s="19"/>
      <c r="BT270" s="277"/>
      <c r="BU270" s="19"/>
      <c r="BV270" s="277"/>
    </row>
    <row r="271" spans="1:74" ht="8.85" customHeight="1" x14ac:dyDescent="0.25">
      <c r="A271" s="11">
        <v>26</v>
      </c>
      <c r="B271" s="25"/>
      <c r="C271" s="11" t="s">
        <v>246</v>
      </c>
      <c r="D271" s="31"/>
      <c r="E271" s="36">
        <v>0</v>
      </c>
      <c r="F271" s="31"/>
      <c r="G271" s="47">
        <f>(E271/$BJ271)</f>
        <v>0</v>
      </c>
      <c r="H271" s="31"/>
      <c r="I271" s="47">
        <f>IF(G$287,G271/G$287*100,0)</f>
        <v>0</v>
      </c>
      <c r="J271" s="31"/>
      <c r="K271" s="36">
        <v>0</v>
      </c>
      <c r="L271" s="31"/>
      <c r="M271" s="47">
        <f>(K271/$BJ271)</f>
        <v>0</v>
      </c>
      <c r="N271" s="31"/>
      <c r="O271" s="47">
        <f>IF(M$287,M271/M$287*100,0)</f>
        <v>0</v>
      </c>
      <c r="P271" s="31"/>
      <c r="Q271" s="36">
        <v>0</v>
      </c>
      <c r="R271" s="31"/>
      <c r="S271" s="47">
        <f>(Q271/$BJ271)</f>
        <v>0</v>
      </c>
      <c r="T271" s="31"/>
      <c r="U271" s="47">
        <f>IF(S$287,S271/S$287*100,0)</f>
        <v>0</v>
      </c>
      <c r="V271" s="31"/>
      <c r="W271" s="36">
        <v>0</v>
      </c>
      <c r="X271" s="31"/>
      <c r="Y271" s="47">
        <f>(W271/$BJ271)</f>
        <v>0</v>
      </c>
      <c r="Z271" s="31"/>
      <c r="AA271" s="47">
        <f>IF(Y$287,Y271/Y$287*100,0)</f>
        <v>0</v>
      </c>
      <c r="AB271" s="31"/>
      <c r="AC271" s="19"/>
      <c r="AD271" s="36">
        <v>0</v>
      </c>
      <c r="AE271" s="31"/>
      <c r="AF271" s="47">
        <f>(AD271/$BJ271)</f>
        <v>0</v>
      </c>
      <c r="AG271" s="31"/>
      <c r="AH271" s="47">
        <f>IF(AF$287,AF271/AF$287*100,0)</f>
        <v>0</v>
      </c>
      <c r="AI271" s="31"/>
      <c r="AJ271" s="36">
        <v>0</v>
      </c>
      <c r="AK271" s="31"/>
      <c r="AL271" s="47">
        <f>(AJ271/$BJ271)</f>
        <v>0</v>
      </c>
      <c r="AM271" s="31"/>
      <c r="AN271" s="47">
        <f>IF(AL$287,AL271/AL$287*100,0)</f>
        <v>0</v>
      </c>
      <c r="AO271" s="31"/>
      <c r="AP271" s="36">
        <f>(E271+K271+Q271+W271+AD271+AJ271)</f>
        <v>0</v>
      </c>
      <c r="AQ271" s="19"/>
      <c r="AR271" s="36">
        <v>0</v>
      </c>
      <c r="AS271" s="19"/>
      <c r="AT271" s="47">
        <f>IF($AP271,AR271/$AP271*100,0)</f>
        <v>0</v>
      </c>
      <c r="AU271" s="19"/>
      <c r="AV271" s="36">
        <v>0</v>
      </c>
      <c r="AW271" s="19"/>
      <c r="AX271" s="47">
        <f>IF($AP271,AV271/$AP271*100,0)</f>
        <v>0</v>
      </c>
      <c r="AY271" s="19"/>
      <c r="AZ271" s="36">
        <v>0</v>
      </c>
      <c r="BA271" s="19"/>
      <c r="BB271" s="47">
        <f>IF($AP271,AZ271/$AP271*100,0)</f>
        <v>0</v>
      </c>
      <c r="BC271" s="19"/>
      <c r="BD271" s="36">
        <v>0</v>
      </c>
      <c r="BE271" s="19"/>
      <c r="BF271" s="36">
        <v>0</v>
      </c>
      <c r="BG271" s="19"/>
      <c r="BH271" s="30">
        <v>26</v>
      </c>
      <c r="BI271" s="19"/>
      <c r="BJ271" s="40">
        <v>4799</v>
      </c>
      <c r="BK271" s="19"/>
      <c r="BL271" s="283">
        <f>IF(E271,BJ271,0)</f>
        <v>0</v>
      </c>
      <c r="BM271" s="19"/>
      <c r="BN271" s="283">
        <f>IF(K271,BJ271,0)</f>
        <v>0</v>
      </c>
      <c r="BO271" s="19"/>
      <c r="BP271" s="283">
        <f>IF(Q271,BJ271,0)</f>
        <v>0</v>
      </c>
      <c r="BQ271" s="19"/>
      <c r="BR271" s="283">
        <f>IF(W271,BJ271,0)</f>
        <v>0</v>
      </c>
      <c r="BS271" s="19"/>
      <c r="BT271" s="283">
        <f>IF(AD271,BJ271,0)</f>
        <v>0</v>
      </c>
      <c r="BU271" s="19"/>
      <c r="BV271" s="283">
        <f>IF(AJ271,BJ271,0)</f>
        <v>0</v>
      </c>
    </row>
    <row r="272" spans="1:74" ht="8.85" customHeight="1" x14ac:dyDescent="0.25">
      <c r="A272" s="11">
        <v>27</v>
      </c>
      <c r="B272" s="25"/>
      <c r="C272" s="11" t="s">
        <v>247</v>
      </c>
      <c r="D272" s="31"/>
      <c r="E272" s="36">
        <v>0</v>
      </c>
      <c r="F272" s="31"/>
      <c r="G272" s="47">
        <f>(E272/$BJ272)</f>
        <v>0</v>
      </c>
      <c r="H272" s="31"/>
      <c r="I272" s="47">
        <f>IF(G$287,G272/G$287*100,0)</f>
        <v>0</v>
      </c>
      <c r="J272" s="31"/>
      <c r="K272" s="36">
        <v>0</v>
      </c>
      <c r="L272" s="31"/>
      <c r="M272" s="47">
        <f>(K272/$BJ272)</f>
        <v>0</v>
      </c>
      <c r="N272" s="31"/>
      <c r="O272" s="47">
        <f>IF(M$287,M272/M$287*100,0)</f>
        <v>0</v>
      </c>
      <c r="P272" s="31"/>
      <c r="Q272" s="36">
        <v>0</v>
      </c>
      <c r="R272" s="31"/>
      <c r="S272" s="47">
        <f>(Q272/$BJ272)</f>
        <v>0</v>
      </c>
      <c r="T272" s="31"/>
      <c r="U272" s="47">
        <f>IF(S$287,S272/S$287*100,0)</f>
        <v>0</v>
      </c>
      <c r="V272" s="31"/>
      <c r="W272" s="36">
        <v>0</v>
      </c>
      <c r="X272" s="31"/>
      <c r="Y272" s="47">
        <f>(W272/$BJ272)</f>
        <v>0</v>
      </c>
      <c r="Z272" s="31"/>
      <c r="AA272" s="47">
        <f>IF(Y$287,Y272/Y$287*100,0)</f>
        <v>0</v>
      </c>
      <c r="AB272" s="31"/>
      <c r="AC272" s="19"/>
      <c r="AD272" s="36">
        <v>0</v>
      </c>
      <c r="AE272" s="31"/>
      <c r="AF272" s="47">
        <f>(AD272/$BJ272)</f>
        <v>0</v>
      </c>
      <c r="AG272" s="31"/>
      <c r="AH272" s="47">
        <f>IF(AF$287,AF272/AF$287*100,0)</f>
        <v>0</v>
      </c>
      <c r="AI272" s="31"/>
      <c r="AJ272" s="36">
        <v>0</v>
      </c>
      <c r="AK272" s="31"/>
      <c r="AL272" s="47">
        <f>(AJ272/$BJ272)</f>
        <v>0</v>
      </c>
      <c r="AM272" s="31"/>
      <c r="AN272" s="47">
        <f>IF(AL$287,AL272/AL$287*100,0)</f>
        <v>0</v>
      </c>
      <c r="AO272" s="31"/>
      <c r="AP272" s="36">
        <f>(E272+K272+Q272+W272+AD272+AJ272)</f>
        <v>0</v>
      </c>
      <c r="AQ272" s="19"/>
      <c r="AR272" s="36">
        <v>0</v>
      </c>
      <c r="AS272" s="19"/>
      <c r="AT272" s="47">
        <f>IF($AP272,AR272/$AP272*100,0)</f>
        <v>0</v>
      </c>
      <c r="AU272" s="19"/>
      <c r="AV272" s="36">
        <v>0</v>
      </c>
      <c r="AW272" s="19"/>
      <c r="AX272" s="47">
        <f>IF($AP272,AV272/$AP272*100,0)</f>
        <v>0</v>
      </c>
      <c r="AY272" s="19"/>
      <c r="AZ272" s="36">
        <v>0</v>
      </c>
      <c r="BA272" s="19"/>
      <c r="BB272" s="47">
        <f>IF($AP272,AZ272/$AP272*100,0)</f>
        <v>0</v>
      </c>
      <c r="BC272" s="19"/>
      <c r="BD272" s="36">
        <v>0</v>
      </c>
      <c r="BE272" s="19"/>
      <c r="BF272" s="36">
        <v>0</v>
      </c>
      <c r="BG272" s="19"/>
      <c r="BH272" s="30">
        <v>27</v>
      </c>
      <c r="BI272" s="19"/>
      <c r="BJ272" s="40">
        <v>8089</v>
      </c>
      <c r="BK272" s="19"/>
      <c r="BL272" s="283">
        <f>IF(E272,BJ272,0)</f>
        <v>0</v>
      </c>
      <c r="BM272" s="19"/>
      <c r="BN272" s="283">
        <f>IF(K272,BJ272,0)</f>
        <v>0</v>
      </c>
      <c r="BO272" s="19"/>
      <c r="BP272" s="283">
        <f>IF(Q272,BJ272,0)</f>
        <v>0</v>
      </c>
      <c r="BQ272" s="19"/>
      <c r="BR272" s="283">
        <f>IF(W272,BJ272,0)</f>
        <v>0</v>
      </c>
      <c r="BS272" s="19"/>
      <c r="BT272" s="283">
        <f>IF(AD272,BJ272,0)</f>
        <v>0</v>
      </c>
      <c r="BU272" s="19"/>
      <c r="BV272" s="283">
        <f>IF(AJ272,BJ272,0)</f>
        <v>0</v>
      </c>
    </row>
    <row r="273" spans="1:74" ht="8.85" customHeight="1" x14ac:dyDescent="0.25">
      <c r="A273" s="11">
        <v>28</v>
      </c>
      <c r="B273" s="25"/>
      <c r="C273" s="11" t="s">
        <v>248</v>
      </c>
      <c r="D273" s="31"/>
      <c r="E273" s="36">
        <v>0</v>
      </c>
      <c r="F273" s="31"/>
      <c r="G273" s="47">
        <f>(E273/$BJ273)</f>
        <v>0</v>
      </c>
      <c r="H273" s="31"/>
      <c r="I273" s="47">
        <f>IF(G$287,G273/G$287*100,0)</f>
        <v>0</v>
      </c>
      <c r="J273" s="31"/>
      <c r="K273" s="36">
        <v>0</v>
      </c>
      <c r="L273" s="31"/>
      <c r="M273" s="47">
        <f>(K273/$BJ273)</f>
        <v>0</v>
      </c>
      <c r="N273" s="31"/>
      <c r="O273" s="47">
        <f>IF(M$287,M273/M$287*100,0)</f>
        <v>0</v>
      </c>
      <c r="P273" s="31"/>
      <c r="Q273" s="36">
        <v>0</v>
      </c>
      <c r="R273" s="31"/>
      <c r="S273" s="47">
        <f>(Q273/$BJ273)</f>
        <v>0</v>
      </c>
      <c r="T273" s="31"/>
      <c r="U273" s="47">
        <f>IF(S$287,S273/S$287*100,0)</f>
        <v>0</v>
      </c>
      <c r="V273" s="31"/>
      <c r="W273" s="36">
        <v>0</v>
      </c>
      <c r="X273" s="31"/>
      <c r="Y273" s="47">
        <f>(W273/$BJ273)</f>
        <v>0</v>
      </c>
      <c r="Z273" s="31"/>
      <c r="AA273" s="47">
        <f>IF(Y$287,Y273/Y$287*100,0)</f>
        <v>0</v>
      </c>
      <c r="AB273" s="31"/>
      <c r="AC273" s="19"/>
      <c r="AD273" s="36">
        <v>0</v>
      </c>
      <c r="AE273" s="31"/>
      <c r="AF273" s="47">
        <f>(AD273/$BJ273)</f>
        <v>0</v>
      </c>
      <c r="AG273" s="31"/>
      <c r="AH273" s="47">
        <f>IF(AF$287,AF273/AF$287*100,0)</f>
        <v>0</v>
      </c>
      <c r="AI273" s="31"/>
      <c r="AJ273" s="36">
        <v>0</v>
      </c>
      <c r="AK273" s="31"/>
      <c r="AL273" s="47">
        <f>(AJ273/$BJ273)</f>
        <v>0</v>
      </c>
      <c r="AM273" s="31"/>
      <c r="AN273" s="47">
        <f>IF(AL$287,AL273/AL$287*100,0)</f>
        <v>0</v>
      </c>
      <c r="AO273" s="31"/>
      <c r="AP273" s="36">
        <f>(E273+K273+Q273+W273+AD273+AJ273)</f>
        <v>0</v>
      </c>
      <c r="AQ273" s="19"/>
      <c r="AR273" s="36">
        <v>0</v>
      </c>
      <c r="AS273" s="19"/>
      <c r="AT273" s="47">
        <f>IF($AP273,AR273/$AP273*100,0)</f>
        <v>0</v>
      </c>
      <c r="AU273" s="19"/>
      <c r="AV273" s="36">
        <v>0</v>
      </c>
      <c r="AW273" s="19"/>
      <c r="AX273" s="47">
        <f>IF($AP273,AV273/$AP273*100,0)</f>
        <v>0</v>
      </c>
      <c r="AY273" s="19"/>
      <c r="AZ273" s="36">
        <v>0</v>
      </c>
      <c r="BA273" s="19"/>
      <c r="BB273" s="47">
        <f>IF($AP273,AZ273/$AP273*100,0)</f>
        <v>0</v>
      </c>
      <c r="BC273" s="19"/>
      <c r="BD273" s="36">
        <v>0</v>
      </c>
      <c r="BE273" s="19"/>
      <c r="BF273" s="36">
        <v>0</v>
      </c>
      <c r="BG273" s="19"/>
      <c r="BH273" s="30">
        <v>28</v>
      </c>
      <c r="BI273" s="19"/>
      <c r="BJ273" s="40">
        <v>8142</v>
      </c>
      <c r="BK273" s="19"/>
      <c r="BL273" s="283">
        <f>IF(E273,BJ273,0)</f>
        <v>0</v>
      </c>
      <c r="BM273" s="19"/>
      <c r="BN273" s="283">
        <f>IF(K273,BJ273,0)</f>
        <v>0</v>
      </c>
      <c r="BO273" s="19"/>
      <c r="BP273" s="283">
        <f>IF(Q273,BJ273,0)</f>
        <v>0</v>
      </c>
      <c r="BQ273" s="19"/>
      <c r="BR273" s="283">
        <f>IF(W273,BJ273,0)</f>
        <v>0</v>
      </c>
      <c r="BS273" s="19"/>
      <c r="BT273" s="283">
        <f>IF(AD273,BJ273,0)</f>
        <v>0</v>
      </c>
      <c r="BU273" s="19"/>
      <c r="BV273" s="283">
        <f>IF(AJ273,BJ273,0)</f>
        <v>0</v>
      </c>
    </row>
    <row r="274" spans="1:74" ht="8.85" customHeight="1" x14ac:dyDescent="0.25">
      <c r="A274" s="11">
        <v>29</v>
      </c>
      <c r="B274" s="25"/>
      <c r="C274" s="11" t="s">
        <v>249</v>
      </c>
      <c r="D274" s="31"/>
      <c r="E274" s="36">
        <v>0</v>
      </c>
      <c r="F274" s="31"/>
      <c r="G274" s="47">
        <f>(E274/$BJ274)</f>
        <v>0</v>
      </c>
      <c r="H274" s="31"/>
      <c r="I274" s="47">
        <f>IF(G$287,G274/G$287*100,0)</f>
        <v>0</v>
      </c>
      <c r="J274" s="31"/>
      <c r="K274" s="36">
        <v>0</v>
      </c>
      <c r="L274" s="31"/>
      <c r="M274" s="47">
        <f>(K274/$BJ274)</f>
        <v>0</v>
      </c>
      <c r="N274" s="31"/>
      <c r="O274" s="47">
        <f>IF(M$287,M274/M$287*100,0)</f>
        <v>0</v>
      </c>
      <c r="P274" s="31"/>
      <c r="Q274" s="36">
        <v>0</v>
      </c>
      <c r="R274" s="31"/>
      <c r="S274" s="47">
        <f>(Q274/$BJ274)</f>
        <v>0</v>
      </c>
      <c r="T274" s="31"/>
      <c r="U274" s="47">
        <f>IF(S$287,S274/S$287*100,0)</f>
        <v>0</v>
      </c>
      <c r="V274" s="31"/>
      <c r="W274" s="36">
        <v>0</v>
      </c>
      <c r="X274" s="31"/>
      <c r="Y274" s="47">
        <f>(W274/$BJ274)</f>
        <v>0</v>
      </c>
      <c r="Z274" s="31"/>
      <c r="AA274" s="47">
        <f>IF(Y$287,Y274/Y$287*100,0)</f>
        <v>0</v>
      </c>
      <c r="AB274" s="31"/>
      <c r="AC274" s="19"/>
      <c r="AD274" s="36">
        <v>0</v>
      </c>
      <c r="AE274" s="31"/>
      <c r="AF274" s="47">
        <f>(AD274/$BJ274)</f>
        <v>0</v>
      </c>
      <c r="AG274" s="31"/>
      <c r="AH274" s="47">
        <f>IF(AF$287,AF274/AF$287*100,0)</f>
        <v>0</v>
      </c>
      <c r="AI274" s="31"/>
      <c r="AJ274" s="36">
        <v>0</v>
      </c>
      <c r="AK274" s="31"/>
      <c r="AL274" s="47">
        <f>(AJ274/$BJ274)</f>
        <v>0</v>
      </c>
      <c r="AM274" s="31"/>
      <c r="AN274" s="47">
        <f>IF(AL$287,AL274/AL$287*100,0)</f>
        <v>0</v>
      </c>
      <c r="AO274" s="31"/>
      <c r="AP274" s="36">
        <f>(E274+K274+Q274+W274+AD274+AJ274)</f>
        <v>0</v>
      </c>
      <c r="AQ274" s="19"/>
      <c r="AR274" s="36">
        <v>0</v>
      </c>
      <c r="AS274" s="19"/>
      <c r="AT274" s="47">
        <f>IF($AP274,AR274/$AP274*100,0)</f>
        <v>0</v>
      </c>
      <c r="AU274" s="19"/>
      <c r="AV274" s="36">
        <v>0</v>
      </c>
      <c r="AW274" s="19"/>
      <c r="AX274" s="47">
        <f>IF($AP274,AV274/$AP274*100,0)</f>
        <v>0</v>
      </c>
      <c r="AY274" s="19"/>
      <c r="AZ274" s="36">
        <v>0</v>
      </c>
      <c r="BA274" s="19"/>
      <c r="BB274" s="47">
        <f>IF($AP274,AZ274/$AP274*100,0)</f>
        <v>0</v>
      </c>
      <c r="BC274" s="19"/>
      <c r="BD274" s="36">
        <v>0</v>
      </c>
      <c r="BE274" s="19"/>
      <c r="BF274" s="36">
        <v>0</v>
      </c>
      <c r="BG274" s="19"/>
      <c r="BH274" s="30">
        <v>29</v>
      </c>
      <c r="BI274" s="19"/>
      <c r="BJ274" s="40">
        <v>4650</v>
      </c>
      <c r="BK274" s="19"/>
      <c r="BL274" s="283">
        <f>IF(E274,BJ274,0)</f>
        <v>0</v>
      </c>
      <c r="BM274" s="19"/>
      <c r="BN274" s="283">
        <f>IF(K274,BJ274,0)</f>
        <v>0</v>
      </c>
      <c r="BO274" s="19"/>
      <c r="BP274" s="283">
        <f>IF(Q274,BJ274,0)</f>
        <v>0</v>
      </c>
      <c r="BQ274" s="19"/>
      <c r="BR274" s="283">
        <f>IF(W274,BJ274,0)</f>
        <v>0</v>
      </c>
      <c r="BS274" s="19"/>
      <c r="BT274" s="283">
        <f>IF(AD274,BJ274,0)</f>
        <v>0</v>
      </c>
      <c r="BU274" s="19"/>
      <c r="BV274" s="283">
        <f>IF(AJ274,BJ274,0)</f>
        <v>0</v>
      </c>
    </row>
    <row r="275" spans="1:74" ht="8.85" customHeight="1" x14ac:dyDescent="0.25">
      <c r="A275" s="11">
        <v>30</v>
      </c>
      <c r="B275" s="25"/>
      <c r="C275" s="11" t="s">
        <v>250</v>
      </c>
      <c r="D275" s="31"/>
      <c r="E275" s="36">
        <v>0</v>
      </c>
      <c r="F275" s="31"/>
      <c r="G275" s="47">
        <f>(E275/$BJ275)</f>
        <v>0</v>
      </c>
      <c r="H275" s="31"/>
      <c r="I275" s="47">
        <f>IF(G$287,G275/G$287*100,0)</f>
        <v>0</v>
      </c>
      <c r="J275" s="31"/>
      <c r="K275" s="36">
        <v>0</v>
      </c>
      <c r="L275" s="31"/>
      <c r="M275" s="47">
        <f>(K275/$BJ275)</f>
        <v>0</v>
      </c>
      <c r="N275" s="31"/>
      <c r="O275" s="47">
        <f>IF(M$287,M275/M$287*100,0)</f>
        <v>0</v>
      </c>
      <c r="P275" s="31"/>
      <c r="Q275" s="36">
        <v>0</v>
      </c>
      <c r="R275" s="31"/>
      <c r="S275" s="47">
        <f>(Q275/$BJ275)</f>
        <v>0</v>
      </c>
      <c r="T275" s="31"/>
      <c r="U275" s="47">
        <f>IF(S$287,S275/S$287*100,0)</f>
        <v>0</v>
      </c>
      <c r="V275" s="31"/>
      <c r="W275" s="36">
        <v>0</v>
      </c>
      <c r="X275" s="31"/>
      <c r="Y275" s="47">
        <f>(W275/$BJ275)</f>
        <v>0</v>
      </c>
      <c r="Z275" s="31"/>
      <c r="AA275" s="47">
        <f>IF(Y$287,Y275/Y$287*100,0)</f>
        <v>0</v>
      </c>
      <c r="AB275" s="31"/>
      <c r="AC275" s="19"/>
      <c r="AD275" s="36">
        <v>0</v>
      </c>
      <c r="AE275" s="31"/>
      <c r="AF275" s="47">
        <f>(AD275/$BJ275)</f>
        <v>0</v>
      </c>
      <c r="AG275" s="31"/>
      <c r="AH275" s="47">
        <f>IF(AF$287,AF275/AF$287*100,0)</f>
        <v>0</v>
      </c>
      <c r="AI275" s="31"/>
      <c r="AJ275" s="36">
        <v>0</v>
      </c>
      <c r="AK275" s="31"/>
      <c r="AL275" s="47">
        <f>(AJ275/$BJ275)</f>
        <v>0</v>
      </c>
      <c r="AM275" s="31"/>
      <c r="AN275" s="47">
        <f>IF(AL$287,AL275/AL$287*100,0)</f>
        <v>0</v>
      </c>
      <c r="AO275" s="31"/>
      <c r="AP275" s="36">
        <f>(E275+K275+Q275+W275+AD275+AJ275)</f>
        <v>0</v>
      </c>
      <c r="AQ275" s="19"/>
      <c r="AR275" s="36">
        <v>0</v>
      </c>
      <c r="AS275" s="19"/>
      <c r="AT275" s="47">
        <f>IF($AP275,AR275/$AP275*100,0)</f>
        <v>0</v>
      </c>
      <c r="AU275" s="19"/>
      <c r="AV275" s="36">
        <v>0</v>
      </c>
      <c r="AW275" s="19"/>
      <c r="AX275" s="47">
        <f>IF($AP275,AV275/$AP275*100,0)</f>
        <v>0</v>
      </c>
      <c r="AY275" s="19"/>
      <c r="AZ275" s="36">
        <v>0</v>
      </c>
      <c r="BA275" s="19"/>
      <c r="BB275" s="47">
        <f>IF($AP275,AZ275/$AP275*100,0)</f>
        <v>0</v>
      </c>
      <c r="BC275" s="19"/>
      <c r="BD275" s="36">
        <v>0</v>
      </c>
      <c r="BE275" s="19"/>
      <c r="BF275" s="36">
        <v>0</v>
      </c>
      <c r="BG275" s="19"/>
      <c r="BH275" s="30">
        <v>30</v>
      </c>
      <c r="BI275" s="19"/>
      <c r="BJ275" s="40">
        <v>6398</v>
      </c>
      <c r="BK275" s="19"/>
      <c r="BL275" s="283">
        <f>IF(E275,BJ275,0)</f>
        <v>0</v>
      </c>
      <c r="BM275" s="19"/>
      <c r="BN275" s="283">
        <f>IF(K275,BJ275,0)</f>
        <v>0</v>
      </c>
      <c r="BO275" s="19"/>
      <c r="BP275" s="283">
        <f>IF(Q275,BJ275,0)</f>
        <v>0</v>
      </c>
      <c r="BQ275" s="19"/>
      <c r="BR275" s="283">
        <f>IF(W275,BJ275,0)</f>
        <v>0</v>
      </c>
      <c r="BS275" s="19"/>
      <c r="BT275" s="283">
        <f>IF(AD275,BJ275,0)</f>
        <v>0</v>
      </c>
      <c r="BU275" s="19"/>
      <c r="BV275" s="283">
        <f>IF(AJ275,BJ275,0)</f>
        <v>0</v>
      </c>
    </row>
    <row r="276" spans="1:74" ht="8.85" customHeight="1" x14ac:dyDescent="0.25">
      <c r="A276" s="57"/>
      <c r="B276" s="11"/>
      <c r="C276" s="11"/>
      <c r="D276" s="31"/>
      <c r="E276" s="31"/>
      <c r="F276" s="31"/>
      <c r="G276" s="38"/>
      <c r="H276" s="31"/>
      <c r="I276" s="38"/>
      <c r="J276" s="31"/>
      <c r="K276" s="31"/>
      <c r="L276" s="31"/>
      <c r="M276" s="38"/>
      <c r="N276" s="31"/>
      <c r="O276" s="38"/>
      <c r="P276" s="31"/>
      <c r="Q276" s="31"/>
      <c r="R276" s="31"/>
      <c r="S276" s="38"/>
      <c r="T276" s="31"/>
      <c r="U276" s="38"/>
      <c r="V276" s="31"/>
      <c r="W276" s="31"/>
      <c r="X276" s="31"/>
      <c r="Y276" s="38"/>
      <c r="Z276" s="31"/>
      <c r="AA276" s="38"/>
      <c r="AB276" s="31"/>
      <c r="AC276" s="19"/>
      <c r="AD276" s="31"/>
      <c r="AE276" s="31"/>
      <c r="AF276" s="38"/>
      <c r="AG276" s="31"/>
      <c r="AH276" s="38"/>
      <c r="AI276" s="31"/>
      <c r="AJ276" s="31"/>
      <c r="AK276" s="31"/>
      <c r="AL276" s="38"/>
      <c r="AM276" s="31"/>
      <c r="AN276" s="38"/>
      <c r="AO276" s="31"/>
      <c r="AP276" s="30"/>
      <c r="AQ276" s="19"/>
      <c r="AR276" s="31"/>
      <c r="AS276" s="19"/>
      <c r="AT276" s="38"/>
      <c r="AU276" s="19"/>
      <c r="AV276" s="31"/>
      <c r="AW276" s="19"/>
      <c r="AX276" s="38"/>
      <c r="AY276" s="19"/>
      <c r="AZ276" s="31"/>
      <c r="BA276" s="19"/>
      <c r="BB276" s="38"/>
      <c r="BC276" s="19"/>
      <c r="BD276" s="31"/>
      <c r="BE276" s="19"/>
      <c r="BF276" s="30"/>
      <c r="BG276" s="19"/>
      <c r="BH276" s="37"/>
      <c r="BI276" s="19"/>
      <c r="BJ276" s="40"/>
      <c r="BK276" s="19"/>
      <c r="BL276" s="19"/>
      <c r="BM276" s="19"/>
      <c r="BN276" s="19"/>
      <c r="BO276" s="19"/>
      <c r="BP276" s="19"/>
      <c r="BQ276" s="19"/>
      <c r="BR276" s="19"/>
      <c r="BS276" s="19"/>
      <c r="BT276" s="19"/>
      <c r="BU276" s="19"/>
      <c r="BV276" s="19"/>
    </row>
    <row r="277" spans="1:74" ht="8.85" customHeight="1" x14ac:dyDescent="0.25">
      <c r="A277" s="11">
        <v>31</v>
      </c>
      <c r="B277" s="25"/>
      <c r="C277" s="11" t="s">
        <v>216</v>
      </c>
      <c r="D277" s="31"/>
      <c r="E277" s="36">
        <v>0</v>
      </c>
      <c r="F277" s="31"/>
      <c r="G277" s="47">
        <f t="shared" ref="G277:G285" si="18">(E277/$BJ277)</f>
        <v>0</v>
      </c>
      <c r="H277" s="31"/>
      <c r="I277" s="47">
        <f t="shared" ref="I277:I285" si="19">IF(G$287,G277/G$287*100,0)</f>
        <v>0</v>
      </c>
      <c r="J277" s="31"/>
      <c r="K277" s="36">
        <v>0</v>
      </c>
      <c r="L277" s="31"/>
      <c r="M277" s="47">
        <f t="shared" ref="M277:M285" si="20">(K277/$BJ277)</f>
        <v>0</v>
      </c>
      <c r="N277" s="31"/>
      <c r="O277" s="47">
        <f t="shared" ref="O277:O285" si="21">IF(M$287,M277/M$287*100,0)</f>
        <v>0</v>
      </c>
      <c r="P277" s="31"/>
      <c r="Q277" s="36">
        <v>0</v>
      </c>
      <c r="R277" s="31"/>
      <c r="S277" s="47">
        <f t="shared" ref="S277:S285" si="22">(Q277/$BJ277)</f>
        <v>0</v>
      </c>
      <c r="T277" s="31"/>
      <c r="U277" s="47">
        <f t="shared" ref="U277:U285" si="23">IF(S$287,S277/S$287*100,0)</f>
        <v>0</v>
      </c>
      <c r="V277" s="31"/>
      <c r="W277" s="36">
        <v>0</v>
      </c>
      <c r="X277" s="31"/>
      <c r="Y277" s="47">
        <f t="shared" ref="Y277:Y285" si="24">(W277/$BJ277)</f>
        <v>0</v>
      </c>
      <c r="Z277" s="31"/>
      <c r="AA277" s="47">
        <f t="shared" ref="AA277:AA285" si="25">IF(Y$287,Y277/Y$287*100,0)</f>
        <v>0</v>
      </c>
      <c r="AB277" s="31"/>
      <c r="AC277" s="19"/>
      <c r="AD277" s="36">
        <v>0</v>
      </c>
      <c r="AE277" s="31"/>
      <c r="AF277" s="47">
        <f t="shared" ref="AF277:AF285" si="26">(AD277/$BJ277)</f>
        <v>0</v>
      </c>
      <c r="AG277" s="31"/>
      <c r="AH277" s="47">
        <f t="shared" ref="AH277:AH285" si="27">IF(AF$287,AF277/AF$287*100,0)</f>
        <v>0</v>
      </c>
      <c r="AI277" s="31"/>
      <c r="AJ277" s="36">
        <v>0</v>
      </c>
      <c r="AK277" s="31"/>
      <c r="AL277" s="47">
        <f t="shared" ref="AL277:AL285" si="28">(AJ277/$BJ277)</f>
        <v>0</v>
      </c>
      <c r="AM277" s="31"/>
      <c r="AN277" s="47">
        <f t="shared" ref="AN277:AN285" si="29">IF(AL$287,AL277/AL$287*100,0)</f>
        <v>0</v>
      </c>
      <c r="AO277" s="31"/>
      <c r="AP277" s="36">
        <f t="shared" ref="AP277:AP285" si="30">(E277+K277+Q277+W277+AD277+AJ277)</f>
        <v>0</v>
      </c>
      <c r="AQ277" s="19"/>
      <c r="AR277" s="36">
        <v>0</v>
      </c>
      <c r="AS277" s="19"/>
      <c r="AT277" s="47">
        <f t="shared" ref="AT277:AT285" si="31">IF($AP277,AR277/$AP277*100,0)</f>
        <v>0</v>
      </c>
      <c r="AU277" s="19"/>
      <c r="AV277" s="36">
        <v>0</v>
      </c>
      <c r="AW277" s="19"/>
      <c r="AX277" s="47">
        <f t="shared" ref="AX277:AX285" si="32">IF($AP277,AV277/$AP277*100,0)</f>
        <v>0</v>
      </c>
      <c r="AY277" s="19"/>
      <c r="AZ277" s="36">
        <v>0</v>
      </c>
      <c r="BA277" s="19"/>
      <c r="BB277" s="47">
        <f t="shared" ref="BB277:BB285" si="33">IF($AP277,AZ277/$AP277*100,0)</f>
        <v>0</v>
      </c>
      <c r="BC277" s="19"/>
      <c r="BD277" s="36">
        <v>0</v>
      </c>
      <c r="BE277" s="19"/>
      <c r="BF277" s="36">
        <v>0</v>
      </c>
      <c r="BG277" s="19"/>
      <c r="BH277" s="30">
        <v>31</v>
      </c>
      <c r="BI277" s="19"/>
      <c r="BJ277" s="40">
        <v>4627</v>
      </c>
      <c r="BK277" s="19"/>
      <c r="BL277" s="283">
        <f t="shared" ref="BL277:BL285" si="34">IF(E277,BJ277,0)</f>
        <v>0</v>
      </c>
      <c r="BM277" s="19"/>
      <c r="BN277" s="283">
        <f t="shared" ref="BN277:BN285" si="35">IF(K277,BJ277,0)</f>
        <v>0</v>
      </c>
      <c r="BO277" s="19"/>
      <c r="BP277" s="283">
        <f t="shared" ref="BP277:BP285" si="36">IF(Q277,BJ277,0)</f>
        <v>0</v>
      </c>
      <c r="BQ277" s="19"/>
      <c r="BR277" s="283">
        <f t="shared" ref="BR277:BR285" si="37">IF(W277,BJ277,0)</f>
        <v>0</v>
      </c>
      <c r="BS277" s="19"/>
      <c r="BT277" s="283">
        <f t="shared" ref="BT277:BT285" si="38">IF(AD277,BJ277,0)</f>
        <v>0</v>
      </c>
      <c r="BU277" s="19"/>
      <c r="BV277" s="283">
        <f t="shared" ref="BV277:BV285" si="39">IF(AJ277,BJ277,0)</f>
        <v>0</v>
      </c>
    </row>
    <row r="278" spans="1:74" ht="8.85" customHeight="1" x14ac:dyDescent="0.25">
      <c r="A278" s="11">
        <v>32</v>
      </c>
      <c r="B278" s="25"/>
      <c r="C278" s="11" t="s">
        <v>251</v>
      </c>
      <c r="D278" s="31"/>
      <c r="E278" s="36">
        <v>0</v>
      </c>
      <c r="F278" s="31"/>
      <c r="G278" s="47">
        <f t="shared" si="18"/>
        <v>0</v>
      </c>
      <c r="H278" s="31"/>
      <c r="I278" s="47">
        <f t="shared" si="19"/>
        <v>0</v>
      </c>
      <c r="J278" s="31"/>
      <c r="K278" s="36">
        <v>0</v>
      </c>
      <c r="L278" s="31"/>
      <c r="M278" s="47">
        <f t="shared" si="20"/>
        <v>0</v>
      </c>
      <c r="N278" s="31"/>
      <c r="O278" s="47">
        <f t="shared" si="21"/>
        <v>0</v>
      </c>
      <c r="P278" s="31"/>
      <c r="Q278" s="36">
        <v>0</v>
      </c>
      <c r="R278" s="31"/>
      <c r="S278" s="47">
        <f t="shared" si="22"/>
        <v>0</v>
      </c>
      <c r="T278" s="31"/>
      <c r="U278" s="47">
        <f t="shared" si="23"/>
        <v>0</v>
      </c>
      <c r="V278" s="31"/>
      <c r="W278" s="36">
        <v>0</v>
      </c>
      <c r="X278" s="31"/>
      <c r="Y278" s="47">
        <f t="shared" si="24"/>
        <v>0</v>
      </c>
      <c r="Z278" s="31"/>
      <c r="AA278" s="47">
        <f t="shared" si="25"/>
        <v>0</v>
      </c>
      <c r="AB278" s="31"/>
      <c r="AC278" s="19"/>
      <c r="AD278" s="36">
        <v>0</v>
      </c>
      <c r="AE278" s="31"/>
      <c r="AF278" s="47">
        <f t="shared" si="26"/>
        <v>0</v>
      </c>
      <c r="AG278" s="31"/>
      <c r="AH278" s="47">
        <f t="shared" si="27"/>
        <v>0</v>
      </c>
      <c r="AI278" s="31"/>
      <c r="AJ278" s="36">
        <v>0</v>
      </c>
      <c r="AK278" s="31"/>
      <c r="AL278" s="47">
        <f t="shared" si="28"/>
        <v>0</v>
      </c>
      <c r="AM278" s="31"/>
      <c r="AN278" s="47">
        <f t="shared" si="29"/>
        <v>0</v>
      </c>
      <c r="AO278" s="31"/>
      <c r="AP278" s="36">
        <f t="shared" si="30"/>
        <v>0</v>
      </c>
      <c r="AQ278" s="19"/>
      <c r="AR278" s="36">
        <v>0</v>
      </c>
      <c r="AS278" s="19"/>
      <c r="AT278" s="47">
        <f t="shared" si="31"/>
        <v>0</v>
      </c>
      <c r="AU278" s="19"/>
      <c r="AV278" s="36">
        <v>0</v>
      </c>
      <c r="AW278" s="19"/>
      <c r="AX278" s="47">
        <f t="shared" si="32"/>
        <v>0</v>
      </c>
      <c r="AY278" s="19"/>
      <c r="AZ278" s="36">
        <v>0</v>
      </c>
      <c r="BA278" s="19"/>
      <c r="BB278" s="47">
        <f t="shared" si="33"/>
        <v>0</v>
      </c>
      <c r="BC278" s="19"/>
      <c r="BD278" s="36">
        <v>0</v>
      </c>
      <c r="BE278" s="19"/>
      <c r="BF278" s="36">
        <v>0</v>
      </c>
      <c r="BG278" s="19"/>
      <c r="BH278" s="30">
        <v>32</v>
      </c>
      <c r="BI278" s="19"/>
      <c r="BJ278" s="40">
        <v>15687</v>
      </c>
      <c r="BK278" s="19"/>
      <c r="BL278" s="283">
        <f t="shared" si="34"/>
        <v>0</v>
      </c>
      <c r="BM278" s="19"/>
      <c r="BN278" s="283">
        <f t="shared" si="35"/>
        <v>0</v>
      </c>
      <c r="BO278" s="19"/>
      <c r="BP278" s="283">
        <f t="shared" si="36"/>
        <v>0</v>
      </c>
      <c r="BQ278" s="19"/>
      <c r="BR278" s="283">
        <f t="shared" si="37"/>
        <v>0</v>
      </c>
      <c r="BS278" s="19"/>
      <c r="BT278" s="283">
        <f t="shared" si="38"/>
        <v>0</v>
      </c>
      <c r="BU278" s="19"/>
      <c r="BV278" s="283">
        <f t="shared" si="39"/>
        <v>0</v>
      </c>
    </row>
    <row r="279" spans="1:74" ht="8.85" customHeight="1" x14ac:dyDescent="0.25">
      <c r="A279" s="11">
        <v>33</v>
      </c>
      <c r="B279" s="25"/>
      <c r="C279" s="11" t="s">
        <v>252</v>
      </c>
      <c r="D279" s="31"/>
      <c r="E279" s="36">
        <v>0</v>
      </c>
      <c r="F279" s="31"/>
      <c r="G279" s="47">
        <f t="shared" si="18"/>
        <v>0</v>
      </c>
      <c r="H279" s="31"/>
      <c r="I279" s="47">
        <f t="shared" si="19"/>
        <v>0</v>
      </c>
      <c r="J279" s="31"/>
      <c r="K279" s="36">
        <v>0</v>
      </c>
      <c r="L279" s="31"/>
      <c r="M279" s="47">
        <f t="shared" si="20"/>
        <v>0</v>
      </c>
      <c r="N279" s="31"/>
      <c r="O279" s="47">
        <f t="shared" si="21"/>
        <v>0</v>
      </c>
      <c r="P279" s="31"/>
      <c r="Q279" s="36">
        <v>0</v>
      </c>
      <c r="R279" s="31"/>
      <c r="S279" s="47">
        <f t="shared" si="22"/>
        <v>0</v>
      </c>
      <c r="T279" s="31"/>
      <c r="U279" s="47">
        <f t="shared" si="23"/>
        <v>0</v>
      </c>
      <c r="V279" s="31"/>
      <c r="W279" s="36">
        <v>0</v>
      </c>
      <c r="X279" s="31"/>
      <c r="Y279" s="47">
        <f t="shared" si="24"/>
        <v>0</v>
      </c>
      <c r="Z279" s="31"/>
      <c r="AA279" s="47">
        <f t="shared" si="25"/>
        <v>0</v>
      </c>
      <c r="AB279" s="31"/>
      <c r="AC279" s="19"/>
      <c r="AD279" s="36">
        <v>0</v>
      </c>
      <c r="AE279" s="31"/>
      <c r="AF279" s="47">
        <f t="shared" si="26"/>
        <v>0</v>
      </c>
      <c r="AG279" s="31"/>
      <c r="AH279" s="47">
        <f t="shared" si="27"/>
        <v>0</v>
      </c>
      <c r="AI279" s="31"/>
      <c r="AJ279" s="36">
        <v>0</v>
      </c>
      <c r="AK279" s="31"/>
      <c r="AL279" s="47">
        <f t="shared" si="28"/>
        <v>0</v>
      </c>
      <c r="AM279" s="31"/>
      <c r="AN279" s="47">
        <f t="shared" si="29"/>
        <v>0</v>
      </c>
      <c r="AO279" s="31"/>
      <c r="AP279" s="36">
        <f t="shared" si="30"/>
        <v>0</v>
      </c>
      <c r="AQ279" s="19"/>
      <c r="AR279" s="36">
        <v>0</v>
      </c>
      <c r="AS279" s="19"/>
      <c r="AT279" s="47">
        <f t="shared" si="31"/>
        <v>0</v>
      </c>
      <c r="AU279" s="19"/>
      <c r="AV279" s="36">
        <v>0</v>
      </c>
      <c r="AW279" s="19"/>
      <c r="AX279" s="47">
        <f t="shared" si="32"/>
        <v>0</v>
      </c>
      <c r="AY279" s="19"/>
      <c r="AZ279" s="36">
        <v>0</v>
      </c>
      <c r="BA279" s="19"/>
      <c r="BB279" s="47">
        <f t="shared" si="33"/>
        <v>0</v>
      </c>
      <c r="BC279" s="19"/>
      <c r="BD279" s="36">
        <v>0</v>
      </c>
      <c r="BE279" s="19"/>
      <c r="BF279" s="36">
        <v>0</v>
      </c>
      <c r="BG279" s="19"/>
      <c r="BH279" s="30">
        <v>33</v>
      </c>
      <c r="BI279" s="19"/>
      <c r="BJ279" s="40">
        <v>8098</v>
      </c>
      <c r="BK279" s="19"/>
      <c r="BL279" s="283">
        <f t="shared" si="34"/>
        <v>0</v>
      </c>
      <c r="BM279" s="19"/>
      <c r="BN279" s="283">
        <f t="shared" si="35"/>
        <v>0</v>
      </c>
      <c r="BO279" s="19"/>
      <c r="BP279" s="283">
        <f t="shared" si="36"/>
        <v>0</v>
      </c>
      <c r="BQ279" s="19"/>
      <c r="BR279" s="283">
        <f t="shared" si="37"/>
        <v>0</v>
      </c>
      <c r="BS279" s="19"/>
      <c r="BT279" s="283">
        <f t="shared" si="38"/>
        <v>0</v>
      </c>
      <c r="BU279" s="19"/>
      <c r="BV279" s="283">
        <f t="shared" si="39"/>
        <v>0</v>
      </c>
    </row>
    <row r="280" spans="1:74" ht="8.85" customHeight="1" x14ac:dyDescent="0.25">
      <c r="A280" s="11">
        <v>34</v>
      </c>
      <c r="B280" s="25"/>
      <c r="C280" s="11" t="s">
        <v>253</v>
      </c>
      <c r="D280" s="31"/>
      <c r="E280" s="36">
        <v>0</v>
      </c>
      <c r="F280" s="31"/>
      <c r="G280" s="47">
        <f t="shared" si="18"/>
        <v>0</v>
      </c>
      <c r="H280" s="31"/>
      <c r="I280" s="47">
        <f t="shared" si="19"/>
        <v>0</v>
      </c>
      <c r="J280" s="31"/>
      <c r="K280" s="36">
        <v>0</v>
      </c>
      <c r="L280" s="31"/>
      <c r="M280" s="47">
        <f t="shared" si="20"/>
        <v>0</v>
      </c>
      <c r="N280" s="31"/>
      <c r="O280" s="47">
        <f t="shared" si="21"/>
        <v>0</v>
      </c>
      <c r="P280" s="31"/>
      <c r="Q280" s="36">
        <v>0</v>
      </c>
      <c r="R280" s="31"/>
      <c r="S280" s="47">
        <f t="shared" si="22"/>
        <v>0</v>
      </c>
      <c r="T280" s="31"/>
      <c r="U280" s="47">
        <f t="shared" si="23"/>
        <v>0</v>
      </c>
      <c r="V280" s="31"/>
      <c r="W280" s="36">
        <v>0</v>
      </c>
      <c r="X280" s="31"/>
      <c r="Y280" s="47">
        <f t="shared" si="24"/>
        <v>0</v>
      </c>
      <c r="Z280" s="31"/>
      <c r="AA280" s="47">
        <f t="shared" si="25"/>
        <v>0</v>
      </c>
      <c r="AB280" s="31"/>
      <c r="AC280" s="19"/>
      <c r="AD280" s="36">
        <v>0</v>
      </c>
      <c r="AE280" s="31"/>
      <c r="AF280" s="47">
        <f t="shared" si="26"/>
        <v>0</v>
      </c>
      <c r="AG280" s="31"/>
      <c r="AH280" s="47">
        <f t="shared" si="27"/>
        <v>0</v>
      </c>
      <c r="AI280" s="31"/>
      <c r="AJ280" s="36">
        <v>0</v>
      </c>
      <c r="AK280" s="31"/>
      <c r="AL280" s="47">
        <f t="shared" si="28"/>
        <v>0</v>
      </c>
      <c r="AM280" s="31"/>
      <c r="AN280" s="47">
        <f t="shared" si="29"/>
        <v>0</v>
      </c>
      <c r="AO280" s="31"/>
      <c r="AP280" s="36">
        <f t="shared" si="30"/>
        <v>0</v>
      </c>
      <c r="AQ280" s="19"/>
      <c r="AR280" s="36">
        <v>0</v>
      </c>
      <c r="AS280" s="19"/>
      <c r="AT280" s="47">
        <f t="shared" si="31"/>
        <v>0</v>
      </c>
      <c r="AU280" s="19"/>
      <c r="AV280" s="36">
        <v>0</v>
      </c>
      <c r="AW280" s="19"/>
      <c r="AX280" s="47">
        <f t="shared" si="32"/>
        <v>0</v>
      </c>
      <c r="AY280" s="19"/>
      <c r="AZ280" s="36">
        <v>0</v>
      </c>
      <c r="BA280" s="19"/>
      <c r="BB280" s="47">
        <f t="shared" si="33"/>
        <v>0</v>
      </c>
      <c r="BC280" s="19"/>
      <c r="BD280" s="36">
        <v>0</v>
      </c>
      <c r="BE280" s="19"/>
      <c r="BF280" s="36">
        <v>0</v>
      </c>
      <c r="BG280" s="19"/>
      <c r="BH280" s="30">
        <v>34</v>
      </c>
      <c r="BI280" s="19"/>
      <c r="BJ280" s="40">
        <v>9611</v>
      </c>
      <c r="BK280" s="19"/>
      <c r="BL280" s="283">
        <f t="shared" si="34"/>
        <v>0</v>
      </c>
      <c r="BM280" s="19"/>
      <c r="BN280" s="283">
        <f t="shared" si="35"/>
        <v>0</v>
      </c>
      <c r="BO280" s="19"/>
      <c r="BP280" s="283">
        <f t="shared" si="36"/>
        <v>0</v>
      </c>
      <c r="BQ280" s="19"/>
      <c r="BR280" s="283">
        <f t="shared" si="37"/>
        <v>0</v>
      </c>
      <c r="BS280" s="19"/>
      <c r="BT280" s="283">
        <f t="shared" si="38"/>
        <v>0</v>
      </c>
      <c r="BU280" s="19"/>
      <c r="BV280" s="283">
        <f t="shared" si="39"/>
        <v>0</v>
      </c>
    </row>
    <row r="281" spans="1:74" ht="8.85" customHeight="1" x14ac:dyDescent="0.25">
      <c r="A281" s="11">
        <v>35</v>
      </c>
      <c r="B281" s="25"/>
      <c r="C281" s="11" t="s">
        <v>254</v>
      </c>
      <c r="D281" s="31"/>
      <c r="E281" s="36">
        <v>7527000</v>
      </c>
      <c r="F281" s="31"/>
      <c r="G281" s="47">
        <f t="shared" si="18"/>
        <v>2276.7695099818511</v>
      </c>
      <c r="H281" s="31"/>
      <c r="I281" s="47">
        <f t="shared" si="19"/>
        <v>119.55924023460859</v>
      </c>
      <c r="J281" s="31"/>
      <c r="K281" s="36">
        <v>452120</v>
      </c>
      <c r="L281" s="31"/>
      <c r="M281" s="47">
        <f t="shared" si="20"/>
        <v>136.75741076830005</v>
      </c>
      <c r="N281" s="31"/>
      <c r="O281" s="47">
        <f t="shared" si="21"/>
        <v>82.273610480018647</v>
      </c>
      <c r="P281" s="31"/>
      <c r="Q281" s="36">
        <v>206973</v>
      </c>
      <c r="R281" s="31"/>
      <c r="S281" s="47">
        <f t="shared" si="22"/>
        <v>62.60526315789474</v>
      </c>
      <c r="T281" s="31"/>
      <c r="U281" s="47">
        <f t="shared" si="23"/>
        <v>90.359363258862288</v>
      </c>
      <c r="V281" s="31"/>
      <c r="W281" s="36">
        <v>1409976</v>
      </c>
      <c r="X281" s="31"/>
      <c r="Y281" s="47">
        <f t="shared" si="24"/>
        <v>426.49001814882035</v>
      </c>
      <c r="Z281" s="31"/>
      <c r="AA281" s="47">
        <f t="shared" si="25"/>
        <v>350.04475940199711</v>
      </c>
      <c r="AB281" s="31"/>
      <c r="AC281" s="19"/>
      <c r="AD281" s="36">
        <v>332265</v>
      </c>
      <c r="AE281" s="31"/>
      <c r="AF281" s="47">
        <f t="shared" si="26"/>
        <v>100.50362976406534</v>
      </c>
      <c r="AG281" s="31"/>
      <c r="AH281" s="47">
        <f t="shared" si="27"/>
        <v>100.73118692846126</v>
      </c>
      <c r="AI281" s="31"/>
      <c r="AJ281" s="36">
        <v>0</v>
      </c>
      <c r="AK281" s="31"/>
      <c r="AL281" s="47">
        <f t="shared" si="28"/>
        <v>0</v>
      </c>
      <c r="AM281" s="31"/>
      <c r="AN281" s="47">
        <f t="shared" si="29"/>
        <v>0</v>
      </c>
      <c r="AO281" s="31"/>
      <c r="AP281" s="36">
        <f t="shared" si="30"/>
        <v>9928334</v>
      </c>
      <c r="AQ281" s="19"/>
      <c r="AR281" s="36">
        <v>5046655</v>
      </c>
      <c r="AS281" s="19"/>
      <c r="AT281" s="47">
        <f t="shared" si="31"/>
        <v>50.830834256784676</v>
      </c>
      <c r="AU281" s="19"/>
      <c r="AV281" s="36">
        <v>389565</v>
      </c>
      <c r="AW281" s="19"/>
      <c r="AX281" s="47">
        <f t="shared" si="32"/>
        <v>3.9237700907322419</v>
      </c>
      <c r="AY281" s="19"/>
      <c r="AZ281" s="36">
        <v>0</v>
      </c>
      <c r="BA281" s="19"/>
      <c r="BB281" s="47">
        <f t="shared" si="33"/>
        <v>0</v>
      </c>
      <c r="BC281" s="19"/>
      <c r="BD281" s="36">
        <v>174197</v>
      </c>
      <c r="BE281" s="19"/>
      <c r="BF281" s="36">
        <v>272</v>
      </c>
      <c r="BG281" s="19"/>
      <c r="BH281" s="30">
        <v>35</v>
      </c>
      <c r="BI281" s="19"/>
      <c r="BJ281" s="40">
        <v>3306</v>
      </c>
      <c r="BK281" s="19"/>
      <c r="BL281" s="283">
        <f t="shared" si="34"/>
        <v>3306</v>
      </c>
      <c r="BM281" s="19"/>
      <c r="BN281" s="283">
        <f t="shared" si="35"/>
        <v>3306</v>
      </c>
      <c r="BO281" s="19"/>
      <c r="BP281" s="283">
        <f t="shared" si="36"/>
        <v>3306</v>
      </c>
      <c r="BQ281" s="19"/>
      <c r="BR281" s="283">
        <f t="shared" si="37"/>
        <v>3306</v>
      </c>
      <c r="BS281" s="19"/>
      <c r="BT281" s="283">
        <f t="shared" si="38"/>
        <v>3306</v>
      </c>
      <c r="BU281" s="19"/>
      <c r="BV281" s="283">
        <f t="shared" si="39"/>
        <v>0</v>
      </c>
    </row>
    <row r="282" spans="1:74" ht="8.85" customHeight="1" x14ac:dyDescent="0.25">
      <c r="A282" s="11"/>
      <c r="B282" s="25"/>
      <c r="C282" s="11"/>
      <c r="D282" s="31"/>
      <c r="E282" s="36"/>
      <c r="F282" s="31"/>
      <c r="G282" s="47"/>
      <c r="H282" s="31"/>
      <c r="I282" s="47"/>
      <c r="J282" s="31"/>
      <c r="K282" s="36"/>
      <c r="L282" s="31"/>
      <c r="M282" s="47"/>
      <c r="N282" s="31"/>
      <c r="O282" s="47"/>
      <c r="P282" s="31"/>
      <c r="Q282" s="36"/>
      <c r="R282" s="31"/>
      <c r="S282" s="47"/>
      <c r="T282" s="31"/>
      <c r="U282" s="47"/>
      <c r="V282" s="31"/>
      <c r="W282" s="36"/>
      <c r="X282" s="31"/>
      <c r="Y282" s="47"/>
      <c r="Z282" s="31"/>
      <c r="AA282" s="47"/>
      <c r="AB282" s="31"/>
      <c r="AC282" s="19"/>
      <c r="AD282" s="36"/>
      <c r="AE282" s="31"/>
      <c r="AF282" s="47"/>
      <c r="AG282" s="31"/>
      <c r="AH282" s="47"/>
      <c r="AI282" s="31"/>
      <c r="AJ282" s="36"/>
      <c r="AK282" s="31"/>
      <c r="AL282" s="47"/>
      <c r="AM282" s="31"/>
      <c r="AN282" s="47"/>
      <c r="AO282" s="31"/>
      <c r="AP282" s="36"/>
      <c r="AQ282" s="19"/>
      <c r="AR282" s="36"/>
      <c r="AS282" s="19"/>
      <c r="AT282" s="47"/>
      <c r="AU282" s="19"/>
      <c r="AV282" s="36"/>
      <c r="AW282" s="19"/>
      <c r="AX282" s="47"/>
      <c r="AY282" s="19"/>
      <c r="AZ282" s="36"/>
      <c r="BA282" s="19"/>
      <c r="BB282" s="47"/>
      <c r="BC282" s="19"/>
      <c r="BD282" s="36"/>
      <c r="BE282" s="19"/>
      <c r="BF282" s="36"/>
      <c r="BG282" s="19"/>
      <c r="BH282" s="30"/>
      <c r="BI282" s="19"/>
      <c r="BJ282" s="40"/>
      <c r="BK282" s="19"/>
      <c r="BL282" s="283"/>
      <c r="BM282" s="19"/>
      <c r="BN282" s="283"/>
      <c r="BO282" s="19"/>
      <c r="BP282" s="283"/>
      <c r="BQ282" s="19"/>
      <c r="BR282" s="283"/>
      <c r="BS282" s="19"/>
      <c r="BT282" s="283"/>
      <c r="BU282" s="19"/>
      <c r="BV282" s="283"/>
    </row>
    <row r="283" spans="1:74" ht="8.85" customHeight="1" x14ac:dyDescent="0.25">
      <c r="A283" s="11">
        <v>36</v>
      </c>
      <c r="B283" s="25"/>
      <c r="C283" s="11" t="s">
        <v>220</v>
      </c>
      <c r="D283" s="31"/>
      <c r="E283" s="36">
        <v>0</v>
      </c>
      <c r="F283" s="31"/>
      <c r="G283" s="47">
        <f>(E283/$BJ283)</f>
        <v>0</v>
      </c>
      <c r="H283" s="31"/>
      <c r="I283" s="47">
        <f>IF(G$287,G283/G$287*100,0)</f>
        <v>0</v>
      </c>
      <c r="J283" s="31"/>
      <c r="K283" s="36">
        <v>0</v>
      </c>
      <c r="L283" s="31"/>
      <c r="M283" s="47">
        <f>(K283/$BJ283)</f>
        <v>0</v>
      </c>
      <c r="N283" s="31"/>
      <c r="O283" s="47">
        <f>IF(M$287,M283/M$287*100,0)</f>
        <v>0</v>
      </c>
      <c r="P283" s="31"/>
      <c r="Q283" s="36">
        <v>0</v>
      </c>
      <c r="R283" s="31"/>
      <c r="S283" s="47">
        <f>(Q283/$BJ283)</f>
        <v>0</v>
      </c>
      <c r="T283" s="31"/>
      <c r="U283" s="47">
        <f>IF(S$287,S283/S$287*100,0)</f>
        <v>0</v>
      </c>
      <c r="V283" s="31"/>
      <c r="W283" s="36">
        <v>0</v>
      </c>
      <c r="X283" s="31"/>
      <c r="Y283" s="47">
        <f>(W283/$BJ283)</f>
        <v>0</v>
      </c>
      <c r="Z283" s="31"/>
      <c r="AA283" s="47">
        <f>IF(Y$287,Y283/Y$287*100,0)</f>
        <v>0</v>
      </c>
      <c r="AB283" s="31"/>
      <c r="AC283" s="19"/>
      <c r="AD283" s="36">
        <v>0</v>
      </c>
      <c r="AE283" s="31"/>
      <c r="AF283" s="47">
        <f>(AD283/$BJ283)</f>
        <v>0</v>
      </c>
      <c r="AG283" s="31"/>
      <c r="AH283" s="47">
        <f>IF(AF$287,AF283/AF$287*100,0)</f>
        <v>0</v>
      </c>
      <c r="AI283" s="31"/>
      <c r="AJ283" s="36">
        <v>0</v>
      </c>
      <c r="AK283" s="31"/>
      <c r="AL283" s="47">
        <f>(AJ283/$BJ283)</f>
        <v>0</v>
      </c>
      <c r="AM283" s="31"/>
      <c r="AN283" s="47">
        <f>IF(AL$287,AL283/AL$287*100,0)</f>
        <v>0</v>
      </c>
      <c r="AO283" s="31"/>
      <c r="AP283" s="36">
        <f>(E283+K283+Q283+W283+AD283+AJ283)</f>
        <v>0</v>
      </c>
      <c r="AQ283" s="19"/>
      <c r="AR283" s="36">
        <v>0</v>
      </c>
      <c r="AS283" s="19"/>
      <c r="AT283" s="47">
        <f>IF($AP283,AR283/$AP283*100,0)</f>
        <v>0</v>
      </c>
      <c r="AU283" s="19"/>
      <c r="AV283" s="36">
        <v>0</v>
      </c>
      <c r="AW283" s="19"/>
      <c r="AX283" s="47">
        <f>IF($AP283,AV283/$AP283*100,0)</f>
        <v>0</v>
      </c>
      <c r="AY283" s="19"/>
      <c r="AZ283" s="36">
        <v>0</v>
      </c>
      <c r="BA283" s="19"/>
      <c r="BB283" s="47">
        <f>IF($AP283,AZ283/$AP283*100,0)</f>
        <v>0</v>
      </c>
      <c r="BC283" s="19"/>
      <c r="BD283" s="36">
        <v>0</v>
      </c>
      <c r="BE283" s="19"/>
      <c r="BF283" s="36">
        <v>0</v>
      </c>
      <c r="BG283" s="19"/>
      <c r="BH283" s="30">
        <v>36</v>
      </c>
      <c r="BI283" s="19"/>
      <c r="BJ283" s="40">
        <v>3286</v>
      </c>
      <c r="BK283" s="19"/>
      <c r="BL283" s="283">
        <f>IF(E283,BJ283,0)</f>
        <v>0</v>
      </c>
      <c r="BM283" s="19"/>
      <c r="BN283" s="283">
        <f>IF(K283,BJ283,0)</f>
        <v>0</v>
      </c>
      <c r="BO283" s="19"/>
      <c r="BP283" s="283">
        <f>IF(Q283,BJ283,0)</f>
        <v>0</v>
      </c>
      <c r="BQ283" s="19"/>
      <c r="BR283" s="283">
        <f>IF(W283,BJ283,0)</f>
        <v>0</v>
      </c>
      <c r="BS283" s="19"/>
      <c r="BT283" s="283">
        <f>IF(AD283,BJ283,0)</f>
        <v>0</v>
      </c>
      <c r="BU283" s="19"/>
      <c r="BV283" s="283">
        <f>IF(AJ283,BJ283,0)</f>
        <v>0</v>
      </c>
    </row>
    <row r="284" spans="1:74" ht="8.85" customHeight="1" x14ac:dyDescent="0.25">
      <c r="A284" s="11">
        <v>37</v>
      </c>
      <c r="B284" s="25"/>
      <c r="C284" s="11" t="s">
        <v>255</v>
      </c>
      <c r="D284" s="31"/>
      <c r="E284" s="36">
        <v>0</v>
      </c>
      <c r="F284" s="31"/>
      <c r="G284" s="47">
        <f>(E284/$BJ284)</f>
        <v>0</v>
      </c>
      <c r="H284" s="31"/>
      <c r="I284" s="47">
        <f>IF(G$287,G284/G$287*100,0)</f>
        <v>0</v>
      </c>
      <c r="J284" s="31"/>
      <c r="K284" s="36">
        <v>0</v>
      </c>
      <c r="L284" s="31"/>
      <c r="M284" s="47">
        <f>(K284/$BJ284)</f>
        <v>0</v>
      </c>
      <c r="N284" s="31"/>
      <c r="O284" s="47">
        <f>IF(M$287,M284/M$287*100,0)</f>
        <v>0</v>
      </c>
      <c r="P284" s="31"/>
      <c r="Q284" s="36">
        <v>0</v>
      </c>
      <c r="R284" s="31"/>
      <c r="S284" s="47">
        <f>(Q284/$BJ284)</f>
        <v>0</v>
      </c>
      <c r="T284" s="31"/>
      <c r="U284" s="47">
        <f>IF(S$287,S284/S$287*100,0)</f>
        <v>0</v>
      </c>
      <c r="V284" s="31"/>
      <c r="W284" s="36">
        <v>0</v>
      </c>
      <c r="X284" s="31"/>
      <c r="Y284" s="47">
        <f>(W284/$BJ284)</f>
        <v>0</v>
      </c>
      <c r="Z284" s="31"/>
      <c r="AA284" s="47">
        <f>IF(Y$287,Y284/Y$287*100,0)</f>
        <v>0</v>
      </c>
      <c r="AB284" s="31"/>
      <c r="AC284" s="19"/>
      <c r="AD284" s="36">
        <v>0</v>
      </c>
      <c r="AE284" s="31"/>
      <c r="AF284" s="47">
        <f>(AD284/$BJ284)</f>
        <v>0</v>
      </c>
      <c r="AG284" s="31"/>
      <c r="AH284" s="47">
        <f>IF(AF$287,AF284/AF$287*100,0)</f>
        <v>0</v>
      </c>
      <c r="AI284" s="31"/>
      <c r="AJ284" s="36">
        <v>0</v>
      </c>
      <c r="AK284" s="31"/>
      <c r="AL284" s="47">
        <f>(AJ284/$BJ284)</f>
        <v>0</v>
      </c>
      <c r="AM284" s="31"/>
      <c r="AN284" s="47">
        <f>IF(AL$287,AL284/AL$287*100,0)</f>
        <v>0</v>
      </c>
      <c r="AO284" s="31"/>
      <c r="AP284" s="36">
        <f>(E284+K284+Q284+W284+AD284+AJ284)</f>
        <v>0</v>
      </c>
      <c r="AQ284" s="19"/>
      <c r="AR284" s="36">
        <v>0</v>
      </c>
      <c r="AS284" s="19"/>
      <c r="AT284" s="47">
        <f>IF($AP284,AR284/$AP284*100,0)</f>
        <v>0</v>
      </c>
      <c r="AU284" s="19"/>
      <c r="AV284" s="36">
        <v>0</v>
      </c>
      <c r="AW284" s="19"/>
      <c r="AX284" s="47">
        <f>IF($AP284,AV284/$AP284*100,0)</f>
        <v>0</v>
      </c>
      <c r="AY284" s="19"/>
      <c r="AZ284" s="36">
        <v>0</v>
      </c>
      <c r="BA284" s="19"/>
      <c r="BB284" s="47">
        <f>IF($AP284,AZ284/$AP284*100,0)</f>
        <v>0</v>
      </c>
      <c r="BC284" s="19"/>
      <c r="BD284" s="36">
        <v>0</v>
      </c>
      <c r="BE284" s="19"/>
      <c r="BF284" s="36">
        <v>0</v>
      </c>
      <c r="BG284" s="19"/>
      <c r="BH284" s="30">
        <v>37</v>
      </c>
      <c r="BI284" s="19"/>
      <c r="BJ284" s="40">
        <v>5097</v>
      </c>
      <c r="BK284" s="19"/>
      <c r="BL284" s="283">
        <f>IF(E284,BJ284,0)</f>
        <v>0</v>
      </c>
      <c r="BM284" s="19"/>
      <c r="BN284" s="283">
        <f>IF(K284,BJ284,0)</f>
        <v>0</v>
      </c>
      <c r="BO284" s="19"/>
      <c r="BP284" s="283">
        <f>IF(Q284,BJ284,0)</f>
        <v>0</v>
      </c>
      <c r="BQ284" s="19"/>
      <c r="BR284" s="283">
        <f>IF(W284,BJ284,0)</f>
        <v>0</v>
      </c>
      <c r="BS284" s="19"/>
      <c r="BT284" s="283">
        <f>IF(AD284,BJ284,0)</f>
        <v>0</v>
      </c>
      <c r="BU284" s="19"/>
      <c r="BV284" s="283">
        <f>IF(AJ284,BJ284,0)</f>
        <v>0</v>
      </c>
    </row>
    <row r="285" spans="1:74" ht="8.85" customHeight="1" x14ac:dyDescent="0.25">
      <c r="A285" s="59">
        <v>38</v>
      </c>
      <c r="B285" s="25"/>
      <c r="C285" s="20" t="s">
        <v>256</v>
      </c>
      <c r="D285" s="31"/>
      <c r="E285" s="42">
        <v>0</v>
      </c>
      <c r="F285" s="31"/>
      <c r="G285" s="47">
        <f t="shared" si="18"/>
        <v>0</v>
      </c>
      <c r="H285" s="38"/>
      <c r="I285" s="47">
        <f t="shared" si="19"/>
        <v>0</v>
      </c>
      <c r="J285" s="31"/>
      <c r="K285" s="42">
        <v>0</v>
      </c>
      <c r="L285" s="31"/>
      <c r="M285" s="47">
        <f t="shared" si="20"/>
        <v>0</v>
      </c>
      <c r="N285" s="38"/>
      <c r="O285" s="47">
        <f t="shared" si="21"/>
        <v>0</v>
      </c>
      <c r="P285" s="31"/>
      <c r="Q285" s="42">
        <v>0</v>
      </c>
      <c r="R285" s="31"/>
      <c r="S285" s="47">
        <f t="shared" si="22"/>
        <v>0</v>
      </c>
      <c r="T285" s="38"/>
      <c r="U285" s="47">
        <f t="shared" si="23"/>
        <v>0</v>
      </c>
      <c r="V285" s="31"/>
      <c r="W285" s="42">
        <v>0</v>
      </c>
      <c r="X285" s="31"/>
      <c r="Y285" s="47">
        <f t="shared" si="24"/>
        <v>0</v>
      </c>
      <c r="Z285" s="38"/>
      <c r="AA285" s="47">
        <f t="shared" si="25"/>
        <v>0</v>
      </c>
      <c r="AB285" s="31"/>
      <c r="AC285" s="19"/>
      <c r="AD285" s="42">
        <v>0</v>
      </c>
      <c r="AE285" s="31"/>
      <c r="AF285" s="47">
        <f t="shared" si="26"/>
        <v>0</v>
      </c>
      <c r="AG285" s="38"/>
      <c r="AH285" s="47">
        <f t="shared" si="27"/>
        <v>0</v>
      </c>
      <c r="AI285" s="31"/>
      <c r="AJ285" s="42">
        <v>0</v>
      </c>
      <c r="AK285" s="31"/>
      <c r="AL285" s="47">
        <f t="shared" si="28"/>
        <v>0</v>
      </c>
      <c r="AM285" s="38"/>
      <c r="AN285" s="47">
        <f t="shared" si="29"/>
        <v>0</v>
      </c>
      <c r="AO285" s="31"/>
      <c r="AP285" s="42">
        <f t="shared" si="30"/>
        <v>0</v>
      </c>
      <c r="AQ285" s="19"/>
      <c r="AR285" s="42">
        <v>0</v>
      </c>
      <c r="AS285" s="19"/>
      <c r="AT285" s="47">
        <f t="shared" si="31"/>
        <v>0</v>
      </c>
      <c r="AU285" s="19"/>
      <c r="AV285" s="42">
        <v>0</v>
      </c>
      <c r="AW285" s="19"/>
      <c r="AX285" s="47">
        <f t="shared" si="32"/>
        <v>0</v>
      </c>
      <c r="AY285" s="19"/>
      <c r="AZ285" s="42">
        <v>0</v>
      </c>
      <c r="BA285" s="19"/>
      <c r="BB285" s="47">
        <f t="shared" si="33"/>
        <v>0</v>
      </c>
      <c r="BC285" s="19"/>
      <c r="BD285" s="42">
        <v>0</v>
      </c>
      <c r="BE285" s="19"/>
      <c r="BF285" s="42">
        <v>0</v>
      </c>
      <c r="BG285" s="19"/>
      <c r="BH285" s="41">
        <v>38</v>
      </c>
      <c r="BI285" s="19"/>
      <c r="BJ285" s="284">
        <v>8211</v>
      </c>
      <c r="BK285" s="19"/>
      <c r="BL285" s="285">
        <f t="shared" si="34"/>
        <v>0</v>
      </c>
      <c r="BM285" s="19"/>
      <c r="BN285" s="285">
        <f t="shared" si="35"/>
        <v>0</v>
      </c>
      <c r="BO285" s="19"/>
      <c r="BP285" s="285">
        <f t="shared" si="36"/>
        <v>0</v>
      </c>
      <c r="BQ285" s="19"/>
      <c r="BR285" s="285">
        <f t="shared" si="37"/>
        <v>0</v>
      </c>
      <c r="BS285" s="19"/>
      <c r="BT285" s="285">
        <f t="shared" si="38"/>
        <v>0</v>
      </c>
      <c r="BU285" s="19"/>
      <c r="BV285" s="285">
        <f t="shared" si="39"/>
        <v>0</v>
      </c>
    </row>
    <row r="286" spans="1:74" ht="8.85" customHeight="1" x14ac:dyDescent="0.25">
      <c r="A286" s="31"/>
      <c r="B286" s="31"/>
      <c r="C286" s="30"/>
      <c r="D286" s="31"/>
      <c r="E286" s="31"/>
      <c r="F286" s="31"/>
      <c r="G286" s="38"/>
      <c r="H286" s="38"/>
      <c r="I286" s="38"/>
      <c r="J286" s="31"/>
      <c r="K286" s="31"/>
      <c r="L286" s="31"/>
      <c r="M286" s="38"/>
      <c r="N286" s="38"/>
      <c r="O286" s="38"/>
      <c r="P286" s="31"/>
      <c r="Q286" s="31"/>
      <c r="R286" s="31"/>
      <c r="S286" s="38"/>
      <c r="T286" s="38"/>
      <c r="U286" s="38"/>
      <c r="V286" s="31"/>
      <c r="W286" s="31"/>
      <c r="X286" s="31"/>
      <c r="Y286" s="38"/>
      <c r="Z286" s="38"/>
      <c r="AA286" s="38"/>
      <c r="AB286" s="31"/>
      <c r="AC286" s="19"/>
      <c r="AD286" s="31"/>
      <c r="AE286" s="31"/>
      <c r="AF286" s="38"/>
      <c r="AG286" s="38"/>
      <c r="AH286" s="38"/>
      <c r="AI286" s="31"/>
      <c r="AJ286" s="31"/>
      <c r="AK286" s="31"/>
      <c r="AL286" s="38"/>
      <c r="AM286" s="38"/>
      <c r="AN286" s="38"/>
      <c r="AO286" s="31"/>
      <c r="AP286" s="30"/>
      <c r="AQ286" s="19"/>
      <c r="AR286" s="31"/>
      <c r="AS286" s="19"/>
      <c r="AT286" s="38"/>
      <c r="AU286" s="19"/>
      <c r="AV286" s="31"/>
      <c r="AW286" s="19"/>
      <c r="AX286" s="38"/>
      <c r="AY286" s="19"/>
      <c r="AZ286" s="31"/>
      <c r="BA286" s="19"/>
      <c r="BB286" s="38"/>
      <c r="BC286" s="19"/>
      <c r="BD286" s="31"/>
      <c r="BE286" s="19"/>
      <c r="BF286" s="30"/>
      <c r="BG286" s="19"/>
      <c r="BH286" s="31"/>
      <c r="BI286" s="19"/>
      <c r="BJ286" s="19"/>
      <c r="BK286" s="19"/>
      <c r="BL286" s="19"/>
      <c r="BM286" s="19"/>
      <c r="BN286" s="19"/>
      <c r="BO286" s="19"/>
      <c r="BP286" s="19"/>
      <c r="BQ286" s="19"/>
      <c r="BR286" s="19"/>
      <c r="BS286" s="19"/>
      <c r="BT286" s="19"/>
      <c r="BU286" s="19"/>
      <c r="BV286" s="19"/>
    </row>
    <row r="287" spans="1:74" ht="8.85" customHeight="1" x14ac:dyDescent="0.25">
      <c r="A287" s="41">
        <f>A285</f>
        <v>38</v>
      </c>
      <c r="B287" s="31"/>
      <c r="C287" s="44" t="s">
        <v>68</v>
      </c>
      <c r="D287" s="31"/>
      <c r="E287" s="45">
        <f>SUM(E241:E285)</f>
        <v>13040663</v>
      </c>
      <c r="F287" s="31"/>
      <c r="G287" s="46">
        <f>IF(E287=0,0,IF(ISNONTEXT(H287),E287/$BJ287,E287/BL287))</f>
        <v>1904.3024240654206</v>
      </c>
      <c r="H287" s="281" t="s">
        <v>384</v>
      </c>
      <c r="I287" s="47">
        <f>IF(G$287,G287/G$287*100,0)</f>
        <v>100</v>
      </c>
      <c r="J287" s="31"/>
      <c r="K287" s="45">
        <f>SUM(K241:K285)</f>
        <v>1138293</v>
      </c>
      <c r="L287" s="31"/>
      <c r="M287" s="46">
        <f>IF(K287=0,0,IF(ISNONTEXT(N287),K287/$BJ287,K287/BN287))</f>
        <v>166.22269275700936</v>
      </c>
      <c r="N287" s="281" t="s">
        <v>384</v>
      </c>
      <c r="O287" s="47">
        <f>IF(M$287,M287/M$287*100,0)</f>
        <v>100</v>
      </c>
      <c r="P287" s="31"/>
      <c r="Q287" s="45">
        <f>SUM(Q241:Q285)</f>
        <v>474462</v>
      </c>
      <c r="R287" s="31"/>
      <c r="S287" s="46">
        <f>IF(Q287=0,0,IF(ISNONTEXT(T287),Q287/$BJ287,Q287/BP287))</f>
        <v>69.284754672897193</v>
      </c>
      <c r="T287" s="281" t="s">
        <v>384</v>
      </c>
      <c r="U287" s="47">
        <f>IF(S$287,S287/S$287*100,0)</f>
        <v>100</v>
      </c>
      <c r="V287" s="31"/>
      <c r="W287" s="45">
        <f>SUM(W241:W285)</f>
        <v>1586340</v>
      </c>
      <c r="X287" s="31"/>
      <c r="Y287" s="46">
        <f>IF(W287=0,0,IF(ISNONTEXT(Z287),W287/$BJ287,W287/BR287))</f>
        <v>121.83870967741936</v>
      </c>
      <c r="Z287" s="281" t="s">
        <v>384</v>
      </c>
      <c r="AA287" s="47">
        <f>IF(Y$287,Y287/Y$287*100,0)</f>
        <v>100</v>
      </c>
      <c r="AB287" s="31"/>
      <c r="AC287" s="19"/>
      <c r="AD287" s="45">
        <f>SUM(AD241:AD285)</f>
        <v>683253</v>
      </c>
      <c r="AE287" s="31"/>
      <c r="AF287" s="46">
        <f>IF(AD287=0,0,IF(ISNONTEXT(AG287),AD287/$BJ287,AD287/BT287))</f>
        <v>99.774094626168221</v>
      </c>
      <c r="AG287" s="281" t="s">
        <v>384</v>
      </c>
      <c r="AH287" s="47">
        <f>IF(AF$287,AF287/AF$287*100,0)</f>
        <v>100</v>
      </c>
      <c r="AI287" s="31"/>
      <c r="AJ287" s="45">
        <f>SUM(AJ241:AJ285)</f>
        <v>0</v>
      </c>
      <c r="AK287" s="31"/>
      <c r="AL287" s="46">
        <f>IF(AJ287=0,0,IF(ISNONTEXT(AM287),AJ287/$BJ287,AJ287/BV287))</f>
        <v>0</v>
      </c>
      <c r="AM287" s="281"/>
      <c r="AN287" s="47">
        <f>IF(AL$287,AL287/AL$287*100,0)</f>
        <v>0</v>
      </c>
      <c r="AO287" s="31"/>
      <c r="AP287" s="45">
        <f>SUM(AP241:AP285)</f>
        <v>16923011</v>
      </c>
      <c r="AQ287" s="19"/>
      <c r="AR287" s="45">
        <f>SUM(AR241:AR285)</f>
        <v>8819325</v>
      </c>
      <c r="AS287" s="19"/>
      <c r="AT287" s="47">
        <f>IF($AP287,AR287/$AP287*100,0)</f>
        <v>52.114396191079706</v>
      </c>
      <c r="AU287" s="19"/>
      <c r="AV287" s="45">
        <f>SUM(AV241:AV285)</f>
        <v>1259218</v>
      </c>
      <c r="AW287" s="19"/>
      <c r="AX287" s="47">
        <f>IF($AP287,AV287/$AP287*100,0)</f>
        <v>7.4408626219057581</v>
      </c>
      <c r="AY287" s="19"/>
      <c r="AZ287" s="45">
        <f>SUM(AZ241:AZ285)</f>
        <v>0</v>
      </c>
      <c r="BA287" s="19"/>
      <c r="BB287" s="47">
        <f>IF($AP287,AZ287/$AP287*100,0)</f>
        <v>0</v>
      </c>
      <c r="BC287" s="19"/>
      <c r="BD287" s="45">
        <f>SUM(BD241:BD285)</f>
        <v>279108</v>
      </c>
      <c r="BE287" s="19"/>
      <c r="BF287" s="45">
        <f>SUM(BF241:BF285)</f>
        <v>272</v>
      </c>
      <c r="BG287" s="19"/>
      <c r="BH287" s="41">
        <f>BH285</f>
        <v>38</v>
      </c>
      <c r="BI287" s="19"/>
      <c r="BJ287" s="284">
        <f>SUM(BJ241:BJ285)</f>
        <v>358999</v>
      </c>
      <c r="BK287" s="19"/>
      <c r="BL287" s="285">
        <f>SUM(BL241:BL285)</f>
        <v>6848</v>
      </c>
      <c r="BM287" s="19"/>
      <c r="BN287" s="285">
        <f>SUM(BN241:BN285)</f>
        <v>6848</v>
      </c>
      <c r="BO287" s="19"/>
      <c r="BP287" s="285">
        <f>SUM(BP241:BP285)</f>
        <v>6848</v>
      </c>
      <c r="BQ287" s="19"/>
      <c r="BR287" s="285">
        <f>SUM(BR241:BR285)</f>
        <v>13020</v>
      </c>
      <c r="BS287" s="19"/>
      <c r="BT287" s="285">
        <f>SUM(BT241:BT285)</f>
        <v>6848</v>
      </c>
      <c r="BU287" s="19"/>
      <c r="BV287" s="285">
        <f>SUM(BV241:BV285)</f>
        <v>0</v>
      </c>
    </row>
    <row r="288" spans="1:74" ht="8.85" customHeight="1" x14ac:dyDescent="0.25">
      <c r="A288" s="31"/>
      <c r="B288" s="19"/>
      <c r="C288" s="11"/>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1"/>
      <c r="AQ288" s="19"/>
      <c r="AR288" s="19"/>
      <c r="AS288" s="19"/>
      <c r="AT288" s="51"/>
      <c r="AU288" s="19"/>
      <c r="AV288" s="19"/>
      <c r="AW288" s="19"/>
      <c r="AX288" s="51"/>
      <c r="AY288" s="19"/>
      <c r="AZ288" s="19"/>
      <c r="BA288" s="19"/>
      <c r="BB288" s="51"/>
      <c r="BC288" s="19"/>
      <c r="BD288" s="19"/>
      <c r="BE288" s="19"/>
      <c r="BF288" s="11"/>
      <c r="BG288" s="19"/>
      <c r="BH288" s="31"/>
      <c r="BI288" s="19"/>
      <c r="BJ288" s="19"/>
      <c r="BK288" s="19"/>
      <c r="BL288" s="35"/>
      <c r="BM288" s="19"/>
      <c r="BN288" s="35"/>
      <c r="BO288" s="19"/>
      <c r="BP288" s="35"/>
      <c r="BQ288" s="19"/>
      <c r="BR288" s="35"/>
      <c r="BS288" s="19"/>
      <c r="BT288" s="35"/>
      <c r="BU288" s="19"/>
      <c r="BV288" s="35"/>
    </row>
    <row r="289" spans="1:74" ht="12" thickBot="1" x14ac:dyDescent="0.3">
      <c r="A289" s="61">
        <f>(A60+A219+A287)</f>
        <v>171</v>
      </c>
      <c r="B289" s="31"/>
      <c r="C289" s="44" t="s">
        <v>257</v>
      </c>
      <c r="D289" s="31"/>
      <c r="E289" s="62">
        <f>(E60+E219+E287)</f>
        <v>11883874947</v>
      </c>
      <c r="F289" s="31"/>
      <c r="G289" s="46">
        <f>(E289/$BJ289)</f>
        <v>1354.9351783707018</v>
      </c>
      <c r="H289" s="38"/>
      <c r="I289" s="47"/>
      <c r="J289" s="31"/>
      <c r="K289" s="62">
        <f>(K60+K219+K287)</f>
        <v>702009589</v>
      </c>
      <c r="L289" s="31"/>
      <c r="M289" s="46">
        <f>(K289/$BJ289)</f>
        <v>80.039338341386369</v>
      </c>
      <c r="N289" s="38"/>
      <c r="O289" s="47"/>
      <c r="P289" s="31"/>
      <c r="Q289" s="62">
        <f>(Q60+Q219+Q287)</f>
        <v>846140020</v>
      </c>
      <c r="R289" s="31"/>
      <c r="S289" s="46">
        <f>(Q289/$BJ289)</f>
        <v>96.472310928743497</v>
      </c>
      <c r="T289" s="38"/>
      <c r="U289" s="47"/>
      <c r="V289" s="31"/>
      <c r="W289" s="62">
        <f>(W60+W219+W287)</f>
        <v>1465018602</v>
      </c>
      <c r="X289" s="31"/>
      <c r="Y289" s="46">
        <f>(W289/$BJ289)</f>
        <v>167.03350125022703</v>
      </c>
      <c r="Z289" s="38"/>
      <c r="AA289" s="47"/>
      <c r="AB289" s="31"/>
      <c r="AC289" s="19"/>
      <c r="AD289" s="62">
        <f>(AD60+AD219+AD287)</f>
        <v>693879530</v>
      </c>
      <c r="AE289" s="31"/>
      <c r="AF289" s="46">
        <f>(AD289/$BJ289)</f>
        <v>79.112392964524247</v>
      </c>
      <c r="AG289" s="38"/>
      <c r="AH289" s="47"/>
      <c r="AI289" s="31"/>
      <c r="AJ289" s="62">
        <f>(AJ60+AJ219+AJ287)</f>
        <v>5371867</v>
      </c>
      <c r="AK289" s="31"/>
      <c r="AL289" s="46">
        <f>(AJ289/$BJ289)</f>
        <v>0.61247123554309202</v>
      </c>
      <c r="AM289" s="38"/>
      <c r="AN289" s="47"/>
      <c r="AO289" s="31"/>
      <c r="AP289" s="62">
        <f>(AP60+AP219+AP287)</f>
        <v>15596294555</v>
      </c>
      <c r="AQ289" s="19"/>
      <c r="AR289" s="62">
        <f>(AR60+AR219+AR287)</f>
        <v>6542023740</v>
      </c>
      <c r="AS289" s="19"/>
      <c r="AT289" s="47">
        <f>IF($AP289,AR289/$AP289*100,0)</f>
        <v>41.946012990006651</v>
      </c>
      <c r="AU289" s="19"/>
      <c r="AV289" s="62">
        <f>(AV60+AV219+AV287)</f>
        <v>1028420622</v>
      </c>
      <c r="AW289" s="19"/>
      <c r="AX289" s="47">
        <f>IF($AP289,AV289/$AP289*100,0)</f>
        <v>6.5940061491740654</v>
      </c>
      <c r="AY289" s="19"/>
      <c r="AZ289" s="62">
        <f>(AZ60+AZ219+AZ287)</f>
        <v>104477611</v>
      </c>
      <c r="BA289" s="19"/>
      <c r="BB289" s="47">
        <f>IF($AP289,AZ289/$AP289*100,0)</f>
        <v>0.66988739300583178</v>
      </c>
      <c r="BC289" s="19"/>
      <c r="BD289" s="62">
        <f>(BD60+BD219+BD287)</f>
        <v>344490481</v>
      </c>
      <c r="BE289" s="19"/>
      <c r="BF289" s="62">
        <f>(BF60+BF219+BF287)</f>
        <v>519065</v>
      </c>
      <c r="BG289" s="19"/>
      <c r="BH289" s="61">
        <f>(BH60+BH219+BH287)</f>
        <v>171</v>
      </c>
      <c r="BI289" s="52"/>
      <c r="BJ289" s="287">
        <f>(BJ60+BJ219+BJ287)</f>
        <v>8770807</v>
      </c>
      <c r="BK289" s="52"/>
      <c r="BL289" s="288">
        <f>(BL60+BL219+BL287)</f>
        <v>8418656</v>
      </c>
      <c r="BM289" s="64"/>
      <c r="BN289" s="288">
        <f>(BN60+BN219+BN287)</f>
        <v>8418656</v>
      </c>
      <c r="BO289" s="64"/>
      <c r="BP289" s="288">
        <f>(BP60+BP219+BP287)</f>
        <v>8411355</v>
      </c>
      <c r="BQ289" s="64"/>
      <c r="BR289" s="288">
        <f>(BR60+BR219+BR287)</f>
        <v>8424828</v>
      </c>
      <c r="BS289" s="64"/>
      <c r="BT289" s="288">
        <f>(BT60+BT219+BT287)</f>
        <v>8418656</v>
      </c>
      <c r="BU289" s="64"/>
      <c r="BV289" s="288">
        <f>(BV60+BV219+BV287)</f>
        <v>4447510</v>
      </c>
    </row>
    <row r="290" spans="1:74" ht="8.85" customHeight="1" thickTop="1" x14ac:dyDescent="0.25">
      <c r="A290" s="31"/>
      <c r="B290" s="31"/>
      <c r="C290" s="30"/>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row>
    <row r="291" spans="1:74" ht="8.85" customHeight="1" x14ac:dyDescent="0.25">
      <c r="A291" s="31"/>
      <c r="B291" s="31"/>
      <c r="C291" s="30"/>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row>
    <row r="292" spans="1:74" ht="12.2" customHeight="1" x14ac:dyDescent="0.25">
      <c r="A292" s="31"/>
      <c r="B292" s="31"/>
      <c r="C292" s="65" t="s">
        <v>551</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row>
    <row r="293" spans="1:74" ht="6.2" customHeight="1" x14ac:dyDescent="0.25">
      <c r="A293" s="31"/>
      <c r="B293" s="31"/>
      <c r="C293" s="30"/>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row>
    <row r="294" spans="1:74" ht="8.85" customHeight="1" x14ac:dyDescent="0.25">
      <c r="A294" s="31"/>
      <c r="B294" s="31"/>
      <c r="C294" s="30"/>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row>
    <row r="295" spans="1:74" ht="8.85" customHeight="1" x14ac:dyDescent="0.25">
      <c r="A295" s="31"/>
      <c r="B295" s="31"/>
      <c r="C295" s="30"/>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row>
    <row r="296" spans="1:74" ht="8.85" customHeight="1" x14ac:dyDescent="0.25">
      <c r="A296" s="31"/>
      <c r="B296" s="31"/>
      <c r="C296" s="30"/>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row>
    <row r="297" spans="1:74" ht="8.85" customHeight="1" x14ac:dyDescent="0.25">
      <c r="A297" s="31"/>
      <c r="B297" s="31"/>
      <c r="C297" s="30"/>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row>
    <row r="298" spans="1:74" ht="8.85" customHeight="1" x14ac:dyDescent="0.25">
      <c r="A298" s="31"/>
      <c r="B298" s="31"/>
      <c r="C298" s="30"/>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row>
    <row r="299" spans="1:74" ht="8.85" customHeight="1" x14ac:dyDescent="0.25">
      <c r="A299" s="31"/>
      <c r="B299" s="31"/>
      <c r="C299" s="30"/>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row>
    <row r="300" spans="1:74" ht="7.7" customHeight="1" x14ac:dyDescent="0.25">
      <c r="A300" s="31"/>
      <c r="B300" s="31"/>
      <c r="C300" s="30"/>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row>
    <row r="301" spans="1:74" ht="8.85" hidden="1" customHeight="1" x14ac:dyDescent="0.25">
      <c r="A301" s="31"/>
      <c r="B301" s="31"/>
      <c r="C301" s="30"/>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row>
    <row r="302" spans="1:74" ht="3" hidden="1" customHeight="1" x14ac:dyDescent="0.25">
      <c r="A302" s="31"/>
      <c r="B302" s="31"/>
      <c r="C302" s="30"/>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row>
    <row r="303" spans="1:74" ht="4.1500000000000004" hidden="1" customHeight="1" x14ac:dyDescent="0.25">
      <c r="A303" s="31"/>
      <c r="B303" s="31"/>
      <c r="C303" s="30"/>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row>
    <row r="304" spans="1:74" ht="8.85" hidden="1" customHeight="1" x14ac:dyDescent="0.25">
      <c r="A304" s="31"/>
      <c r="B304" s="31"/>
      <c r="C304" s="30"/>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row>
    <row r="305" spans="1:74" ht="8.85" customHeight="1" x14ac:dyDescent="0.25">
      <c r="A305" s="31"/>
      <c r="B305" s="31"/>
      <c r="C305" s="30"/>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row>
    <row r="306" spans="1:74" s="15" customFormat="1" ht="13.7" customHeight="1" x14ac:dyDescent="0.25">
      <c r="A306" s="49" t="s">
        <v>552</v>
      </c>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50" t="s">
        <v>553</v>
      </c>
      <c r="BI306" s="12"/>
      <c r="BJ306" s="12"/>
      <c r="BK306" s="12"/>
      <c r="BL306" s="12"/>
      <c r="BM306" s="12"/>
      <c r="BN306" s="12"/>
      <c r="BO306" s="12"/>
      <c r="BP306" s="12"/>
      <c r="BQ306" s="12"/>
      <c r="BR306" s="12"/>
      <c r="BS306" s="12"/>
      <c r="BT306" s="12"/>
      <c r="BU306" s="12"/>
      <c r="BV306" s="12"/>
    </row>
  </sheetData>
  <printOptions gridLinesSet="0"/>
  <pageMargins left="3.75" right="0.25" top="0.5" bottom="0.25" header="0" footer="0"/>
  <pageSetup paperSize="17" pageOrder="overThenDown" orientation="landscape" r:id="rId1"/>
  <headerFooter alignWithMargins="0"/>
  <rowBreaks count="3" manualBreakCount="3">
    <brk id="75" max="59" man="1"/>
    <brk id="151" max="59" man="1"/>
    <brk id="227" max="59" man="1"/>
  </rowBreaks>
  <colBreaks count="1" manualBreakCount="1">
    <brk id="28" max="30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V304"/>
  <sheetViews>
    <sheetView showGridLines="0" zoomScaleNormal="100" workbookViewId="0"/>
  </sheetViews>
  <sheetFormatPr defaultColWidth="12.7109375" defaultRowHeight="9.75" customHeight="1" x14ac:dyDescent="0.25"/>
  <cols>
    <col min="1" max="1" width="5" style="20" customWidth="1"/>
    <col min="2" max="2" width="1.5703125" style="20" customWidth="1"/>
    <col min="3" max="3" width="19.5703125" style="20" customWidth="1"/>
    <col min="4" max="4" width="1.5703125" style="20" customWidth="1"/>
    <col min="5" max="5" width="14.42578125" style="20" customWidth="1"/>
    <col min="6" max="6" width="1.5703125" style="20" customWidth="1"/>
    <col min="7" max="7" width="12.7109375" style="20" customWidth="1"/>
    <col min="8" max="8" width="1.5703125" style="20" customWidth="1"/>
    <col min="9" max="9" width="12.7109375" style="20" customWidth="1"/>
    <col min="10" max="10" width="1.5703125" style="20" customWidth="1"/>
    <col min="11" max="11" width="14.42578125" style="20" customWidth="1"/>
    <col min="12" max="12" width="1.5703125" style="20" customWidth="1"/>
    <col min="13" max="13" width="12.7109375" style="20" customWidth="1"/>
    <col min="14" max="14" width="1.5703125" style="20" customWidth="1"/>
    <col min="15" max="15" width="12.7109375" style="20" customWidth="1"/>
    <col min="16" max="16" width="1.5703125" style="20" customWidth="1"/>
    <col min="17" max="17" width="14.42578125" style="20" customWidth="1"/>
    <col min="18" max="18" width="1.5703125" style="20" customWidth="1"/>
    <col min="19" max="19" width="12.7109375" style="20" customWidth="1"/>
    <col min="20" max="20" width="1.5703125" style="20" customWidth="1"/>
    <col min="21" max="21" width="12.7109375" style="20" customWidth="1"/>
    <col min="22" max="22" width="1.5703125" style="20" customWidth="1"/>
    <col min="23" max="23" width="16.140625" style="20" customWidth="1"/>
    <col min="24" max="25" width="1.5703125" style="20" customWidth="1"/>
    <col min="26" max="26" width="14.42578125" style="20" customWidth="1"/>
    <col min="27" max="27" width="2.42578125" style="20" customWidth="1"/>
    <col min="28" max="28" width="12.7109375" style="20" customWidth="1"/>
    <col min="29" max="29" width="3.28515625" style="20" customWidth="1"/>
    <col min="30" max="30" width="14.42578125" style="20" customWidth="1"/>
    <col min="31" max="31" width="2.42578125" style="20" customWidth="1"/>
    <col min="32" max="32" width="12.7109375" style="20" customWidth="1"/>
    <col min="33" max="33" width="3.28515625" style="20" customWidth="1"/>
    <col min="34" max="34" width="12.7109375" style="20" customWidth="1"/>
    <col min="35" max="35" width="2.42578125" style="20" customWidth="1"/>
    <col min="36" max="36" width="12.7109375" style="20" customWidth="1"/>
    <col min="37" max="37" width="3.28515625" style="20" customWidth="1"/>
    <col min="38" max="38" width="14.42578125" style="20" customWidth="1"/>
    <col min="39" max="39" width="3.28515625" style="20" customWidth="1"/>
    <col min="40" max="40" width="5" style="20" customWidth="1"/>
    <col min="41" max="41" width="15.140625" style="20" customWidth="1"/>
    <col min="42" max="42" width="8.42578125" style="20" hidden="1" customWidth="1"/>
    <col min="43" max="43" width="1.5703125" style="20" hidden="1" customWidth="1"/>
    <col min="44" max="44" width="12.7109375" style="20" hidden="1" customWidth="1"/>
    <col min="45" max="45" width="1.5703125" style="20" hidden="1" customWidth="1"/>
    <col min="46" max="46" width="12.7109375" style="20" hidden="1" customWidth="1"/>
    <col min="47" max="47" width="1.5703125" style="20" hidden="1" customWidth="1"/>
    <col min="48" max="48" width="12.7109375" style="20" hidden="1" customWidth="1"/>
    <col min="49" max="256" width="12.7109375" style="20"/>
    <col min="257" max="257" width="5" style="20" customWidth="1"/>
    <col min="258" max="258" width="1.5703125" style="20" customWidth="1"/>
    <col min="259" max="259" width="19.5703125" style="20" customWidth="1"/>
    <col min="260" max="260" width="1.5703125" style="20" customWidth="1"/>
    <col min="261" max="261" width="14.42578125" style="20" customWidth="1"/>
    <col min="262" max="262" width="1.5703125" style="20" customWidth="1"/>
    <col min="263" max="263" width="12.7109375" style="20" customWidth="1"/>
    <col min="264" max="264" width="1.5703125" style="20" customWidth="1"/>
    <col min="265" max="265" width="12.7109375" style="20" customWidth="1"/>
    <col min="266" max="266" width="1.5703125" style="20" customWidth="1"/>
    <col min="267" max="267" width="14.42578125" style="20" customWidth="1"/>
    <col min="268" max="268" width="1.5703125" style="20" customWidth="1"/>
    <col min="269" max="269" width="12.7109375" style="20" customWidth="1"/>
    <col min="270" max="270" width="1.5703125" style="20" customWidth="1"/>
    <col min="271" max="271" width="12.7109375" style="20" customWidth="1"/>
    <col min="272" max="272" width="1.5703125" style="20" customWidth="1"/>
    <col min="273" max="273" width="14.42578125" style="20" customWidth="1"/>
    <col min="274" max="274" width="1.5703125" style="20" customWidth="1"/>
    <col min="275" max="275" width="12.7109375" style="20" customWidth="1"/>
    <col min="276" max="276" width="1.5703125" style="20" customWidth="1"/>
    <col min="277" max="277" width="12.7109375" style="20" customWidth="1"/>
    <col min="278" max="278" width="1.5703125" style="20" customWidth="1"/>
    <col min="279" max="279" width="16.140625" style="20" customWidth="1"/>
    <col min="280" max="281" width="1.5703125" style="20" customWidth="1"/>
    <col min="282" max="282" width="14.42578125" style="20" customWidth="1"/>
    <col min="283" max="283" width="2.42578125" style="20" customWidth="1"/>
    <col min="284" max="284" width="12.7109375" style="20" customWidth="1"/>
    <col min="285" max="285" width="3.28515625" style="20" customWidth="1"/>
    <col min="286" max="286" width="14.42578125" style="20" customWidth="1"/>
    <col min="287" max="287" width="2.42578125" style="20" customWidth="1"/>
    <col min="288" max="288" width="12.7109375" style="20" customWidth="1"/>
    <col min="289" max="289" width="3.28515625" style="20" customWidth="1"/>
    <col min="290" max="290" width="12.7109375" style="20" customWidth="1"/>
    <col min="291" max="291" width="2.42578125" style="20" customWidth="1"/>
    <col min="292" max="292" width="12.7109375" style="20" customWidth="1"/>
    <col min="293" max="293" width="3.28515625" style="20" customWidth="1"/>
    <col min="294" max="294" width="14.42578125" style="20" customWidth="1"/>
    <col min="295" max="295" width="3.28515625" style="20" customWidth="1"/>
    <col min="296" max="296" width="5" style="20" customWidth="1"/>
    <col min="297" max="297" width="15.140625" style="20" customWidth="1"/>
    <col min="298" max="298" width="8.42578125" style="20" customWidth="1"/>
    <col min="299" max="299" width="1.5703125" style="20" customWidth="1"/>
    <col min="300" max="300" width="12.7109375" style="20" customWidth="1"/>
    <col min="301" max="301" width="1.5703125" style="20" customWidth="1"/>
    <col min="302" max="302" width="12.7109375" style="20" customWidth="1"/>
    <col min="303" max="303" width="1.5703125" style="20" customWidth="1"/>
    <col min="304" max="304" width="12.7109375" style="20" customWidth="1"/>
    <col min="305" max="512" width="12.7109375" style="20"/>
    <col min="513" max="513" width="5" style="20" customWidth="1"/>
    <col min="514" max="514" width="1.5703125" style="20" customWidth="1"/>
    <col min="515" max="515" width="19.5703125" style="20" customWidth="1"/>
    <col min="516" max="516" width="1.5703125" style="20" customWidth="1"/>
    <col min="517" max="517" width="14.42578125" style="20" customWidth="1"/>
    <col min="518" max="518" width="1.5703125" style="20" customWidth="1"/>
    <col min="519" max="519" width="12.7109375" style="20" customWidth="1"/>
    <col min="520" max="520" width="1.5703125" style="20" customWidth="1"/>
    <col min="521" max="521" width="12.7109375" style="20" customWidth="1"/>
    <col min="522" max="522" width="1.5703125" style="20" customWidth="1"/>
    <col min="523" max="523" width="14.42578125" style="20" customWidth="1"/>
    <col min="524" max="524" width="1.5703125" style="20" customWidth="1"/>
    <col min="525" max="525" width="12.7109375" style="20" customWidth="1"/>
    <col min="526" max="526" width="1.5703125" style="20" customWidth="1"/>
    <col min="527" max="527" width="12.7109375" style="20" customWidth="1"/>
    <col min="528" max="528" width="1.5703125" style="20" customWidth="1"/>
    <col min="529" max="529" width="14.42578125" style="20" customWidth="1"/>
    <col min="530" max="530" width="1.5703125" style="20" customWidth="1"/>
    <col min="531" max="531" width="12.7109375" style="20" customWidth="1"/>
    <col min="532" max="532" width="1.5703125" style="20" customWidth="1"/>
    <col min="533" max="533" width="12.7109375" style="20" customWidth="1"/>
    <col min="534" max="534" width="1.5703125" style="20" customWidth="1"/>
    <col min="535" max="535" width="16.140625" style="20" customWidth="1"/>
    <col min="536" max="537" width="1.5703125" style="20" customWidth="1"/>
    <col min="538" max="538" width="14.42578125" style="20" customWidth="1"/>
    <col min="539" max="539" width="2.42578125" style="20" customWidth="1"/>
    <col min="540" max="540" width="12.7109375" style="20" customWidth="1"/>
    <col min="541" max="541" width="3.28515625" style="20" customWidth="1"/>
    <col min="542" max="542" width="14.42578125" style="20" customWidth="1"/>
    <col min="543" max="543" width="2.42578125" style="20" customWidth="1"/>
    <col min="544" max="544" width="12.7109375" style="20" customWidth="1"/>
    <col min="545" max="545" width="3.28515625" style="20" customWidth="1"/>
    <col min="546" max="546" width="12.7109375" style="20" customWidth="1"/>
    <col min="547" max="547" width="2.42578125" style="20" customWidth="1"/>
    <col min="548" max="548" width="12.7109375" style="20" customWidth="1"/>
    <col min="549" max="549" width="3.28515625" style="20" customWidth="1"/>
    <col min="550" max="550" width="14.42578125" style="20" customWidth="1"/>
    <col min="551" max="551" width="3.28515625" style="20" customWidth="1"/>
    <col min="552" max="552" width="5" style="20" customWidth="1"/>
    <col min="553" max="553" width="15.140625" style="20" customWidth="1"/>
    <col min="554" max="554" width="8.42578125" style="20" customWidth="1"/>
    <col min="555" max="555" width="1.5703125" style="20" customWidth="1"/>
    <col min="556" max="556" width="12.7109375" style="20" customWidth="1"/>
    <col min="557" max="557" width="1.5703125" style="20" customWidth="1"/>
    <col min="558" max="558" width="12.7109375" style="20" customWidth="1"/>
    <col min="559" max="559" width="1.5703125" style="20" customWidth="1"/>
    <col min="560" max="560" width="12.7109375" style="20" customWidth="1"/>
    <col min="561" max="768" width="12.7109375" style="20"/>
    <col min="769" max="769" width="5" style="20" customWidth="1"/>
    <col min="770" max="770" width="1.5703125" style="20" customWidth="1"/>
    <col min="771" max="771" width="19.5703125" style="20" customWidth="1"/>
    <col min="772" max="772" width="1.5703125" style="20" customWidth="1"/>
    <col min="773" max="773" width="14.42578125" style="20" customWidth="1"/>
    <col min="774" max="774" width="1.5703125" style="20" customWidth="1"/>
    <col min="775" max="775" width="12.7109375" style="20" customWidth="1"/>
    <col min="776" max="776" width="1.5703125" style="20" customWidth="1"/>
    <col min="777" max="777" width="12.7109375" style="20" customWidth="1"/>
    <col min="778" max="778" width="1.5703125" style="20" customWidth="1"/>
    <col min="779" max="779" width="14.42578125" style="20" customWidth="1"/>
    <col min="780" max="780" width="1.5703125" style="20" customWidth="1"/>
    <col min="781" max="781" width="12.7109375" style="20" customWidth="1"/>
    <col min="782" max="782" width="1.5703125" style="20" customWidth="1"/>
    <col min="783" max="783" width="12.7109375" style="20" customWidth="1"/>
    <col min="784" max="784" width="1.5703125" style="20" customWidth="1"/>
    <col min="785" max="785" width="14.42578125" style="20" customWidth="1"/>
    <col min="786" max="786" width="1.5703125" style="20" customWidth="1"/>
    <col min="787" max="787" width="12.7109375" style="20" customWidth="1"/>
    <col min="788" max="788" width="1.5703125" style="20" customWidth="1"/>
    <col min="789" max="789" width="12.7109375" style="20" customWidth="1"/>
    <col min="790" max="790" width="1.5703125" style="20" customWidth="1"/>
    <col min="791" max="791" width="16.140625" style="20" customWidth="1"/>
    <col min="792" max="793" width="1.5703125" style="20" customWidth="1"/>
    <col min="794" max="794" width="14.42578125" style="20" customWidth="1"/>
    <col min="795" max="795" width="2.42578125" style="20" customWidth="1"/>
    <col min="796" max="796" width="12.7109375" style="20" customWidth="1"/>
    <col min="797" max="797" width="3.28515625" style="20" customWidth="1"/>
    <col min="798" max="798" width="14.42578125" style="20" customWidth="1"/>
    <col min="799" max="799" width="2.42578125" style="20" customWidth="1"/>
    <col min="800" max="800" width="12.7109375" style="20" customWidth="1"/>
    <col min="801" max="801" width="3.28515625" style="20" customWidth="1"/>
    <col min="802" max="802" width="12.7109375" style="20" customWidth="1"/>
    <col min="803" max="803" width="2.42578125" style="20" customWidth="1"/>
    <col min="804" max="804" width="12.7109375" style="20" customWidth="1"/>
    <col min="805" max="805" width="3.28515625" style="20" customWidth="1"/>
    <col min="806" max="806" width="14.42578125" style="20" customWidth="1"/>
    <col min="807" max="807" width="3.28515625" style="20" customWidth="1"/>
    <col min="808" max="808" width="5" style="20" customWidth="1"/>
    <col min="809" max="809" width="15.140625" style="20" customWidth="1"/>
    <col min="810" max="810" width="8.42578125" style="20" customWidth="1"/>
    <col min="811" max="811" width="1.5703125" style="20" customWidth="1"/>
    <col min="812" max="812" width="12.7109375" style="20" customWidth="1"/>
    <col min="813" max="813" width="1.5703125" style="20" customWidth="1"/>
    <col min="814" max="814" width="12.7109375" style="20" customWidth="1"/>
    <col min="815" max="815" width="1.5703125" style="20" customWidth="1"/>
    <col min="816" max="816" width="12.7109375" style="20" customWidth="1"/>
    <col min="817" max="1024" width="12.7109375" style="20"/>
    <col min="1025" max="1025" width="5" style="20" customWidth="1"/>
    <col min="1026" max="1026" width="1.5703125" style="20" customWidth="1"/>
    <col min="1027" max="1027" width="19.5703125" style="20" customWidth="1"/>
    <col min="1028" max="1028" width="1.5703125" style="20" customWidth="1"/>
    <col min="1029" max="1029" width="14.42578125" style="20" customWidth="1"/>
    <col min="1030" max="1030" width="1.5703125" style="20" customWidth="1"/>
    <col min="1031" max="1031" width="12.7109375" style="20" customWidth="1"/>
    <col min="1032" max="1032" width="1.5703125" style="20" customWidth="1"/>
    <col min="1033" max="1033" width="12.7109375" style="20" customWidth="1"/>
    <col min="1034" max="1034" width="1.5703125" style="20" customWidth="1"/>
    <col min="1035" max="1035" width="14.42578125" style="20" customWidth="1"/>
    <col min="1036" max="1036" width="1.5703125" style="20" customWidth="1"/>
    <col min="1037" max="1037" width="12.7109375" style="20" customWidth="1"/>
    <col min="1038" max="1038" width="1.5703125" style="20" customWidth="1"/>
    <col min="1039" max="1039" width="12.7109375" style="20" customWidth="1"/>
    <col min="1040" max="1040" width="1.5703125" style="20" customWidth="1"/>
    <col min="1041" max="1041" width="14.42578125" style="20" customWidth="1"/>
    <col min="1042" max="1042" width="1.5703125" style="20" customWidth="1"/>
    <col min="1043" max="1043" width="12.7109375" style="20" customWidth="1"/>
    <col min="1044" max="1044" width="1.5703125" style="20" customWidth="1"/>
    <col min="1045" max="1045" width="12.7109375" style="20" customWidth="1"/>
    <col min="1046" max="1046" width="1.5703125" style="20" customWidth="1"/>
    <col min="1047" max="1047" width="16.140625" style="20" customWidth="1"/>
    <col min="1048" max="1049" width="1.5703125" style="20" customWidth="1"/>
    <col min="1050" max="1050" width="14.42578125" style="20" customWidth="1"/>
    <col min="1051" max="1051" width="2.42578125" style="20" customWidth="1"/>
    <col min="1052" max="1052" width="12.7109375" style="20" customWidth="1"/>
    <col min="1053" max="1053" width="3.28515625" style="20" customWidth="1"/>
    <col min="1054" max="1054" width="14.42578125" style="20" customWidth="1"/>
    <col min="1055" max="1055" width="2.42578125" style="20" customWidth="1"/>
    <col min="1056" max="1056" width="12.7109375" style="20" customWidth="1"/>
    <col min="1057" max="1057" width="3.28515625" style="20" customWidth="1"/>
    <col min="1058" max="1058" width="12.7109375" style="20" customWidth="1"/>
    <col min="1059" max="1059" width="2.42578125" style="20" customWidth="1"/>
    <col min="1060" max="1060" width="12.7109375" style="20" customWidth="1"/>
    <col min="1061" max="1061" width="3.28515625" style="20" customWidth="1"/>
    <col min="1062" max="1062" width="14.42578125" style="20" customWidth="1"/>
    <col min="1063" max="1063" width="3.28515625" style="20" customWidth="1"/>
    <col min="1064" max="1064" width="5" style="20" customWidth="1"/>
    <col min="1065" max="1065" width="15.140625" style="20" customWidth="1"/>
    <col min="1066" max="1066" width="8.42578125" style="20" customWidth="1"/>
    <col min="1067" max="1067" width="1.5703125" style="20" customWidth="1"/>
    <col min="1068" max="1068" width="12.7109375" style="20" customWidth="1"/>
    <col min="1069" max="1069" width="1.5703125" style="20" customWidth="1"/>
    <col min="1070" max="1070" width="12.7109375" style="20" customWidth="1"/>
    <col min="1071" max="1071" width="1.5703125" style="20" customWidth="1"/>
    <col min="1072" max="1072" width="12.7109375" style="20" customWidth="1"/>
    <col min="1073" max="1280" width="12.7109375" style="20"/>
    <col min="1281" max="1281" width="5" style="20" customWidth="1"/>
    <col min="1282" max="1282" width="1.5703125" style="20" customWidth="1"/>
    <col min="1283" max="1283" width="19.5703125" style="20" customWidth="1"/>
    <col min="1284" max="1284" width="1.5703125" style="20" customWidth="1"/>
    <col min="1285" max="1285" width="14.42578125" style="20" customWidth="1"/>
    <col min="1286" max="1286" width="1.5703125" style="20" customWidth="1"/>
    <col min="1287" max="1287" width="12.7109375" style="20" customWidth="1"/>
    <col min="1288" max="1288" width="1.5703125" style="20" customWidth="1"/>
    <col min="1289" max="1289" width="12.7109375" style="20" customWidth="1"/>
    <col min="1290" max="1290" width="1.5703125" style="20" customWidth="1"/>
    <col min="1291" max="1291" width="14.42578125" style="20" customWidth="1"/>
    <col min="1292" max="1292" width="1.5703125" style="20" customWidth="1"/>
    <col min="1293" max="1293" width="12.7109375" style="20" customWidth="1"/>
    <col min="1294" max="1294" width="1.5703125" style="20" customWidth="1"/>
    <col min="1295" max="1295" width="12.7109375" style="20" customWidth="1"/>
    <col min="1296" max="1296" width="1.5703125" style="20" customWidth="1"/>
    <col min="1297" max="1297" width="14.42578125" style="20" customWidth="1"/>
    <col min="1298" max="1298" width="1.5703125" style="20" customWidth="1"/>
    <col min="1299" max="1299" width="12.7109375" style="20" customWidth="1"/>
    <col min="1300" max="1300" width="1.5703125" style="20" customWidth="1"/>
    <col min="1301" max="1301" width="12.7109375" style="20" customWidth="1"/>
    <col min="1302" max="1302" width="1.5703125" style="20" customWidth="1"/>
    <col min="1303" max="1303" width="16.140625" style="20" customWidth="1"/>
    <col min="1304" max="1305" width="1.5703125" style="20" customWidth="1"/>
    <col min="1306" max="1306" width="14.42578125" style="20" customWidth="1"/>
    <col min="1307" max="1307" width="2.42578125" style="20" customWidth="1"/>
    <col min="1308" max="1308" width="12.7109375" style="20" customWidth="1"/>
    <col min="1309" max="1309" width="3.28515625" style="20" customWidth="1"/>
    <col min="1310" max="1310" width="14.42578125" style="20" customWidth="1"/>
    <col min="1311" max="1311" width="2.42578125" style="20" customWidth="1"/>
    <col min="1312" max="1312" width="12.7109375" style="20" customWidth="1"/>
    <col min="1313" max="1313" width="3.28515625" style="20" customWidth="1"/>
    <col min="1314" max="1314" width="12.7109375" style="20" customWidth="1"/>
    <col min="1315" max="1315" width="2.42578125" style="20" customWidth="1"/>
    <col min="1316" max="1316" width="12.7109375" style="20" customWidth="1"/>
    <col min="1317" max="1317" width="3.28515625" style="20" customWidth="1"/>
    <col min="1318" max="1318" width="14.42578125" style="20" customWidth="1"/>
    <col min="1319" max="1319" width="3.28515625" style="20" customWidth="1"/>
    <col min="1320" max="1320" width="5" style="20" customWidth="1"/>
    <col min="1321" max="1321" width="15.140625" style="20" customWidth="1"/>
    <col min="1322" max="1322" width="8.42578125" style="20" customWidth="1"/>
    <col min="1323" max="1323" width="1.5703125" style="20" customWidth="1"/>
    <col min="1324" max="1324" width="12.7109375" style="20" customWidth="1"/>
    <col min="1325" max="1325" width="1.5703125" style="20" customWidth="1"/>
    <col min="1326" max="1326" width="12.7109375" style="20" customWidth="1"/>
    <col min="1327" max="1327" width="1.5703125" style="20" customWidth="1"/>
    <col min="1328" max="1328" width="12.7109375" style="20" customWidth="1"/>
    <col min="1329" max="1536" width="12.7109375" style="20"/>
    <col min="1537" max="1537" width="5" style="20" customWidth="1"/>
    <col min="1538" max="1538" width="1.5703125" style="20" customWidth="1"/>
    <col min="1539" max="1539" width="19.5703125" style="20" customWidth="1"/>
    <col min="1540" max="1540" width="1.5703125" style="20" customWidth="1"/>
    <col min="1541" max="1541" width="14.42578125" style="20" customWidth="1"/>
    <col min="1542" max="1542" width="1.5703125" style="20" customWidth="1"/>
    <col min="1543" max="1543" width="12.7109375" style="20" customWidth="1"/>
    <col min="1544" max="1544" width="1.5703125" style="20" customWidth="1"/>
    <col min="1545" max="1545" width="12.7109375" style="20" customWidth="1"/>
    <col min="1546" max="1546" width="1.5703125" style="20" customWidth="1"/>
    <col min="1547" max="1547" width="14.42578125" style="20" customWidth="1"/>
    <col min="1548" max="1548" width="1.5703125" style="20" customWidth="1"/>
    <col min="1549" max="1549" width="12.7109375" style="20" customWidth="1"/>
    <col min="1550" max="1550" width="1.5703125" style="20" customWidth="1"/>
    <col min="1551" max="1551" width="12.7109375" style="20" customWidth="1"/>
    <col min="1552" max="1552" width="1.5703125" style="20" customWidth="1"/>
    <col min="1553" max="1553" width="14.42578125" style="20" customWidth="1"/>
    <col min="1554" max="1554" width="1.5703125" style="20" customWidth="1"/>
    <col min="1555" max="1555" width="12.7109375" style="20" customWidth="1"/>
    <col min="1556" max="1556" width="1.5703125" style="20" customWidth="1"/>
    <col min="1557" max="1557" width="12.7109375" style="20" customWidth="1"/>
    <col min="1558" max="1558" width="1.5703125" style="20" customWidth="1"/>
    <col min="1559" max="1559" width="16.140625" style="20" customWidth="1"/>
    <col min="1560" max="1561" width="1.5703125" style="20" customWidth="1"/>
    <col min="1562" max="1562" width="14.42578125" style="20" customWidth="1"/>
    <col min="1563" max="1563" width="2.42578125" style="20" customWidth="1"/>
    <col min="1564" max="1564" width="12.7109375" style="20" customWidth="1"/>
    <col min="1565" max="1565" width="3.28515625" style="20" customWidth="1"/>
    <col min="1566" max="1566" width="14.42578125" style="20" customWidth="1"/>
    <col min="1567" max="1567" width="2.42578125" style="20" customWidth="1"/>
    <col min="1568" max="1568" width="12.7109375" style="20" customWidth="1"/>
    <col min="1569" max="1569" width="3.28515625" style="20" customWidth="1"/>
    <col min="1570" max="1570" width="12.7109375" style="20" customWidth="1"/>
    <col min="1571" max="1571" width="2.42578125" style="20" customWidth="1"/>
    <col min="1572" max="1572" width="12.7109375" style="20" customWidth="1"/>
    <col min="1573" max="1573" width="3.28515625" style="20" customWidth="1"/>
    <col min="1574" max="1574" width="14.42578125" style="20" customWidth="1"/>
    <col min="1575" max="1575" width="3.28515625" style="20" customWidth="1"/>
    <col min="1576" max="1576" width="5" style="20" customWidth="1"/>
    <col min="1577" max="1577" width="15.140625" style="20" customWidth="1"/>
    <col min="1578" max="1578" width="8.42578125" style="20" customWidth="1"/>
    <col min="1579" max="1579" width="1.5703125" style="20" customWidth="1"/>
    <col min="1580" max="1580" width="12.7109375" style="20" customWidth="1"/>
    <col min="1581" max="1581" width="1.5703125" style="20" customWidth="1"/>
    <col min="1582" max="1582" width="12.7109375" style="20" customWidth="1"/>
    <col min="1583" max="1583" width="1.5703125" style="20" customWidth="1"/>
    <col min="1584" max="1584" width="12.7109375" style="20" customWidth="1"/>
    <col min="1585" max="1792" width="12.7109375" style="20"/>
    <col min="1793" max="1793" width="5" style="20" customWidth="1"/>
    <col min="1794" max="1794" width="1.5703125" style="20" customWidth="1"/>
    <col min="1795" max="1795" width="19.5703125" style="20" customWidth="1"/>
    <col min="1796" max="1796" width="1.5703125" style="20" customWidth="1"/>
    <col min="1797" max="1797" width="14.42578125" style="20" customWidth="1"/>
    <col min="1798" max="1798" width="1.5703125" style="20" customWidth="1"/>
    <col min="1799" max="1799" width="12.7109375" style="20" customWidth="1"/>
    <col min="1800" max="1800" width="1.5703125" style="20" customWidth="1"/>
    <col min="1801" max="1801" width="12.7109375" style="20" customWidth="1"/>
    <col min="1802" max="1802" width="1.5703125" style="20" customWidth="1"/>
    <col min="1803" max="1803" width="14.42578125" style="20" customWidth="1"/>
    <col min="1804" max="1804" width="1.5703125" style="20" customWidth="1"/>
    <col min="1805" max="1805" width="12.7109375" style="20" customWidth="1"/>
    <col min="1806" max="1806" width="1.5703125" style="20" customWidth="1"/>
    <col min="1807" max="1807" width="12.7109375" style="20" customWidth="1"/>
    <col min="1808" max="1808" width="1.5703125" style="20" customWidth="1"/>
    <col min="1809" max="1809" width="14.42578125" style="20" customWidth="1"/>
    <col min="1810" max="1810" width="1.5703125" style="20" customWidth="1"/>
    <col min="1811" max="1811" width="12.7109375" style="20" customWidth="1"/>
    <col min="1812" max="1812" width="1.5703125" style="20" customWidth="1"/>
    <col min="1813" max="1813" width="12.7109375" style="20" customWidth="1"/>
    <col min="1814" max="1814" width="1.5703125" style="20" customWidth="1"/>
    <col min="1815" max="1815" width="16.140625" style="20" customWidth="1"/>
    <col min="1816" max="1817" width="1.5703125" style="20" customWidth="1"/>
    <col min="1818" max="1818" width="14.42578125" style="20" customWidth="1"/>
    <col min="1819" max="1819" width="2.42578125" style="20" customWidth="1"/>
    <col min="1820" max="1820" width="12.7109375" style="20" customWidth="1"/>
    <col min="1821" max="1821" width="3.28515625" style="20" customWidth="1"/>
    <col min="1822" max="1822" width="14.42578125" style="20" customWidth="1"/>
    <col min="1823" max="1823" width="2.42578125" style="20" customWidth="1"/>
    <col min="1824" max="1824" width="12.7109375" style="20" customWidth="1"/>
    <col min="1825" max="1825" width="3.28515625" style="20" customWidth="1"/>
    <col min="1826" max="1826" width="12.7109375" style="20" customWidth="1"/>
    <col min="1827" max="1827" width="2.42578125" style="20" customWidth="1"/>
    <col min="1828" max="1828" width="12.7109375" style="20" customWidth="1"/>
    <col min="1829" max="1829" width="3.28515625" style="20" customWidth="1"/>
    <col min="1830" max="1830" width="14.42578125" style="20" customWidth="1"/>
    <col min="1831" max="1831" width="3.28515625" style="20" customWidth="1"/>
    <col min="1832" max="1832" width="5" style="20" customWidth="1"/>
    <col min="1833" max="1833" width="15.140625" style="20" customWidth="1"/>
    <col min="1834" max="1834" width="8.42578125" style="20" customWidth="1"/>
    <col min="1835" max="1835" width="1.5703125" style="20" customWidth="1"/>
    <col min="1836" max="1836" width="12.7109375" style="20" customWidth="1"/>
    <col min="1837" max="1837" width="1.5703125" style="20" customWidth="1"/>
    <col min="1838" max="1838" width="12.7109375" style="20" customWidth="1"/>
    <col min="1839" max="1839" width="1.5703125" style="20" customWidth="1"/>
    <col min="1840" max="1840" width="12.7109375" style="20" customWidth="1"/>
    <col min="1841" max="2048" width="12.7109375" style="20"/>
    <col min="2049" max="2049" width="5" style="20" customWidth="1"/>
    <col min="2050" max="2050" width="1.5703125" style="20" customWidth="1"/>
    <col min="2051" max="2051" width="19.5703125" style="20" customWidth="1"/>
    <col min="2052" max="2052" width="1.5703125" style="20" customWidth="1"/>
    <col min="2053" max="2053" width="14.42578125" style="20" customWidth="1"/>
    <col min="2054" max="2054" width="1.5703125" style="20" customWidth="1"/>
    <col min="2055" max="2055" width="12.7109375" style="20" customWidth="1"/>
    <col min="2056" max="2056" width="1.5703125" style="20" customWidth="1"/>
    <col min="2057" max="2057" width="12.7109375" style="20" customWidth="1"/>
    <col min="2058" max="2058" width="1.5703125" style="20" customWidth="1"/>
    <col min="2059" max="2059" width="14.42578125" style="20" customWidth="1"/>
    <col min="2060" max="2060" width="1.5703125" style="20" customWidth="1"/>
    <col min="2061" max="2061" width="12.7109375" style="20" customWidth="1"/>
    <col min="2062" max="2062" width="1.5703125" style="20" customWidth="1"/>
    <col min="2063" max="2063" width="12.7109375" style="20" customWidth="1"/>
    <col min="2064" max="2064" width="1.5703125" style="20" customWidth="1"/>
    <col min="2065" max="2065" width="14.42578125" style="20" customWidth="1"/>
    <col min="2066" max="2066" width="1.5703125" style="20" customWidth="1"/>
    <col min="2067" max="2067" width="12.7109375" style="20" customWidth="1"/>
    <col min="2068" max="2068" width="1.5703125" style="20" customWidth="1"/>
    <col min="2069" max="2069" width="12.7109375" style="20" customWidth="1"/>
    <col min="2070" max="2070" width="1.5703125" style="20" customWidth="1"/>
    <col min="2071" max="2071" width="16.140625" style="20" customWidth="1"/>
    <col min="2072" max="2073" width="1.5703125" style="20" customWidth="1"/>
    <col min="2074" max="2074" width="14.42578125" style="20" customWidth="1"/>
    <col min="2075" max="2075" width="2.42578125" style="20" customWidth="1"/>
    <col min="2076" max="2076" width="12.7109375" style="20" customWidth="1"/>
    <col min="2077" max="2077" width="3.28515625" style="20" customWidth="1"/>
    <col min="2078" max="2078" width="14.42578125" style="20" customWidth="1"/>
    <col min="2079" max="2079" width="2.42578125" style="20" customWidth="1"/>
    <col min="2080" max="2080" width="12.7109375" style="20" customWidth="1"/>
    <col min="2081" max="2081" width="3.28515625" style="20" customWidth="1"/>
    <col min="2082" max="2082" width="12.7109375" style="20" customWidth="1"/>
    <col min="2083" max="2083" width="2.42578125" style="20" customWidth="1"/>
    <col min="2084" max="2084" width="12.7109375" style="20" customWidth="1"/>
    <col min="2085" max="2085" width="3.28515625" style="20" customWidth="1"/>
    <col min="2086" max="2086" width="14.42578125" style="20" customWidth="1"/>
    <col min="2087" max="2087" width="3.28515625" style="20" customWidth="1"/>
    <col min="2088" max="2088" width="5" style="20" customWidth="1"/>
    <col min="2089" max="2089" width="15.140625" style="20" customWidth="1"/>
    <col min="2090" max="2090" width="8.42578125" style="20" customWidth="1"/>
    <col min="2091" max="2091" width="1.5703125" style="20" customWidth="1"/>
    <col min="2092" max="2092" width="12.7109375" style="20" customWidth="1"/>
    <col min="2093" max="2093" width="1.5703125" style="20" customWidth="1"/>
    <col min="2094" max="2094" width="12.7109375" style="20" customWidth="1"/>
    <col min="2095" max="2095" width="1.5703125" style="20" customWidth="1"/>
    <col min="2096" max="2096" width="12.7109375" style="20" customWidth="1"/>
    <col min="2097" max="2304" width="12.7109375" style="20"/>
    <col min="2305" max="2305" width="5" style="20" customWidth="1"/>
    <col min="2306" max="2306" width="1.5703125" style="20" customWidth="1"/>
    <col min="2307" max="2307" width="19.5703125" style="20" customWidth="1"/>
    <col min="2308" max="2308" width="1.5703125" style="20" customWidth="1"/>
    <col min="2309" max="2309" width="14.42578125" style="20" customWidth="1"/>
    <col min="2310" max="2310" width="1.5703125" style="20" customWidth="1"/>
    <col min="2311" max="2311" width="12.7109375" style="20" customWidth="1"/>
    <col min="2312" max="2312" width="1.5703125" style="20" customWidth="1"/>
    <col min="2313" max="2313" width="12.7109375" style="20" customWidth="1"/>
    <col min="2314" max="2314" width="1.5703125" style="20" customWidth="1"/>
    <col min="2315" max="2315" width="14.42578125" style="20" customWidth="1"/>
    <col min="2316" max="2316" width="1.5703125" style="20" customWidth="1"/>
    <col min="2317" max="2317" width="12.7109375" style="20" customWidth="1"/>
    <col min="2318" max="2318" width="1.5703125" style="20" customWidth="1"/>
    <col min="2319" max="2319" width="12.7109375" style="20" customWidth="1"/>
    <col min="2320" max="2320" width="1.5703125" style="20" customWidth="1"/>
    <col min="2321" max="2321" width="14.42578125" style="20" customWidth="1"/>
    <col min="2322" max="2322" width="1.5703125" style="20" customWidth="1"/>
    <col min="2323" max="2323" width="12.7109375" style="20" customWidth="1"/>
    <col min="2324" max="2324" width="1.5703125" style="20" customWidth="1"/>
    <col min="2325" max="2325" width="12.7109375" style="20" customWidth="1"/>
    <col min="2326" max="2326" width="1.5703125" style="20" customWidth="1"/>
    <col min="2327" max="2327" width="16.140625" style="20" customWidth="1"/>
    <col min="2328" max="2329" width="1.5703125" style="20" customWidth="1"/>
    <col min="2330" max="2330" width="14.42578125" style="20" customWidth="1"/>
    <col min="2331" max="2331" width="2.42578125" style="20" customWidth="1"/>
    <col min="2332" max="2332" width="12.7109375" style="20" customWidth="1"/>
    <col min="2333" max="2333" width="3.28515625" style="20" customWidth="1"/>
    <col min="2334" max="2334" width="14.42578125" style="20" customWidth="1"/>
    <col min="2335" max="2335" width="2.42578125" style="20" customWidth="1"/>
    <col min="2336" max="2336" width="12.7109375" style="20" customWidth="1"/>
    <col min="2337" max="2337" width="3.28515625" style="20" customWidth="1"/>
    <col min="2338" max="2338" width="12.7109375" style="20" customWidth="1"/>
    <col min="2339" max="2339" width="2.42578125" style="20" customWidth="1"/>
    <col min="2340" max="2340" width="12.7109375" style="20" customWidth="1"/>
    <col min="2341" max="2341" width="3.28515625" style="20" customWidth="1"/>
    <col min="2342" max="2342" width="14.42578125" style="20" customWidth="1"/>
    <col min="2343" max="2343" width="3.28515625" style="20" customWidth="1"/>
    <col min="2344" max="2344" width="5" style="20" customWidth="1"/>
    <col min="2345" max="2345" width="15.140625" style="20" customWidth="1"/>
    <col min="2346" max="2346" width="8.42578125" style="20" customWidth="1"/>
    <col min="2347" max="2347" width="1.5703125" style="20" customWidth="1"/>
    <col min="2348" max="2348" width="12.7109375" style="20" customWidth="1"/>
    <col min="2349" max="2349" width="1.5703125" style="20" customWidth="1"/>
    <col min="2350" max="2350" width="12.7109375" style="20" customWidth="1"/>
    <col min="2351" max="2351" width="1.5703125" style="20" customWidth="1"/>
    <col min="2352" max="2352" width="12.7109375" style="20" customWidth="1"/>
    <col min="2353" max="2560" width="12.7109375" style="20"/>
    <col min="2561" max="2561" width="5" style="20" customWidth="1"/>
    <col min="2562" max="2562" width="1.5703125" style="20" customWidth="1"/>
    <col min="2563" max="2563" width="19.5703125" style="20" customWidth="1"/>
    <col min="2564" max="2564" width="1.5703125" style="20" customWidth="1"/>
    <col min="2565" max="2565" width="14.42578125" style="20" customWidth="1"/>
    <col min="2566" max="2566" width="1.5703125" style="20" customWidth="1"/>
    <col min="2567" max="2567" width="12.7109375" style="20" customWidth="1"/>
    <col min="2568" max="2568" width="1.5703125" style="20" customWidth="1"/>
    <col min="2569" max="2569" width="12.7109375" style="20" customWidth="1"/>
    <col min="2570" max="2570" width="1.5703125" style="20" customWidth="1"/>
    <col min="2571" max="2571" width="14.42578125" style="20" customWidth="1"/>
    <col min="2572" max="2572" width="1.5703125" style="20" customWidth="1"/>
    <col min="2573" max="2573" width="12.7109375" style="20" customWidth="1"/>
    <col min="2574" max="2574" width="1.5703125" style="20" customWidth="1"/>
    <col min="2575" max="2575" width="12.7109375" style="20" customWidth="1"/>
    <col min="2576" max="2576" width="1.5703125" style="20" customWidth="1"/>
    <col min="2577" max="2577" width="14.42578125" style="20" customWidth="1"/>
    <col min="2578" max="2578" width="1.5703125" style="20" customWidth="1"/>
    <col min="2579" max="2579" width="12.7109375" style="20" customWidth="1"/>
    <col min="2580" max="2580" width="1.5703125" style="20" customWidth="1"/>
    <col min="2581" max="2581" width="12.7109375" style="20" customWidth="1"/>
    <col min="2582" max="2582" width="1.5703125" style="20" customWidth="1"/>
    <col min="2583" max="2583" width="16.140625" style="20" customWidth="1"/>
    <col min="2584" max="2585" width="1.5703125" style="20" customWidth="1"/>
    <col min="2586" max="2586" width="14.42578125" style="20" customWidth="1"/>
    <col min="2587" max="2587" width="2.42578125" style="20" customWidth="1"/>
    <col min="2588" max="2588" width="12.7109375" style="20" customWidth="1"/>
    <col min="2589" max="2589" width="3.28515625" style="20" customWidth="1"/>
    <col min="2590" max="2590" width="14.42578125" style="20" customWidth="1"/>
    <col min="2591" max="2591" width="2.42578125" style="20" customWidth="1"/>
    <col min="2592" max="2592" width="12.7109375" style="20" customWidth="1"/>
    <col min="2593" max="2593" width="3.28515625" style="20" customWidth="1"/>
    <col min="2594" max="2594" width="12.7109375" style="20" customWidth="1"/>
    <col min="2595" max="2595" width="2.42578125" style="20" customWidth="1"/>
    <col min="2596" max="2596" width="12.7109375" style="20" customWidth="1"/>
    <col min="2597" max="2597" width="3.28515625" style="20" customWidth="1"/>
    <col min="2598" max="2598" width="14.42578125" style="20" customWidth="1"/>
    <col min="2599" max="2599" width="3.28515625" style="20" customWidth="1"/>
    <col min="2600" max="2600" width="5" style="20" customWidth="1"/>
    <col min="2601" max="2601" width="15.140625" style="20" customWidth="1"/>
    <col min="2602" max="2602" width="8.42578125" style="20" customWidth="1"/>
    <col min="2603" max="2603" width="1.5703125" style="20" customWidth="1"/>
    <col min="2604" max="2604" width="12.7109375" style="20" customWidth="1"/>
    <col min="2605" max="2605" width="1.5703125" style="20" customWidth="1"/>
    <col min="2606" max="2606" width="12.7109375" style="20" customWidth="1"/>
    <col min="2607" max="2607" width="1.5703125" style="20" customWidth="1"/>
    <col min="2608" max="2608" width="12.7109375" style="20" customWidth="1"/>
    <col min="2609" max="2816" width="12.7109375" style="20"/>
    <col min="2817" max="2817" width="5" style="20" customWidth="1"/>
    <col min="2818" max="2818" width="1.5703125" style="20" customWidth="1"/>
    <col min="2819" max="2819" width="19.5703125" style="20" customWidth="1"/>
    <col min="2820" max="2820" width="1.5703125" style="20" customWidth="1"/>
    <col min="2821" max="2821" width="14.42578125" style="20" customWidth="1"/>
    <col min="2822" max="2822" width="1.5703125" style="20" customWidth="1"/>
    <col min="2823" max="2823" width="12.7109375" style="20" customWidth="1"/>
    <col min="2824" max="2824" width="1.5703125" style="20" customWidth="1"/>
    <col min="2825" max="2825" width="12.7109375" style="20" customWidth="1"/>
    <col min="2826" max="2826" width="1.5703125" style="20" customWidth="1"/>
    <col min="2827" max="2827" width="14.42578125" style="20" customWidth="1"/>
    <col min="2828" max="2828" width="1.5703125" style="20" customWidth="1"/>
    <col min="2829" max="2829" width="12.7109375" style="20" customWidth="1"/>
    <col min="2830" max="2830" width="1.5703125" style="20" customWidth="1"/>
    <col min="2831" max="2831" width="12.7109375" style="20" customWidth="1"/>
    <col min="2832" max="2832" width="1.5703125" style="20" customWidth="1"/>
    <col min="2833" max="2833" width="14.42578125" style="20" customWidth="1"/>
    <col min="2834" max="2834" width="1.5703125" style="20" customWidth="1"/>
    <col min="2835" max="2835" width="12.7109375" style="20" customWidth="1"/>
    <col min="2836" max="2836" width="1.5703125" style="20" customWidth="1"/>
    <col min="2837" max="2837" width="12.7109375" style="20" customWidth="1"/>
    <col min="2838" max="2838" width="1.5703125" style="20" customWidth="1"/>
    <col min="2839" max="2839" width="16.140625" style="20" customWidth="1"/>
    <col min="2840" max="2841" width="1.5703125" style="20" customWidth="1"/>
    <col min="2842" max="2842" width="14.42578125" style="20" customWidth="1"/>
    <col min="2843" max="2843" width="2.42578125" style="20" customWidth="1"/>
    <col min="2844" max="2844" width="12.7109375" style="20" customWidth="1"/>
    <col min="2845" max="2845" width="3.28515625" style="20" customWidth="1"/>
    <col min="2846" max="2846" width="14.42578125" style="20" customWidth="1"/>
    <col min="2847" max="2847" width="2.42578125" style="20" customWidth="1"/>
    <col min="2848" max="2848" width="12.7109375" style="20" customWidth="1"/>
    <col min="2849" max="2849" width="3.28515625" style="20" customWidth="1"/>
    <col min="2850" max="2850" width="12.7109375" style="20" customWidth="1"/>
    <col min="2851" max="2851" width="2.42578125" style="20" customWidth="1"/>
    <col min="2852" max="2852" width="12.7109375" style="20" customWidth="1"/>
    <col min="2853" max="2853" width="3.28515625" style="20" customWidth="1"/>
    <col min="2854" max="2854" width="14.42578125" style="20" customWidth="1"/>
    <col min="2855" max="2855" width="3.28515625" style="20" customWidth="1"/>
    <col min="2856" max="2856" width="5" style="20" customWidth="1"/>
    <col min="2857" max="2857" width="15.140625" style="20" customWidth="1"/>
    <col min="2858" max="2858" width="8.42578125" style="20" customWidth="1"/>
    <col min="2859" max="2859" width="1.5703125" style="20" customWidth="1"/>
    <col min="2860" max="2860" width="12.7109375" style="20" customWidth="1"/>
    <col min="2861" max="2861" width="1.5703125" style="20" customWidth="1"/>
    <col min="2862" max="2862" width="12.7109375" style="20" customWidth="1"/>
    <col min="2863" max="2863" width="1.5703125" style="20" customWidth="1"/>
    <col min="2864" max="2864" width="12.7109375" style="20" customWidth="1"/>
    <col min="2865" max="3072" width="12.7109375" style="20"/>
    <col min="3073" max="3073" width="5" style="20" customWidth="1"/>
    <col min="3074" max="3074" width="1.5703125" style="20" customWidth="1"/>
    <col min="3075" max="3075" width="19.5703125" style="20" customWidth="1"/>
    <col min="3076" max="3076" width="1.5703125" style="20" customWidth="1"/>
    <col min="3077" max="3077" width="14.42578125" style="20" customWidth="1"/>
    <col min="3078" max="3078" width="1.5703125" style="20" customWidth="1"/>
    <col min="3079" max="3079" width="12.7109375" style="20" customWidth="1"/>
    <col min="3080" max="3080" width="1.5703125" style="20" customWidth="1"/>
    <col min="3081" max="3081" width="12.7109375" style="20" customWidth="1"/>
    <col min="3082" max="3082" width="1.5703125" style="20" customWidth="1"/>
    <col min="3083" max="3083" width="14.42578125" style="20" customWidth="1"/>
    <col min="3084" max="3084" width="1.5703125" style="20" customWidth="1"/>
    <col min="3085" max="3085" width="12.7109375" style="20" customWidth="1"/>
    <col min="3086" max="3086" width="1.5703125" style="20" customWidth="1"/>
    <col min="3087" max="3087" width="12.7109375" style="20" customWidth="1"/>
    <col min="3088" max="3088" width="1.5703125" style="20" customWidth="1"/>
    <col min="3089" max="3089" width="14.42578125" style="20" customWidth="1"/>
    <col min="3090" max="3090" width="1.5703125" style="20" customWidth="1"/>
    <col min="3091" max="3091" width="12.7109375" style="20" customWidth="1"/>
    <col min="3092" max="3092" width="1.5703125" style="20" customWidth="1"/>
    <col min="3093" max="3093" width="12.7109375" style="20" customWidth="1"/>
    <col min="3094" max="3094" width="1.5703125" style="20" customWidth="1"/>
    <col min="3095" max="3095" width="16.140625" style="20" customWidth="1"/>
    <col min="3096" max="3097" width="1.5703125" style="20" customWidth="1"/>
    <col min="3098" max="3098" width="14.42578125" style="20" customWidth="1"/>
    <col min="3099" max="3099" width="2.42578125" style="20" customWidth="1"/>
    <col min="3100" max="3100" width="12.7109375" style="20" customWidth="1"/>
    <col min="3101" max="3101" width="3.28515625" style="20" customWidth="1"/>
    <col min="3102" max="3102" width="14.42578125" style="20" customWidth="1"/>
    <col min="3103" max="3103" width="2.42578125" style="20" customWidth="1"/>
    <col min="3104" max="3104" width="12.7109375" style="20" customWidth="1"/>
    <col min="3105" max="3105" width="3.28515625" style="20" customWidth="1"/>
    <col min="3106" max="3106" width="12.7109375" style="20" customWidth="1"/>
    <col min="3107" max="3107" width="2.42578125" style="20" customWidth="1"/>
    <col min="3108" max="3108" width="12.7109375" style="20" customWidth="1"/>
    <col min="3109" max="3109" width="3.28515625" style="20" customWidth="1"/>
    <col min="3110" max="3110" width="14.42578125" style="20" customWidth="1"/>
    <col min="3111" max="3111" width="3.28515625" style="20" customWidth="1"/>
    <col min="3112" max="3112" width="5" style="20" customWidth="1"/>
    <col min="3113" max="3113" width="15.140625" style="20" customWidth="1"/>
    <col min="3114" max="3114" width="8.42578125" style="20" customWidth="1"/>
    <col min="3115" max="3115" width="1.5703125" style="20" customWidth="1"/>
    <col min="3116" max="3116" width="12.7109375" style="20" customWidth="1"/>
    <col min="3117" max="3117" width="1.5703125" style="20" customWidth="1"/>
    <col min="3118" max="3118" width="12.7109375" style="20" customWidth="1"/>
    <col min="3119" max="3119" width="1.5703125" style="20" customWidth="1"/>
    <col min="3120" max="3120" width="12.7109375" style="20" customWidth="1"/>
    <col min="3121" max="3328" width="12.7109375" style="20"/>
    <col min="3329" max="3329" width="5" style="20" customWidth="1"/>
    <col min="3330" max="3330" width="1.5703125" style="20" customWidth="1"/>
    <col min="3331" max="3331" width="19.5703125" style="20" customWidth="1"/>
    <col min="3332" max="3332" width="1.5703125" style="20" customWidth="1"/>
    <col min="3333" max="3333" width="14.42578125" style="20" customWidth="1"/>
    <col min="3334" max="3334" width="1.5703125" style="20" customWidth="1"/>
    <col min="3335" max="3335" width="12.7109375" style="20" customWidth="1"/>
    <col min="3336" max="3336" width="1.5703125" style="20" customWidth="1"/>
    <col min="3337" max="3337" width="12.7109375" style="20" customWidth="1"/>
    <col min="3338" max="3338" width="1.5703125" style="20" customWidth="1"/>
    <col min="3339" max="3339" width="14.42578125" style="20" customWidth="1"/>
    <col min="3340" max="3340" width="1.5703125" style="20" customWidth="1"/>
    <col min="3341" max="3341" width="12.7109375" style="20" customWidth="1"/>
    <col min="3342" max="3342" width="1.5703125" style="20" customWidth="1"/>
    <col min="3343" max="3343" width="12.7109375" style="20" customWidth="1"/>
    <col min="3344" max="3344" width="1.5703125" style="20" customWidth="1"/>
    <col min="3345" max="3345" width="14.42578125" style="20" customWidth="1"/>
    <col min="3346" max="3346" width="1.5703125" style="20" customWidth="1"/>
    <col min="3347" max="3347" width="12.7109375" style="20" customWidth="1"/>
    <col min="3348" max="3348" width="1.5703125" style="20" customWidth="1"/>
    <col min="3349" max="3349" width="12.7109375" style="20" customWidth="1"/>
    <col min="3350" max="3350" width="1.5703125" style="20" customWidth="1"/>
    <col min="3351" max="3351" width="16.140625" style="20" customWidth="1"/>
    <col min="3352" max="3353" width="1.5703125" style="20" customWidth="1"/>
    <col min="3354" max="3354" width="14.42578125" style="20" customWidth="1"/>
    <col min="3355" max="3355" width="2.42578125" style="20" customWidth="1"/>
    <col min="3356" max="3356" width="12.7109375" style="20" customWidth="1"/>
    <col min="3357" max="3357" width="3.28515625" style="20" customWidth="1"/>
    <col min="3358" max="3358" width="14.42578125" style="20" customWidth="1"/>
    <col min="3359" max="3359" width="2.42578125" style="20" customWidth="1"/>
    <col min="3360" max="3360" width="12.7109375" style="20" customWidth="1"/>
    <col min="3361" max="3361" width="3.28515625" style="20" customWidth="1"/>
    <col min="3362" max="3362" width="12.7109375" style="20" customWidth="1"/>
    <col min="3363" max="3363" width="2.42578125" style="20" customWidth="1"/>
    <col min="3364" max="3364" width="12.7109375" style="20" customWidth="1"/>
    <col min="3365" max="3365" width="3.28515625" style="20" customWidth="1"/>
    <col min="3366" max="3366" width="14.42578125" style="20" customWidth="1"/>
    <col min="3367" max="3367" width="3.28515625" style="20" customWidth="1"/>
    <col min="3368" max="3368" width="5" style="20" customWidth="1"/>
    <col min="3369" max="3369" width="15.140625" style="20" customWidth="1"/>
    <col min="3370" max="3370" width="8.42578125" style="20" customWidth="1"/>
    <col min="3371" max="3371" width="1.5703125" style="20" customWidth="1"/>
    <col min="3372" max="3372" width="12.7109375" style="20" customWidth="1"/>
    <col min="3373" max="3373" width="1.5703125" style="20" customWidth="1"/>
    <col min="3374" max="3374" width="12.7109375" style="20" customWidth="1"/>
    <col min="3375" max="3375" width="1.5703125" style="20" customWidth="1"/>
    <col min="3376" max="3376" width="12.7109375" style="20" customWidth="1"/>
    <col min="3377" max="3584" width="12.7109375" style="20"/>
    <col min="3585" max="3585" width="5" style="20" customWidth="1"/>
    <col min="3586" max="3586" width="1.5703125" style="20" customWidth="1"/>
    <col min="3587" max="3587" width="19.5703125" style="20" customWidth="1"/>
    <col min="3588" max="3588" width="1.5703125" style="20" customWidth="1"/>
    <col min="3589" max="3589" width="14.42578125" style="20" customWidth="1"/>
    <col min="3590" max="3590" width="1.5703125" style="20" customWidth="1"/>
    <col min="3591" max="3591" width="12.7109375" style="20" customWidth="1"/>
    <col min="3592" max="3592" width="1.5703125" style="20" customWidth="1"/>
    <col min="3593" max="3593" width="12.7109375" style="20" customWidth="1"/>
    <col min="3594" max="3594" width="1.5703125" style="20" customWidth="1"/>
    <col min="3595" max="3595" width="14.42578125" style="20" customWidth="1"/>
    <col min="3596" max="3596" width="1.5703125" style="20" customWidth="1"/>
    <col min="3597" max="3597" width="12.7109375" style="20" customWidth="1"/>
    <col min="3598" max="3598" width="1.5703125" style="20" customWidth="1"/>
    <col min="3599" max="3599" width="12.7109375" style="20" customWidth="1"/>
    <col min="3600" max="3600" width="1.5703125" style="20" customWidth="1"/>
    <col min="3601" max="3601" width="14.42578125" style="20" customWidth="1"/>
    <col min="3602" max="3602" width="1.5703125" style="20" customWidth="1"/>
    <col min="3603" max="3603" width="12.7109375" style="20" customWidth="1"/>
    <col min="3604" max="3604" width="1.5703125" style="20" customWidth="1"/>
    <col min="3605" max="3605" width="12.7109375" style="20" customWidth="1"/>
    <col min="3606" max="3606" width="1.5703125" style="20" customWidth="1"/>
    <col min="3607" max="3607" width="16.140625" style="20" customWidth="1"/>
    <col min="3608" max="3609" width="1.5703125" style="20" customWidth="1"/>
    <col min="3610" max="3610" width="14.42578125" style="20" customWidth="1"/>
    <col min="3611" max="3611" width="2.42578125" style="20" customWidth="1"/>
    <col min="3612" max="3612" width="12.7109375" style="20" customWidth="1"/>
    <col min="3613" max="3613" width="3.28515625" style="20" customWidth="1"/>
    <col min="3614" max="3614" width="14.42578125" style="20" customWidth="1"/>
    <col min="3615" max="3615" width="2.42578125" style="20" customWidth="1"/>
    <col min="3616" max="3616" width="12.7109375" style="20" customWidth="1"/>
    <col min="3617" max="3617" width="3.28515625" style="20" customWidth="1"/>
    <col min="3618" max="3618" width="12.7109375" style="20" customWidth="1"/>
    <col min="3619" max="3619" width="2.42578125" style="20" customWidth="1"/>
    <col min="3620" max="3620" width="12.7109375" style="20" customWidth="1"/>
    <col min="3621" max="3621" width="3.28515625" style="20" customWidth="1"/>
    <col min="3622" max="3622" width="14.42578125" style="20" customWidth="1"/>
    <col min="3623" max="3623" width="3.28515625" style="20" customWidth="1"/>
    <col min="3624" max="3624" width="5" style="20" customWidth="1"/>
    <col min="3625" max="3625" width="15.140625" style="20" customWidth="1"/>
    <col min="3626" max="3626" width="8.42578125" style="20" customWidth="1"/>
    <col min="3627" max="3627" width="1.5703125" style="20" customWidth="1"/>
    <col min="3628" max="3628" width="12.7109375" style="20" customWidth="1"/>
    <col min="3629" max="3629" width="1.5703125" style="20" customWidth="1"/>
    <col min="3630" max="3630" width="12.7109375" style="20" customWidth="1"/>
    <col min="3631" max="3631" width="1.5703125" style="20" customWidth="1"/>
    <col min="3632" max="3632" width="12.7109375" style="20" customWidth="1"/>
    <col min="3633" max="3840" width="12.7109375" style="20"/>
    <col min="3841" max="3841" width="5" style="20" customWidth="1"/>
    <col min="3842" max="3842" width="1.5703125" style="20" customWidth="1"/>
    <col min="3843" max="3843" width="19.5703125" style="20" customWidth="1"/>
    <col min="3844" max="3844" width="1.5703125" style="20" customWidth="1"/>
    <col min="3845" max="3845" width="14.42578125" style="20" customWidth="1"/>
    <col min="3846" max="3846" width="1.5703125" style="20" customWidth="1"/>
    <col min="3847" max="3847" width="12.7109375" style="20" customWidth="1"/>
    <col min="3848" max="3848" width="1.5703125" style="20" customWidth="1"/>
    <col min="3849" max="3849" width="12.7109375" style="20" customWidth="1"/>
    <col min="3850" max="3850" width="1.5703125" style="20" customWidth="1"/>
    <col min="3851" max="3851" width="14.42578125" style="20" customWidth="1"/>
    <col min="3852" max="3852" width="1.5703125" style="20" customWidth="1"/>
    <col min="3853" max="3853" width="12.7109375" style="20" customWidth="1"/>
    <col min="3854" max="3854" width="1.5703125" style="20" customWidth="1"/>
    <col min="3855" max="3855" width="12.7109375" style="20" customWidth="1"/>
    <col min="3856" max="3856" width="1.5703125" style="20" customWidth="1"/>
    <col min="3857" max="3857" width="14.42578125" style="20" customWidth="1"/>
    <col min="3858" max="3858" width="1.5703125" style="20" customWidth="1"/>
    <col min="3859" max="3859" width="12.7109375" style="20" customWidth="1"/>
    <col min="3860" max="3860" width="1.5703125" style="20" customWidth="1"/>
    <col min="3861" max="3861" width="12.7109375" style="20" customWidth="1"/>
    <col min="3862" max="3862" width="1.5703125" style="20" customWidth="1"/>
    <col min="3863" max="3863" width="16.140625" style="20" customWidth="1"/>
    <col min="3864" max="3865" width="1.5703125" style="20" customWidth="1"/>
    <col min="3866" max="3866" width="14.42578125" style="20" customWidth="1"/>
    <col min="3867" max="3867" width="2.42578125" style="20" customWidth="1"/>
    <col min="3868" max="3868" width="12.7109375" style="20" customWidth="1"/>
    <col min="3869" max="3869" width="3.28515625" style="20" customWidth="1"/>
    <col min="3870" max="3870" width="14.42578125" style="20" customWidth="1"/>
    <col min="3871" max="3871" width="2.42578125" style="20" customWidth="1"/>
    <col min="3872" max="3872" width="12.7109375" style="20" customWidth="1"/>
    <col min="3873" max="3873" width="3.28515625" style="20" customWidth="1"/>
    <col min="3874" max="3874" width="12.7109375" style="20" customWidth="1"/>
    <col min="3875" max="3875" width="2.42578125" style="20" customWidth="1"/>
    <col min="3876" max="3876" width="12.7109375" style="20" customWidth="1"/>
    <col min="3877" max="3877" width="3.28515625" style="20" customWidth="1"/>
    <col min="3878" max="3878" width="14.42578125" style="20" customWidth="1"/>
    <col min="3879" max="3879" width="3.28515625" style="20" customWidth="1"/>
    <col min="3880" max="3880" width="5" style="20" customWidth="1"/>
    <col min="3881" max="3881" width="15.140625" style="20" customWidth="1"/>
    <col min="3882" max="3882" width="8.42578125" style="20" customWidth="1"/>
    <col min="3883" max="3883" width="1.5703125" style="20" customWidth="1"/>
    <col min="3884" max="3884" width="12.7109375" style="20" customWidth="1"/>
    <col min="3885" max="3885" width="1.5703125" style="20" customWidth="1"/>
    <col min="3886" max="3886" width="12.7109375" style="20" customWidth="1"/>
    <col min="3887" max="3887" width="1.5703125" style="20" customWidth="1"/>
    <col min="3888" max="3888" width="12.7109375" style="20" customWidth="1"/>
    <col min="3889" max="4096" width="12.7109375" style="20"/>
    <col min="4097" max="4097" width="5" style="20" customWidth="1"/>
    <col min="4098" max="4098" width="1.5703125" style="20" customWidth="1"/>
    <col min="4099" max="4099" width="19.5703125" style="20" customWidth="1"/>
    <col min="4100" max="4100" width="1.5703125" style="20" customWidth="1"/>
    <col min="4101" max="4101" width="14.42578125" style="20" customWidth="1"/>
    <col min="4102" max="4102" width="1.5703125" style="20" customWidth="1"/>
    <col min="4103" max="4103" width="12.7109375" style="20" customWidth="1"/>
    <col min="4104" max="4104" width="1.5703125" style="20" customWidth="1"/>
    <col min="4105" max="4105" width="12.7109375" style="20" customWidth="1"/>
    <col min="4106" max="4106" width="1.5703125" style="20" customWidth="1"/>
    <col min="4107" max="4107" width="14.42578125" style="20" customWidth="1"/>
    <col min="4108" max="4108" width="1.5703125" style="20" customWidth="1"/>
    <col min="4109" max="4109" width="12.7109375" style="20" customWidth="1"/>
    <col min="4110" max="4110" width="1.5703125" style="20" customWidth="1"/>
    <col min="4111" max="4111" width="12.7109375" style="20" customWidth="1"/>
    <col min="4112" max="4112" width="1.5703125" style="20" customWidth="1"/>
    <col min="4113" max="4113" width="14.42578125" style="20" customWidth="1"/>
    <col min="4114" max="4114" width="1.5703125" style="20" customWidth="1"/>
    <col min="4115" max="4115" width="12.7109375" style="20" customWidth="1"/>
    <col min="4116" max="4116" width="1.5703125" style="20" customWidth="1"/>
    <col min="4117" max="4117" width="12.7109375" style="20" customWidth="1"/>
    <col min="4118" max="4118" width="1.5703125" style="20" customWidth="1"/>
    <col min="4119" max="4119" width="16.140625" style="20" customWidth="1"/>
    <col min="4120" max="4121" width="1.5703125" style="20" customWidth="1"/>
    <col min="4122" max="4122" width="14.42578125" style="20" customWidth="1"/>
    <col min="4123" max="4123" width="2.42578125" style="20" customWidth="1"/>
    <col min="4124" max="4124" width="12.7109375" style="20" customWidth="1"/>
    <col min="4125" max="4125" width="3.28515625" style="20" customWidth="1"/>
    <col min="4126" max="4126" width="14.42578125" style="20" customWidth="1"/>
    <col min="4127" max="4127" width="2.42578125" style="20" customWidth="1"/>
    <col min="4128" max="4128" width="12.7109375" style="20" customWidth="1"/>
    <col min="4129" max="4129" width="3.28515625" style="20" customWidth="1"/>
    <col min="4130" max="4130" width="12.7109375" style="20" customWidth="1"/>
    <col min="4131" max="4131" width="2.42578125" style="20" customWidth="1"/>
    <col min="4132" max="4132" width="12.7109375" style="20" customWidth="1"/>
    <col min="4133" max="4133" width="3.28515625" style="20" customWidth="1"/>
    <col min="4134" max="4134" width="14.42578125" style="20" customWidth="1"/>
    <col min="4135" max="4135" width="3.28515625" style="20" customWidth="1"/>
    <col min="4136" max="4136" width="5" style="20" customWidth="1"/>
    <col min="4137" max="4137" width="15.140625" style="20" customWidth="1"/>
    <col min="4138" max="4138" width="8.42578125" style="20" customWidth="1"/>
    <col min="4139" max="4139" width="1.5703125" style="20" customWidth="1"/>
    <col min="4140" max="4140" width="12.7109375" style="20" customWidth="1"/>
    <col min="4141" max="4141" width="1.5703125" style="20" customWidth="1"/>
    <col min="4142" max="4142" width="12.7109375" style="20" customWidth="1"/>
    <col min="4143" max="4143" width="1.5703125" style="20" customWidth="1"/>
    <col min="4144" max="4144" width="12.7109375" style="20" customWidth="1"/>
    <col min="4145" max="4352" width="12.7109375" style="20"/>
    <col min="4353" max="4353" width="5" style="20" customWidth="1"/>
    <col min="4354" max="4354" width="1.5703125" style="20" customWidth="1"/>
    <col min="4355" max="4355" width="19.5703125" style="20" customWidth="1"/>
    <col min="4356" max="4356" width="1.5703125" style="20" customWidth="1"/>
    <col min="4357" max="4357" width="14.42578125" style="20" customWidth="1"/>
    <col min="4358" max="4358" width="1.5703125" style="20" customWidth="1"/>
    <col min="4359" max="4359" width="12.7109375" style="20" customWidth="1"/>
    <col min="4360" max="4360" width="1.5703125" style="20" customWidth="1"/>
    <col min="4361" max="4361" width="12.7109375" style="20" customWidth="1"/>
    <col min="4362" max="4362" width="1.5703125" style="20" customWidth="1"/>
    <col min="4363" max="4363" width="14.42578125" style="20" customWidth="1"/>
    <col min="4364" max="4364" width="1.5703125" style="20" customWidth="1"/>
    <col min="4365" max="4365" width="12.7109375" style="20" customWidth="1"/>
    <col min="4366" max="4366" width="1.5703125" style="20" customWidth="1"/>
    <col min="4367" max="4367" width="12.7109375" style="20" customWidth="1"/>
    <col min="4368" max="4368" width="1.5703125" style="20" customWidth="1"/>
    <col min="4369" max="4369" width="14.42578125" style="20" customWidth="1"/>
    <col min="4370" max="4370" width="1.5703125" style="20" customWidth="1"/>
    <col min="4371" max="4371" width="12.7109375" style="20" customWidth="1"/>
    <col min="4372" max="4372" width="1.5703125" style="20" customWidth="1"/>
    <col min="4373" max="4373" width="12.7109375" style="20" customWidth="1"/>
    <col min="4374" max="4374" width="1.5703125" style="20" customWidth="1"/>
    <col min="4375" max="4375" width="16.140625" style="20" customWidth="1"/>
    <col min="4376" max="4377" width="1.5703125" style="20" customWidth="1"/>
    <col min="4378" max="4378" width="14.42578125" style="20" customWidth="1"/>
    <col min="4379" max="4379" width="2.42578125" style="20" customWidth="1"/>
    <col min="4380" max="4380" width="12.7109375" style="20" customWidth="1"/>
    <col min="4381" max="4381" width="3.28515625" style="20" customWidth="1"/>
    <col min="4382" max="4382" width="14.42578125" style="20" customWidth="1"/>
    <col min="4383" max="4383" width="2.42578125" style="20" customWidth="1"/>
    <col min="4384" max="4384" width="12.7109375" style="20" customWidth="1"/>
    <col min="4385" max="4385" width="3.28515625" style="20" customWidth="1"/>
    <col min="4386" max="4386" width="12.7109375" style="20" customWidth="1"/>
    <col min="4387" max="4387" width="2.42578125" style="20" customWidth="1"/>
    <col min="4388" max="4388" width="12.7109375" style="20" customWidth="1"/>
    <col min="4389" max="4389" width="3.28515625" style="20" customWidth="1"/>
    <col min="4390" max="4390" width="14.42578125" style="20" customWidth="1"/>
    <col min="4391" max="4391" width="3.28515625" style="20" customWidth="1"/>
    <col min="4392" max="4392" width="5" style="20" customWidth="1"/>
    <col min="4393" max="4393" width="15.140625" style="20" customWidth="1"/>
    <col min="4394" max="4394" width="8.42578125" style="20" customWidth="1"/>
    <col min="4395" max="4395" width="1.5703125" style="20" customWidth="1"/>
    <col min="4396" max="4396" width="12.7109375" style="20" customWidth="1"/>
    <col min="4397" max="4397" width="1.5703125" style="20" customWidth="1"/>
    <col min="4398" max="4398" width="12.7109375" style="20" customWidth="1"/>
    <col min="4399" max="4399" width="1.5703125" style="20" customWidth="1"/>
    <col min="4400" max="4400" width="12.7109375" style="20" customWidth="1"/>
    <col min="4401" max="4608" width="12.7109375" style="20"/>
    <col min="4609" max="4609" width="5" style="20" customWidth="1"/>
    <col min="4610" max="4610" width="1.5703125" style="20" customWidth="1"/>
    <col min="4611" max="4611" width="19.5703125" style="20" customWidth="1"/>
    <col min="4612" max="4612" width="1.5703125" style="20" customWidth="1"/>
    <col min="4613" max="4613" width="14.42578125" style="20" customWidth="1"/>
    <col min="4614" max="4614" width="1.5703125" style="20" customWidth="1"/>
    <col min="4615" max="4615" width="12.7109375" style="20" customWidth="1"/>
    <col min="4616" max="4616" width="1.5703125" style="20" customWidth="1"/>
    <col min="4617" max="4617" width="12.7109375" style="20" customWidth="1"/>
    <col min="4618" max="4618" width="1.5703125" style="20" customWidth="1"/>
    <col min="4619" max="4619" width="14.42578125" style="20" customWidth="1"/>
    <col min="4620" max="4620" width="1.5703125" style="20" customWidth="1"/>
    <col min="4621" max="4621" width="12.7109375" style="20" customWidth="1"/>
    <col min="4622" max="4622" width="1.5703125" style="20" customWidth="1"/>
    <col min="4623" max="4623" width="12.7109375" style="20" customWidth="1"/>
    <col min="4624" max="4624" width="1.5703125" style="20" customWidth="1"/>
    <col min="4625" max="4625" width="14.42578125" style="20" customWidth="1"/>
    <col min="4626" max="4626" width="1.5703125" style="20" customWidth="1"/>
    <col min="4627" max="4627" width="12.7109375" style="20" customWidth="1"/>
    <col min="4628" max="4628" width="1.5703125" style="20" customWidth="1"/>
    <col min="4629" max="4629" width="12.7109375" style="20" customWidth="1"/>
    <col min="4630" max="4630" width="1.5703125" style="20" customWidth="1"/>
    <col min="4631" max="4631" width="16.140625" style="20" customWidth="1"/>
    <col min="4632" max="4633" width="1.5703125" style="20" customWidth="1"/>
    <col min="4634" max="4634" width="14.42578125" style="20" customWidth="1"/>
    <col min="4635" max="4635" width="2.42578125" style="20" customWidth="1"/>
    <col min="4636" max="4636" width="12.7109375" style="20" customWidth="1"/>
    <col min="4637" max="4637" width="3.28515625" style="20" customWidth="1"/>
    <col min="4638" max="4638" width="14.42578125" style="20" customWidth="1"/>
    <col min="4639" max="4639" width="2.42578125" style="20" customWidth="1"/>
    <col min="4640" max="4640" width="12.7109375" style="20" customWidth="1"/>
    <col min="4641" max="4641" width="3.28515625" style="20" customWidth="1"/>
    <col min="4642" max="4642" width="12.7109375" style="20" customWidth="1"/>
    <col min="4643" max="4643" width="2.42578125" style="20" customWidth="1"/>
    <col min="4644" max="4644" width="12.7109375" style="20" customWidth="1"/>
    <col min="4645" max="4645" width="3.28515625" style="20" customWidth="1"/>
    <col min="4646" max="4646" width="14.42578125" style="20" customWidth="1"/>
    <col min="4647" max="4647" width="3.28515625" style="20" customWidth="1"/>
    <col min="4648" max="4648" width="5" style="20" customWidth="1"/>
    <col min="4649" max="4649" width="15.140625" style="20" customWidth="1"/>
    <col min="4650" max="4650" width="8.42578125" style="20" customWidth="1"/>
    <col min="4651" max="4651" width="1.5703125" style="20" customWidth="1"/>
    <col min="4652" max="4652" width="12.7109375" style="20" customWidth="1"/>
    <col min="4653" max="4653" width="1.5703125" style="20" customWidth="1"/>
    <col min="4654" max="4654" width="12.7109375" style="20" customWidth="1"/>
    <col min="4655" max="4655" width="1.5703125" style="20" customWidth="1"/>
    <col min="4656" max="4656" width="12.7109375" style="20" customWidth="1"/>
    <col min="4657" max="4864" width="12.7109375" style="20"/>
    <col min="4865" max="4865" width="5" style="20" customWidth="1"/>
    <col min="4866" max="4866" width="1.5703125" style="20" customWidth="1"/>
    <col min="4867" max="4867" width="19.5703125" style="20" customWidth="1"/>
    <col min="4868" max="4868" width="1.5703125" style="20" customWidth="1"/>
    <col min="4869" max="4869" width="14.42578125" style="20" customWidth="1"/>
    <col min="4870" max="4870" width="1.5703125" style="20" customWidth="1"/>
    <col min="4871" max="4871" width="12.7109375" style="20" customWidth="1"/>
    <col min="4872" max="4872" width="1.5703125" style="20" customWidth="1"/>
    <col min="4873" max="4873" width="12.7109375" style="20" customWidth="1"/>
    <col min="4874" max="4874" width="1.5703125" style="20" customWidth="1"/>
    <col min="4875" max="4875" width="14.42578125" style="20" customWidth="1"/>
    <col min="4876" max="4876" width="1.5703125" style="20" customWidth="1"/>
    <col min="4877" max="4877" width="12.7109375" style="20" customWidth="1"/>
    <col min="4878" max="4878" width="1.5703125" style="20" customWidth="1"/>
    <col min="4879" max="4879" width="12.7109375" style="20" customWidth="1"/>
    <col min="4880" max="4880" width="1.5703125" style="20" customWidth="1"/>
    <col min="4881" max="4881" width="14.42578125" style="20" customWidth="1"/>
    <col min="4882" max="4882" width="1.5703125" style="20" customWidth="1"/>
    <col min="4883" max="4883" width="12.7109375" style="20" customWidth="1"/>
    <col min="4884" max="4884" width="1.5703125" style="20" customWidth="1"/>
    <col min="4885" max="4885" width="12.7109375" style="20" customWidth="1"/>
    <col min="4886" max="4886" width="1.5703125" style="20" customWidth="1"/>
    <col min="4887" max="4887" width="16.140625" style="20" customWidth="1"/>
    <col min="4888" max="4889" width="1.5703125" style="20" customWidth="1"/>
    <col min="4890" max="4890" width="14.42578125" style="20" customWidth="1"/>
    <col min="4891" max="4891" width="2.42578125" style="20" customWidth="1"/>
    <col min="4892" max="4892" width="12.7109375" style="20" customWidth="1"/>
    <col min="4893" max="4893" width="3.28515625" style="20" customWidth="1"/>
    <col min="4894" max="4894" width="14.42578125" style="20" customWidth="1"/>
    <col min="4895" max="4895" width="2.42578125" style="20" customWidth="1"/>
    <col min="4896" max="4896" width="12.7109375" style="20" customWidth="1"/>
    <col min="4897" max="4897" width="3.28515625" style="20" customWidth="1"/>
    <col min="4898" max="4898" width="12.7109375" style="20" customWidth="1"/>
    <col min="4899" max="4899" width="2.42578125" style="20" customWidth="1"/>
    <col min="4900" max="4900" width="12.7109375" style="20" customWidth="1"/>
    <col min="4901" max="4901" width="3.28515625" style="20" customWidth="1"/>
    <col min="4902" max="4902" width="14.42578125" style="20" customWidth="1"/>
    <col min="4903" max="4903" width="3.28515625" style="20" customWidth="1"/>
    <col min="4904" max="4904" width="5" style="20" customWidth="1"/>
    <col min="4905" max="4905" width="15.140625" style="20" customWidth="1"/>
    <col min="4906" max="4906" width="8.42578125" style="20" customWidth="1"/>
    <col min="4907" max="4907" width="1.5703125" style="20" customWidth="1"/>
    <col min="4908" max="4908" width="12.7109375" style="20" customWidth="1"/>
    <col min="4909" max="4909" width="1.5703125" style="20" customWidth="1"/>
    <col min="4910" max="4910" width="12.7109375" style="20" customWidth="1"/>
    <col min="4911" max="4911" width="1.5703125" style="20" customWidth="1"/>
    <col min="4912" max="4912" width="12.7109375" style="20" customWidth="1"/>
    <col min="4913" max="5120" width="12.7109375" style="20"/>
    <col min="5121" max="5121" width="5" style="20" customWidth="1"/>
    <col min="5122" max="5122" width="1.5703125" style="20" customWidth="1"/>
    <col min="5123" max="5123" width="19.5703125" style="20" customWidth="1"/>
    <col min="5124" max="5124" width="1.5703125" style="20" customWidth="1"/>
    <col min="5125" max="5125" width="14.42578125" style="20" customWidth="1"/>
    <col min="5126" max="5126" width="1.5703125" style="20" customWidth="1"/>
    <col min="5127" max="5127" width="12.7109375" style="20" customWidth="1"/>
    <col min="5128" max="5128" width="1.5703125" style="20" customWidth="1"/>
    <col min="5129" max="5129" width="12.7109375" style="20" customWidth="1"/>
    <col min="5130" max="5130" width="1.5703125" style="20" customWidth="1"/>
    <col min="5131" max="5131" width="14.42578125" style="20" customWidth="1"/>
    <col min="5132" max="5132" width="1.5703125" style="20" customWidth="1"/>
    <col min="5133" max="5133" width="12.7109375" style="20" customWidth="1"/>
    <col min="5134" max="5134" width="1.5703125" style="20" customWidth="1"/>
    <col min="5135" max="5135" width="12.7109375" style="20" customWidth="1"/>
    <col min="5136" max="5136" width="1.5703125" style="20" customWidth="1"/>
    <col min="5137" max="5137" width="14.42578125" style="20" customWidth="1"/>
    <col min="5138" max="5138" width="1.5703125" style="20" customWidth="1"/>
    <col min="5139" max="5139" width="12.7109375" style="20" customWidth="1"/>
    <col min="5140" max="5140" width="1.5703125" style="20" customWidth="1"/>
    <col min="5141" max="5141" width="12.7109375" style="20" customWidth="1"/>
    <col min="5142" max="5142" width="1.5703125" style="20" customWidth="1"/>
    <col min="5143" max="5143" width="16.140625" style="20" customWidth="1"/>
    <col min="5144" max="5145" width="1.5703125" style="20" customWidth="1"/>
    <col min="5146" max="5146" width="14.42578125" style="20" customWidth="1"/>
    <col min="5147" max="5147" width="2.42578125" style="20" customWidth="1"/>
    <col min="5148" max="5148" width="12.7109375" style="20" customWidth="1"/>
    <col min="5149" max="5149" width="3.28515625" style="20" customWidth="1"/>
    <col min="5150" max="5150" width="14.42578125" style="20" customWidth="1"/>
    <col min="5151" max="5151" width="2.42578125" style="20" customWidth="1"/>
    <col min="5152" max="5152" width="12.7109375" style="20" customWidth="1"/>
    <col min="5153" max="5153" width="3.28515625" style="20" customWidth="1"/>
    <col min="5154" max="5154" width="12.7109375" style="20" customWidth="1"/>
    <col min="5155" max="5155" width="2.42578125" style="20" customWidth="1"/>
    <col min="5156" max="5156" width="12.7109375" style="20" customWidth="1"/>
    <col min="5157" max="5157" width="3.28515625" style="20" customWidth="1"/>
    <col min="5158" max="5158" width="14.42578125" style="20" customWidth="1"/>
    <col min="5159" max="5159" width="3.28515625" style="20" customWidth="1"/>
    <col min="5160" max="5160" width="5" style="20" customWidth="1"/>
    <col min="5161" max="5161" width="15.140625" style="20" customWidth="1"/>
    <col min="5162" max="5162" width="8.42578125" style="20" customWidth="1"/>
    <col min="5163" max="5163" width="1.5703125" style="20" customWidth="1"/>
    <col min="5164" max="5164" width="12.7109375" style="20" customWidth="1"/>
    <col min="5165" max="5165" width="1.5703125" style="20" customWidth="1"/>
    <col min="5166" max="5166" width="12.7109375" style="20" customWidth="1"/>
    <col min="5167" max="5167" width="1.5703125" style="20" customWidth="1"/>
    <col min="5168" max="5168" width="12.7109375" style="20" customWidth="1"/>
    <col min="5169" max="5376" width="12.7109375" style="20"/>
    <col min="5377" max="5377" width="5" style="20" customWidth="1"/>
    <col min="5378" max="5378" width="1.5703125" style="20" customWidth="1"/>
    <col min="5379" max="5379" width="19.5703125" style="20" customWidth="1"/>
    <col min="5380" max="5380" width="1.5703125" style="20" customWidth="1"/>
    <col min="5381" max="5381" width="14.42578125" style="20" customWidth="1"/>
    <col min="5382" max="5382" width="1.5703125" style="20" customWidth="1"/>
    <col min="5383" max="5383" width="12.7109375" style="20" customWidth="1"/>
    <col min="5384" max="5384" width="1.5703125" style="20" customWidth="1"/>
    <col min="5385" max="5385" width="12.7109375" style="20" customWidth="1"/>
    <col min="5386" max="5386" width="1.5703125" style="20" customWidth="1"/>
    <col min="5387" max="5387" width="14.42578125" style="20" customWidth="1"/>
    <col min="5388" max="5388" width="1.5703125" style="20" customWidth="1"/>
    <col min="5389" max="5389" width="12.7109375" style="20" customWidth="1"/>
    <col min="5390" max="5390" width="1.5703125" style="20" customWidth="1"/>
    <col min="5391" max="5391" width="12.7109375" style="20" customWidth="1"/>
    <col min="5392" max="5392" width="1.5703125" style="20" customWidth="1"/>
    <col min="5393" max="5393" width="14.42578125" style="20" customWidth="1"/>
    <col min="5394" max="5394" width="1.5703125" style="20" customWidth="1"/>
    <col min="5395" max="5395" width="12.7109375" style="20" customWidth="1"/>
    <col min="5396" max="5396" width="1.5703125" style="20" customWidth="1"/>
    <col min="5397" max="5397" width="12.7109375" style="20" customWidth="1"/>
    <col min="5398" max="5398" width="1.5703125" style="20" customWidth="1"/>
    <col min="5399" max="5399" width="16.140625" style="20" customWidth="1"/>
    <col min="5400" max="5401" width="1.5703125" style="20" customWidth="1"/>
    <col min="5402" max="5402" width="14.42578125" style="20" customWidth="1"/>
    <col min="5403" max="5403" width="2.42578125" style="20" customWidth="1"/>
    <col min="5404" max="5404" width="12.7109375" style="20" customWidth="1"/>
    <col min="5405" max="5405" width="3.28515625" style="20" customWidth="1"/>
    <col min="5406" max="5406" width="14.42578125" style="20" customWidth="1"/>
    <col min="5407" max="5407" width="2.42578125" style="20" customWidth="1"/>
    <col min="5408" max="5408" width="12.7109375" style="20" customWidth="1"/>
    <col min="5409" max="5409" width="3.28515625" style="20" customWidth="1"/>
    <col min="5410" max="5410" width="12.7109375" style="20" customWidth="1"/>
    <col min="5411" max="5411" width="2.42578125" style="20" customWidth="1"/>
    <col min="5412" max="5412" width="12.7109375" style="20" customWidth="1"/>
    <col min="5413" max="5413" width="3.28515625" style="20" customWidth="1"/>
    <col min="5414" max="5414" width="14.42578125" style="20" customWidth="1"/>
    <col min="5415" max="5415" width="3.28515625" style="20" customWidth="1"/>
    <col min="5416" max="5416" width="5" style="20" customWidth="1"/>
    <col min="5417" max="5417" width="15.140625" style="20" customWidth="1"/>
    <col min="5418" max="5418" width="8.42578125" style="20" customWidth="1"/>
    <col min="5419" max="5419" width="1.5703125" style="20" customWidth="1"/>
    <col min="5420" max="5420" width="12.7109375" style="20" customWidth="1"/>
    <col min="5421" max="5421" width="1.5703125" style="20" customWidth="1"/>
    <col min="5422" max="5422" width="12.7109375" style="20" customWidth="1"/>
    <col min="5423" max="5423" width="1.5703125" style="20" customWidth="1"/>
    <col min="5424" max="5424" width="12.7109375" style="20" customWidth="1"/>
    <col min="5425" max="5632" width="12.7109375" style="20"/>
    <col min="5633" max="5633" width="5" style="20" customWidth="1"/>
    <col min="5634" max="5634" width="1.5703125" style="20" customWidth="1"/>
    <col min="5635" max="5635" width="19.5703125" style="20" customWidth="1"/>
    <col min="5636" max="5636" width="1.5703125" style="20" customWidth="1"/>
    <col min="5637" max="5637" width="14.42578125" style="20" customWidth="1"/>
    <col min="5638" max="5638" width="1.5703125" style="20" customWidth="1"/>
    <col min="5639" max="5639" width="12.7109375" style="20" customWidth="1"/>
    <col min="5640" max="5640" width="1.5703125" style="20" customWidth="1"/>
    <col min="5641" max="5641" width="12.7109375" style="20" customWidth="1"/>
    <col min="5642" max="5642" width="1.5703125" style="20" customWidth="1"/>
    <col min="5643" max="5643" width="14.42578125" style="20" customWidth="1"/>
    <col min="5644" max="5644" width="1.5703125" style="20" customWidth="1"/>
    <col min="5645" max="5645" width="12.7109375" style="20" customWidth="1"/>
    <col min="5646" max="5646" width="1.5703125" style="20" customWidth="1"/>
    <col min="5647" max="5647" width="12.7109375" style="20" customWidth="1"/>
    <col min="5648" max="5648" width="1.5703125" style="20" customWidth="1"/>
    <col min="5649" max="5649" width="14.42578125" style="20" customWidth="1"/>
    <col min="5650" max="5650" width="1.5703125" style="20" customWidth="1"/>
    <col min="5651" max="5651" width="12.7109375" style="20" customWidth="1"/>
    <col min="5652" max="5652" width="1.5703125" style="20" customWidth="1"/>
    <col min="5653" max="5653" width="12.7109375" style="20" customWidth="1"/>
    <col min="5654" max="5654" width="1.5703125" style="20" customWidth="1"/>
    <col min="5655" max="5655" width="16.140625" style="20" customWidth="1"/>
    <col min="5656" max="5657" width="1.5703125" style="20" customWidth="1"/>
    <col min="5658" max="5658" width="14.42578125" style="20" customWidth="1"/>
    <col min="5659" max="5659" width="2.42578125" style="20" customWidth="1"/>
    <col min="5660" max="5660" width="12.7109375" style="20" customWidth="1"/>
    <col min="5661" max="5661" width="3.28515625" style="20" customWidth="1"/>
    <col min="5662" max="5662" width="14.42578125" style="20" customWidth="1"/>
    <col min="5663" max="5663" width="2.42578125" style="20" customWidth="1"/>
    <col min="5664" max="5664" width="12.7109375" style="20" customWidth="1"/>
    <col min="5665" max="5665" width="3.28515625" style="20" customWidth="1"/>
    <col min="5666" max="5666" width="12.7109375" style="20" customWidth="1"/>
    <col min="5667" max="5667" width="2.42578125" style="20" customWidth="1"/>
    <col min="5668" max="5668" width="12.7109375" style="20" customWidth="1"/>
    <col min="5669" max="5669" width="3.28515625" style="20" customWidth="1"/>
    <col min="5670" max="5670" width="14.42578125" style="20" customWidth="1"/>
    <col min="5671" max="5671" width="3.28515625" style="20" customWidth="1"/>
    <col min="5672" max="5672" width="5" style="20" customWidth="1"/>
    <col min="5673" max="5673" width="15.140625" style="20" customWidth="1"/>
    <col min="5674" max="5674" width="8.42578125" style="20" customWidth="1"/>
    <col min="5675" max="5675" width="1.5703125" style="20" customWidth="1"/>
    <col min="5676" max="5676" width="12.7109375" style="20" customWidth="1"/>
    <col min="5677" max="5677" width="1.5703125" style="20" customWidth="1"/>
    <col min="5678" max="5678" width="12.7109375" style="20" customWidth="1"/>
    <col min="5679" max="5679" width="1.5703125" style="20" customWidth="1"/>
    <col min="5680" max="5680" width="12.7109375" style="20" customWidth="1"/>
    <col min="5681" max="5888" width="12.7109375" style="20"/>
    <col min="5889" max="5889" width="5" style="20" customWidth="1"/>
    <col min="5890" max="5890" width="1.5703125" style="20" customWidth="1"/>
    <col min="5891" max="5891" width="19.5703125" style="20" customWidth="1"/>
    <col min="5892" max="5892" width="1.5703125" style="20" customWidth="1"/>
    <col min="5893" max="5893" width="14.42578125" style="20" customWidth="1"/>
    <col min="5894" max="5894" width="1.5703125" style="20" customWidth="1"/>
    <col min="5895" max="5895" width="12.7109375" style="20" customWidth="1"/>
    <col min="5896" max="5896" width="1.5703125" style="20" customWidth="1"/>
    <col min="5897" max="5897" width="12.7109375" style="20" customWidth="1"/>
    <col min="5898" max="5898" width="1.5703125" style="20" customWidth="1"/>
    <col min="5899" max="5899" width="14.42578125" style="20" customWidth="1"/>
    <col min="5900" max="5900" width="1.5703125" style="20" customWidth="1"/>
    <col min="5901" max="5901" width="12.7109375" style="20" customWidth="1"/>
    <col min="5902" max="5902" width="1.5703125" style="20" customWidth="1"/>
    <col min="5903" max="5903" width="12.7109375" style="20" customWidth="1"/>
    <col min="5904" max="5904" width="1.5703125" style="20" customWidth="1"/>
    <col min="5905" max="5905" width="14.42578125" style="20" customWidth="1"/>
    <col min="5906" max="5906" width="1.5703125" style="20" customWidth="1"/>
    <col min="5907" max="5907" width="12.7109375" style="20" customWidth="1"/>
    <col min="5908" max="5908" width="1.5703125" style="20" customWidth="1"/>
    <col min="5909" max="5909" width="12.7109375" style="20" customWidth="1"/>
    <col min="5910" max="5910" width="1.5703125" style="20" customWidth="1"/>
    <col min="5911" max="5911" width="16.140625" style="20" customWidth="1"/>
    <col min="5912" max="5913" width="1.5703125" style="20" customWidth="1"/>
    <col min="5914" max="5914" width="14.42578125" style="20" customWidth="1"/>
    <col min="5915" max="5915" width="2.42578125" style="20" customWidth="1"/>
    <col min="5916" max="5916" width="12.7109375" style="20" customWidth="1"/>
    <col min="5917" max="5917" width="3.28515625" style="20" customWidth="1"/>
    <col min="5918" max="5918" width="14.42578125" style="20" customWidth="1"/>
    <col min="5919" max="5919" width="2.42578125" style="20" customWidth="1"/>
    <col min="5920" max="5920" width="12.7109375" style="20" customWidth="1"/>
    <col min="5921" max="5921" width="3.28515625" style="20" customWidth="1"/>
    <col min="5922" max="5922" width="12.7109375" style="20" customWidth="1"/>
    <col min="5923" max="5923" width="2.42578125" style="20" customWidth="1"/>
    <col min="5924" max="5924" width="12.7109375" style="20" customWidth="1"/>
    <col min="5925" max="5925" width="3.28515625" style="20" customWidth="1"/>
    <col min="5926" max="5926" width="14.42578125" style="20" customWidth="1"/>
    <col min="5927" max="5927" width="3.28515625" style="20" customWidth="1"/>
    <col min="5928" max="5928" width="5" style="20" customWidth="1"/>
    <col min="5929" max="5929" width="15.140625" style="20" customWidth="1"/>
    <col min="5930" max="5930" width="8.42578125" style="20" customWidth="1"/>
    <col min="5931" max="5931" width="1.5703125" style="20" customWidth="1"/>
    <col min="5932" max="5932" width="12.7109375" style="20" customWidth="1"/>
    <col min="5933" max="5933" width="1.5703125" style="20" customWidth="1"/>
    <col min="5934" max="5934" width="12.7109375" style="20" customWidth="1"/>
    <col min="5935" max="5935" width="1.5703125" style="20" customWidth="1"/>
    <col min="5936" max="5936" width="12.7109375" style="20" customWidth="1"/>
    <col min="5937" max="6144" width="12.7109375" style="20"/>
    <col min="6145" max="6145" width="5" style="20" customWidth="1"/>
    <col min="6146" max="6146" width="1.5703125" style="20" customWidth="1"/>
    <col min="6147" max="6147" width="19.5703125" style="20" customWidth="1"/>
    <col min="6148" max="6148" width="1.5703125" style="20" customWidth="1"/>
    <col min="6149" max="6149" width="14.42578125" style="20" customWidth="1"/>
    <col min="6150" max="6150" width="1.5703125" style="20" customWidth="1"/>
    <col min="6151" max="6151" width="12.7109375" style="20" customWidth="1"/>
    <col min="6152" max="6152" width="1.5703125" style="20" customWidth="1"/>
    <col min="6153" max="6153" width="12.7109375" style="20" customWidth="1"/>
    <col min="6154" max="6154" width="1.5703125" style="20" customWidth="1"/>
    <col min="6155" max="6155" width="14.42578125" style="20" customWidth="1"/>
    <col min="6156" max="6156" width="1.5703125" style="20" customWidth="1"/>
    <col min="6157" max="6157" width="12.7109375" style="20" customWidth="1"/>
    <col min="6158" max="6158" width="1.5703125" style="20" customWidth="1"/>
    <col min="6159" max="6159" width="12.7109375" style="20" customWidth="1"/>
    <col min="6160" max="6160" width="1.5703125" style="20" customWidth="1"/>
    <col min="6161" max="6161" width="14.42578125" style="20" customWidth="1"/>
    <col min="6162" max="6162" width="1.5703125" style="20" customWidth="1"/>
    <col min="6163" max="6163" width="12.7109375" style="20" customWidth="1"/>
    <col min="6164" max="6164" width="1.5703125" style="20" customWidth="1"/>
    <col min="6165" max="6165" width="12.7109375" style="20" customWidth="1"/>
    <col min="6166" max="6166" width="1.5703125" style="20" customWidth="1"/>
    <col min="6167" max="6167" width="16.140625" style="20" customWidth="1"/>
    <col min="6168" max="6169" width="1.5703125" style="20" customWidth="1"/>
    <col min="6170" max="6170" width="14.42578125" style="20" customWidth="1"/>
    <col min="6171" max="6171" width="2.42578125" style="20" customWidth="1"/>
    <col min="6172" max="6172" width="12.7109375" style="20" customWidth="1"/>
    <col min="6173" max="6173" width="3.28515625" style="20" customWidth="1"/>
    <col min="6174" max="6174" width="14.42578125" style="20" customWidth="1"/>
    <col min="6175" max="6175" width="2.42578125" style="20" customWidth="1"/>
    <col min="6176" max="6176" width="12.7109375" style="20" customWidth="1"/>
    <col min="6177" max="6177" width="3.28515625" style="20" customWidth="1"/>
    <col min="6178" max="6178" width="12.7109375" style="20" customWidth="1"/>
    <col min="6179" max="6179" width="2.42578125" style="20" customWidth="1"/>
    <col min="6180" max="6180" width="12.7109375" style="20" customWidth="1"/>
    <col min="6181" max="6181" width="3.28515625" style="20" customWidth="1"/>
    <col min="6182" max="6182" width="14.42578125" style="20" customWidth="1"/>
    <col min="6183" max="6183" width="3.28515625" style="20" customWidth="1"/>
    <col min="6184" max="6184" width="5" style="20" customWidth="1"/>
    <col min="6185" max="6185" width="15.140625" style="20" customWidth="1"/>
    <col min="6186" max="6186" width="8.42578125" style="20" customWidth="1"/>
    <col min="6187" max="6187" width="1.5703125" style="20" customWidth="1"/>
    <col min="6188" max="6188" width="12.7109375" style="20" customWidth="1"/>
    <col min="6189" max="6189" width="1.5703125" style="20" customWidth="1"/>
    <col min="6190" max="6190" width="12.7109375" style="20" customWidth="1"/>
    <col min="6191" max="6191" width="1.5703125" style="20" customWidth="1"/>
    <col min="6192" max="6192" width="12.7109375" style="20" customWidth="1"/>
    <col min="6193" max="6400" width="12.7109375" style="20"/>
    <col min="6401" max="6401" width="5" style="20" customWidth="1"/>
    <col min="6402" max="6402" width="1.5703125" style="20" customWidth="1"/>
    <col min="6403" max="6403" width="19.5703125" style="20" customWidth="1"/>
    <col min="6404" max="6404" width="1.5703125" style="20" customWidth="1"/>
    <col min="6405" max="6405" width="14.42578125" style="20" customWidth="1"/>
    <col min="6406" max="6406" width="1.5703125" style="20" customWidth="1"/>
    <col min="6407" max="6407" width="12.7109375" style="20" customWidth="1"/>
    <col min="6408" max="6408" width="1.5703125" style="20" customWidth="1"/>
    <col min="6409" max="6409" width="12.7109375" style="20" customWidth="1"/>
    <col min="6410" max="6410" width="1.5703125" style="20" customWidth="1"/>
    <col min="6411" max="6411" width="14.42578125" style="20" customWidth="1"/>
    <col min="6412" max="6412" width="1.5703125" style="20" customWidth="1"/>
    <col min="6413" max="6413" width="12.7109375" style="20" customWidth="1"/>
    <col min="6414" max="6414" width="1.5703125" style="20" customWidth="1"/>
    <col min="6415" max="6415" width="12.7109375" style="20" customWidth="1"/>
    <col min="6416" max="6416" width="1.5703125" style="20" customWidth="1"/>
    <col min="6417" max="6417" width="14.42578125" style="20" customWidth="1"/>
    <col min="6418" max="6418" width="1.5703125" style="20" customWidth="1"/>
    <col min="6419" max="6419" width="12.7109375" style="20" customWidth="1"/>
    <col min="6420" max="6420" width="1.5703125" style="20" customWidth="1"/>
    <col min="6421" max="6421" width="12.7109375" style="20" customWidth="1"/>
    <col min="6422" max="6422" width="1.5703125" style="20" customWidth="1"/>
    <col min="6423" max="6423" width="16.140625" style="20" customWidth="1"/>
    <col min="6424" max="6425" width="1.5703125" style="20" customWidth="1"/>
    <col min="6426" max="6426" width="14.42578125" style="20" customWidth="1"/>
    <col min="6427" max="6427" width="2.42578125" style="20" customWidth="1"/>
    <col min="6428" max="6428" width="12.7109375" style="20" customWidth="1"/>
    <col min="6429" max="6429" width="3.28515625" style="20" customWidth="1"/>
    <col min="6430" max="6430" width="14.42578125" style="20" customWidth="1"/>
    <col min="6431" max="6431" width="2.42578125" style="20" customWidth="1"/>
    <col min="6432" max="6432" width="12.7109375" style="20" customWidth="1"/>
    <col min="6433" max="6433" width="3.28515625" style="20" customWidth="1"/>
    <col min="6434" max="6434" width="12.7109375" style="20" customWidth="1"/>
    <col min="6435" max="6435" width="2.42578125" style="20" customWidth="1"/>
    <col min="6436" max="6436" width="12.7109375" style="20" customWidth="1"/>
    <col min="6437" max="6437" width="3.28515625" style="20" customWidth="1"/>
    <col min="6438" max="6438" width="14.42578125" style="20" customWidth="1"/>
    <col min="6439" max="6439" width="3.28515625" style="20" customWidth="1"/>
    <col min="6440" max="6440" width="5" style="20" customWidth="1"/>
    <col min="6441" max="6441" width="15.140625" style="20" customWidth="1"/>
    <col min="6442" max="6442" width="8.42578125" style="20" customWidth="1"/>
    <col min="6443" max="6443" width="1.5703125" style="20" customWidth="1"/>
    <col min="6444" max="6444" width="12.7109375" style="20" customWidth="1"/>
    <col min="6445" max="6445" width="1.5703125" style="20" customWidth="1"/>
    <col min="6446" max="6446" width="12.7109375" style="20" customWidth="1"/>
    <col min="6447" max="6447" width="1.5703125" style="20" customWidth="1"/>
    <col min="6448" max="6448" width="12.7109375" style="20" customWidth="1"/>
    <col min="6449" max="6656" width="12.7109375" style="20"/>
    <col min="6657" max="6657" width="5" style="20" customWidth="1"/>
    <col min="6658" max="6658" width="1.5703125" style="20" customWidth="1"/>
    <col min="6659" max="6659" width="19.5703125" style="20" customWidth="1"/>
    <col min="6660" max="6660" width="1.5703125" style="20" customWidth="1"/>
    <col min="6661" max="6661" width="14.42578125" style="20" customWidth="1"/>
    <col min="6662" max="6662" width="1.5703125" style="20" customWidth="1"/>
    <col min="6663" max="6663" width="12.7109375" style="20" customWidth="1"/>
    <col min="6664" max="6664" width="1.5703125" style="20" customWidth="1"/>
    <col min="6665" max="6665" width="12.7109375" style="20" customWidth="1"/>
    <col min="6666" max="6666" width="1.5703125" style="20" customWidth="1"/>
    <col min="6667" max="6667" width="14.42578125" style="20" customWidth="1"/>
    <col min="6668" max="6668" width="1.5703125" style="20" customWidth="1"/>
    <col min="6669" max="6669" width="12.7109375" style="20" customWidth="1"/>
    <col min="6670" max="6670" width="1.5703125" style="20" customWidth="1"/>
    <col min="6671" max="6671" width="12.7109375" style="20" customWidth="1"/>
    <col min="6672" max="6672" width="1.5703125" style="20" customWidth="1"/>
    <col min="6673" max="6673" width="14.42578125" style="20" customWidth="1"/>
    <col min="6674" max="6674" width="1.5703125" style="20" customWidth="1"/>
    <col min="6675" max="6675" width="12.7109375" style="20" customWidth="1"/>
    <col min="6676" max="6676" width="1.5703125" style="20" customWidth="1"/>
    <col min="6677" max="6677" width="12.7109375" style="20" customWidth="1"/>
    <col min="6678" max="6678" width="1.5703125" style="20" customWidth="1"/>
    <col min="6679" max="6679" width="16.140625" style="20" customWidth="1"/>
    <col min="6680" max="6681" width="1.5703125" style="20" customWidth="1"/>
    <col min="6682" max="6682" width="14.42578125" style="20" customWidth="1"/>
    <col min="6683" max="6683" width="2.42578125" style="20" customWidth="1"/>
    <col min="6684" max="6684" width="12.7109375" style="20" customWidth="1"/>
    <col min="6685" max="6685" width="3.28515625" style="20" customWidth="1"/>
    <col min="6686" max="6686" width="14.42578125" style="20" customWidth="1"/>
    <col min="6687" max="6687" width="2.42578125" style="20" customWidth="1"/>
    <col min="6688" max="6688" width="12.7109375" style="20" customWidth="1"/>
    <col min="6689" max="6689" width="3.28515625" style="20" customWidth="1"/>
    <col min="6690" max="6690" width="12.7109375" style="20" customWidth="1"/>
    <col min="6691" max="6691" width="2.42578125" style="20" customWidth="1"/>
    <col min="6692" max="6692" width="12.7109375" style="20" customWidth="1"/>
    <col min="6693" max="6693" width="3.28515625" style="20" customWidth="1"/>
    <col min="6694" max="6694" width="14.42578125" style="20" customWidth="1"/>
    <col min="6695" max="6695" width="3.28515625" style="20" customWidth="1"/>
    <col min="6696" max="6696" width="5" style="20" customWidth="1"/>
    <col min="6697" max="6697" width="15.140625" style="20" customWidth="1"/>
    <col min="6698" max="6698" width="8.42578125" style="20" customWidth="1"/>
    <col min="6699" max="6699" width="1.5703125" style="20" customWidth="1"/>
    <col min="6700" max="6700" width="12.7109375" style="20" customWidth="1"/>
    <col min="6701" max="6701" width="1.5703125" style="20" customWidth="1"/>
    <col min="6702" max="6702" width="12.7109375" style="20" customWidth="1"/>
    <col min="6703" max="6703" width="1.5703125" style="20" customWidth="1"/>
    <col min="6704" max="6704" width="12.7109375" style="20" customWidth="1"/>
    <col min="6705" max="6912" width="12.7109375" style="20"/>
    <col min="6913" max="6913" width="5" style="20" customWidth="1"/>
    <col min="6914" max="6914" width="1.5703125" style="20" customWidth="1"/>
    <col min="6915" max="6915" width="19.5703125" style="20" customWidth="1"/>
    <col min="6916" max="6916" width="1.5703125" style="20" customWidth="1"/>
    <col min="6917" max="6917" width="14.42578125" style="20" customWidth="1"/>
    <col min="6918" max="6918" width="1.5703125" style="20" customWidth="1"/>
    <col min="6919" max="6919" width="12.7109375" style="20" customWidth="1"/>
    <col min="6920" max="6920" width="1.5703125" style="20" customWidth="1"/>
    <col min="6921" max="6921" width="12.7109375" style="20" customWidth="1"/>
    <col min="6922" max="6922" width="1.5703125" style="20" customWidth="1"/>
    <col min="6923" max="6923" width="14.42578125" style="20" customWidth="1"/>
    <col min="6924" max="6924" width="1.5703125" style="20" customWidth="1"/>
    <col min="6925" max="6925" width="12.7109375" style="20" customWidth="1"/>
    <col min="6926" max="6926" width="1.5703125" style="20" customWidth="1"/>
    <col min="6927" max="6927" width="12.7109375" style="20" customWidth="1"/>
    <col min="6928" max="6928" width="1.5703125" style="20" customWidth="1"/>
    <col min="6929" max="6929" width="14.42578125" style="20" customWidth="1"/>
    <col min="6930" max="6930" width="1.5703125" style="20" customWidth="1"/>
    <col min="6931" max="6931" width="12.7109375" style="20" customWidth="1"/>
    <col min="6932" max="6932" width="1.5703125" style="20" customWidth="1"/>
    <col min="6933" max="6933" width="12.7109375" style="20" customWidth="1"/>
    <col min="6934" max="6934" width="1.5703125" style="20" customWidth="1"/>
    <col min="6935" max="6935" width="16.140625" style="20" customWidth="1"/>
    <col min="6936" max="6937" width="1.5703125" style="20" customWidth="1"/>
    <col min="6938" max="6938" width="14.42578125" style="20" customWidth="1"/>
    <col min="6939" max="6939" width="2.42578125" style="20" customWidth="1"/>
    <col min="6940" max="6940" width="12.7109375" style="20" customWidth="1"/>
    <col min="6941" max="6941" width="3.28515625" style="20" customWidth="1"/>
    <col min="6942" max="6942" width="14.42578125" style="20" customWidth="1"/>
    <col min="6943" max="6943" width="2.42578125" style="20" customWidth="1"/>
    <col min="6944" max="6944" width="12.7109375" style="20" customWidth="1"/>
    <col min="6945" max="6945" width="3.28515625" style="20" customWidth="1"/>
    <col min="6946" max="6946" width="12.7109375" style="20" customWidth="1"/>
    <col min="6947" max="6947" width="2.42578125" style="20" customWidth="1"/>
    <col min="6948" max="6948" width="12.7109375" style="20" customWidth="1"/>
    <col min="6949" max="6949" width="3.28515625" style="20" customWidth="1"/>
    <col min="6950" max="6950" width="14.42578125" style="20" customWidth="1"/>
    <col min="6951" max="6951" width="3.28515625" style="20" customWidth="1"/>
    <col min="6952" max="6952" width="5" style="20" customWidth="1"/>
    <col min="6953" max="6953" width="15.140625" style="20" customWidth="1"/>
    <col min="6954" max="6954" width="8.42578125" style="20" customWidth="1"/>
    <col min="6955" max="6955" width="1.5703125" style="20" customWidth="1"/>
    <col min="6956" max="6956" width="12.7109375" style="20" customWidth="1"/>
    <col min="6957" max="6957" width="1.5703125" style="20" customWidth="1"/>
    <col min="6958" max="6958" width="12.7109375" style="20" customWidth="1"/>
    <col min="6959" max="6959" width="1.5703125" style="20" customWidth="1"/>
    <col min="6960" max="6960" width="12.7109375" style="20" customWidth="1"/>
    <col min="6961" max="7168" width="12.7109375" style="20"/>
    <col min="7169" max="7169" width="5" style="20" customWidth="1"/>
    <col min="7170" max="7170" width="1.5703125" style="20" customWidth="1"/>
    <col min="7171" max="7171" width="19.5703125" style="20" customWidth="1"/>
    <col min="7172" max="7172" width="1.5703125" style="20" customWidth="1"/>
    <col min="7173" max="7173" width="14.42578125" style="20" customWidth="1"/>
    <col min="7174" max="7174" width="1.5703125" style="20" customWidth="1"/>
    <col min="7175" max="7175" width="12.7109375" style="20" customWidth="1"/>
    <col min="7176" max="7176" width="1.5703125" style="20" customWidth="1"/>
    <col min="7177" max="7177" width="12.7109375" style="20" customWidth="1"/>
    <col min="7178" max="7178" width="1.5703125" style="20" customWidth="1"/>
    <col min="7179" max="7179" width="14.42578125" style="20" customWidth="1"/>
    <col min="7180" max="7180" width="1.5703125" style="20" customWidth="1"/>
    <col min="7181" max="7181" width="12.7109375" style="20" customWidth="1"/>
    <col min="7182" max="7182" width="1.5703125" style="20" customWidth="1"/>
    <col min="7183" max="7183" width="12.7109375" style="20" customWidth="1"/>
    <col min="7184" max="7184" width="1.5703125" style="20" customWidth="1"/>
    <col min="7185" max="7185" width="14.42578125" style="20" customWidth="1"/>
    <col min="7186" max="7186" width="1.5703125" style="20" customWidth="1"/>
    <col min="7187" max="7187" width="12.7109375" style="20" customWidth="1"/>
    <col min="7188" max="7188" width="1.5703125" style="20" customWidth="1"/>
    <col min="7189" max="7189" width="12.7109375" style="20" customWidth="1"/>
    <col min="7190" max="7190" width="1.5703125" style="20" customWidth="1"/>
    <col min="7191" max="7191" width="16.140625" style="20" customWidth="1"/>
    <col min="7192" max="7193" width="1.5703125" style="20" customWidth="1"/>
    <col min="7194" max="7194" width="14.42578125" style="20" customWidth="1"/>
    <col min="7195" max="7195" width="2.42578125" style="20" customWidth="1"/>
    <col min="7196" max="7196" width="12.7109375" style="20" customWidth="1"/>
    <col min="7197" max="7197" width="3.28515625" style="20" customWidth="1"/>
    <col min="7198" max="7198" width="14.42578125" style="20" customWidth="1"/>
    <col min="7199" max="7199" width="2.42578125" style="20" customWidth="1"/>
    <col min="7200" max="7200" width="12.7109375" style="20" customWidth="1"/>
    <col min="7201" max="7201" width="3.28515625" style="20" customWidth="1"/>
    <col min="7202" max="7202" width="12.7109375" style="20" customWidth="1"/>
    <col min="7203" max="7203" width="2.42578125" style="20" customWidth="1"/>
    <col min="7204" max="7204" width="12.7109375" style="20" customWidth="1"/>
    <col min="7205" max="7205" width="3.28515625" style="20" customWidth="1"/>
    <col min="7206" max="7206" width="14.42578125" style="20" customWidth="1"/>
    <col min="7207" max="7207" width="3.28515625" style="20" customWidth="1"/>
    <col min="7208" max="7208" width="5" style="20" customWidth="1"/>
    <col min="7209" max="7209" width="15.140625" style="20" customWidth="1"/>
    <col min="7210" max="7210" width="8.42578125" style="20" customWidth="1"/>
    <col min="7211" max="7211" width="1.5703125" style="20" customWidth="1"/>
    <col min="7212" max="7212" width="12.7109375" style="20" customWidth="1"/>
    <col min="7213" max="7213" width="1.5703125" style="20" customWidth="1"/>
    <col min="7214" max="7214" width="12.7109375" style="20" customWidth="1"/>
    <col min="7215" max="7215" width="1.5703125" style="20" customWidth="1"/>
    <col min="7216" max="7216" width="12.7109375" style="20" customWidth="1"/>
    <col min="7217" max="7424" width="12.7109375" style="20"/>
    <col min="7425" max="7425" width="5" style="20" customWidth="1"/>
    <col min="7426" max="7426" width="1.5703125" style="20" customWidth="1"/>
    <col min="7427" max="7427" width="19.5703125" style="20" customWidth="1"/>
    <col min="7428" max="7428" width="1.5703125" style="20" customWidth="1"/>
    <col min="7429" max="7429" width="14.42578125" style="20" customWidth="1"/>
    <col min="7430" max="7430" width="1.5703125" style="20" customWidth="1"/>
    <col min="7431" max="7431" width="12.7109375" style="20" customWidth="1"/>
    <col min="7432" max="7432" width="1.5703125" style="20" customWidth="1"/>
    <col min="7433" max="7433" width="12.7109375" style="20" customWidth="1"/>
    <col min="7434" max="7434" width="1.5703125" style="20" customWidth="1"/>
    <col min="7435" max="7435" width="14.42578125" style="20" customWidth="1"/>
    <col min="7436" max="7436" width="1.5703125" style="20" customWidth="1"/>
    <col min="7437" max="7437" width="12.7109375" style="20" customWidth="1"/>
    <col min="7438" max="7438" width="1.5703125" style="20" customWidth="1"/>
    <col min="7439" max="7439" width="12.7109375" style="20" customWidth="1"/>
    <col min="7440" max="7440" width="1.5703125" style="20" customWidth="1"/>
    <col min="7441" max="7441" width="14.42578125" style="20" customWidth="1"/>
    <col min="7442" max="7442" width="1.5703125" style="20" customWidth="1"/>
    <col min="7443" max="7443" width="12.7109375" style="20" customWidth="1"/>
    <col min="7444" max="7444" width="1.5703125" style="20" customWidth="1"/>
    <col min="7445" max="7445" width="12.7109375" style="20" customWidth="1"/>
    <col min="7446" max="7446" width="1.5703125" style="20" customWidth="1"/>
    <col min="7447" max="7447" width="16.140625" style="20" customWidth="1"/>
    <col min="7448" max="7449" width="1.5703125" style="20" customWidth="1"/>
    <col min="7450" max="7450" width="14.42578125" style="20" customWidth="1"/>
    <col min="7451" max="7451" width="2.42578125" style="20" customWidth="1"/>
    <col min="7452" max="7452" width="12.7109375" style="20" customWidth="1"/>
    <col min="7453" max="7453" width="3.28515625" style="20" customWidth="1"/>
    <col min="7454" max="7454" width="14.42578125" style="20" customWidth="1"/>
    <col min="7455" max="7455" width="2.42578125" style="20" customWidth="1"/>
    <col min="7456" max="7456" width="12.7109375" style="20" customWidth="1"/>
    <col min="7457" max="7457" width="3.28515625" style="20" customWidth="1"/>
    <col min="7458" max="7458" width="12.7109375" style="20" customWidth="1"/>
    <col min="7459" max="7459" width="2.42578125" style="20" customWidth="1"/>
    <col min="7460" max="7460" width="12.7109375" style="20" customWidth="1"/>
    <col min="7461" max="7461" width="3.28515625" style="20" customWidth="1"/>
    <col min="7462" max="7462" width="14.42578125" style="20" customWidth="1"/>
    <col min="7463" max="7463" width="3.28515625" style="20" customWidth="1"/>
    <col min="7464" max="7464" width="5" style="20" customWidth="1"/>
    <col min="7465" max="7465" width="15.140625" style="20" customWidth="1"/>
    <col min="7466" max="7466" width="8.42578125" style="20" customWidth="1"/>
    <col min="7467" max="7467" width="1.5703125" style="20" customWidth="1"/>
    <col min="7468" max="7468" width="12.7109375" style="20" customWidth="1"/>
    <col min="7469" max="7469" width="1.5703125" style="20" customWidth="1"/>
    <col min="7470" max="7470" width="12.7109375" style="20" customWidth="1"/>
    <col min="7471" max="7471" width="1.5703125" style="20" customWidth="1"/>
    <col min="7472" max="7472" width="12.7109375" style="20" customWidth="1"/>
    <col min="7473" max="7680" width="12.7109375" style="20"/>
    <col min="7681" max="7681" width="5" style="20" customWidth="1"/>
    <col min="7682" max="7682" width="1.5703125" style="20" customWidth="1"/>
    <col min="7683" max="7683" width="19.5703125" style="20" customWidth="1"/>
    <col min="7684" max="7684" width="1.5703125" style="20" customWidth="1"/>
    <col min="7685" max="7685" width="14.42578125" style="20" customWidth="1"/>
    <col min="7686" max="7686" width="1.5703125" style="20" customWidth="1"/>
    <col min="7687" max="7687" width="12.7109375" style="20" customWidth="1"/>
    <col min="7688" max="7688" width="1.5703125" style="20" customWidth="1"/>
    <col min="7689" max="7689" width="12.7109375" style="20" customWidth="1"/>
    <col min="7690" max="7690" width="1.5703125" style="20" customWidth="1"/>
    <col min="7691" max="7691" width="14.42578125" style="20" customWidth="1"/>
    <col min="7692" max="7692" width="1.5703125" style="20" customWidth="1"/>
    <col min="7693" max="7693" width="12.7109375" style="20" customWidth="1"/>
    <col min="7694" max="7694" width="1.5703125" style="20" customWidth="1"/>
    <col min="7695" max="7695" width="12.7109375" style="20" customWidth="1"/>
    <col min="7696" max="7696" width="1.5703125" style="20" customWidth="1"/>
    <col min="7697" max="7697" width="14.42578125" style="20" customWidth="1"/>
    <col min="7698" max="7698" width="1.5703125" style="20" customWidth="1"/>
    <col min="7699" max="7699" width="12.7109375" style="20" customWidth="1"/>
    <col min="7700" max="7700" width="1.5703125" style="20" customWidth="1"/>
    <col min="7701" max="7701" width="12.7109375" style="20" customWidth="1"/>
    <col min="7702" max="7702" width="1.5703125" style="20" customWidth="1"/>
    <col min="7703" max="7703" width="16.140625" style="20" customWidth="1"/>
    <col min="7704" max="7705" width="1.5703125" style="20" customWidth="1"/>
    <col min="7706" max="7706" width="14.42578125" style="20" customWidth="1"/>
    <col min="7707" max="7707" width="2.42578125" style="20" customWidth="1"/>
    <col min="7708" max="7708" width="12.7109375" style="20" customWidth="1"/>
    <col min="7709" max="7709" width="3.28515625" style="20" customWidth="1"/>
    <col min="7710" max="7710" width="14.42578125" style="20" customWidth="1"/>
    <col min="7711" max="7711" width="2.42578125" style="20" customWidth="1"/>
    <col min="7712" max="7712" width="12.7109375" style="20" customWidth="1"/>
    <col min="7713" max="7713" width="3.28515625" style="20" customWidth="1"/>
    <col min="7714" max="7714" width="12.7109375" style="20" customWidth="1"/>
    <col min="7715" max="7715" width="2.42578125" style="20" customWidth="1"/>
    <col min="7716" max="7716" width="12.7109375" style="20" customWidth="1"/>
    <col min="7717" max="7717" width="3.28515625" style="20" customWidth="1"/>
    <col min="7718" max="7718" width="14.42578125" style="20" customWidth="1"/>
    <col min="7719" max="7719" width="3.28515625" style="20" customWidth="1"/>
    <col min="7720" max="7720" width="5" style="20" customWidth="1"/>
    <col min="7721" max="7721" width="15.140625" style="20" customWidth="1"/>
    <col min="7722" max="7722" width="8.42578125" style="20" customWidth="1"/>
    <col min="7723" max="7723" width="1.5703125" style="20" customWidth="1"/>
    <col min="7724" max="7724" width="12.7109375" style="20" customWidth="1"/>
    <col min="7725" max="7725" width="1.5703125" style="20" customWidth="1"/>
    <col min="7726" max="7726" width="12.7109375" style="20" customWidth="1"/>
    <col min="7727" max="7727" width="1.5703125" style="20" customWidth="1"/>
    <col min="7728" max="7728" width="12.7109375" style="20" customWidth="1"/>
    <col min="7729" max="7936" width="12.7109375" style="20"/>
    <col min="7937" max="7937" width="5" style="20" customWidth="1"/>
    <col min="7938" max="7938" width="1.5703125" style="20" customWidth="1"/>
    <col min="7939" max="7939" width="19.5703125" style="20" customWidth="1"/>
    <col min="7940" max="7940" width="1.5703125" style="20" customWidth="1"/>
    <col min="7941" max="7941" width="14.42578125" style="20" customWidth="1"/>
    <col min="7942" max="7942" width="1.5703125" style="20" customWidth="1"/>
    <col min="7943" max="7943" width="12.7109375" style="20" customWidth="1"/>
    <col min="7944" max="7944" width="1.5703125" style="20" customWidth="1"/>
    <col min="7945" max="7945" width="12.7109375" style="20" customWidth="1"/>
    <col min="7946" max="7946" width="1.5703125" style="20" customWidth="1"/>
    <col min="7947" max="7947" width="14.42578125" style="20" customWidth="1"/>
    <col min="7948" max="7948" width="1.5703125" style="20" customWidth="1"/>
    <col min="7949" max="7949" width="12.7109375" style="20" customWidth="1"/>
    <col min="7950" max="7950" width="1.5703125" style="20" customWidth="1"/>
    <col min="7951" max="7951" width="12.7109375" style="20" customWidth="1"/>
    <col min="7952" max="7952" width="1.5703125" style="20" customWidth="1"/>
    <col min="7953" max="7953" width="14.42578125" style="20" customWidth="1"/>
    <col min="7954" max="7954" width="1.5703125" style="20" customWidth="1"/>
    <col min="7955" max="7955" width="12.7109375" style="20" customWidth="1"/>
    <col min="7956" max="7956" width="1.5703125" style="20" customWidth="1"/>
    <col min="7957" max="7957" width="12.7109375" style="20" customWidth="1"/>
    <col min="7958" max="7958" width="1.5703125" style="20" customWidth="1"/>
    <col min="7959" max="7959" width="16.140625" style="20" customWidth="1"/>
    <col min="7960" max="7961" width="1.5703125" style="20" customWidth="1"/>
    <col min="7962" max="7962" width="14.42578125" style="20" customWidth="1"/>
    <col min="7963" max="7963" width="2.42578125" style="20" customWidth="1"/>
    <col min="7964" max="7964" width="12.7109375" style="20" customWidth="1"/>
    <col min="7965" max="7965" width="3.28515625" style="20" customWidth="1"/>
    <col min="7966" max="7966" width="14.42578125" style="20" customWidth="1"/>
    <col min="7967" max="7967" width="2.42578125" style="20" customWidth="1"/>
    <col min="7968" max="7968" width="12.7109375" style="20" customWidth="1"/>
    <col min="7969" max="7969" width="3.28515625" style="20" customWidth="1"/>
    <col min="7970" max="7970" width="12.7109375" style="20" customWidth="1"/>
    <col min="7971" max="7971" width="2.42578125" style="20" customWidth="1"/>
    <col min="7972" max="7972" width="12.7109375" style="20" customWidth="1"/>
    <col min="7973" max="7973" width="3.28515625" style="20" customWidth="1"/>
    <col min="7974" max="7974" width="14.42578125" style="20" customWidth="1"/>
    <col min="7975" max="7975" width="3.28515625" style="20" customWidth="1"/>
    <col min="7976" max="7976" width="5" style="20" customWidth="1"/>
    <col min="7977" max="7977" width="15.140625" style="20" customWidth="1"/>
    <col min="7978" max="7978" width="8.42578125" style="20" customWidth="1"/>
    <col min="7979" max="7979" width="1.5703125" style="20" customWidth="1"/>
    <col min="7980" max="7980" width="12.7109375" style="20" customWidth="1"/>
    <col min="7981" max="7981" width="1.5703125" style="20" customWidth="1"/>
    <col min="7982" max="7982" width="12.7109375" style="20" customWidth="1"/>
    <col min="7983" max="7983" width="1.5703125" style="20" customWidth="1"/>
    <col min="7984" max="7984" width="12.7109375" style="20" customWidth="1"/>
    <col min="7985" max="8192" width="12.7109375" style="20"/>
    <col min="8193" max="8193" width="5" style="20" customWidth="1"/>
    <col min="8194" max="8194" width="1.5703125" style="20" customWidth="1"/>
    <col min="8195" max="8195" width="19.5703125" style="20" customWidth="1"/>
    <col min="8196" max="8196" width="1.5703125" style="20" customWidth="1"/>
    <col min="8197" max="8197" width="14.42578125" style="20" customWidth="1"/>
    <col min="8198" max="8198" width="1.5703125" style="20" customWidth="1"/>
    <col min="8199" max="8199" width="12.7109375" style="20" customWidth="1"/>
    <col min="8200" max="8200" width="1.5703125" style="20" customWidth="1"/>
    <col min="8201" max="8201" width="12.7109375" style="20" customWidth="1"/>
    <col min="8202" max="8202" width="1.5703125" style="20" customWidth="1"/>
    <col min="8203" max="8203" width="14.42578125" style="20" customWidth="1"/>
    <col min="8204" max="8204" width="1.5703125" style="20" customWidth="1"/>
    <col min="8205" max="8205" width="12.7109375" style="20" customWidth="1"/>
    <col min="8206" max="8206" width="1.5703125" style="20" customWidth="1"/>
    <col min="8207" max="8207" width="12.7109375" style="20" customWidth="1"/>
    <col min="8208" max="8208" width="1.5703125" style="20" customWidth="1"/>
    <col min="8209" max="8209" width="14.42578125" style="20" customWidth="1"/>
    <col min="8210" max="8210" width="1.5703125" style="20" customWidth="1"/>
    <col min="8211" max="8211" width="12.7109375" style="20" customWidth="1"/>
    <col min="8212" max="8212" width="1.5703125" style="20" customWidth="1"/>
    <col min="8213" max="8213" width="12.7109375" style="20" customWidth="1"/>
    <col min="8214" max="8214" width="1.5703125" style="20" customWidth="1"/>
    <col min="8215" max="8215" width="16.140625" style="20" customWidth="1"/>
    <col min="8216" max="8217" width="1.5703125" style="20" customWidth="1"/>
    <col min="8218" max="8218" width="14.42578125" style="20" customWidth="1"/>
    <col min="8219" max="8219" width="2.42578125" style="20" customWidth="1"/>
    <col min="8220" max="8220" width="12.7109375" style="20" customWidth="1"/>
    <col min="8221" max="8221" width="3.28515625" style="20" customWidth="1"/>
    <col min="8222" max="8222" width="14.42578125" style="20" customWidth="1"/>
    <col min="8223" max="8223" width="2.42578125" style="20" customWidth="1"/>
    <col min="8224" max="8224" width="12.7109375" style="20" customWidth="1"/>
    <col min="8225" max="8225" width="3.28515625" style="20" customWidth="1"/>
    <col min="8226" max="8226" width="12.7109375" style="20" customWidth="1"/>
    <col min="8227" max="8227" width="2.42578125" style="20" customWidth="1"/>
    <col min="8228" max="8228" width="12.7109375" style="20" customWidth="1"/>
    <col min="8229" max="8229" width="3.28515625" style="20" customWidth="1"/>
    <col min="8230" max="8230" width="14.42578125" style="20" customWidth="1"/>
    <col min="8231" max="8231" width="3.28515625" style="20" customWidth="1"/>
    <col min="8232" max="8232" width="5" style="20" customWidth="1"/>
    <col min="8233" max="8233" width="15.140625" style="20" customWidth="1"/>
    <col min="8234" max="8234" width="8.42578125" style="20" customWidth="1"/>
    <col min="8235" max="8235" width="1.5703125" style="20" customWidth="1"/>
    <col min="8236" max="8236" width="12.7109375" style="20" customWidth="1"/>
    <col min="8237" max="8237" width="1.5703125" style="20" customWidth="1"/>
    <col min="8238" max="8238" width="12.7109375" style="20" customWidth="1"/>
    <col min="8239" max="8239" width="1.5703125" style="20" customWidth="1"/>
    <col min="8240" max="8240" width="12.7109375" style="20" customWidth="1"/>
    <col min="8241" max="8448" width="12.7109375" style="20"/>
    <col min="8449" max="8449" width="5" style="20" customWidth="1"/>
    <col min="8450" max="8450" width="1.5703125" style="20" customWidth="1"/>
    <col min="8451" max="8451" width="19.5703125" style="20" customWidth="1"/>
    <col min="8452" max="8452" width="1.5703125" style="20" customWidth="1"/>
    <col min="8453" max="8453" width="14.42578125" style="20" customWidth="1"/>
    <col min="8454" max="8454" width="1.5703125" style="20" customWidth="1"/>
    <col min="8455" max="8455" width="12.7109375" style="20" customWidth="1"/>
    <col min="8456" max="8456" width="1.5703125" style="20" customWidth="1"/>
    <col min="8457" max="8457" width="12.7109375" style="20" customWidth="1"/>
    <col min="8458" max="8458" width="1.5703125" style="20" customWidth="1"/>
    <col min="8459" max="8459" width="14.42578125" style="20" customWidth="1"/>
    <col min="8460" max="8460" width="1.5703125" style="20" customWidth="1"/>
    <col min="8461" max="8461" width="12.7109375" style="20" customWidth="1"/>
    <col min="8462" max="8462" width="1.5703125" style="20" customWidth="1"/>
    <col min="8463" max="8463" width="12.7109375" style="20" customWidth="1"/>
    <col min="8464" max="8464" width="1.5703125" style="20" customWidth="1"/>
    <col min="8465" max="8465" width="14.42578125" style="20" customWidth="1"/>
    <col min="8466" max="8466" width="1.5703125" style="20" customWidth="1"/>
    <col min="8467" max="8467" width="12.7109375" style="20" customWidth="1"/>
    <col min="8468" max="8468" width="1.5703125" style="20" customWidth="1"/>
    <col min="8469" max="8469" width="12.7109375" style="20" customWidth="1"/>
    <col min="8470" max="8470" width="1.5703125" style="20" customWidth="1"/>
    <col min="8471" max="8471" width="16.140625" style="20" customWidth="1"/>
    <col min="8472" max="8473" width="1.5703125" style="20" customWidth="1"/>
    <col min="8474" max="8474" width="14.42578125" style="20" customWidth="1"/>
    <col min="8475" max="8475" width="2.42578125" style="20" customWidth="1"/>
    <col min="8476" max="8476" width="12.7109375" style="20" customWidth="1"/>
    <col min="8477" max="8477" width="3.28515625" style="20" customWidth="1"/>
    <col min="8478" max="8478" width="14.42578125" style="20" customWidth="1"/>
    <col min="8479" max="8479" width="2.42578125" style="20" customWidth="1"/>
    <col min="8480" max="8480" width="12.7109375" style="20" customWidth="1"/>
    <col min="8481" max="8481" width="3.28515625" style="20" customWidth="1"/>
    <col min="8482" max="8482" width="12.7109375" style="20" customWidth="1"/>
    <col min="8483" max="8483" width="2.42578125" style="20" customWidth="1"/>
    <col min="8484" max="8484" width="12.7109375" style="20" customWidth="1"/>
    <col min="8485" max="8485" width="3.28515625" style="20" customWidth="1"/>
    <col min="8486" max="8486" width="14.42578125" style="20" customWidth="1"/>
    <col min="8487" max="8487" width="3.28515625" style="20" customWidth="1"/>
    <col min="8488" max="8488" width="5" style="20" customWidth="1"/>
    <col min="8489" max="8489" width="15.140625" style="20" customWidth="1"/>
    <col min="8490" max="8490" width="8.42578125" style="20" customWidth="1"/>
    <col min="8491" max="8491" width="1.5703125" style="20" customWidth="1"/>
    <col min="8492" max="8492" width="12.7109375" style="20" customWidth="1"/>
    <col min="8493" max="8493" width="1.5703125" style="20" customWidth="1"/>
    <col min="8494" max="8494" width="12.7109375" style="20" customWidth="1"/>
    <col min="8495" max="8495" width="1.5703125" style="20" customWidth="1"/>
    <col min="8496" max="8496" width="12.7109375" style="20" customWidth="1"/>
    <col min="8497" max="8704" width="12.7109375" style="20"/>
    <col min="8705" max="8705" width="5" style="20" customWidth="1"/>
    <col min="8706" max="8706" width="1.5703125" style="20" customWidth="1"/>
    <col min="8707" max="8707" width="19.5703125" style="20" customWidth="1"/>
    <col min="8708" max="8708" width="1.5703125" style="20" customWidth="1"/>
    <col min="8709" max="8709" width="14.42578125" style="20" customWidth="1"/>
    <col min="8710" max="8710" width="1.5703125" style="20" customWidth="1"/>
    <col min="8711" max="8711" width="12.7109375" style="20" customWidth="1"/>
    <col min="8712" max="8712" width="1.5703125" style="20" customWidth="1"/>
    <col min="8713" max="8713" width="12.7109375" style="20" customWidth="1"/>
    <col min="8714" max="8714" width="1.5703125" style="20" customWidth="1"/>
    <col min="8715" max="8715" width="14.42578125" style="20" customWidth="1"/>
    <col min="8716" max="8716" width="1.5703125" style="20" customWidth="1"/>
    <col min="8717" max="8717" width="12.7109375" style="20" customWidth="1"/>
    <col min="8718" max="8718" width="1.5703125" style="20" customWidth="1"/>
    <col min="8719" max="8719" width="12.7109375" style="20" customWidth="1"/>
    <col min="8720" max="8720" width="1.5703125" style="20" customWidth="1"/>
    <col min="8721" max="8721" width="14.42578125" style="20" customWidth="1"/>
    <col min="8722" max="8722" width="1.5703125" style="20" customWidth="1"/>
    <col min="8723" max="8723" width="12.7109375" style="20" customWidth="1"/>
    <col min="8724" max="8724" width="1.5703125" style="20" customWidth="1"/>
    <col min="8725" max="8725" width="12.7109375" style="20" customWidth="1"/>
    <col min="8726" max="8726" width="1.5703125" style="20" customWidth="1"/>
    <col min="8727" max="8727" width="16.140625" style="20" customWidth="1"/>
    <col min="8728" max="8729" width="1.5703125" style="20" customWidth="1"/>
    <col min="8730" max="8730" width="14.42578125" style="20" customWidth="1"/>
    <col min="8731" max="8731" width="2.42578125" style="20" customWidth="1"/>
    <col min="8732" max="8732" width="12.7109375" style="20" customWidth="1"/>
    <col min="8733" max="8733" width="3.28515625" style="20" customWidth="1"/>
    <col min="8734" max="8734" width="14.42578125" style="20" customWidth="1"/>
    <col min="8735" max="8735" width="2.42578125" style="20" customWidth="1"/>
    <col min="8736" max="8736" width="12.7109375" style="20" customWidth="1"/>
    <col min="8737" max="8737" width="3.28515625" style="20" customWidth="1"/>
    <col min="8738" max="8738" width="12.7109375" style="20" customWidth="1"/>
    <col min="8739" max="8739" width="2.42578125" style="20" customWidth="1"/>
    <col min="8740" max="8740" width="12.7109375" style="20" customWidth="1"/>
    <col min="8741" max="8741" width="3.28515625" style="20" customWidth="1"/>
    <col min="8742" max="8742" width="14.42578125" style="20" customWidth="1"/>
    <col min="8743" max="8743" width="3.28515625" style="20" customWidth="1"/>
    <col min="8744" max="8744" width="5" style="20" customWidth="1"/>
    <col min="8745" max="8745" width="15.140625" style="20" customWidth="1"/>
    <col min="8746" max="8746" width="8.42578125" style="20" customWidth="1"/>
    <col min="8747" max="8747" width="1.5703125" style="20" customWidth="1"/>
    <col min="8748" max="8748" width="12.7109375" style="20" customWidth="1"/>
    <col min="8749" max="8749" width="1.5703125" style="20" customWidth="1"/>
    <col min="8750" max="8750" width="12.7109375" style="20" customWidth="1"/>
    <col min="8751" max="8751" width="1.5703125" style="20" customWidth="1"/>
    <col min="8752" max="8752" width="12.7109375" style="20" customWidth="1"/>
    <col min="8753" max="8960" width="12.7109375" style="20"/>
    <col min="8961" max="8961" width="5" style="20" customWidth="1"/>
    <col min="8962" max="8962" width="1.5703125" style="20" customWidth="1"/>
    <col min="8963" max="8963" width="19.5703125" style="20" customWidth="1"/>
    <col min="8964" max="8964" width="1.5703125" style="20" customWidth="1"/>
    <col min="8965" max="8965" width="14.42578125" style="20" customWidth="1"/>
    <col min="8966" max="8966" width="1.5703125" style="20" customWidth="1"/>
    <col min="8967" max="8967" width="12.7109375" style="20" customWidth="1"/>
    <col min="8968" max="8968" width="1.5703125" style="20" customWidth="1"/>
    <col min="8969" max="8969" width="12.7109375" style="20" customWidth="1"/>
    <col min="8970" max="8970" width="1.5703125" style="20" customWidth="1"/>
    <col min="8971" max="8971" width="14.42578125" style="20" customWidth="1"/>
    <col min="8972" max="8972" width="1.5703125" style="20" customWidth="1"/>
    <col min="8973" max="8973" width="12.7109375" style="20" customWidth="1"/>
    <col min="8974" max="8974" width="1.5703125" style="20" customWidth="1"/>
    <col min="8975" max="8975" width="12.7109375" style="20" customWidth="1"/>
    <col min="8976" max="8976" width="1.5703125" style="20" customWidth="1"/>
    <col min="8977" max="8977" width="14.42578125" style="20" customWidth="1"/>
    <col min="8978" max="8978" width="1.5703125" style="20" customWidth="1"/>
    <col min="8979" max="8979" width="12.7109375" style="20" customWidth="1"/>
    <col min="8980" max="8980" width="1.5703125" style="20" customWidth="1"/>
    <col min="8981" max="8981" width="12.7109375" style="20" customWidth="1"/>
    <col min="8982" max="8982" width="1.5703125" style="20" customWidth="1"/>
    <col min="8983" max="8983" width="16.140625" style="20" customWidth="1"/>
    <col min="8984" max="8985" width="1.5703125" style="20" customWidth="1"/>
    <col min="8986" max="8986" width="14.42578125" style="20" customWidth="1"/>
    <col min="8987" max="8987" width="2.42578125" style="20" customWidth="1"/>
    <col min="8988" max="8988" width="12.7109375" style="20" customWidth="1"/>
    <col min="8989" max="8989" width="3.28515625" style="20" customWidth="1"/>
    <col min="8990" max="8990" width="14.42578125" style="20" customWidth="1"/>
    <col min="8991" max="8991" width="2.42578125" style="20" customWidth="1"/>
    <col min="8992" max="8992" width="12.7109375" style="20" customWidth="1"/>
    <col min="8993" max="8993" width="3.28515625" style="20" customWidth="1"/>
    <col min="8994" max="8994" width="12.7109375" style="20" customWidth="1"/>
    <col min="8995" max="8995" width="2.42578125" style="20" customWidth="1"/>
    <col min="8996" max="8996" width="12.7109375" style="20" customWidth="1"/>
    <col min="8997" max="8997" width="3.28515625" style="20" customWidth="1"/>
    <col min="8998" max="8998" width="14.42578125" style="20" customWidth="1"/>
    <col min="8999" max="8999" width="3.28515625" style="20" customWidth="1"/>
    <col min="9000" max="9000" width="5" style="20" customWidth="1"/>
    <col min="9001" max="9001" width="15.140625" style="20" customWidth="1"/>
    <col min="9002" max="9002" width="8.42578125" style="20" customWidth="1"/>
    <col min="9003" max="9003" width="1.5703125" style="20" customWidth="1"/>
    <col min="9004" max="9004" width="12.7109375" style="20" customWidth="1"/>
    <col min="9005" max="9005" width="1.5703125" style="20" customWidth="1"/>
    <col min="9006" max="9006" width="12.7109375" style="20" customWidth="1"/>
    <col min="9007" max="9007" width="1.5703125" style="20" customWidth="1"/>
    <col min="9008" max="9008" width="12.7109375" style="20" customWidth="1"/>
    <col min="9009" max="9216" width="12.7109375" style="20"/>
    <col min="9217" max="9217" width="5" style="20" customWidth="1"/>
    <col min="9218" max="9218" width="1.5703125" style="20" customWidth="1"/>
    <col min="9219" max="9219" width="19.5703125" style="20" customWidth="1"/>
    <col min="9220" max="9220" width="1.5703125" style="20" customWidth="1"/>
    <col min="9221" max="9221" width="14.42578125" style="20" customWidth="1"/>
    <col min="9222" max="9222" width="1.5703125" style="20" customWidth="1"/>
    <col min="9223" max="9223" width="12.7109375" style="20" customWidth="1"/>
    <col min="9224" max="9224" width="1.5703125" style="20" customWidth="1"/>
    <col min="9225" max="9225" width="12.7109375" style="20" customWidth="1"/>
    <col min="9226" max="9226" width="1.5703125" style="20" customWidth="1"/>
    <col min="9227" max="9227" width="14.42578125" style="20" customWidth="1"/>
    <col min="9228" max="9228" width="1.5703125" style="20" customWidth="1"/>
    <col min="9229" max="9229" width="12.7109375" style="20" customWidth="1"/>
    <col min="9230" max="9230" width="1.5703125" style="20" customWidth="1"/>
    <col min="9231" max="9231" width="12.7109375" style="20" customWidth="1"/>
    <col min="9232" max="9232" width="1.5703125" style="20" customWidth="1"/>
    <col min="9233" max="9233" width="14.42578125" style="20" customWidth="1"/>
    <col min="9234" max="9234" width="1.5703125" style="20" customWidth="1"/>
    <col min="9235" max="9235" width="12.7109375" style="20" customWidth="1"/>
    <col min="9236" max="9236" width="1.5703125" style="20" customWidth="1"/>
    <col min="9237" max="9237" width="12.7109375" style="20" customWidth="1"/>
    <col min="9238" max="9238" width="1.5703125" style="20" customWidth="1"/>
    <col min="9239" max="9239" width="16.140625" style="20" customWidth="1"/>
    <col min="9240" max="9241" width="1.5703125" style="20" customWidth="1"/>
    <col min="9242" max="9242" width="14.42578125" style="20" customWidth="1"/>
    <col min="9243" max="9243" width="2.42578125" style="20" customWidth="1"/>
    <col min="9244" max="9244" width="12.7109375" style="20" customWidth="1"/>
    <col min="9245" max="9245" width="3.28515625" style="20" customWidth="1"/>
    <col min="9246" max="9246" width="14.42578125" style="20" customWidth="1"/>
    <col min="9247" max="9247" width="2.42578125" style="20" customWidth="1"/>
    <col min="9248" max="9248" width="12.7109375" style="20" customWidth="1"/>
    <col min="9249" max="9249" width="3.28515625" style="20" customWidth="1"/>
    <col min="9250" max="9250" width="12.7109375" style="20" customWidth="1"/>
    <col min="9251" max="9251" width="2.42578125" style="20" customWidth="1"/>
    <col min="9252" max="9252" width="12.7109375" style="20" customWidth="1"/>
    <col min="9253" max="9253" width="3.28515625" style="20" customWidth="1"/>
    <col min="9254" max="9254" width="14.42578125" style="20" customWidth="1"/>
    <col min="9255" max="9255" width="3.28515625" style="20" customWidth="1"/>
    <col min="9256" max="9256" width="5" style="20" customWidth="1"/>
    <col min="9257" max="9257" width="15.140625" style="20" customWidth="1"/>
    <col min="9258" max="9258" width="8.42578125" style="20" customWidth="1"/>
    <col min="9259" max="9259" width="1.5703125" style="20" customWidth="1"/>
    <col min="9260" max="9260" width="12.7109375" style="20" customWidth="1"/>
    <col min="9261" max="9261" width="1.5703125" style="20" customWidth="1"/>
    <col min="9262" max="9262" width="12.7109375" style="20" customWidth="1"/>
    <col min="9263" max="9263" width="1.5703125" style="20" customWidth="1"/>
    <col min="9264" max="9264" width="12.7109375" style="20" customWidth="1"/>
    <col min="9265" max="9472" width="12.7109375" style="20"/>
    <col min="9473" max="9473" width="5" style="20" customWidth="1"/>
    <col min="9474" max="9474" width="1.5703125" style="20" customWidth="1"/>
    <col min="9475" max="9475" width="19.5703125" style="20" customWidth="1"/>
    <col min="9476" max="9476" width="1.5703125" style="20" customWidth="1"/>
    <col min="9477" max="9477" width="14.42578125" style="20" customWidth="1"/>
    <col min="9478" max="9478" width="1.5703125" style="20" customWidth="1"/>
    <col min="9479" max="9479" width="12.7109375" style="20" customWidth="1"/>
    <col min="9480" max="9480" width="1.5703125" style="20" customWidth="1"/>
    <col min="9481" max="9481" width="12.7109375" style="20" customWidth="1"/>
    <col min="9482" max="9482" width="1.5703125" style="20" customWidth="1"/>
    <col min="9483" max="9483" width="14.42578125" style="20" customWidth="1"/>
    <col min="9484" max="9484" width="1.5703125" style="20" customWidth="1"/>
    <col min="9485" max="9485" width="12.7109375" style="20" customWidth="1"/>
    <col min="9486" max="9486" width="1.5703125" style="20" customWidth="1"/>
    <col min="9487" max="9487" width="12.7109375" style="20" customWidth="1"/>
    <col min="9488" max="9488" width="1.5703125" style="20" customWidth="1"/>
    <col min="9489" max="9489" width="14.42578125" style="20" customWidth="1"/>
    <col min="9490" max="9490" width="1.5703125" style="20" customWidth="1"/>
    <col min="9491" max="9491" width="12.7109375" style="20" customWidth="1"/>
    <col min="9492" max="9492" width="1.5703125" style="20" customWidth="1"/>
    <col min="9493" max="9493" width="12.7109375" style="20" customWidth="1"/>
    <col min="9494" max="9494" width="1.5703125" style="20" customWidth="1"/>
    <col min="9495" max="9495" width="16.140625" style="20" customWidth="1"/>
    <col min="9496" max="9497" width="1.5703125" style="20" customWidth="1"/>
    <col min="9498" max="9498" width="14.42578125" style="20" customWidth="1"/>
    <col min="9499" max="9499" width="2.42578125" style="20" customWidth="1"/>
    <col min="9500" max="9500" width="12.7109375" style="20" customWidth="1"/>
    <col min="9501" max="9501" width="3.28515625" style="20" customWidth="1"/>
    <col min="9502" max="9502" width="14.42578125" style="20" customWidth="1"/>
    <col min="9503" max="9503" width="2.42578125" style="20" customWidth="1"/>
    <col min="9504" max="9504" width="12.7109375" style="20" customWidth="1"/>
    <col min="9505" max="9505" width="3.28515625" style="20" customWidth="1"/>
    <col min="9506" max="9506" width="12.7109375" style="20" customWidth="1"/>
    <col min="9507" max="9507" width="2.42578125" style="20" customWidth="1"/>
    <col min="9508" max="9508" width="12.7109375" style="20" customWidth="1"/>
    <col min="9509" max="9509" width="3.28515625" style="20" customWidth="1"/>
    <col min="9510" max="9510" width="14.42578125" style="20" customWidth="1"/>
    <col min="9511" max="9511" width="3.28515625" style="20" customWidth="1"/>
    <col min="9512" max="9512" width="5" style="20" customWidth="1"/>
    <col min="9513" max="9513" width="15.140625" style="20" customWidth="1"/>
    <col min="9514" max="9514" width="8.42578125" style="20" customWidth="1"/>
    <col min="9515" max="9515" width="1.5703125" style="20" customWidth="1"/>
    <col min="9516" max="9516" width="12.7109375" style="20" customWidth="1"/>
    <col min="9517" max="9517" width="1.5703125" style="20" customWidth="1"/>
    <col min="9518" max="9518" width="12.7109375" style="20" customWidth="1"/>
    <col min="9519" max="9519" width="1.5703125" style="20" customWidth="1"/>
    <col min="9520" max="9520" width="12.7109375" style="20" customWidth="1"/>
    <col min="9521" max="9728" width="12.7109375" style="20"/>
    <col min="9729" max="9729" width="5" style="20" customWidth="1"/>
    <col min="9730" max="9730" width="1.5703125" style="20" customWidth="1"/>
    <col min="9731" max="9731" width="19.5703125" style="20" customWidth="1"/>
    <col min="9732" max="9732" width="1.5703125" style="20" customWidth="1"/>
    <col min="9733" max="9733" width="14.42578125" style="20" customWidth="1"/>
    <col min="9734" max="9734" width="1.5703125" style="20" customWidth="1"/>
    <col min="9735" max="9735" width="12.7109375" style="20" customWidth="1"/>
    <col min="9736" max="9736" width="1.5703125" style="20" customWidth="1"/>
    <col min="9737" max="9737" width="12.7109375" style="20" customWidth="1"/>
    <col min="9738" max="9738" width="1.5703125" style="20" customWidth="1"/>
    <col min="9739" max="9739" width="14.42578125" style="20" customWidth="1"/>
    <col min="9740" max="9740" width="1.5703125" style="20" customWidth="1"/>
    <col min="9741" max="9741" width="12.7109375" style="20" customWidth="1"/>
    <col min="9742" max="9742" width="1.5703125" style="20" customWidth="1"/>
    <col min="9743" max="9743" width="12.7109375" style="20" customWidth="1"/>
    <col min="9744" max="9744" width="1.5703125" style="20" customWidth="1"/>
    <col min="9745" max="9745" width="14.42578125" style="20" customWidth="1"/>
    <col min="9746" max="9746" width="1.5703125" style="20" customWidth="1"/>
    <col min="9747" max="9747" width="12.7109375" style="20" customWidth="1"/>
    <col min="9748" max="9748" width="1.5703125" style="20" customWidth="1"/>
    <col min="9749" max="9749" width="12.7109375" style="20" customWidth="1"/>
    <col min="9750" max="9750" width="1.5703125" style="20" customWidth="1"/>
    <col min="9751" max="9751" width="16.140625" style="20" customWidth="1"/>
    <col min="9752" max="9753" width="1.5703125" style="20" customWidth="1"/>
    <col min="9754" max="9754" width="14.42578125" style="20" customWidth="1"/>
    <col min="9755" max="9755" width="2.42578125" style="20" customWidth="1"/>
    <col min="9756" max="9756" width="12.7109375" style="20" customWidth="1"/>
    <col min="9757" max="9757" width="3.28515625" style="20" customWidth="1"/>
    <col min="9758" max="9758" width="14.42578125" style="20" customWidth="1"/>
    <col min="9759" max="9759" width="2.42578125" style="20" customWidth="1"/>
    <col min="9760" max="9760" width="12.7109375" style="20" customWidth="1"/>
    <col min="9761" max="9761" width="3.28515625" style="20" customWidth="1"/>
    <col min="9762" max="9762" width="12.7109375" style="20" customWidth="1"/>
    <col min="9763" max="9763" width="2.42578125" style="20" customWidth="1"/>
    <col min="9764" max="9764" width="12.7109375" style="20" customWidth="1"/>
    <col min="9765" max="9765" width="3.28515625" style="20" customWidth="1"/>
    <col min="9766" max="9766" width="14.42578125" style="20" customWidth="1"/>
    <col min="9767" max="9767" width="3.28515625" style="20" customWidth="1"/>
    <col min="9768" max="9768" width="5" style="20" customWidth="1"/>
    <col min="9769" max="9769" width="15.140625" style="20" customWidth="1"/>
    <col min="9770" max="9770" width="8.42578125" style="20" customWidth="1"/>
    <col min="9771" max="9771" width="1.5703125" style="20" customWidth="1"/>
    <col min="9772" max="9772" width="12.7109375" style="20" customWidth="1"/>
    <col min="9773" max="9773" width="1.5703125" style="20" customWidth="1"/>
    <col min="9774" max="9774" width="12.7109375" style="20" customWidth="1"/>
    <col min="9775" max="9775" width="1.5703125" style="20" customWidth="1"/>
    <col min="9776" max="9776" width="12.7109375" style="20" customWidth="1"/>
    <col min="9777" max="9984" width="12.7109375" style="20"/>
    <col min="9985" max="9985" width="5" style="20" customWidth="1"/>
    <col min="9986" max="9986" width="1.5703125" style="20" customWidth="1"/>
    <col min="9987" max="9987" width="19.5703125" style="20" customWidth="1"/>
    <col min="9988" max="9988" width="1.5703125" style="20" customWidth="1"/>
    <col min="9989" max="9989" width="14.42578125" style="20" customWidth="1"/>
    <col min="9990" max="9990" width="1.5703125" style="20" customWidth="1"/>
    <col min="9991" max="9991" width="12.7109375" style="20" customWidth="1"/>
    <col min="9992" max="9992" width="1.5703125" style="20" customWidth="1"/>
    <col min="9993" max="9993" width="12.7109375" style="20" customWidth="1"/>
    <col min="9994" max="9994" width="1.5703125" style="20" customWidth="1"/>
    <col min="9995" max="9995" width="14.42578125" style="20" customWidth="1"/>
    <col min="9996" max="9996" width="1.5703125" style="20" customWidth="1"/>
    <col min="9997" max="9997" width="12.7109375" style="20" customWidth="1"/>
    <col min="9998" max="9998" width="1.5703125" style="20" customWidth="1"/>
    <col min="9999" max="9999" width="12.7109375" style="20" customWidth="1"/>
    <col min="10000" max="10000" width="1.5703125" style="20" customWidth="1"/>
    <col min="10001" max="10001" width="14.42578125" style="20" customWidth="1"/>
    <col min="10002" max="10002" width="1.5703125" style="20" customWidth="1"/>
    <col min="10003" max="10003" width="12.7109375" style="20" customWidth="1"/>
    <col min="10004" max="10004" width="1.5703125" style="20" customWidth="1"/>
    <col min="10005" max="10005" width="12.7109375" style="20" customWidth="1"/>
    <col min="10006" max="10006" width="1.5703125" style="20" customWidth="1"/>
    <col min="10007" max="10007" width="16.140625" style="20" customWidth="1"/>
    <col min="10008" max="10009" width="1.5703125" style="20" customWidth="1"/>
    <col min="10010" max="10010" width="14.42578125" style="20" customWidth="1"/>
    <col min="10011" max="10011" width="2.42578125" style="20" customWidth="1"/>
    <col min="10012" max="10012" width="12.7109375" style="20" customWidth="1"/>
    <col min="10013" max="10013" width="3.28515625" style="20" customWidth="1"/>
    <col min="10014" max="10014" width="14.42578125" style="20" customWidth="1"/>
    <col min="10015" max="10015" width="2.42578125" style="20" customWidth="1"/>
    <col min="10016" max="10016" width="12.7109375" style="20" customWidth="1"/>
    <col min="10017" max="10017" width="3.28515625" style="20" customWidth="1"/>
    <col min="10018" max="10018" width="12.7109375" style="20" customWidth="1"/>
    <col min="10019" max="10019" width="2.42578125" style="20" customWidth="1"/>
    <col min="10020" max="10020" width="12.7109375" style="20" customWidth="1"/>
    <col min="10021" max="10021" width="3.28515625" style="20" customWidth="1"/>
    <col min="10022" max="10022" width="14.42578125" style="20" customWidth="1"/>
    <col min="10023" max="10023" width="3.28515625" style="20" customWidth="1"/>
    <col min="10024" max="10024" width="5" style="20" customWidth="1"/>
    <col min="10025" max="10025" width="15.140625" style="20" customWidth="1"/>
    <col min="10026" max="10026" width="8.42578125" style="20" customWidth="1"/>
    <col min="10027" max="10027" width="1.5703125" style="20" customWidth="1"/>
    <col min="10028" max="10028" width="12.7109375" style="20" customWidth="1"/>
    <col min="10029" max="10029" width="1.5703125" style="20" customWidth="1"/>
    <col min="10030" max="10030" width="12.7109375" style="20" customWidth="1"/>
    <col min="10031" max="10031" width="1.5703125" style="20" customWidth="1"/>
    <col min="10032" max="10032" width="12.7109375" style="20" customWidth="1"/>
    <col min="10033" max="10240" width="12.7109375" style="20"/>
    <col min="10241" max="10241" width="5" style="20" customWidth="1"/>
    <col min="10242" max="10242" width="1.5703125" style="20" customWidth="1"/>
    <col min="10243" max="10243" width="19.5703125" style="20" customWidth="1"/>
    <col min="10244" max="10244" width="1.5703125" style="20" customWidth="1"/>
    <col min="10245" max="10245" width="14.42578125" style="20" customWidth="1"/>
    <col min="10246" max="10246" width="1.5703125" style="20" customWidth="1"/>
    <col min="10247" max="10247" width="12.7109375" style="20" customWidth="1"/>
    <col min="10248" max="10248" width="1.5703125" style="20" customWidth="1"/>
    <col min="10249" max="10249" width="12.7109375" style="20" customWidth="1"/>
    <col min="10250" max="10250" width="1.5703125" style="20" customWidth="1"/>
    <col min="10251" max="10251" width="14.42578125" style="20" customWidth="1"/>
    <col min="10252" max="10252" width="1.5703125" style="20" customWidth="1"/>
    <col min="10253" max="10253" width="12.7109375" style="20" customWidth="1"/>
    <col min="10254" max="10254" width="1.5703125" style="20" customWidth="1"/>
    <col min="10255" max="10255" width="12.7109375" style="20" customWidth="1"/>
    <col min="10256" max="10256" width="1.5703125" style="20" customWidth="1"/>
    <col min="10257" max="10257" width="14.42578125" style="20" customWidth="1"/>
    <col min="10258" max="10258" width="1.5703125" style="20" customWidth="1"/>
    <col min="10259" max="10259" width="12.7109375" style="20" customWidth="1"/>
    <col min="10260" max="10260" width="1.5703125" style="20" customWidth="1"/>
    <col min="10261" max="10261" width="12.7109375" style="20" customWidth="1"/>
    <col min="10262" max="10262" width="1.5703125" style="20" customWidth="1"/>
    <col min="10263" max="10263" width="16.140625" style="20" customWidth="1"/>
    <col min="10264" max="10265" width="1.5703125" style="20" customWidth="1"/>
    <col min="10266" max="10266" width="14.42578125" style="20" customWidth="1"/>
    <col min="10267" max="10267" width="2.42578125" style="20" customWidth="1"/>
    <col min="10268" max="10268" width="12.7109375" style="20" customWidth="1"/>
    <col min="10269" max="10269" width="3.28515625" style="20" customWidth="1"/>
    <col min="10270" max="10270" width="14.42578125" style="20" customWidth="1"/>
    <col min="10271" max="10271" width="2.42578125" style="20" customWidth="1"/>
    <col min="10272" max="10272" width="12.7109375" style="20" customWidth="1"/>
    <col min="10273" max="10273" width="3.28515625" style="20" customWidth="1"/>
    <col min="10274" max="10274" width="12.7109375" style="20" customWidth="1"/>
    <col min="10275" max="10275" width="2.42578125" style="20" customWidth="1"/>
    <col min="10276" max="10276" width="12.7109375" style="20" customWidth="1"/>
    <col min="10277" max="10277" width="3.28515625" style="20" customWidth="1"/>
    <col min="10278" max="10278" width="14.42578125" style="20" customWidth="1"/>
    <col min="10279" max="10279" width="3.28515625" style="20" customWidth="1"/>
    <col min="10280" max="10280" width="5" style="20" customWidth="1"/>
    <col min="10281" max="10281" width="15.140625" style="20" customWidth="1"/>
    <col min="10282" max="10282" width="8.42578125" style="20" customWidth="1"/>
    <col min="10283" max="10283" width="1.5703125" style="20" customWidth="1"/>
    <col min="10284" max="10284" width="12.7109375" style="20" customWidth="1"/>
    <col min="10285" max="10285" width="1.5703125" style="20" customWidth="1"/>
    <col min="10286" max="10286" width="12.7109375" style="20" customWidth="1"/>
    <col min="10287" max="10287" width="1.5703125" style="20" customWidth="1"/>
    <col min="10288" max="10288" width="12.7109375" style="20" customWidth="1"/>
    <col min="10289" max="10496" width="12.7109375" style="20"/>
    <col min="10497" max="10497" width="5" style="20" customWidth="1"/>
    <col min="10498" max="10498" width="1.5703125" style="20" customWidth="1"/>
    <col min="10499" max="10499" width="19.5703125" style="20" customWidth="1"/>
    <col min="10500" max="10500" width="1.5703125" style="20" customWidth="1"/>
    <col min="10501" max="10501" width="14.42578125" style="20" customWidth="1"/>
    <col min="10502" max="10502" width="1.5703125" style="20" customWidth="1"/>
    <col min="10503" max="10503" width="12.7109375" style="20" customWidth="1"/>
    <col min="10504" max="10504" width="1.5703125" style="20" customWidth="1"/>
    <col min="10505" max="10505" width="12.7109375" style="20" customWidth="1"/>
    <col min="10506" max="10506" width="1.5703125" style="20" customWidth="1"/>
    <col min="10507" max="10507" width="14.42578125" style="20" customWidth="1"/>
    <col min="10508" max="10508" width="1.5703125" style="20" customWidth="1"/>
    <col min="10509" max="10509" width="12.7109375" style="20" customWidth="1"/>
    <col min="10510" max="10510" width="1.5703125" style="20" customWidth="1"/>
    <col min="10511" max="10511" width="12.7109375" style="20" customWidth="1"/>
    <col min="10512" max="10512" width="1.5703125" style="20" customWidth="1"/>
    <col min="10513" max="10513" width="14.42578125" style="20" customWidth="1"/>
    <col min="10514" max="10514" width="1.5703125" style="20" customWidth="1"/>
    <col min="10515" max="10515" width="12.7109375" style="20" customWidth="1"/>
    <col min="10516" max="10516" width="1.5703125" style="20" customWidth="1"/>
    <col min="10517" max="10517" width="12.7109375" style="20" customWidth="1"/>
    <col min="10518" max="10518" width="1.5703125" style="20" customWidth="1"/>
    <col min="10519" max="10519" width="16.140625" style="20" customWidth="1"/>
    <col min="10520" max="10521" width="1.5703125" style="20" customWidth="1"/>
    <col min="10522" max="10522" width="14.42578125" style="20" customWidth="1"/>
    <col min="10523" max="10523" width="2.42578125" style="20" customWidth="1"/>
    <col min="10524" max="10524" width="12.7109375" style="20" customWidth="1"/>
    <col min="10525" max="10525" width="3.28515625" style="20" customWidth="1"/>
    <col min="10526" max="10526" width="14.42578125" style="20" customWidth="1"/>
    <col min="10527" max="10527" width="2.42578125" style="20" customWidth="1"/>
    <col min="10528" max="10528" width="12.7109375" style="20" customWidth="1"/>
    <col min="10529" max="10529" width="3.28515625" style="20" customWidth="1"/>
    <col min="10530" max="10530" width="12.7109375" style="20" customWidth="1"/>
    <col min="10531" max="10531" width="2.42578125" style="20" customWidth="1"/>
    <col min="10532" max="10532" width="12.7109375" style="20" customWidth="1"/>
    <col min="10533" max="10533" width="3.28515625" style="20" customWidth="1"/>
    <col min="10534" max="10534" width="14.42578125" style="20" customWidth="1"/>
    <col min="10535" max="10535" width="3.28515625" style="20" customWidth="1"/>
    <col min="10536" max="10536" width="5" style="20" customWidth="1"/>
    <col min="10537" max="10537" width="15.140625" style="20" customWidth="1"/>
    <col min="10538" max="10538" width="8.42578125" style="20" customWidth="1"/>
    <col min="10539" max="10539" width="1.5703125" style="20" customWidth="1"/>
    <col min="10540" max="10540" width="12.7109375" style="20" customWidth="1"/>
    <col min="10541" max="10541" width="1.5703125" style="20" customWidth="1"/>
    <col min="10542" max="10542" width="12.7109375" style="20" customWidth="1"/>
    <col min="10543" max="10543" width="1.5703125" style="20" customWidth="1"/>
    <col min="10544" max="10544" width="12.7109375" style="20" customWidth="1"/>
    <col min="10545" max="10752" width="12.7109375" style="20"/>
    <col min="10753" max="10753" width="5" style="20" customWidth="1"/>
    <col min="10754" max="10754" width="1.5703125" style="20" customWidth="1"/>
    <col min="10755" max="10755" width="19.5703125" style="20" customWidth="1"/>
    <col min="10756" max="10756" width="1.5703125" style="20" customWidth="1"/>
    <col min="10757" max="10757" width="14.42578125" style="20" customWidth="1"/>
    <col min="10758" max="10758" width="1.5703125" style="20" customWidth="1"/>
    <col min="10759" max="10759" width="12.7109375" style="20" customWidth="1"/>
    <col min="10760" max="10760" width="1.5703125" style="20" customWidth="1"/>
    <col min="10761" max="10761" width="12.7109375" style="20" customWidth="1"/>
    <col min="10762" max="10762" width="1.5703125" style="20" customWidth="1"/>
    <col min="10763" max="10763" width="14.42578125" style="20" customWidth="1"/>
    <col min="10764" max="10764" width="1.5703125" style="20" customWidth="1"/>
    <col min="10765" max="10765" width="12.7109375" style="20" customWidth="1"/>
    <col min="10766" max="10766" width="1.5703125" style="20" customWidth="1"/>
    <col min="10767" max="10767" width="12.7109375" style="20" customWidth="1"/>
    <col min="10768" max="10768" width="1.5703125" style="20" customWidth="1"/>
    <col min="10769" max="10769" width="14.42578125" style="20" customWidth="1"/>
    <col min="10770" max="10770" width="1.5703125" style="20" customWidth="1"/>
    <col min="10771" max="10771" width="12.7109375" style="20" customWidth="1"/>
    <col min="10772" max="10772" width="1.5703125" style="20" customWidth="1"/>
    <col min="10773" max="10773" width="12.7109375" style="20" customWidth="1"/>
    <col min="10774" max="10774" width="1.5703125" style="20" customWidth="1"/>
    <col min="10775" max="10775" width="16.140625" style="20" customWidth="1"/>
    <col min="10776" max="10777" width="1.5703125" style="20" customWidth="1"/>
    <col min="10778" max="10778" width="14.42578125" style="20" customWidth="1"/>
    <col min="10779" max="10779" width="2.42578125" style="20" customWidth="1"/>
    <col min="10780" max="10780" width="12.7109375" style="20" customWidth="1"/>
    <col min="10781" max="10781" width="3.28515625" style="20" customWidth="1"/>
    <col min="10782" max="10782" width="14.42578125" style="20" customWidth="1"/>
    <col min="10783" max="10783" width="2.42578125" style="20" customWidth="1"/>
    <col min="10784" max="10784" width="12.7109375" style="20" customWidth="1"/>
    <col min="10785" max="10785" width="3.28515625" style="20" customWidth="1"/>
    <col min="10786" max="10786" width="12.7109375" style="20" customWidth="1"/>
    <col min="10787" max="10787" width="2.42578125" style="20" customWidth="1"/>
    <col min="10788" max="10788" width="12.7109375" style="20" customWidth="1"/>
    <col min="10789" max="10789" width="3.28515625" style="20" customWidth="1"/>
    <col min="10790" max="10790" width="14.42578125" style="20" customWidth="1"/>
    <col min="10791" max="10791" width="3.28515625" style="20" customWidth="1"/>
    <col min="10792" max="10792" width="5" style="20" customWidth="1"/>
    <col min="10793" max="10793" width="15.140625" style="20" customWidth="1"/>
    <col min="10794" max="10794" width="8.42578125" style="20" customWidth="1"/>
    <col min="10795" max="10795" width="1.5703125" style="20" customWidth="1"/>
    <col min="10796" max="10796" width="12.7109375" style="20" customWidth="1"/>
    <col min="10797" max="10797" width="1.5703125" style="20" customWidth="1"/>
    <col min="10798" max="10798" width="12.7109375" style="20" customWidth="1"/>
    <col min="10799" max="10799" width="1.5703125" style="20" customWidth="1"/>
    <col min="10800" max="10800" width="12.7109375" style="20" customWidth="1"/>
    <col min="10801" max="11008" width="12.7109375" style="20"/>
    <col min="11009" max="11009" width="5" style="20" customWidth="1"/>
    <col min="11010" max="11010" width="1.5703125" style="20" customWidth="1"/>
    <col min="11011" max="11011" width="19.5703125" style="20" customWidth="1"/>
    <col min="11012" max="11012" width="1.5703125" style="20" customWidth="1"/>
    <col min="11013" max="11013" width="14.42578125" style="20" customWidth="1"/>
    <col min="11014" max="11014" width="1.5703125" style="20" customWidth="1"/>
    <col min="11015" max="11015" width="12.7109375" style="20" customWidth="1"/>
    <col min="11016" max="11016" width="1.5703125" style="20" customWidth="1"/>
    <col min="11017" max="11017" width="12.7109375" style="20" customWidth="1"/>
    <col min="11018" max="11018" width="1.5703125" style="20" customWidth="1"/>
    <col min="11019" max="11019" width="14.42578125" style="20" customWidth="1"/>
    <col min="11020" max="11020" width="1.5703125" style="20" customWidth="1"/>
    <col min="11021" max="11021" width="12.7109375" style="20" customWidth="1"/>
    <col min="11022" max="11022" width="1.5703125" style="20" customWidth="1"/>
    <col min="11023" max="11023" width="12.7109375" style="20" customWidth="1"/>
    <col min="11024" max="11024" width="1.5703125" style="20" customWidth="1"/>
    <col min="11025" max="11025" width="14.42578125" style="20" customWidth="1"/>
    <col min="11026" max="11026" width="1.5703125" style="20" customWidth="1"/>
    <col min="11027" max="11027" width="12.7109375" style="20" customWidth="1"/>
    <col min="11028" max="11028" width="1.5703125" style="20" customWidth="1"/>
    <col min="11029" max="11029" width="12.7109375" style="20" customWidth="1"/>
    <col min="11030" max="11030" width="1.5703125" style="20" customWidth="1"/>
    <col min="11031" max="11031" width="16.140625" style="20" customWidth="1"/>
    <col min="11032" max="11033" width="1.5703125" style="20" customWidth="1"/>
    <col min="11034" max="11034" width="14.42578125" style="20" customWidth="1"/>
    <col min="11035" max="11035" width="2.42578125" style="20" customWidth="1"/>
    <col min="11036" max="11036" width="12.7109375" style="20" customWidth="1"/>
    <col min="11037" max="11037" width="3.28515625" style="20" customWidth="1"/>
    <col min="11038" max="11038" width="14.42578125" style="20" customWidth="1"/>
    <col min="11039" max="11039" width="2.42578125" style="20" customWidth="1"/>
    <col min="11040" max="11040" width="12.7109375" style="20" customWidth="1"/>
    <col min="11041" max="11041" width="3.28515625" style="20" customWidth="1"/>
    <col min="11042" max="11042" width="12.7109375" style="20" customWidth="1"/>
    <col min="11043" max="11043" width="2.42578125" style="20" customWidth="1"/>
    <col min="11044" max="11044" width="12.7109375" style="20" customWidth="1"/>
    <col min="11045" max="11045" width="3.28515625" style="20" customWidth="1"/>
    <col min="11046" max="11046" width="14.42578125" style="20" customWidth="1"/>
    <col min="11047" max="11047" width="3.28515625" style="20" customWidth="1"/>
    <col min="11048" max="11048" width="5" style="20" customWidth="1"/>
    <col min="11049" max="11049" width="15.140625" style="20" customWidth="1"/>
    <col min="11050" max="11050" width="8.42578125" style="20" customWidth="1"/>
    <col min="11051" max="11051" width="1.5703125" style="20" customWidth="1"/>
    <col min="11052" max="11052" width="12.7109375" style="20" customWidth="1"/>
    <col min="11053" max="11053" width="1.5703125" style="20" customWidth="1"/>
    <col min="11054" max="11054" width="12.7109375" style="20" customWidth="1"/>
    <col min="11055" max="11055" width="1.5703125" style="20" customWidth="1"/>
    <col min="11056" max="11056" width="12.7109375" style="20" customWidth="1"/>
    <col min="11057" max="11264" width="12.7109375" style="20"/>
    <col min="11265" max="11265" width="5" style="20" customWidth="1"/>
    <col min="11266" max="11266" width="1.5703125" style="20" customWidth="1"/>
    <col min="11267" max="11267" width="19.5703125" style="20" customWidth="1"/>
    <col min="11268" max="11268" width="1.5703125" style="20" customWidth="1"/>
    <col min="11269" max="11269" width="14.42578125" style="20" customWidth="1"/>
    <col min="11270" max="11270" width="1.5703125" style="20" customWidth="1"/>
    <col min="11271" max="11271" width="12.7109375" style="20" customWidth="1"/>
    <col min="11272" max="11272" width="1.5703125" style="20" customWidth="1"/>
    <col min="11273" max="11273" width="12.7109375" style="20" customWidth="1"/>
    <col min="11274" max="11274" width="1.5703125" style="20" customWidth="1"/>
    <col min="11275" max="11275" width="14.42578125" style="20" customWidth="1"/>
    <col min="11276" max="11276" width="1.5703125" style="20" customWidth="1"/>
    <col min="11277" max="11277" width="12.7109375" style="20" customWidth="1"/>
    <col min="11278" max="11278" width="1.5703125" style="20" customWidth="1"/>
    <col min="11279" max="11279" width="12.7109375" style="20" customWidth="1"/>
    <col min="11280" max="11280" width="1.5703125" style="20" customWidth="1"/>
    <col min="11281" max="11281" width="14.42578125" style="20" customWidth="1"/>
    <col min="11282" max="11282" width="1.5703125" style="20" customWidth="1"/>
    <col min="11283" max="11283" width="12.7109375" style="20" customWidth="1"/>
    <col min="11284" max="11284" width="1.5703125" style="20" customWidth="1"/>
    <col min="11285" max="11285" width="12.7109375" style="20" customWidth="1"/>
    <col min="11286" max="11286" width="1.5703125" style="20" customWidth="1"/>
    <col min="11287" max="11287" width="16.140625" style="20" customWidth="1"/>
    <col min="11288" max="11289" width="1.5703125" style="20" customWidth="1"/>
    <col min="11290" max="11290" width="14.42578125" style="20" customWidth="1"/>
    <col min="11291" max="11291" width="2.42578125" style="20" customWidth="1"/>
    <col min="11292" max="11292" width="12.7109375" style="20" customWidth="1"/>
    <col min="11293" max="11293" width="3.28515625" style="20" customWidth="1"/>
    <col min="11294" max="11294" width="14.42578125" style="20" customWidth="1"/>
    <col min="11295" max="11295" width="2.42578125" style="20" customWidth="1"/>
    <col min="11296" max="11296" width="12.7109375" style="20" customWidth="1"/>
    <col min="11297" max="11297" width="3.28515625" style="20" customWidth="1"/>
    <col min="11298" max="11298" width="12.7109375" style="20" customWidth="1"/>
    <col min="11299" max="11299" width="2.42578125" style="20" customWidth="1"/>
    <col min="11300" max="11300" width="12.7109375" style="20" customWidth="1"/>
    <col min="11301" max="11301" width="3.28515625" style="20" customWidth="1"/>
    <col min="11302" max="11302" width="14.42578125" style="20" customWidth="1"/>
    <col min="11303" max="11303" width="3.28515625" style="20" customWidth="1"/>
    <col min="11304" max="11304" width="5" style="20" customWidth="1"/>
    <col min="11305" max="11305" width="15.140625" style="20" customWidth="1"/>
    <col min="11306" max="11306" width="8.42578125" style="20" customWidth="1"/>
    <col min="11307" max="11307" width="1.5703125" style="20" customWidth="1"/>
    <col min="11308" max="11308" width="12.7109375" style="20" customWidth="1"/>
    <col min="11309" max="11309" width="1.5703125" style="20" customWidth="1"/>
    <col min="11310" max="11310" width="12.7109375" style="20" customWidth="1"/>
    <col min="11311" max="11311" width="1.5703125" style="20" customWidth="1"/>
    <col min="11312" max="11312" width="12.7109375" style="20" customWidth="1"/>
    <col min="11313" max="11520" width="12.7109375" style="20"/>
    <col min="11521" max="11521" width="5" style="20" customWidth="1"/>
    <col min="11522" max="11522" width="1.5703125" style="20" customWidth="1"/>
    <col min="11523" max="11523" width="19.5703125" style="20" customWidth="1"/>
    <col min="11524" max="11524" width="1.5703125" style="20" customWidth="1"/>
    <col min="11525" max="11525" width="14.42578125" style="20" customWidth="1"/>
    <col min="11526" max="11526" width="1.5703125" style="20" customWidth="1"/>
    <col min="11527" max="11527" width="12.7109375" style="20" customWidth="1"/>
    <col min="11528" max="11528" width="1.5703125" style="20" customWidth="1"/>
    <col min="11529" max="11529" width="12.7109375" style="20" customWidth="1"/>
    <col min="11530" max="11530" width="1.5703125" style="20" customWidth="1"/>
    <col min="11531" max="11531" width="14.42578125" style="20" customWidth="1"/>
    <col min="11532" max="11532" width="1.5703125" style="20" customWidth="1"/>
    <col min="11533" max="11533" width="12.7109375" style="20" customWidth="1"/>
    <col min="11534" max="11534" width="1.5703125" style="20" customWidth="1"/>
    <col min="11535" max="11535" width="12.7109375" style="20" customWidth="1"/>
    <col min="11536" max="11536" width="1.5703125" style="20" customWidth="1"/>
    <col min="11537" max="11537" width="14.42578125" style="20" customWidth="1"/>
    <col min="11538" max="11538" width="1.5703125" style="20" customWidth="1"/>
    <col min="11539" max="11539" width="12.7109375" style="20" customWidth="1"/>
    <col min="11540" max="11540" width="1.5703125" style="20" customWidth="1"/>
    <col min="11541" max="11541" width="12.7109375" style="20" customWidth="1"/>
    <col min="11542" max="11542" width="1.5703125" style="20" customWidth="1"/>
    <col min="11543" max="11543" width="16.140625" style="20" customWidth="1"/>
    <col min="11544" max="11545" width="1.5703125" style="20" customWidth="1"/>
    <col min="11546" max="11546" width="14.42578125" style="20" customWidth="1"/>
    <col min="11547" max="11547" width="2.42578125" style="20" customWidth="1"/>
    <col min="11548" max="11548" width="12.7109375" style="20" customWidth="1"/>
    <col min="11549" max="11549" width="3.28515625" style="20" customWidth="1"/>
    <col min="11550" max="11550" width="14.42578125" style="20" customWidth="1"/>
    <col min="11551" max="11551" width="2.42578125" style="20" customWidth="1"/>
    <col min="11552" max="11552" width="12.7109375" style="20" customWidth="1"/>
    <col min="11553" max="11553" width="3.28515625" style="20" customWidth="1"/>
    <col min="11554" max="11554" width="12.7109375" style="20" customWidth="1"/>
    <col min="11555" max="11555" width="2.42578125" style="20" customWidth="1"/>
    <col min="11556" max="11556" width="12.7109375" style="20" customWidth="1"/>
    <col min="11557" max="11557" width="3.28515625" style="20" customWidth="1"/>
    <col min="11558" max="11558" width="14.42578125" style="20" customWidth="1"/>
    <col min="11559" max="11559" width="3.28515625" style="20" customWidth="1"/>
    <col min="11560" max="11560" width="5" style="20" customWidth="1"/>
    <col min="11561" max="11561" width="15.140625" style="20" customWidth="1"/>
    <col min="11562" max="11562" width="8.42578125" style="20" customWidth="1"/>
    <col min="11563" max="11563" width="1.5703125" style="20" customWidth="1"/>
    <col min="11564" max="11564" width="12.7109375" style="20" customWidth="1"/>
    <col min="11565" max="11565" width="1.5703125" style="20" customWidth="1"/>
    <col min="11566" max="11566" width="12.7109375" style="20" customWidth="1"/>
    <col min="11567" max="11567" width="1.5703125" style="20" customWidth="1"/>
    <col min="11568" max="11568" width="12.7109375" style="20" customWidth="1"/>
    <col min="11569" max="11776" width="12.7109375" style="20"/>
    <col min="11777" max="11777" width="5" style="20" customWidth="1"/>
    <col min="11778" max="11778" width="1.5703125" style="20" customWidth="1"/>
    <col min="11779" max="11779" width="19.5703125" style="20" customWidth="1"/>
    <col min="11780" max="11780" width="1.5703125" style="20" customWidth="1"/>
    <col min="11781" max="11781" width="14.42578125" style="20" customWidth="1"/>
    <col min="11782" max="11782" width="1.5703125" style="20" customWidth="1"/>
    <col min="11783" max="11783" width="12.7109375" style="20" customWidth="1"/>
    <col min="11784" max="11784" width="1.5703125" style="20" customWidth="1"/>
    <col min="11785" max="11785" width="12.7109375" style="20" customWidth="1"/>
    <col min="11786" max="11786" width="1.5703125" style="20" customWidth="1"/>
    <col min="11787" max="11787" width="14.42578125" style="20" customWidth="1"/>
    <col min="11788" max="11788" width="1.5703125" style="20" customWidth="1"/>
    <col min="11789" max="11789" width="12.7109375" style="20" customWidth="1"/>
    <col min="11790" max="11790" width="1.5703125" style="20" customWidth="1"/>
    <col min="11791" max="11791" width="12.7109375" style="20" customWidth="1"/>
    <col min="11792" max="11792" width="1.5703125" style="20" customWidth="1"/>
    <col min="11793" max="11793" width="14.42578125" style="20" customWidth="1"/>
    <col min="11794" max="11794" width="1.5703125" style="20" customWidth="1"/>
    <col min="11795" max="11795" width="12.7109375" style="20" customWidth="1"/>
    <col min="11796" max="11796" width="1.5703125" style="20" customWidth="1"/>
    <col min="11797" max="11797" width="12.7109375" style="20" customWidth="1"/>
    <col min="11798" max="11798" width="1.5703125" style="20" customWidth="1"/>
    <col min="11799" max="11799" width="16.140625" style="20" customWidth="1"/>
    <col min="11800" max="11801" width="1.5703125" style="20" customWidth="1"/>
    <col min="11802" max="11802" width="14.42578125" style="20" customWidth="1"/>
    <col min="11803" max="11803" width="2.42578125" style="20" customWidth="1"/>
    <col min="11804" max="11804" width="12.7109375" style="20" customWidth="1"/>
    <col min="11805" max="11805" width="3.28515625" style="20" customWidth="1"/>
    <col min="11806" max="11806" width="14.42578125" style="20" customWidth="1"/>
    <col min="11807" max="11807" width="2.42578125" style="20" customWidth="1"/>
    <col min="11808" max="11808" width="12.7109375" style="20" customWidth="1"/>
    <col min="11809" max="11809" width="3.28515625" style="20" customWidth="1"/>
    <col min="11810" max="11810" width="12.7109375" style="20" customWidth="1"/>
    <col min="11811" max="11811" width="2.42578125" style="20" customWidth="1"/>
    <col min="11812" max="11812" width="12.7109375" style="20" customWidth="1"/>
    <col min="11813" max="11813" width="3.28515625" style="20" customWidth="1"/>
    <col min="11814" max="11814" width="14.42578125" style="20" customWidth="1"/>
    <col min="11815" max="11815" width="3.28515625" style="20" customWidth="1"/>
    <col min="11816" max="11816" width="5" style="20" customWidth="1"/>
    <col min="11817" max="11817" width="15.140625" style="20" customWidth="1"/>
    <col min="11818" max="11818" width="8.42578125" style="20" customWidth="1"/>
    <col min="11819" max="11819" width="1.5703125" style="20" customWidth="1"/>
    <col min="11820" max="11820" width="12.7109375" style="20" customWidth="1"/>
    <col min="11821" max="11821" width="1.5703125" style="20" customWidth="1"/>
    <col min="11822" max="11822" width="12.7109375" style="20" customWidth="1"/>
    <col min="11823" max="11823" width="1.5703125" style="20" customWidth="1"/>
    <col min="11824" max="11824" width="12.7109375" style="20" customWidth="1"/>
    <col min="11825" max="12032" width="12.7109375" style="20"/>
    <col min="12033" max="12033" width="5" style="20" customWidth="1"/>
    <col min="12034" max="12034" width="1.5703125" style="20" customWidth="1"/>
    <col min="12035" max="12035" width="19.5703125" style="20" customWidth="1"/>
    <col min="12036" max="12036" width="1.5703125" style="20" customWidth="1"/>
    <col min="12037" max="12037" width="14.42578125" style="20" customWidth="1"/>
    <col min="12038" max="12038" width="1.5703125" style="20" customWidth="1"/>
    <col min="12039" max="12039" width="12.7109375" style="20" customWidth="1"/>
    <col min="12040" max="12040" width="1.5703125" style="20" customWidth="1"/>
    <col min="12041" max="12041" width="12.7109375" style="20" customWidth="1"/>
    <col min="12042" max="12042" width="1.5703125" style="20" customWidth="1"/>
    <col min="12043" max="12043" width="14.42578125" style="20" customWidth="1"/>
    <col min="12044" max="12044" width="1.5703125" style="20" customWidth="1"/>
    <col min="12045" max="12045" width="12.7109375" style="20" customWidth="1"/>
    <col min="12046" max="12046" width="1.5703125" style="20" customWidth="1"/>
    <col min="12047" max="12047" width="12.7109375" style="20" customWidth="1"/>
    <col min="12048" max="12048" width="1.5703125" style="20" customWidth="1"/>
    <col min="12049" max="12049" width="14.42578125" style="20" customWidth="1"/>
    <col min="12050" max="12050" width="1.5703125" style="20" customWidth="1"/>
    <col min="12051" max="12051" width="12.7109375" style="20" customWidth="1"/>
    <col min="12052" max="12052" width="1.5703125" style="20" customWidth="1"/>
    <col min="12053" max="12053" width="12.7109375" style="20" customWidth="1"/>
    <col min="12054" max="12054" width="1.5703125" style="20" customWidth="1"/>
    <col min="12055" max="12055" width="16.140625" style="20" customWidth="1"/>
    <col min="12056" max="12057" width="1.5703125" style="20" customWidth="1"/>
    <col min="12058" max="12058" width="14.42578125" style="20" customWidth="1"/>
    <col min="12059" max="12059" width="2.42578125" style="20" customWidth="1"/>
    <col min="12060" max="12060" width="12.7109375" style="20" customWidth="1"/>
    <col min="12061" max="12061" width="3.28515625" style="20" customWidth="1"/>
    <col min="12062" max="12062" width="14.42578125" style="20" customWidth="1"/>
    <col min="12063" max="12063" width="2.42578125" style="20" customWidth="1"/>
    <col min="12064" max="12064" width="12.7109375" style="20" customWidth="1"/>
    <col min="12065" max="12065" width="3.28515625" style="20" customWidth="1"/>
    <col min="12066" max="12066" width="12.7109375" style="20" customWidth="1"/>
    <col min="12067" max="12067" width="2.42578125" style="20" customWidth="1"/>
    <col min="12068" max="12068" width="12.7109375" style="20" customWidth="1"/>
    <col min="12069" max="12069" width="3.28515625" style="20" customWidth="1"/>
    <col min="12070" max="12070" width="14.42578125" style="20" customWidth="1"/>
    <col min="12071" max="12071" width="3.28515625" style="20" customWidth="1"/>
    <col min="12072" max="12072" width="5" style="20" customWidth="1"/>
    <col min="12073" max="12073" width="15.140625" style="20" customWidth="1"/>
    <col min="12074" max="12074" width="8.42578125" style="20" customWidth="1"/>
    <col min="12075" max="12075" width="1.5703125" style="20" customWidth="1"/>
    <col min="12076" max="12076" width="12.7109375" style="20" customWidth="1"/>
    <col min="12077" max="12077" width="1.5703125" style="20" customWidth="1"/>
    <col min="12078" max="12078" width="12.7109375" style="20" customWidth="1"/>
    <col min="12079" max="12079" width="1.5703125" style="20" customWidth="1"/>
    <col min="12080" max="12080" width="12.7109375" style="20" customWidth="1"/>
    <col min="12081" max="12288" width="12.7109375" style="20"/>
    <col min="12289" max="12289" width="5" style="20" customWidth="1"/>
    <col min="12290" max="12290" width="1.5703125" style="20" customWidth="1"/>
    <col min="12291" max="12291" width="19.5703125" style="20" customWidth="1"/>
    <col min="12292" max="12292" width="1.5703125" style="20" customWidth="1"/>
    <col min="12293" max="12293" width="14.42578125" style="20" customWidth="1"/>
    <col min="12294" max="12294" width="1.5703125" style="20" customWidth="1"/>
    <col min="12295" max="12295" width="12.7109375" style="20" customWidth="1"/>
    <col min="12296" max="12296" width="1.5703125" style="20" customWidth="1"/>
    <col min="12297" max="12297" width="12.7109375" style="20" customWidth="1"/>
    <col min="12298" max="12298" width="1.5703125" style="20" customWidth="1"/>
    <col min="12299" max="12299" width="14.42578125" style="20" customWidth="1"/>
    <col min="12300" max="12300" width="1.5703125" style="20" customWidth="1"/>
    <col min="12301" max="12301" width="12.7109375" style="20" customWidth="1"/>
    <col min="12302" max="12302" width="1.5703125" style="20" customWidth="1"/>
    <col min="12303" max="12303" width="12.7109375" style="20" customWidth="1"/>
    <col min="12304" max="12304" width="1.5703125" style="20" customWidth="1"/>
    <col min="12305" max="12305" width="14.42578125" style="20" customWidth="1"/>
    <col min="12306" max="12306" width="1.5703125" style="20" customWidth="1"/>
    <col min="12307" max="12307" width="12.7109375" style="20" customWidth="1"/>
    <col min="12308" max="12308" width="1.5703125" style="20" customWidth="1"/>
    <col min="12309" max="12309" width="12.7109375" style="20" customWidth="1"/>
    <col min="12310" max="12310" width="1.5703125" style="20" customWidth="1"/>
    <col min="12311" max="12311" width="16.140625" style="20" customWidth="1"/>
    <col min="12312" max="12313" width="1.5703125" style="20" customWidth="1"/>
    <col min="12314" max="12314" width="14.42578125" style="20" customWidth="1"/>
    <col min="12315" max="12315" width="2.42578125" style="20" customWidth="1"/>
    <col min="12316" max="12316" width="12.7109375" style="20" customWidth="1"/>
    <col min="12317" max="12317" width="3.28515625" style="20" customWidth="1"/>
    <col min="12318" max="12318" width="14.42578125" style="20" customWidth="1"/>
    <col min="12319" max="12319" width="2.42578125" style="20" customWidth="1"/>
    <col min="12320" max="12320" width="12.7109375" style="20" customWidth="1"/>
    <col min="12321" max="12321" width="3.28515625" style="20" customWidth="1"/>
    <col min="12322" max="12322" width="12.7109375" style="20" customWidth="1"/>
    <col min="12323" max="12323" width="2.42578125" style="20" customWidth="1"/>
    <col min="12324" max="12324" width="12.7109375" style="20" customWidth="1"/>
    <col min="12325" max="12325" width="3.28515625" style="20" customWidth="1"/>
    <col min="12326" max="12326" width="14.42578125" style="20" customWidth="1"/>
    <col min="12327" max="12327" width="3.28515625" style="20" customWidth="1"/>
    <col min="12328" max="12328" width="5" style="20" customWidth="1"/>
    <col min="12329" max="12329" width="15.140625" style="20" customWidth="1"/>
    <col min="12330" max="12330" width="8.42578125" style="20" customWidth="1"/>
    <col min="12331" max="12331" width="1.5703125" style="20" customWidth="1"/>
    <col min="12332" max="12332" width="12.7109375" style="20" customWidth="1"/>
    <col min="12333" max="12333" width="1.5703125" style="20" customWidth="1"/>
    <col min="12334" max="12334" width="12.7109375" style="20" customWidth="1"/>
    <col min="12335" max="12335" width="1.5703125" style="20" customWidth="1"/>
    <col min="12336" max="12336" width="12.7109375" style="20" customWidth="1"/>
    <col min="12337" max="12544" width="12.7109375" style="20"/>
    <col min="12545" max="12545" width="5" style="20" customWidth="1"/>
    <col min="12546" max="12546" width="1.5703125" style="20" customWidth="1"/>
    <col min="12547" max="12547" width="19.5703125" style="20" customWidth="1"/>
    <col min="12548" max="12548" width="1.5703125" style="20" customWidth="1"/>
    <col min="12549" max="12549" width="14.42578125" style="20" customWidth="1"/>
    <col min="12550" max="12550" width="1.5703125" style="20" customWidth="1"/>
    <col min="12551" max="12551" width="12.7109375" style="20" customWidth="1"/>
    <col min="12552" max="12552" width="1.5703125" style="20" customWidth="1"/>
    <col min="12553" max="12553" width="12.7109375" style="20" customWidth="1"/>
    <col min="12554" max="12554" width="1.5703125" style="20" customWidth="1"/>
    <col min="12555" max="12555" width="14.42578125" style="20" customWidth="1"/>
    <col min="12556" max="12556" width="1.5703125" style="20" customWidth="1"/>
    <col min="12557" max="12557" width="12.7109375" style="20" customWidth="1"/>
    <col min="12558" max="12558" width="1.5703125" style="20" customWidth="1"/>
    <col min="12559" max="12559" width="12.7109375" style="20" customWidth="1"/>
    <col min="12560" max="12560" width="1.5703125" style="20" customWidth="1"/>
    <col min="12561" max="12561" width="14.42578125" style="20" customWidth="1"/>
    <col min="12562" max="12562" width="1.5703125" style="20" customWidth="1"/>
    <col min="12563" max="12563" width="12.7109375" style="20" customWidth="1"/>
    <col min="12564" max="12564" width="1.5703125" style="20" customWidth="1"/>
    <col min="12565" max="12565" width="12.7109375" style="20" customWidth="1"/>
    <col min="12566" max="12566" width="1.5703125" style="20" customWidth="1"/>
    <col min="12567" max="12567" width="16.140625" style="20" customWidth="1"/>
    <col min="12568" max="12569" width="1.5703125" style="20" customWidth="1"/>
    <col min="12570" max="12570" width="14.42578125" style="20" customWidth="1"/>
    <col min="12571" max="12571" width="2.42578125" style="20" customWidth="1"/>
    <col min="12572" max="12572" width="12.7109375" style="20" customWidth="1"/>
    <col min="12573" max="12573" width="3.28515625" style="20" customWidth="1"/>
    <col min="12574" max="12574" width="14.42578125" style="20" customWidth="1"/>
    <col min="12575" max="12575" width="2.42578125" style="20" customWidth="1"/>
    <col min="12576" max="12576" width="12.7109375" style="20" customWidth="1"/>
    <col min="12577" max="12577" width="3.28515625" style="20" customWidth="1"/>
    <col min="12578" max="12578" width="12.7109375" style="20" customWidth="1"/>
    <col min="12579" max="12579" width="2.42578125" style="20" customWidth="1"/>
    <col min="12580" max="12580" width="12.7109375" style="20" customWidth="1"/>
    <col min="12581" max="12581" width="3.28515625" style="20" customWidth="1"/>
    <col min="12582" max="12582" width="14.42578125" style="20" customWidth="1"/>
    <col min="12583" max="12583" width="3.28515625" style="20" customWidth="1"/>
    <col min="12584" max="12584" width="5" style="20" customWidth="1"/>
    <col min="12585" max="12585" width="15.140625" style="20" customWidth="1"/>
    <col min="12586" max="12586" width="8.42578125" style="20" customWidth="1"/>
    <col min="12587" max="12587" width="1.5703125" style="20" customWidth="1"/>
    <col min="12588" max="12588" width="12.7109375" style="20" customWidth="1"/>
    <col min="12589" max="12589" width="1.5703125" style="20" customWidth="1"/>
    <col min="12590" max="12590" width="12.7109375" style="20" customWidth="1"/>
    <col min="12591" max="12591" width="1.5703125" style="20" customWidth="1"/>
    <col min="12592" max="12592" width="12.7109375" style="20" customWidth="1"/>
    <col min="12593" max="12800" width="12.7109375" style="20"/>
    <col min="12801" max="12801" width="5" style="20" customWidth="1"/>
    <col min="12802" max="12802" width="1.5703125" style="20" customWidth="1"/>
    <col min="12803" max="12803" width="19.5703125" style="20" customWidth="1"/>
    <col min="12804" max="12804" width="1.5703125" style="20" customWidth="1"/>
    <col min="12805" max="12805" width="14.42578125" style="20" customWidth="1"/>
    <col min="12806" max="12806" width="1.5703125" style="20" customWidth="1"/>
    <col min="12807" max="12807" width="12.7109375" style="20" customWidth="1"/>
    <col min="12808" max="12808" width="1.5703125" style="20" customWidth="1"/>
    <col min="12809" max="12809" width="12.7109375" style="20" customWidth="1"/>
    <col min="12810" max="12810" width="1.5703125" style="20" customWidth="1"/>
    <col min="12811" max="12811" width="14.42578125" style="20" customWidth="1"/>
    <col min="12812" max="12812" width="1.5703125" style="20" customWidth="1"/>
    <col min="12813" max="12813" width="12.7109375" style="20" customWidth="1"/>
    <col min="12814" max="12814" width="1.5703125" style="20" customWidth="1"/>
    <col min="12815" max="12815" width="12.7109375" style="20" customWidth="1"/>
    <col min="12816" max="12816" width="1.5703125" style="20" customWidth="1"/>
    <col min="12817" max="12817" width="14.42578125" style="20" customWidth="1"/>
    <col min="12818" max="12818" width="1.5703125" style="20" customWidth="1"/>
    <col min="12819" max="12819" width="12.7109375" style="20" customWidth="1"/>
    <col min="12820" max="12820" width="1.5703125" style="20" customWidth="1"/>
    <col min="12821" max="12821" width="12.7109375" style="20" customWidth="1"/>
    <col min="12822" max="12822" width="1.5703125" style="20" customWidth="1"/>
    <col min="12823" max="12823" width="16.140625" style="20" customWidth="1"/>
    <col min="12824" max="12825" width="1.5703125" style="20" customWidth="1"/>
    <col min="12826" max="12826" width="14.42578125" style="20" customWidth="1"/>
    <col min="12827" max="12827" width="2.42578125" style="20" customWidth="1"/>
    <col min="12828" max="12828" width="12.7109375" style="20" customWidth="1"/>
    <col min="12829" max="12829" width="3.28515625" style="20" customWidth="1"/>
    <col min="12830" max="12830" width="14.42578125" style="20" customWidth="1"/>
    <col min="12831" max="12831" width="2.42578125" style="20" customWidth="1"/>
    <col min="12832" max="12832" width="12.7109375" style="20" customWidth="1"/>
    <col min="12833" max="12833" width="3.28515625" style="20" customWidth="1"/>
    <col min="12834" max="12834" width="12.7109375" style="20" customWidth="1"/>
    <col min="12835" max="12835" width="2.42578125" style="20" customWidth="1"/>
    <col min="12836" max="12836" width="12.7109375" style="20" customWidth="1"/>
    <col min="12837" max="12837" width="3.28515625" style="20" customWidth="1"/>
    <col min="12838" max="12838" width="14.42578125" style="20" customWidth="1"/>
    <col min="12839" max="12839" width="3.28515625" style="20" customWidth="1"/>
    <col min="12840" max="12840" width="5" style="20" customWidth="1"/>
    <col min="12841" max="12841" width="15.140625" style="20" customWidth="1"/>
    <col min="12842" max="12842" width="8.42578125" style="20" customWidth="1"/>
    <col min="12843" max="12843" width="1.5703125" style="20" customWidth="1"/>
    <col min="12844" max="12844" width="12.7109375" style="20" customWidth="1"/>
    <col min="12845" max="12845" width="1.5703125" style="20" customWidth="1"/>
    <col min="12846" max="12846" width="12.7109375" style="20" customWidth="1"/>
    <col min="12847" max="12847" width="1.5703125" style="20" customWidth="1"/>
    <col min="12848" max="12848" width="12.7109375" style="20" customWidth="1"/>
    <col min="12849" max="13056" width="12.7109375" style="20"/>
    <col min="13057" max="13057" width="5" style="20" customWidth="1"/>
    <col min="13058" max="13058" width="1.5703125" style="20" customWidth="1"/>
    <col min="13059" max="13059" width="19.5703125" style="20" customWidth="1"/>
    <col min="13060" max="13060" width="1.5703125" style="20" customWidth="1"/>
    <col min="13061" max="13061" width="14.42578125" style="20" customWidth="1"/>
    <col min="13062" max="13062" width="1.5703125" style="20" customWidth="1"/>
    <col min="13063" max="13063" width="12.7109375" style="20" customWidth="1"/>
    <col min="13064" max="13064" width="1.5703125" style="20" customWidth="1"/>
    <col min="13065" max="13065" width="12.7109375" style="20" customWidth="1"/>
    <col min="13066" max="13066" width="1.5703125" style="20" customWidth="1"/>
    <col min="13067" max="13067" width="14.42578125" style="20" customWidth="1"/>
    <col min="13068" max="13068" width="1.5703125" style="20" customWidth="1"/>
    <col min="13069" max="13069" width="12.7109375" style="20" customWidth="1"/>
    <col min="13070" max="13070" width="1.5703125" style="20" customWidth="1"/>
    <col min="13071" max="13071" width="12.7109375" style="20" customWidth="1"/>
    <col min="13072" max="13072" width="1.5703125" style="20" customWidth="1"/>
    <col min="13073" max="13073" width="14.42578125" style="20" customWidth="1"/>
    <col min="13074" max="13074" width="1.5703125" style="20" customWidth="1"/>
    <col min="13075" max="13075" width="12.7109375" style="20" customWidth="1"/>
    <col min="13076" max="13076" width="1.5703125" style="20" customWidth="1"/>
    <col min="13077" max="13077" width="12.7109375" style="20" customWidth="1"/>
    <col min="13078" max="13078" width="1.5703125" style="20" customWidth="1"/>
    <col min="13079" max="13079" width="16.140625" style="20" customWidth="1"/>
    <col min="13080" max="13081" width="1.5703125" style="20" customWidth="1"/>
    <col min="13082" max="13082" width="14.42578125" style="20" customWidth="1"/>
    <col min="13083" max="13083" width="2.42578125" style="20" customWidth="1"/>
    <col min="13084" max="13084" width="12.7109375" style="20" customWidth="1"/>
    <col min="13085" max="13085" width="3.28515625" style="20" customWidth="1"/>
    <col min="13086" max="13086" width="14.42578125" style="20" customWidth="1"/>
    <col min="13087" max="13087" width="2.42578125" style="20" customWidth="1"/>
    <col min="13088" max="13088" width="12.7109375" style="20" customWidth="1"/>
    <col min="13089" max="13089" width="3.28515625" style="20" customWidth="1"/>
    <col min="13090" max="13090" width="12.7109375" style="20" customWidth="1"/>
    <col min="13091" max="13091" width="2.42578125" style="20" customWidth="1"/>
    <col min="13092" max="13092" width="12.7109375" style="20" customWidth="1"/>
    <col min="13093" max="13093" width="3.28515625" style="20" customWidth="1"/>
    <col min="13094" max="13094" width="14.42578125" style="20" customWidth="1"/>
    <col min="13095" max="13095" width="3.28515625" style="20" customWidth="1"/>
    <col min="13096" max="13096" width="5" style="20" customWidth="1"/>
    <col min="13097" max="13097" width="15.140625" style="20" customWidth="1"/>
    <col min="13098" max="13098" width="8.42578125" style="20" customWidth="1"/>
    <col min="13099" max="13099" width="1.5703125" style="20" customWidth="1"/>
    <col min="13100" max="13100" width="12.7109375" style="20" customWidth="1"/>
    <col min="13101" max="13101" width="1.5703125" style="20" customWidth="1"/>
    <col min="13102" max="13102" width="12.7109375" style="20" customWidth="1"/>
    <col min="13103" max="13103" width="1.5703125" style="20" customWidth="1"/>
    <col min="13104" max="13104" width="12.7109375" style="20" customWidth="1"/>
    <col min="13105" max="13312" width="12.7109375" style="20"/>
    <col min="13313" max="13313" width="5" style="20" customWidth="1"/>
    <col min="13314" max="13314" width="1.5703125" style="20" customWidth="1"/>
    <col min="13315" max="13315" width="19.5703125" style="20" customWidth="1"/>
    <col min="13316" max="13316" width="1.5703125" style="20" customWidth="1"/>
    <col min="13317" max="13317" width="14.42578125" style="20" customWidth="1"/>
    <col min="13318" max="13318" width="1.5703125" style="20" customWidth="1"/>
    <col min="13319" max="13319" width="12.7109375" style="20" customWidth="1"/>
    <col min="13320" max="13320" width="1.5703125" style="20" customWidth="1"/>
    <col min="13321" max="13321" width="12.7109375" style="20" customWidth="1"/>
    <col min="13322" max="13322" width="1.5703125" style="20" customWidth="1"/>
    <col min="13323" max="13323" width="14.42578125" style="20" customWidth="1"/>
    <col min="13324" max="13324" width="1.5703125" style="20" customWidth="1"/>
    <col min="13325" max="13325" width="12.7109375" style="20" customWidth="1"/>
    <col min="13326" max="13326" width="1.5703125" style="20" customWidth="1"/>
    <col min="13327" max="13327" width="12.7109375" style="20" customWidth="1"/>
    <col min="13328" max="13328" width="1.5703125" style="20" customWidth="1"/>
    <col min="13329" max="13329" width="14.42578125" style="20" customWidth="1"/>
    <col min="13330" max="13330" width="1.5703125" style="20" customWidth="1"/>
    <col min="13331" max="13331" width="12.7109375" style="20" customWidth="1"/>
    <col min="13332" max="13332" width="1.5703125" style="20" customWidth="1"/>
    <col min="13333" max="13333" width="12.7109375" style="20" customWidth="1"/>
    <col min="13334" max="13334" width="1.5703125" style="20" customWidth="1"/>
    <col min="13335" max="13335" width="16.140625" style="20" customWidth="1"/>
    <col min="13336" max="13337" width="1.5703125" style="20" customWidth="1"/>
    <col min="13338" max="13338" width="14.42578125" style="20" customWidth="1"/>
    <col min="13339" max="13339" width="2.42578125" style="20" customWidth="1"/>
    <col min="13340" max="13340" width="12.7109375" style="20" customWidth="1"/>
    <col min="13341" max="13341" width="3.28515625" style="20" customWidth="1"/>
    <col min="13342" max="13342" width="14.42578125" style="20" customWidth="1"/>
    <col min="13343" max="13343" width="2.42578125" style="20" customWidth="1"/>
    <col min="13344" max="13344" width="12.7109375" style="20" customWidth="1"/>
    <col min="13345" max="13345" width="3.28515625" style="20" customWidth="1"/>
    <col min="13346" max="13346" width="12.7109375" style="20" customWidth="1"/>
    <col min="13347" max="13347" width="2.42578125" style="20" customWidth="1"/>
    <col min="13348" max="13348" width="12.7109375" style="20" customWidth="1"/>
    <col min="13349" max="13349" width="3.28515625" style="20" customWidth="1"/>
    <col min="13350" max="13350" width="14.42578125" style="20" customWidth="1"/>
    <col min="13351" max="13351" width="3.28515625" style="20" customWidth="1"/>
    <col min="13352" max="13352" width="5" style="20" customWidth="1"/>
    <col min="13353" max="13353" width="15.140625" style="20" customWidth="1"/>
    <col min="13354" max="13354" width="8.42578125" style="20" customWidth="1"/>
    <col min="13355" max="13355" width="1.5703125" style="20" customWidth="1"/>
    <col min="13356" max="13356" width="12.7109375" style="20" customWidth="1"/>
    <col min="13357" max="13357" width="1.5703125" style="20" customWidth="1"/>
    <col min="13358" max="13358" width="12.7109375" style="20" customWidth="1"/>
    <col min="13359" max="13359" width="1.5703125" style="20" customWidth="1"/>
    <col min="13360" max="13360" width="12.7109375" style="20" customWidth="1"/>
    <col min="13361" max="13568" width="12.7109375" style="20"/>
    <col min="13569" max="13569" width="5" style="20" customWidth="1"/>
    <col min="13570" max="13570" width="1.5703125" style="20" customWidth="1"/>
    <col min="13571" max="13571" width="19.5703125" style="20" customWidth="1"/>
    <col min="13572" max="13572" width="1.5703125" style="20" customWidth="1"/>
    <col min="13573" max="13573" width="14.42578125" style="20" customWidth="1"/>
    <col min="13574" max="13574" width="1.5703125" style="20" customWidth="1"/>
    <col min="13575" max="13575" width="12.7109375" style="20" customWidth="1"/>
    <col min="13576" max="13576" width="1.5703125" style="20" customWidth="1"/>
    <col min="13577" max="13577" width="12.7109375" style="20" customWidth="1"/>
    <col min="13578" max="13578" width="1.5703125" style="20" customWidth="1"/>
    <col min="13579" max="13579" width="14.42578125" style="20" customWidth="1"/>
    <col min="13580" max="13580" width="1.5703125" style="20" customWidth="1"/>
    <col min="13581" max="13581" width="12.7109375" style="20" customWidth="1"/>
    <col min="13582" max="13582" width="1.5703125" style="20" customWidth="1"/>
    <col min="13583" max="13583" width="12.7109375" style="20" customWidth="1"/>
    <col min="13584" max="13584" width="1.5703125" style="20" customWidth="1"/>
    <col min="13585" max="13585" width="14.42578125" style="20" customWidth="1"/>
    <col min="13586" max="13586" width="1.5703125" style="20" customWidth="1"/>
    <col min="13587" max="13587" width="12.7109375" style="20" customWidth="1"/>
    <col min="13588" max="13588" width="1.5703125" style="20" customWidth="1"/>
    <col min="13589" max="13589" width="12.7109375" style="20" customWidth="1"/>
    <col min="13590" max="13590" width="1.5703125" style="20" customWidth="1"/>
    <col min="13591" max="13591" width="16.140625" style="20" customWidth="1"/>
    <col min="13592" max="13593" width="1.5703125" style="20" customWidth="1"/>
    <col min="13594" max="13594" width="14.42578125" style="20" customWidth="1"/>
    <col min="13595" max="13595" width="2.42578125" style="20" customWidth="1"/>
    <col min="13596" max="13596" width="12.7109375" style="20" customWidth="1"/>
    <col min="13597" max="13597" width="3.28515625" style="20" customWidth="1"/>
    <col min="13598" max="13598" width="14.42578125" style="20" customWidth="1"/>
    <col min="13599" max="13599" width="2.42578125" style="20" customWidth="1"/>
    <col min="13600" max="13600" width="12.7109375" style="20" customWidth="1"/>
    <col min="13601" max="13601" width="3.28515625" style="20" customWidth="1"/>
    <col min="13602" max="13602" width="12.7109375" style="20" customWidth="1"/>
    <col min="13603" max="13603" width="2.42578125" style="20" customWidth="1"/>
    <col min="13604" max="13604" width="12.7109375" style="20" customWidth="1"/>
    <col min="13605" max="13605" width="3.28515625" style="20" customWidth="1"/>
    <col min="13606" max="13606" width="14.42578125" style="20" customWidth="1"/>
    <col min="13607" max="13607" width="3.28515625" style="20" customWidth="1"/>
    <col min="13608" max="13608" width="5" style="20" customWidth="1"/>
    <col min="13609" max="13609" width="15.140625" style="20" customWidth="1"/>
    <col min="13610" max="13610" width="8.42578125" style="20" customWidth="1"/>
    <col min="13611" max="13611" width="1.5703125" style="20" customWidth="1"/>
    <col min="13612" max="13612" width="12.7109375" style="20" customWidth="1"/>
    <col min="13613" max="13613" width="1.5703125" style="20" customWidth="1"/>
    <col min="13614" max="13614" width="12.7109375" style="20" customWidth="1"/>
    <col min="13615" max="13615" width="1.5703125" style="20" customWidth="1"/>
    <col min="13616" max="13616" width="12.7109375" style="20" customWidth="1"/>
    <col min="13617" max="13824" width="12.7109375" style="20"/>
    <col min="13825" max="13825" width="5" style="20" customWidth="1"/>
    <col min="13826" max="13826" width="1.5703125" style="20" customWidth="1"/>
    <col min="13827" max="13827" width="19.5703125" style="20" customWidth="1"/>
    <col min="13828" max="13828" width="1.5703125" style="20" customWidth="1"/>
    <col min="13829" max="13829" width="14.42578125" style="20" customWidth="1"/>
    <col min="13830" max="13830" width="1.5703125" style="20" customWidth="1"/>
    <col min="13831" max="13831" width="12.7109375" style="20" customWidth="1"/>
    <col min="13832" max="13832" width="1.5703125" style="20" customWidth="1"/>
    <col min="13833" max="13833" width="12.7109375" style="20" customWidth="1"/>
    <col min="13834" max="13834" width="1.5703125" style="20" customWidth="1"/>
    <col min="13835" max="13835" width="14.42578125" style="20" customWidth="1"/>
    <col min="13836" max="13836" width="1.5703125" style="20" customWidth="1"/>
    <col min="13837" max="13837" width="12.7109375" style="20" customWidth="1"/>
    <col min="13838" max="13838" width="1.5703125" style="20" customWidth="1"/>
    <col min="13839" max="13839" width="12.7109375" style="20" customWidth="1"/>
    <col min="13840" max="13840" width="1.5703125" style="20" customWidth="1"/>
    <col min="13841" max="13841" width="14.42578125" style="20" customWidth="1"/>
    <col min="13842" max="13842" width="1.5703125" style="20" customWidth="1"/>
    <col min="13843" max="13843" width="12.7109375" style="20" customWidth="1"/>
    <col min="13844" max="13844" width="1.5703125" style="20" customWidth="1"/>
    <col min="13845" max="13845" width="12.7109375" style="20" customWidth="1"/>
    <col min="13846" max="13846" width="1.5703125" style="20" customWidth="1"/>
    <col min="13847" max="13847" width="16.140625" style="20" customWidth="1"/>
    <col min="13848" max="13849" width="1.5703125" style="20" customWidth="1"/>
    <col min="13850" max="13850" width="14.42578125" style="20" customWidth="1"/>
    <col min="13851" max="13851" width="2.42578125" style="20" customWidth="1"/>
    <col min="13852" max="13852" width="12.7109375" style="20" customWidth="1"/>
    <col min="13853" max="13853" width="3.28515625" style="20" customWidth="1"/>
    <col min="13854" max="13854" width="14.42578125" style="20" customWidth="1"/>
    <col min="13855" max="13855" width="2.42578125" style="20" customWidth="1"/>
    <col min="13856" max="13856" width="12.7109375" style="20" customWidth="1"/>
    <col min="13857" max="13857" width="3.28515625" style="20" customWidth="1"/>
    <col min="13858" max="13858" width="12.7109375" style="20" customWidth="1"/>
    <col min="13859" max="13859" width="2.42578125" style="20" customWidth="1"/>
    <col min="13860" max="13860" width="12.7109375" style="20" customWidth="1"/>
    <col min="13861" max="13861" width="3.28515625" style="20" customWidth="1"/>
    <col min="13862" max="13862" width="14.42578125" style="20" customWidth="1"/>
    <col min="13863" max="13863" width="3.28515625" style="20" customWidth="1"/>
    <col min="13864" max="13864" width="5" style="20" customWidth="1"/>
    <col min="13865" max="13865" width="15.140625" style="20" customWidth="1"/>
    <col min="13866" max="13866" width="8.42578125" style="20" customWidth="1"/>
    <col min="13867" max="13867" width="1.5703125" style="20" customWidth="1"/>
    <col min="13868" max="13868" width="12.7109375" style="20" customWidth="1"/>
    <col min="13869" max="13869" width="1.5703125" style="20" customWidth="1"/>
    <col min="13870" max="13870" width="12.7109375" style="20" customWidth="1"/>
    <col min="13871" max="13871" width="1.5703125" style="20" customWidth="1"/>
    <col min="13872" max="13872" width="12.7109375" style="20" customWidth="1"/>
    <col min="13873" max="14080" width="12.7109375" style="20"/>
    <col min="14081" max="14081" width="5" style="20" customWidth="1"/>
    <col min="14082" max="14082" width="1.5703125" style="20" customWidth="1"/>
    <col min="14083" max="14083" width="19.5703125" style="20" customWidth="1"/>
    <col min="14084" max="14084" width="1.5703125" style="20" customWidth="1"/>
    <col min="14085" max="14085" width="14.42578125" style="20" customWidth="1"/>
    <col min="14086" max="14086" width="1.5703125" style="20" customWidth="1"/>
    <col min="14087" max="14087" width="12.7109375" style="20" customWidth="1"/>
    <col min="14088" max="14088" width="1.5703125" style="20" customWidth="1"/>
    <col min="14089" max="14089" width="12.7109375" style="20" customWidth="1"/>
    <col min="14090" max="14090" width="1.5703125" style="20" customWidth="1"/>
    <col min="14091" max="14091" width="14.42578125" style="20" customWidth="1"/>
    <col min="14092" max="14092" width="1.5703125" style="20" customWidth="1"/>
    <col min="14093" max="14093" width="12.7109375" style="20" customWidth="1"/>
    <col min="14094" max="14094" width="1.5703125" style="20" customWidth="1"/>
    <col min="14095" max="14095" width="12.7109375" style="20" customWidth="1"/>
    <col min="14096" max="14096" width="1.5703125" style="20" customWidth="1"/>
    <col min="14097" max="14097" width="14.42578125" style="20" customWidth="1"/>
    <col min="14098" max="14098" width="1.5703125" style="20" customWidth="1"/>
    <col min="14099" max="14099" width="12.7109375" style="20" customWidth="1"/>
    <col min="14100" max="14100" width="1.5703125" style="20" customWidth="1"/>
    <col min="14101" max="14101" width="12.7109375" style="20" customWidth="1"/>
    <col min="14102" max="14102" width="1.5703125" style="20" customWidth="1"/>
    <col min="14103" max="14103" width="16.140625" style="20" customWidth="1"/>
    <col min="14104" max="14105" width="1.5703125" style="20" customWidth="1"/>
    <col min="14106" max="14106" width="14.42578125" style="20" customWidth="1"/>
    <col min="14107" max="14107" width="2.42578125" style="20" customWidth="1"/>
    <col min="14108" max="14108" width="12.7109375" style="20" customWidth="1"/>
    <col min="14109" max="14109" width="3.28515625" style="20" customWidth="1"/>
    <col min="14110" max="14110" width="14.42578125" style="20" customWidth="1"/>
    <col min="14111" max="14111" width="2.42578125" style="20" customWidth="1"/>
    <col min="14112" max="14112" width="12.7109375" style="20" customWidth="1"/>
    <col min="14113" max="14113" width="3.28515625" style="20" customWidth="1"/>
    <col min="14114" max="14114" width="12.7109375" style="20" customWidth="1"/>
    <col min="14115" max="14115" width="2.42578125" style="20" customWidth="1"/>
    <col min="14116" max="14116" width="12.7109375" style="20" customWidth="1"/>
    <col min="14117" max="14117" width="3.28515625" style="20" customWidth="1"/>
    <col min="14118" max="14118" width="14.42578125" style="20" customWidth="1"/>
    <col min="14119" max="14119" width="3.28515625" style="20" customWidth="1"/>
    <col min="14120" max="14120" width="5" style="20" customWidth="1"/>
    <col min="14121" max="14121" width="15.140625" style="20" customWidth="1"/>
    <col min="14122" max="14122" width="8.42578125" style="20" customWidth="1"/>
    <col min="14123" max="14123" width="1.5703125" style="20" customWidth="1"/>
    <col min="14124" max="14124" width="12.7109375" style="20" customWidth="1"/>
    <col min="14125" max="14125" width="1.5703125" style="20" customWidth="1"/>
    <col min="14126" max="14126" width="12.7109375" style="20" customWidth="1"/>
    <col min="14127" max="14127" width="1.5703125" style="20" customWidth="1"/>
    <col min="14128" max="14128" width="12.7109375" style="20" customWidth="1"/>
    <col min="14129" max="14336" width="12.7109375" style="20"/>
    <col min="14337" max="14337" width="5" style="20" customWidth="1"/>
    <col min="14338" max="14338" width="1.5703125" style="20" customWidth="1"/>
    <col min="14339" max="14339" width="19.5703125" style="20" customWidth="1"/>
    <col min="14340" max="14340" width="1.5703125" style="20" customWidth="1"/>
    <col min="14341" max="14341" width="14.42578125" style="20" customWidth="1"/>
    <col min="14342" max="14342" width="1.5703125" style="20" customWidth="1"/>
    <col min="14343" max="14343" width="12.7109375" style="20" customWidth="1"/>
    <col min="14344" max="14344" width="1.5703125" style="20" customWidth="1"/>
    <col min="14345" max="14345" width="12.7109375" style="20" customWidth="1"/>
    <col min="14346" max="14346" width="1.5703125" style="20" customWidth="1"/>
    <col min="14347" max="14347" width="14.42578125" style="20" customWidth="1"/>
    <col min="14348" max="14348" width="1.5703125" style="20" customWidth="1"/>
    <col min="14349" max="14349" width="12.7109375" style="20" customWidth="1"/>
    <col min="14350" max="14350" width="1.5703125" style="20" customWidth="1"/>
    <col min="14351" max="14351" width="12.7109375" style="20" customWidth="1"/>
    <col min="14352" max="14352" width="1.5703125" style="20" customWidth="1"/>
    <col min="14353" max="14353" width="14.42578125" style="20" customWidth="1"/>
    <col min="14354" max="14354" width="1.5703125" style="20" customWidth="1"/>
    <col min="14355" max="14355" width="12.7109375" style="20" customWidth="1"/>
    <col min="14356" max="14356" width="1.5703125" style="20" customWidth="1"/>
    <col min="14357" max="14357" width="12.7109375" style="20" customWidth="1"/>
    <col min="14358" max="14358" width="1.5703125" style="20" customWidth="1"/>
    <col min="14359" max="14359" width="16.140625" style="20" customWidth="1"/>
    <col min="14360" max="14361" width="1.5703125" style="20" customWidth="1"/>
    <col min="14362" max="14362" width="14.42578125" style="20" customWidth="1"/>
    <col min="14363" max="14363" width="2.42578125" style="20" customWidth="1"/>
    <col min="14364" max="14364" width="12.7109375" style="20" customWidth="1"/>
    <col min="14365" max="14365" width="3.28515625" style="20" customWidth="1"/>
    <col min="14366" max="14366" width="14.42578125" style="20" customWidth="1"/>
    <col min="14367" max="14367" width="2.42578125" style="20" customWidth="1"/>
    <col min="14368" max="14368" width="12.7109375" style="20" customWidth="1"/>
    <col min="14369" max="14369" width="3.28515625" style="20" customWidth="1"/>
    <col min="14370" max="14370" width="12.7109375" style="20" customWidth="1"/>
    <col min="14371" max="14371" width="2.42578125" style="20" customWidth="1"/>
    <col min="14372" max="14372" width="12.7109375" style="20" customWidth="1"/>
    <col min="14373" max="14373" width="3.28515625" style="20" customWidth="1"/>
    <col min="14374" max="14374" width="14.42578125" style="20" customWidth="1"/>
    <col min="14375" max="14375" width="3.28515625" style="20" customWidth="1"/>
    <col min="14376" max="14376" width="5" style="20" customWidth="1"/>
    <col min="14377" max="14377" width="15.140625" style="20" customWidth="1"/>
    <col min="14378" max="14378" width="8.42578125" style="20" customWidth="1"/>
    <col min="14379" max="14379" width="1.5703125" style="20" customWidth="1"/>
    <col min="14380" max="14380" width="12.7109375" style="20" customWidth="1"/>
    <col min="14381" max="14381" width="1.5703125" style="20" customWidth="1"/>
    <col min="14382" max="14382" width="12.7109375" style="20" customWidth="1"/>
    <col min="14383" max="14383" width="1.5703125" style="20" customWidth="1"/>
    <col min="14384" max="14384" width="12.7109375" style="20" customWidth="1"/>
    <col min="14385" max="14592" width="12.7109375" style="20"/>
    <col min="14593" max="14593" width="5" style="20" customWidth="1"/>
    <col min="14594" max="14594" width="1.5703125" style="20" customWidth="1"/>
    <col min="14595" max="14595" width="19.5703125" style="20" customWidth="1"/>
    <col min="14596" max="14596" width="1.5703125" style="20" customWidth="1"/>
    <col min="14597" max="14597" width="14.42578125" style="20" customWidth="1"/>
    <col min="14598" max="14598" width="1.5703125" style="20" customWidth="1"/>
    <col min="14599" max="14599" width="12.7109375" style="20" customWidth="1"/>
    <col min="14600" max="14600" width="1.5703125" style="20" customWidth="1"/>
    <col min="14601" max="14601" width="12.7109375" style="20" customWidth="1"/>
    <col min="14602" max="14602" width="1.5703125" style="20" customWidth="1"/>
    <col min="14603" max="14603" width="14.42578125" style="20" customWidth="1"/>
    <col min="14604" max="14604" width="1.5703125" style="20" customWidth="1"/>
    <col min="14605" max="14605" width="12.7109375" style="20" customWidth="1"/>
    <col min="14606" max="14606" width="1.5703125" style="20" customWidth="1"/>
    <col min="14607" max="14607" width="12.7109375" style="20" customWidth="1"/>
    <col min="14608" max="14608" width="1.5703125" style="20" customWidth="1"/>
    <col min="14609" max="14609" width="14.42578125" style="20" customWidth="1"/>
    <col min="14610" max="14610" width="1.5703125" style="20" customWidth="1"/>
    <col min="14611" max="14611" width="12.7109375" style="20" customWidth="1"/>
    <col min="14612" max="14612" width="1.5703125" style="20" customWidth="1"/>
    <col min="14613" max="14613" width="12.7109375" style="20" customWidth="1"/>
    <col min="14614" max="14614" width="1.5703125" style="20" customWidth="1"/>
    <col min="14615" max="14615" width="16.140625" style="20" customWidth="1"/>
    <col min="14616" max="14617" width="1.5703125" style="20" customWidth="1"/>
    <col min="14618" max="14618" width="14.42578125" style="20" customWidth="1"/>
    <col min="14619" max="14619" width="2.42578125" style="20" customWidth="1"/>
    <col min="14620" max="14620" width="12.7109375" style="20" customWidth="1"/>
    <col min="14621" max="14621" width="3.28515625" style="20" customWidth="1"/>
    <col min="14622" max="14622" width="14.42578125" style="20" customWidth="1"/>
    <col min="14623" max="14623" width="2.42578125" style="20" customWidth="1"/>
    <col min="14624" max="14624" width="12.7109375" style="20" customWidth="1"/>
    <col min="14625" max="14625" width="3.28515625" style="20" customWidth="1"/>
    <col min="14626" max="14626" width="12.7109375" style="20" customWidth="1"/>
    <col min="14627" max="14627" width="2.42578125" style="20" customWidth="1"/>
    <col min="14628" max="14628" width="12.7109375" style="20" customWidth="1"/>
    <col min="14629" max="14629" width="3.28515625" style="20" customWidth="1"/>
    <col min="14630" max="14630" width="14.42578125" style="20" customWidth="1"/>
    <col min="14631" max="14631" width="3.28515625" style="20" customWidth="1"/>
    <col min="14632" max="14632" width="5" style="20" customWidth="1"/>
    <col min="14633" max="14633" width="15.140625" style="20" customWidth="1"/>
    <col min="14634" max="14634" width="8.42578125" style="20" customWidth="1"/>
    <col min="14635" max="14635" width="1.5703125" style="20" customWidth="1"/>
    <col min="14636" max="14636" width="12.7109375" style="20" customWidth="1"/>
    <col min="14637" max="14637" width="1.5703125" style="20" customWidth="1"/>
    <col min="14638" max="14638" width="12.7109375" style="20" customWidth="1"/>
    <col min="14639" max="14639" width="1.5703125" style="20" customWidth="1"/>
    <col min="14640" max="14640" width="12.7109375" style="20" customWidth="1"/>
    <col min="14641" max="14848" width="12.7109375" style="20"/>
    <col min="14849" max="14849" width="5" style="20" customWidth="1"/>
    <col min="14850" max="14850" width="1.5703125" style="20" customWidth="1"/>
    <col min="14851" max="14851" width="19.5703125" style="20" customWidth="1"/>
    <col min="14852" max="14852" width="1.5703125" style="20" customWidth="1"/>
    <col min="14853" max="14853" width="14.42578125" style="20" customWidth="1"/>
    <col min="14854" max="14854" width="1.5703125" style="20" customWidth="1"/>
    <col min="14855" max="14855" width="12.7109375" style="20" customWidth="1"/>
    <col min="14856" max="14856" width="1.5703125" style="20" customWidth="1"/>
    <col min="14857" max="14857" width="12.7109375" style="20" customWidth="1"/>
    <col min="14858" max="14858" width="1.5703125" style="20" customWidth="1"/>
    <col min="14859" max="14859" width="14.42578125" style="20" customWidth="1"/>
    <col min="14860" max="14860" width="1.5703125" style="20" customWidth="1"/>
    <col min="14861" max="14861" width="12.7109375" style="20" customWidth="1"/>
    <col min="14862" max="14862" width="1.5703125" style="20" customWidth="1"/>
    <col min="14863" max="14863" width="12.7109375" style="20" customWidth="1"/>
    <col min="14864" max="14864" width="1.5703125" style="20" customWidth="1"/>
    <col min="14865" max="14865" width="14.42578125" style="20" customWidth="1"/>
    <col min="14866" max="14866" width="1.5703125" style="20" customWidth="1"/>
    <col min="14867" max="14867" width="12.7109375" style="20" customWidth="1"/>
    <col min="14868" max="14868" width="1.5703125" style="20" customWidth="1"/>
    <col min="14869" max="14869" width="12.7109375" style="20" customWidth="1"/>
    <col min="14870" max="14870" width="1.5703125" style="20" customWidth="1"/>
    <col min="14871" max="14871" width="16.140625" style="20" customWidth="1"/>
    <col min="14872" max="14873" width="1.5703125" style="20" customWidth="1"/>
    <col min="14874" max="14874" width="14.42578125" style="20" customWidth="1"/>
    <col min="14875" max="14875" width="2.42578125" style="20" customWidth="1"/>
    <col min="14876" max="14876" width="12.7109375" style="20" customWidth="1"/>
    <col min="14877" max="14877" width="3.28515625" style="20" customWidth="1"/>
    <col min="14878" max="14878" width="14.42578125" style="20" customWidth="1"/>
    <col min="14879" max="14879" width="2.42578125" style="20" customWidth="1"/>
    <col min="14880" max="14880" width="12.7109375" style="20" customWidth="1"/>
    <col min="14881" max="14881" width="3.28515625" style="20" customWidth="1"/>
    <col min="14882" max="14882" width="12.7109375" style="20" customWidth="1"/>
    <col min="14883" max="14883" width="2.42578125" style="20" customWidth="1"/>
    <col min="14884" max="14884" width="12.7109375" style="20" customWidth="1"/>
    <col min="14885" max="14885" width="3.28515625" style="20" customWidth="1"/>
    <col min="14886" max="14886" width="14.42578125" style="20" customWidth="1"/>
    <col min="14887" max="14887" width="3.28515625" style="20" customWidth="1"/>
    <col min="14888" max="14888" width="5" style="20" customWidth="1"/>
    <col min="14889" max="14889" width="15.140625" style="20" customWidth="1"/>
    <col min="14890" max="14890" width="8.42578125" style="20" customWidth="1"/>
    <col min="14891" max="14891" width="1.5703125" style="20" customWidth="1"/>
    <col min="14892" max="14892" width="12.7109375" style="20" customWidth="1"/>
    <col min="14893" max="14893" width="1.5703125" style="20" customWidth="1"/>
    <col min="14894" max="14894" width="12.7109375" style="20" customWidth="1"/>
    <col min="14895" max="14895" width="1.5703125" style="20" customWidth="1"/>
    <col min="14896" max="14896" width="12.7109375" style="20" customWidth="1"/>
    <col min="14897" max="15104" width="12.7109375" style="20"/>
    <col min="15105" max="15105" width="5" style="20" customWidth="1"/>
    <col min="15106" max="15106" width="1.5703125" style="20" customWidth="1"/>
    <col min="15107" max="15107" width="19.5703125" style="20" customWidth="1"/>
    <col min="15108" max="15108" width="1.5703125" style="20" customWidth="1"/>
    <col min="15109" max="15109" width="14.42578125" style="20" customWidth="1"/>
    <col min="15110" max="15110" width="1.5703125" style="20" customWidth="1"/>
    <col min="15111" max="15111" width="12.7109375" style="20" customWidth="1"/>
    <col min="15112" max="15112" width="1.5703125" style="20" customWidth="1"/>
    <col min="15113" max="15113" width="12.7109375" style="20" customWidth="1"/>
    <col min="15114" max="15114" width="1.5703125" style="20" customWidth="1"/>
    <col min="15115" max="15115" width="14.42578125" style="20" customWidth="1"/>
    <col min="15116" max="15116" width="1.5703125" style="20" customWidth="1"/>
    <col min="15117" max="15117" width="12.7109375" style="20" customWidth="1"/>
    <col min="15118" max="15118" width="1.5703125" style="20" customWidth="1"/>
    <col min="15119" max="15119" width="12.7109375" style="20" customWidth="1"/>
    <col min="15120" max="15120" width="1.5703125" style="20" customWidth="1"/>
    <col min="15121" max="15121" width="14.42578125" style="20" customWidth="1"/>
    <col min="15122" max="15122" width="1.5703125" style="20" customWidth="1"/>
    <col min="15123" max="15123" width="12.7109375" style="20" customWidth="1"/>
    <col min="15124" max="15124" width="1.5703125" style="20" customWidth="1"/>
    <col min="15125" max="15125" width="12.7109375" style="20" customWidth="1"/>
    <col min="15126" max="15126" width="1.5703125" style="20" customWidth="1"/>
    <col min="15127" max="15127" width="16.140625" style="20" customWidth="1"/>
    <col min="15128" max="15129" width="1.5703125" style="20" customWidth="1"/>
    <col min="15130" max="15130" width="14.42578125" style="20" customWidth="1"/>
    <col min="15131" max="15131" width="2.42578125" style="20" customWidth="1"/>
    <col min="15132" max="15132" width="12.7109375" style="20" customWidth="1"/>
    <col min="15133" max="15133" width="3.28515625" style="20" customWidth="1"/>
    <col min="15134" max="15134" width="14.42578125" style="20" customWidth="1"/>
    <col min="15135" max="15135" width="2.42578125" style="20" customWidth="1"/>
    <col min="15136" max="15136" width="12.7109375" style="20" customWidth="1"/>
    <col min="15137" max="15137" width="3.28515625" style="20" customWidth="1"/>
    <col min="15138" max="15138" width="12.7109375" style="20" customWidth="1"/>
    <col min="15139" max="15139" width="2.42578125" style="20" customWidth="1"/>
    <col min="15140" max="15140" width="12.7109375" style="20" customWidth="1"/>
    <col min="15141" max="15141" width="3.28515625" style="20" customWidth="1"/>
    <col min="15142" max="15142" width="14.42578125" style="20" customWidth="1"/>
    <col min="15143" max="15143" width="3.28515625" style="20" customWidth="1"/>
    <col min="15144" max="15144" width="5" style="20" customWidth="1"/>
    <col min="15145" max="15145" width="15.140625" style="20" customWidth="1"/>
    <col min="15146" max="15146" width="8.42578125" style="20" customWidth="1"/>
    <col min="15147" max="15147" width="1.5703125" style="20" customWidth="1"/>
    <col min="15148" max="15148" width="12.7109375" style="20" customWidth="1"/>
    <col min="15149" max="15149" width="1.5703125" style="20" customWidth="1"/>
    <col min="15150" max="15150" width="12.7109375" style="20" customWidth="1"/>
    <col min="15151" max="15151" width="1.5703125" style="20" customWidth="1"/>
    <col min="15152" max="15152" width="12.7109375" style="20" customWidth="1"/>
    <col min="15153" max="15360" width="12.7109375" style="20"/>
    <col min="15361" max="15361" width="5" style="20" customWidth="1"/>
    <col min="15362" max="15362" width="1.5703125" style="20" customWidth="1"/>
    <col min="15363" max="15363" width="19.5703125" style="20" customWidth="1"/>
    <col min="15364" max="15364" width="1.5703125" style="20" customWidth="1"/>
    <col min="15365" max="15365" width="14.42578125" style="20" customWidth="1"/>
    <col min="15366" max="15366" width="1.5703125" style="20" customWidth="1"/>
    <col min="15367" max="15367" width="12.7109375" style="20" customWidth="1"/>
    <col min="15368" max="15368" width="1.5703125" style="20" customWidth="1"/>
    <col min="15369" max="15369" width="12.7109375" style="20" customWidth="1"/>
    <col min="15370" max="15370" width="1.5703125" style="20" customWidth="1"/>
    <col min="15371" max="15371" width="14.42578125" style="20" customWidth="1"/>
    <col min="15372" max="15372" width="1.5703125" style="20" customWidth="1"/>
    <col min="15373" max="15373" width="12.7109375" style="20" customWidth="1"/>
    <col min="15374" max="15374" width="1.5703125" style="20" customWidth="1"/>
    <col min="15375" max="15375" width="12.7109375" style="20" customWidth="1"/>
    <col min="15376" max="15376" width="1.5703125" style="20" customWidth="1"/>
    <col min="15377" max="15377" width="14.42578125" style="20" customWidth="1"/>
    <col min="15378" max="15378" width="1.5703125" style="20" customWidth="1"/>
    <col min="15379" max="15379" width="12.7109375" style="20" customWidth="1"/>
    <col min="15380" max="15380" width="1.5703125" style="20" customWidth="1"/>
    <col min="15381" max="15381" width="12.7109375" style="20" customWidth="1"/>
    <col min="15382" max="15382" width="1.5703125" style="20" customWidth="1"/>
    <col min="15383" max="15383" width="16.140625" style="20" customWidth="1"/>
    <col min="15384" max="15385" width="1.5703125" style="20" customWidth="1"/>
    <col min="15386" max="15386" width="14.42578125" style="20" customWidth="1"/>
    <col min="15387" max="15387" width="2.42578125" style="20" customWidth="1"/>
    <col min="15388" max="15388" width="12.7109375" style="20" customWidth="1"/>
    <col min="15389" max="15389" width="3.28515625" style="20" customWidth="1"/>
    <col min="15390" max="15390" width="14.42578125" style="20" customWidth="1"/>
    <col min="15391" max="15391" width="2.42578125" style="20" customWidth="1"/>
    <col min="15392" max="15392" width="12.7109375" style="20" customWidth="1"/>
    <col min="15393" max="15393" width="3.28515625" style="20" customWidth="1"/>
    <col min="15394" max="15394" width="12.7109375" style="20" customWidth="1"/>
    <col min="15395" max="15395" width="2.42578125" style="20" customWidth="1"/>
    <col min="15396" max="15396" width="12.7109375" style="20" customWidth="1"/>
    <col min="15397" max="15397" width="3.28515625" style="20" customWidth="1"/>
    <col min="15398" max="15398" width="14.42578125" style="20" customWidth="1"/>
    <col min="15399" max="15399" width="3.28515625" style="20" customWidth="1"/>
    <col min="15400" max="15400" width="5" style="20" customWidth="1"/>
    <col min="15401" max="15401" width="15.140625" style="20" customWidth="1"/>
    <col min="15402" max="15402" width="8.42578125" style="20" customWidth="1"/>
    <col min="15403" max="15403" width="1.5703125" style="20" customWidth="1"/>
    <col min="15404" max="15404" width="12.7109375" style="20" customWidth="1"/>
    <col min="15405" max="15405" width="1.5703125" style="20" customWidth="1"/>
    <col min="15406" max="15406" width="12.7109375" style="20" customWidth="1"/>
    <col min="15407" max="15407" width="1.5703125" style="20" customWidth="1"/>
    <col min="15408" max="15408" width="12.7109375" style="20" customWidth="1"/>
    <col min="15409" max="15616" width="12.7109375" style="20"/>
    <col min="15617" max="15617" width="5" style="20" customWidth="1"/>
    <col min="15618" max="15618" width="1.5703125" style="20" customWidth="1"/>
    <col min="15619" max="15619" width="19.5703125" style="20" customWidth="1"/>
    <col min="15620" max="15620" width="1.5703125" style="20" customWidth="1"/>
    <col min="15621" max="15621" width="14.42578125" style="20" customWidth="1"/>
    <col min="15622" max="15622" width="1.5703125" style="20" customWidth="1"/>
    <col min="15623" max="15623" width="12.7109375" style="20" customWidth="1"/>
    <col min="15624" max="15624" width="1.5703125" style="20" customWidth="1"/>
    <col min="15625" max="15625" width="12.7109375" style="20" customWidth="1"/>
    <col min="15626" max="15626" width="1.5703125" style="20" customWidth="1"/>
    <col min="15627" max="15627" width="14.42578125" style="20" customWidth="1"/>
    <col min="15628" max="15628" width="1.5703125" style="20" customWidth="1"/>
    <col min="15629" max="15629" width="12.7109375" style="20" customWidth="1"/>
    <col min="15630" max="15630" width="1.5703125" style="20" customWidth="1"/>
    <col min="15631" max="15631" width="12.7109375" style="20" customWidth="1"/>
    <col min="15632" max="15632" width="1.5703125" style="20" customWidth="1"/>
    <col min="15633" max="15633" width="14.42578125" style="20" customWidth="1"/>
    <col min="15634" max="15634" width="1.5703125" style="20" customWidth="1"/>
    <col min="15635" max="15635" width="12.7109375" style="20" customWidth="1"/>
    <col min="15636" max="15636" width="1.5703125" style="20" customWidth="1"/>
    <col min="15637" max="15637" width="12.7109375" style="20" customWidth="1"/>
    <col min="15638" max="15638" width="1.5703125" style="20" customWidth="1"/>
    <col min="15639" max="15639" width="16.140625" style="20" customWidth="1"/>
    <col min="15640" max="15641" width="1.5703125" style="20" customWidth="1"/>
    <col min="15642" max="15642" width="14.42578125" style="20" customWidth="1"/>
    <col min="15643" max="15643" width="2.42578125" style="20" customWidth="1"/>
    <col min="15644" max="15644" width="12.7109375" style="20" customWidth="1"/>
    <col min="15645" max="15645" width="3.28515625" style="20" customWidth="1"/>
    <col min="15646" max="15646" width="14.42578125" style="20" customWidth="1"/>
    <col min="15647" max="15647" width="2.42578125" style="20" customWidth="1"/>
    <col min="15648" max="15648" width="12.7109375" style="20" customWidth="1"/>
    <col min="15649" max="15649" width="3.28515625" style="20" customWidth="1"/>
    <col min="15650" max="15650" width="12.7109375" style="20" customWidth="1"/>
    <col min="15651" max="15651" width="2.42578125" style="20" customWidth="1"/>
    <col min="15652" max="15652" width="12.7109375" style="20" customWidth="1"/>
    <col min="15653" max="15653" width="3.28515625" style="20" customWidth="1"/>
    <col min="15654" max="15654" width="14.42578125" style="20" customWidth="1"/>
    <col min="15655" max="15655" width="3.28515625" style="20" customWidth="1"/>
    <col min="15656" max="15656" width="5" style="20" customWidth="1"/>
    <col min="15657" max="15657" width="15.140625" style="20" customWidth="1"/>
    <col min="15658" max="15658" width="8.42578125" style="20" customWidth="1"/>
    <col min="15659" max="15659" width="1.5703125" style="20" customWidth="1"/>
    <col min="15660" max="15660" width="12.7109375" style="20" customWidth="1"/>
    <col min="15661" max="15661" width="1.5703125" style="20" customWidth="1"/>
    <col min="15662" max="15662" width="12.7109375" style="20" customWidth="1"/>
    <col min="15663" max="15663" width="1.5703125" style="20" customWidth="1"/>
    <col min="15664" max="15664" width="12.7109375" style="20" customWidth="1"/>
    <col min="15665" max="15872" width="12.7109375" style="20"/>
    <col min="15873" max="15873" width="5" style="20" customWidth="1"/>
    <col min="15874" max="15874" width="1.5703125" style="20" customWidth="1"/>
    <col min="15875" max="15875" width="19.5703125" style="20" customWidth="1"/>
    <col min="15876" max="15876" width="1.5703125" style="20" customWidth="1"/>
    <col min="15877" max="15877" width="14.42578125" style="20" customWidth="1"/>
    <col min="15878" max="15878" width="1.5703125" style="20" customWidth="1"/>
    <col min="15879" max="15879" width="12.7109375" style="20" customWidth="1"/>
    <col min="15880" max="15880" width="1.5703125" style="20" customWidth="1"/>
    <col min="15881" max="15881" width="12.7109375" style="20" customWidth="1"/>
    <col min="15882" max="15882" width="1.5703125" style="20" customWidth="1"/>
    <col min="15883" max="15883" width="14.42578125" style="20" customWidth="1"/>
    <col min="15884" max="15884" width="1.5703125" style="20" customWidth="1"/>
    <col min="15885" max="15885" width="12.7109375" style="20" customWidth="1"/>
    <col min="15886" max="15886" width="1.5703125" style="20" customWidth="1"/>
    <col min="15887" max="15887" width="12.7109375" style="20" customWidth="1"/>
    <col min="15888" max="15888" width="1.5703125" style="20" customWidth="1"/>
    <col min="15889" max="15889" width="14.42578125" style="20" customWidth="1"/>
    <col min="15890" max="15890" width="1.5703125" style="20" customWidth="1"/>
    <col min="15891" max="15891" width="12.7109375" style="20" customWidth="1"/>
    <col min="15892" max="15892" width="1.5703125" style="20" customWidth="1"/>
    <col min="15893" max="15893" width="12.7109375" style="20" customWidth="1"/>
    <col min="15894" max="15894" width="1.5703125" style="20" customWidth="1"/>
    <col min="15895" max="15895" width="16.140625" style="20" customWidth="1"/>
    <col min="15896" max="15897" width="1.5703125" style="20" customWidth="1"/>
    <col min="15898" max="15898" width="14.42578125" style="20" customWidth="1"/>
    <col min="15899" max="15899" width="2.42578125" style="20" customWidth="1"/>
    <col min="15900" max="15900" width="12.7109375" style="20" customWidth="1"/>
    <col min="15901" max="15901" width="3.28515625" style="20" customWidth="1"/>
    <col min="15902" max="15902" width="14.42578125" style="20" customWidth="1"/>
    <col min="15903" max="15903" width="2.42578125" style="20" customWidth="1"/>
    <col min="15904" max="15904" width="12.7109375" style="20" customWidth="1"/>
    <col min="15905" max="15905" width="3.28515625" style="20" customWidth="1"/>
    <col min="15906" max="15906" width="12.7109375" style="20" customWidth="1"/>
    <col min="15907" max="15907" width="2.42578125" style="20" customWidth="1"/>
    <col min="15908" max="15908" width="12.7109375" style="20" customWidth="1"/>
    <col min="15909" max="15909" width="3.28515625" style="20" customWidth="1"/>
    <col min="15910" max="15910" width="14.42578125" style="20" customWidth="1"/>
    <col min="15911" max="15911" width="3.28515625" style="20" customWidth="1"/>
    <col min="15912" max="15912" width="5" style="20" customWidth="1"/>
    <col min="15913" max="15913" width="15.140625" style="20" customWidth="1"/>
    <col min="15914" max="15914" width="8.42578125" style="20" customWidth="1"/>
    <col min="15915" max="15915" width="1.5703125" style="20" customWidth="1"/>
    <col min="15916" max="15916" width="12.7109375" style="20" customWidth="1"/>
    <col min="15917" max="15917" width="1.5703125" style="20" customWidth="1"/>
    <col min="15918" max="15918" width="12.7109375" style="20" customWidth="1"/>
    <col min="15919" max="15919" width="1.5703125" style="20" customWidth="1"/>
    <col min="15920" max="15920" width="12.7109375" style="20" customWidth="1"/>
    <col min="15921" max="16128" width="12.7109375" style="20"/>
    <col min="16129" max="16129" width="5" style="20" customWidth="1"/>
    <col min="16130" max="16130" width="1.5703125" style="20" customWidth="1"/>
    <col min="16131" max="16131" width="19.5703125" style="20" customWidth="1"/>
    <col min="16132" max="16132" width="1.5703125" style="20" customWidth="1"/>
    <col min="16133" max="16133" width="14.42578125" style="20" customWidth="1"/>
    <col min="16134" max="16134" width="1.5703125" style="20" customWidth="1"/>
    <col min="16135" max="16135" width="12.7109375" style="20" customWidth="1"/>
    <col min="16136" max="16136" width="1.5703125" style="20" customWidth="1"/>
    <col min="16137" max="16137" width="12.7109375" style="20" customWidth="1"/>
    <col min="16138" max="16138" width="1.5703125" style="20" customWidth="1"/>
    <col min="16139" max="16139" width="14.42578125" style="20" customWidth="1"/>
    <col min="16140" max="16140" width="1.5703125" style="20" customWidth="1"/>
    <col min="16141" max="16141" width="12.7109375" style="20" customWidth="1"/>
    <col min="16142" max="16142" width="1.5703125" style="20" customWidth="1"/>
    <col min="16143" max="16143" width="12.7109375" style="20" customWidth="1"/>
    <col min="16144" max="16144" width="1.5703125" style="20" customWidth="1"/>
    <col min="16145" max="16145" width="14.42578125" style="20" customWidth="1"/>
    <col min="16146" max="16146" width="1.5703125" style="20" customWidth="1"/>
    <col min="16147" max="16147" width="12.7109375" style="20" customWidth="1"/>
    <col min="16148" max="16148" width="1.5703125" style="20" customWidth="1"/>
    <col min="16149" max="16149" width="12.7109375" style="20" customWidth="1"/>
    <col min="16150" max="16150" width="1.5703125" style="20" customWidth="1"/>
    <col min="16151" max="16151" width="16.140625" style="20" customWidth="1"/>
    <col min="16152" max="16153" width="1.5703125" style="20" customWidth="1"/>
    <col min="16154" max="16154" width="14.42578125" style="20" customWidth="1"/>
    <col min="16155" max="16155" width="2.42578125" style="20" customWidth="1"/>
    <col min="16156" max="16156" width="12.7109375" style="20" customWidth="1"/>
    <col min="16157" max="16157" width="3.28515625" style="20" customWidth="1"/>
    <col min="16158" max="16158" width="14.42578125" style="20" customWidth="1"/>
    <col min="16159" max="16159" width="2.42578125" style="20" customWidth="1"/>
    <col min="16160" max="16160" width="12.7109375" style="20" customWidth="1"/>
    <col min="16161" max="16161" width="3.28515625" style="20" customWidth="1"/>
    <col min="16162" max="16162" width="12.7109375" style="20" customWidth="1"/>
    <col min="16163" max="16163" width="2.42578125" style="20" customWidth="1"/>
    <col min="16164" max="16164" width="12.7109375" style="20" customWidth="1"/>
    <col min="16165" max="16165" width="3.28515625" style="20" customWidth="1"/>
    <col min="16166" max="16166" width="14.42578125" style="20" customWidth="1"/>
    <col min="16167" max="16167" width="3.28515625" style="20" customWidth="1"/>
    <col min="16168" max="16168" width="5" style="20" customWidth="1"/>
    <col min="16169" max="16169" width="15.140625" style="20" customWidth="1"/>
    <col min="16170" max="16170" width="8.42578125" style="20" customWidth="1"/>
    <col min="16171" max="16171" width="1.5703125" style="20" customWidth="1"/>
    <col min="16172" max="16172" width="12.7109375" style="20" customWidth="1"/>
    <col min="16173" max="16173" width="1.5703125" style="20" customWidth="1"/>
    <col min="16174" max="16174" width="12.7109375" style="20" customWidth="1"/>
    <col min="16175" max="16175" width="1.5703125" style="20" customWidth="1"/>
    <col min="16176" max="16176" width="12.7109375" style="20" customWidth="1"/>
    <col min="16177" max="16384" width="12.7109375" style="20"/>
  </cols>
  <sheetData>
    <row r="1" spans="1:48" s="15" customFormat="1" ht="10.5" customHeight="1" x14ac:dyDescent="0.25">
      <c r="A1" s="10"/>
      <c r="B1" s="10"/>
      <c r="C1" s="11"/>
      <c r="D1" s="10"/>
      <c r="E1" s="10"/>
      <c r="F1" s="10"/>
      <c r="G1" s="10"/>
      <c r="H1" s="10"/>
      <c r="I1" s="10"/>
      <c r="J1" s="10"/>
      <c r="K1" s="10"/>
      <c r="L1" s="10"/>
      <c r="M1" s="10"/>
      <c r="N1" s="10"/>
      <c r="O1" s="10"/>
      <c r="P1" s="10"/>
      <c r="Q1" s="10"/>
      <c r="R1" s="10"/>
      <c r="S1" s="12"/>
      <c r="T1" s="10"/>
      <c r="U1" s="10"/>
      <c r="V1" s="10"/>
      <c r="W1" s="13" t="s">
        <v>45</v>
      </c>
      <c r="X1" s="10"/>
      <c r="Y1" s="12"/>
      <c r="Z1" s="14" t="s">
        <v>46</v>
      </c>
      <c r="AA1" s="10"/>
      <c r="AB1" s="10"/>
      <c r="AC1" s="10"/>
      <c r="AD1" s="10"/>
      <c r="AE1" s="10"/>
      <c r="AF1" s="10"/>
      <c r="AG1" s="10"/>
      <c r="AH1" s="10"/>
      <c r="AI1" s="10"/>
      <c r="AJ1" s="10"/>
      <c r="AK1" s="10"/>
      <c r="AL1" s="12"/>
      <c r="AM1" s="10"/>
      <c r="AN1" s="13" t="s">
        <v>554</v>
      </c>
      <c r="AO1" s="10"/>
      <c r="AP1" s="10"/>
      <c r="AQ1" s="10"/>
      <c r="AR1" s="10"/>
      <c r="AS1" s="10"/>
      <c r="AT1" s="10"/>
      <c r="AU1" s="10"/>
      <c r="AV1" s="10"/>
    </row>
    <row r="2" spans="1:48" s="15" customFormat="1" ht="10.5" customHeight="1" x14ac:dyDescent="0.25">
      <c r="A2" s="10"/>
      <c r="B2" s="10"/>
      <c r="C2" s="11"/>
      <c r="D2" s="10"/>
      <c r="E2" s="10"/>
      <c r="F2" s="10"/>
      <c r="G2" s="10"/>
      <c r="H2" s="10"/>
      <c r="I2" s="10"/>
      <c r="J2" s="10"/>
      <c r="K2" s="10"/>
      <c r="L2" s="10"/>
      <c r="M2" s="10"/>
      <c r="N2" s="10"/>
      <c r="O2" s="10"/>
      <c r="P2" s="10"/>
      <c r="Q2" s="10"/>
      <c r="R2" s="10"/>
      <c r="S2" s="12"/>
      <c r="T2" s="10"/>
      <c r="U2" s="10"/>
      <c r="V2" s="10"/>
      <c r="W2" s="13" t="s">
        <v>555</v>
      </c>
      <c r="X2" s="10"/>
      <c r="Y2" s="12"/>
      <c r="Z2" s="14" t="s">
        <v>395</v>
      </c>
      <c r="AA2" s="10"/>
      <c r="AB2" s="10"/>
      <c r="AC2" s="10"/>
      <c r="AD2" s="10"/>
      <c r="AE2" s="10"/>
      <c r="AF2" s="10"/>
      <c r="AG2" s="10"/>
      <c r="AH2" s="10"/>
      <c r="AI2" s="10"/>
      <c r="AJ2" s="10"/>
      <c r="AK2" s="10"/>
      <c r="AL2" s="12"/>
      <c r="AM2" s="10"/>
      <c r="AN2" s="13" t="s">
        <v>50</v>
      </c>
      <c r="AO2" s="10"/>
      <c r="AP2" s="10"/>
      <c r="AQ2" s="10"/>
      <c r="AR2" s="10"/>
      <c r="AS2" s="10"/>
      <c r="AT2" s="10"/>
      <c r="AU2" s="10"/>
      <c r="AV2" s="10"/>
    </row>
    <row r="3" spans="1:48" s="15" customFormat="1" ht="10.5" customHeight="1" x14ac:dyDescent="0.25">
      <c r="A3" s="10"/>
      <c r="B3" s="10"/>
      <c r="C3" s="11"/>
      <c r="D3" s="10"/>
      <c r="E3" s="10"/>
      <c r="F3" s="10"/>
      <c r="G3" s="10"/>
      <c r="H3" s="10"/>
      <c r="I3" s="10"/>
      <c r="J3" s="10"/>
      <c r="K3" s="10"/>
      <c r="L3" s="10"/>
      <c r="M3" s="10"/>
      <c r="N3" s="10"/>
      <c r="O3" s="10"/>
      <c r="P3" s="10"/>
      <c r="Q3" s="10"/>
      <c r="R3" s="10"/>
      <c r="S3" s="12"/>
      <c r="T3" s="10"/>
      <c r="U3" s="10"/>
      <c r="V3" s="10"/>
      <c r="W3" s="13" t="s">
        <v>51</v>
      </c>
      <c r="X3" s="10"/>
      <c r="Y3" s="12"/>
      <c r="Z3" s="18" t="s">
        <v>52</v>
      </c>
      <c r="AA3" s="10"/>
      <c r="AB3" s="10"/>
      <c r="AC3" s="10"/>
      <c r="AD3" s="10"/>
      <c r="AE3" s="10"/>
      <c r="AF3" s="10"/>
      <c r="AG3" s="10"/>
      <c r="AH3" s="10"/>
      <c r="AI3" s="10"/>
      <c r="AJ3" s="10"/>
      <c r="AK3" s="10"/>
      <c r="AL3" s="10"/>
      <c r="AM3" s="10"/>
      <c r="AN3" s="10"/>
      <c r="AO3" s="10"/>
      <c r="AP3" s="10"/>
      <c r="AQ3" s="10"/>
      <c r="AR3" s="10"/>
      <c r="AS3" s="10"/>
      <c r="AT3" s="10"/>
      <c r="AU3" s="10"/>
      <c r="AV3" s="10"/>
    </row>
    <row r="4" spans="1:48" ht="9.6" customHeight="1" x14ac:dyDescent="0.25">
      <c r="A4" s="11"/>
      <c r="B4" s="11"/>
      <c r="C4" s="11"/>
      <c r="D4" s="11"/>
      <c r="E4" s="11"/>
      <c r="F4" s="11"/>
      <c r="G4" s="11"/>
      <c r="H4" s="11"/>
      <c r="I4" s="11"/>
      <c r="J4" s="11"/>
      <c r="K4" s="11"/>
      <c r="L4" s="11"/>
      <c r="M4" s="11"/>
      <c r="N4" s="11"/>
      <c r="O4" s="11"/>
      <c r="P4" s="11"/>
      <c r="Q4" s="11"/>
      <c r="R4" s="11"/>
      <c r="S4" s="11"/>
      <c r="T4" s="11"/>
      <c r="U4" s="11"/>
      <c r="V4" s="11"/>
      <c r="W4" s="11"/>
      <c r="X4" s="11"/>
      <c r="Y4" s="11"/>
      <c r="Z4" s="21" t="s">
        <v>396</v>
      </c>
      <c r="AA4" s="21"/>
      <c r="AB4" s="21"/>
      <c r="AC4" s="21"/>
      <c r="AD4" s="21"/>
      <c r="AE4" s="21"/>
      <c r="AF4" s="21"/>
      <c r="AG4" s="21"/>
      <c r="AH4" s="21"/>
      <c r="AI4" s="21"/>
      <c r="AJ4" s="21"/>
      <c r="AK4" s="21"/>
      <c r="AL4" s="21"/>
      <c r="AM4" s="11"/>
      <c r="AN4" s="11"/>
      <c r="AO4" s="11"/>
      <c r="AP4" s="11"/>
      <c r="AQ4" s="11"/>
      <c r="AR4" s="11"/>
      <c r="AS4" s="11"/>
      <c r="AT4" s="11"/>
      <c r="AU4" s="11"/>
      <c r="AV4" s="11"/>
    </row>
    <row r="5" spans="1:48" ht="7.5" customHeight="1" x14ac:dyDescent="0.2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row>
    <row r="6" spans="1:48" ht="9.6"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21" t="s">
        <v>400</v>
      </c>
      <c r="AE6" s="21"/>
      <c r="AF6" s="21"/>
      <c r="AG6" s="21"/>
      <c r="AH6" s="21"/>
      <c r="AI6" s="21"/>
      <c r="AJ6" s="21"/>
      <c r="AK6" s="11"/>
      <c r="AL6" s="11"/>
      <c r="AM6" s="11"/>
      <c r="AN6" s="11"/>
      <c r="AO6" s="11"/>
      <c r="AP6" s="11"/>
      <c r="AQ6" s="11"/>
      <c r="AR6" s="11"/>
      <c r="AS6" s="11"/>
      <c r="AT6" s="11"/>
      <c r="AU6" s="11"/>
      <c r="AV6" s="11"/>
    </row>
    <row r="7" spans="1:48" ht="9.6"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row>
    <row r="8" spans="1:48" ht="9.6" customHeight="1" x14ac:dyDescent="0.25">
      <c r="A8" s="11"/>
      <c r="B8" s="11"/>
      <c r="C8" s="11"/>
      <c r="D8" s="11"/>
      <c r="E8" s="21" t="s">
        <v>556</v>
      </c>
      <c r="F8" s="21"/>
      <c r="G8" s="21"/>
      <c r="H8" s="21"/>
      <c r="I8" s="21"/>
      <c r="J8" s="11"/>
      <c r="K8" s="21" t="s">
        <v>557</v>
      </c>
      <c r="L8" s="21"/>
      <c r="M8" s="21"/>
      <c r="N8" s="21"/>
      <c r="O8" s="21"/>
      <c r="P8" s="11"/>
      <c r="Q8" s="21" t="s">
        <v>558</v>
      </c>
      <c r="R8" s="21"/>
      <c r="S8" s="21"/>
      <c r="T8" s="21"/>
      <c r="U8" s="21"/>
      <c r="V8" s="11"/>
      <c r="W8" s="11"/>
      <c r="X8" s="11"/>
      <c r="Y8" s="11"/>
      <c r="Z8" s="21" t="s">
        <v>435</v>
      </c>
      <c r="AA8" s="21"/>
      <c r="AB8" s="21"/>
      <c r="AC8" s="11"/>
      <c r="AD8" s="21" t="s">
        <v>62</v>
      </c>
      <c r="AE8" s="21"/>
      <c r="AF8" s="21"/>
      <c r="AG8" s="11"/>
      <c r="AH8" s="21" t="s">
        <v>63</v>
      </c>
      <c r="AI8" s="21"/>
      <c r="AJ8" s="21"/>
      <c r="AK8" s="11"/>
      <c r="AL8" s="11"/>
      <c r="AM8" s="11"/>
      <c r="AN8" s="11"/>
      <c r="AO8" s="11"/>
      <c r="AP8" s="11"/>
      <c r="AQ8" s="11"/>
      <c r="AR8" s="11"/>
      <c r="AS8" s="11"/>
      <c r="AT8" s="11"/>
      <c r="AU8" s="11"/>
      <c r="AV8" s="11"/>
    </row>
    <row r="9" spans="1:48" ht="8.4499999999999993" customHeight="1" x14ac:dyDescent="0.2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row>
    <row r="10" spans="1:48" ht="9.6" customHeight="1" x14ac:dyDescent="0.25">
      <c r="A10" s="11"/>
      <c r="B10" s="11"/>
      <c r="C10" s="11"/>
      <c r="D10" s="11"/>
      <c r="E10" s="11"/>
      <c r="F10" s="11"/>
      <c r="G10" s="11"/>
      <c r="H10" s="11"/>
      <c r="I10" s="25" t="s">
        <v>67</v>
      </c>
      <c r="J10" s="11"/>
      <c r="K10" s="11"/>
      <c r="L10" s="11"/>
      <c r="M10" s="11"/>
      <c r="N10" s="11"/>
      <c r="O10" s="25" t="s">
        <v>67</v>
      </c>
      <c r="P10" s="11"/>
      <c r="Q10" s="11"/>
      <c r="R10" s="11"/>
      <c r="S10" s="11"/>
      <c r="T10" s="11"/>
      <c r="U10" s="25" t="s">
        <v>67</v>
      </c>
      <c r="V10" s="11"/>
      <c r="W10" s="11"/>
      <c r="X10" s="11"/>
      <c r="Y10" s="11"/>
      <c r="Z10" s="11"/>
      <c r="AA10" s="11"/>
      <c r="AB10" s="25" t="s">
        <v>269</v>
      </c>
      <c r="AC10" s="11"/>
      <c r="AD10" s="11"/>
      <c r="AE10" s="11"/>
      <c r="AF10" s="25" t="s">
        <v>269</v>
      </c>
      <c r="AG10" s="11"/>
      <c r="AH10" s="11"/>
      <c r="AI10" s="11"/>
      <c r="AJ10" s="25" t="s">
        <v>269</v>
      </c>
      <c r="AK10" s="11"/>
      <c r="AL10" s="25" t="s">
        <v>412</v>
      </c>
      <c r="AM10" s="11"/>
      <c r="AN10" s="11"/>
      <c r="AO10" s="11"/>
      <c r="AP10" s="11"/>
      <c r="AQ10" s="11"/>
      <c r="AR10" s="90" t="s">
        <v>559</v>
      </c>
      <c r="AS10" s="11"/>
      <c r="AT10" s="90" t="s">
        <v>560</v>
      </c>
      <c r="AU10" s="73"/>
      <c r="AV10" s="275" t="s">
        <v>278</v>
      </c>
    </row>
    <row r="11" spans="1:48" ht="9.6" customHeight="1" x14ac:dyDescent="0.25">
      <c r="A11" s="276" t="s">
        <v>74</v>
      </c>
      <c r="B11" s="11"/>
      <c r="C11" s="27" t="s">
        <v>76</v>
      </c>
      <c r="D11" s="11"/>
      <c r="E11" s="27" t="s">
        <v>77</v>
      </c>
      <c r="F11" s="11"/>
      <c r="G11" s="27" t="s">
        <v>438</v>
      </c>
      <c r="H11" s="11"/>
      <c r="I11" s="27" t="s">
        <v>83</v>
      </c>
      <c r="J11" s="11"/>
      <c r="K11" s="27" t="s">
        <v>77</v>
      </c>
      <c r="L11" s="11"/>
      <c r="M11" s="27" t="s">
        <v>438</v>
      </c>
      <c r="N11" s="11"/>
      <c r="O11" s="27" t="s">
        <v>83</v>
      </c>
      <c r="P11" s="11"/>
      <c r="Q11" s="27" t="s">
        <v>77</v>
      </c>
      <c r="R11" s="11"/>
      <c r="S11" s="27" t="s">
        <v>438</v>
      </c>
      <c r="T11" s="11"/>
      <c r="U11" s="27" t="s">
        <v>83</v>
      </c>
      <c r="V11" s="11"/>
      <c r="W11" s="27" t="s">
        <v>68</v>
      </c>
      <c r="X11" s="11"/>
      <c r="Y11" s="11"/>
      <c r="Z11" s="27" t="s">
        <v>77</v>
      </c>
      <c r="AA11" s="11"/>
      <c r="AB11" s="27" t="s">
        <v>376</v>
      </c>
      <c r="AC11" s="11"/>
      <c r="AD11" s="27" t="s">
        <v>77</v>
      </c>
      <c r="AE11" s="11"/>
      <c r="AF11" s="27" t="s">
        <v>376</v>
      </c>
      <c r="AG11" s="11"/>
      <c r="AH11" s="27" t="s">
        <v>77</v>
      </c>
      <c r="AI11" s="11"/>
      <c r="AJ11" s="27" t="s">
        <v>376</v>
      </c>
      <c r="AK11" s="11"/>
      <c r="AL11" s="27" t="s">
        <v>421</v>
      </c>
      <c r="AM11" s="11"/>
      <c r="AN11" s="276" t="s">
        <v>74</v>
      </c>
      <c r="AO11" s="11"/>
      <c r="AP11" s="73"/>
      <c r="AQ11" s="11"/>
      <c r="AR11" s="29" t="s">
        <v>561</v>
      </c>
      <c r="AS11" s="11"/>
      <c r="AT11" s="29" t="s">
        <v>562</v>
      </c>
      <c r="AU11" s="11"/>
      <c r="AV11" s="29" t="s">
        <v>563</v>
      </c>
    </row>
    <row r="12" spans="1:48" ht="8.85" customHeight="1" x14ac:dyDescent="0.25">
      <c r="A12" s="30"/>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30"/>
      <c r="AO12" s="11"/>
      <c r="AP12" s="11"/>
      <c r="AQ12" s="11"/>
      <c r="AR12" s="11"/>
      <c r="AS12" s="11"/>
      <c r="AT12" s="11"/>
      <c r="AU12" s="11"/>
      <c r="AV12" s="11"/>
    </row>
    <row r="13" spans="1:48" ht="8.85" customHeight="1" x14ac:dyDescent="0.25">
      <c r="A13" s="30"/>
      <c r="B13" s="30" t="s">
        <v>87</v>
      </c>
      <c r="C13" s="30"/>
      <c r="D13" s="30"/>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30"/>
      <c r="AO13" s="11"/>
      <c r="AP13" s="11"/>
      <c r="AQ13" s="11"/>
      <c r="AR13" s="11"/>
      <c r="AS13" s="11"/>
      <c r="AT13" s="11"/>
      <c r="AU13" s="11"/>
      <c r="AV13" s="11"/>
    </row>
    <row r="14" spans="1:48" ht="8.85" customHeight="1" x14ac:dyDescent="0.25">
      <c r="A14" s="30">
        <v>1</v>
      </c>
      <c r="B14" s="31"/>
      <c r="C14" s="11" t="s">
        <v>88</v>
      </c>
      <c r="D14" s="31"/>
      <c r="E14" s="34">
        <v>23377252</v>
      </c>
      <c r="F14" s="31"/>
      <c r="G14" s="32">
        <f>(E14/$AP14)</f>
        <v>146.59893142025786</v>
      </c>
      <c r="H14" s="31"/>
      <c r="I14" s="33">
        <f>IF(G$60,G14/G$60*100,0)</f>
        <v>143.50107453677498</v>
      </c>
      <c r="J14" s="19"/>
      <c r="K14" s="34">
        <v>3616436</v>
      </c>
      <c r="L14" s="31"/>
      <c r="M14" s="32">
        <f>(K14/$AP14)</f>
        <v>22.678698640445493</v>
      </c>
      <c r="N14" s="31"/>
      <c r="O14" s="33">
        <f>IF(M$60,M14/M$60*100,0)</f>
        <v>98.536102619782582</v>
      </c>
      <c r="P14" s="19"/>
      <c r="Q14" s="34">
        <v>7763333</v>
      </c>
      <c r="R14" s="31"/>
      <c r="S14" s="32">
        <f>(Q14/$AP14)</f>
        <v>48.683922390006522</v>
      </c>
      <c r="T14" s="31"/>
      <c r="U14" s="33">
        <f>IF(S$60,S14/S$60*100,0)</f>
        <v>137.66678989177063</v>
      </c>
      <c r="V14" s="19"/>
      <c r="W14" s="34">
        <f>(E14+K14+Q14)</f>
        <v>34757021</v>
      </c>
      <c r="X14" s="19"/>
      <c r="Y14" s="19"/>
      <c r="Z14" s="34">
        <v>174476</v>
      </c>
      <c r="AA14" s="19"/>
      <c r="AB14" s="33">
        <f>IF($W14,Z14/$W14*100,0)</f>
        <v>0.50198778543189881</v>
      </c>
      <c r="AC14" s="19"/>
      <c r="AD14" s="34">
        <v>150993</v>
      </c>
      <c r="AE14" s="19"/>
      <c r="AF14" s="33">
        <f>IF($W14,AD14/$W14*100,0)</f>
        <v>0.4344244577232324</v>
      </c>
      <c r="AG14" s="19"/>
      <c r="AH14" s="34">
        <v>122082</v>
      </c>
      <c r="AI14" s="19"/>
      <c r="AJ14" s="33">
        <f>IF($W14,AH14/$W14*100,0)</f>
        <v>0.35124414143548144</v>
      </c>
      <c r="AK14" s="19"/>
      <c r="AL14" s="34">
        <v>5418190</v>
      </c>
      <c r="AM14" s="19"/>
      <c r="AN14" s="30">
        <v>1</v>
      </c>
      <c r="AO14" s="19"/>
      <c r="AP14" s="35">
        <v>159464</v>
      </c>
      <c r="AQ14" s="19"/>
      <c r="AR14" s="35">
        <f>IF(E14,AP14,0)</f>
        <v>159464</v>
      </c>
      <c r="AS14" s="19"/>
      <c r="AT14" s="35">
        <f>IF(K14,AP14,0)</f>
        <v>159464</v>
      </c>
      <c r="AU14" s="19"/>
      <c r="AV14" s="35">
        <f>IF(Q14,AP14,0)</f>
        <v>159464</v>
      </c>
    </row>
    <row r="15" spans="1:48" ht="8.85" customHeight="1" x14ac:dyDescent="0.25">
      <c r="A15" s="30">
        <v>2</v>
      </c>
      <c r="B15" s="31"/>
      <c r="C15" s="11" t="s">
        <v>90</v>
      </c>
      <c r="D15" s="31"/>
      <c r="E15" s="36">
        <v>2434259</v>
      </c>
      <c r="F15" s="31"/>
      <c r="G15" s="33">
        <f>(E15/$AP15)</f>
        <v>137.77004923877979</v>
      </c>
      <c r="H15" s="31"/>
      <c r="I15" s="33">
        <f>IF(G$60,G15/G$60*100,0)</f>
        <v>134.85875997331692</v>
      </c>
      <c r="J15" s="19"/>
      <c r="K15" s="36">
        <v>0</v>
      </c>
      <c r="L15" s="31"/>
      <c r="M15" s="33">
        <f>(K15/$AP15)</f>
        <v>0</v>
      </c>
      <c r="N15" s="31"/>
      <c r="O15" s="33">
        <f>IF(M$60,M15/M$60*100,0)</f>
        <v>0</v>
      </c>
      <c r="P15" s="19"/>
      <c r="Q15" s="36">
        <v>780942</v>
      </c>
      <c r="R15" s="31"/>
      <c r="S15" s="33">
        <f>(Q15/$AP15)</f>
        <v>44.198426622898864</v>
      </c>
      <c r="T15" s="31"/>
      <c r="U15" s="33">
        <f>IF(S$60,S15/S$60*100,0)</f>
        <v>124.98285291594486</v>
      </c>
      <c r="V15" s="19"/>
      <c r="W15" s="36">
        <f>(E15+K15+Q15)</f>
        <v>3215201</v>
      </c>
      <c r="X15" s="19"/>
      <c r="Y15" s="19"/>
      <c r="Z15" s="36">
        <v>6854</v>
      </c>
      <c r="AA15" s="19"/>
      <c r="AB15" s="33">
        <f>IF($W15,Z15/$W15*100,0)</f>
        <v>0.21317485283190693</v>
      </c>
      <c r="AC15" s="19"/>
      <c r="AD15" s="36">
        <v>0</v>
      </c>
      <c r="AE15" s="19"/>
      <c r="AF15" s="33">
        <f>IF($W15,AD15/$W15*100,0)</f>
        <v>0</v>
      </c>
      <c r="AG15" s="19"/>
      <c r="AH15" s="36">
        <v>5367</v>
      </c>
      <c r="AI15" s="19"/>
      <c r="AJ15" s="33">
        <f>IF($W15,AH15/$W15*100,0)</f>
        <v>0.16692580028433682</v>
      </c>
      <c r="AK15" s="19"/>
      <c r="AL15" s="36">
        <v>699071</v>
      </c>
      <c r="AM15" s="19"/>
      <c r="AN15" s="30">
        <v>2</v>
      </c>
      <c r="AO15" s="19"/>
      <c r="AP15" s="35">
        <v>17669</v>
      </c>
      <c r="AQ15" s="19"/>
      <c r="AR15" s="35">
        <f>IF(E15,AP15,0)</f>
        <v>17669</v>
      </c>
      <c r="AS15" s="19"/>
      <c r="AT15" s="35">
        <f>IF(K15,AP15,0)</f>
        <v>0</v>
      </c>
      <c r="AU15" s="19"/>
      <c r="AV15" s="35">
        <f>IF(Q15,AP15,0)</f>
        <v>17669</v>
      </c>
    </row>
    <row r="16" spans="1:48" ht="8.85" customHeight="1" x14ac:dyDescent="0.25">
      <c r="A16" s="30">
        <v>3</v>
      </c>
      <c r="B16" s="31"/>
      <c r="C16" s="11" t="s">
        <v>91</v>
      </c>
      <c r="D16" s="31"/>
      <c r="E16" s="36">
        <v>1059871</v>
      </c>
      <c r="F16" s="31"/>
      <c r="G16" s="33">
        <f>(E16/$AP16)</f>
        <v>163.0069209474008</v>
      </c>
      <c r="H16" s="31"/>
      <c r="I16" s="33">
        <f>IF(G$60,G16/G$60*100,0)</f>
        <v>159.56233845815578</v>
      </c>
      <c r="J16" s="19"/>
      <c r="K16" s="36">
        <v>9281</v>
      </c>
      <c r="L16" s="31"/>
      <c r="M16" s="33">
        <f>(K16/$AP16)</f>
        <v>1.427406951707167</v>
      </c>
      <c r="N16" s="31"/>
      <c r="O16" s="33">
        <f>IF(M$60,M16/M$60*100,0)</f>
        <v>6.2019042672390983</v>
      </c>
      <c r="P16" s="19"/>
      <c r="Q16" s="36">
        <v>238121</v>
      </c>
      <c r="R16" s="31"/>
      <c r="S16" s="33">
        <f>(Q16/$AP16)</f>
        <v>36.622731467240847</v>
      </c>
      <c r="T16" s="31"/>
      <c r="U16" s="33">
        <f>IF(S$60,S16/S$60*100,0)</f>
        <v>103.56055203962597</v>
      </c>
      <c r="V16" s="19"/>
      <c r="W16" s="36">
        <f>(E16+K16+Q16)</f>
        <v>1307273</v>
      </c>
      <c r="X16" s="19"/>
      <c r="Y16" s="19"/>
      <c r="Z16" s="36">
        <v>45508</v>
      </c>
      <c r="AA16" s="19"/>
      <c r="AB16" s="33">
        <f>IF($W16,Z16/$W16*100,0)</f>
        <v>3.4811397466328762</v>
      </c>
      <c r="AC16" s="19"/>
      <c r="AD16" s="36">
        <v>2858</v>
      </c>
      <c r="AE16" s="19"/>
      <c r="AF16" s="33">
        <f>IF($W16,AD16/$W16*100,0)</f>
        <v>0.21862304201188276</v>
      </c>
      <c r="AG16" s="19"/>
      <c r="AH16" s="36">
        <v>0</v>
      </c>
      <c r="AI16" s="19"/>
      <c r="AJ16" s="33">
        <f>IF($W16,AH16/$W16*100,0)</f>
        <v>0</v>
      </c>
      <c r="AK16" s="19"/>
      <c r="AL16" s="36">
        <v>401572</v>
      </c>
      <c r="AM16" s="19"/>
      <c r="AN16" s="30">
        <v>3</v>
      </c>
      <c r="AO16" s="19"/>
      <c r="AP16" s="35">
        <v>6502</v>
      </c>
      <c r="AQ16" s="19"/>
      <c r="AR16" s="35">
        <f>IF(E16,AP16,0)</f>
        <v>6502</v>
      </c>
      <c r="AS16" s="19"/>
      <c r="AT16" s="35">
        <f>IF(K16,AP16,0)</f>
        <v>6502</v>
      </c>
      <c r="AU16" s="19"/>
      <c r="AV16" s="35">
        <f>IF(Q16,AP16,0)</f>
        <v>6502</v>
      </c>
    </row>
    <row r="17" spans="1:48" ht="8.85" customHeight="1" x14ac:dyDescent="0.25">
      <c r="A17" s="30">
        <v>4</v>
      </c>
      <c r="B17" s="31"/>
      <c r="C17" s="11" t="s">
        <v>92</v>
      </c>
      <c r="D17" s="31"/>
      <c r="E17" s="36">
        <v>10834415</v>
      </c>
      <c r="F17" s="31"/>
      <c r="G17" s="33">
        <f>(E17/$AP17)</f>
        <v>220.79058914633899</v>
      </c>
      <c r="H17" s="31"/>
      <c r="I17" s="33">
        <f>IF(G$60,G17/G$60*100,0)</f>
        <v>216.12495045601014</v>
      </c>
      <c r="J17" s="19"/>
      <c r="K17" s="36">
        <v>262007</v>
      </c>
      <c r="L17" s="31"/>
      <c r="M17" s="33">
        <f>(K17/$AP17)</f>
        <v>5.339345030669846</v>
      </c>
      <c r="N17" s="31"/>
      <c r="O17" s="33">
        <f>IF(M$60,M17/M$60*100,0)</f>
        <v>23.198784824726403</v>
      </c>
      <c r="P17" s="19"/>
      <c r="Q17" s="36">
        <v>1977708</v>
      </c>
      <c r="R17" s="31"/>
      <c r="S17" s="33">
        <f>(Q17/$AP17)</f>
        <v>40.302989545760227</v>
      </c>
      <c r="T17" s="31"/>
      <c r="U17" s="33">
        <f>IF(S$60,S17/S$60*100,0)</f>
        <v>113.96746444048505</v>
      </c>
      <c r="V17" s="19"/>
      <c r="W17" s="36">
        <f>(E17+K17+Q17)</f>
        <v>13074130</v>
      </c>
      <c r="X17" s="19"/>
      <c r="Y17" s="19"/>
      <c r="Z17" s="36">
        <v>159451</v>
      </c>
      <c r="AA17" s="19"/>
      <c r="AB17" s="33">
        <f>IF($W17,Z17/$W17*100,0)</f>
        <v>1.2195916669025013</v>
      </c>
      <c r="AC17" s="19"/>
      <c r="AD17" s="36">
        <v>86867</v>
      </c>
      <c r="AE17" s="19"/>
      <c r="AF17" s="33">
        <f>IF($W17,AD17/$W17*100,0)</f>
        <v>0.66441897089901969</v>
      </c>
      <c r="AG17" s="19"/>
      <c r="AH17" s="36">
        <v>3978</v>
      </c>
      <c r="AI17" s="19"/>
      <c r="AJ17" s="33">
        <f>IF($W17,AH17/$W17*100,0)</f>
        <v>3.0426498742172518E-2</v>
      </c>
      <c r="AK17" s="19"/>
      <c r="AL17" s="36">
        <v>3422001</v>
      </c>
      <c r="AM17" s="19"/>
      <c r="AN17" s="30">
        <v>4</v>
      </c>
      <c r="AO17" s="19"/>
      <c r="AP17" s="35">
        <v>49071</v>
      </c>
      <c r="AQ17" s="19"/>
      <c r="AR17" s="35">
        <f>IF(E17,AP17,0)</f>
        <v>49071</v>
      </c>
      <c r="AS17" s="19"/>
      <c r="AT17" s="35">
        <f>IF(K17,AP17,0)</f>
        <v>49071</v>
      </c>
      <c r="AU17" s="19"/>
      <c r="AV17" s="35">
        <f>IF(Q17,AP17,0)</f>
        <v>49071</v>
      </c>
    </row>
    <row r="18" spans="1:48" ht="8.85" customHeight="1" x14ac:dyDescent="0.25">
      <c r="A18" s="30">
        <v>5</v>
      </c>
      <c r="B18" s="31"/>
      <c r="C18" s="11" t="s">
        <v>93</v>
      </c>
      <c r="D18" s="31"/>
      <c r="E18" s="36">
        <v>11382869</v>
      </c>
      <c r="F18" s="31"/>
      <c r="G18" s="47">
        <f>(E18/$AP18)</f>
        <v>47.332968792232364</v>
      </c>
      <c r="H18" s="31"/>
      <c r="I18" s="47">
        <f>IF(G$60,G18/G$60*100,0)</f>
        <v>46.332751657167805</v>
      </c>
      <c r="J18" s="19"/>
      <c r="K18" s="36">
        <v>0</v>
      </c>
      <c r="L18" s="31"/>
      <c r="M18" s="47">
        <f>(K18/$AP18)</f>
        <v>0</v>
      </c>
      <c r="N18" s="31"/>
      <c r="O18" s="47">
        <f>IF(M$60,M18/M$60*100,0)</f>
        <v>0</v>
      </c>
      <c r="P18" s="19"/>
      <c r="Q18" s="36">
        <v>8433738</v>
      </c>
      <c r="R18" s="31"/>
      <c r="S18" s="47">
        <f>(Q18/$AP18)</f>
        <v>35.069704971204025</v>
      </c>
      <c r="T18" s="31"/>
      <c r="U18" s="47">
        <f>IF(S$60,S18/S$60*100,0)</f>
        <v>99.16895494082398</v>
      </c>
      <c r="V18" s="19"/>
      <c r="W18" s="36">
        <f>(E18+K18+Q18)</f>
        <v>19816607</v>
      </c>
      <c r="X18" s="19"/>
      <c r="Y18" s="19"/>
      <c r="Z18" s="36">
        <v>386229</v>
      </c>
      <c r="AA18" s="19"/>
      <c r="AB18" s="47">
        <f>IF($W18,Z18/$W18*100,0)</f>
        <v>1.9490168019177048</v>
      </c>
      <c r="AC18" s="19"/>
      <c r="AD18" s="36">
        <v>0</v>
      </c>
      <c r="AE18" s="19"/>
      <c r="AF18" s="47">
        <f>IF($W18,AD18/$W18*100,0)</f>
        <v>0</v>
      </c>
      <c r="AG18" s="19"/>
      <c r="AH18" s="36">
        <v>0</v>
      </c>
      <c r="AI18" s="19"/>
      <c r="AJ18" s="47">
        <f>IF($W18,AH18/$W18*100,0)</f>
        <v>0</v>
      </c>
      <c r="AK18" s="19"/>
      <c r="AL18" s="36">
        <v>1680004</v>
      </c>
      <c r="AM18" s="19"/>
      <c r="AN18" s="30">
        <v>5</v>
      </c>
      <c r="AO18" s="19"/>
      <c r="AP18" s="35">
        <v>240485</v>
      </c>
      <c r="AQ18" s="19"/>
      <c r="AR18" s="35">
        <f>IF(E18,AP18,0)</f>
        <v>240485</v>
      </c>
      <c r="AS18" s="19"/>
      <c r="AT18" s="35">
        <f>IF(K18,AP18,0)</f>
        <v>0</v>
      </c>
      <c r="AU18" s="19"/>
      <c r="AV18" s="35">
        <f>IF(Q18,AP18,0)</f>
        <v>240485</v>
      </c>
    </row>
    <row r="19" spans="1:48" ht="8.85" customHeight="1" x14ac:dyDescent="0.25">
      <c r="A19" s="37"/>
      <c r="B19" s="31"/>
      <c r="C19" s="11"/>
      <c r="D19" s="31"/>
      <c r="E19" s="31"/>
      <c r="F19" s="31"/>
      <c r="G19" s="38"/>
      <c r="H19" s="31"/>
      <c r="I19" s="38"/>
      <c r="J19" s="19"/>
      <c r="K19" s="31"/>
      <c r="L19" s="31"/>
      <c r="M19" s="38"/>
      <c r="N19" s="31"/>
      <c r="O19" s="38"/>
      <c r="P19" s="19"/>
      <c r="Q19" s="31"/>
      <c r="R19" s="31"/>
      <c r="S19" s="38"/>
      <c r="T19" s="31"/>
      <c r="U19" s="38"/>
      <c r="V19" s="19"/>
      <c r="W19" s="30"/>
      <c r="X19" s="19"/>
      <c r="Y19" s="19"/>
      <c r="Z19" s="31"/>
      <c r="AA19" s="19"/>
      <c r="AB19" s="38"/>
      <c r="AC19" s="19"/>
      <c r="AD19" s="31"/>
      <c r="AE19" s="19"/>
      <c r="AF19" s="38"/>
      <c r="AG19" s="19"/>
      <c r="AH19" s="31"/>
      <c r="AI19" s="19"/>
      <c r="AJ19" s="38"/>
      <c r="AK19" s="19"/>
      <c r="AL19" s="31"/>
      <c r="AM19" s="19"/>
      <c r="AN19" s="37"/>
      <c r="AO19" s="19"/>
      <c r="AP19" s="19"/>
      <c r="AQ19" s="19"/>
      <c r="AR19" s="19"/>
      <c r="AS19" s="19"/>
      <c r="AT19" s="19"/>
      <c r="AU19" s="19"/>
      <c r="AV19" s="19"/>
    </row>
    <row r="20" spans="1:48" ht="8.85" customHeight="1" x14ac:dyDescent="0.25">
      <c r="A20" s="30">
        <v>6</v>
      </c>
      <c r="B20" s="31"/>
      <c r="C20" s="11" t="s">
        <v>94</v>
      </c>
      <c r="D20" s="31"/>
      <c r="E20" s="36">
        <v>1457894</v>
      </c>
      <c r="F20" s="31"/>
      <c r="G20" s="47">
        <f>(E20/$AP20)</f>
        <v>84.212915896487985</v>
      </c>
      <c r="H20" s="31"/>
      <c r="I20" s="47">
        <f>IF(G$60,G20/G$60*100,0)</f>
        <v>82.433369765689591</v>
      </c>
      <c r="J20" s="19"/>
      <c r="K20" s="36">
        <v>102519</v>
      </c>
      <c r="L20" s="31"/>
      <c r="M20" s="47">
        <f>(K20/$AP20)</f>
        <v>5.9218461182994453</v>
      </c>
      <c r="N20" s="31"/>
      <c r="O20" s="47">
        <f>IF(M$60,M20/M$60*100,0)</f>
        <v>25.729679028878039</v>
      </c>
      <c r="P20" s="19"/>
      <c r="Q20" s="36">
        <v>820717</v>
      </c>
      <c r="R20" s="31"/>
      <c r="S20" s="47">
        <f>(Q20/$AP20)</f>
        <v>47.407405268022181</v>
      </c>
      <c r="T20" s="31"/>
      <c r="U20" s="47">
        <f>IF(S$60,S20/S$60*100,0)</f>
        <v>134.05709688023262</v>
      </c>
      <c r="V20" s="19"/>
      <c r="W20" s="36">
        <f>(E20+K20+Q20)</f>
        <v>2381130</v>
      </c>
      <c r="X20" s="19"/>
      <c r="Y20" s="19"/>
      <c r="Z20" s="36">
        <v>145797</v>
      </c>
      <c r="AA20" s="19"/>
      <c r="AB20" s="47">
        <f>IF($W20,Z20/$W20*100,0)</f>
        <v>6.1230172229151707</v>
      </c>
      <c r="AC20" s="19"/>
      <c r="AD20" s="36">
        <v>0</v>
      </c>
      <c r="AE20" s="19"/>
      <c r="AF20" s="47">
        <f>IF($W20,AD20/$W20*100,0)</f>
        <v>0</v>
      </c>
      <c r="AG20" s="19"/>
      <c r="AH20" s="36">
        <v>0</v>
      </c>
      <c r="AI20" s="19"/>
      <c r="AJ20" s="47">
        <f>IF($W20,AH20/$W20*100,0)</f>
        <v>0</v>
      </c>
      <c r="AK20" s="19"/>
      <c r="AL20" s="36">
        <v>178840</v>
      </c>
      <c r="AM20" s="19"/>
      <c r="AN20" s="30">
        <v>6</v>
      </c>
      <c r="AO20" s="19"/>
      <c r="AP20" s="35">
        <v>17312</v>
      </c>
      <c r="AQ20" s="19"/>
      <c r="AR20" s="35">
        <f>IF(E20,AP20,0)</f>
        <v>17312</v>
      </c>
      <c r="AS20" s="19"/>
      <c r="AT20" s="35">
        <f>IF(K20,AP20,0)</f>
        <v>17312</v>
      </c>
      <c r="AU20" s="19"/>
      <c r="AV20" s="35">
        <f>IF(Q20,AP20,0)</f>
        <v>17312</v>
      </c>
    </row>
    <row r="21" spans="1:48" ht="8.85" customHeight="1" x14ac:dyDescent="0.25">
      <c r="A21" s="30">
        <v>7</v>
      </c>
      <c r="B21" s="31"/>
      <c r="C21" s="11" t="s">
        <v>95</v>
      </c>
      <c r="D21" s="31"/>
      <c r="E21" s="36">
        <v>1206845</v>
      </c>
      <c r="F21" s="31"/>
      <c r="G21" s="47">
        <f>(E21/$AP21)</f>
        <v>202.32103939647948</v>
      </c>
      <c r="H21" s="31"/>
      <c r="I21" s="47">
        <f>IF(G$60,G21/G$60*100,0)</f>
        <v>198.04569019375546</v>
      </c>
      <c r="J21" s="19"/>
      <c r="K21" s="36">
        <v>360980</v>
      </c>
      <c r="L21" s="31"/>
      <c r="M21" s="47">
        <f>(K21/$AP21)</f>
        <v>60.516345347862533</v>
      </c>
      <c r="N21" s="31"/>
      <c r="O21" s="47">
        <f>IF(M$60,M21/M$60*100,0)</f>
        <v>262.93593428401624</v>
      </c>
      <c r="P21" s="19"/>
      <c r="Q21" s="36">
        <v>189304</v>
      </c>
      <c r="R21" s="31"/>
      <c r="S21" s="47">
        <f>(Q21/$AP21)</f>
        <v>31.735792120704108</v>
      </c>
      <c r="T21" s="31"/>
      <c r="U21" s="47">
        <f>IF(S$60,S21/S$60*100,0)</f>
        <v>89.741426151536047</v>
      </c>
      <c r="V21" s="19"/>
      <c r="W21" s="36">
        <f>(E21+K21+Q21)</f>
        <v>1757129</v>
      </c>
      <c r="X21" s="19"/>
      <c r="Y21" s="19"/>
      <c r="Z21" s="36">
        <v>38634</v>
      </c>
      <c r="AA21" s="19"/>
      <c r="AB21" s="47">
        <f>IF($W21,Z21/$W21*100,0)</f>
        <v>2.198700266172831</v>
      </c>
      <c r="AC21" s="19"/>
      <c r="AD21" s="36">
        <v>0</v>
      </c>
      <c r="AE21" s="19"/>
      <c r="AF21" s="47">
        <f>IF($W21,AD21/$W21*100,0)</f>
        <v>0</v>
      </c>
      <c r="AG21" s="19"/>
      <c r="AH21" s="36">
        <v>0</v>
      </c>
      <c r="AI21" s="19"/>
      <c r="AJ21" s="47">
        <f>IF($W21,AH21/$W21*100,0)</f>
        <v>0</v>
      </c>
      <c r="AK21" s="19"/>
      <c r="AL21" s="36">
        <v>52568</v>
      </c>
      <c r="AM21" s="19"/>
      <c r="AN21" s="30">
        <v>7</v>
      </c>
      <c r="AO21" s="19"/>
      <c r="AP21" s="35">
        <v>5965</v>
      </c>
      <c r="AQ21" s="19"/>
      <c r="AR21" s="35">
        <f>IF(E21,AP21,0)</f>
        <v>5965</v>
      </c>
      <c r="AS21" s="19"/>
      <c r="AT21" s="35">
        <f>IF(K21,AP21,0)</f>
        <v>5965</v>
      </c>
      <c r="AU21" s="19"/>
      <c r="AV21" s="35">
        <f>IF(Q21,AP21,0)</f>
        <v>5965</v>
      </c>
    </row>
    <row r="22" spans="1:48" ht="8.85" customHeight="1" x14ac:dyDescent="0.25">
      <c r="A22" s="30">
        <v>8</v>
      </c>
      <c r="B22" s="31"/>
      <c r="C22" s="11" t="s">
        <v>96</v>
      </c>
      <c r="D22" s="31"/>
      <c r="E22" s="36">
        <v>6303361</v>
      </c>
      <c r="F22" s="31"/>
      <c r="G22" s="47">
        <f>(E22/$AP22)</f>
        <v>150.19803655252937</v>
      </c>
      <c r="H22" s="31"/>
      <c r="I22" s="47">
        <f>IF(G$60,G22/G$60*100,0)</f>
        <v>147.02412514054234</v>
      </c>
      <c r="J22" s="19"/>
      <c r="K22" s="36">
        <v>0</v>
      </c>
      <c r="L22" s="31"/>
      <c r="M22" s="47">
        <f>(K22/$AP22)</f>
        <v>0</v>
      </c>
      <c r="N22" s="31"/>
      <c r="O22" s="47">
        <f>IF(M$60,M22/M$60*100,0)</f>
        <v>0</v>
      </c>
      <c r="P22" s="19"/>
      <c r="Q22" s="36">
        <v>1136370</v>
      </c>
      <c r="R22" s="31"/>
      <c r="S22" s="47">
        <f>(Q22/$AP22)</f>
        <v>27.07770391021517</v>
      </c>
      <c r="T22" s="31"/>
      <c r="U22" s="47">
        <f>IF(S$60,S22/S$60*100,0)</f>
        <v>76.569437957290859</v>
      </c>
      <c r="V22" s="19"/>
      <c r="W22" s="36">
        <f>(E22+K22+Q22)</f>
        <v>7439731</v>
      </c>
      <c r="X22" s="19"/>
      <c r="Y22" s="19"/>
      <c r="Z22" s="36">
        <v>155401</v>
      </c>
      <c r="AA22" s="19"/>
      <c r="AB22" s="47">
        <f>IF($W22,Z22/$W22*100,0)</f>
        <v>2.0887986407035415</v>
      </c>
      <c r="AC22" s="19"/>
      <c r="AD22" s="36">
        <v>304345</v>
      </c>
      <c r="AE22" s="19"/>
      <c r="AF22" s="47">
        <f>IF($W22,AD22/$W22*100,0)</f>
        <v>4.0908065089987797</v>
      </c>
      <c r="AG22" s="19"/>
      <c r="AH22" s="36">
        <v>0</v>
      </c>
      <c r="AI22" s="19"/>
      <c r="AJ22" s="47">
        <f>IF($W22,AH22/$W22*100,0)</f>
        <v>0</v>
      </c>
      <c r="AK22" s="19"/>
      <c r="AL22" s="36">
        <v>1189253</v>
      </c>
      <c r="AM22" s="19"/>
      <c r="AN22" s="30">
        <v>8</v>
      </c>
      <c r="AO22" s="19"/>
      <c r="AP22" s="35">
        <v>41967</v>
      </c>
      <c r="AQ22" s="19"/>
      <c r="AR22" s="35">
        <f>IF(E22,AP22,0)</f>
        <v>41967</v>
      </c>
      <c r="AS22" s="19"/>
      <c r="AT22" s="35">
        <f>IF(K22,AP22,0)</f>
        <v>0</v>
      </c>
      <c r="AU22" s="19"/>
      <c r="AV22" s="35">
        <f>IF(Q22,AP22,0)</f>
        <v>41967</v>
      </c>
    </row>
    <row r="23" spans="1:48" ht="8.85" customHeight="1" x14ac:dyDescent="0.25">
      <c r="A23" s="30">
        <v>9</v>
      </c>
      <c r="B23" s="31"/>
      <c r="C23" s="11" t="s">
        <v>97</v>
      </c>
      <c r="D23" s="31"/>
      <c r="E23" s="36">
        <v>285217</v>
      </c>
      <c r="F23" s="31"/>
      <c r="G23" s="47">
        <f>(E23/$AP23)</f>
        <v>47.671235166304527</v>
      </c>
      <c r="H23" s="31"/>
      <c r="I23" s="47">
        <f>IF(G$60,G23/G$60*100,0)</f>
        <v>46.663869951747039</v>
      </c>
      <c r="J23" s="19"/>
      <c r="K23" s="36">
        <v>0</v>
      </c>
      <c r="L23" s="31"/>
      <c r="M23" s="47">
        <f>(K23/$AP23)</f>
        <v>0</v>
      </c>
      <c r="N23" s="31"/>
      <c r="O23" s="47">
        <f>IF(M$60,M23/M$60*100,0)</f>
        <v>0</v>
      </c>
      <c r="P23" s="19"/>
      <c r="Q23" s="36">
        <v>145299</v>
      </c>
      <c r="R23" s="31"/>
      <c r="S23" s="47">
        <f>(Q23/$AP23)</f>
        <v>24.285308373725556</v>
      </c>
      <c r="T23" s="31"/>
      <c r="U23" s="47">
        <f>IF(S$60,S23/S$60*100,0)</f>
        <v>68.673193966573621</v>
      </c>
      <c r="V23" s="19"/>
      <c r="W23" s="36">
        <f>(E23+K23+Q23)</f>
        <v>430516</v>
      </c>
      <c r="X23" s="19"/>
      <c r="Y23" s="19"/>
      <c r="Z23" s="36">
        <v>37251</v>
      </c>
      <c r="AA23" s="19"/>
      <c r="AB23" s="47">
        <f>IF($W23,Z23/$W23*100,0)</f>
        <v>8.6526400877087024</v>
      </c>
      <c r="AC23" s="19"/>
      <c r="AD23" s="36">
        <v>0</v>
      </c>
      <c r="AE23" s="19"/>
      <c r="AF23" s="47">
        <f>IF($W23,AD23/$W23*100,0)</f>
        <v>0</v>
      </c>
      <c r="AG23" s="19"/>
      <c r="AH23" s="36">
        <v>0</v>
      </c>
      <c r="AI23" s="19"/>
      <c r="AJ23" s="47">
        <f>IF($W23,AH23/$W23*100,0)</f>
        <v>0</v>
      </c>
      <c r="AK23" s="19"/>
      <c r="AL23" s="36">
        <v>9717</v>
      </c>
      <c r="AM23" s="19"/>
      <c r="AN23" s="30">
        <v>9</v>
      </c>
      <c r="AO23" s="19"/>
      <c r="AP23" s="35">
        <v>5983</v>
      </c>
      <c r="AQ23" s="19"/>
      <c r="AR23" s="35">
        <f>IF(E23,AP23,0)</f>
        <v>5983</v>
      </c>
      <c r="AS23" s="19"/>
      <c r="AT23" s="35">
        <f>IF(K23,AP23,0)</f>
        <v>0</v>
      </c>
      <c r="AU23" s="19"/>
      <c r="AV23" s="35">
        <f>IF(Q23,AP23,0)</f>
        <v>5983</v>
      </c>
    </row>
    <row r="24" spans="1:48" ht="8.85" customHeight="1" x14ac:dyDescent="0.25">
      <c r="A24" s="30">
        <v>10</v>
      </c>
      <c r="B24" s="31"/>
      <c r="C24" s="11" t="s">
        <v>98</v>
      </c>
      <c r="D24" s="31"/>
      <c r="E24" s="36">
        <v>4928293</v>
      </c>
      <c r="F24" s="31"/>
      <c r="G24" s="47">
        <f>(E24/$AP24)</f>
        <v>211.90579180461796</v>
      </c>
      <c r="H24" s="31"/>
      <c r="I24" s="47">
        <f>IF(G$60,G24/G$60*100,0)</f>
        <v>207.42790230411435</v>
      </c>
      <c r="J24" s="19"/>
      <c r="K24" s="36">
        <v>617635</v>
      </c>
      <c r="L24" s="31"/>
      <c r="M24" s="47">
        <f>(K24/$AP24)</f>
        <v>26.556950595519627</v>
      </c>
      <c r="N24" s="31"/>
      <c r="O24" s="47">
        <f>IF(M$60,M24/M$60*100,0)</f>
        <v>115.38662119182402</v>
      </c>
      <c r="P24" s="19"/>
      <c r="Q24" s="36">
        <v>802841</v>
      </c>
      <c r="R24" s="31"/>
      <c r="S24" s="47">
        <f>(Q24/$AP24)</f>
        <v>34.520402459474568</v>
      </c>
      <c r="T24" s="31"/>
      <c r="U24" s="47">
        <f>IF(S$60,S24/S$60*100,0)</f>
        <v>97.615655416938381</v>
      </c>
      <c r="V24" s="19"/>
      <c r="W24" s="36">
        <f>(E24+K24+Q24)</f>
        <v>6348769</v>
      </c>
      <c r="X24" s="19"/>
      <c r="Y24" s="19"/>
      <c r="Z24" s="36">
        <v>0</v>
      </c>
      <c r="AA24" s="19"/>
      <c r="AB24" s="47">
        <f>IF($W24,Z24/$W24*100,0)</f>
        <v>0</v>
      </c>
      <c r="AC24" s="19"/>
      <c r="AD24" s="36">
        <v>0</v>
      </c>
      <c r="AE24" s="19"/>
      <c r="AF24" s="47">
        <f>IF($W24,AD24/$W24*100,0)</f>
        <v>0</v>
      </c>
      <c r="AG24" s="19"/>
      <c r="AH24" s="36">
        <v>0</v>
      </c>
      <c r="AI24" s="19"/>
      <c r="AJ24" s="47">
        <f>IF($W24,AH24/$W24*100,0)</f>
        <v>0</v>
      </c>
      <c r="AK24" s="19"/>
      <c r="AL24" s="36">
        <v>1278022</v>
      </c>
      <c r="AM24" s="19"/>
      <c r="AN24" s="30">
        <v>10</v>
      </c>
      <c r="AO24" s="19"/>
      <c r="AP24" s="35">
        <v>23257</v>
      </c>
      <c r="AQ24" s="19"/>
      <c r="AR24" s="35">
        <f>IF(E24,AP24,0)</f>
        <v>23257</v>
      </c>
      <c r="AS24" s="19"/>
      <c r="AT24" s="35">
        <f>IF(K24,AP24,0)</f>
        <v>23257</v>
      </c>
      <c r="AU24" s="19"/>
      <c r="AV24" s="35">
        <f>IF(Q24,AP24,0)</f>
        <v>23257</v>
      </c>
    </row>
    <row r="25" spans="1:48" ht="8.85" customHeight="1" x14ac:dyDescent="0.25">
      <c r="A25" s="37"/>
      <c r="B25" s="31"/>
      <c r="C25" s="11"/>
      <c r="D25" s="31"/>
      <c r="E25" s="31"/>
      <c r="F25" s="31"/>
      <c r="G25" s="38"/>
      <c r="H25" s="31"/>
      <c r="I25" s="38"/>
      <c r="J25" s="19"/>
      <c r="K25" s="31"/>
      <c r="L25" s="31"/>
      <c r="M25" s="38"/>
      <c r="N25" s="31"/>
      <c r="O25" s="38"/>
      <c r="P25" s="19"/>
      <c r="Q25" s="31"/>
      <c r="R25" s="31"/>
      <c r="S25" s="38"/>
      <c r="T25" s="31"/>
      <c r="U25" s="38"/>
      <c r="V25" s="19"/>
      <c r="W25" s="30"/>
      <c r="X25" s="19"/>
      <c r="Y25" s="19"/>
      <c r="Z25" s="31"/>
      <c r="AA25" s="19"/>
      <c r="AB25" s="38"/>
      <c r="AC25" s="19"/>
      <c r="AD25" s="31"/>
      <c r="AE25" s="19"/>
      <c r="AF25" s="38"/>
      <c r="AG25" s="19"/>
      <c r="AH25" s="31"/>
      <c r="AI25" s="19"/>
      <c r="AJ25" s="38"/>
      <c r="AK25" s="19"/>
      <c r="AL25" s="31"/>
      <c r="AM25" s="19"/>
      <c r="AN25" s="37"/>
      <c r="AO25" s="19"/>
      <c r="AP25" s="19"/>
      <c r="AQ25" s="19"/>
      <c r="AR25" s="19"/>
      <c r="AS25" s="19"/>
      <c r="AT25" s="19"/>
      <c r="AU25" s="19"/>
      <c r="AV25" s="19"/>
    </row>
    <row r="26" spans="1:48" ht="8.85" customHeight="1" x14ac:dyDescent="0.25">
      <c r="A26" s="30">
        <v>11</v>
      </c>
      <c r="B26" s="31"/>
      <c r="C26" s="11" t="s">
        <v>99</v>
      </c>
      <c r="D26" s="31"/>
      <c r="E26" s="36">
        <v>2947669</v>
      </c>
      <c r="F26" s="31"/>
      <c r="G26" s="47">
        <f>(E26/$AP26)</f>
        <v>208.71408341004036</v>
      </c>
      <c r="H26" s="31"/>
      <c r="I26" s="47">
        <f>IF(G$60,G26/G$60*100,0)</f>
        <v>204.30363952953155</v>
      </c>
      <c r="J26" s="19"/>
      <c r="K26" s="36">
        <v>61347</v>
      </c>
      <c r="L26" s="31"/>
      <c r="M26" s="47">
        <f>(K26/$AP26)</f>
        <v>4.3437654889187849</v>
      </c>
      <c r="N26" s="31"/>
      <c r="O26" s="47">
        <f>IF(M$60,M26/M$60*100,0)</f>
        <v>18.873116520409113</v>
      </c>
      <c r="P26" s="19"/>
      <c r="Q26" s="36">
        <v>2162371</v>
      </c>
      <c r="R26" s="31"/>
      <c r="S26" s="47">
        <f>(Q26/$AP26)</f>
        <v>153.10989166607661</v>
      </c>
      <c r="T26" s="31"/>
      <c r="U26" s="47">
        <f>IF(S$60,S26/S$60*100,0)</f>
        <v>432.95910131251662</v>
      </c>
      <c r="V26" s="19"/>
      <c r="W26" s="36">
        <f>(E26+K26+Q26)</f>
        <v>5171387</v>
      </c>
      <c r="X26" s="19"/>
      <c r="Y26" s="19"/>
      <c r="Z26" s="36">
        <v>150195</v>
      </c>
      <c r="AA26" s="19"/>
      <c r="AB26" s="47">
        <f>IF($W26,Z26/$W26*100,0)</f>
        <v>2.9043465515150966</v>
      </c>
      <c r="AC26" s="19"/>
      <c r="AD26" s="36">
        <v>0</v>
      </c>
      <c r="AE26" s="19"/>
      <c r="AF26" s="47">
        <f>IF($W26,AD26/$W26*100,0)</f>
        <v>0</v>
      </c>
      <c r="AG26" s="19"/>
      <c r="AH26" s="36">
        <v>0</v>
      </c>
      <c r="AI26" s="19"/>
      <c r="AJ26" s="47">
        <f>IF($W26,AH26/$W26*100,0)</f>
        <v>0</v>
      </c>
      <c r="AK26" s="19"/>
      <c r="AL26" s="36">
        <v>1983881</v>
      </c>
      <c r="AM26" s="19"/>
      <c r="AN26" s="30">
        <v>11</v>
      </c>
      <c r="AO26" s="19"/>
      <c r="AP26" s="35">
        <v>14123</v>
      </c>
      <c r="AQ26" s="19"/>
      <c r="AR26" s="35">
        <f>IF(E26,AP26,0)</f>
        <v>14123</v>
      </c>
      <c r="AS26" s="19"/>
      <c r="AT26" s="35">
        <f>IF(K26,AP26,0)</f>
        <v>14123</v>
      </c>
      <c r="AU26" s="19"/>
      <c r="AV26" s="35">
        <f>IF(Q26,AP26,0)</f>
        <v>14123</v>
      </c>
    </row>
    <row r="27" spans="1:48" ht="8.85" customHeight="1" x14ac:dyDescent="0.25">
      <c r="A27" s="30">
        <v>12</v>
      </c>
      <c r="B27" s="31"/>
      <c r="C27" s="11" t="s">
        <v>100</v>
      </c>
      <c r="D27" s="31"/>
      <c r="E27" s="36">
        <v>392606</v>
      </c>
      <c r="F27" s="31"/>
      <c r="G27" s="47">
        <f>(E27/$AP27)</f>
        <v>45.667791089915085</v>
      </c>
      <c r="H27" s="31"/>
      <c r="I27" s="47">
        <f>IF(G$60,G27/G$60*100,0)</f>
        <v>44.702761675234093</v>
      </c>
      <c r="J27" s="19"/>
      <c r="K27" s="36">
        <v>24483</v>
      </c>
      <c r="L27" s="31"/>
      <c r="M27" s="47">
        <f>(K27/$AP27)</f>
        <v>2.8478539025241365</v>
      </c>
      <c r="N27" s="31"/>
      <c r="O27" s="47">
        <f>IF(M$60,M27/M$60*100,0)</f>
        <v>12.37356820310719</v>
      </c>
      <c r="P27" s="19"/>
      <c r="Q27" s="36">
        <v>420840</v>
      </c>
      <c r="R27" s="31"/>
      <c r="S27" s="47">
        <f>(Q27/$AP27)</f>
        <v>48.951959986041643</v>
      </c>
      <c r="T27" s="31"/>
      <c r="U27" s="47">
        <f>IF(S$60,S27/S$60*100,0)</f>
        <v>138.42473776459934</v>
      </c>
      <c r="V27" s="19"/>
      <c r="W27" s="36">
        <f>(E27+K27+Q27)</f>
        <v>837929</v>
      </c>
      <c r="X27" s="19"/>
      <c r="Y27" s="19"/>
      <c r="Z27" s="36">
        <v>79820</v>
      </c>
      <c r="AA27" s="19"/>
      <c r="AB27" s="47">
        <f>IF($W27,Z27/$W27*100,0)</f>
        <v>9.525866750046843</v>
      </c>
      <c r="AC27" s="19"/>
      <c r="AD27" s="36">
        <v>0</v>
      </c>
      <c r="AE27" s="19"/>
      <c r="AF27" s="47">
        <f>IF($W27,AD27/$W27*100,0)</f>
        <v>0</v>
      </c>
      <c r="AG27" s="19"/>
      <c r="AH27" s="36">
        <v>0</v>
      </c>
      <c r="AI27" s="19"/>
      <c r="AJ27" s="47">
        <f>IF($W27,AH27/$W27*100,0)</f>
        <v>0</v>
      </c>
      <c r="AK27" s="19"/>
      <c r="AL27" s="36">
        <v>17599</v>
      </c>
      <c r="AM27" s="19"/>
      <c r="AN27" s="30">
        <v>12</v>
      </c>
      <c r="AO27" s="19"/>
      <c r="AP27" s="35">
        <v>8597</v>
      </c>
      <c r="AQ27" s="19"/>
      <c r="AR27" s="35">
        <f>IF(E27,AP27,0)</f>
        <v>8597</v>
      </c>
      <c r="AS27" s="19"/>
      <c r="AT27" s="35">
        <f>IF(K27,AP27,0)</f>
        <v>8597</v>
      </c>
      <c r="AU27" s="19"/>
      <c r="AV27" s="35">
        <f>IF(Q27,AP27,0)</f>
        <v>8597</v>
      </c>
    </row>
    <row r="28" spans="1:48" ht="8.85" customHeight="1" x14ac:dyDescent="0.25">
      <c r="A28" s="30">
        <v>13</v>
      </c>
      <c r="B28" s="31"/>
      <c r="C28" s="11" t="s">
        <v>101</v>
      </c>
      <c r="D28" s="31"/>
      <c r="E28" s="36">
        <v>2793521</v>
      </c>
      <c r="F28" s="31"/>
      <c r="G28" s="47">
        <f>(E28/$AP28)</f>
        <v>103.36802960222016</v>
      </c>
      <c r="H28" s="31"/>
      <c r="I28" s="47">
        <f>IF(G$60,G28/G$60*100,0)</f>
        <v>101.18370698176859</v>
      </c>
      <c r="J28" s="19"/>
      <c r="K28" s="36">
        <v>224778</v>
      </c>
      <c r="L28" s="31"/>
      <c r="M28" s="47">
        <f>(K28/$AP28)</f>
        <v>8.31740980573543</v>
      </c>
      <c r="N28" s="31"/>
      <c r="O28" s="47">
        <f>IF(M$60,M28/M$60*100,0)</f>
        <v>36.138102945956028</v>
      </c>
      <c r="P28" s="19"/>
      <c r="Q28" s="36">
        <v>1453376</v>
      </c>
      <c r="R28" s="31"/>
      <c r="S28" s="47">
        <f>(Q28/$AP28)</f>
        <v>53.778945420906567</v>
      </c>
      <c r="T28" s="31"/>
      <c r="U28" s="47">
        <f>IF(S$60,S28/S$60*100,0)</f>
        <v>152.07432795884779</v>
      </c>
      <c r="V28" s="19"/>
      <c r="W28" s="36">
        <f>(E28+K28+Q28)</f>
        <v>4471675</v>
      </c>
      <c r="X28" s="19"/>
      <c r="Y28" s="19"/>
      <c r="Z28" s="36">
        <v>81436</v>
      </c>
      <c r="AA28" s="19"/>
      <c r="AB28" s="47">
        <f>IF($W28,Z28/$W28*100,0)</f>
        <v>1.8211520291613321</v>
      </c>
      <c r="AC28" s="19"/>
      <c r="AD28" s="36">
        <v>5000</v>
      </c>
      <c r="AE28" s="19"/>
      <c r="AF28" s="47">
        <f>IF($W28,AD28/$W28*100,0)</f>
        <v>0.11181492393789799</v>
      </c>
      <c r="AG28" s="19"/>
      <c r="AH28" s="36">
        <v>0</v>
      </c>
      <c r="AI28" s="19"/>
      <c r="AJ28" s="47">
        <f>IF($W28,AH28/$W28*100,0)</f>
        <v>0</v>
      </c>
      <c r="AK28" s="19"/>
      <c r="AL28" s="36">
        <v>473643</v>
      </c>
      <c r="AM28" s="19"/>
      <c r="AN28" s="30">
        <v>13</v>
      </c>
      <c r="AO28" s="19"/>
      <c r="AP28" s="35">
        <v>27025</v>
      </c>
      <c r="AQ28" s="19"/>
      <c r="AR28" s="35">
        <f>IF(E28,AP28,0)</f>
        <v>27025</v>
      </c>
      <c r="AS28" s="19"/>
      <c r="AT28" s="35">
        <f>IF(K28,AP28,0)</f>
        <v>27025</v>
      </c>
      <c r="AU28" s="19"/>
      <c r="AV28" s="35">
        <f>IF(Q28,AP28,0)</f>
        <v>27025</v>
      </c>
    </row>
    <row r="29" spans="1:48" ht="8.85" customHeight="1" x14ac:dyDescent="0.25">
      <c r="A29" s="30">
        <v>14</v>
      </c>
      <c r="B29" s="31"/>
      <c r="C29" s="11" t="s">
        <v>102</v>
      </c>
      <c r="D29" s="31"/>
      <c r="E29" s="36">
        <v>1446390</v>
      </c>
      <c r="F29" s="31"/>
      <c r="G29" s="47">
        <f>(E29/$AP29)</f>
        <v>211.8011421877288</v>
      </c>
      <c r="H29" s="31"/>
      <c r="I29" s="47">
        <f>IF(G$60,G29/G$60*100,0)</f>
        <v>207.32546409172107</v>
      </c>
      <c r="J29" s="19"/>
      <c r="K29" s="36">
        <v>188566</v>
      </c>
      <c r="L29" s="31"/>
      <c r="M29" s="47">
        <f>(K29/$AP29)</f>
        <v>27.612534778152</v>
      </c>
      <c r="N29" s="31"/>
      <c r="O29" s="47">
        <f>IF(M$60,M29/M$60*100,0)</f>
        <v>119.97300213866478</v>
      </c>
      <c r="P29" s="19"/>
      <c r="Q29" s="36">
        <v>355716</v>
      </c>
      <c r="R29" s="31"/>
      <c r="S29" s="47">
        <f>(Q29/$AP29)</f>
        <v>52.089032069117003</v>
      </c>
      <c r="T29" s="31"/>
      <c r="U29" s="47">
        <f>IF(S$60,S29/S$60*100,0)</f>
        <v>147.29564672457101</v>
      </c>
      <c r="V29" s="19"/>
      <c r="W29" s="36">
        <f>(E29+K29+Q29)</f>
        <v>1990672</v>
      </c>
      <c r="X29" s="19"/>
      <c r="Y29" s="19"/>
      <c r="Z29" s="36">
        <v>89023</v>
      </c>
      <c r="AA29" s="19"/>
      <c r="AB29" s="47">
        <f>IF($W29,Z29/$W29*100,0)</f>
        <v>4.4720074427128127</v>
      </c>
      <c r="AC29" s="19"/>
      <c r="AD29" s="36">
        <v>0</v>
      </c>
      <c r="AE29" s="19"/>
      <c r="AF29" s="47">
        <f>IF($W29,AD29/$W29*100,0)</f>
        <v>0</v>
      </c>
      <c r="AG29" s="19"/>
      <c r="AH29" s="36">
        <v>0</v>
      </c>
      <c r="AI29" s="19"/>
      <c r="AJ29" s="47">
        <f>IF($W29,AH29/$W29*100,0)</f>
        <v>0</v>
      </c>
      <c r="AK29" s="19"/>
      <c r="AL29" s="36">
        <v>335580</v>
      </c>
      <c r="AM29" s="19"/>
      <c r="AN29" s="30">
        <v>14</v>
      </c>
      <c r="AO29" s="19"/>
      <c r="AP29" s="35">
        <v>6829</v>
      </c>
      <c r="AQ29" s="19"/>
      <c r="AR29" s="35">
        <f>IF(E29,AP29,0)</f>
        <v>6829</v>
      </c>
      <c r="AS29" s="19"/>
      <c r="AT29" s="35">
        <f>IF(K29,AP29,0)</f>
        <v>6829</v>
      </c>
      <c r="AU29" s="19"/>
      <c r="AV29" s="35">
        <f>IF(Q29,AP29,0)</f>
        <v>6829</v>
      </c>
    </row>
    <row r="30" spans="1:48" ht="8.85" customHeight="1" x14ac:dyDescent="0.25">
      <c r="A30" s="30">
        <v>15</v>
      </c>
      <c r="B30" s="31"/>
      <c r="C30" s="11" t="s">
        <v>103</v>
      </c>
      <c r="D30" s="31"/>
      <c r="E30" s="36">
        <v>16872244</v>
      </c>
      <c r="F30" s="31"/>
      <c r="G30" s="47">
        <f>(E30/$AP30)</f>
        <v>122.71436883600501</v>
      </c>
      <c r="H30" s="31"/>
      <c r="I30" s="47">
        <f>IF(G$60,G30/G$60*100,0)</f>
        <v>120.12122884161387</v>
      </c>
      <c r="J30" s="19"/>
      <c r="K30" s="36">
        <v>4544450</v>
      </c>
      <c r="L30" s="31"/>
      <c r="M30" s="47">
        <f>(K30/$AP30)</f>
        <v>33.052468507258602</v>
      </c>
      <c r="N30" s="31"/>
      <c r="O30" s="47">
        <f>IF(M$60,M30/M$60*100,0)</f>
        <v>143.60883224842698</v>
      </c>
      <c r="P30" s="19"/>
      <c r="Q30" s="36">
        <v>2818589</v>
      </c>
      <c r="R30" s="31"/>
      <c r="S30" s="47">
        <f>(Q30/$AP30)</f>
        <v>20.500021819451312</v>
      </c>
      <c r="T30" s="31"/>
      <c r="U30" s="47">
        <f>IF(S$60,S30/S$60*100,0)</f>
        <v>57.9692855063468</v>
      </c>
      <c r="V30" s="19"/>
      <c r="W30" s="36">
        <f>(E30+K30+Q30)</f>
        <v>24235283</v>
      </c>
      <c r="X30" s="19"/>
      <c r="Y30" s="19"/>
      <c r="Z30" s="36">
        <v>219828</v>
      </c>
      <c r="AA30" s="19"/>
      <c r="AB30" s="47">
        <f>IF($W30,Z30/$W30*100,0)</f>
        <v>0.90705769765510891</v>
      </c>
      <c r="AC30" s="19"/>
      <c r="AD30" s="36">
        <v>0</v>
      </c>
      <c r="AE30" s="19"/>
      <c r="AF30" s="47">
        <f>IF($W30,AD30/$W30*100,0)</f>
        <v>0</v>
      </c>
      <c r="AG30" s="19"/>
      <c r="AH30" s="36">
        <v>553297</v>
      </c>
      <c r="AI30" s="19"/>
      <c r="AJ30" s="47">
        <f>IF($W30,AH30/$W30*100,0)</f>
        <v>2.2830226492506811</v>
      </c>
      <c r="AK30" s="19"/>
      <c r="AL30" s="36">
        <v>4075078</v>
      </c>
      <c r="AM30" s="19"/>
      <c r="AN30" s="30">
        <v>15</v>
      </c>
      <c r="AO30" s="19"/>
      <c r="AP30" s="35">
        <v>137492</v>
      </c>
      <c r="AQ30" s="19"/>
      <c r="AR30" s="35">
        <f>IF(E30,AP30,0)</f>
        <v>137492</v>
      </c>
      <c r="AS30" s="19"/>
      <c r="AT30" s="35">
        <f>IF(K30,AP30,0)</f>
        <v>137492</v>
      </c>
      <c r="AU30" s="19"/>
      <c r="AV30" s="35">
        <f>IF(Q30,AP30,0)</f>
        <v>137492</v>
      </c>
    </row>
    <row r="31" spans="1:48" ht="8.85" customHeight="1" x14ac:dyDescent="0.25">
      <c r="A31" s="37"/>
      <c r="B31" s="31"/>
      <c r="C31" s="11"/>
      <c r="D31" s="31"/>
      <c r="E31" s="31"/>
      <c r="F31" s="31"/>
      <c r="G31" s="38"/>
      <c r="H31" s="31"/>
      <c r="I31" s="38"/>
      <c r="J31" s="19"/>
      <c r="K31" s="31"/>
      <c r="L31" s="31"/>
      <c r="M31" s="38"/>
      <c r="N31" s="31"/>
      <c r="O31" s="38"/>
      <c r="P31" s="19"/>
      <c r="Q31" s="31"/>
      <c r="R31" s="31"/>
      <c r="S31" s="38"/>
      <c r="T31" s="31"/>
      <c r="U31" s="38"/>
      <c r="V31" s="19"/>
      <c r="W31" s="30"/>
      <c r="X31" s="19"/>
      <c r="Y31" s="19"/>
      <c r="Z31" s="31"/>
      <c r="AA31" s="19"/>
      <c r="AB31" s="38"/>
      <c r="AC31" s="19"/>
      <c r="AD31" s="31"/>
      <c r="AE31" s="19"/>
      <c r="AF31" s="38"/>
      <c r="AG31" s="19"/>
      <c r="AH31" s="31"/>
      <c r="AI31" s="19"/>
      <c r="AJ31" s="38"/>
      <c r="AK31" s="19"/>
      <c r="AL31" s="31"/>
      <c r="AM31" s="19"/>
      <c r="AN31" s="37"/>
      <c r="AO31" s="19"/>
      <c r="AP31" s="19"/>
      <c r="AQ31" s="19"/>
      <c r="AR31" s="19"/>
      <c r="AS31" s="19"/>
      <c r="AT31" s="19"/>
      <c r="AU31" s="19"/>
      <c r="AV31" s="19"/>
    </row>
    <row r="32" spans="1:48" ht="8.85" customHeight="1" x14ac:dyDescent="0.25">
      <c r="A32" s="30">
        <v>16</v>
      </c>
      <c r="B32" s="31"/>
      <c r="C32" s="11" t="s">
        <v>104</v>
      </c>
      <c r="D32" s="31"/>
      <c r="E32" s="36">
        <v>5086758</v>
      </c>
      <c r="F32" s="31"/>
      <c r="G32" s="47">
        <f>(E32/$AP32)</f>
        <v>93.810084095603429</v>
      </c>
      <c r="H32" s="31"/>
      <c r="I32" s="47">
        <f>IF(G$60,G32/G$60*100,0)</f>
        <v>91.82773530260593</v>
      </c>
      <c r="J32" s="19"/>
      <c r="K32" s="36">
        <v>127501</v>
      </c>
      <c r="L32" s="31"/>
      <c r="M32" s="47">
        <f>(K32/$AP32)</f>
        <v>2.3513757745647683</v>
      </c>
      <c r="N32" s="31"/>
      <c r="O32" s="47">
        <f>IF(M$60,M32/M$60*100,0)</f>
        <v>10.216432974993376</v>
      </c>
      <c r="P32" s="19"/>
      <c r="Q32" s="36">
        <v>731330</v>
      </c>
      <c r="R32" s="31"/>
      <c r="S32" s="47">
        <f>(Q32/$AP32)</f>
        <v>13.48720123930363</v>
      </c>
      <c r="T32" s="31"/>
      <c r="U32" s="47">
        <f>IF(S$60,S32/S$60*100,0)</f>
        <v>38.138662788197593</v>
      </c>
      <c r="V32" s="19"/>
      <c r="W32" s="36">
        <f>(E32+K32+Q32)</f>
        <v>5945589</v>
      </c>
      <c r="X32" s="19"/>
      <c r="Y32" s="19"/>
      <c r="Z32" s="36">
        <v>183538</v>
      </c>
      <c r="AA32" s="19"/>
      <c r="AB32" s="47">
        <f>IF($W32,Z32/$W32*100,0)</f>
        <v>3.0869607704131585</v>
      </c>
      <c r="AC32" s="19"/>
      <c r="AD32" s="36">
        <v>0</v>
      </c>
      <c r="AE32" s="19"/>
      <c r="AF32" s="47">
        <f>IF($W32,AD32/$W32*100,0)</f>
        <v>0</v>
      </c>
      <c r="AG32" s="19"/>
      <c r="AH32" s="36">
        <v>0</v>
      </c>
      <c r="AI32" s="19"/>
      <c r="AJ32" s="47">
        <f>IF($W32,AH32/$W32*100,0)</f>
        <v>0</v>
      </c>
      <c r="AK32" s="19"/>
      <c r="AL32" s="36">
        <v>1213956</v>
      </c>
      <c r="AM32" s="19"/>
      <c r="AN32" s="30">
        <v>16</v>
      </c>
      <c r="AO32" s="19"/>
      <c r="AP32" s="35">
        <v>54224</v>
      </c>
      <c r="AQ32" s="19"/>
      <c r="AR32" s="35">
        <f>IF(E32,AP32,0)</f>
        <v>54224</v>
      </c>
      <c r="AS32" s="19"/>
      <c r="AT32" s="35">
        <f>IF(K32,AP32,0)</f>
        <v>54224</v>
      </c>
      <c r="AU32" s="19"/>
      <c r="AV32" s="35">
        <f>IF(Q32,AP32,0)</f>
        <v>54224</v>
      </c>
    </row>
    <row r="33" spans="1:48" ht="8.85" customHeight="1" x14ac:dyDescent="0.25">
      <c r="A33" s="30">
        <v>17</v>
      </c>
      <c r="B33" s="31"/>
      <c r="C33" s="11" t="s">
        <v>105</v>
      </c>
      <c r="D33" s="31"/>
      <c r="E33" s="36">
        <v>1770966</v>
      </c>
      <c r="F33" s="31"/>
      <c r="G33" s="47">
        <f>(E33/$AP33)</f>
        <v>77.331382909043271</v>
      </c>
      <c r="H33" s="31"/>
      <c r="I33" s="47">
        <f>IF(G$60,G33/G$60*100,0)</f>
        <v>75.697253965993383</v>
      </c>
      <c r="J33" s="19"/>
      <c r="K33" s="36">
        <v>0</v>
      </c>
      <c r="L33" s="31"/>
      <c r="M33" s="47">
        <f>(K33/$AP33)</f>
        <v>0</v>
      </c>
      <c r="N33" s="31"/>
      <c r="O33" s="47">
        <f>IF(M$60,M33/M$60*100,0)</f>
        <v>0</v>
      </c>
      <c r="P33" s="19"/>
      <c r="Q33" s="36">
        <v>651920</v>
      </c>
      <c r="R33" s="31"/>
      <c r="S33" s="47">
        <f>(Q33/$AP33)</f>
        <v>28.466879175581852</v>
      </c>
      <c r="T33" s="31"/>
      <c r="U33" s="47">
        <f>IF(S$60,S33/S$60*100,0)</f>
        <v>80.497701950648491</v>
      </c>
      <c r="V33" s="19"/>
      <c r="W33" s="36">
        <f>(E33+K33+Q33)</f>
        <v>2422886</v>
      </c>
      <c r="X33" s="19"/>
      <c r="Y33" s="19"/>
      <c r="Z33" s="36">
        <v>32783</v>
      </c>
      <c r="AA33" s="19"/>
      <c r="AB33" s="47">
        <f>IF($W33,Z33/$W33*100,0)</f>
        <v>1.3530558185568782</v>
      </c>
      <c r="AC33" s="19"/>
      <c r="AD33" s="36">
        <v>0</v>
      </c>
      <c r="AE33" s="19"/>
      <c r="AF33" s="47">
        <f>IF($W33,AD33/$W33*100,0)</f>
        <v>0</v>
      </c>
      <c r="AG33" s="19"/>
      <c r="AH33" s="36">
        <v>0</v>
      </c>
      <c r="AI33" s="19"/>
      <c r="AJ33" s="47">
        <f>IF($W33,AH33/$W33*100,0)</f>
        <v>0</v>
      </c>
      <c r="AK33" s="19"/>
      <c r="AL33" s="36">
        <v>120895</v>
      </c>
      <c r="AM33" s="19"/>
      <c r="AN33" s="30">
        <v>17</v>
      </c>
      <c r="AO33" s="19"/>
      <c r="AP33" s="35">
        <v>22901</v>
      </c>
      <c r="AQ33" s="19"/>
      <c r="AR33" s="35">
        <f>IF(E33,AP33,0)</f>
        <v>22901</v>
      </c>
      <c r="AS33" s="19"/>
      <c r="AT33" s="35">
        <f>IF(K33,AP33,0)</f>
        <v>0</v>
      </c>
      <c r="AU33" s="19"/>
      <c r="AV33" s="35">
        <f>IF(Q33,AP33,0)</f>
        <v>22901</v>
      </c>
    </row>
    <row r="34" spans="1:48" ht="8.85" customHeight="1" x14ac:dyDescent="0.25">
      <c r="A34" s="30">
        <v>18</v>
      </c>
      <c r="B34" s="31"/>
      <c r="C34" s="11" t="s">
        <v>106</v>
      </c>
      <c r="D34" s="31"/>
      <c r="E34" s="36">
        <v>600893</v>
      </c>
      <c r="F34" s="31"/>
      <c r="G34" s="47">
        <f>(E34/$AP34)</f>
        <v>82.302835228050952</v>
      </c>
      <c r="H34" s="31"/>
      <c r="I34" s="47">
        <f>IF(G$60,G34/G$60*100,0)</f>
        <v>80.563651987277737</v>
      </c>
      <c r="J34" s="19"/>
      <c r="K34" s="36">
        <v>0</v>
      </c>
      <c r="L34" s="31"/>
      <c r="M34" s="47">
        <f>(K34/$AP34)</f>
        <v>0</v>
      </c>
      <c r="N34" s="31"/>
      <c r="O34" s="47">
        <f>IF(M$60,M34/M$60*100,0)</f>
        <v>0</v>
      </c>
      <c r="P34" s="19"/>
      <c r="Q34" s="36">
        <v>89828</v>
      </c>
      <c r="R34" s="31"/>
      <c r="S34" s="47">
        <f>(Q34/$AP34)</f>
        <v>12.303520065744419</v>
      </c>
      <c r="T34" s="31"/>
      <c r="U34" s="47">
        <f>IF(S$60,S34/S$60*100,0)</f>
        <v>34.791488209415697</v>
      </c>
      <c r="V34" s="19"/>
      <c r="W34" s="36">
        <f>(E34+K34+Q34)</f>
        <v>690721</v>
      </c>
      <c r="X34" s="19"/>
      <c r="Y34" s="19"/>
      <c r="Z34" s="36">
        <v>52888</v>
      </c>
      <c r="AA34" s="19"/>
      <c r="AB34" s="47">
        <f>IF($W34,Z34/$W34*100,0)</f>
        <v>7.6569266027817315</v>
      </c>
      <c r="AC34" s="19"/>
      <c r="AD34" s="36">
        <v>2862</v>
      </c>
      <c r="AE34" s="19"/>
      <c r="AF34" s="47">
        <f>IF($W34,AD34/$W34*100,0)</f>
        <v>0.41434964334369451</v>
      </c>
      <c r="AG34" s="19"/>
      <c r="AH34" s="36">
        <v>0</v>
      </c>
      <c r="AI34" s="19"/>
      <c r="AJ34" s="47">
        <f>IF($W34,AH34/$W34*100,0)</f>
        <v>0</v>
      </c>
      <c r="AK34" s="19"/>
      <c r="AL34" s="36">
        <v>97147</v>
      </c>
      <c r="AM34" s="19"/>
      <c r="AN34" s="30">
        <v>18</v>
      </c>
      <c r="AO34" s="19"/>
      <c r="AP34" s="35">
        <v>7301</v>
      </c>
      <c r="AQ34" s="19"/>
      <c r="AR34" s="35">
        <f>IF(E34,AP34,0)</f>
        <v>7301</v>
      </c>
      <c r="AS34" s="19"/>
      <c r="AT34" s="35">
        <f>IF(K34,AP34,0)</f>
        <v>0</v>
      </c>
      <c r="AU34" s="19"/>
      <c r="AV34" s="35">
        <f>IF(Q34,AP34,0)</f>
        <v>7301</v>
      </c>
    </row>
    <row r="35" spans="1:48" ht="8.85" customHeight="1" x14ac:dyDescent="0.25">
      <c r="A35" s="30">
        <v>19</v>
      </c>
      <c r="B35" s="31"/>
      <c r="C35" s="11" t="s">
        <v>107</v>
      </c>
      <c r="D35" s="31"/>
      <c r="E35" s="36">
        <v>7437104</v>
      </c>
      <c r="F35" s="31"/>
      <c r="G35" s="47">
        <f>(E35/$AP35)</f>
        <v>93.512014183148708</v>
      </c>
      <c r="H35" s="31"/>
      <c r="I35" s="47">
        <f>IF(G$60,G35/G$60*100,0)</f>
        <v>91.535964057686584</v>
      </c>
      <c r="J35" s="19"/>
      <c r="K35" s="36">
        <v>658832</v>
      </c>
      <c r="L35" s="31"/>
      <c r="M35" s="47">
        <f>(K35/$AP35)</f>
        <v>8.2839647433076404</v>
      </c>
      <c r="N35" s="31"/>
      <c r="O35" s="47">
        <f>IF(M$60,M35/M$60*100,0)</f>
        <v>35.992788342337974</v>
      </c>
      <c r="P35" s="19"/>
      <c r="Q35" s="36">
        <v>1509256</v>
      </c>
      <c r="R35" s="31"/>
      <c r="S35" s="47">
        <f>(Q35/$AP35)</f>
        <v>18.976952383347374</v>
      </c>
      <c r="T35" s="31"/>
      <c r="U35" s="47">
        <f>IF(S$60,S35/S$60*100,0)</f>
        <v>53.662399993487227</v>
      </c>
      <c r="V35" s="19"/>
      <c r="W35" s="36">
        <f>(E35+K35+Q35)</f>
        <v>9605192</v>
      </c>
      <c r="X35" s="19"/>
      <c r="Y35" s="19"/>
      <c r="Z35" s="36">
        <v>198568</v>
      </c>
      <c r="AA35" s="19"/>
      <c r="AB35" s="47">
        <f>IF($W35,Z35/$W35*100,0)</f>
        <v>2.0672986026723881</v>
      </c>
      <c r="AC35" s="19"/>
      <c r="AD35" s="36">
        <v>-485</v>
      </c>
      <c r="AE35" s="19"/>
      <c r="AF35" s="47">
        <f>IF($W35,AD35/$W35*100,0)</f>
        <v>-5.0493524752029941E-3</v>
      </c>
      <c r="AG35" s="19"/>
      <c r="AH35" s="36">
        <v>0</v>
      </c>
      <c r="AI35" s="19"/>
      <c r="AJ35" s="47">
        <f>IF($W35,AH35/$W35*100,0)</f>
        <v>0</v>
      </c>
      <c r="AK35" s="19"/>
      <c r="AL35" s="36">
        <v>584151</v>
      </c>
      <c r="AM35" s="19"/>
      <c r="AN35" s="30">
        <v>19</v>
      </c>
      <c r="AO35" s="19"/>
      <c r="AP35" s="35">
        <v>79531</v>
      </c>
      <c r="AQ35" s="19"/>
      <c r="AR35" s="35">
        <f>IF(E35,AP35,0)</f>
        <v>79531</v>
      </c>
      <c r="AS35" s="19"/>
      <c r="AT35" s="35">
        <f>IF(K35,AP35,0)</f>
        <v>79531</v>
      </c>
      <c r="AU35" s="19"/>
      <c r="AV35" s="35">
        <f>IF(Q35,AP35,0)</f>
        <v>79531</v>
      </c>
    </row>
    <row r="36" spans="1:48" ht="8.85" customHeight="1" x14ac:dyDescent="0.25">
      <c r="A36" s="30">
        <v>20</v>
      </c>
      <c r="B36" s="31"/>
      <c r="C36" s="11" t="s">
        <v>108</v>
      </c>
      <c r="D36" s="31"/>
      <c r="E36" s="36">
        <v>1413138</v>
      </c>
      <c r="F36" s="31"/>
      <c r="G36" s="47">
        <f>(E36/$AP36)</f>
        <v>33.956603229527104</v>
      </c>
      <c r="H36" s="31"/>
      <c r="I36" s="47">
        <f>IF(G$60,G36/G$60*100,0)</f>
        <v>33.239048906073485</v>
      </c>
      <c r="J36" s="19"/>
      <c r="K36" s="36">
        <v>1760458</v>
      </c>
      <c r="L36" s="31"/>
      <c r="M36" s="47">
        <f>(K36/$AP36)</f>
        <v>42.302431757016535</v>
      </c>
      <c r="N36" s="31"/>
      <c r="O36" s="47">
        <f>IF(M$60,M36/M$60*100,0)</f>
        <v>183.79876300494152</v>
      </c>
      <c r="P36" s="19"/>
      <c r="Q36" s="36">
        <v>1308026</v>
      </c>
      <c r="R36" s="31"/>
      <c r="S36" s="47">
        <f>(Q36/$AP36)</f>
        <v>31.430843906189928</v>
      </c>
      <c r="T36" s="31"/>
      <c r="U36" s="47">
        <f>IF(S$60,S36/S$60*100,0)</f>
        <v>88.879103649271684</v>
      </c>
      <c r="V36" s="19"/>
      <c r="W36" s="36">
        <f>(E36+K36+Q36)</f>
        <v>4481622</v>
      </c>
      <c r="X36" s="19"/>
      <c r="Y36" s="19"/>
      <c r="Z36" s="36">
        <v>5000</v>
      </c>
      <c r="AA36" s="19"/>
      <c r="AB36" s="47">
        <f>IF($W36,Z36/$W36*100,0)</f>
        <v>0.11156674971695515</v>
      </c>
      <c r="AC36" s="19"/>
      <c r="AD36" s="36">
        <v>0</v>
      </c>
      <c r="AE36" s="19"/>
      <c r="AF36" s="47">
        <f>IF($W36,AD36/$W36*100,0)</f>
        <v>0</v>
      </c>
      <c r="AG36" s="19"/>
      <c r="AH36" s="36">
        <v>0</v>
      </c>
      <c r="AI36" s="19"/>
      <c r="AJ36" s="47">
        <f>IF($W36,AH36/$W36*100,0)</f>
        <v>0</v>
      </c>
      <c r="AK36" s="19"/>
      <c r="AL36" s="36">
        <v>231293</v>
      </c>
      <c r="AM36" s="19"/>
      <c r="AN36" s="30">
        <v>20</v>
      </c>
      <c r="AO36" s="19"/>
      <c r="AP36" s="35">
        <v>41616</v>
      </c>
      <c r="AQ36" s="19"/>
      <c r="AR36" s="35">
        <f>IF(E36,AP36,0)</f>
        <v>41616</v>
      </c>
      <c r="AS36" s="19"/>
      <c r="AT36" s="35">
        <f>IF(K36,AP36,0)</f>
        <v>41616</v>
      </c>
      <c r="AU36" s="19"/>
      <c r="AV36" s="35">
        <f>IF(Q36,AP36,0)</f>
        <v>41616</v>
      </c>
    </row>
    <row r="37" spans="1:48" ht="8.85" customHeight="1" x14ac:dyDescent="0.25">
      <c r="A37" s="37"/>
      <c r="B37" s="31"/>
      <c r="C37" s="11"/>
      <c r="D37" s="31"/>
      <c r="E37" s="277"/>
      <c r="F37" s="31"/>
      <c r="G37" s="38"/>
      <c r="H37" s="31"/>
      <c r="I37" s="38"/>
      <c r="J37" s="19"/>
      <c r="K37" s="277"/>
      <c r="L37" s="31"/>
      <c r="M37" s="38"/>
      <c r="N37" s="31"/>
      <c r="O37" s="38"/>
      <c r="P37" s="19"/>
      <c r="Q37" s="277"/>
      <c r="R37" s="31"/>
      <c r="S37" s="38"/>
      <c r="T37" s="31"/>
      <c r="U37" s="38"/>
      <c r="V37" s="19"/>
      <c r="W37" s="56"/>
      <c r="X37" s="19"/>
      <c r="Y37" s="19"/>
      <c r="Z37" s="277"/>
      <c r="AA37" s="19"/>
      <c r="AB37" s="38"/>
      <c r="AC37" s="19"/>
      <c r="AD37" s="277"/>
      <c r="AE37" s="19"/>
      <c r="AF37" s="38"/>
      <c r="AG37" s="19"/>
      <c r="AH37" s="277"/>
      <c r="AI37" s="19"/>
      <c r="AJ37" s="38"/>
      <c r="AK37" s="19"/>
      <c r="AL37" s="277"/>
      <c r="AM37" s="19"/>
      <c r="AN37" s="37"/>
      <c r="AO37" s="19"/>
      <c r="AP37" s="19"/>
      <c r="AQ37" s="19"/>
      <c r="AR37" s="19"/>
      <c r="AS37" s="19"/>
      <c r="AT37" s="19"/>
      <c r="AU37" s="19"/>
      <c r="AV37" s="19"/>
    </row>
    <row r="38" spans="1:48" ht="8.85" customHeight="1" x14ac:dyDescent="0.25">
      <c r="A38" s="30">
        <v>21</v>
      </c>
      <c r="B38" s="31"/>
      <c r="C38" s="11" t="s">
        <v>109</v>
      </c>
      <c r="D38" s="31"/>
      <c r="E38" s="36">
        <v>3089931</v>
      </c>
      <c r="F38" s="31"/>
      <c r="G38" s="47">
        <f>(E38/$AP38)</f>
        <v>195.54050120237946</v>
      </c>
      <c r="H38" s="31"/>
      <c r="I38" s="47">
        <f>IF(G$60,G38/G$60*100,0)</f>
        <v>191.4084350148508</v>
      </c>
      <c r="J38" s="19"/>
      <c r="K38" s="36">
        <v>0</v>
      </c>
      <c r="L38" s="31"/>
      <c r="M38" s="47">
        <f>(K38/$AP38)</f>
        <v>0</v>
      </c>
      <c r="N38" s="31"/>
      <c r="O38" s="47">
        <f>IF(M$60,M38/M$60*100,0)</f>
        <v>0</v>
      </c>
      <c r="P38" s="19"/>
      <c r="Q38" s="36">
        <v>536366</v>
      </c>
      <c r="R38" s="31"/>
      <c r="S38" s="47">
        <f>(Q38/$AP38)</f>
        <v>33.942918617896467</v>
      </c>
      <c r="T38" s="31"/>
      <c r="U38" s="47">
        <f>IF(S$60,S38/S$60*100,0)</f>
        <v>95.982665658069976</v>
      </c>
      <c r="V38" s="19"/>
      <c r="W38" s="36">
        <f>(E38+K38+Q38)</f>
        <v>3626297</v>
      </c>
      <c r="X38" s="19"/>
      <c r="Y38" s="19"/>
      <c r="Z38" s="36">
        <v>17690</v>
      </c>
      <c r="AA38" s="19"/>
      <c r="AB38" s="47">
        <f>IF($W38,Z38/$W38*100,0)</f>
        <v>0.48782545941493488</v>
      </c>
      <c r="AC38" s="19"/>
      <c r="AD38" s="36">
        <v>0</v>
      </c>
      <c r="AE38" s="19"/>
      <c r="AF38" s="47">
        <f>IF($W38,AD38/$W38*100,0)</f>
        <v>0</v>
      </c>
      <c r="AG38" s="19"/>
      <c r="AH38" s="36">
        <v>0</v>
      </c>
      <c r="AI38" s="19"/>
      <c r="AJ38" s="47">
        <f>IF($W38,AH38/$W38*100,0)</f>
        <v>0</v>
      </c>
      <c r="AK38" s="19"/>
      <c r="AL38" s="36">
        <v>1333119</v>
      </c>
      <c r="AM38" s="19"/>
      <c r="AN38" s="30">
        <v>21</v>
      </c>
      <c r="AO38" s="19"/>
      <c r="AP38" s="35">
        <v>15802</v>
      </c>
      <c r="AQ38" s="19"/>
      <c r="AR38" s="35">
        <f>IF(E38,AP38,0)</f>
        <v>15802</v>
      </c>
      <c r="AS38" s="19"/>
      <c r="AT38" s="35">
        <f>IF(K38,AP38,0)</f>
        <v>0</v>
      </c>
      <c r="AU38" s="19"/>
      <c r="AV38" s="35">
        <f>IF(Q38,AP38,0)</f>
        <v>15802</v>
      </c>
    </row>
    <row r="39" spans="1:48" ht="8.85" customHeight="1" x14ac:dyDescent="0.25">
      <c r="A39" s="30">
        <v>22</v>
      </c>
      <c r="B39" s="31"/>
      <c r="C39" s="11" t="s">
        <v>110</v>
      </c>
      <c r="D39" s="31"/>
      <c r="E39" s="36">
        <v>563478</v>
      </c>
      <c r="F39" s="31"/>
      <c r="G39" s="47">
        <f>(E39/$AP39)</f>
        <v>41.603514471352625</v>
      </c>
      <c r="H39" s="31"/>
      <c r="I39" s="47">
        <f>IF(G$60,G39/G$60*100,0)</f>
        <v>40.724369361401649</v>
      </c>
      <c r="J39" s="19"/>
      <c r="K39" s="36">
        <v>0</v>
      </c>
      <c r="L39" s="31"/>
      <c r="M39" s="47">
        <f>(K39/$AP39)</f>
        <v>0</v>
      </c>
      <c r="N39" s="31"/>
      <c r="O39" s="47">
        <f>IF(M$60,M39/M$60*100,0)</f>
        <v>0</v>
      </c>
      <c r="P39" s="19"/>
      <c r="Q39" s="36">
        <v>396934</v>
      </c>
      <c r="R39" s="31"/>
      <c r="S39" s="47">
        <f>(Q39/$AP39)</f>
        <v>29.306999409332544</v>
      </c>
      <c r="T39" s="31"/>
      <c r="U39" s="47">
        <f>IF(S$60,S39/S$60*100,0)</f>
        <v>82.873366236222225</v>
      </c>
      <c r="V39" s="19"/>
      <c r="W39" s="36">
        <f>(E39+K39+Q39)</f>
        <v>960412</v>
      </c>
      <c r="X39" s="19"/>
      <c r="Y39" s="19"/>
      <c r="Z39" s="36">
        <v>88605</v>
      </c>
      <c r="AA39" s="19"/>
      <c r="AB39" s="47">
        <f>IF($W39,Z39/$W39*100,0)</f>
        <v>9.2257281250130152</v>
      </c>
      <c r="AC39" s="19"/>
      <c r="AD39" s="36">
        <v>0</v>
      </c>
      <c r="AE39" s="19"/>
      <c r="AF39" s="47">
        <f>IF($W39,AD39/$W39*100,0)</f>
        <v>0</v>
      </c>
      <c r="AG39" s="19"/>
      <c r="AH39" s="36">
        <v>0</v>
      </c>
      <c r="AI39" s="19"/>
      <c r="AJ39" s="47">
        <f>IF($W39,AH39/$W39*100,0)</f>
        <v>0</v>
      </c>
      <c r="AK39" s="19"/>
      <c r="AL39" s="36">
        <v>12162</v>
      </c>
      <c r="AM39" s="19"/>
      <c r="AN39" s="30">
        <v>22</v>
      </c>
      <c r="AO39" s="19"/>
      <c r="AP39" s="35">
        <v>13544</v>
      </c>
      <c r="AQ39" s="19"/>
      <c r="AR39" s="35">
        <f>IF(E39,AP39,0)</f>
        <v>13544</v>
      </c>
      <c r="AS39" s="19"/>
      <c r="AT39" s="35">
        <f>IF(K39,AP39,0)</f>
        <v>0</v>
      </c>
      <c r="AU39" s="19"/>
      <c r="AV39" s="35">
        <f>IF(Q39,AP39,0)</f>
        <v>13544</v>
      </c>
    </row>
    <row r="40" spans="1:48" ht="8.85" customHeight="1" x14ac:dyDescent="0.25">
      <c r="A40" s="30">
        <v>23</v>
      </c>
      <c r="B40" s="31"/>
      <c r="C40" s="11" t="s">
        <v>111</v>
      </c>
      <c r="D40" s="31"/>
      <c r="E40" s="36">
        <v>27578328</v>
      </c>
      <c r="F40" s="31"/>
      <c r="G40" s="47">
        <f>(E40/$AP40)</f>
        <v>150.52193561767947</v>
      </c>
      <c r="H40" s="31"/>
      <c r="I40" s="47">
        <f>IF(G$60,G40/G$60*100,0)</f>
        <v>147.34117972914126</v>
      </c>
      <c r="J40" s="19"/>
      <c r="K40" s="36">
        <v>2364756</v>
      </c>
      <c r="L40" s="31"/>
      <c r="M40" s="47">
        <f>(K40/$AP40)</f>
        <v>12.90678863430449</v>
      </c>
      <c r="N40" s="31"/>
      <c r="O40" s="47">
        <f>IF(M$60,M40/M$60*100,0)</f>
        <v>56.078378637368246</v>
      </c>
      <c r="P40" s="19"/>
      <c r="Q40" s="36">
        <v>5814684</v>
      </c>
      <c r="R40" s="31"/>
      <c r="S40" s="47">
        <f>(Q40/$AP40)</f>
        <v>31.736423277188923</v>
      </c>
      <c r="T40" s="31"/>
      <c r="U40" s="47">
        <f>IF(S$60,S40/S$60*100,0)</f>
        <v>89.74321091502506</v>
      </c>
      <c r="V40" s="19"/>
      <c r="W40" s="36">
        <f>(E40+K40+Q40)</f>
        <v>35757768</v>
      </c>
      <c r="X40" s="19"/>
      <c r="Y40" s="19"/>
      <c r="Z40" s="36">
        <v>185999</v>
      </c>
      <c r="AA40" s="19"/>
      <c r="AB40" s="47">
        <f>IF($W40,Z40/$W40*100,0)</f>
        <v>0.5201638983730752</v>
      </c>
      <c r="AC40" s="19"/>
      <c r="AD40" s="36">
        <v>1435</v>
      </c>
      <c r="AE40" s="19"/>
      <c r="AF40" s="47">
        <f>IF($W40,AD40/$W40*100,0)</f>
        <v>4.0131140176310788E-3</v>
      </c>
      <c r="AG40" s="19"/>
      <c r="AH40" s="36">
        <v>0</v>
      </c>
      <c r="AI40" s="19"/>
      <c r="AJ40" s="47">
        <f>IF($W40,AH40/$W40*100,0)</f>
        <v>0</v>
      </c>
      <c r="AK40" s="19"/>
      <c r="AL40" s="36">
        <v>8657412</v>
      </c>
      <c r="AM40" s="19"/>
      <c r="AN40" s="30">
        <v>23</v>
      </c>
      <c r="AO40" s="19"/>
      <c r="AP40" s="35">
        <v>183218</v>
      </c>
      <c r="AQ40" s="19"/>
      <c r="AR40" s="35">
        <f>IF(E40,AP40,0)</f>
        <v>183218</v>
      </c>
      <c r="AS40" s="19"/>
      <c r="AT40" s="35">
        <f>IF(K40,AP40,0)</f>
        <v>183218</v>
      </c>
      <c r="AU40" s="19"/>
      <c r="AV40" s="35">
        <f>IF(Q40,AP40,0)</f>
        <v>183218</v>
      </c>
    </row>
    <row r="41" spans="1:48" ht="8.85" customHeight="1" x14ac:dyDescent="0.25">
      <c r="A41" s="30">
        <v>24</v>
      </c>
      <c r="B41" s="31"/>
      <c r="C41" s="11" t="s">
        <v>112</v>
      </c>
      <c r="D41" s="31"/>
      <c r="E41" s="36">
        <v>24429897</v>
      </c>
      <c r="F41" s="31"/>
      <c r="G41" s="47">
        <f>(E41/$AP41)</f>
        <v>98.871640353397794</v>
      </c>
      <c r="H41" s="31"/>
      <c r="I41" s="47">
        <f>IF(G$60,G41/G$60*100,0)</f>
        <v>96.782333230333123</v>
      </c>
      <c r="J41" s="19"/>
      <c r="K41" s="36">
        <v>25736384</v>
      </c>
      <c r="L41" s="31"/>
      <c r="M41" s="47">
        <f>(K41/$AP41)</f>
        <v>104.15919898659176</v>
      </c>
      <c r="N41" s="31"/>
      <c r="O41" s="47">
        <f>IF(M$60,M41/M$60*100,0)</f>
        <v>452.55866233140915</v>
      </c>
      <c r="P41" s="19"/>
      <c r="Q41" s="36">
        <v>10715932</v>
      </c>
      <c r="R41" s="31"/>
      <c r="S41" s="47">
        <f>(Q41/$AP41)</f>
        <v>43.369064337662444</v>
      </c>
      <c r="T41" s="31"/>
      <c r="U41" s="47">
        <f>IF(S$60,S41/S$60*100,0)</f>
        <v>122.63760960232808</v>
      </c>
      <c r="V41" s="19"/>
      <c r="W41" s="36">
        <f>(E41+K41+Q41)</f>
        <v>60882213</v>
      </c>
      <c r="X41" s="19"/>
      <c r="Y41" s="19"/>
      <c r="Z41" s="36">
        <v>185319</v>
      </c>
      <c r="AA41" s="19"/>
      <c r="AB41" s="47">
        <f>IF($W41,Z41/$W41*100,0)</f>
        <v>0.30438939530663905</v>
      </c>
      <c r="AC41" s="19"/>
      <c r="AD41" s="36">
        <v>0</v>
      </c>
      <c r="AE41" s="19"/>
      <c r="AF41" s="47">
        <f>IF($W41,AD41/$W41*100,0)</f>
        <v>0</v>
      </c>
      <c r="AG41" s="19"/>
      <c r="AH41" s="36">
        <v>0</v>
      </c>
      <c r="AI41" s="19"/>
      <c r="AJ41" s="47">
        <f>IF($W41,AH41/$W41*100,0)</f>
        <v>0</v>
      </c>
      <c r="AK41" s="19"/>
      <c r="AL41" s="36">
        <v>7520035</v>
      </c>
      <c r="AM41" s="19"/>
      <c r="AN41" s="30">
        <v>24</v>
      </c>
      <c r="AO41" s="19"/>
      <c r="AP41" s="35">
        <v>247087</v>
      </c>
      <c r="AQ41" s="19"/>
      <c r="AR41" s="35">
        <f>IF(E41,AP41,0)</f>
        <v>247087</v>
      </c>
      <c r="AS41" s="19"/>
      <c r="AT41" s="35">
        <f>IF(K41,AP41,0)</f>
        <v>247087</v>
      </c>
      <c r="AU41" s="19"/>
      <c r="AV41" s="35">
        <f>IF(Q41,AP41,0)</f>
        <v>247087</v>
      </c>
    </row>
    <row r="42" spans="1:48" ht="8.85" customHeight="1" x14ac:dyDescent="0.25">
      <c r="A42" s="30">
        <v>25</v>
      </c>
      <c r="B42" s="31"/>
      <c r="C42" s="11" t="s">
        <v>113</v>
      </c>
      <c r="D42" s="31"/>
      <c r="E42" s="36">
        <v>414545</v>
      </c>
      <c r="F42" s="31"/>
      <c r="G42" s="47">
        <f>(E42/$AP42)</f>
        <v>107.47861031890071</v>
      </c>
      <c r="H42" s="31"/>
      <c r="I42" s="47">
        <f>IF(G$60,G42/G$60*100,0)</f>
        <v>105.20742491817568</v>
      </c>
      <c r="J42" s="19"/>
      <c r="K42" s="36">
        <v>21910</v>
      </c>
      <c r="L42" s="31"/>
      <c r="M42" s="47">
        <f>(K42/$AP42)</f>
        <v>5.6805807622504538</v>
      </c>
      <c r="N42" s="31"/>
      <c r="O42" s="47">
        <f>IF(M$60,M42/M$60*100,0)</f>
        <v>24.681411301564793</v>
      </c>
      <c r="P42" s="19"/>
      <c r="Q42" s="36">
        <v>57047</v>
      </c>
      <c r="R42" s="31"/>
      <c r="S42" s="47">
        <f>(Q42/$AP42)</f>
        <v>14.790510759657765</v>
      </c>
      <c r="T42" s="31"/>
      <c r="U42" s="47">
        <f>IF(S$60,S42/S$60*100,0)</f>
        <v>41.824118460096535</v>
      </c>
      <c r="V42" s="19"/>
      <c r="W42" s="36">
        <f>(E42+K42+Q42)</f>
        <v>493502</v>
      </c>
      <c r="X42" s="19"/>
      <c r="Y42" s="19"/>
      <c r="Z42" s="36">
        <v>22362</v>
      </c>
      <c r="AA42" s="19"/>
      <c r="AB42" s="47">
        <f>IF($W42,Z42/$W42*100,0)</f>
        <v>4.5312886269964459</v>
      </c>
      <c r="AC42" s="19"/>
      <c r="AD42" s="36">
        <v>0</v>
      </c>
      <c r="AE42" s="19"/>
      <c r="AF42" s="47">
        <f>IF($W42,AD42/$W42*100,0)</f>
        <v>0</v>
      </c>
      <c r="AG42" s="19"/>
      <c r="AH42" s="36">
        <v>0</v>
      </c>
      <c r="AI42" s="19"/>
      <c r="AJ42" s="47">
        <f>IF($W42,AH42/$W42*100,0)</f>
        <v>0</v>
      </c>
      <c r="AK42" s="19"/>
      <c r="AL42" s="36">
        <v>14087</v>
      </c>
      <c r="AM42" s="19"/>
      <c r="AN42" s="30">
        <v>25</v>
      </c>
      <c r="AO42" s="19"/>
      <c r="AP42" s="35">
        <v>3857</v>
      </c>
      <c r="AQ42" s="19"/>
      <c r="AR42" s="35">
        <f>IF(E42,AP42,0)</f>
        <v>3857</v>
      </c>
      <c r="AS42" s="19"/>
      <c r="AT42" s="35">
        <f>IF(K42,AP42,0)</f>
        <v>3857</v>
      </c>
      <c r="AU42" s="19"/>
      <c r="AV42" s="35">
        <f>IF(Q42,AP42,0)</f>
        <v>3857</v>
      </c>
    </row>
    <row r="43" spans="1:48" ht="8.85" customHeight="1" x14ac:dyDescent="0.25">
      <c r="A43" s="37"/>
      <c r="B43" s="31"/>
      <c r="C43" s="11"/>
      <c r="D43" s="31"/>
      <c r="E43" s="31"/>
      <c r="F43" s="31"/>
      <c r="G43" s="38"/>
      <c r="H43" s="31"/>
      <c r="I43" s="38"/>
      <c r="J43" s="19"/>
      <c r="K43" s="31"/>
      <c r="L43" s="31"/>
      <c r="M43" s="38"/>
      <c r="N43" s="31"/>
      <c r="O43" s="38"/>
      <c r="P43" s="19"/>
      <c r="Q43" s="31"/>
      <c r="R43" s="31"/>
      <c r="S43" s="38"/>
      <c r="T43" s="31"/>
      <c r="U43" s="38"/>
      <c r="V43" s="19"/>
      <c r="W43" s="56"/>
      <c r="X43" s="19"/>
      <c r="Y43" s="19"/>
      <c r="Z43" s="31"/>
      <c r="AA43" s="19"/>
      <c r="AB43" s="38"/>
      <c r="AC43" s="19"/>
      <c r="AD43" s="31"/>
      <c r="AE43" s="19"/>
      <c r="AF43" s="38"/>
      <c r="AG43" s="19"/>
      <c r="AH43" s="31"/>
      <c r="AI43" s="19"/>
      <c r="AJ43" s="38"/>
      <c r="AK43" s="19"/>
      <c r="AL43" s="31"/>
      <c r="AM43" s="19"/>
      <c r="AN43" s="37"/>
      <c r="AO43" s="19"/>
      <c r="AP43" s="19"/>
      <c r="AQ43" s="19"/>
      <c r="AR43" s="19"/>
      <c r="AS43" s="19"/>
      <c r="AT43" s="19"/>
      <c r="AU43" s="19"/>
      <c r="AV43" s="19"/>
    </row>
    <row r="44" spans="1:48" ht="8.85" customHeight="1" x14ac:dyDescent="0.25">
      <c r="A44" s="30">
        <v>26</v>
      </c>
      <c r="B44" s="31"/>
      <c r="C44" s="11" t="s">
        <v>114</v>
      </c>
      <c r="D44" s="31"/>
      <c r="E44" s="36">
        <v>1725850</v>
      </c>
      <c r="F44" s="31"/>
      <c r="G44" s="47">
        <f>(E44/$AP44)</f>
        <v>53.902492348054217</v>
      </c>
      <c r="H44" s="31"/>
      <c r="I44" s="47">
        <f>IF(G$60,G44/G$60*100,0)</f>
        <v>52.76345125587455</v>
      </c>
      <c r="J44" s="19"/>
      <c r="K44" s="36">
        <v>0</v>
      </c>
      <c r="L44" s="31"/>
      <c r="M44" s="47">
        <f>(K44/$AP44)</f>
        <v>0</v>
      </c>
      <c r="N44" s="31"/>
      <c r="O44" s="47">
        <f>IF(M$60,M44/M$60*100,0)</f>
        <v>0</v>
      </c>
      <c r="P44" s="19"/>
      <c r="Q44" s="36">
        <v>761553</v>
      </c>
      <c r="R44" s="31"/>
      <c r="S44" s="47">
        <f>(Q44/$AP44)</f>
        <v>23.785152101942657</v>
      </c>
      <c r="T44" s="31"/>
      <c r="U44" s="47">
        <f>IF(S$60,S44/S$60*100,0)</f>
        <v>67.258868558916618</v>
      </c>
      <c r="V44" s="19"/>
      <c r="W44" s="36">
        <f>(E44+K44+Q44)</f>
        <v>2487403</v>
      </c>
      <c r="X44" s="19"/>
      <c r="Y44" s="19"/>
      <c r="Z44" s="36">
        <v>148257</v>
      </c>
      <c r="AA44" s="19"/>
      <c r="AB44" s="47">
        <f>IF($W44,Z44/$W44*100,0)</f>
        <v>5.9603128242588754</v>
      </c>
      <c r="AC44" s="19"/>
      <c r="AD44" s="36">
        <v>0</v>
      </c>
      <c r="AE44" s="19"/>
      <c r="AF44" s="47">
        <f>IF($W44,AD44/$W44*100,0)</f>
        <v>0</v>
      </c>
      <c r="AG44" s="19"/>
      <c r="AH44" s="36">
        <v>0</v>
      </c>
      <c r="AI44" s="19"/>
      <c r="AJ44" s="47">
        <f>IF($W44,AH44/$W44*100,0)</f>
        <v>0</v>
      </c>
      <c r="AK44" s="19"/>
      <c r="AL44" s="36">
        <v>740151</v>
      </c>
      <c r="AM44" s="19"/>
      <c r="AN44" s="30">
        <v>26</v>
      </c>
      <c r="AO44" s="19"/>
      <c r="AP44" s="35">
        <v>32018</v>
      </c>
      <c r="AQ44" s="19"/>
      <c r="AR44" s="35">
        <f>IF(E44,AP44,0)</f>
        <v>32018</v>
      </c>
      <c r="AS44" s="19"/>
      <c r="AT44" s="35">
        <f>IF(K44,AP44,0)</f>
        <v>0</v>
      </c>
      <c r="AU44" s="19"/>
      <c r="AV44" s="35">
        <f>IF(Q44,AP44,0)</f>
        <v>32018</v>
      </c>
    </row>
    <row r="45" spans="1:48" ht="8.85" customHeight="1" x14ac:dyDescent="0.25">
      <c r="A45" s="30">
        <v>27</v>
      </c>
      <c r="B45" s="31"/>
      <c r="C45" s="11" t="s">
        <v>115</v>
      </c>
      <c r="D45" s="31"/>
      <c r="E45" s="36">
        <v>786793</v>
      </c>
      <c r="F45" s="31"/>
      <c r="G45" s="47">
        <f>(E45/$AP45)</f>
        <v>64.034589403434524</v>
      </c>
      <c r="H45" s="31"/>
      <c r="I45" s="47">
        <f>IF(G$60,G45/G$60*100,0)</f>
        <v>62.681441794222025</v>
      </c>
      <c r="J45" s="19"/>
      <c r="K45" s="36">
        <v>0</v>
      </c>
      <c r="L45" s="31"/>
      <c r="M45" s="47">
        <f>(K45/$AP45)</f>
        <v>0</v>
      </c>
      <c r="N45" s="31"/>
      <c r="O45" s="47">
        <f>IF(M$60,M45/M$60*100,0)</f>
        <v>0</v>
      </c>
      <c r="P45" s="19"/>
      <c r="Q45" s="36">
        <v>830673</v>
      </c>
      <c r="R45" s="31"/>
      <c r="S45" s="47">
        <f>(Q45/$AP45)</f>
        <v>67.605843574509649</v>
      </c>
      <c r="T45" s="31"/>
      <c r="U45" s="47">
        <f>IF(S$60,S45/S$60*100,0)</f>
        <v>191.17357447637417</v>
      </c>
      <c r="V45" s="19"/>
      <c r="W45" s="36">
        <f>(E45+K45+Q45)</f>
        <v>1617466</v>
      </c>
      <c r="X45" s="19"/>
      <c r="Y45" s="19"/>
      <c r="Z45" s="36">
        <v>146721</v>
      </c>
      <c r="AA45" s="19"/>
      <c r="AB45" s="47">
        <f>IF($W45,Z45/$W45*100,0)</f>
        <v>9.0710407513975557</v>
      </c>
      <c r="AC45" s="19"/>
      <c r="AD45" s="36">
        <v>960</v>
      </c>
      <c r="AE45" s="19"/>
      <c r="AF45" s="47">
        <f>IF($W45,AD45/$W45*100,0)</f>
        <v>5.935209766387671E-2</v>
      </c>
      <c r="AG45" s="19"/>
      <c r="AH45" s="36">
        <v>0</v>
      </c>
      <c r="AI45" s="19"/>
      <c r="AJ45" s="47">
        <f>IF($W45,AH45/$W45*100,0)</f>
        <v>0</v>
      </c>
      <c r="AK45" s="19"/>
      <c r="AL45" s="36">
        <v>358128</v>
      </c>
      <c r="AM45" s="19"/>
      <c r="AN45" s="30">
        <v>27</v>
      </c>
      <c r="AO45" s="19"/>
      <c r="AP45" s="35">
        <v>12287</v>
      </c>
      <c r="AQ45" s="19"/>
      <c r="AR45" s="35">
        <f>IF(E45,AP45,0)</f>
        <v>12287</v>
      </c>
      <c r="AS45" s="19"/>
      <c r="AT45" s="35">
        <f>IF(K45,AP45,0)</f>
        <v>0</v>
      </c>
      <c r="AU45" s="19"/>
      <c r="AV45" s="35">
        <f>IF(Q45,AP45,0)</f>
        <v>12287</v>
      </c>
    </row>
    <row r="46" spans="1:48" ht="8.85" customHeight="1" x14ac:dyDescent="0.25">
      <c r="A46" s="30">
        <v>28</v>
      </c>
      <c r="B46" s="31"/>
      <c r="C46" s="11" t="s">
        <v>116</v>
      </c>
      <c r="D46" s="31"/>
      <c r="E46" s="36">
        <v>9578437</v>
      </c>
      <c r="F46" s="31"/>
      <c r="G46" s="47">
        <f>(E46/$AP46)</f>
        <v>99.589692136537082</v>
      </c>
      <c r="H46" s="31"/>
      <c r="I46" s="47">
        <f>IF(G$60,G46/G$60*100,0)</f>
        <v>97.485211494555557</v>
      </c>
      <c r="J46" s="19"/>
      <c r="K46" s="36">
        <v>2924739</v>
      </c>
      <c r="L46" s="31"/>
      <c r="M46" s="47">
        <f>(K46/$AP46)</f>
        <v>30.409330519136194</v>
      </c>
      <c r="N46" s="31"/>
      <c r="O46" s="47">
        <f>IF(M$60,M46/M$60*100,0)</f>
        <v>132.12472903046742</v>
      </c>
      <c r="P46" s="19"/>
      <c r="Q46" s="36">
        <v>2210614</v>
      </c>
      <c r="R46" s="31"/>
      <c r="S46" s="47">
        <f>(Q46/$AP46)</f>
        <v>22.984372888052487</v>
      </c>
      <c r="T46" s="31"/>
      <c r="U46" s="47">
        <f>IF(S$60,S46/S$60*100,0)</f>
        <v>64.99445151163809</v>
      </c>
      <c r="V46" s="19"/>
      <c r="W46" s="36">
        <f>(E46+K46+Q46)</f>
        <v>14713790</v>
      </c>
      <c r="X46" s="19"/>
      <c r="Y46" s="19"/>
      <c r="Z46" s="36">
        <v>659917</v>
      </c>
      <c r="AA46" s="19"/>
      <c r="AB46" s="47">
        <f>IF($W46,Z46/$W46*100,0)</f>
        <v>4.485023912941533</v>
      </c>
      <c r="AC46" s="19"/>
      <c r="AD46" s="36">
        <v>0</v>
      </c>
      <c r="AE46" s="19"/>
      <c r="AF46" s="47">
        <f>IF($W46,AD46/$W46*100,0)</f>
        <v>0</v>
      </c>
      <c r="AG46" s="19"/>
      <c r="AH46" s="36">
        <v>0</v>
      </c>
      <c r="AI46" s="19"/>
      <c r="AJ46" s="47">
        <f>IF($W46,AH46/$W46*100,0)</f>
        <v>0</v>
      </c>
      <c r="AK46" s="19"/>
      <c r="AL46" s="36">
        <v>2831017</v>
      </c>
      <c r="AM46" s="19"/>
      <c r="AN46" s="30">
        <v>28</v>
      </c>
      <c r="AO46" s="19"/>
      <c r="AP46" s="35">
        <v>96179</v>
      </c>
      <c r="AQ46" s="19"/>
      <c r="AR46" s="35">
        <f>IF(E46,AP46,0)</f>
        <v>96179</v>
      </c>
      <c r="AS46" s="19"/>
      <c r="AT46" s="35">
        <f>IF(K46,AP46,0)</f>
        <v>96179</v>
      </c>
      <c r="AU46" s="19"/>
      <c r="AV46" s="35">
        <f>IF(Q46,AP46,0)</f>
        <v>96179</v>
      </c>
    </row>
    <row r="47" spans="1:48" ht="8.85" customHeight="1" x14ac:dyDescent="0.25">
      <c r="A47" s="30">
        <v>29</v>
      </c>
      <c r="B47" s="31"/>
      <c r="C47" s="11" t="s">
        <v>117</v>
      </c>
      <c r="D47" s="31"/>
      <c r="E47" s="36">
        <v>1270892</v>
      </c>
      <c r="F47" s="31"/>
      <c r="G47" s="47">
        <f>(E47/$AP47)</f>
        <v>73.768980729045737</v>
      </c>
      <c r="H47" s="31"/>
      <c r="I47" s="47">
        <f>IF(G$60,G47/G$60*100,0)</f>
        <v>72.210130725672457</v>
      </c>
      <c r="J47" s="19"/>
      <c r="K47" s="36">
        <v>42219</v>
      </c>
      <c r="L47" s="31"/>
      <c r="M47" s="47">
        <f>(K47/$AP47)</f>
        <v>2.4506036684467145</v>
      </c>
      <c r="N47" s="31"/>
      <c r="O47" s="47">
        <f>IF(M$60,M47/M$60*100,0)</f>
        <v>10.647565734827264</v>
      </c>
      <c r="P47" s="19"/>
      <c r="Q47" s="36">
        <v>749047</v>
      </c>
      <c r="R47" s="31"/>
      <c r="S47" s="47">
        <f>(Q47/$AP47)</f>
        <v>43.478465289064317</v>
      </c>
      <c r="T47" s="31"/>
      <c r="U47" s="47">
        <f>IF(S$60,S47/S$60*100,0)</f>
        <v>122.94697000410402</v>
      </c>
      <c r="V47" s="19"/>
      <c r="W47" s="36">
        <f>(E47+K47+Q47)</f>
        <v>2062158</v>
      </c>
      <c r="X47" s="19"/>
      <c r="Y47" s="19"/>
      <c r="Z47" s="36">
        <v>153123</v>
      </c>
      <c r="AA47" s="19"/>
      <c r="AB47" s="47">
        <f>IF($W47,Z47/$W47*100,0)</f>
        <v>7.4253767170119849</v>
      </c>
      <c r="AC47" s="19"/>
      <c r="AD47" s="36">
        <v>0</v>
      </c>
      <c r="AE47" s="19"/>
      <c r="AF47" s="47">
        <f>IF($W47,AD47/$W47*100,0)</f>
        <v>0</v>
      </c>
      <c r="AG47" s="19"/>
      <c r="AH47" s="36">
        <v>0</v>
      </c>
      <c r="AI47" s="19"/>
      <c r="AJ47" s="47">
        <f>IF($W47,AH47/$W47*100,0)</f>
        <v>0</v>
      </c>
      <c r="AK47" s="19"/>
      <c r="AL47" s="36">
        <v>124239</v>
      </c>
      <c r="AM47" s="19"/>
      <c r="AN47" s="30">
        <v>29</v>
      </c>
      <c r="AO47" s="19"/>
      <c r="AP47" s="35">
        <v>17228</v>
      </c>
      <c r="AQ47" s="19"/>
      <c r="AR47" s="35">
        <f>IF(E47,AP47,0)</f>
        <v>17228</v>
      </c>
      <c r="AS47" s="19"/>
      <c r="AT47" s="35">
        <f>IF(K47,AP47,0)</f>
        <v>17228</v>
      </c>
      <c r="AU47" s="19"/>
      <c r="AV47" s="35">
        <f>IF(Q47,AP47,0)</f>
        <v>17228</v>
      </c>
    </row>
    <row r="48" spans="1:48" ht="8.85" customHeight="1" x14ac:dyDescent="0.25">
      <c r="A48" s="30">
        <v>30</v>
      </c>
      <c r="B48" s="31"/>
      <c r="C48" s="11" t="s">
        <v>118</v>
      </c>
      <c r="D48" s="31"/>
      <c r="E48" s="36">
        <v>15441493</v>
      </c>
      <c r="F48" s="31"/>
      <c r="G48" s="47">
        <f>(E48/$AP48)</f>
        <v>69.656995024336993</v>
      </c>
      <c r="H48" s="31"/>
      <c r="I48" s="47">
        <f>IF(G$60,G48/G$60*100,0)</f>
        <v>68.18503749075667</v>
      </c>
      <c r="J48" s="19"/>
      <c r="K48" s="36">
        <v>925129</v>
      </c>
      <c r="L48" s="31"/>
      <c r="M48" s="47">
        <f>(K48/$AP48)</f>
        <v>4.1732820880642727</v>
      </c>
      <c r="N48" s="31"/>
      <c r="O48" s="47">
        <f>IF(M$60,M48/M$60*100,0)</f>
        <v>18.132387515279575</v>
      </c>
      <c r="P48" s="19"/>
      <c r="Q48" s="36">
        <v>5039907</v>
      </c>
      <c r="R48" s="31"/>
      <c r="S48" s="47">
        <f>(Q48/$AP48)</f>
        <v>22.73515759273544</v>
      </c>
      <c r="T48" s="31"/>
      <c r="U48" s="47">
        <f>IF(S$60,S48/S$60*100,0)</f>
        <v>64.289728719925037</v>
      </c>
      <c r="V48" s="19"/>
      <c r="W48" s="36">
        <f>(E48+K48+Q48)</f>
        <v>21406529</v>
      </c>
      <c r="X48" s="19"/>
      <c r="Y48" s="19"/>
      <c r="Z48" s="36">
        <v>179718</v>
      </c>
      <c r="AA48" s="19"/>
      <c r="AB48" s="47">
        <f>IF($W48,Z48/$W48*100,0)</f>
        <v>0.83954759783802413</v>
      </c>
      <c r="AC48" s="19"/>
      <c r="AD48" s="36">
        <v>642081</v>
      </c>
      <c r="AE48" s="19"/>
      <c r="AF48" s="47">
        <f>IF($W48,AD48/$W48*100,0)</f>
        <v>2.9994633880158714</v>
      </c>
      <c r="AG48" s="19"/>
      <c r="AH48" s="36">
        <v>13478</v>
      </c>
      <c r="AI48" s="19"/>
      <c r="AJ48" s="47">
        <f>IF($W48,AH48/$W48*100,0)</f>
        <v>6.2962099086685194E-2</v>
      </c>
      <c r="AK48" s="19"/>
      <c r="AL48" s="36">
        <v>198765</v>
      </c>
      <c r="AM48" s="19"/>
      <c r="AN48" s="30">
        <v>30</v>
      </c>
      <c r="AO48" s="19"/>
      <c r="AP48" s="35">
        <v>221679</v>
      </c>
      <c r="AQ48" s="19"/>
      <c r="AR48" s="35">
        <f>IF(E48,AP48,0)</f>
        <v>221679</v>
      </c>
      <c r="AS48" s="19"/>
      <c r="AT48" s="35">
        <f>IF(K48,AP48,0)</f>
        <v>221679</v>
      </c>
      <c r="AU48" s="19"/>
      <c r="AV48" s="35">
        <f>IF(Q48,AP48,0)</f>
        <v>221679</v>
      </c>
    </row>
    <row r="49" spans="1:48" ht="8.85" customHeight="1" x14ac:dyDescent="0.25">
      <c r="A49" s="37"/>
      <c r="B49" s="31"/>
      <c r="C49" s="11"/>
      <c r="D49" s="31"/>
      <c r="E49" s="277"/>
      <c r="F49" s="31"/>
      <c r="G49" s="38"/>
      <c r="H49" s="31"/>
      <c r="I49" s="38"/>
      <c r="J49" s="19"/>
      <c r="K49" s="277"/>
      <c r="L49" s="31"/>
      <c r="M49" s="38"/>
      <c r="N49" s="31"/>
      <c r="O49" s="38"/>
      <c r="P49" s="19"/>
      <c r="Q49" s="277"/>
      <c r="R49" s="31"/>
      <c r="S49" s="38"/>
      <c r="T49" s="31"/>
      <c r="U49" s="38"/>
      <c r="V49" s="19"/>
      <c r="W49" s="56"/>
      <c r="X49" s="19"/>
      <c r="Y49" s="19"/>
      <c r="Z49" s="277"/>
      <c r="AA49" s="19"/>
      <c r="AB49" s="38"/>
      <c r="AC49" s="19"/>
      <c r="AD49" s="277"/>
      <c r="AE49" s="19"/>
      <c r="AF49" s="38"/>
      <c r="AG49" s="19"/>
      <c r="AH49" s="277"/>
      <c r="AI49" s="19"/>
      <c r="AJ49" s="38"/>
      <c r="AK49" s="19"/>
      <c r="AL49" s="277"/>
      <c r="AM49" s="19"/>
      <c r="AN49" s="37"/>
      <c r="AO49" s="19"/>
      <c r="AP49" s="19"/>
      <c r="AQ49" s="19"/>
      <c r="AR49" s="19"/>
      <c r="AS49" s="19"/>
      <c r="AT49" s="19"/>
      <c r="AU49" s="19"/>
      <c r="AV49" s="19"/>
    </row>
    <row r="50" spans="1:48" ht="8.85" customHeight="1" x14ac:dyDescent="0.25">
      <c r="A50" s="30">
        <v>31</v>
      </c>
      <c r="B50" s="31"/>
      <c r="C50" s="11" t="s">
        <v>119</v>
      </c>
      <c r="D50" s="31"/>
      <c r="E50" s="36">
        <v>7760505</v>
      </c>
      <c r="F50" s="31"/>
      <c r="G50" s="47">
        <f>(E50/$AP50)</f>
        <v>77.882311027257032</v>
      </c>
      <c r="H50" s="31"/>
      <c r="I50" s="47">
        <f>IF(G$60,G50/G$60*100,0)</f>
        <v>76.236540140798837</v>
      </c>
      <c r="J50" s="19"/>
      <c r="K50" s="36">
        <v>267220</v>
      </c>
      <c r="L50" s="31"/>
      <c r="M50" s="47">
        <f>(K50/$AP50)</f>
        <v>2.6817470193890247</v>
      </c>
      <c r="N50" s="31"/>
      <c r="O50" s="47">
        <f>IF(M$60,M50/M$60*100,0)</f>
        <v>11.651854618833729</v>
      </c>
      <c r="P50" s="19"/>
      <c r="Q50" s="36">
        <v>4080759</v>
      </c>
      <c r="R50" s="31"/>
      <c r="S50" s="47">
        <f>(Q50/$AP50)</f>
        <v>40.953384047208061</v>
      </c>
      <c r="T50" s="31"/>
      <c r="U50" s="47">
        <f>IF(S$60,S50/S$60*100,0)</f>
        <v>115.8066285583697</v>
      </c>
      <c r="V50" s="19"/>
      <c r="W50" s="36">
        <f>(E50+K50+Q50)</f>
        <v>12108484</v>
      </c>
      <c r="X50" s="19"/>
      <c r="Y50" s="19"/>
      <c r="Z50" s="36">
        <v>165055</v>
      </c>
      <c r="AA50" s="19"/>
      <c r="AB50" s="47">
        <f>IF($W50,Z50/$W50*100,0)</f>
        <v>1.3631351373136389</v>
      </c>
      <c r="AC50" s="19"/>
      <c r="AD50" s="36">
        <v>302208</v>
      </c>
      <c r="AE50" s="19"/>
      <c r="AF50" s="47">
        <f>IF($W50,AD50/$W50*100,0)</f>
        <v>2.4958368033520957</v>
      </c>
      <c r="AG50" s="19"/>
      <c r="AH50" s="36">
        <v>23431</v>
      </c>
      <c r="AI50" s="19"/>
      <c r="AJ50" s="47">
        <f>IF($W50,AH50/$W50*100,0)</f>
        <v>0.19350894794096438</v>
      </c>
      <c r="AK50" s="19"/>
      <c r="AL50" s="36">
        <v>784945</v>
      </c>
      <c r="AM50" s="19"/>
      <c r="AN50" s="30">
        <v>31</v>
      </c>
      <c r="AO50" s="19"/>
      <c r="AP50" s="35">
        <v>99644</v>
      </c>
      <c r="AQ50" s="19"/>
      <c r="AR50" s="35">
        <f>IF(E50,AP50,0)</f>
        <v>99644</v>
      </c>
      <c r="AS50" s="19"/>
      <c r="AT50" s="35">
        <f>IF(K50,AP50,0)</f>
        <v>99644</v>
      </c>
      <c r="AU50" s="19"/>
      <c r="AV50" s="35">
        <f>IF(Q50,AP50,0)</f>
        <v>99644</v>
      </c>
    </row>
    <row r="51" spans="1:48" ht="8.85" customHeight="1" x14ac:dyDescent="0.25">
      <c r="A51" s="30">
        <v>32</v>
      </c>
      <c r="B51" s="31"/>
      <c r="C51" s="11" t="s">
        <v>120</v>
      </c>
      <c r="D51" s="31"/>
      <c r="E51" s="36">
        <v>4514999</v>
      </c>
      <c r="F51" s="31"/>
      <c r="G51" s="47">
        <f>(E51/$AP51)</f>
        <v>177.22558486418589</v>
      </c>
      <c r="H51" s="31"/>
      <c r="I51" s="47">
        <f>IF(G$60,G51/G$60*100,0)</f>
        <v>173.48054052667356</v>
      </c>
      <c r="J51" s="19"/>
      <c r="K51" s="36">
        <v>631371</v>
      </c>
      <c r="L51" s="31"/>
      <c r="M51" s="47">
        <f>(K51/$AP51)</f>
        <v>24.782972209138013</v>
      </c>
      <c r="N51" s="31"/>
      <c r="O51" s="47">
        <f>IF(M$60,M51/M$60*100,0)</f>
        <v>107.67890748668077</v>
      </c>
      <c r="P51" s="19"/>
      <c r="Q51" s="36">
        <v>1208127</v>
      </c>
      <c r="R51" s="31"/>
      <c r="S51" s="47">
        <f>(Q51/$AP51)</f>
        <v>47.422162034856335</v>
      </c>
      <c r="T51" s="31"/>
      <c r="U51" s="47">
        <f>IF(S$60,S51/S$60*100,0)</f>
        <v>134.09882557873323</v>
      </c>
      <c r="V51" s="19"/>
      <c r="W51" s="36">
        <f>(E51+K51+Q51)</f>
        <v>6354497</v>
      </c>
      <c r="X51" s="19"/>
      <c r="Y51" s="19"/>
      <c r="Z51" s="36">
        <v>147217</v>
      </c>
      <c r="AA51" s="19"/>
      <c r="AB51" s="47">
        <f>IF($W51,Z51/$W51*100,0)</f>
        <v>2.3167372649636944</v>
      </c>
      <c r="AC51" s="19"/>
      <c r="AD51" s="36">
        <v>0</v>
      </c>
      <c r="AE51" s="19"/>
      <c r="AF51" s="47">
        <f>IF($W51,AD51/$W51*100,0)</f>
        <v>0</v>
      </c>
      <c r="AG51" s="19"/>
      <c r="AH51" s="36">
        <v>0</v>
      </c>
      <c r="AI51" s="19"/>
      <c r="AJ51" s="47">
        <f>IF($W51,AH51/$W51*100,0)</f>
        <v>0</v>
      </c>
      <c r="AK51" s="19"/>
      <c r="AL51" s="36">
        <v>713237</v>
      </c>
      <c r="AM51" s="19"/>
      <c r="AN51" s="30">
        <v>32</v>
      </c>
      <c r="AO51" s="19"/>
      <c r="AP51" s="35">
        <v>25476</v>
      </c>
      <c r="AQ51" s="19"/>
      <c r="AR51" s="35">
        <f>IF(E51,AP51,0)</f>
        <v>25476</v>
      </c>
      <c r="AS51" s="19"/>
      <c r="AT51" s="35">
        <f>IF(K51,AP51,0)</f>
        <v>25476</v>
      </c>
      <c r="AU51" s="19"/>
      <c r="AV51" s="35">
        <f>IF(Q51,AP51,0)</f>
        <v>25476</v>
      </c>
    </row>
    <row r="52" spans="1:48" ht="8.85" customHeight="1" x14ac:dyDescent="0.25">
      <c r="A52" s="30">
        <v>33</v>
      </c>
      <c r="B52" s="31"/>
      <c r="C52" s="11" t="s">
        <v>121</v>
      </c>
      <c r="D52" s="31"/>
      <c r="E52" s="36">
        <v>2381260</v>
      </c>
      <c r="F52" s="31"/>
      <c r="G52" s="47">
        <f>(E52/$AP52)</f>
        <v>97.381098433730017</v>
      </c>
      <c r="H52" s="31"/>
      <c r="I52" s="47">
        <f>IF(G$60,G52/G$60*100,0)</f>
        <v>95.323288713144521</v>
      </c>
      <c r="J52" s="19"/>
      <c r="K52" s="36">
        <v>15000</v>
      </c>
      <c r="L52" s="31"/>
      <c r="M52" s="47">
        <f>(K52/$AP52)</f>
        <v>0.613421666053245</v>
      </c>
      <c r="N52" s="31"/>
      <c r="O52" s="47">
        <f>IF(M$60,M52/M$60*100,0)</f>
        <v>2.6652402412378104</v>
      </c>
      <c r="P52" s="19"/>
      <c r="Q52" s="36">
        <v>1149808</v>
      </c>
      <c r="R52" s="31"/>
      <c r="S52" s="47">
        <f>(Q52/$AP52)</f>
        <v>47.021142600089966</v>
      </c>
      <c r="T52" s="31"/>
      <c r="U52" s="47">
        <f>IF(S$60,S52/S$60*100,0)</f>
        <v>132.96483604875584</v>
      </c>
      <c r="V52" s="19"/>
      <c r="W52" s="36">
        <f>(E52+K52+Q52)</f>
        <v>3546068</v>
      </c>
      <c r="X52" s="19"/>
      <c r="Y52" s="19"/>
      <c r="Z52" s="36">
        <v>152129</v>
      </c>
      <c r="AA52" s="19"/>
      <c r="AB52" s="47">
        <f>IF($W52,Z52/$W52*100,0)</f>
        <v>4.290075655627585</v>
      </c>
      <c r="AC52" s="19"/>
      <c r="AD52" s="36">
        <v>0</v>
      </c>
      <c r="AE52" s="19"/>
      <c r="AF52" s="47">
        <f>IF($W52,AD52/$W52*100,0)</f>
        <v>0</v>
      </c>
      <c r="AG52" s="19"/>
      <c r="AH52" s="36">
        <v>0</v>
      </c>
      <c r="AI52" s="19"/>
      <c r="AJ52" s="47">
        <f>IF($W52,AH52/$W52*100,0)</f>
        <v>0</v>
      </c>
      <c r="AK52" s="19"/>
      <c r="AL52" s="36">
        <v>493741</v>
      </c>
      <c r="AM52" s="19"/>
      <c r="AN52" s="30">
        <v>33</v>
      </c>
      <c r="AO52" s="19"/>
      <c r="AP52" s="35">
        <v>24453</v>
      </c>
      <c r="AQ52" s="19"/>
      <c r="AR52" s="35">
        <f>IF(E52,AP52,0)</f>
        <v>24453</v>
      </c>
      <c r="AS52" s="19"/>
      <c r="AT52" s="35">
        <f>IF(K52,AP52,0)</f>
        <v>24453</v>
      </c>
      <c r="AU52" s="19"/>
      <c r="AV52" s="35">
        <f>IF(Q52,AP52,0)</f>
        <v>24453</v>
      </c>
    </row>
    <row r="53" spans="1:48" ht="8.85" customHeight="1" x14ac:dyDescent="0.25">
      <c r="A53" s="30">
        <v>34</v>
      </c>
      <c r="B53" s="31"/>
      <c r="C53" s="11" t="s">
        <v>122</v>
      </c>
      <c r="D53" s="31"/>
      <c r="E53" s="36">
        <v>7884037</v>
      </c>
      <c r="F53" s="31"/>
      <c r="G53" s="47">
        <f>(E53/$AP53)</f>
        <v>85.955790322932344</v>
      </c>
      <c r="H53" s="31"/>
      <c r="I53" s="47">
        <f>IF(G$60,G53/G$60*100,0)</f>
        <v>84.139414622595481</v>
      </c>
      <c r="J53" s="19"/>
      <c r="K53" s="36">
        <v>415000</v>
      </c>
      <c r="L53" s="31"/>
      <c r="M53" s="47">
        <f>(K53/$AP53)</f>
        <v>4.5245415494646863</v>
      </c>
      <c r="N53" s="31"/>
      <c r="O53" s="47">
        <f>IF(M$60,M53/M$60*100,0)</f>
        <v>19.658565841622945</v>
      </c>
      <c r="P53" s="19"/>
      <c r="Q53" s="36">
        <v>2927750</v>
      </c>
      <c r="R53" s="31"/>
      <c r="S53" s="47">
        <f>(Q53/$AP53)</f>
        <v>31.919822943241535</v>
      </c>
      <c r="T53" s="31"/>
      <c r="U53" s="47">
        <f>IF(S$60,S53/S$60*100,0)</f>
        <v>90.261822441237442</v>
      </c>
      <c r="V53" s="19"/>
      <c r="W53" s="36">
        <f>(E53+K53+Q53)</f>
        <v>11226787</v>
      </c>
      <c r="X53" s="19"/>
      <c r="Y53" s="19"/>
      <c r="Z53" s="36">
        <v>172275</v>
      </c>
      <c r="AA53" s="19"/>
      <c r="AB53" s="47">
        <f>IF($W53,Z53/$W53*100,0)</f>
        <v>1.5344995856784314</v>
      </c>
      <c r="AC53" s="19"/>
      <c r="AD53" s="36">
        <v>7179</v>
      </c>
      <c r="AE53" s="19"/>
      <c r="AF53" s="47">
        <f>IF($W53,AD53/$W53*100,0)</f>
        <v>6.3945276596055478E-2</v>
      </c>
      <c r="AG53" s="19"/>
      <c r="AH53" s="36">
        <v>114795</v>
      </c>
      <c r="AI53" s="19"/>
      <c r="AJ53" s="47">
        <f>IF($W53,AH53/$W53*100,0)</f>
        <v>1.0225098240485013</v>
      </c>
      <c r="AK53" s="19"/>
      <c r="AL53" s="36">
        <v>1056185</v>
      </c>
      <c r="AM53" s="19"/>
      <c r="AN53" s="30">
        <v>34</v>
      </c>
      <c r="AO53" s="19"/>
      <c r="AP53" s="35">
        <v>91722</v>
      </c>
      <c r="AQ53" s="19"/>
      <c r="AR53" s="35">
        <f>IF(E53,AP53,0)</f>
        <v>91722</v>
      </c>
      <c r="AS53" s="19"/>
      <c r="AT53" s="35">
        <f>IF(K53,AP53,0)</f>
        <v>91722</v>
      </c>
      <c r="AU53" s="19"/>
      <c r="AV53" s="35">
        <f>IF(Q53,AP53,0)</f>
        <v>91722</v>
      </c>
    </row>
    <row r="54" spans="1:48" ht="8.85" customHeight="1" x14ac:dyDescent="0.25">
      <c r="A54" s="30">
        <v>35</v>
      </c>
      <c r="B54" s="31"/>
      <c r="C54" s="11" t="s">
        <v>123</v>
      </c>
      <c r="D54" s="31"/>
      <c r="E54" s="36">
        <v>43768393</v>
      </c>
      <c r="F54" s="31"/>
      <c r="G54" s="47">
        <f>(E54/$AP54)</f>
        <v>96.485210348567549</v>
      </c>
      <c r="H54" s="31"/>
      <c r="I54" s="47">
        <f>IF(G$60,G54/G$60*100,0)</f>
        <v>94.446332096612579</v>
      </c>
      <c r="J54" s="19"/>
      <c r="K54" s="36">
        <v>13210366</v>
      </c>
      <c r="L54" s="31"/>
      <c r="M54" s="47">
        <f>(K54/$AP54)</f>
        <v>29.121584205560502</v>
      </c>
      <c r="N54" s="31"/>
      <c r="O54" s="47">
        <f>IF(M$60,M54/M$60*100,0)</f>
        <v>126.52963272822876</v>
      </c>
      <c r="P54" s="19"/>
      <c r="Q54" s="36">
        <v>17615908</v>
      </c>
      <c r="R54" s="31"/>
      <c r="S54" s="47">
        <f>(Q54/$AP54)</f>
        <v>38.833378891955526</v>
      </c>
      <c r="T54" s="31"/>
      <c r="U54" s="47">
        <f>IF(S$60,S54/S$60*100,0)</f>
        <v>109.81174790886948</v>
      </c>
      <c r="V54" s="19"/>
      <c r="W54" s="36">
        <f>(E54+K54+Q54)</f>
        <v>74594667</v>
      </c>
      <c r="X54" s="19"/>
      <c r="Y54" s="19"/>
      <c r="Z54" s="36">
        <v>253288</v>
      </c>
      <c r="AA54" s="19"/>
      <c r="AB54" s="47">
        <f>IF($W54,Z54/$W54*100,0)</f>
        <v>0.33955242403588987</v>
      </c>
      <c r="AC54" s="19"/>
      <c r="AD54" s="36">
        <v>0</v>
      </c>
      <c r="AE54" s="19"/>
      <c r="AF54" s="47">
        <f>IF($W54,AD54/$W54*100,0)</f>
        <v>0</v>
      </c>
      <c r="AG54" s="19"/>
      <c r="AH54" s="36">
        <v>0</v>
      </c>
      <c r="AI54" s="19"/>
      <c r="AJ54" s="47">
        <f>IF($W54,AH54/$W54*100,0)</f>
        <v>0</v>
      </c>
      <c r="AK54" s="19"/>
      <c r="AL54" s="36">
        <v>24174716</v>
      </c>
      <c r="AM54" s="19"/>
      <c r="AN54" s="30">
        <v>35</v>
      </c>
      <c r="AO54" s="19"/>
      <c r="AP54" s="35">
        <v>453628</v>
      </c>
      <c r="AQ54" s="19"/>
      <c r="AR54" s="35">
        <f>IF(E54,AP54,0)</f>
        <v>453628</v>
      </c>
      <c r="AS54" s="19"/>
      <c r="AT54" s="35">
        <f>IF(K54,AP54,0)</f>
        <v>453628</v>
      </c>
      <c r="AU54" s="19"/>
      <c r="AV54" s="35">
        <f>IF(Q54,AP54,0)</f>
        <v>453628</v>
      </c>
    </row>
    <row r="55" spans="1:48" ht="8.85" customHeight="1" x14ac:dyDescent="0.25">
      <c r="A55" s="37"/>
      <c r="B55" s="31"/>
      <c r="C55" s="11"/>
      <c r="D55" s="31"/>
      <c r="E55" s="31"/>
      <c r="F55" s="31"/>
      <c r="G55" s="38"/>
      <c r="H55" s="31"/>
      <c r="I55" s="38"/>
      <c r="J55" s="19"/>
      <c r="K55" s="31"/>
      <c r="L55" s="31"/>
      <c r="M55" s="38"/>
      <c r="N55" s="31"/>
      <c r="O55" s="38"/>
      <c r="P55" s="19"/>
      <c r="Q55" s="31"/>
      <c r="R55" s="31"/>
      <c r="S55" s="38"/>
      <c r="T55" s="31"/>
      <c r="U55" s="38"/>
      <c r="V55" s="19"/>
      <c r="W55" s="56"/>
      <c r="X55" s="19"/>
      <c r="Y55" s="19"/>
      <c r="Z55" s="31"/>
      <c r="AA55" s="19"/>
      <c r="AB55" s="38"/>
      <c r="AC55" s="19"/>
      <c r="AD55" s="31"/>
      <c r="AE55" s="19"/>
      <c r="AF55" s="38"/>
      <c r="AG55" s="19"/>
      <c r="AH55" s="31"/>
      <c r="AI55" s="19"/>
      <c r="AJ55" s="38"/>
      <c r="AK55" s="19"/>
      <c r="AL55" s="31"/>
      <c r="AM55" s="19"/>
      <c r="AN55" s="37"/>
      <c r="AO55" s="19"/>
      <c r="AP55" s="19"/>
      <c r="AQ55" s="19"/>
      <c r="AR55" s="19"/>
      <c r="AS55" s="19"/>
      <c r="AT55" s="19"/>
      <c r="AU55" s="19"/>
      <c r="AV55" s="19"/>
    </row>
    <row r="56" spans="1:48" ht="8.85" customHeight="1" x14ac:dyDescent="0.25">
      <c r="A56" s="30">
        <v>36</v>
      </c>
      <c r="B56" s="31"/>
      <c r="C56" s="11" t="s">
        <v>124</v>
      </c>
      <c r="D56" s="31"/>
      <c r="E56" s="36">
        <v>3381834</v>
      </c>
      <c r="F56" s="31"/>
      <c r="G56" s="47">
        <f>(E56/$AP56)</f>
        <v>154.86715208132986</v>
      </c>
      <c r="H56" s="31"/>
      <c r="I56" s="47">
        <f>IF(G$60,G56/G$60*100,0)</f>
        <v>151.59457520472762</v>
      </c>
      <c r="J56" s="19"/>
      <c r="K56" s="36">
        <v>35244</v>
      </c>
      <c r="L56" s="31"/>
      <c r="M56" s="47">
        <f>(K56/$AP56)</f>
        <v>1.6139579612584145</v>
      </c>
      <c r="N56" s="31"/>
      <c r="O56" s="47">
        <f>IF(M$60,M56/M$60*100,0)</f>
        <v>7.0124450179408635</v>
      </c>
      <c r="P56" s="19"/>
      <c r="Q56" s="36">
        <v>1593611</v>
      </c>
      <c r="R56" s="31"/>
      <c r="S56" s="47">
        <f>(Q56/$AP56)</f>
        <v>72.977561020286672</v>
      </c>
      <c r="T56" s="31"/>
      <c r="U56" s="47">
        <f>IF(S$60,S56/S$60*100,0)</f>
        <v>206.36353988305524</v>
      </c>
      <c r="V56" s="19"/>
      <c r="W56" s="36">
        <f>(E56+K56+Q56)</f>
        <v>5010689</v>
      </c>
      <c r="X56" s="19"/>
      <c r="Y56" s="19"/>
      <c r="Z56" s="36">
        <v>151583</v>
      </c>
      <c r="AA56" s="19"/>
      <c r="AB56" s="47">
        <f>IF($W56,Z56/$W56*100,0)</f>
        <v>3.0251927429541126</v>
      </c>
      <c r="AC56" s="19"/>
      <c r="AD56" s="36">
        <v>2490</v>
      </c>
      <c r="AE56" s="19"/>
      <c r="AF56" s="47">
        <f>IF($W56,AD56/$W56*100,0)</f>
        <v>4.9693764669888708E-2</v>
      </c>
      <c r="AG56" s="19"/>
      <c r="AH56" s="36">
        <v>0</v>
      </c>
      <c r="AI56" s="19"/>
      <c r="AJ56" s="47">
        <f>IF($W56,AH56/$W56*100,0)</f>
        <v>0</v>
      </c>
      <c r="AK56" s="19"/>
      <c r="AL56" s="36">
        <v>264578</v>
      </c>
      <c r="AM56" s="19"/>
      <c r="AN56" s="30">
        <v>36</v>
      </c>
      <c r="AO56" s="19"/>
      <c r="AP56" s="35">
        <v>21837</v>
      </c>
      <c r="AQ56" s="19"/>
      <c r="AR56" s="35">
        <f>IF(E56,AP56,0)</f>
        <v>21837</v>
      </c>
      <c r="AS56" s="19"/>
      <c r="AT56" s="35">
        <f>IF(K56,AP56,0)</f>
        <v>21837</v>
      </c>
      <c r="AU56" s="19"/>
      <c r="AV56" s="35">
        <f>IF(Q56,AP56,0)</f>
        <v>21837</v>
      </c>
    </row>
    <row r="57" spans="1:48" ht="8.85" customHeight="1" x14ac:dyDescent="0.25">
      <c r="A57" s="30">
        <v>37</v>
      </c>
      <c r="B57" s="31"/>
      <c r="C57" s="11" t="s">
        <v>125</v>
      </c>
      <c r="D57" s="31"/>
      <c r="E57" s="36">
        <v>1218835</v>
      </c>
      <c r="F57" s="31"/>
      <c r="G57" s="47">
        <f>(E57/$AP57)</f>
        <v>78.996370471190616</v>
      </c>
      <c r="H57" s="31"/>
      <c r="I57" s="47">
        <f>IF(G$60,G57/G$60*100,0)</f>
        <v>77.327057825706191</v>
      </c>
      <c r="J57" s="19"/>
      <c r="K57" s="36">
        <v>0</v>
      </c>
      <c r="L57" s="31"/>
      <c r="M57" s="47">
        <f>(K57/$AP57)</f>
        <v>0</v>
      </c>
      <c r="N57" s="31"/>
      <c r="O57" s="47">
        <f>IF(M$60,M57/M$60*100,0)</f>
        <v>0</v>
      </c>
      <c r="P57" s="19"/>
      <c r="Q57" s="36">
        <v>763477</v>
      </c>
      <c r="R57" s="31"/>
      <c r="S57" s="47">
        <f>(Q57/$AP57)</f>
        <v>49.483245835763825</v>
      </c>
      <c r="T57" s="31"/>
      <c r="U57" s="47">
        <f>IF(S$60,S57/S$60*100,0)</f>
        <v>139.92709036594167</v>
      </c>
      <c r="V57" s="19"/>
      <c r="W57" s="36">
        <f>(E57+K57+Q57)</f>
        <v>1982312</v>
      </c>
      <c r="X57" s="19"/>
      <c r="Y57" s="19"/>
      <c r="Z57" s="36">
        <v>44242</v>
      </c>
      <c r="AA57" s="19"/>
      <c r="AB57" s="47">
        <f>IF($W57,Z57/$W57*100,0)</f>
        <v>2.23183837862052</v>
      </c>
      <c r="AC57" s="19"/>
      <c r="AD57" s="36">
        <v>0</v>
      </c>
      <c r="AE57" s="19"/>
      <c r="AF57" s="47">
        <f>IF($W57,AD57/$W57*100,0)</f>
        <v>0</v>
      </c>
      <c r="AG57" s="19"/>
      <c r="AH57" s="36">
        <v>0</v>
      </c>
      <c r="AI57" s="19"/>
      <c r="AJ57" s="47">
        <f>IF($W57,AH57/$W57*100,0)</f>
        <v>0</v>
      </c>
      <c r="AK57" s="19"/>
      <c r="AL57" s="36">
        <v>421287</v>
      </c>
      <c r="AM57" s="19"/>
      <c r="AN57" s="30">
        <v>37</v>
      </c>
      <c r="AO57" s="19"/>
      <c r="AP57" s="35">
        <v>15429</v>
      </c>
      <c r="AQ57" s="19"/>
      <c r="AR57" s="35">
        <f>IF(E57,AP57,0)</f>
        <v>15429</v>
      </c>
      <c r="AS57" s="19"/>
      <c r="AT57" s="35">
        <f>IF(K57,AP57,0)</f>
        <v>0</v>
      </c>
      <c r="AU57" s="19"/>
      <c r="AV57" s="35">
        <f>IF(Q57,AP57,0)</f>
        <v>15429</v>
      </c>
    </row>
    <row r="58" spans="1:48" ht="8.85" customHeight="1" x14ac:dyDescent="0.25">
      <c r="A58" s="41">
        <v>38</v>
      </c>
      <c r="B58" s="31"/>
      <c r="C58" s="11" t="s">
        <v>126</v>
      </c>
      <c r="D58" s="31"/>
      <c r="E58" s="42">
        <v>2720120</v>
      </c>
      <c r="F58" s="31"/>
      <c r="G58" s="47">
        <f>(E58/$AP58)</f>
        <v>98.802077657912903</v>
      </c>
      <c r="H58" s="31"/>
      <c r="I58" s="47">
        <f>IF(G$60,G58/G$60*100,0)</f>
        <v>96.714240499690078</v>
      </c>
      <c r="J58" s="19"/>
      <c r="K58" s="42">
        <v>0</v>
      </c>
      <c r="L58" s="31"/>
      <c r="M58" s="47">
        <f>(K58/$AP58)</f>
        <v>0</v>
      </c>
      <c r="N58" s="31"/>
      <c r="O58" s="47">
        <f>IF(M$60,M58/M$60*100,0)</f>
        <v>0</v>
      </c>
      <c r="P58" s="19"/>
      <c r="Q58" s="42">
        <v>640241</v>
      </c>
      <c r="R58" s="31"/>
      <c r="S58" s="47">
        <f>(Q58/$AP58)</f>
        <v>23.255275870836513</v>
      </c>
      <c r="T58" s="31"/>
      <c r="U58" s="47">
        <f>IF(S$60,S58/S$60*100,0)</f>
        <v>65.76050203060035</v>
      </c>
      <c r="V58" s="19"/>
      <c r="W58" s="42">
        <f>(E58+K58+Q58)</f>
        <v>3360361</v>
      </c>
      <c r="X58" s="19"/>
      <c r="Y58" s="19"/>
      <c r="Z58" s="42">
        <v>99953</v>
      </c>
      <c r="AA58" s="19"/>
      <c r="AB58" s="47">
        <f>IF($W58,Z58/$W58*100,0)</f>
        <v>2.97447208796912</v>
      </c>
      <c r="AC58" s="19"/>
      <c r="AD58" s="42">
        <v>10385</v>
      </c>
      <c r="AE58" s="19"/>
      <c r="AF58" s="47">
        <f>IF($W58,AD58/$W58*100,0)</f>
        <v>0.30904417709882953</v>
      </c>
      <c r="AG58" s="19"/>
      <c r="AH58" s="42">
        <v>0</v>
      </c>
      <c r="AI58" s="19"/>
      <c r="AJ58" s="47">
        <f>IF($W58,AH58/$W58*100,0)</f>
        <v>0</v>
      </c>
      <c r="AK58" s="19"/>
      <c r="AL58" s="42">
        <v>575775</v>
      </c>
      <c r="AM58" s="19"/>
      <c r="AN58" s="41">
        <v>38</v>
      </c>
      <c r="AO58" s="19"/>
      <c r="AP58" s="43">
        <v>27531</v>
      </c>
      <c r="AQ58" s="19"/>
      <c r="AR58" s="43">
        <f>IF(E58,AP58,0)</f>
        <v>27531</v>
      </c>
      <c r="AS58" s="19"/>
      <c r="AT58" s="43">
        <f>IF(K58,AP58,0)</f>
        <v>0</v>
      </c>
      <c r="AU58" s="19"/>
      <c r="AV58" s="43">
        <f>IF(Q58,AP58,0)</f>
        <v>27531</v>
      </c>
    </row>
    <row r="59" spans="1:48" ht="8.85" customHeight="1" x14ac:dyDescent="0.25">
      <c r="A59" s="31"/>
      <c r="B59" s="31"/>
      <c r="C59" s="30"/>
      <c r="D59" s="31"/>
      <c r="E59" s="31"/>
      <c r="F59" s="31"/>
      <c r="G59" s="38"/>
      <c r="H59" s="38"/>
      <c r="I59" s="38"/>
      <c r="J59" s="19"/>
      <c r="K59" s="31"/>
      <c r="L59" s="31"/>
      <c r="M59" s="38"/>
      <c r="N59" s="38"/>
      <c r="O59" s="38"/>
      <c r="P59" s="19"/>
      <c r="Q59" s="31"/>
      <c r="R59" s="31"/>
      <c r="S59" s="38"/>
      <c r="T59" s="38"/>
      <c r="U59" s="38"/>
      <c r="V59" s="19"/>
      <c r="W59" s="30"/>
      <c r="X59" s="19"/>
      <c r="Y59" s="19"/>
      <c r="Z59" s="31"/>
      <c r="AA59" s="19"/>
      <c r="AB59" s="38"/>
      <c r="AC59" s="19"/>
      <c r="AD59" s="31"/>
      <c r="AE59" s="19"/>
      <c r="AF59" s="38"/>
      <c r="AG59" s="19"/>
      <c r="AH59" s="31"/>
      <c r="AI59" s="19"/>
      <c r="AJ59" s="38"/>
      <c r="AK59" s="19"/>
      <c r="AL59" s="31"/>
      <c r="AM59" s="19"/>
      <c r="AN59" s="31"/>
      <c r="AO59" s="19"/>
      <c r="AP59" s="35"/>
      <c r="AQ59" s="19"/>
      <c r="AR59" s="19"/>
      <c r="AS59" s="19"/>
      <c r="AT59" s="19"/>
      <c r="AU59" s="19"/>
      <c r="AV59" s="19"/>
    </row>
    <row r="60" spans="1:48" ht="8.85" customHeight="1" x14ac:dyDescent="0.25">
      <c r="A60" s="41">
        <f>A58</f>
        <v>38</v>
      </c>
      <c r="B60" s="31"/>
      <c r="C60" s="44" t="s">
        <v>68</v>
      </c>
      <c r="D60" s="31"/>
      <c r="E60" s="45">
        <f>SUM(E14:E59)</f>
        <v>262541192</v>
      </c>
      <c r="F60" s="31"/>
      <c r="G60" s="46">
        <f>(E60/$AP60)</f>
        <v>102.15876911966187</v>
      </c>
      <c r="H60" s="38"/>
      <c r="I60" s="47">
        <f>IF(G$60,G60/G$60*100,0)</f>
        <v>100</v>
      </c>
      <c r="J60" s="19"/>
      <c r="K60" s="45">
        <f>SUM(K14:K59)</f>
        <v>59148611</v>
      </c>
      <c r="L60" s="31"/>
      <c r="M60" s="46">
        <f>(K60/$AP60)</f>
        <v>23.015623753615365</v>
      </c>
      <c r="N60" s="38"/>
      <c r="O60" s="47">
        <f>IF(M$60,M60/M$60*100,0)</f>
        <v>100</v>
      </c>
      <c r="P60" s="19"/>
      <c r="Q60" s="45">
        <f>SUM(Q14:Q59)</f>
        <v>90882063</v>
      </c>
      <c r="R60" s="31"/>
      <c r="S60" s="46">
        <f>(Q60/$AP60)</f>
        <v>35.363592358244361</v>
      </c>
      <c r="T60" s="38"/>
      <c r="U60" s="47">
        <f>IF(S$60,S60/S$60*100,0)</f>
        <v>100</v>
      </c>
      <c r="V60" s="19"/>
      <c r="W60" s="45">
        <f>(E60+K60+Q60)</f>
        <v>412571866</v>
      </c>
      <c r="X60" s="19"/>
      <c r="Y60" s="19"/>
      <c r="Z60" s="45">
        <f>SUM(Z14:Z59)</f>
        <v>5216133</v>
      </c>
      <c r="AA60" s="19"/>
      <c r="AB60" s="47">
        <f>IF($W60,Z60/$W60*100,0)</f>
        <v>1.264296824350112</v>
      </c>
      <c r="AC60" s="19"/>
      <c r="AD60" s="45">
        <f>SUM(AD14:AD59)</f>
        <v>1519178</v>
      </c>
      <c r="AE60" s="19"/>
      <c r="AF60" s="47">
        <f>IF($W60,AD60/$W60*100,0)</f>
        <v>0.36822142399792229</v>
      </c>
      <c r="AG60" s="19"/>
      <c r="AH60" s="45">
        <f>SUM(AH14:AH59)</f>
        <v>836428</v>
      </c>
      <c r="AI60" s="19"/>
      <c r="AJ60" s="47">
        <f>IF($W60,AH60/$W60*100,0)</f>
        <v>0.20273510360980357</v>
      </c>
      <c r="AK60" s="19"/>
      <c r="AL60" s="45">
        <f>SUM(AL14:AL59)</f>
        <v>73736040</v>
      </c>
      <c r="AM60" s="19"/>
      <c r="AN60" s="41">
        <f>AN58</f>
        <v>38</v>
      </c>
      <c r="AO60" s="19"/>
      <c r="AP60" s="43">
        <f>SUM(AP14:AP59)</f>
        <v>2569933</v>
      </c>
      <c r="AQ60" s="19"/>
      <c r="AR60" s="43">
        <f>SUM(AR14:AR59)</f>
        <v>2569933</v>
      </c>
      <c r="AS60" s="19"/>
      <c r="AT60" s="43">
        <f>SUM(AT14:AT59)</f>
        <v>2117016</v>
      </c>
      <c r="AU60" s="19"/>
      <c r="AV60" s="43">
        <f>SUM(AV14:AV59)</f>
        <v>2569933</v>
      </c>
    </row>
    <row r="61" spans="1:48" ht="8.85" customHeight="1" x14ac:dyDescent="0.25">
      <c r="A61" s="31"/>
      <c r="B61" s="19"/>
      <c r="C61" s="11"/>
      <c r="D61" s="19"/>
      <c r="E61" s="52"/>
      <c r="F61" s="19"/>
      <c r="G61" s="19"/>
      <c r="H61" s="19"/>
      <c r="I61" s="19"/>
      <c r="J61" s="19"/>
      <c r="K61" s="52"/>
      <c r="L61" s="19"/>
      <c r="M61" s="19"/>
      <c r="N61" s="19"/>
      <c r="O61" s="19"/>
      <c r="P61" s="19"/>
      <c r="Q61" s="52"/>
      <c r="R61" s="19"/>
      <c r="S61" s="19"/>
      <c r="T61" s="19"/>
      <c r="U61" s="19"/>
      <c r="V61" s="19"/>
      <c r="W61" s="52"/>
      <c r="X61" s="19"/>
      <c r="Y61" s="19"/>
      <c r="Z61" s="52"/>
      <c r="AA61" s="19"/>
      <c r="AB61" s="19"/>
      <c r="AC61" s="19"/>
      <c r="AD61" s="52"/>
      <c r="AE61" s="19"/>
      <c r="AF61" s="19"/>
      <c r="AG61" s="19"/>
      <c r="AH61" s="52"/>
      <c r="AI61" s="19"/>
      <c r="AJ61" s="19"/>
      <c r="AK61" s="19"/>
      <c r="AL61" s="52"/>
      <c r="AM61" s="19"/>
      <c r="AN61" s="54"/>
      <c r="AO61" s="19"/>
      <c r="AP61" s="55"/>
      <c r="AQ61" s="19"/>
      <c r="AR61" s="19"/>
      <c r="AS61" s="19"/>
      <c r="AT61" s="19"/>
      <c r="AU61" s="19"/>
      <c r="AV61" s="19"/>
    </row>
    <row r="62" spans="1:48" ht="8.85" customHeight="1" x14ac:dyDescent="0.25">
      <c r="A62" s="31"/>
      <c r="B62" s="19"/>
      <c r="C62" s="11"/>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35"/>
      <c r="AQ62" s="19"/>
      <c r="AR62" s="19"/>
      <c r="AS62" s="19"/>
      <c r="AT62" s="19"/>
      <c r="AU62" s="19"/>
      <c r="AV62" s="19"/>
    </row>
    <row r="63" spans="1:48" ht="8.85" customHeight="1" x14ac:dyDescent="0.25">
      <c r="A63" s="31"/>
      <c r="B63" s="19"/>
      <c r="C63" s="11"/>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row>
    <row r="64" spans="1:48" ht="8.85" customHeight="1" x14ac:dyDescent="0.25">
      <c r="A64" s="31"/>
      <c r="B64" s="19"/>
      <c r="C64" s="11"/>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row>
    <row r="65" spans="1:48" ht="8.85" customHeight="1" x14ac:dyDescent="0.25">
      <c r="A65" s="31"/>
      <c r="B65" s="19"/>
      <c r="C65" s="11"/>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row>
    <row r="66" spans="1:48" ht="8.85" customHeight="1" x14ac:dyDescent="0.25">
      <c r="A66" s="31"/>
      <c r="B66" s="19"/>
      <c r="C66" s="11"/>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row>
    <row r="67" spans="1:48" ht="8.85" customHeight="1" x14ac:dyDescent="0.25">
      <c r="A67" s="31"/>
      <c r="B67" s="19"/>
      <c r="C67" s="11"/>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row>
    <row r="68" spans="1:48" ht="8.85" customHeight="1" x14ac:dyDescent="0.25">
      <c r="A68" s="31"/>
      <c r="B68" s="19"/>
      <c r="C68" s="11"/>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row>
    <row r="69" spans="1:48" ht="8.85" customHeight="1" x14ac:dyDescent="0.25">
      <c r="A69" s="31"/>
      <c r="B69" s="19"/>
      <c r="C69" s="11"/>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row>
    <row r="70" spans="1:48" ht="8.85" customHeight="1" x14ac:dyDescent="0.25">
      <c r="A70" s="31"/>
      <c r="B70" s="19"/>
      <c r="C70" s="11"/>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row>
    <row r="71" spans="1:48" ht="8.85" customHeight="1" x14ac:dyDescent="0.25">
      <c r="A71" s="31"/>
      <c r="B71" s="19"/>
      <c r="C71" s="11"/>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row>
    <row r="72" spans="1:48" ht="8.85" customHeight="1" x14ac:dyDescent="0.25">
      <c r="A72" s="31"/>
      <c r="B72" s="19"/>
      <c r="C72" s="11"/>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row>
    <row r="73" spans="1:48" ht="8.85" customHeight="1" x14ac:dyDescent="0.25">
      <c r="A73" s="31"/>
      <c r="B73" s="19"/>
      <c r="C73" s="11"/>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row>
    <row r="74" spans="1:48" ht="8.85" customHeight="1" x14ac:dyDescent="0.25">
      <c r="A74" s="31"/>
      <c r="B74" s="19"/>
      <c r="C74" s="11"/>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row>
    <row r="75" spans="1:48" s="15" customFormat="1" ht="10.5" customHeight="1" x14ac:dyDescent="0.25">
      <c r="A75" s="49" t="s">
        <v>564</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50" t="s">
        <v>565</v>
      </c>
      <c r="AP75" s="10"/>
      <c r="AQ75" s="10"/>
      <c r="AR75" s="10"/>
      <c r="AS75" s="10"/>
      <c r="AT75" s="10"/>
      <c r="AU75" s="10"/>
      <c r="AV75" s="10"/>
    </row>
    <row r="76" spans="1:48" s="15" customFormat="1" ht="10.5" customHeight="1" x14ac:dyDescent="0.25">
      <c r="A76" s="278"/>
      <c r="B76" s="10"/>
      <c r="C76" s="10"/>
      <c r="D76" s="10"/>
      <c r="E76" s="10"/>
      <c r="F76" s="10"/>
      <c r="G76" s="10"/>
      <c r="H76" s="10"/>
      <c r="I76" s="10"/>
      <c r="J76" s="10"/>
      <c r="K76" s="10"/>
      <c r="L76" s="10"/>
      <c r="M76" s="10"/>
      <c r="N76" s="10"/>
      <c r="O76" s="10"/>
      <c r="P76" s="10"/>
      <c r="Q76" s="10"/>
      <c r="R76" s="10"/>
      <c r="S76" s="12"/>
      <c r="T76" s="10"/>
      <c r="U76" s="10"/>
      <c r="V76" s="10"/>
      <c r="W76" s="13" t="s">
        <v>45</v>
      </c>
      <c r="X76" s="10"/>
      <c r="Y76" s="12"/>
      <c r="Z76" s="14" t="s">
        <v>46</v>
      </c>
      <c r="AA76" s="10"/>
      <c r="AB76" s="10"/>
      <c r="AC76" s="10"/>
      <c r="AD76" s="10"/>
      <c r="AE76" s="10"/>
      <c r="AF76" s="10"/>
      <c r="AG76" s="10"/>
      <c r="AH76" s="10"/>
      <c r="AI76" s="10"/>
      <c r="AJ76" s="10"/>
      <c r="AK76" s="10"/>
      <c r="AL76" s="12"/>
      <c r="AM76" s="10"/>
      <c r="AN76" s="13" t="s">
        <v>554</v>
      </c>
      <c r="AO76" s="10"/>
      <c r="AP76" s="10"/>
      <c r="AQ76" s="10"/>
      <c r="AR76" s="10"/>
      <c r="AS76" s="10"/>
      <c r="AT76" s="10"/>
      <c r="AU76" s="10"/>
      <c r="AV76" s="10"/>
    </row>
    <row r="77" spans="1:48" s="15" customFormat="1" ht="10.5" customHeight="1" x14ac:dyDescent="0.25">
      <c r="A77" s="279"/>
      <c r="B77" s="10"/>
      <c r="C77" s="10"/>
      <c r="D77" s="10"/>
      <c r="E77" s="10"/>
      <c r="F77" s="10"/>
      <c r="G77" s="10"/>
      <c r="H77" s="10"/>
      <c r="I77" s="10"/>
      <c r="J77" s="10"/>
      <c r="K77" s="10"/>
      <c r="L77" s="10"/>
      <c r="M77" s="10"/>
      <c r="N77" s="10"/>
      <c r="O77" s="10"/>
      <c r="P77" s="10"/>
      <c r="Q77" s="10"/>
      <c r="R77" s="10"/>
      <c r="S77" s="12"/>
      <c r="T77" s="10"/>
      <c r="U77" s="10"/>
      <c r="V77" s="10"/>
      <c r="W77" s="13" t="s">
        <v>555</v>
      </c>
      <c r="X77" s="10"/>
      <c r="Y77" s="12"/>
      <c r="Z77" s="14" t="s">
        <v>395</v>
      </c>
      <c r="AA77" s="10"/>
      <c r="AB77" s="10"/>
      <c r="AC77" s="10"/>
      <c r="AD77" s="10"/>
      <c r="AE77" s="10"/>
      <c r="AF77" s="10"/>
      <c r="AG77" s="10"/>
      <c r="AH77" s="10"/>
      <c r="AI77" s="10"/>
      <c r="AJ77" s="10"/>
      <c r="AK77" s="10"/>
      <c r="AL77" s="12"/>
      <c r="AM77" s="10"/>
      <c r="AN77" s="72" t="s">
        <v>129</v>
      </c>
      <c r="AO77" s="10"/>
      <c r="AP77" s="10"/>
      <c r="AQ77" s="10"/>
      <c r="AR77" s="10"/>
      <c r="AS77" s="10"/>
      <c r="AT77" s="10"/>
      <c r="AU77" s="10"/>
      <c r="AV77" s="10"/>
    </row>
    <row r="78" spans="1:48" s="15" customFormat="1" ht="10.5" customHeight="1" x14ac:dyDescent="0.25">
      <c r="A78" s="280"/>
      <c r="B78" s="10"/>
      <c r="C78" s="10"/>
      <c r="D78" s="10"/>
      <c r="E78" s="10"/>
      <c r="F78" s="10"/>
      <c r="G78" s="10"/>
      <c r="H78" s="10"/>
      <c r="I78" s="10"/>
      <c r="J78" s="10"/>
      <c r="K78" s="10"/>
      <c r="L78" s="10"/>
      <c r="M78" s="10"/>
      <c r="N78" s="10"/>
      <c r="O78" s="10"/>
      <c r="P78" s="10"/>
      <c r="Q78" s="10"/>
      <c r="R78" s="10"/>
      <c r="S78" s="12"/>
      <c r="T78" s="10"/>
      <c r="U78" s="10"/>
      <c r="V78" s="10"/>
      <c r="W78" s="13" t="s">
        <v>51</v>
      </c>
      <c r="X78" s="10"/>
      <c r="Y78" s="12"/>
      <c r="Z78" s="18" t="s">
        <v>52</v>
      </c>
      <c r="AA78" s="10"/>
      <c r="AB78" s="10"/>
      <c r="AC78" s="10"/>
      <c r="AD78" s="10"/>
      <c r="AE78" s="10"/>
      <c r="AF78" s="10"/>
      <c r="AG78" s="10"/>
      <c r="AH78" s="10"/>
      <c r="AI78" s="10"/>
      <c r="AJ78" s="10"/>
      <c r="AK78" s="10"/>
      <c r="AL78" s="10"/>
      <c r="AM78" s="10"/>
      <c r="AN78" s="10"/>
      <c r="AO78" s="10"/>
      <c r="AP78" s="10"/>
      <c r="AQ78" s="10"/>
      <c r="AR78" s="10"/>
      <c r="AS78" s="10"/>
      <c r="AT78" s="10"/>
      <c r="AU78" s="10"/>
      <c r="AV78" s="10"/>
    </row>
    <row r="79" spans="1:48" ht="9.6" customHeight="1" x14ac:dyDescent="0.25">
      <c r="A79" s="30"/>
      <c r="B79" s="11"/>
      <c r="C79" s="11"/>
      <c r="D79" s="11"/>
      <c r="E79" s="11"/>
      <c r="F79" s="11"/>
      <c r="G79" s="11"/>
      <c r="H79" s="11"/>
      <c r="I79" s="11"/>
      <c r="J79" s="11"/>
      <c r="K79" s="11"/>
      <c r="L79" s="11"/>
      <c r="M79" s="11"/>
      <c r="N79" s="11"/>
      <c r="O79" s="11"/>
      <c r="P79" s="11"/>
      <c r="Q79" s="11"/>
      <c r="R79" s="11"/>
      <c r="S79" s="11"/>
      <c r="T79" s="11"/>
      <c r="U79" s="11"/>
      <c r="V79" s="11"/>
      <c r="W79" s="11"/>
      <c r="X79" s="11"/>
      <c r="Y79" s="11"/>
      <c r="Z79" s="21" t="s">
        <v>396</v>
      </c>
      <c r="AA79" s="21"/>
      <c r="AB79" s="21"/>
      <c r="AC79" s="21"/>
      <c r="AD79" s="21"/>
      <c r="AE79" s="21"/>
      <c r="AF79" s="21"/>
      <c r="AG79" s="21"/>
      <c r="AH79" s="21"/>
      <c r="AI79" s="21"/>
      <c r="AJ79" s="21"/>
      <c r="AK79" s="21"/>
      <c r="AL79" s="21"/>
      <c r="AM79" s="11"/>
      <c r="AN79" s="11"/>
      <c r="AO79" s="11"/>
      <c r="AP79" s="11"/>
      <c r="AQ79" s="11"/>
      <c r="AR79" s="11"/>
      <c r="AS79" s="11"/>
      <c r="AT79" s="11"/>
      <c r="AU79" s="11"/>
      <c r="AV79" s="11"/>
    </row>
    <row r="80" spans="1:48" ht="8.4499999999999993" customHeight="1" x14ac:dyDescent="0.25">
      <c r="A80" s="30"/>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row>
    <row r="81" spans="1:48" ht="9.6" customHeight="1" x14ac:dyDescent="0.25">
      <c r="A81" s="30"/>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21" t="s">
        <v>400</v>
      </c>
      <c r="AE81" s="21"/>
      <c r="AF81" s="21"/>
      <c r="AG81" s="21"/>
      <c r="AH81" s="21"/>
      <c r="AI81" s="21"/>
      <c r="AJ81" s="21"/>
      <c r="AK81" s="11"/>
      <c r="AL81" s="11"/>
      <c r="AM81" s="11"/>
      <c r="AN81" s="11"/>
      <c r="AO81" s="11"/>
      <c r="AP81" s="11"/>
      <c r="AQ81" s="11"/>
      <c r="AR81" s="11"/>
      <c r="AS81" s="11"/>
      <c r="AT81" s="11"/>
      <c r="AU81" s="11"/>
      <c r="AV81" s="11"/>
    </row>
    <row r="82" spans="1:48" ht="9.6" customHeight="1" x14ac:dyDescent="0.25">
      <c r="A82" s="30"/>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row>
    <row r="83" spans="1:48" ht="9.6" customHeight="1" x14ac:dyDescent="0.25">
      <c r="A83" s="30"/>
      <c r="B83" s="11"/>
      <c r="C83" s="11"/>
      <c r="D83" s="11"/>
      <c r="E83" s="21" t="s">
        <v>556</v>
      </c>
      <c r="F83" s="21"/>
      <c r="G83" s="21"/>
      <c r="H83" s="21"/>
      <c r="I83" s="21"/>
      <c r="J83" s="11"/>
      <c r="K83" s="21" t="s">
        <v>557</v>
      </c>
      <c r="L83" s="21"/>
      <c r="M83" s="21"/>
      <c r="N83" s="21"/>
      <c r="O83" s="21"/>
      <c r="P83" s="11"/>
      <c r="Q83" s="21" t="s">
        <v>558</v>
      </c>
      <c r="R83" s="21"/>
      <c r="S83" s="21"/>
      <c r="T83" s="21"/>
      <c r="U83" s="21"/>
      <c r="V83" s="11"/>
      <c r="W83" s="11"/>
      <c r="X83" s="11"/>
      <c r="Y83" s="11"/>
      <c r="Z83" s="21" t="s">
        <v>435</v>
      </c>
      <c r="AA83" s="21"/>
      <c r="AB83" s="21"/>
      <c r="AC83" s="11"/>
      <c r="AD83" s="21" t="s">
        <v>62</v>
      </c>
      <c r="AE83" s="21"/>
      <c r="AF83" s="21"/>
      <c r="AG83" s="11"/>
      <c r="AH83" s="21" t="s">
        <v>63</v>
      </c>
      <c r="AI83" s="21"/>
      <c r="AJ83" s="21"/>
      <c r="AK83" s="11"/>
      <c r="AL83" s="11"/>
      <c r="AM83" s="11"/>
      <c r="AN83" s="11"/>
      <c r="AO83" s="11"/>
      <c r="AP83" s="11"/>
      <c r="AQ83" s="11"/>
      <c r="AR83" s="11"/>
      <c r="AS83" s="11"/>
      <c r="AT83" s="11"/>
      <c r="AU83" s="11"/>
      <c r="AV83" s="11"/>
    </row>
    <row r="84" spans="1:48" ht="8.85"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row>
    <row r="85" spans="1:48" ht="9.6" customHeight="1" x14ac:dyDescent="0.25">
      <c r="A85" s="11"/>
      <c r="B85" s="11"/>
      <c r="C85" s="11"/>
      <c r="D85" s="11"/>
      <c r="E85" s="11"/>
      <c r="F85" s="11"/>
      <c r="G85" s="11"/>
      <c r="H85" s="11"/>
      <c r="I85" s="25" t="s">
        <v>67</v>
      </c>
      <c r="J85" s="11"/>
      <c r="K85" s="11"/>
      <c r="L85" s="11"/>
      <c r="M85" s="11"/>
      <c r="N85" s="11"/>
      <c r="O85" s="25" t="s">
        <v>67</v>
      </c>
      <c r="P85" s="11"/>
      <c r="Q85" s="11"/>
      <c r="R85" s="11"/>
      <c r="S85" s="11"/>
      <c r="T85" s="11"/>
      <c r="U85" s="25" t="s">
        <v>67</v>
      </c>
      <c r="V85" s="11"/>
      <c r="W85" s="11"/>
      <c r="X85" s="11"/>
      <c r="Y85" s="11"/>
      <c r="Z85" s="11"/>
      <c r="AA85" s="11"/>
      <c r="AB85" s="25" t="s">
        <v>269</v>
      </c>
      <c r="AC85" s="11"/>
      <c r="AD85" s="11"/>
      <c r="AE85" s="11"/>
      <c r="AF85" s="25" t="s">
        <v>269</v>
      </c>
      <c r="AG85" s="11"/>
      <c r="AH85" s="11"/>
      <c r="AI85" s="11"/>
      <c r="AJ85" s="25" t="s">
        <v>269</v>
      </c>
      <c r="AK85" s="11"/>
      <c r="AL85" s="25" t="s">
        <v>412</v>
      </c>
      <c r="AM85" s="11"/>
      <c r="AN85" s="11"/>
      <c r="AO85" s="11"/>
      <c r="AP85" s="11"/>
      <c r="AQ85" s="11"/>
      <c r="AR85" s="90" t="s">
        <v>559</v>
      </c>
      <c r="AS85" s="11"/>
      <c r="AT85" s="90" t="s">
        <v>560</v>
      </c>
      <c r="AU85" s="73"/>
      <c r="AV85" s="275" t="s">
        <v>278</v>
      </c>
    </row>
    <row r="86" spans="1:48" ht="9.6" customHeight="1" x14ac:dyDescent="0.25">
      <c r="A86" s="276" t="s">
        <v>74</v>
      </c>
      <c r="B86" s="11"/>
      <c r="C86" s="27" t="s">
        <v>76</v>
      </c>
      <c r="D86" s="11"/>
      <c r="E86" s="27" t="s">
        <v>77</v>
      </c>
      <c r="F86" s="11"/>
      <c r="G86" s="27" t="s">
        <v>438</v>
      </c>
      <c r="H86" s="11"/>
      <c r="I86" s="27" t="s">
        <v>83</v>
      </c>
      <c r="J86" s="11"/>
      <c r="K86" s="27" t="s">
        <v>77</v>
      </c>
      <c r="L86" s="11"/>
      <c r="M86" s="27" t="s">
        <v>438</v>
      </c>
      <c r="N86" s="11"/>
      <c r="O86" s="27" t="s">
        <v>83</v>
      </c>
      <c r="P86" s="11"/>
      <c r="Q86" s="27" t="s">
        <v>77</v>
      </c>
      <c r="R86" s="11"/>
      <c r="S86" s="27" t="s">
        <v>438</v>
      </c>
      <c r="T86" s="11"/>
      <c r="U86" s="27" t="s">
        <v>83</v>
      </c>
      <c r="V86" s="11"/>
      <c r="W86" s="27" t="s">
        <v>68</v>
      </c>
      <c r="X86" s="11"/>
      <c r="Y86" s="11"/>
      <c r="Z86" s="27" t="s">
        <v>77</v>
      </c>
      <c r="AA86" s="11"/>
      <c r="AB86" s="27" t="s">
        <v>376</v>
      </c>
      <c r="AC86" s="11"/>
      <c r="AD86" s="27" t="s">
        <v>77</v>
      </c>
      <c r="AE86" s="11"/>
      <c r="AF86" s="27" t="s">
        <v>376</v>
      </c>
      <c r="AG86" s="11"/>
      <c r="AH86" s="27" t="s">
        <v>77</v>
      </c>
      <c r="AI86" s="11"/>
      <c r="AJ86" s="27" t="s">
        <v>376</v>
      </c>
      <c r="AK86" s="11"/>
      <c r="AL86" s="27" t="s">
        <v>421</v>
      </c>
      <c r="AM86" s="11"/>
      <c r="AN86" s="276" t="s">
        <v>74</v>
      </c>
      <c r="AO86" s="11"/>
      <c r="AP86" s="11"/>
      <c r="AQ86" s="11"/>
      <c r="AR86" s="29" t="s">
        <v>561</v>
      </c>
      <c r="AS86" s="11"/>
      <c r="AT86" s="29" t="s">
        <v>562</v>
      </c>
      <c r="AU86" s="11"/>
      <c r="AV86" s="29" t="s">
        <v>563</v>
      </c>
    </row>
    <row r="87" spans="1:48" ht="8.85" customHeight="1" x14ac:dyDescent="0.25">
      <c r="A87" s="30"/>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30"/>
      <c r="AO87" s="11"/>
      <c r="AP87" s="11"/>
      <c r="AQ87" s="11"/>
      <c r="AR87" s="11"/>
      <c r="AS87" s="11"/>
      <c r="AT87" s="11"/>
      <c r="AU87" s="11"/>
      <c r="AV87" s="11"/>
    </row>
    <row r="88" spans="1:48" ht="8.85" customHeight="1" x14ac:dyDescent="0.25">
      <c r="A88" s="30"/>
      <c r="B88" s="30" t="s">
        <v>130</v>
      </c>
      <c r="C88" s="30"/>
      <c r="D88" s="30"/>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30"/>
      <c r="AO88" s="11"/>
      <c r="AP88" s="11"/>
      <c r="AQ88" s="11"/>
      <c r="AR88" s="11"/>
      <c r="AS88" s="11"/>
      <c r="AT88" s="11"/>
      <c r="AU88" s="11"/>
      <c r="AV88" s="11"/>
    </row>
    <row r="89" spans="1:48" ht="8.85" customHeight="1" x14ac:dyDescent="0.25">
      <c r="A89" s="30">
        <v>1</v>
      </c>
      <c r="B89" s="31"/>
      <c r="C89" s="30" t="s">
        <v>131</v>
      </c>
      <c r="D89" s="31"/>
      <c r="E89" s="34">
        <v>549139</v>
      </c>
      <c r="F89" s="31"/>
      <c r="G89" s="32">
        <f>(E89/$AP89)</f>
        <v>16.475817581758175</v>
      </c>
      <c r="H89" s="31"/>
      <c r="I89" s="33">
        <f>IF(G$219,G89/G$219*100,0)</f>
        <v>29.237351728388521</v>
      </c>
      <c r="J89" s="19"/>
      <c r="K89" s="34">
        <v>66460</v>
      </c>
      <c r="L89" s="31"/>
      <c r="M89" s="32">
        <f>(K89/$AP89)</f>
        <v>1.9939993999399941</v>
      </c>
      <c r="N89" s="31"/>
      <c r="O89" s="33">
        <f>IF(M$219,M89/M$219*100,0)</f>
        <v>83.584439387135106</v>
      </c>
      <c r="P89" s="19"/>
      <c r="Q89" s="34">
        <v>534272</v>
      </c>
      <c r="R89" s="31"/>
      <c r="S89" s="32">
        <f>(Q89/$AP89)</f>
        <v>16.029762976297629</v>
      </c>
      <c r="T89" s="31"/>
      <c r="U89" s="33">
        <f>IF(S$219,S89/S$219*100,0)</f>
        <v>52.093908052445471</v>
      </c>
      <c r="V89" s="19"/>
      <c r="W89" s="34">
        <f>(E89+K89+Q89)</f>
        <v>1149871</v>
      </c>
      <c r="X89" s="19"/>
      <c r="Y89" s="19"/>
      <c r="Z89" s="34">
        <v>482754</v>
      </c>
      <c r="AA89" s="19"/>
      <c r="AB89" s="33">
        <f>IF($W89,Z89/$W89*100,0)</f>
        <v>41.983318128729223</v>
      </c>
      <c r="AC89" s="19"/>
      <c r="AD89" s="34">
        <v>0</v>
      </c>
      <c r="AE89" s="19"/>
      <c r="AF89" s="33">
        <f>IF($W89,AD89/$W89*100,0)</f>
        <v>0</v>
      </c>
      <c r="AG89" s="19"/>
      <c r="AH89" s="34">
        <v>0</v>
      </c>
      <c r="AI89" s="19"/>
      <c r="AJ89" s="33">
        <f>IF($W89,AH89/$W89*100,0)</f>
        <v>0</v>
      </c>
      <c r="AK89" s="19"/>
      <c r="AL89" s="34">
        <v>71913</v>
      </c>
      <c r="AM89" s="19"/>
      <c r="AN89" s="30">
        <v>1</v>
      </c>
      <c r="AO89" s="19"/>
      <c r="AP89" s="35">
        <v>33330</v>
      </c>
      <c r="AQ89" s="19"/>
      <c r="AR89" s="35">
        <f>IF(E89,AP89,0)</f>
        <v>33330</v>
      </c>
      <c r="AS89" s="19"/>
      <c r="AT89" s="35">
        <f>IF(K89,AP89,0)</f>
        <v>33330</v>
      </c>
      <c r="AU89" s="19"/>
      <c r="AV89" s="35">
        <f>IF(Q89,AP89,0)</f>
        <v>33330</v>
      </c>
    </row>
    <row r="90" spans="1:48" ht="8.85" customHeight="1" x14ac:dyDescent="0.25">
      <c r="A90" s="30">
        <v>2</v>
      </c>
      <c r="B90" s="31"/>
      <c r="C90" s="30" t="s">
        <v>132</v>
      </c>
      <c r="D90" s="31"/>
      <c r="E90" s="36">
        <v>2661594</v>
      </c>
      <c r="F90" s="31"/>
      <c r="G90" s="33">
        <f>(E90/$AP90)</f>
        <v>25.17707042519983</v>
      </c>
      <c r="H90" s="31"/>
      <c r="I90" s="33">
        <f>IF(G$219,G90/G$219*100,0)</f>
        <v>44.678260114204512</v>
      </c>
      <c r="J90" s="19"/>
      <c r="K90" s="36">
        <v>872755</v>
      </c>
      <c r="L90" s="31"/>
      <c r="M90" s="33">
        <f>(K90/$AP90)</f>
        <v>8.2557347585489289</v>
      </c>
      <c r="N90" s="31"/>
      <c r="O90" s="33">
        <f>IF(M$219,M90/M$219*100,0)</f>
        <v>346.06377591836957</v>
      </c>
      <c r="P90" s="19"/>
      <c r="Q90" s="36">
        <v>4997402</v>
      </c>
      <c r="R90" s="31"/>
      <c r="S90" s="33">
        <f>(Q90/$AP90)</f>
        <v>47.272402213498559</v>
      </c>
      <c r="T90" s="31"/>
      <c r="U90" s="33">
        <f>IF(S$219,S90/S$219*100,0)</f>
        <v>153.62698612384582</v>
      </c>
      <c r="V90" s="19"/>
      <c r="W90" s="36">
        <f>(E90+K90+Q90)</f>
        <v>8531751</v>
      </c>
      <c r="X90" s="19"/>
      <c r="Y90" s="19"/>
      <c r="Z90" s="36">
        <v>392344</v>
      </c>
      <c r="AA90" s="19"/>
      <c r="AB90" s="33">
        <f>IF($W90,Z90/$W90*100,0)</f>
        <v>4.598633973260589</v>
      </c>
      <c r="AC90" s="19"/>
      <c r="AD90" s="36">
        <v>9733</v>
      </c>
      <c r="AE90" s="19"/>
      <c r="AF90" s="33">
        <f>IF($W90,AD90/$W90*100,0)</f>
        <v>0.11407974752193308</v>
      </c>
      <c r="AG90" s="19"/>
      <c r="AH90" s="36">
        <v>0</v>
      </c>
      <c r="AI90" s="19"/>
      <c r="AJ90" s="33">
        <f>IF($W90,AH90/$W90*100,0)</f>
        <v>0</v>
      </c>
      <c r="AK90" s="19"/>
      <c r="AL90" s="36">
        <v>614456</v>
      </c>
      <c r="AM90" s="19"/>
      <c r="AN90" s="30">
        <v>2</v>
      </c>
      <c r="AO90" s="19"/>
      <c r="AP90" s="35">
        <v>105715</v>
      </c>
      <c r="AQ90" s="19"/>
      <c r="AR90" s="35">
        <f>IF(E90,AP90,0)</f>
        <v>105715</v>
      </c>
      <c r="AS90" s="19"/>
      <c r="AT90" s="35">
        <f>IF(K90,AP90,0)</f>
        <v>105715</v>
      </c>
      <c r="AU90" s="19"/>
      <c r="AV90" s="35">
        <f>IF(Q90,AP90,0)</f>
        <v>105715</v>
      </c>
    </row>
    <row r="91" spans="1:48" ht="8.85" customHeight="1" x14ac:dyDescent="0.25">
      <c r="A91" s="30">
        <v>3</v>
      </c>
      <c r="B91" s="31"/>
      <c r="C91" s="30" t="s">
        <v>133</v>
      </c>
      <c r="D91" s="31"/>
      <c r="E91" s="36">
        <v>2779225</v>
      </c>
      <c r="F91" s="31"/>
      <c r="G91" s="33">
        <f>(E91/$AP91)</f>
        <v>178.6019536019536</v>
      </c>
      <c r="H91" s="31"/>
      <c r="I91" s="33">
        <f>IF(G$219,G91/G$219*100,0)</f>
        <v>316.94015249472113</v>
      </c>
      <c r="J91" s="19"/>
      <c r="K91" s="36">
        <v>11800</v>
      </c>
      <c r="L91" s="31"/>
      <c r="M91" s="33">
        <f>(K91/$AP91)</f>
        <v>0.75830602146391624</v>
      </c>
      <c r="N91" s="31"/>
      <c r="O91" s="33">
        <f>IF(M$219,M91/M$219*100,0)</f>
        <v>31.786661365022312</v>
      </c>
      <c r="P91" s="19"/>
      <c r="Q91" s="36">
        <v>220601</v>
      </c>
      <c r="R91" s="31"/>
      <c r="S91" s="33">
        <f>(Q91/$AP91)</f>
        <v>14.176531071267913</v>
      </c>
      <c r="T91" s="31"/>
      <c r="U91" s="33">
        <f>IF(S$219,S91/S$219*100,0)</f>
        <v>46.071230574105449</v>
      </c>
      <c r="V91" s="19"/>
      <c r="W91" s="36">
        <f>(E91+K91+Q91)</f>
        <v>3011626</v>
      </c>
      <c r="X91" s="19"/>
      <c r="Y91" s="19"/>
      <c r="Z91" s="36">
        <v>35246</v>
      </c>
      <c r="AA91" s="19"/>
      <c r="AB91" s="33">
        <f>IF($W91,Z91/$W91*100,0)</f>
        <v>1.1703312429896675</v>
      </c>
      <c r="AC91" s="19"/>
      <c r="AD91" s="36">
        <v>2073835</v>
      </c>
      <c r="AE91" s="19"/>
      <c r="AF91" s="33">
        <f>IF($W91,AD91/$W91*100,0)</f>
        <v>68.860974105018357</v>
      </c>
      <c r="AG91" s="19"/>
      <c r="AH91" s="36">
        <v>0</v>
      </c>
      <c r="AI91" s="19"/>
      <c r="AJ91" s="33">
        <f>IF($W91,AH91/$W91*100,0)</f>
        <v>0</v>
      </c>
      <c r="AK91" s="19"/>
      <c r="AL91" s="36">
        <v>37736</v>
      </c>
      <c r="AM91" s="19"/>
      <c r="AN91" s="30">
        <v>3</v>
      </c>
      <c r="AO91" s="19"/>
      <c r="AP91" s="35">
        <v>15561</v>
      </c>
      <c r="AQ91" s="19"/>
      <c r="AR91" s="35">
        <f>IF(E91,AP91,0)</f>
        <v>15561</v>
      </c>
      <c r="AS91" s="19"/>
      <c r="AT91" s="35">
        <f>IF(K91,AP91,0)</f>
        <v>15561</v>
      </c>
      <c r="AU91" s="19"/>
      <c r="AV91" s="35">
        <f>IF(Q91,AP91,0)</f>
        <v>15561</v>
      </c>
    </row>
    <row r="92" spans="1:48" ht="8.85" customHeight="1" x14ac:dyDescent="0.25">
      <c r="A92" s="30">
        <v>4</v>
      </c>
      <c r="B92" s="31"/>
      <c r="C92" s="30" t="s">
        <v>134</v>
      </c>
      <c r="D92" s="31"/>
      <c r="E92" s="36">
        <v>280337</v>
      </c>
      <c r="F92" s="31"/>
      <c r="G92" s="33">
        <f>(E92/$AP92)</f>
        <v>21.805927193528312</v>
      </c>
      <c r="H92" s="31"/>
      <c r="I92" s="33">
        <f>IF(G$219,G92/G$219*100,0)</f>
        <v>38.695959090170078</v>
      </c>
      <c r="J92" s="19"/>
      <c r="K92" s="36">
        <v>0</v>
      </c>
      <c r="L92" s="31"/>
      <c r="M92" s="33">
        <f>(K92/$AP92)</f>
        <v>0</v>
      </c>
      <c r="N92" s="31"/>
      <c r="O92" s="33">
        <f>IF(M$219,M92/M$219*100,0)</f>
        <v>0</v>
      </c>
      <c r="P92" s="19"/>
      <c r="Q92" s="36">
        <v>321350</v>
      </c>
      <c r="R92" s="31"/>
      <c r="S92" s="33">
        <f>(Q92/$AP92)</f>
        <v>24.996110765401369</v>
      </c>
      <c r="T92" s="31"/>
      <c r="U92" s="33">
        <f>IF(S$219,S92/S$219*100,0)</f>
        <v>81.232960076014521</v>
      </c>
      <c r="V92" s="19"/>
      <c r="W92" s="36">
        <f>(E92+K92+Q92)</f>
        <v>601687</v>
      </c>
      <c r="X92" s="19"/>
      <c r="Y92" s="19"/>
      <c r="Z92" s="36">
        <v>58958</v>
      </c>
      <c r="AA92" s="19"/>
      <c r="AB92" s="33">
        <f>IF($W92,Z92/$W92*100,0)</f>
        <v>9.7987824234194854</v>
      </c>
      <c r="AC92" s="19"/>
      <c r="AD92" s="36">
        <v>0</v>
      </c>
      <c r="AE92" s="19"/>
      <c r="AF92" s="33">
        <f>IF($W92,AD92/$W92*100,0)</f>
        <v>0</v>
      </c>
      <c r="AG92" s="19"/>
      <c r="AH92" s="36">
        <v>0</v>
      </c>
      <c r="AI92" s="19"/>
      <c r="AJ92" s="33">
        <f>IF($W92,AH92/$W92*100,0)</f>
        <v>0</v>
      </c>
      <c r="AK92" s="19"/>
      <c r="AL92" s="36">
        <v>109752</v>
      </c>
      <c r="AM92" s="19"/>
      <c r="AN92" s="30">
        <v>4</v>
      </c>
      <c r="AO92" s="19"/>
      <c r="AP92" s="35">
        <v>12856</v>
      </c>
      <c r="AQ92" s="19"/>
      <c r="AR92" s="35">
        <f>IF(E92,AP92,0)</f>
        <v>12856</v>
      </c>
      <c r="AS92" s="19"/>
      <c r="AT92" s="35">
        <f>IF(K92,AP92,0)</f>
        <v>0</v>
      </c>
      <c r="AU92" s="19"/>
      <c r="AV92" s="35">
        <f>IF(Q92,AP92,0)</f>
        <v>12856</v>
      </c>
    </row>
    <row r="93" spans="1:48" ht="8.85" customHeight="1" x14ac:dyDescent="0.25">
      <c r="A93" s="30">
        <v>5</v>
      </c>
      <c r="B93" s="31"/>
      <c r="C93" s="30" t="s">
        <v>135</v>
      </c>
      <c r="D93" s="31"/>
      <c r="E93" s="36">
        <v>440856</v>
      </c>
      <c r="F93" s="31"/>
      <c r="G93" s="47">
        <f>(E93/$AP93)</f>
        <v>13.716739265712508</v>
      </c>
      <c r="H93" s="31"/>
      <c r="I93" s="47">
        <f>IF(G$219,G93/G$219*100,0)</f>
        <v>24.341197545320128</v>
      </c>
      <c r="J93" s="19"/>
      <c r="K93" s="36">
        <v>0</v>
      </c>
      <c r="L93" s="31"/>
      <c r="M93" s="47">
        <f>(K93/$AP93)</f>
        <v>0</v>
      </c>
      <c r="N93" s="31"/>
      <c r="O93" s="47">
        <f>IF(M$219,M93/M$219*100,0)</f>
        <v>0</v>
      </c>
      <c r="P93" s="19"/>
      <c r="Q93" s="36">
        <v>710040</v>
      </c>
      <c r="R93" s="31"/>
      <c r="S93" s="47">
        <f>(Q93/$AP93)</f>
        <v>22.09209707529558</v>
      </c>
      <c r="T93" s="31"/>
      <c r="U93" s="47">
        <f>IF(S$219,S93/S$219*100,0)</f>
        <v>71.795426758827887</v>
      </c>
      <c r="V93" s="19"/>
      <c r="W93" s="36">
        <f>(E93+K93+Q93)</f>
        <v>1150896</v>
      </c>
      <c r="X93" s="19"/>
      <c r="Y93" s="19"/>
      <c r="Z93" s="36">
        <v>151090</v>
      </c>
      <c r="AA93" s="19"/>
      <c r="AB93" s="47">
        <f>IF($W93,Z93/$W93*100,0)</f>
        <v>13.128032419958016</v>
      </c>
      <c r="AC93" s="19"/>
      <c r="AD93" s="36">
        <v>0</v>
      </c>
      <c r="AE93" s="19"/>
      <c r="AF93" s="47">
        <f>IF($W93,AD93/$W93*100,0)</f>
        <v>0</v>
      </c>
      <c r="AG93" s="19"/>
      <c r="AH93" s="36">
        <v>0</v>
      </c>
      <c r="AI93" s="19"/>
      <c r="AJ93" s="47">
        <f>IF($W93,AH93/$W93*100,0)</f>
        <v>0</v>
      </c>
      <c r="AK93" s="19"/>
      <c r="AL93" s="36">
        <v>117057</v>
      </c>
      <c r="AM93" s="19"/>
      <c r="AN93" s="30">
        <v>5</v>
      </c>
      <c r="AO93" s="19"/>
      <c r="AP93" s="35">
        <v>32140</v>
      </c>
      <c r="AQ93" s="19"/>
      <c r="AR93" s="35">
        <f>IF(E93,AP93,0)</f>
        <v>32140</v>
      </c>
      <c r="AS93" s="19"/>
      <c r="AT93" s="35">
        <f>IF(K93,AP93,0)</f>
        <v>0</v>
      </c>
      <c r="AU93" s="19"/>
      <c r="AV93" s="35">
        <f>IF(Q93,AP93,0)</f>
        <v>32140</v>
      </c>
    </row>
    <row r="94" spans="1:48" ht="8.85" customHeight="1" x14ac:dyDescent="0.25">
      <c r="A94" s="37"/>
      <c r="B94" s="31"/>
      <c r="C94" s="30"/>
      <c r="D94" s="31"/>
      <c r="E94" s="31"/>
      <c r="F94" s="31"/>
      <c r="G94" s="38"/>
      <c r="H94" s="31"/>
      <c r="I94" s="38"/>
      <c r="J94" s="19"/>
      <c r="K94" s="31"/>
      <c r="L94" s="31"/>
      <c r="M94" s="38"/>
      <c r="N94" s="31"/>
      <c r="O94" s="38"/>
      <c r="P94" s="19"/>
      <c r="Q94" s="31"/>
      <c r="R94" s="31"/>
      <c r="S94" s="38"/>
      <c r="T94" s="31"/>
      <c r="U94" s="38"/>
      <c r="V94" s="19"/>
      <c r="W94" s="30"/>
      <c r="X94" s="19"/>
      <c r="Y94" s="19"/>
      <c r="Z94" s="31"/>
      <c r="AA94" s="19"/>
      <c r="AB94" s="38"/>
      <c r="AC94" s="19"/>
      <c r="AD94" s="31"/>
      <c r="AE94" s="19"/>
      <c r="AF94" s="38"/>
      <c r="AG94" s="19"/>
      <c r="AH94" s="31"/>
      <c r="AI94" s="19"/>
      <c r="AJ94" s="38"/>
      <c r="AK94" s="19"/>
      <c r="AL94" s="31"/>
      <c r="AM94" s="19"/>
      <c r="AN94" s="37"/>
      <c r="AO94" s="19"/>
      <c r="AP94" s="19"/>
      <c r="AQ94" s="19"/>
      <c r="AR94" s="19"/>
      <c r="AS94" s="19"/>
      <c r="AT94" s="19"/>
      <c r="AU94" s="19"/>
      <c r="AV94" s="19"/>
    </row>
    <row r="95" spans="1:48" ht="8.85" customHeight="1" x14ac:dyDescent="0.25">
      <c r="A95" s="30">
        <v>6</v>
      </c>
      <c r="B95" s="31"/>
      <c r="C95" s="30" t="s">
        <v>136</v>
      </c>
      <c r="D95" s="31"/>
      <c r="E95" s="36">
        <v>190092</v>
      </c>
      <c r="F95" s="31"/>
      <c r="G95" s="47">
        <f>(E95/$AP95)</f>
        <v>12.353262282297894</v>
      </c>
      <c r="H95" s="31"/>
      <c r="I95" s="47">
        <f>IF(G$219,G95/G$219*100,0)</f>
        <v>21.921623770614545</v>
      </c>
      <c r="J95" s="19"/>
      <c r="K95" s="36">
        <v>38516</v>
      </c>
      <c r="L95" s="31"/>
      <c r="M95" s="47">
        <f>(K95/$AP95)</f>
        <v>2.5029893423446841</v>
      </c>
      <c r="N95" s="31"/>
      <c r="O95" s="47">
        <f>IF(M$219,M95/M$219*100,0)</f>
        <v>104.92027278350749</v>
      </c>
      <c r="P95" s="19"/>
      <c r="Q95" s="36">
        <v>205673</v>
      </c>
      <c r="R95" s="31"/>
      <c r="S95" s="47">
        <f>(Q95/$AP95)</f>
        <v>13.36580452300494</v>
      </c>
      <c r="T95" s="31"/>
      <c r="U95" s="47">
        <f>IF(S$219,S95/S$219*100,0)</f>
        <v>43.436511999455476</v>
      </c>
      <c r="V95" s="19"/>
      <c r="W95" s="36">
        <f>(E95+K95+Q95)</f>
        <v>434281</v>
      </c>
      <c r="X95" s="19"/>
      <c r="Y95" s="19"/>
      <c r="Z95" s="36">
        <v>56421</v>
      </c>
      <c r="AA95" s="19"/>
      <c r="AB95" s="47">
        <f>IF($W95,Z95/$W95*100,0)</f>
        <v>12.991818661189413</v>
      </c>
      <c r="AC95" s="19"/>
      <c r="AD95" s="36">
        <v>0</v>
      </c>
      <c r="AE95" s="19"/>
      <c r="AF95" s="47">
        <f>IF($W95,AD95/$W95*100,0)</f>
        <v>0</v>
      </c>
      <c r="AG95" s="19"/>
      <c r="AH95" s="36">
        <v>0</v>
      </c>
      <c r="AI95" s="19"/>
      <c r="AJ95" s="47">
        <f>IF($W95,AH95/$W95*100,0)</f>
        <v>0</v>
      </c>
      <c r="AK95" s="19"/>
      <c r="AL95" s="36">
        <v>55686</v>
      </c>
      <c r="AM95" s="19"/>
      <c r="AN95" s="30">
        <v>6</v>
      </c>
      <c r="AO95" s="19"/>
      <c r="AP95" s="35">
        <v>15388</v>
      </c>
      <c r="AQ95" s="19"/>
      <c r="AR95" s="35">
        <f>IF(E95,AP95,0)</f>
        <v>15388</v>
      </c>
      <c r="AS95" s="19"/>
      <c r="AT95" s="35">
        <f>IF(K95,AP95,0)</f>
        <v>15388</v>
      </c>
      <c r="AU95" s="19"/>
      <c r="AV95" s="35">
        <f>IF(Q95,AP95,0)</f>
        <v>15388</v>
      </c>
    </row>
    <row r="96" spans="1:48" ht="8.85" customHeight="1" x14ac:dyDescent="0.25">
      <c r="A96" s="30">
        <v>7</v>
      </c>
      <c r="B96" s="31"/>
      <c r="C96" s="30" t="s">
        <v>137</v>
      </c>
      <c r="D96" s="31"/>
      <c r="E96" s="36">
        <v>49056611</v>
      </c>
      <c r="F96" s="31"/>
      <c r="G96" s="47">
        <f>(E96/$AP96)</f>
        <v>207.2601450836745</v>
      </c>
      <c r="H96" s="31"/>
      <c r="I96" s="47">
        <f>IF(G$219,G96/G$219*100,0)</f>
        <v>367.79587604790515</v>
      </c>
      <c r="J96" s="19"/>
      <c r="K96" s="36">
        <v>666060</v>
      </c>
      <c r="L96" s="31"/>
      <c r="M96" s="47">
        <f>(K96/$AP96)</f>
        <v>2.8140486964016378</v>
      </c>
      <c r="N96" s="31"/>
      <c r="O96" s="47">
        <f>IF(M$219,M96/M$219*100,0)</f>
        <v>117.95925450323983</v>
      </c>
      <c r="P96" s="19"/>
      <c r="Q96" s="36">
        <v>16639209</v>
      </c>
      <c r="R96" s="31"/>
      <c r="S96" s="47">
        <f>(Q96/$AP96)</f>
        <v>70.299288946347772</v>
      </c>
      <c r="T96" s="31"/>
      <c r="U96" s="47">
        <f>IF(S$219,S96/S$219*100,0)</f>
        <v>228.46031472445273</v>
      </c>
      <c r="V96" s="19"/>
      <c r="W96" s="36">
        <f>(E96+K96+Q96)</f>
        <v>66361880</v>
      </c>
      <c r="X96" s="19"/>
      <c r="Y96" s="19"/>
      <c r="Z96" s="36">
        <v>316018</v>
      </c>
      <c r="AA96" s="19"/>
      <c r="AB96" s="47">
        <f>IF($W96,Z96/$W96*100,0)</f>
        <v>0.47620410994986878</v>
      </c>
      <c r="AC96" s="19"/>
      <c r="AD96" s="36">
        <v>169725</v>
      </c>
      <c r="AE96" s="19"/>
      <c r="AF96" s="47">
        <f>IF($W96,AD96/$W96*100,0)</f>
        <v>0.25575676879557963</v>
      </c>
      <c r="AG96" s="19"/>
      <c r="AH96" s="36">
        <v>0</v>
      </c>
      <c r="AI96" s="19"/>
      <c r="AJ96" s="47">
        <f>IF($W96,AH96/$W96*100,0)</f>
        <v>0</v>
      </c>
      <c r="AK96" s="19"/>
      <c r="AL96" s="36">
        <v>9711932</v>
      </c>
      <c r="AM96" s="19"/>
      <c r="AN96" s="30">
        <v>7</v>
      </c>
      <c r="AO96" s="19"/>
      <c r="AP96" s="35">
        <v>236691</v>
      </c>
      <c r="AQ96" s="19"/>
      <c r="AR96" s="35">
        <f>IF(E96,AP96,0)</f>
        <v>236691</v>
      </c>
      <c r="AS96" s="19"/>
      <c r="AT96" s="35">
        <f>IF(K96,AP96,0)</f>
        <v>236691</v>
      </c>
      <c r="AU96" s="19"/>
      <c r="AV96" s="35">
        <f>IF(Q96,AP96,0)</f>
        <v>236691</v>
      </c>
    </row>
    <row r="97" spans="1:48" ht="8.85" customHeight="1" x14ac:dyDescent="0.25">
      <c r="A97" s="30">
        <v>8</v>
      </c>
      <c r="B97" s="31"/>
      <c r="C97" s="30" t="s">
        <v>138</v>
      </c>
      <c r="D97" s="31"/>
      <c r="E97" s="36">
        <v>1537919</v>
      </c>
      <c r="F97" s="31"/>
      <c r="G97" s="47">
        <f>(E97/$AP97)</f>
        <v>20.557940889465172</v>
      </c>
      <c r="H97" s="31"/>
      <c r="I97" s="47">
        <f>IF(G$219,G97/G$219*100,0)</f>
        <v>36.481330629819524</v>
      </c>
      <c r="J97" s="19"/>
      <c r="K97" s="36">
        <v>10000</v>
      </c>
      <c r="L97" s="31"/>
      <c r="M97" s="47">
        <f>(K97/$AP97)</f>
        <v>0.13367375583151761</v>
      </c>
      <c r="N97" s="31"/>
      <c r="O97" s="47">
        <f>IF(M$219,M97/M$219*100,0)</f>
        <v>5.6033346561119401</v>
      </c>
      <c r="P97" s="19"/>
      <c r="Q97" s="36">
        <v>1389157</v>
      </c>
      <c r="R97" s="31"/>
      <c r="S97" s="47">
        <f>(Q97/$AP97)</f>
        <v>18.569383362964349</v>
      </c>
      <c r="T97" s="31"/>
      <c r="U97" s="47">
        <f>IF(S$219,S97/S$219*100,0)</f>
        <v>60.34722727536569</v>
      </c>
      <c r="V97" s="19"/>
      <c r="W97" s="36">
        <f>(E97+K97+Q97)</f>
        <v>2937076</v>
      </c>
      <c r="X97" s="19"/>
      <c r="Y97" s="19"/>
      <c r="Z97" s="36">
        <v>165920</v>
      </c>
      <c r="AA97" s="19"/>
      <c r="AB97" s="47">
        <f>IF($W97,Z97/$W97*100,0)</f>
        <v>5.6491558270878928</v>
      </c>
      <c r="AC97" s="19"/>
      <c r="AD97" s="36">
        <v>0</v>
      </c>
      <c r="AE97" s="19"/>
      <c r="AF97" s="47">
        <f>IF($W97,AD97/$W97*100,0)</f>
        <v>0</v>
      </c>
      <c r="AG97" s="19"/>
      <c r="AH97" s="36">
        <v>0</v>
      </c>
      <c r="AI97" s="19"/>
      <c r="AJ97" s="47">
        <f>IF($W97,AH97/$W97*100,0)</f>
        <v>0</v>
      </c>
      <c r="AK97" s="19"/>
      <c r="AL97" s="36">
        <v>824567</v>
      </c>
      <c r="AM97" s="19"/>
      <c r="AN97" s="30">
        <v>8</v>
      </c>
      <c r="AO97" s="19"/>
      <c r="AP97" s="35">
        <v>74809</v>
      </c>
      <c r="AQ97" s="19"/>
      <c r="AR97" s="35">
        <f>IF(E97,AP97,0)</f>
        <v>74809</v>
      </c>
      <c r="AS97" s="19"/>
      <c r="AT97" s="35">
        <f>IF(K97,AP97,0)</f>
        <v>74809</v>
      </c>
      <c r="AU97" s="19"/>
      <c r="AV97" s="35">
        <f>IF(Q97,AP97,0)</f>
        <v>74809</v>
      </c>
    </row>
    <row r="98" spans="1:48" ht="8.85" customHeight="1" x14ac:dyDescent="0.25">
      <c r="A98" s="30">
        <v>9</v>
      </c>
      <c r="B98" s="31"/>
      <c r="C98" s="30" t="s">
        <v>139</v>
      </c>
      <c r="D98" s="31"/>
      <c r="E98" s="36">
        <v>372395</v>
      </c>
      <c r="F98" s="31"/>
      <c r="G98" s="47">
        <f>(E98/$AP98)</f>
        <v>80.050515907136713</v>
      </c>
      <c r="H98" s="31"/>
      <c r="I98" s="47">
        <f>IF(G$219,G98/G$219*100,0)</f>
        <v>142.05456439425811</v>
      </c>
      <c r="J98" s="19"/>
      <c r="K98" s="36">
        <v>0</v>
      </c>
      <c r="L98" s="31"/>
      <c r="M98" s="47">
        <f>(K98/$AP98)</f>
        <v>0</v>
      </c>
      <c r="N98" s="31"/>
      <c r="O98" s="47">
        <f>IF(M$219,M98/M$219*100,0)</f>
        <v>0</v>
      </c>
      <c r="P98" s="19"/>
      <c r="Q98" s="36">
        <v>248533</v>
      </c>
      <c r="R98" s="31"/>
      <c r="S98" s="47">
        <f>(Q98/$AP98)</f>
        <v>53.424978503869305</v>
      </c>
      <c r="T98" s="31"/>
      <c r="U98" s="47">
        <f>IF(S$219,S98/S$219*100,0)</f>
        <v>173.62177606741227</v>
      </c>
      <c r="V98" s="19"/>
      <c r="W98" s="36">
        <f>(E98+K98+Q98)</f>
        <v>620928</v>
      </c>
      <c r="X98" s="19"/>
      <c r="Y98" s="19"/>
      <c r="Z98" s="36">
        <v>65636</v>
      </c>
      <c r="AA98" s="19"/>
      <c r="AB98" s="47">
        <f>IF($W98,Z98/$W98*100,0)</f>
        <v>10.570629767058339</v>
      </c>
      <c r="AC98" s="19"/>
      <c r="AD98" s="36">
        <v>2962</v>
      </c>
      <c r="AE98" s="19"/>
      <c r="AF98" s="47">
        <f>IF($W98,AD98/$W98*100,0)</f>
        <v>0.47702793238507524</v>
      </c>
      <c r="AG98" s="19"/>
      <c r="AH98" s="36">
        <v>0</v>
      </c>
      <c r="AI98" s="19"/>
      <c r="AJ98" s="47">
        <f>IF($W98,AH98/$W98*100,0)</f>
        <v>0</v>
      </c>
      <c r="AK98" s="19"/>
      <c r="AL98" s="36">
        <v>12068</v>
      </c>
      <c r="AM98" s="19"/>
      <c r="AN98" s="30">
        <v>9</v>
      </c>
      <c r="AO98" s="19"/>
      <c r="AP98" s="35">
        <v>4652</v>
      </c>
      <c r="AQ98" s="19"/>
      <c r="AR98" s="35">
        <f>IF(E98,AP98,0)</f>
        <v>4652</v>
      </c>
      <c r="AS98" s="19"/>
      <c r="AT98" s="35">
        <f>IF(K98,AP98,0)</f>
        <v>0</v>
      </c>
      <c r="AU98" s="19"/>
      <c r="AV98" s="35">
        <f>IF(Q98,AP98,0)</f>
        <v>4652</v>
      </c>
    </row>
    <row r="99" spans="1:48" ht="8.85" customHeight="1" x14ac:dyDescent="0.25">
      <c r="A99" s="30">
        <v>10</v>
      </c>
      <c r="B99" s="31"/>
      <c r="C99" s="30" t="s">
        <v>140</v>
      </c>
      <c r="D99" s="31"/>
      <c r="E99" s="36">
        <v>1505505</v>
      </c>
      <c r="F99" s="31"/>
      <c r="G99" s="47">
        <f>(E99/$AP99)</f>
        <v>19.434647905505713</v>
      </c>
      <c r="H99" s="31"/>
      <c r="I99" s="47">
        <f>IF(G$219,G99/G$219*100,0)</f>
        <v>34.487978135894359</v>
      </c>
      <c r="J99" s="19"/>
      <c r="K99" s="36">
        <v>138750</v>
      </c>
      <c r="L99" s="31"/>
      <c r="M99" s="47">
        <f>(K99/$AP99)</f>
        <v>1.7911314787323307</v>
      </c>
      <c r="N99" s="31"/>
      <c r="O99" s="47">
        <f>IF(M$219,M99/M$219*100,0)</f>
        <v>75.080624659665119</v>
      </c>
      <c r="P99" s="19"/>
      <c r="Q99" s="36">
        <v>1880413</v>
      </c>
      <c r="R99" s="31"/>
      <c r="S99" s="47">
        <f>(Q99/$AP99)</f>
        <v>24.274356160846835</v>
      </c>
      <c r="T99" s="31"/>
      <c r="U99" s="47">
        <f>IF(S$219,S99/S$219*100,0)</f>
        <v>78.887384657233312</v>
      </c>
      <c r="V99" s="19"/>
      <c r="W99" s="36">
        <f>(E99+K99+Q99)</f>
        <v>3524668</v>
      </c>
      <c r="X99" s="19"/>
      <c r="Y99" s="19"/>
      <c r="Z99" s="36">
        <v>178489</v>
      </c>
      <c r="AA99" s="19"/>
      <c r="AB99" s="47">
        <f>IF($W99,Z99/$W99*100,0)</f>
        <v>5.0639946797826063</v>
      </c>
      <c r="AC99" s="19"/>
      <c r="AD99" s="36">
        <v>0</v>
      </c>
      <c r="AE99" s="19"/>
      <c r="AF99" s="47">
        <f>IF($W99,AD99/$W99*100,0)</f>
        <v>0</v>
      </c>
      <c r="AG99" s="19"/>
      <c r="AH99" s="36">
        <v>0</v>
      </c>
      <c r="AI99" s="19"/>
      <c r="AJ99" s="47">
        <f>IF($W99,AH99/$W99*100,0)</f>
        <v>0</v>
      </c>
      <c r="AK99" s="19"/>
      <c r="AL99" s="36">
        <v>101540</v>
      </c>
      <c r="AM99" s="19"/>
      <c r="AN99" s="30">
        <v>10</v>
      </c>
      <c r="AO99" s="19"/>
      <c r="AP99" s="35">
        <v>77465</v>
      </c>
      <c r="AQ99" s="19"/>
      <c r="AR99" s="35">
        <f>IF(E99,AP99,0)</f>
        <v>77465</v>
      </c>
      <c r="AS99" s="19"/>
      <c r="AT99" s="35">
        <f>IF(K99,AP99,0)</f>
        <v>77465</v>
      </c>
      <c r="AU99" s="19"/>
      <c r="AV99" s="35">
        <f>IF(Q99,AP99,0)</f>
        <v>77465</v>
      </c>
    </row>
    <row r="100" spans="1:48" ht="8.85" customHeight="1" x14ac:dyDescent="0.25">
      <c r="A100" s="37"/>
      <c r="B100" s="31"/>
      <c r="C100" s="30"/>
      <c r="D100" s="31"/>
      <c r="E100" s="31"/>
      <c r="F100" s="31"/>
      <c r="G100" s="38"/>
      <c r="H100" s="31"/>
      <c r="I100" s="38"/>
      <c r="J100" s="19"/>
      <c r="K100" s="31"/>
      <c r="L100" s="31"/>
      <c r="M100" s="38"/>
      <c r="N100" s="31"/>
      <c r="O100" s="38"/>
      <c r="P100" s="19"/>
      <c r="Q100" s="31"/>
      <c r="R100" s="31"/>
      <c r="S100" s="38"/>
      <c r="T100" s="31"/>
      <c r="U100" s="38"/>
      <c r="V100" s="19"/>
      <c r="W100" s="30"/>
      <c r="X100" s="19"/>
      <c r="Y100" s="19"/>
      <c r="Z100" s="31"/>
      <c r="AA100" s="19"/>
      <c r="AB100" s="38"/>
      <c r="AC100" s="19"/>
      <c r="AD100" s="31"/>
      <c r="AE100" s="19"/>
      <c r="AF100" s="38"/>
      <c r="AG100" s="19"/>
      <c r="AH100" s="31"/>
      <c r="AI100" s="19"/>
      <c r="AJ100" s="38"/>
      <c r="AK100" s="19"/>
      <c r="AL100" s="31"/>
      <c r="AM100" s="19"/>
      <c r="AN100" s="37"/>
      <c r="AO100" s="19"/>
      <c r="AP100" s="19"/>
      <c r="AQ100" s="19"/>
      <c r="AR100" s="19"/>
      <c r="AS100" s="19"/>
      <c r="AT100" s="19"/>
      <c r="AU100" s="19"/>
      <c r="AV100" s="19"/>
    </row>
    <row r="101" spans="1:48" ht="8.85" customHeight="1" x14ac:dyDescent="0.25">
      <c r="A101" s="30">
        <v>11</v>
      </c>
      <c r="B101" s="31"/>
      <c r="C101" s="30" t="s">
        <v>141</v>
      </c>
      <c r="D101" s="31"/>
      <c r="E101" s="36">
        <v>312375</v>
      </c>
      <c r="F101" s="31"/>
      <c r="G101" s="47">
        <f>(E101/$AP101)</f>
        <v>47.538426419114288</v>
      </c>
      <c r="H101" s="31"/>
      <c r="I101" s="47">
        <f>IF(G$219,G101/G$219*100,0)</f>
        <v>84.359861775153391</v>
      </c>
      <c r="J101" s="19"/>
      <c r="K101" s="36">
        <v>189435</v>
      </c>
      <c r="L101" s="31"/>
      <c r="M101" s="47">
        <f>(K101/$AP101)</f>
        <v>28.828945366002131</v>
      </c>
      <c r="N101" s="31"/>
      <c r="O101" s="47">
        <f>IF(M$219,M101/M$219*100,0)</f>
        <v>1208.451334846013</v>
      </c>
      <c r="P101" s="19"/>
      <c r="Q101" s="36">
        <v>143592</v>
      </c>
      <c r="R101" s="31"/>
      <c r="S101" s="47">
        <f>(Q101/$AP101)</f>
        <v>21.852381677065896</v>
      </c>
      <c r="T101" s="31"/>
      <c r="U101" s="47">
        <f>IF(S$219,S101/S$219*100,0)</f>
        <v>71.01639391020764</v>
      </c>
      <c r="V101" s="19"/>
      <c r="W101" s="36">
        <f>(E101+K101+Q101)</f>
        <v>645402</v>
      </c>
      <c r="X101" s="19"/>
      <c r="Y101" s="19"/>
      <c r="Z101" s="36">
        <v>0</v>
      </c>
      <c r="AA101" s="19"/>
      <c r="AB101" s="47">
        <f>IF($W101,Z101/$W101*100,0)</f>
        <v>0</v>
      </c>
      <c r="AC101" s="19"/>
      <c r="AD101" s="36">
        <v>0</v>
      </c>
      <c r="AE101" s="19"/>
      <c r="AF101" s="47">
        <f>IF($W101,AD101/$W101*100,0)</f>
        <v>0</v>
      </c>
      <c r="AG101" s="19"/>
      <c r="AH101" s="36">
        <v>0</v>
      </c>
      <c r="AI101" s="19"/>
      <c r="AJ101" s="47">
        <f>IF($W101,AH101/$W101*100,0)</f>
        <v>0</v>
      </c>
      <c r="AK101" s="19"/>
      <c r="AL101" s="36">
        <v>7498</v>
      </c>
      <c r="AM101" s="19"/>
      <c r="AN101" s="30">
        <v>11</v>
      </c>
      <c r="AO101" s="19"/>
      <c r="AP101" s="35">
        <v>6571</v>
      </c>
      <c r="AQ101" s="19"/>
      <c r="AR101" s="35">
        <f>IF(E101,AP101,0)</f>
        <v>6571</v>
      </c>
      <c r="AS101" s="19"/>
      <c r="AT101" s="35">
        <f>IF(K101,AP101,0)</f>
        <v>6571</v>
      </c>
      <c r="AU101" s="19"/>
      <c r="AV101" s="35">
        <f>IF(Q101,AP101,0)</f>
        <v>6571</v>
      </c>
    </row>
    <row r="102" spans="1:48" ht="8.85" customHeight="1" x14ac:dyDescent="0.25">
      <c r="A102" s="30">
        <v>12</v>
      </c>
      <c r="B102" s="31"/>
      <c r="C102" s="30" t="s">
        <v>142</v>
      </c>
      <c r="D102" s="31"/>
      <c r="E102" s="36">
        <v>1569927</v>
      </c>
      <c r="F102" s="31"/>
      <c r="G102" s="47">
        <f>(E102/$AP102)</f>
        <v>47.321165903062457</v>
      </c>
      <c r="H102" s="31"/>
      <c r="I102" s="47">
        <f>IF(G$219,G102/G$219*100,0)</f>
        <v>83.974319625698442</v>
      </c>
      <c r="J102" s="19"/>
      <c r="K102" s="36">
        <v>62658</v>
      </c>
      <c r="L102" s="31"/>
      <c r="M102" s="47">
        <f>(K102/$AP102)</f>
        <v>1.8886544489992765</v>
      </c>
      <c r="N102" s="31"/>
      <c r="O102" s="47">
        <f>IF(M$219,M102/M$219*100,0)</f>
        <v>79.168591184317137</v>
      </c>
      <c r="P102" s="19"/>
      <c r="Q102" s="36">
        <v>1070630</v>
      </c>
      <c r="R102" s="31"/>
      <c r="S102" s="47">
        <f>(Q102/$AP102)</f>
        <v>32.271220159151191</v>
      </c>
      <c r="T102" s="31"/>
      <c r="U102" s="47">
        <f>IF(S$219,S102/S$219*100,0)</f>
        <v>104.87578501296939</v>
      </c>
      <c r="V102" s="19"/>
      <c r="W102" s="36">
        <f>(E102+K102+Q102)</f>
        <v>2703215</v>
      </c>
      <c r="X102" s="19"/>
      <c r="Y102" s="19"/>
      <c r="Z102" s="36">
        <v>151636</v>
      </c>
      <c r="AA102" s="19"/>
      <c r="AB102" s="47">
        <f>IF($W102,Z102/$W102*100,0)</f>
        <v>5.6094687252031381</v>
      </c>
      <c r="AC102" s="19"/>
      <c r="AD102" s="36">
        <v>0</v>
      </c>
      <c r="AE102" s="19"/>
      <c r="AF102" s="47">
        <f>IF($W102,AD102/$W102*100,0)</f>
        <v>0</v>
      </c>
      <c r="AG102" s="19"/>
      <c r="AH102" s="36">
        <v>0</v>
      </c>
      <c r="AI102" s="19"/>
      <c r="AJ102" s="47">
        <f>IF($W102,AH102/$W102*100,0)</f>
        <v>0</v>
      </c>
      <c r="AK102" s="19"/>
      <c r="AL102" s="36">
        <v>160335</v>
      </c>
      <c r="AM102" s="19"/>
      <c r="AN102" s="30">
        <v>12</v>
      </c>
      <c r="AO102" s="19"/>
      <c r="AP102" s="35">
        <v>33176</v>
      </c>
      <c r="AQ102" s="19"/>
      <c r="AR102" s="35">
        <f>IF(E102,AP102,0)</f>
        <v>33176</v>
      </c>
      <c r="AS102" s="19"/>
      <c r="AT102" s="35">
        <f>IF(K102,AP102,0)</f>
        <v>33176</v>
      </c>
      <c r="AU102" s="19"/>
      <c r="AV102" s="35">
        <f>IF(Q102,AP102,0)</f>
        <v>33176</v>
      </c>
    </row>
    <row r="103" spans="1:48" ht="8.85" customHeight="1" x14ac:dyDescent="0.25">
      <c r="A103" s="30">
        <v>13</v>
      </c>
      <c r="B103" s="31"/>
      <c r="C103" s="30" t="s">
        <v>143</v>
      </c>
      <c r="D103" s="31"/>
      <c r="E103" s="36">
        <v>18283</v>
      </c>
      <c r="F103" s="31"/>
      <c r="G103" s="47">
        <f>(E103/$AP103)</f>
        <v>1.0956433151555103</v>
      </c>
      <c r="H103" s="31"/>
      <c r="I103" s="47">
        <f>IF(G$219,G103/G$219*100,0)</f>
        <v>1.9442864558980442</v>
      </c>
      <c r="J103" s="19"/>
      <c r="K103" s="36">
        <v>26599</v>
      </c>
      <c r="L103" s="31"/>
      <c r="M103" s="47">
        <f>(K103/$AP103)</f>
        <v>1.5939953257026427</v>
      </c>
      <c r="N103" s="31"/>
      <c r="O103" s="47">
        <f>IF(M$219,M103/M$219*100,0)</f>
        <v>66.817074111746805</v>
      </c>
      <c r="P103" s="19"/>
      <c r="Q103" s="36">
        <v>282859</v>
      </c>
      <c r="R103" s="31"/>
      <c r="S103" s="47">
        <f>(Q103/$AP103)</f>
        <v>16.95085995085995</v>
      </c>
      <c r="T103" s="31"/>
      <c r="U103" s="47">
        <f>IF(S$219,S103/S$219*100,0)</f>
        <v>55.087311084741451</v>
      </c>
      <c r="V103" s="19"/>
      <c r="W103" s="36">
        <f>(E103+K103+Q103)</f>
        <v>327741</v>
      </c>
      <c r="X103" s="19"/>
      <c r="Y103" s="19"/>
      <c r="Z103" s="36">
        <v>78475</v>
      </c>
      <c r="AA103" s="19"/>
      <c r="AB103" s="47">
        <f>IF($W103,Z103/$W103*100,0)</f>
        <v>23.944212045487138</v>
      </c>
      <c r="AC103" s="19"/>
      <c r="AD103" s="36">
        <v>0</v>
      </c>
      <c r="AE103" s="19"/>
      <c r="AF103" s="47">
        <f>IF($W103,AD103/$W103*100,0)</f>
        <v>0</v>
      </c>
      <c r="AG103" s="19"/>
      <c r="AH103" s="36">
        <v>0</v>
      </c>
      <c r="AI103" s="19"/>
      <c r="AJ103" s="47">
        <f>IF($W103,AH103/$W103*100,0)</f>
        <v>0</v>
      </c>
      <c r="AK103" s="19"/>
      <c r="AL103" s="36">
        <v>18916</v>
      </c>
      <c r="AM103" s="19"/>
      <c r="AN103" s="30">
        <v>13</v>
      </c>
      <c r="AO103" s="19"/>
      <c r="AP103" s="35">
        <v>16687</v>
      </c>
      <c r="AQ103" s="19"/>
      <c r="AR103" s="35">
        <f>IF(E103,AP103,0)</f>
        <v>16687</v>
      </c>
      <c r="AS103" s="19"/>
      <c r="AT103" s="35">
        <f>IF(K103,AP103,0)</f>
        <v>16687</v>
      </c>
      <c r="AU103" s="19"/>
      <c r="AV103" s="35">
        <f>IF(Q103,AP103,0)</f>
        <v>16687</v>
      </c>
    </row>
    <row r="104" spans="1:48" ht="8.85" customHeight="1" x14ac:dyDescent="0.25">
      <c r="A104" s="30">
        <v>14</v>
      </c>
      <c r="B104" s="31"/>
      <c r="C104" s="30" t="s">
        <v>144</v>
      </c>
      <c r="D104" s="31"/>
      <c r="E104" s="36">
        <v>708648</v>
      </c>
      <c r="F104" s="31"/>
      <c r="G104" s="47">
        <f>(E104/$AP104)</f>
        <v>31.533306634628222</v>
      </c>
      <c r="H104" s="31"/>
      <c r="I104" s="47">
        <f>IF(G$219,G104/G$219*100,0)</f>
        <v>55.957792240703419</v>
      </c>
      <c r="J104" s="19"/>
      <c r="K104" s="36">
        <v>0</v>
      </c>
      <c r="L104" s="31"/>
      <c r="M104" s="47">
        <f>(K104/$AP104)</f>
        <v>0</v>
      </c>
      <c r="N104" s="31"/>
      <c r="O104" s="47">
        <f>IF(M$219,M104/M$219*100,0)</f>
        <v>0</v>
      </c>
      <c r="P104" s="19"/>
      <c r="Q104" s="36">
        <v>599639</v>
      </c>
      <c r="R104" s="31"/>
      <c r="S104" s="47">
        <f>(Q104/$AP104)</f>
        <v>26.682641391892492</v>
      </c>
      <c r="T104" s="31"/>
      <c r="U104" s="47">
        <f>IF(S$219,S104/S$219*100,0)</f>
        <v>86.713887742504227</v>
      </c>
      <c r="V104" s="19"/>
      <c r="W104" s="36">
        <f>(E104+K104+Q104)</f>
        <v>1308287</v>
      </c>
      <c r="X104" s="19"/>
      <c r="Y104" s="19"/>
      <c r="Z104" s="36">
        <v>142024</v>
      </c>
      <c r="AA104" s="19"/>
      <c r="AB104" s="47">
        <f>IF($W104,Z104/$W104*100,0)</f>
        <v>10.855722024295893</v>
      </c>
      <c r="AC104" s="19"/>
      <c r="AD104" s="36">
        <v>0</v>
      </c>
      <c r="AE104" s="19"/>
      <c r="AF104" s="47">
        <f>IF($W104,AD104/$W104*100,0)</f>
        <v>0</v>
      </c>
      <c r="AG104" s="19"/>
      <c r="AH104" s="36">
        <v>0</v>
      </c>
      <c r="AI104" s="19"/>
      <c r="AJ104" s="47">
        <f>IF($W104,AH104/$W104*100,0)</f>
        <v>0</v>
      </c>
      <c r="AK104" s="19"/>
      <c r="AL104" s="36">
        <v>83627</v>
      </c>
      <c r="AM104" s="19"/>
      <c r="AN104" s="30">
        <v>14</v>
      </c>
      <c r="AO104" s="19"/>
      <c r="AP104" s="35">
        <v>22473</v>
      </c>
      <c r="AQ104" s="19"/>
      <c r="AR104" s="35">
        <f>IF(E104,AP104,0)</f>
        <v>22473</v>
      </c>
      <c r="AS104" s="19"/>
      <c r="AT104" s="35">
        <f>IF(K104,AP104,0)</f>
        <v>0</v>
      </c>
      <c r="AU104" s="19"/>
      <c r="AV104" s="35">
        <f>IF(Q104,AP104,0)</f>
        <v>22473</v>
      </c>
    </row>
    <row r="105" spans="1:48" ht="8.85" customHeight="1" x14ac:dyDescent="0.25">
      <c r="A105" s="30">
        <v>15</v>
      </c>
      <c r="B105" s="31"/>
      <c r="C105" s="30" t="s">
        <v>145</v>
      </c>
      <c r="D105" s="31"/>
      <c r="E105" s="36">
        <v>205246</v>
      </c>
      <c r="F105" s="31"/>
      <c r="G105" s="47">
        <f>(E105/$AP105)</f>
        <v>12.135398805652457</v>
      </c>
      <c r="H105" s="31"/>
      <c r="I105" s="47">
        <f>IF(G$219,G105/G$219*100,0)</f>
        <v>21.535011630498069</v>
      </c>
      <c r="J105" s="19"/>
      <c r="K105" s="36">
        <v>17563</v>
      </c>
      <c r="L105" s="31"/>
      <c r="M105" s="47">
        <f>(K105/$AP105)</f>
        <v>1.0384319754035358</v>
      </c>
      <c r="N105" s="31"/>
      <c r="O105" s="47">
        <f>IF(M$219,M105/M$219*100,0)</f>
        <v>43.528977244622943</v>
      </c>
      <c r="P105" s="19"/>
      <c r="Q105" s="36">
        <v>223173</v>
      </c>
      <c r="R105" s="31"/>
      <c r="S105" s="47">
        <f>(Q105/$AP105)</f>
        <v>13.195352687281973</v>
      </c>
      <c r="T105" s="31"/>
      <c r="U105" s="47">
        <f>IF(S$219,S105/S$219*100,0)</f>
        <v>42.882573536943433</v>
      </c>
      <c r="V105" s="19"/>
      <c r="W105" s="36">
        <f>(E105+K105+Q105)</f>
        <v>445982</v>
      </c>
      <c r="X105" s="19"/>
      <c r="Y105" s="19"/>
      <c r="Z105" s="36">
        <v>54801</v>
      </c>
      <c r="AA105" s="19"/>
      <c r="AB105" s="47">
        <f>IF($W105,Z105/$W105*100,0)</f>
        <v>12.287715647716723</v>
      </c>
      <c r="AC105" s="19"/>
      <c r="AD105" s="36">
        <v>0</v>
      </c>
      <c r="AE105" s="19"/>
      <c r="AF105" s="47">
        <f>IF($W105,AD105/$W105*100,0)</f>
        <v>0</v>
      </c>
      <c r="AG105" s="19"/>
      <c r="AH105" s="36">
        <v>0</v>
      </c>
      <c r="AI105" s="19"/>
      <c r="AJ105" s="47">
        <f>IF($W105,AH105/$W105*100,0)</f>
        <v>0</v>
      </c>
      <c r="AK105" s="19"/>
      <c r="AL105" s="36">
        <v>27777</v>
      </c>
      <c r="AM105" s="19"/>
      <c r="AN105" s="30">
        <v>15</v>
      </c>
      <c r="AO105" s="19"/>
      <c r="AP105" s="35">
        <v>16913</v>
      </c>
      <c r="AQ105" s="19"/>
      <c r="AR105" s="35">
        <f>IF(E105,AP105,0)</f>
        <v>16913</v>
      </c>
      <c r="AS105" s="19"/>
      <c r="AT105" s="35">
        <f>IF(K105,AP105,0)</f>
        <v>16913</v>
      </c>
      <c r="AU105" s="19"/>
      <c r="AV105" s="35">
        <f>IF(Q105,AP105,0)</f>
        <v>16913</v>
      </c>
    </row>
    <row r="106" spans="1:48" ht="8.85" customHeight="1" x14ac:dyDescent="0.25">
      <c r="A106" s="37"/>
      <c r="B106" s="31"/>
      <c r="C106" s="30"/>
      <c r="D106" s="31"/>
      <c r="E106" s="31"/>
      <c r="F106" s="31"/>
      <c r="G106" s="38"/>
      <c r="H106" s="31"/>
      <c r="I106" s="38"/>
      <c r="J106" s="19"/>
      <c r="K106" s="31"/>
      <c r="L106" s="31"/>
      <c r="M106" s="38"/>
      <c r="N106" s="31"/>
      <c r="O106" s="38"/>
      <c r="P106" s="19"/>
      <c r="Q106" s="31"/>
      <c r="R106" s="31"/>
      <c r="S106" s="38"/>
      <c r="T106" s="31"/>
      <c r="U106" s="38"/>
      <c r="V106" s="19"/>
      <c r="W106" s="30"/>
      <c r="X106" s="19"/>
      <c r="Y106" s="19"/>
      <c r="Z106" s="31"/>
      <c r="AA106" s="19"/>
      <c r="AB106" s="38"/>
      <c r="AC106" s="19"/>
      <c r="AD106" s="31"/>
      <c r="AE106" s="19"/>
      <c r="AF106" s="38"/>
      <c r="AG106" s="19"/>
      <c r="AH106" s="31"/>
      <c r="AI106" s="19"/>
      <c r="AJ106" s="38"/>
      <c r="AK106" s="19"/>
      <c r="AL106" s="31"/>
      <c r="AM106" s="19"/>
      <c r="AN106" s="37"/>
      <c r="AO106" s="19"/>
      <c r="AP106" s="19"/>
      <c r="AQ106" s="19"/>
      <c r="AR106" s="19"/>
      <c r="AS106" s="19"/>
      <c r="AT106" s="19"/>
      <c r="AU106" s="19"/>
      <c r="AV106" s="19"/>
    </row>
    <row r="107" spans="1:48" ht="8.85" customHeight="1" x14ac:dyDescent="0.25">
      <c r="A107" s="30">
        <v>16</v>
      </c>
      <c r="B107" s="31"/>
      <c r="C107" s="30" t="s">
        <v>146</v>
      </c>
      <c r="D107" s="31"/>
      <c r="E107" s="36">
        <v>617711</v>
      </c>
      <c r="F107" s="31"/>
      <c r="G107" s="47">
        <f>(E107/$AP107)</f>
        <v>11.117508369029192</v>
      </c>
      <c r="H107" s="31"/>
      <c r="I107" s="47">
        <f>IF(G$219,G107/G$219*100,0)</f>
        <v>19.728702440144581</v>
      </c>
      <c r="J107" s="19"/>
      <c r="K107" s="36">
        <v>0</v>
      </c>
      <c r="L107" s="31"/>
      <c r="M107" s="47">
        <f>(K107/$AP107)</f>
        <v>0</v>
      </c>
      <c r="N107" s="31"/>
      <c r="O107" s="47">
        <f>IF(M$219,M107/M$219*100,0)</f>
        <v>0</v>
      </c>
      <c r="P107" s="19"/>
      <c r="Q107" s="36">
        <v>1098741</v>
      </c>
      <c r="R107" s="31"/>
      <c r="S107" s="47">
        <f>(Q107/$AP107)</f>
        <v>19.775044094884993</v>
      </c>
      <c r="T107" s="31"/>
      <c r="U107" s="47">
        <f>IF(S$219,S107/S$219*100,0)</f>
        <v>64.265412429069357</v>
      </c>
      <c r="V107" s="19"/>
      <c r="W107" s="36">
        <f>(E107+K107+Q107)</f>
        <v>1716452</v>
      </c>
      <c r="X107" s="19"/>
      <c r="Y107" s="19"/>
      <c r="Z107" s="36">
        <v>160311</v>
      </c>
      <c r="AA107" s="19"/>
      <c r="AB107" s="47">
        <f>IF($W107,Z107/$W107*100,0)</f>
        <v>9.3396727668469612</v>
      </c>
      <c r="AC107" s="19"/>
      <c r="AD107" s="36">
        <v>0</v>
      </c>
      <c r="AE107" s="19"/>
      <c r="AF107" s="47">
        <f>IF($W107,AD107/$W107*100,0)</f>
        <v>0</v>
      </c>
      <c r="AG107" s="19"/>
      <c r="AH107" s="36">
        <v>0</v>
      </c>
      <c r="AI107" s="19"/>
      <c r="AJ107" s="47">
        <f>IF($W107,AH107/$W107*100,0)</f>
        <v>0</v>
      </c>
      <c r="AK107" s="19"/>
      <c r="AL107" s="36">
        <v>201168</v>
      </c>
      <c r="AM107" s="19"/>
      <c r="AN107" s="30">
        <v>16</v>
      </c>
      <c r="AO107" s="19"/>
      <c r="AP107" s="35">
        <v>55562</v>
      </c>
      <c r="AQ107" s="19"/>
      <c r="AR107" s="35">
        <f>IF(E107,AP107,0)</f>
        <v>55562</v>
      </c>
      <c r="AS107" s="19"/>
      <c r="AT107" s="35">
        <f>IF(K107,AP107,0)</f>
        <v>0</v>
      </c>
      <c r="AU107" s="19"/>
      <c r="AV107" s="35">
        <f>IF(Q107,AP107,0)</f>
        <v>55562</v>
      </c>
    </row>
    <row r="108" spans="1:48" ht="8.85" customHeight="1" x14ac:dyDescent="0.25">
      <c r="A108" s="30">
        <v>17</v>
      </c>
      <c r="B108" s="31"/>
      <c r="C108" s="30" t="s">
        <v>147</v>
      </c>
      <c r="D108" s="31"/>
      <c r="E108" s="36">
        <v>481138</v>
      </c>
      <c r="F108" s="31"/>
      <c r="G108" s="47">
        <f>(E108/$AP108)</f>
        <v>16.197751144626988</v>
      </c>
      <c r="H108" s="31"/>
      <c r="I108" s="47">
        <f>IF(G$219,G108/G$219*100,0)</f>
        <v>28.743905731798602</v>
      </c>
      <c r="J108" s="19"/>
      <c r="K108" s="36">
        <v>0</v>
      </c>
      <c r="L108" s="31"/>
      <c r="M108" s="47">
        <f>(K108/$AP108)</f>
        <v>0</v>
      </c>
      <c r="N108" s="31"/>
      <c r="O108" s="47">
        <f>IF(M$219,M108/M$219*100,0)</f>
        <v>0</v>
      </c>
      <c r="P108" s="19"/>
      <c r="Q108" s="36">
        <v>326290</v>
      </c>
      <c r="R108" s="31"/>
      <c r="S108" s="47">
        <f>(Q108/$AP108)</f>
        <v>10.984715863183409</v>
      </c>
      <c r="T108" s="31"/>
      <c r="U108" s="47">
        <f>IF(S$219,S108/S$219*100,0)</f>
        <v>35.698392983417918</v>
      </c>
      <c r="V108" s="19"/>
      <c r="W108" s="36">
        <f>(E108+K108+Q108)</f>
        <v>807428</v>
      </c>
      <c r="X108" s="19"/>
      <c r="Y108" s="19"/>
      <c r="Z108" s="36">
        <v>0</v>
      </c>
      <c r="AA108" s="19"/>
      <c r="AB108" s="47">
        <f>IF($W108,Z108/$W108*100,0)</f>
        <v>0</v>
      </c>
      <c r="AC108" s="19"/>
      <c r="AD108" s="36">
        <v>0</v>
      </c>
      <c r="AE108" s="19"/>
      <c r="AF108" s="47">
        <f>IF($W108,AD108/$W108*100,0)</f>
        <v>0</v>
      </c>
      <c r="AG108" s="19"/>
      <c r="AH108" s="36">
        <v>0</v>
      </c>
      <c r="AI108" s="19"/>
      <c r="AJ108" s="47">
        <f>IF($W108,AH108/$W108*100,0)</f>
        <v>0</v>
      </c>
      <c r="AK108" s="19"/>
      <c r="AL108" s="36">
        <v>85910</v>
      </c>
      <c r="AM108" s="19"/>
      <c r="AN108" s="30">
        <v>17</v>
      </c>
      <c r="AO108" s="19"/>
      <c r="AP108" s="35">
        <v>29704</v>
      </c>
      <c r="AQ108" s="19"/>
      <c r="AR108" s="35">
        <f>IF(E108,AP108,0)</f>
        <v>29704</v>
      </c>
      <c r="AS108" s="19"/>
      <c r="AT108" s="35">
        <f>IF(K108,AP108,0)</f>
        <v>0</v>
      </c>
      <c r="AU108" s="19"/>
      <c r="AV108" s="35">
        <f>IF(Q108,AP108,0)</f>
        <v>29704</v>
      </c>
    </row>
    <row r="109" spans="1:48" ht="8.85" customHeight="1" x14ac:dyDescent="0.25">
      <c r="A109" s="30">
        <v>18</v>
      </c>
      <c r="B109" s="31"/>
      <c r="C109" s="30" t="s">
        <v>148</v>
      </c>
      <c r="D109" s="31"/>
      <c r="E109" s="36">
        <v>1073232</v>
      </c>
      <c r="F109" s="31"/>
      <c r="G109" s="47">
        <f>(E109/$AP109)</f>
        <v>36.913806149824588</v>
      </c>
      <c r="H109" s="31"/>
      <c r="I109" s="47">
        <f>IF(G$219,G109/G$219*100,0)</f>
        <v>65.505819585603959</v>
      </c>
      <c r="J109" s="19"/>
      <c r="K109" s="36">
        <v>0</v>
      </c>
      <c r="L109" s="31"/>
      <c r="M109" s="47">
        <f>(K109/$AP109)</f>
        <v>0</v>
      </c>
      <c r="N109" s="31"/>
      <c r="O109" s="47">
        <f>IF(M$219,M109/M$219*100,0)</f>
        <v>0</v>
      </c>
      <c r="P109" s="19"/>
      <c r="Q109" s="36">
        <v>395066</v>
      </c>
      <c r="R109" s="31"/>
      <c r="S109" s="47">
        <f>(Q109/$AP109)</f>
        <v>13.588291944692852</v>
      </c>
      <c r="T109" s="31"/>
      <c r="U109" s="47">
        <f>IF(S$219,S109/S$219*100,0)</f>
        <v>44.159556956849642</v>
      </c>
      <c r="V109" s="19"/>
      <c r="W109" s="36">
        <f>(E109+K109+Q109)</f>
        <v>1468298</v>
      </c>
      <c r="X109" s="19"/>
      <c r="Y109" s="19"/>
      <c r="Z109" s="36">
        <v>63124</v>
      </c>
      <c r="AA109" s="19"/>
      <c r="AB109" s="47">
        <f>IF($W109,Z109/$W109*100,0)</f>
        <v>4.2991272888746019</v>
      </c>
      <c r="AC109" s="19"/>
      <c r="AD109" s="36">
        <v>0</v>
      </c>
      <c r="AE109" s="19"/>
      <c r="AF109" s="47">
        <f>IF($W109,AD109/$W109*100,0)</f>
        <v>0</v>
      </c>
      <c r="AG109" s="19"/>
      <c r="AH109" s="36">
        <v>0</v>
      </c>
      <c r="AI109" s="19"/>
      <c r="AJ109" s="47">
        <f>IF($W109,AH109/$W109*100,0)</f>
        <v>0</v>
      </c>
      <c r="AK109" s="19"/>
      <c r="AL109" s="36">
        <v>265067</v>
      </c>
      <c r="AM109" s="19"/>
      <c r="AN109" s="30">
        <v>18</v>
      </c>
      <c r="AO109" s="19"/>
      <c r="AP109" s="35">
        <v>29074</v>
      </c>
      <c r="AQ109" s="19"/>
      <c r="AR109" s="35">
        <f>IF(E109,AP109,0)</f>
        <v>29074</v>
      </c>
      <c r="AS109" s="19"/>
      <c r="AT109" s="35">
        <f>IF(K109,AP109,0)</f>
        <v>0</v>
      </c>
      <c r="AU109" s="19"/>
      <c r="AV109" s="35">
        <f>IF(Q109,AP109,0)</f>
        <v>29074</v>
      </c>
    </row>
    <row r="110" spans="1:48" ht="8.85" customHeight="1" x14ac:dyDescent="0.25">
      <c r="A110" s="30">
        <v>19</v>
      </c>
      <c r="B110" s="31"/>
      <c r="C110" s="30" t="s">
        <v>149</v>
      </c>
      <c r="D110" s="31"/>
      <c r="E110" s="36">
        <v>474218</v>
      </c>
      <c r="F110" s="31"/>
      <c r="G110" s="47">
        <f>(E110/$AP110)</f>
        <v>65.382324555356405</v>
      </c>
      <c r="H110" s="31"/>
      <c r="I110" s="47">
        <f>IF(G$219,G110/G$219*100,0)</f>
        <v>116.02495659827623</v>
      </c>
      <c r="J110" s="19"/>
      <c r="K110" s="36">
        <v>7113</v>
      </c>
      <c r="L110" s="31"/>
      <c r="M110" s="47">
        <f>(K110/$AP110)</f>
        <v>0.98069764235488766</v>
      </c>
      <c r="N110" s="31"/>
      <c r="O110" s="47">
        <f>IF(M$219,M110/M$219*100,0)</f>
        <v>41.10887026695454</v>
      </c>
      <c r="P110" s="19"/>
      <c r="Q110" s="36">
        <v>90622</v>
      </c>
      <c r="R110" s="31"/>
      <c r="S110" s="47">
        <f>(Q110/$AP110)</f>
        <v>12.494416103681235</v>
      </c>
      <c r="T110" s="31"/>
      <c r="U110" s="47">
        <f>IF(S$219,S110/S$219*100,0)</f>
        <v>40.604653021793943</v>
      </c>
      <c r="V110" s="19"/>
      <c r="W110" s="36">
        <f>(E110+K110+Q110)</f>
        <v>571953</v>
      </c>
      <c r="X110" s="19"/>
      <c r="Y110" s="19"/>
      <c r="Z110" s="36">
        <v>5000</v>
      </c>
      <c r="AA110" s="19"/>
      <c r="AB110" s="47">
        <f>IF($W110,Z110/$W110*100,0)</f>
        <v>0.87419770505618466</v>
      </c>
      <c r="AC110" s="19"/>
      <c r="AD110" s="36">
        <v>0</v>
      </c>
      <c r="AE110" s="19"/>
      <c r="AF110" s="47">
        <f>IF($W110,AD110/$W110*100,0)</f>
        <v>0</v>
      </c>
      <c r="AG110" s="19"/>
      <c r="AH110" s="36">
        <v>0</v>
      </c>
      <c r="AI110" s="19"/>
      <c r="AJ110" s="47">
        <f>IF($W110,AH110/$W110*100,0)</f>
        <v>0</v>
      </c>
      <c r="AK110" s="19"/>
      <c r="AL110" s="36">
        <v>44439</v>
      </c>
      <c r="AM110" s="19"/>
      <c r="AN110" s="30">
        <v>19</v>
      </c>
      <c r="AO110" s="19"/>
      <c r="AP110" s="35">
        <v>7253</v>
      </c>
      <c r="AQ110" s="19"/>
      <c r="AR110" s="35">
        <f>IF(E110,AP110,0)</f>
        <v>7253</v>
      </c>
      <c r="AS110" s="19"/>
      <c r="AT110" s="35">
        <f>IF(K110,AP110,0)</f>
        <v>7253</v>
      </c>
      <c r="AU110" s="19"/>
      <c r="AV110" s="35">
        <f>IF(Q110,AP110,0)</f>
        <v>7253</v>
      </c>
    </row>
    <row r="111" spans="1:48" ht="8.85" customHeight="1" x14ac:dyDescent="0.25">
      <c r="A111" s="30">
        <v>20</v>
      </c>
      <c r="B111" s="31"/>
      <c r="C111" s="30" t="s">
        <v>150</v>
      </c>
      <c r="D111" s="31"/>
      <c r="E111" s="36">
        <v>16506</v>
      </c>
      <c r="F111" s="31"/>
      <c r="G111" s="47">
        <f>(E111/$AP111)</f>
        <v>1.340207859694706</v>
      </c>
      <c r="H111" s="31"/>
      <c r="I111" s="47">
        <f>IF(G$219,G111/G$219*100,0)</f>
        <v>2.3782812833779543</v>
      </c>
      <c r="J111" s="19"/>
      <c r="K111" s="36">
        <v>70460</v>
      </c>
      <c r="L111" s="31"/>
      <c r="M111" s="47">
        <f>(K111/$AP111)</f>
        <v>5.7210133160116925</v>
      </c>
      <c r="N111" s="31"/>
      <c r="O111" s="47">
        <f>IF(M$219,M111/M$219*100,0)</f>
        <v>239.81335739597634</v>
      </c>
      <c r="P111" s="19"/>
      <c r="Q111" s="36">
        <v>261748</v>
      </c>
      <c r="R111" s="31"/>
      <c r="S111" s="47">
        <f>(Q111/$AP111)</f>
        <v>21.252679441377069</v>
      </c>
      <c r="T111" s="31"/>
      <c r="U111" s="47">
        <f>IF(S$219,S111/S$219*100,0)</f>
        <v>69.067467206112639</v>
      </c>
      <c r="V111" s="19"/>
      <c r="W111" s="36">
        <f>(E111+K111+Q111)</f>
        <v>348714</v>
      </c>
      <c r="X111" s="19"/>
      <c r="Y111" s="19"/>
      <c r="Z111" s="36">
        <v>49334</v>
      </c>
      <c r="AA111" s="19"/>
      <c r="AB111" s="47">
        <f>IF($W111,Z111/$W111*100,0)</f>
        <v>14.147410198615484</v>
      </c>
      <c r="AC111" s="19"/>
      <c r="AD111" s="36">
        <v>0</v>
      </c>
      <c r="AE111" s="19"/>
      <c r="AF111" s="47">
        <f>IF($W111,AD111/$W111*100,0)</f>
        <v>0</v>
      </c>
      <c r="AG111" s="19"/>
      <c r="AH111" s="36">
        <v>0</v>
      </c>
      <c r="AI111" s="19"/>
      <c r="AJ111" s="47">
        <f>IF($W111,AH111/$W111*100,0)</f>
        <v>0</v>
      </c>
      <c r="AK111" s="19"/>
      <c r="AL111" s="36">
        <v>3240</v>
      </c>
      <c r="AM111" s="19"/>
      <c r="AN111" s="30">
        <v>20</v>
      </c>
      <c r="AO111" s="19"/>
      <c r="AP111" s="35">
        <v>12316</v>
      </c>
      <c r="AQ111" s="19"/>
      <c r="AR111" s="35">
        <f>IF(E111,AP111,0)</f>
        <v>12316</v>
      </c>
      <c r="AS111" s="19"/>
      <c r="AT111" s="35">
        <f>IF(K111,AP111,0)</f>
        <v>12316</v>
      </c>
      <c r="AU111" s="19"/>
      <c r="AV111" s="35">
        <f>IF(Q111,AP111,0)</f>
        <v>12316</v>
      </c>
    </row>
    <row r="112" spans="1:48" ht="8.85" customHeight="1" x14ac:dyDescent="0.25">
      <c r="A112" s="37"/>
      <c r="B112" s="31"/>
      <c r="C112" s="30"/>
      <c r="D112" s="31"/>
      <c r="E112" s="277"/>
      <c r="F112" s="31"/>
      <c r="G112" s="38"/>
      <c r="H112" s="31"/>
      <c r="I112" s="38"/>
      <c r="J112" s="19"/>
      <c r="K112" s="277"/>
      <c r="L112" s="31"/>
      <c r="M112" s="38"/>
      <c r="N112" s="31"/>
      <c r="O112" s="38"/>
      <c r="P112" s="19"/>
      <c r="Q112" s="277"/>
      <c r="R112" s="31"/>
      <c r="S112" s="38"/>
      <c r="T112" s="31"/>
      <c r="U112" s="38"/>
      <c r="V112" s="19"/>
      <c r="W112" s="56"/>
      <c r="X112" s="19"/>
      <c r="Y112" s="19"/>
      <c r="Z112" s="277"/>
      <c r="AA112" s="19"/>
      <c r="AB112" s="38"/>
      <c r="AC112" s="19"/>
      <c r="AD112" s="277"/>
      <c r="AE112" s="19"/>
      <c r="AF112" s="38"/>
      <c r="AG112" s="19"/>
      <c r="AH112" s="277"/>
      <c r="AI112" s="19"/>
      <c r="AJ112" s="38"/>
      <c r="AK112" s="19"/>
      <c r="AL112" s="277"/>
      <c r="AM112" s="19"/>
      <c r="AN112" s="37"/>
      <c r="AO112" s="19"/>
      <c r="AP112" s="19"/>
      <c r="AQ112" s="19"/>
      <c r="AR112" s="19"/>
      <c r="AS112" s="19"/>
      <c r="AT112" s="19"/>
      <c r="AU112" s="19"/>
      <c r="AV112" s="19"/>
    </row>
    <row r="113" spans="1:48" ht="8.85" customHeight="1" x14ac:dyDescent="0.25">
      <c r="A113" s="30">
        <v>21</v>
      </c>
      <c r="B113" s="31"/>
      <c r="C113" s="30" t="s">
        <v>151</v>
      </c>
      <c r="D113" s="31"/>
      <c r="E113" s="36">
        <v>9219069</v>
      </c>
      <c r="F113" s="31"/>
      <c r="G113" s="47">
        <f>(E113/$AP113)</f>
        <v>27.605061039696015</v>
      </c>
      <c r="H113" s="31"/>
      <c r="I113" s="47">
        <f>IF(G$219,G113/G$219*100,0)</f>
        <v>48.986878805628251</v>
      </c>
      <c r="J113" s="19"/>
      <c r="K113" s="36">
        <v>743212</v>
      </c>
      <c r="L113" s="31"/>
      <c r="M113" s="47">
        <f>(K113/$AP113)</f>
        <v>2.2254321586523056</v>
      </c>
      <c r="N113" s="31"/>
      <c r="O113" s="47">
        <f>IF(M$219,M113/M$219*100,0)</f>
        <v>93.285634579755921</v>
      </c>
      <c r="P113" s="19"/>
      <c r="Q113" s="36">
        <v>9535730</v>
      </c>
      <c r="R113" s="31"/>
      <c r="S113" s="47">
        <f>(Q113/$AP113)</f>
        <v>28.55325290526196</v>
      </c>
      <c r="T113" s="31"/>
      <c r="U113" s="47">
        <f>IF(S$219,S113/S$219*100,0)</f>
        <v>92.793045888722929</v>
      </c>
      <c r="V113" s="19"/>
      <c r="W113" s="36">
        <f>(E113+K113+Q113)</f>
        <v>19498011</v>
      </c>
      <c r="X113" s="19"/>
      <c r="Y113" s="19"/>
      <c r="Z113" s="36">
        <v>257088</v>
      </c>
      <c r="AA113" s="19"/>
      <c r="AB113" s="47">
        <f>IF($W113,Z113/$W113*100,0)</f>
        <v>1.3185344905180327</v>
      </c>
      <c r="AC113" s="19"/>
      <c r="AD113" s="36">
        <v>0</v>
      </c>
      <c r="AE113" s="19"/>
      <c r="AF113" s="47">
        <f>IF($W113,AD113/$W113*100,0)</f>
        <v>0</v>
      </c>
      <c r="AG113" s="19"/>
      <c r="AH113" s="36">
        <v>0</v>
      </c>
      <c r="AI113" s="19"/>
      <c r="AJ113" s="47">
        <f>IF($W113,AH113/$W113*100,0)</f>
        <v>0</v>
      </c>
      <c r="AK113" s="19"/>
      <c r="AL113" s="36">
        <v>1319395</v>
      </c>
      <c r="AM113" s="19"/>
      <c r="AN113" s="30">
        <v>21</v>
      </c>
      <c r="AO113" s="19"/>
      <c r="AP113" s="35">
        <v>333963</v>
      </c>
      <c r="AQ113" s="19"/>
      <c r="AR113" s="35">
        <f>IF(E113,AP113,0)</f>
        <v>333963</v>
      </c>
      <c r="AS113" s="19"/>
      <c r="AT113" s="35">
        <f>IF(K113,AP113,0)</f>
        <v>333963</v>
      </c>
      <c r="AU113" s="19"/>
      <c r="AV113" s="35">
        <f>IF(Q113,AP113,0)</f>
        <v>333963</v>
      </c>
    </row>
    <row r="114" spans="1:48" ht="8.85" customHeight="1" x14ac:dyDescent="0.25">
      <c r="A114" s="30">
        <v>22</v>
      </c>
      <c r="B114" s="31"/>
      <c r="C114" s="30" t="s">
        <v>152</v>
      </c>
      <c r="D114" s="31"/>
      <c r="E114" s="36">
        <v>749813</v>
      </c>
      <c r="F114" s="31"/>
      <c r="G114" s="47">
        <f>(E114/$AP114)</f>
        <v>52.655407303370787</v>
      </c>
      <c r="H114" s="31"/>
      <c r="I114" s="47">
        <f>IF(G$219,G114/G$219*100,0)</f>
        <v>93.440259100387848</v>
      </c>
      <c r="J114" s="19"/>
      <c r="K114" s="36">
        <v>17000</v>
      </c>
      <c r="L114" s="31"/>
      <c r="M114" s="47">
        <f>(K114/$AP114)</f>
        <v>1.1938202247191012</v>
      </c>
      <c r="N114" s="31"/>
      <c r="O114" s="47">
        <f>IF(M$219,M114/M$219*100,0)</f>
        <v>50.042539739566919</v>
      </c>
      <c r="P114" s="19"/>
      <c r="Q114" s="36">
        <v>308683</v>
      </c>
      <c r="R114" s="31"/>
      <c r="S114" s="47">
        <f>(Q114/$AP114)</f>
        <v>21.677176966292134</v>
      </c>
      <c r="T114" s="31"/>
      <c r="U114" s="47">
        <f>IF(S$219,S114/S$219*100,0)</f>
        <v>70.447009440399853</v>
      </c>
      <c r="V114" s="19"/>
      <c r="W114" s="36">
        <f>(E114+K114+Q114)</f>
        <v>1075496</v>
      </c>
      <c r="X114" s="19"/>
      <c r="Y114" s="19"/>
      <c r="Z114" s="36">
        <v>54247</v>
      </c>
      <c r="AA114" s="19"/>
      <c r="AB114" s="47">
        <f>IF($W114,Z114/$W114*100,0)</f>
        <v>5.0439053236832123</v>
      </c>
      <c r="AC114" s="19"/>
      <c r="AD114" s="36">
        <v>0</v>
      </c>
      <c r="AE114" s="19"/>
      <c r="AF114" s="47">
        <f>IF($W114,AD114/$W114*100,0)</f>
        <v>0</v>
      </c>
      <c r="AG114" s="19"/>
      <c r="AH114" s="36">
        <v>0</v>
      </c>
      <c r="AI114" s="19"/>
      <c r="AJ114" s="47">
        <f>IF($W114,AH114/$W114*100,0)</f>
        <v>0</v>
      </c>
      <c r="AK114" s="19"/>
      <c r="AL114" s="36">
        <v>401022</v>
      </c>
      <c r="AM114" s="19"/>
      <c r="AN114" s="30">
        <v>22</v>
      </c>
      <c r="AO114" s="19"/>
      <c r="AP114" s="35">
        <v>14240</v>
      </c>
      <c r="AQ114" s="19"/>
      <c r="AR114" s="35">
        <f>IF(E114,AP114,0)</f>
        <v>14240</v>
      </c>
      <c r="AS114" s="19"/>
      <c r="AT114" s="35">
        <f>IF(K114,AP114,0)</f>
        <v>14240</v>
      </c>
      <c r="AU114" s="19"/>
      <c r="AV114" s="35">
        <f>IF(Q114,AP114,0)</f>
        <v>14240</v>
      </c>
    </row>
    <row r="115" spans="1:48" ht="8.85" customHeight="1" x14ac:dyDescent="0.25">
      <c r="A115" s="30">
        <v>23</v>
      </c>
      <c r="B115" s="31"/>
      <c r="C115" s="30" t="s">
        <v>153</v>
      </c>
      <c r="D115" s="31"/>
      <c r="E115" s="36">
        <v>0</v>
      </c>
      <c r="F115" s="31"/>
      <c r="G115" s="47">
        <f>(E115/$AP115)</f>
        <v>0</v>
      </c>
      <c r="H115" s="31"/>
      <c r="I115" s="47">
        <f>IF(G$219,G115/G$219*100,0)</f>
        <v>0</v>
      </c>
      <c r="J115" s="19"/>
      <c r="K115" s="36">
        <v>1200</v>
      </c>
      <c r="L115" s="31"/>
      <c r="M115" s="47">
        <f>(K115/$AP115)</f>
        <v>0.23006134969325154</v>
      </c>
      <c r="N115" s="31"/>
      <c r="O115" s="47">
        <f>IF(M$219,M115/M$219*100,0)</f>
        <v>9.643708488245661</v>
      </c>
      <c r="P115" s="19"/>
      <c r="Q115" s="36">
        <v>32709</v>
      </c>
      <c r="R115" s="31"/>
      <c r="S115" s="47">
        <f>(Q115/$AP115)</f>
        <v>6.270897239263804</v>
      </c>
      <c r="T115" s="31"/>
      <c r="U115" s="47">
        <f>IF(S$219,S115/S$219*100,0)</f>
        <v>20.379312200160459</v>
      </c>
      <c r="V115" s="19"/>
      <c r="W115" s="36">
        <f>(E115+K115+Q115)</f>
        <v>33909</v>
      </c>
      <c r="X115" s="19"/>
      <c r="Y115" s="19"/>
      <c r="Z115" s="36">
        <v>6867</v>
      </c>
      <c r="AA115" s="19"/>
      <c r="AB115" s="47">
        <f>IF($W115,Z115/$W115*100,0)</f>
        <v>20.251260727240556</v>
      </c>
      <c r="AC115" s="19"/>
      <c r="AD115" s="36">
        <v>0</v>
      </c>
      <c r="AE115" s="19"/>
      <c r="AF115" s="47">
        <f>IF($W115,AD115/$W115*100,0)</f>
        <v>0</v>
      </c>
      <c r="AG115" s="19"/>
      <c r="AH115" s="36">
        <v>0</v>
      </c>
      <c r="AI115" s="19"/>
      <c r="AJ115" s="47">
        <f>IF($W115,AH115/$W115*100,0)</f>
        <v>0</v>
      </c>
      <c r="AK115" s="19"/>
      <c r="AL115" s="36">
        <v>0</v>
      </c>
      <c r="AM115" s="19"/>
      <c r="AN115" s="30">
        <v>23</v>
      </c>
      <c r="AO115" s="19"/>
      <c r="AP115" s="35">
        <v>5216</v>
      </c>
      <c r="AQ115" s="19"/>
      <c r="AR115" s="35">
        <f>IF(E115,AP115,0)</f>
        <v>0</v>
      </c>
      <c r="AS115" s="19"/>
      <c r="AT115" s="35">
        <f>IF(K115,AP115,0)</f>
        <v>5216</v>
      </c>
      <c r="AU115" s="19"/>
      <c r="AV115" s="35">
        <f>IF(Q115,AP115,0)</f>
        <v>5216</v>
      </c>
    </row>
    <row r="116" spans="1:48" ht="8.85" customHeight="1" x14ac:dyDescent="0.25">
      <c r="A116" s="30">
        <v>24</v>
      </c>
      <c r="B116" s="31"/>
      <c r="C116" s="30" t="s">
        <v>154</v>
      </c>
      <c r="D116" s="31"/>
      <c r="E116" s="36">
        <v>873488</v>
      </c>
      <c r="F116" s="31"/>
      <c r="G116" s="47">
        <f>(E116/$AP116)</f>
        <v>17.686239572365757</v>
      </c>
      <c r="H116" s="31"/>
      <c r="I116" s="47">
        <f>IF(G$219,G116/G$219*100,0)</f>
        <v>31.385320003926658</v>
      </c>
      <c r="J116" s="19"/>
      <c r="K116" s="36">
        <v>0</v>
      </c>
      <c r="L116" s="31"/>
      <c r="M116" s="47">
        <f>(K116/$AP116)</f>
        <v>0</v>
      </c>
      <c r="N116" s="31"/>
      <c r="O116" s="47">
        <f>IF(M$219,M116/M$219*100,0)</f>
        <v>0</v>
      </c>
      <c r="P116" s="19"/>
      <c r="Q116" s="36">
        <v>1046527</v>
      </c>
      <c r="R116" s="31"/>
      <c r="S116" s="47">
        <f>(Q116/$AP116)</f>
        <v>21.189904430225965</v>
      </c>
      <c r="T116" s="31"/>
      <c r="U116" s="47">
        <f>IF(S$219,S116/S$219*100,0)</f>
        <v>68.863459469770419</v>
      </c>
      <c r="V116" s="19"/>
      <c r="W116" s="36">
        <f>(E116+K116+Q116)</f>
        <v>1920015</v>
      </c>
      <c r="X116" s="19"/>
      <c r="Y116" s="19"/>
      <c r="Z116" s="36">
        <v>153288</v>
      </c>
      <c r="AA116" s="19"/>
      <c r="AB116" s="47">
        <f>IF($W116,Z116/$W116*100,0)</f>
        <v>7.9836876274404114</v>
      </c>
      <c r="AC116" s="19"/>
      <c r="AD116" s="36">
        <v>0</v>
      </c>
      <c r="AE116" s="19"/>
      <c r="AF116" s="47">
        <f>IF($W116,AD116/$W116*100,0)</f>
        <v>0</v>
      </c>
      <c r="AG116" s="19"/>
      <c r="AH116" s="36">
        <v>0</v>
      </c>
      <c r="AI116" s="19"/>
      <c r="AJ116" s="47">
        <f>IF($W116,AH116/$W116*100,0)</f>
        <v>0</v>
      </c>
      <c r="AK116" s="19"/>
      <c r="AL116" s="36">
        <v>216603</v>
      </c>
      <c r="AM116" s="19"/>
      <c r="AN116" s="30">
        <v>24</v>
      </c>
      <c r="AO116" s="19"/>
      <c r="AP116" s="35">
        <v>49388</v>
      </c>
      <c r="AQ116" s="19"/>
      <c r="AR116" s="35">
        <f>IF(E116,AP116,0)</f>
        <v>49388</v>
      </c>
      <c r="AS116" s="19"/>
      <c r="AT116" s="35">
        <f>IF(K116,AP116,0)</f>
        <v>0</v>
      </c>
      <c r="AU116" s="19"/>
      <c r="AV116" s="35">
        <f>IF(Q116,AP116,0)</f>
        <v>49388</v>
      </c>
    </row>
    <row r="117" spans="1:48" ht="8.85" customHeight="1" x14ac:dyDescent="0.25">
      <c r="A117" s="30">
        <v>25</v>
      </c>
      <c r="B117" s="31"/>
      <c r="C117" s="30" t="s">
        <v>155</v>
      </c>
      <c r="D117" s="31"/>
      <c r="E117" s="36">
        <v>46181</v>
      </c>
      <c r="F117" s="31"/>
      <c r="G117" s="47">
        <f>(E117/$AP117)</f>
        <v>4.6850968854621078</v>
      </c>
      <c r="H117" s="31"/>
      <c r="I117" s="47">
        <f>IF(G$219,G117/G$219*100,0)</f>
        <v>8.3139926041361143</v>
      </c>
      <c r="J117" s="19"/>
      <c r="K117" s="36">
        <v>0</v>
      </c>
      <c r="L117" s="31"/>
      <c r="M117" s="47">
        <f>(K117/$AP117)</f>
        <v>0</v>
      </c>
      <c r="N117" s="31"/>
      <c r="O117" s="47">
        <f>IF(M$219,M117/M$219*100,0)</f>
        <v>0</v>
      </c>
      <c r="P117" s="19"/>
      <c r="Q117" s="36">
        <v>115450</v>
      </c>
      <c r="R117" s="31"/>
      <c r="S117" s="47">
        <f>(Q117/$AP117)</f>
        <v>11.712488586791112</v>
      </c>
      <c r="T117" s="31"/>
      <c r="U117" s="47">
        <f>IF(S$219,S117/S$219*100,0)</f>
        <v>38.063526229789488</v>
      </c>
      <c r="V117" s="19"/>
      <c r="W117" s="36">
        <f>(E117+K117+Q117)</f>
        <v>161631</v>
      </c>
      <c r="X117" s="19"/>
      <c r="Y117" s="19"/>
      <c r="Z117" s="36">
        <v>0</v>
      </c>
      <c r="AA117" s="19"/>
      <c r="AB117" s="47">
        <f>IF($W117,Z117/$W117*100,0)</f>
        <v>0</v>
      </c>
      <c r="AC117" s="19"/>
      <c r="AD117" s="36">
        <v>0</v>
      </c>
      <c r="AE117" s="19"/>
      <c r="AF117" s="47">
        <f>IF($W117,AD117/$W117*100,0)</f>
        <v>0</v>
      </c>
      <c r="AG117" s="19"/>
      <c r="AH117" s="36">
        <v>0</v>
      </c>
      <c r="AI117" s="19"/>
      <c r="AJ117" s="47">
        <f>IF($W117,AH117/$W117*100,0)</f>
        <v>0</v>
      </c>
      <c r="AK117" s="19"/>
      <c r="AL117" s="36">
        <v>14676</v>
      </c>
      <c r="AM117" s="19"/>
      <c r="AN117" s="30">
        <v>25</v>
      </c>
      <c r="AO117" s="19"/>
      <c r="AP117" s="35">
        <v>9857</v>
      </c>
      <c r="AQ117" s="19"/>
      <c r="AR117" s="35">
        <f>IF(E117,AP117,0)</f>
        <v>9857</v>
      </c>
      <c r="AS117" s="19"/>
      <c r="AT117" s="35">
        <f>IF(K117,AP117,0)</f>
        <v>0</v>
      </c>
      <c r="AU117" s="19"/>
      <c r="AV117" s="35">
        <f>IF(Q117,AP117,0)</f>
        <v>9857</v>
      </c>
    </row>
    <row r="118" spans="1:48" ht="8.85" customHeight="1" x14ac:dyDescent="0.25">
      <c r="A118" s="37"/>
      <c r="B118" s="31"/>
      <c r="C118" s="30"/>
      <c r="D118" s="31"/>
      <c r="E118" s="31"/>
      <c r="F118" s="31"/>
      <c r="G118" s="38"/>
      <c r="H118" s="31"/>
      <c r="I118" s="38"/>
      <c r="J118" s="19"/>
      <c r="K118" s="31"/>
      <c r="L118" s="31"/>
      <c r="M118" s="38"/>
      <c r="N118" s="31"/>
      <c r="O118" s="38"/>
      <c r="P118" s="19"/>
      <c r="Q118" s="31"/>
      <c r="R118" s="31"/>
      <c r="S118" s="38"/>
      <c r="T118" s="31"/>
      <c r="U118" s="38"/>
      <c r="V118" s="19"/>
      <c r="W118" s="56"/>
      <c r="X118" s="19"/>
      <c r="Y118" s="19"/>
      <c r="Z118" s="31"/>
      <c r="AA118" s="19"/>
      <c r="AB118" s="38"/>
      <c r="AC118" s="19"/>
      <c r="AD118" s="31"/>
      <c r="AE118" s="19"/>
      <c r="AF118" s="38"/>
      <c r="AG118" s="19"/>
      <c r="AH118" s="31"/>
      <c r="AI118" s="19"/>
      <c r="AJ118" s="38"/>
      <c r="AK118" s="19"/>
      <c r="AL118" s="31"/>
      <c r="AM118" s="19"/>
      <c r="AN118" s="37"/>
      <c r="AO118" s="19"/>
      <c r="AP118" s="19"/>
      <c r="AQ118" s="19"/>
      <c r="AR118" s="19"/>
      <c r="AS118" s="19"/>
      <c r="AT118" s="19"/>
      <c r="AU118" s="19"/>
      <c r="AV118" s="19"/>
    </row>
    <row r="119" spans="1:48" ht="8.85" customHeight="1" x14ac:dyDescent="0.25">
      <c r="A119" s="30">
        <v>26</v>
      </c>
      <c r="B119" s="31"/>
      <c r="C119" s="30" t="s">
        <v>156</v>
      </c>
      <c r="D119" s="31"/>
      <c r="E119" s="36">
        <v>146594</v>
      </c>
      <c r="F119" s="31"/>
      <c r="G119" s="47">
        <f>(E119/$AP119)</f>
        <v>9.7755401440384109</v>
      </c>
      <c r="H119" s="31"/>
      <c r="I119" s="47">
        <f>IF(G$219,G119/G$219*100,0)</f>
        <v>17.347297280268457</v>
      </c>
      <c r="J119" s="19"/>
      <c r="K119" s="36">
        <v>0</v>
      </c>
      <c r="L119" s="31"/>
      <c r="M119" s="47">
        <f>(K119/$AP119)</f>
        <v>0</v>
      </c>
      <c r="N119" s="31"/>
      <c r="O119" s="47">
        <f>IF(M$219,M119/M$219*100,0)</f>
        <v>0</v>
      </c>
      <c r="P119" s="19"/>
      <c r="Q119" s="36">
        <v>133908</v>
      </c>
      <c r="R119" s="31"/>
      <c r="S119" s="47">
        <f>(Q119/$AP119)</f>
        <v>8.9295812216591095</v>
      </c>
      <c r="T119" s="31"/>
      <c r="U119" s="47">
        <f>IF(S$219,S119/S$219*100,0)</f>
        <v>29.019567151166605</v>
      </c>
      <c r="V119" s="19"/>
      <c r="W119" s="36">
        <f>(E119+K119+Q119)</f>
        <v>280502</v>
      </c>
      <c r="X119" s="19"/>
      <c r="Y119" s="19"/>
      <c r="Z119" s="36">
        <v>78225</v>
      </c>
      <c r="AA119" s="19"/>
      <c r="AB119" s="47">
        <f>IF($W119,Z119/$W119*100,0)</f>
        <v>27.887501693392558</v>
      </c>
      <c r="AC119" s="19"/>
      <c r="AD119" s="36">
        <v>0</v>
      </c>
      <c r="AE119" s="19"/>
      <c r="AF119" s="47">
        <f>IF($W119,AD119/$W119*100,0)</f>
        <v>0</v>
      </c>
      <c r="AG119" s="19"/>
      <c r="AH119" s="36">
        <v>0</v>
      </c>
      <c r="AI119" s="19"/>
      <c r="AJ119" s="47">
        <f>IF($W119,AH119/$W119*100,0)</f>
        <v>0</v>
      </c>
      <c r="AK119" s="19"/>
      <c r="AL119" s="36">
        <v>39735</v>
      </c>
      <c r="AM119" s="19"/>
      <c r="AN119" s="30">
        <v>26</v>
      </c>
      <c r="AO119" s="19"/>
      <c r="AP119" s="35">
        <v>14996</v>
      </c>
      <c r="AQ119" s="19"/>
      <c r="AR119" s="35">
        <f>IF(E119,AP119,0)</f>
        <v>14996</v>
      </c>
      <c r="AS119" s="19"/>
      <c r="AT119" s="35">
        <f>IF(K119,AP119,0)</f>
        <v>0</v>
      </c>
      <c r="AU119" s="19"/>
      <c r="AV119" s="35">
        <f>IF(Q119,AP119,0)</f>
        <v>14996</v>
      </c>
    </row>
    <row r="120" spans="1:48" ht="8.85" customHeight="1" x14ac:dyDescent="0.25">
      <c r="A120" s="30">
        <v>27</v>
      </c>
      <c r="B120" s="31"/>
      <c r="C120" s="30" t="s">
        <v>157</v>
      </c>
      <c r="D120" s="31"/>
      <c r="E120" s="36">
        <v>1351181</v>
      </c>
      <c r="F120" s="31"/>
      <c r="G120" s="47">
        <f>(E120/$AP120)</f>
        <v>47.638860487254519</v>
      </c>
      <c r="H120" s="31"/>
      <c r="I120" s="47">
        <f>IF(G$219,G120/G$219*100,0)</f>
        <v>84.538088206780074</v>
      </c>
      <c r="J120" s="19"/>
      <c r="K120" s="36">
        <v>0</v>
      </c>
      <c r="L120" s="31"/>
      <c r="M120" s="47">
        <f>(K120/$AP120)</f>
        <v>0</v>
      </c>
      <c r="N120" s="31"/>
      <c r="O120" s="47">
        <f>IF(M$219,M120/M$219*100,0)</f>
        <v>0</v>
      </c>
      <c r="P120" s="19"/>
      <c r="Q120" s="36">
        <v>268231</v>
      </c>
      <c r="R120" s="31"/>
      <c r="S120" s="47">
        <f>(Q120/$AP120)</f>
        <v>9.4570743574375058</v>
      </c>
      <c r="T120" s="31"/>
      <c r="U120" s="47">
        <f>IF(S$219,S120/S$219*100,0)</f>
        <v>30.733826991076146</v>
      </c>
      <c r="V120" s="19"/>
      <c r="W120" s="36">
        <f>(E120+K120+Q120)</f>
        <v>1619412</v>
      </c>
      <c r="X120" s="19"/>
      <c r="Y120" s="19"/>
      <c r="Z120" s="36">
        <v>0</v>
      </c>
      <c r="AA120" s="19"/>
      <c r="AB120" s="47">
        <f>IF($W120,Z120/$W120*100,0)</f>
        <v>0</v>
      </c>
      <c r="AC120" s="19"/>
      <c r="AD120" s="36">
        <v>0</v>
      </c>
      <c r="AE120" s="19"/>
      <c r="AF120" s="47">
        <f>IF($W120,AD120/$W120*100,0)</f>
        <v>0</v>
      </c>
      <c r="AG120" s="19"/>
      <c r="AH120" s="36">
        <v>29008</v>
      </c>
      <c r="AI120" s="19"/>
      <c r="AJ120" s="47">
        <f>IF($W120,AH120/$W120*100,0)</f>
        <v>1.7912674476908901</v>
      </c>
      <c r="AK120" s="19"/>
      <c r="AL120" s="36">
        <v>175005</v>
      </c>
      <c r="AM120" s="19"/>
      <c r="AN120" s="30">
        <v>27</v>
      </c>
      <c r="AO120" s="19"/>
      <c r="AP120" s="35">
        <v>28363</v>
      </c>
      <c r="AQ120" s="19"/>
      <c r="AR120" s="35">
        <f>IF(E120,AP120,0)</f>
        <v>28363</v>
      </c>
      <c r="AS120" s="19"/>
      <c r="AT120" s="35">
        <f>IF(K120,AP120,0)</f>
        <v>0</v>
      </c>
      <c r="AU120" s="19"/>
      <c r="AV120" s="35">
        <f>IF(Q120,AP120,0)</f>
        <v>28363</v>
      </c>
    </row>
    <row r="121" spans="1:48" ht="8.85" customHeight="1" x14ac:dyDescent="0.25">
      <c r="A121" s="30">
        <v>28</v>
      </c>
      <c r="B121" s="31"/>
      <c r="C121" s="30" t="s">
        <v>158</v>
      </c>
      <c r="D121" s="31"/>
      <c r="E121" s="36">
        <v>248197</v>
      </c>
      <c r="F121" s="31"/>
      <c r="G121" s="47">
        <f>(E121/$AP121)</f>
        <v>22.99823943661972</v>
      </c>
      <c r="H121" s="31"/>
      <c r="I121" s="47">
        <f>IF(G$219,G121/G$219*100,0)</f>
        <v>40.811790504807973</v>
      </c>
      <c r="J121" s="19"/>
      <c r="K121" s="36">
        <v>22000</v>
      </c>
      <c r="L121" s="31"/>
      <c r="M121" s="47">
        <f>(K121/$AP121)</f>
        <v>2.0385470719051151</v>
      </c>
      <c r="N121" s="31"/>
      <c r="O121" s="47">
        <f>IF(M$219,M121/M$219*100,0)</f>
        <v>85.451788087098961</v>
      </c>
      <c r="P121" s="19"/>
      <c r="Q121" s="36">
        <v>179873</v>
      </c>
      <c r="R121" s="31"/>
      <c r="S121" s="47">
        <f>(Q121/$AP121)</f>
        <v>16.66725352112676</v>
      </c>
      <c r="T121" s="31"/>
      <c r="U121" s="47">
        <f>IF(S$219,S121/S$219*100,0)</f>
        <v>54.165640109602961</v>
      </c>
      <c r="V121" s="19"/>
      <c r="W121" s="36">
        <f>(E121+K121+Q121)</f>
        <v>450070</v>
      </c>
      <c r="X121" s="19"/>
      <c r="Y121" s="19"/>
      <c r="Z121" s="36">
        <v>0</v>
      </c>
      <c r="AA121" s="19"/>
      <c r="AB121" s="47">
        <f>IF($W121,Z121/$W121*100,0)</f>
        <v>0</v>
      </c>
      <c r="AC121" s="19"/>
      <c r="AD121" s="36">
        <v>0</v>
      </c>
      <c r="AE121" s="19"/>
      <c r="AF121" s="47">
        <f>IF($W121,AD121/$W121*100,0)</f>
        <v>0</v>
      </c>
      <c r="AG121" s="19"/>
      <c r="AH121" s="36">
        <v>0</v>
      </c>
      <c r="AI121" s="19"/>
      <c r="AJ121" s="47">
        <f>IF($W121,AH121/$W121*100,0)</f>
        <v>0</v>
      </c>
      <c r="AK121" s="19"/>
      <c r="AL121" s="36">
        <v>36493</v>
      </c>
      <c r="AM121" s="19"/>
      <c r="AN121" s="30">
        <v>28</v>
      </c>
      <c r="AO121" s="19"/>
      <c r="AP121" s="35">
        <v>10792</v>
      </c>
      <c r="AQ121" s="19"/>
      <c r="AR121" s="35">
        <f>IF(E121,AP121,0)</f>
        <v>10792</v>
      </c>
      <c r="AS121" s="19"/>
      <c r="AT121" s="35">
        <f>IF(K121,AP121,0)</f>
        <v>10792</v>
      </c>
      <c r="AU121" s="19"/>
      <c r="AV121" s="35">
        <f>IF(Q121,AP121,0)</f>
        <v>10792</v>
      </c>
    </row>
    <row r="122" spans="1:48" ht="8.85" customHeight="1" x14ac:dyDescent="0.25">
      <c r="A122" s="30">
        <v>29</v>
      </c>
      <c r="B122" s="31"/>
      <c r="C122" s="30" t="s">
        <v>98</v>
      </c>
      <c r="D122" s="31"/>
      <c r="E122" s="36">
        <v>96437268</v>
      </c>
      <c r="F122" s="31"/>
      <c r="G122" s="47">
        <f>(E122/$AP122)</f>
        <v>84.795670409482184</v>
      </c>
      <c r="H122" s="31"/>
      <c r="I122" s="47">
        <f>IF(G$219,G122/G$219*100,0)</f>
        <v>150.47513293370511</v>
      </c>
      <c r="J122" s="19"/>
      <c r="K122" s="36">
        <v>7597663</v>
      </c>
      <c r="L122" s="31"/>
      <c r="M122" s="47">
        <f>(K122/$AP122)</f>
        <v>6.680497498439272</v>
      </c>
      <c r="N122" s="31"/>
      <c r="O122" s="47">
        <f>IF(M$219,M122/M$219*100,0)</f>
        <v>280.03300214183048</v>
      </c>
      <c r="P122" s="19"/>
      <c r="Q122" s="36">
        <v>30292473</v>
      </c>
      <c r="R122" s="31"/>
      <c r="S122" s="47">
        <f>(Q122/$AP122)</f>
        <v>26.6356628476466</v>
      </c>
      <c r="T122" s="31"/>
      <c r="U122" s="47">
        <f>IF(S$219,S122/S$219*100,0)</f>
        <v>86.56121574304909</v>
      </c>
      <c r="V122" s="19"/>
      <c r="W122" s="36">
        <f>(E122+K122+Q122)</f>
        <v>134327404</v>
      </c>
      <c r="X122" s="19"/>
      <c r="Y122" s="19"/>
      <c r="Z122" s="36">
        <v>507879</v>
      </c>
      <c r="AA122" s="19"/>
      <c r="AB122" s="47">
        <f>IF($W122,Z122/$W122*100,0)</f>
        <v>0.37809038578606047</v>
      </c>
      <c r="AC122" s="19"/>
      <c r="AD122" s="36">
        <v>0</v>
      </c>
      <c r="AE122" s="19"/>
      <c r="AF122" s="47">
        <f>IF($W122,AD122/$W122*100,0)</f>
        <v>0</v>
      </c>
      <c r="AG122" s="19"/>
      <c r="AH122" s="36">
        <v>0</v>
      </c>
      <c r="AI122" s="19"/>
      <c r="AJ122" s="47">
        <f>IF($W122,AH122/$W122*100,0)</f>
        <v>0</v>
      </c>
      <c r="AK122" s="19"/>
      <c r="AL122" s="36">
        <v>58767465</v>
      </c>
      <c r="AM122" s="19"/>
      <c r="AN122" s="30">
        <v>29</v>
      </c>
      <c r="AO122" s="19"/>
      <c r="AP122" s="35">
        <v>1137290</v>
      </c>
      <c r="AQ122" s="19"/>
      <c r="AR122" s="35">
        <f>IF(E122,AP122,0)</f>
        <v>1137290</v>
      </c>
      <c r="AS122" s="19"/>
      <c r="AT122" s="35">
        <f>IF(K122,AP122,0)</f>
        <v>1137290</v>
      </c>
      <c r="AU122" s="19"/>
      <c r="AV122" s="35">
        <f>IF(Q122,AP122,0)</f>
        <v>1137290</v>
      </c>
    </row>
    <row r="123" spans="1:48" ht="8.85" customHeight="1" x14ac:dyDescent="0.25">
      <c r="A123" s="30">
        <v>30</v>
      </c>
      <c r="B123" s="31"/>
      <c r="C123" s="30" t="s">
        <v>159</v>
      </c>
      <c r="D123" s="31"/>
      <c r="E123" s="36">
        <v>4285605</v>
      </c>
      <c r="F123" s="31"/>
      <c r="G123" s="47">
        <f>(E123/$AP123)</f>
        <v>62.868281305011152</v>
      </c>
      <c r="H123" s="31"/>
      <c r="I123" s="47">
        <f>IF(G$219,G123/G$219*100,0)</f>
        <v>111.56363221143015</v>
      </c>
      <c r="J123" s="19"/>
      <c r="K123" s="36">
        <v>0</v>
      </c>
      <c r="L123" s="31"/>
      <c r="M123" s="47">
        <f>(K123/$AP123)</f>
        <v>0</v>
      </c>
      <c r="N123" s="31"/>
      <c r="O123" s="47">
        <f>IF(M$219,M123/M$219*100,0)</f>
        <v>0</v>
      </c>
      <c r="P123" s="19"/>
      <c r="Q123" s="36">
        <v>2414137</v>
      </c>
      <c r="R123" s="31"/>
      <c r="S123" s="47">
        <f>(Q123/$AP123)</f>
        <v>35.414520009388568</v>
      </c>
      <c r="T123" s="31"/>
      <c r="U123" s="47">
        <f>IF(S$219,S123/S$219*100,0)</f>
        <v>115.09095623051363</v>
      </c>
      <c r="V123" s="19"/>
      <c r="W123" s="36">
        <f>(E123+K123+Q123)</f>
        <v>6699742</v>
      </c>
      <c r="X123" s="19"/>
      <c r="Y123" s="19"/>
      <c r="Z123" s="36">
        <v>163072</v>
      </c>
      <c r="AA123" s="19"/>
      <c r="AB123" s="47">
        <f>IF($W123,Z123/$W123*100,0)</f>
        <v>2.4340041750861454</v>
      </c>
      <c r="AC123" s="19"/>
      <c r="AD123" s="36">
        <v>0</v>
      </c>
      <c r="AE123" s="19"/>
      <c r="AF123" s="47">
        <f>IF($W123,AD123/$W123*100,0)</f>
        <v>0</v>
      </c>
      <c r="AG123" s="19"/>
      <c r="AH123" s="36">
        <v>0</v>
      </c>
      <c r="AI123" s="19"/>
      <c r="AJ123" s="47">
        <f>IF($W123,AH123/$W123*100,0)</f>
        <v>0</v>
      </c>
      <c r="AK123" s="19"/>
      <c r="AL123" s="36">
        <v>603674</v>
      </c>
      <c r="AM123" s="19"/>
      <c r="AN123" s="30">
        <v>30</v>
      </c>
      <c r="AO123" s="19"/>
      <c r="AP123" s="35">
        <v>68168</v>
      </c>
      <c r="AQ123" s="19"/>
      <c r="AR123" s="35">
        <f>IF(E123,AP123,0)</f>
        <v>68168</v>
      </c>
      <c r="AS123" s="19"/>
      <c r="AT123" s="35">
        <f>IF(K123,AP123,0)</f>
        <v>0</v>
      </c>
      <c r="AU123" s="19"/>
      <c r="AV123" s="35">
        <f>IF(Q123,AP123,0)</f>
        <v>68168</v>
      </c>
    </row>
    <row r="124" spans="1:48" ht="8.85" customHeight="1" x14ac:dyDescent="0.25">
      <c r="A124" s="37"/>
      <c r="B124" s="31"/>
      <c r="C124" s="30"/>
      <c r="D124" s="31"/>
      <c r="E124" s="277"/>
      <c r="F124" s="31"/>
      <c r="G124" s="38"/>
      <c r="H124" s="31"/>
      <c r="I124" s="38"/>
      <c r="J124" s="19"/>
      <c r="K124" s="277"/>
      <c r="L124" s="31"/>
      <c r="M124" s="38"/>
      <c r="N124" s="31"/>
      <c r="O124" s="38"/>
      <c r="P124" s="19"/>
      <c r="Q124" s="277"/>
      <c r="R124" s="31"/>
      <c r="S124" s="38"/>
      <c r="T124" s="31"/>
      <c r="U124" s="38"/>
      <c r="V124" s="19"/>
      <c r="W124" s="30"/>
      <c r="X124" s="19"/>
      <c r="Y124" s="19"/>
      <c r="Z124" s="277"/>
      <c r="AA124" s="19"/>
      <c r="AB124" s="38"/>
      <c r="AC124" s="19"/>
      <c r="AD124" s="277"/>
      <c r="AE124" s="19"/>
      <c r="AF124" s="38"/>
      <c r="AG124" s="19"/>
      <c r="AH124" s="277"/>
      <c r="AI124" s="19"/>
      <c r="AJ124" s="38"/>
      <c r="AK124" s="19"/>
      <c r="AL124" s="277"/>
      <c r="AM124" s="19"/>
      <c r="AN124" s="37"/>
      <c r="AO124" s="19"/>
      <c r="AP124" s="19"/>
      <c r="AQ124" s="19"/>
      <c r="AR124" s="19"/>
      <c r="AS124" s="19"/>
      <c r="AT124" s="19"/>
      <c r="AU124" s="19"/>
      <c r="AV124" s="19"/>
    </row>
    <row r="125" spans="1:48" ht="8.85" customHeight="1" x14ac:dyDescent="0.25">
      <c r="A125" s="30">
        <v>31</v>
      </c>
      <c r="B125" s="31"/>
      <c r="C125" s="30" t="s">
        <v>160</v>
      </c>
      <c r="D125" s="31"/>
      <c r="E125" s="36">
        <v>65000</v>
      </c>
      <c r="F125" s="31"/>
      <c r="G125" s="47">
        <f>(E125/$AP125)</f>
        <v>4.242542914953332</v>
      </c>
      <c r="H125" s="31"/>
      <c r="I125" s="47">
        <f>IF(G$219,G125/G$219*100,0)</f>
        <v>7.5286533619193294</v>
      </c>
      <c r="J125" s="19"/>
      <c r="K125" s="36">
        <v>0</v>
      </c>
      <c r="L125" s="31"/>
      <c r="M125" s="47">
        <f>(K125/$AP125)</f>
        <v>0</v>
      </c>
      <c r="N125" s="31"/>
      <c r="O125" s="47">
        <f>IF(M$219,M125/M$219*100,0)</f>
        <v>0</v>
      </c>
      <c r="P125" s="19"/>
      <c r="Q125" s="36">
        <v>267152</v>
      </c>
      <c r="R125" s="31"/>
      <c r="S125" s="47">
        <f>(Q125/$AP125)</f>
        <v>17.436981920240193</v>
      </c>
      <c r="T125" s="31"/>
      <c r="U125" s="47">
        <f>IF(S$219,S125/S$219*100,0)</f>
        <v>56.667121916168796</v>
      </c>
      <c r="V125" s="19"/>
      <c r="W125" s="36">
        <f>(E125+K125+Q125)</f>
        <v>332152</v>
      </c>
      <c r="X125" s="19"/>
      <c r="Y125" s="19"/>
      <c r="Z125" s="36">
        <v>11261</v>
      </c>
      <c r="AA125" s="19"/>
      <c r="AB125" s="47">
        <f>IF($W125,Z125/$W125*100,0)</f>
        <v>3.3903152773429035</v>
      </c>
      <c r="AC125" s="19"/>
      <c r="AD125" s="36">
        <v>0</v>
      </c>
      <c r="AE125" s="19"/>
      <c r="AF125" s="47">
        <f>IF($W125,AD125/$W125*100,0)</f>
        <v>0</v>
      </c>
      <c r="AG125" s="19"/>
      <c r="AH125" s="36">
        <v>0</v>
      </c>
      <c r="AI125" s="19"/>
      <c r="AJ125" s="47">
        <f>IF($W125,AH125/$W125*100,0)</f>
        <v>0</v>
      </c>
      <c r="AK125" s="19"/>
      <c r="AL125" s="36">
        <v>9512</v>
      </c>
      <c r="AM125" s="19"/>
      <c r="AN125" s="30">
        <v>31</v>
      </c>
      <c r="AO125" s="19"/>
      <c r="AP125" s="35">
        <v>15321</v>
      </c>
      <c r="AQ125" s="19"/>
      <c r="AR125" s="35">
        <f>IF(E125,AP125,0)</f>
        <v>15321</v>
      </c>
      <c r="AS125" s="19"/>
      <c r="AT125" s="35">
        <f>IF(K125,AP125,0)</f>
        <v>0</v>
      </c>
      <c r="AU125" s="19"/>
      <c r="AV125" s="35">
        <f>IF(Q125,AP125,0)</f>
        <v>15321</v>
      </c>
    </row>
    <row r="126" spans="1:48" ht="8.85" customHeight="1" x14ac:dyDescent="0.25">
      <c r="A126" s="30">
        <v>32</v>
      </c>
      <c r="B126" s="31"/>
      <c r="C126" s="30" t="s">
        <v>161</v>
      </c>
      <c r="D126" s="31"/>
      <c r="E126" s="36">
        <v>450552</v>
      </c>
      <c r="F126" s="31"/>
      <c r="G126" s="47">
        <f>(E126/$AP126)</f>
        <v>17.240730111353461</v>
      </c>
      <c r="H126" s="31"/>
      <c r="I126" s="47">
        <f>IF(G$219,G126/G$219*100,0)</f>
        <v>30.594736062018796</v>
      </c>
      <c r="J126" s="19"/>
      <c r="K126" s="36">
        <v>10525</v>
      </c>
      <c r="L126" s="31"/>
      <c r="M126" s="47">
        <f>(K126/$AP126)</f>
        <v>0.40274748402403093</v>
      </c>
      <c r="N126" s="31"/>
      <c r="O126" s="47">
        <f>IF(M$219,M126/M$219*100,0)</f>
        <v>16.882363489046597</v>
      </c>
      <c r="P126" s="19"/>
      <c r="Q126" s="36">
        <v>363414</v>
      </c>
      <c r="R126" s="31"/>
      <c r="S126" s="47">
        <f>(Q126/$AP126)</f>
        <v>13.906325335782345</v>
      </c>
      <c r="T126" s="31"/>
      <c r="U126" s="47">
        <f>IF(S$219,S126/S$219*100,0)</f>
        <v>45.193109496429997</v>
      </c>
      <c r="V126" s="19"/>
      <c r="W126" s="36">
        <f>(E126+K126+Q126)</f>
        <v>824491</v>
      </c>
      <c r="X126" s="19"/>
      <c r="Y126" s="19"/>
      <c r="Z126" s="36">
        <v>71600</v>
      </c>
      <c r="AA126" s="19"/>
      <c r="AB126" s="47">
        <f>IF($W126,Z126/$W126*100,0)</f>
        <v>8.6841457335495473</v>
      </c>
      <c r="AC126" s="19"/>
      <c r="AD126" s="36">
        <v>0</v>
      </c>
      <c r="AE126" s="19"/>
      <c r="AF126" s="47">
        <f>IF($W126,AD126/$W126*100,0)</f>
        <v>0</v>
      </c>
      <c r="AG126" s="19"/>
      <c r="AH126" s="36">
        <v>0</v>
      </c>
      <c r="AI126" s="19"/>
      <c r="AJ126" s="47">
        <f>IF($W126,AH126/$W126*100,0)</f>
        <v>0</v>
      </c>
      <c r="AK126" s="19"/>
      <c r="AL126" s="36">
        <v>118073</v>
      </c>
      <c r="AM126" s="19"/>
      <c r="AN126" s="30">
        <v>32</v>
      </c>
      <c r="AO126" s="19"/>
      <c r="AP126" s="35">
        <v>26133</v>
      </c>
      <c r="AQ126" s="19"/>
      <c r="AR126" s="35">
        <f>IF(E126,AP126,0)</f>
        <v>26133</v>
      </c>
      <c r="AS126" s="19"/>
      <c r="AT126" s="35">
        <f>IF(K126,AP126,0)</f>
        <v>26133</v>
      </c>
      <c r="AU126" s="19"/>
      <c r="AV126" s="35">
        <f>IF(Q126,AP126,0)</f>
        <v>26133</v>
      </c>
    </row>
    <row r="127" spans="1:48" ht="8.85" customHeight="1" x14ac:dyDescent="0.25">
      <c r="A127" s="30">
        <v>33</v>
      </c>
      <c r="B127" s="31"/>
      <c r="C127" s="30" t="s">
        <v>100</v>
      </c>
      <c r="D127" s="31"/>
      <c r="E127" s="36">
        <v>1048351</v>
      </c>
      <c r="F127" s="31"/>
      <c r="G127" s="47">
        <f>(E127/$AP127)</f>
        <v>18.652272929454675</v>
      </c>
      <c r="H127" s="31"/>
      <c r="I127" s="47">
        <f>IF(G$219,G127/G$219*100,0)</f>
        <v>33.099605616911134</v>
      </c>
      <c r="J127" s="19"/>
      <c r="K127" s="36">
        <v>0</v>
      </c>
      <c r="L127" s="31"/>
      <c r="M127" s="47">
        <f>(K127/$AP127)</f>
        <v>0</v>
      </c>
      <c r="N127" s="31"/>
      <c r="O127" s="47">
        <f>IF(M$219,M127/M$219*100,0)</f>
        <v>0</v>
      </c>
      <c r="P127" s="19"/>
      <c r="Q127" s="36">
        <v>1040214</v>
      </c>
      <c r="R127" s="31"/>
      <c r="S127" s="47">
        <f>(Q127/$AP127)</f>
        <v>18.507499332799572</v>
      </c>
      <c r="T127" s="31"/>
      <c r="U127" s="47">
        <f>IF(S$219,S127/S$219*100,0)</f>
        <v>60.146115070395133</v>
      </c>
      <c r="V127" s="19"/>
      <c r="W127" s="36">
        <f>(E127+K127+Q127)</f>
        <v>2088565</v>
      </c>
      <c r="X127" s="19"/>
      <c r="Y127" s="19"/>
      <c r="Z127" s="36">
        <v>171475</v>
      </c>
      <c r="AA127" s="19"/>
      <c r="AB127" s="47">
        <f>IF($W127,Z127/$W127*100,0)</f>
        <v>8.2101825894812954</v>
      </c>
      <c r="AC127" s="19"/>
      <c r="AD127" s="36">
        <v>2500</v>
      </c>
      <c r="AE127" s="19"/>
      <c r="AF127" s="47">
        <f>IF($W127,AD127/$W127*100,0)</f>
        <v>0.11969941083949985</v>
      </c>
      <c r="AG127" s="19"/>
      <c r="AH127" s="36">
        <v>0</v>
      </c>
      <c r="AI127" s="19"/>
      <c r="AJ127" s="47">
        <f>IF($W127,AH127/$W127*100,0)</f>
        <v>0</v>
      </c>
      <c r="AK127" s="19"/>
      <c r="AL127" s="36">
        <v>215302</v>
      </c>
      <c r="AM127" s="19"/>
      <c r="AN127" s="30">
        <v>33</v>
      </c>
      <c r="AO127" s="19"/>
      <c r="AP127" s="35">
        <v>56205</v>
      </c>
      <c r="AQ127" s="19"/>
      <c r="AR127" s="35">
        <f>IF(E127,AP127,0)</f>
        <v>56205</v>
      </c>
      <c r="AS127" s="19"/>
      <c r="AT127" s="35">
        <f>IF(K127,AP127,0)</f>
        <v>0</v>
      </c>
      <c r="AU127" s="19"/>
      <c r="AV127" s="35">
        <f>IF(Q127,AP127,0)</f>
        <v>56205</v>
      </c>
    </row>
    <row r="128" spans="1:48" ht="8.85" customHeight="1" x14ac:dyDescent="0.25">
      <c r="A128" s="30">
        <v>34</v>
      </c>
      <c r="B128" s="31"/>
      <c r="C128" s="30" t="s">
        <v>162</v>
      </c>
      <c r="D128" s="31"/>
      <c r="E128" s="36">
        <v>5168520</v>
      </c>
      <c r="F128" s="31"/>
      <c r="G128" s="47">
        <f>(E128/$AP128)</f>
        <v>61.531465034881784</v>
      </c>
      <c r="H128" s="31"/>
      <c r="I128" s="47">
        <f>IF(G$219,G128/G$219*100,0)</f>
        <v>109.19136951235298</v>
      </c>
      <c r="J128" s="19"/>
      <c r="K128" s="36">
        <v>0</v>
      </c>
      <c r="L128" s="31"/>
      <c r="M128" s="47">
        <f>(K128/$AP128)</f>
        <v>0</v>
      </c>
      <c r="N128" s="31"/>
      <c r="O128" s="47">
        <f>IF(M$219,M128/M$219*100,0)</f>
        <v>0</v>
      </c>
      <c r="P128" s="19"/>
      <c r="Q128" s="36">
        <v>1408645</v>
      </c>
      <c r="R128" s="31"/>
      <c r="S128" s="47">
        <f>(Q128/$AP128)</f>
        <v>16.769982618633776</v>
      </c>
      <c r="T128" s="31"/>
      <c r="U128" s="47">
        <f>IF(S$219,S128/S$219*100,0)</f>
        <v>54.499491593729964</v>
      </c>
      <c r="V128" s="19"/>
      <c r="W128" s="36">
        <f>(E128+K128+Q128)</f>
        <v>6577165</v>
      </c>
      <c r="X128" s="19"/>
      <c r="Y128" s="19"/>
      <c r="Z128" s="36">
        <v>224735</v>
      </c>
      <c r="AA128" s="19"/>
      <c r="AB128" s="47">
        <f>IF($W128,Z128/$W128*100,0)</f>
        <v>3.4168977059264893</v>
      </c>
      <c r="AC128" s="19"/>
      <c r="AD128" s="36">
        <v>0</v>
      </c>
      <c r="AE128" s="19"/>
      <c r="AF128" s="47">
        <f>IF($W128,AD128/$W128*100,0)</f>
        <v>0</v>
      </c>
      <c r="AG128" s="19"/>
      <c r="AH128" s="36">
        <v>0</v>
      </c>
      <c r="AI128" s="19"/>
      <c r="AJ128" s="47">
        <f>IF($W128,AH128/$W128*100,0)</f>
        <v>0</v>
      </c>
      <c r="AK128" s="19"/>
      <c r="AL128" s="36">
        <v>2243246</v>
      </c>
      <c r="AM128" s="19"/>
      <c r="AN128" s="30">
        <v>34</v>
      </c>
      <c r="AO128" s="19"/>
      <c r="AP128" s="35">
        <v>83998</v>
      </c>
      <c r="AQ128" s="19"/>
      <c r="AR128" s="35">
        <f>IF(E128,AP128,0)</f>
        <v>83998</v>
      </c>
      <c r="AS128" s="19"/>
      <c r="AT128" s="35">
        <f>IF(K128,AP128,0)</f>
        <v>0</v>
      </c>
      <c r="AU128" s="19"/>
      <c r="AV128" s="35">
        <f>IF(Q128,AP128,0)</f>
        <v>83998</v>
      </c>
    </row>
    <row r="129" spans="1:48" ht="8.85" customHeight="1" x14ac:dyDescent="0.25">
      <c r="A129" s="30">
        <v>35</v>
      </c>
      <c r="B129" s="31"/>
      <c r="C129" s="30" t="s">
        <v>163</v>
      </c>
      <c r="D129" s="31"/>
      <c r="E129" s="36">
        <v>656144</v>
      </c>
      <c r="F129" s="31"/>
      <c r="G129" s="47">
        <f>(E129/$AP129)</f>
        <v>38.542293233082709</v>
      </c>
      <c r="H129" s="31"/>
      <c r="I129" s="47">
        <f>IF(G$219,G129/G$219*100,0)</f>
        <v>68.395670083285566</v>
      </c>
      <c r="J129" s="19"/>
      <c r="K129" s="36">
        <v>0</v>
      </c>
      <c r="L129" s="31"/>
      <c r="M129" s="47">
        <f>(K129/$AP129)</f>
        <v>0</v>
      </c>
      <c r="N129" s="31"/>
      <c r="O129" s="47">
        <f>IF(M$219,M129/M$219*100,0)</f>
        <v>0</v>
      </c>
      <c r="P129" s="19"/>
      <c r="Q129" s="36">
        <v>29250</v>
      </c>
      <c r="R129" s="31"/>
      <c r="S129" s="47">
        <f>(Q129/$AP129)</f>
        <v>1.7181625939849625</v>
      </c>
      <c r="T129" s="31"/>
      <c r="U129" s="47">
        <f>IF(S$219,S129/S$219*100,0)</f>
        <v>5.5837259928641103</v>
      </c>
      <c r="V129" s="19"/>
      <c r="W129" s="36">
        <f>(E129+K129+Q129)</f>
        <v>685394</v>
      </c>
      <c r="X129" s="19"/>
      <c r="Y129" s="19"/>
      <c r="Z129" s="36">
        <v>0</v>
      </c>
      <c r="AA129" s="19"/>
      <c r="AB129" s="47">
        <f>IF($W129,Z129/$W129*100,0)</f>
        <v>0</v>
      </c>
      <c r="AC129" s="19"/>
      <c r="AD129" s="36">
        <v>0</v>
      </c>
      <c r="AE129" s="19"/>
      <c r="AF129" s="47">
        <f>IF($W129,AD129/$W129*100,0)</f>
        <v>0</v>
      </c>
      <c r="AG129" s="19"/>
      <c r="AH129" s="36">
        <v>0</v>
      </c>
      <c r="AI129" s="19"/>
      <c r="AJ129" s="47">
        <f>IF($W129,AH129/$W129*100,0)</f>
        <v>0</v>
      </c>
      <c r="AK129" s="19"/>
      <c r="AL129" s="36">
        <v>383438</v>
      </c>
      <c r="AM129" s="19"/>
      <c r="AN129" s="30">
        <v>35</v>
      </c>
      <c r="AO129" s="19"/>
      <c r="AP129" s="35">
        <v>17024</v>
      </c>
      <c r="AQ129" s="19"/>
      <c r="AR129" s="35">
        <f>IF(E129,AP129,0)</f>
        <v>17024</v>
      </c>
      <c r="AS129" s="19"/>
      <c r="AT129" s="35">
        <f>IF(K129,AP129,0)</f>
        <v>0</v>
      </c>
      <c r="AU129" s="19"/>
      <c r="AV129" s="35">
        <f>IF(Q129,AP129,0)</f>
        <v>17024</v>
      </c>
    </row>
    <row r="130" spans="1:48" ht="8.85" customHeight="1" x14ac:dyDescent="0.25">
      <c r="A130" s="31"/>
      <c r="B130" s="31"/>
      <c r="C130" s="30"/>
      <c r="D130" s="31"/>
      <c r="E130" s="31"/>
      <c r="F130" s="19"/>
      <c r="G130" s="19"/>
      <c r="H130" s="19"/>
      <c r="I130" s="19"/>
      <c r="J130" s="19"/>
      <c r="K130" s="31"/>
      <c r="L130" s="19"/>
      <c r="M130" s="19"/>
      <c r="N130" s="19"/>
      <c r="O130" s="19"/>
      <c r="P130" s="19"/>
      <c r="Q130" s="31"/>
      <c r="R130" s="19"/>
      <c r="S130" s="19"/>
      <c r="T130" s="19"/>
      <c r="U130" s="19"/>
      <c r="V130" s="19"/>
      <c r="W130" s="11"/>
      <c r="X130" s="19"/>
      <c r="Y130" s="19"/>
      <c r="Z130" s="31"/>
      <c r="AA130" s="19"/>
      <c r="AB130" s="19"/>
      <c r="AC130" s="19"/>
      <c r="AD130" s="31"/>
      <c r="AE130" s="19"/>
      <c r="AF130" s="19"/>
      <c r="AG130" s="19"/>
      <c r="AH130" s="31"/>
      <c r="AI130" s="19"/>
      <c r="AJ130" s="19"/>
      <c r="AK130" s="19"/>
      <c r="AL130" s="31"/>
      <c r="AM130" s="19"/>
      <c r="AN130" s="31"/>
      <c r="AO130" s="19"/>
      <c r="AP130" s="19"/>
      <c r="AQ130" s="19"/>
      <c r="AR130" s="19"/>
      <c r="AS130" s="19"/>
      <c r="AT130" s="19"/>
      <c r="AU130" s="19"/>
      <c r="AV130" s="19"/>
    </row>
    <row r="131" spans="1:48" ht="8.85" customHeight="1" x14ac:dyDescent="0.25">
      <c r="A131" s="30">
        <v>36</v>
      </c>
      <c r="B131" s="31"/>
      <c r="C131" s="30" t="s">
        <v>164</v>
      </c>
      <c r="D131" s="31"/>
      <c r="E131" s="36">
        <v>1199484</v>
      </c>
      <c r="F131" s="31"/>
      <c r="G131" s="47">
        <f>(E131/$AP131)</f>
        <v>32.433388313549472</v>
      </c>
      <c r="H131" s="31"/>
      <c r="I131" s="47">
        <f>IF(G$219,G131/G$219*100,0)</f>
        <v>57.555042544083555</v>
      </c>
      <c r="J131" s="19"/>
      <c r="K131" s="36">
        <v>72632</v>
      </c>
      <c r="L131" s="31"/>
      <c r="M131" s="47">
        <f>(K131/$AP131)</f>
        <v>1.9639293729551415</v>
      </c>
      <c r="N131" s="31"/>
      <c r="O131" s="47">
        <f>IF(M$219,M131/M$219*100,0)</f>
        <v>82.323964410081174</v>
      </c>
      <c r="P131" s="19"/>
      <c r="Q131" s="36">
        <v>1070867</v>
      </c>
      <c r="R131" s="31"/>
      <c r="S131" s="47">
        <f>(Q131/$AP131)</f>
        <v>28.955655301084281</v>
      </c>
      <c r="T131" s="31"/>
      <c r="U131" s="47">
        <f>IF(S$219,S131/S$219*100,0)</f>
        <v>94.100782842728321</v>
      </c>
      <c r="V131" s="19"/>
      <c r="W131" s="36">
        <f>(E131+K131+Q131)</f>
        <v>2342983</v>
      </c>
      <c r="X131" s="19"/>
      <c r="Y131" s="19"/>
      <c r="Z131" s="36">
        <v>150410</v>
      </c>
      <c r="AA131" s="19"/>
      <c r="AB131" s="47">
        <f>IF($W131,Z131/$W131*100,0)</f>
        <v>6.4195941669231065</v>
      </c>
      <c r="AC131" s="19"/>
      <c r="AD131" s="36">
        <v>0</v>
      </c>
      <c r="AE131" s="19"/>
      <c r="AF131" s="47">
        <f>IF($W131,AD131/$W131*100,0)</f>
        <v>0</v>
      </c>
      <c r="AG131" s="19"/>
      <c r="AH131" s="36">
        <v>0</v>
      </c>
      <c r="AI131" s="19"/>
      <c r="AJ131" s="47">
        <f>IF($W131,AH131/$W131*100,0)</f>
        <v>0</v>
      </c>
      <c r="AK131" s="19"/>
      <c r="AL131" s="36">
        <v>378351</v>
      </c>
      <c r="AM131" s="19"/>
      <c r="AN131" s="30">
        <v>36</v>
      </c>
      <c r="AO131" s="19"/>
      <c r="AP131" s="35">
        <v>36983</v>
      </c>
      <c r="AQ131" s="19"/>
      <c r="AR131" s="35">
        <f>IF(E131,AP131,0)</f>
        <v>36983</v>
      </c>
      <c r="AS131" s="19"/>
      <c r="AT131" s="35">
        <f>IF(K131,AP131,0)</f>
        <v>36983</v>
      </c>
      <c r="AU131" s="19"/>
      <c r="AV131" s="35">
        <f>IF(Q131,AP131,0)</f>
        <v>36983</v>
      </c>
    </row>
    <row r="132" spans="1:48" ht="8.85" customHeight="1" x14ac:dyDescent="0.25">
      <c r="A132" s="30">
        <v>37</v>
      </c>
      <c r="B132" s="31"/>
      <c r="C132" s="30" t="s">
        <v>165</v>
      </c>
      <c r="D132" s="31"/>
      <c r="E132" s="36">
        <v>649402</v>
      </c>
      <c r="F132" s="31"/>
      <c r="G132" s="47">
        <f>(E132/$AP132)</f>
        <v>29.105503764790246</v>
      </c>
      <c r="H132" s="31"/>
      <c r="I132" s="47">
        <f>IF(G$219,G132/G$219*100,0)</f>
        <v>51.649506713723866</v>
      </c>
      <c r="J132" s="19"/>
      <c r="K132" s="36">
        <v>0</v>
      </c>
      <c r="L132" s="31"/>
      <c r="M132" s="47">
        <f>(K132/$AP132)</f>
        <v>0</v>
      </c>
      <c r="N132" s="31"/>
      <c r="O132" s="47">
        <f>IF(M$219,M132/M$219*100,0)</f>
        <v>0</v>
      </c>
      <c r="P132" s="19"/>
      <c r="Q132" s="36">
        <v>513725</v>
      </c>
      <c r="R132" s="31"/>
      <c r="S132" s="47">
        <f>(Q132/$AP132)</f>
        <v>23.024605593402654</v>
      </c>
      <c r="T132" s="31"/>
      <c r="U132" s="47">
        <f>IF(S$219,S132/S$219*100,0)</f>
        <v>74.825915298940544</v>
      </c>
      <c r="V132" s="19"/>
      <c r="W132" s="36">
        <f>(E132+K132+Q132)</f>
        <v>1163127</v>
      </c>
      <c r="X132" s="19"/>
      <c r="Y132" s="19"/>
      <c r="Z132" s="36">
        <v>87195</v>
      </c>
      <c r="AA132" s="19"/>
      <c r="AB132" s="47">
        <f>IF($W132,Z132/$W132*100,0)</f>
        <v>7.4966018328179116</v>
      </c>
      <c r="AC132" s="19"/>
      <c r="AD132" s="36">
        <v>0</v>
      </c>
      <c r="AE132" s="19"/>
      <c r="AF132" s="47">
        <f>IF($W132,AD132/$W132*100,0)</f>
        <v>0</v>
      </c>
      <c r="AG132" s="19"/>
      <c r="AH132" s="36">
        <v>0</v>
      </c>
      <c r="AI132" s="19"/>
      <c r="AJ132" s="47">
        <f>IF($W132,AH132/$W132*100,0)</f>
        <v>0</v>
      </c>
      <c r="AK132" s="19"/>
      <c r="AL132" s="36">
        <v>221998</v>
      </c>
      <c r="AM132" s="19"/>
      <c r="AN132" s="30">
        <v>37</v>
      </c>
      <c r="AO132" s="19"/>
      <c r="AP132" s="35">
        <v>22312</v>
      </c>
      <c r="AQ132" s="19"/>
      <c r="AR132" s="35">
        <f>IF(E132,AP132,0)</f>
        <v>22312</v>
      </c>
      <c r="AS132" s="19"/>
      <c r="AT132" s="35">
        <f>IF(K132,AP132,0)</f>
        <v>0</v>
      </c>
      <c r="AU132" s="19"/>
      <c r="AV132" s="35">
        <f>IF(Q132,AP132,0)</f>
        <v>22312</v>
      </c>
    </row>
    <row r="133" spans="1:48" ht="8.85" customHeight="1" x14ac:dyDescent="0.25">
      <c r="A133" s="30">
        <v>38</v>
      </c>
      <c r="B133" s="31"/>
      <c r="C133" s="30" t="s">
        <v>166</v>
      </c>
      <c r="D133" s="31"/>
      <c r="E133" s="36">
        <v>192329</v>
      </c>
      <c r="F133" s="31"/>
      <c r="G133" s="47">
        <f>(E133/$AP133)</f>
        <v>12.076415923646866</v>
      </c>
      <c r="H133" s="31"/>
      <c r="I133" s="47">
        <f>IF(G$219,G133/G$219*100,0)</f>
        <v>21.430342878334844</v>
      </c>
      <c r="J133" s="19"/>
      <c r="K133" s="36">
        <v>0</v>
      </c>
      <c r="L133" s="31"/>
      <c r="M133" s="47">
        <f>(K133/$AP133)</f>
        <v>0</v>
      </c>
      <c r="N133" s="31"/>
      <c r="O133" s="47">
        <f>IF(M$219,M133/M$219*100,0)</f>
        <v>0</v>
      </c>
      <c r="P133" s="19"/>
      <c r="Q133" s="36">
        <v>341349</v>
      </c>
      <c r="R133" s="31"/>
      <c r="S133" s="47">
        <f>(Q133/$AP133)</f>
        <v>21.433442170036418</v>
      </c>
      <c r="T133" s="31"/>
      <c r="U133" s="47">
        <f>IF(S$219,S133/S$219*100,0)</f>
        <v>69.654914255704909</v>
      </c>
      <c r="V133" s="19"/>
      <c r="W133" s="36">
        <f>(E133+K133+Q133)</f>
        <v>533678</v>
      </c>
      <c r="X133" s="19"/>
      <c r="Y133" s="19"/>
      <c r="Z133" s="36">
        <v>69397</v>
      </c>
      <c r="AA133" s="19"/>
      <c r="AB133" s="47">
        <f>IF($W133,Z133/$W133*100,0)</f>
        <v>13.003533966174361</v>
      </c>
      <c r="AC133" s="19"/>
      <c r="AD133" s="36">
        <v>0</v>
      </c>
      <c r="AE133" s="19"/>
      <c r="AF133" s="47">
        <f>IF($W133,AD133/$W133*100,0)</f>
        <v>0</v>
      </c>
      <c r="AG133" s="19"/>
      <c r="AH133" s="36">
        <v>11256</v>
      </c>
      <c r="AI133" s="19"/>
      <c r="AJ133" s="47">
        <f>IF($W133,AH133/$W133*100,0)</f>
        <v>2.1091369702329872</v>
      </c>
      <c r="AK133" s="19"/>
      <c r="AL133" s="36">
        <v>55692</v>
      </c>
      <c r="AM133" s="19"/>
      <c r="AN133" s="30">
        <v>38</v>
      </c>
      <c r="AO133" s="19"/>
      <c r="AP133" s="35">
        <v>15926</v>
      </c>
      <c r="AQ133" s="19"/>
      <c r="AR133" s="35">
        <f>IF(E133,AP133,0)</f>
        <v>15926</v>
      </c>
      <c r="AS133" s="19"/>
      <c r="AT133" s="35">
        <f>IF(K133,AP133,0)</f>
        <v>0</v>
      </c>
      <c r="AU133" s="19"/>
      <c r="AV133" s="35">
        <f>IF(Q133,AP133,0)</f>
        <v>15926</v>
      </c>
    </row>
    <row r="134" spans="1:48" ht="8.85" customHeight="1" x14ac:dyDescent="0.25">
      <c r="A134" s="30">
        <v>39</v>
      </c>
      <c r="B134" s="31"/>
      <c r="C134" s="30" t="s">
        <v>167</v>
      </c>
      <c r="D134" s="31"/>
      <c r="E134" s="36">
        <v>210376</v>
      </c>
      <c r="F134" s="31"/>
      <c r="G134" s="47">
        <f>(E134/$AP134)</f>
        <v>10.633105888299216</v>
      </c>
      <c r="H134" s="31"/>
      <c r="I134" s="47">
        <f>IF(G$219,G134/G$219*100,0)</f>
        <v>18.869100442433282</v>
      </c>
      <c r="J134" s="19"/>
      <c r="K134" s="36">
        <v>0</v>
      </c>
      <c r="L134" s="31"/>
      <c r="M134" s="47">
        <f>(K134/$AP134)</f>
        <v>0</v>
      </c>
      <c r="N134" s="31"/>
      <c r="O134" s="47">
        <f>IF(M$219,M134/M$219*100,0)</f>
        <v>0</v>
      </c>
      <c r="P134" s="19"/>
      <c r="Q134" s="36">
        <v>423105</v>
      </c>
      <c r="R134" s="31"/>
      <c r="S134" s="47">
        <f>(Q134/$AP134)</f>
        <v>21.385140257771038</v>
      </c>
      <c r="T134" s="31"/>
      <c r="U134" s="47">
        <f>IF(S$219,S134/S$219*100,0)</f>
        <v>69.497941543130764</v>
      </c>
      <c r="V134" s="19"/>
      <c r="W134" s="36">
        <f>(E134+K134+Q134)</f>
        <v>633481</v>
      </c>
      <c r="X134" s="19"/>
      <c r="Y134" s="19"/>
      <c r="Z134" s="36">
        <v>32333</v>
      </c>
      <c r="AA134" s="19"/>
      <c r="AB134" s="47">
        <f>IF($W134,Z134/$W134*100,0)</f>
        <v>5.1040204836451286</v>
      </c>
      <c r="AC134" s="19"/>
      <c r="AD134" s="36">
        <v>0</v>
      </c>
      <c r="AE134" s="19"/>
      <c r="AF134" s="47">
        <f>IF($W134,AD134/$W134*100,0)</f>
        <v>0</v>
      </c>
      <c r="AG134" s="19"/>
      <c r="AH134" s="36">
        <v>833</v>
      </c>
      <c r="AI134" s="19"/>
      <c r="AJ134" s="47">
        <f>IF($W134,AH134/$W134*100,0)</f>
        <v>0.13149565653902801</v>
      </c>
      <c r="AK134" s="19"/>
      <c r="AL134" s="36">
        <v>73867</v>
      </c>
      <c r="AM134" s="19"/>
      <c r="AN134" s="30">
        <v>39</v>
      </c>
      <c r="AO134" s="19"/>
      <c r="AP134" s="35">
        <v>19785</v>
      </c>
      <c r="AQ134" s="19"/>
      <c r="AR134" s="35">
        <f>IF(E134,AP134,0)</f>
        <v>19785</v>
      </c>
      <c r="AS134" s="19"/>
      <c r="AT134" s="35">
        <f>IF(K134,AP134,0)</f>
        <v>0</v>
      </c>
      <c r="AU134" s="19"/>
      <c r="AV134" s="35">
        <f>IF(Q134,AP134,0)</f>
        <v>19785</v>
      </c>
    </row>
    <row r="135" spans="1:48" ht="8.85" customHeight="1" x14ac:dyDescent="0.25">
      <c r="A135" s="30">
        <v>40</v>
      </c>
      <c r="B135" s="31"/>
      <c r="C135" s="30" t="s">
        <v>168</v>
      </c>
      <c r="D135" s="31"/>
      <c r="E135" s="53">
        <v>201541</v>
      </c>
      <c r="F135" s="31"/>
      <c r="G135" s="47">
        <f>(E135/$AP135)</f>
        <v>17.336860215053765</v>
      </c>
      <c r="H135" s="31"/>
      <c r="I135" s="47">
        <f>IF(G$219,G135/G$219*100,0)</f>
        <v>30.765324844009445</v>
      </c>
      <c r="J135" s="19"/>
      <c r="K135" s="53">
        <v>10000</v>
      </c>
      <c r="L135" s="31"/>
      <c r="M135" s="47">
        <f>(K135/$AP135)</f>
        <v>0.86021505376344087</v>
      </c>
      <c r="N135" s="31"/>
      <c r="O135" s="47">
        <f>IF(M$219,M135/M$219*100,0)</f>
        <v>36.058482777555106</v>
      </c>
      <c r="P135" s="19"/>
      <c r="Q135" s="53">
        <v>187402</v>
      </c>
      <c r="R135" s="31"/>
      <c r="S135" s="47">
        <f>(Q135/$AP135)</f>
        <v>16.120602150537636</v>
      </c>
      <c r="T135" s="31"/>
      <c r="U135" s="47">
        <f>IF(S$219,S135/S$219*100,0)</f>
        <v>52.389119378864713</v>
      </c>
      <c r="V135" s="19"/>
      <c r="W135" s="36">
        <f>(E135+K135+Q135)</f>
        <v>398943</v>
      </c>
      <c r="X135" s="19"/>
      <c r="Y135" s="52"/>
      <c r="Z135" s="53">
        <v>39176</v>
      </c>
      <c r="AA135" s="19"/>
      <c r="AB135" s="47">
        <f>IF($W135,Z135/$W135*100,0)</f>
        <v>9.8199492158027581</v>
      </c>
      <c r="AC135" s="19"/>
      <c r="AD135" s="53">
        <v>0</v>
      </c>
      <c r="AE135" s="52"/>
      <c r="AF135" s="47">
        <f>IF($W135,AD135/$W135*100,0)</f>
        <v>0</v>
      </c>
      <c r="AG135" s="52"/>
      <c r="AH135" s="53">
        <v>0</v>
      </c>
      <c r="AI135" s="52"/>
      <c r="AJ135" s="47">
        <f>IF($W135,AH135/$W135*100,0)</f>
        <v>0</v>
      </c>
      <c r="AK135" s="52"/>
      <c r="AL135" s="53">
        <v>11803</v>
      </c>
      <c r="AM135" s="52"/>
      <c r="AN135" s="54">
        <v>40</v>
      </c>
      <c r="AO135" s="52"/>
      <c r="AP135" s="55">
        <v>11625</v>
      </c>
      <c r="AQ135" s="52"/>
      <c r="AR135" s="55">
        <f>IF(E135,AP135,0)</f>
        <v>11625</v>
      </c>
      <c r="AS135" s="52"/>
      <c r="AT135" s="55">
        <f>IF(K135,AP135,0)</f>
        <v>11625</v>
      </c>
      <c r="AU135" s="52"/>
      <c r="AV135" s="55">
        <f>IF(Q135,AP135,0)</f>
        <v>11625</v>
      </c>
    </row>
    <row r="136" spans="1:48" ht="8.85" customHeight="1" x14ac:dyDescent="0.25">
      <c r="A136" s="37"/>
      <c r="B136" s="31"/>
      <c r="C136" s="30"/>
      <c r="D136" s="31"/>
      <c r="E136" s="31"/>
      <c r="F136" s="31"/>
      <c r="G136" s="38"/>
      <c r="H136" s="31"/>
      <c r="I136" s="38"/>
      <c r="J136" s="19"/>
      <c r="K136" s="31"/>
      <c r="L136" s="31"/>
      <c r="M136" s="38"/>
      <c r="N136" s="31"/>
      <c r="O136" s="38"/>
      <c r="P136" s="19"/>
      <c r="Q136" s="31"/>
      <c r="R136" s="31"/>
      <c r="S136" s="38"/>
      <c r="T136" s="31"/>
      <c r="U136" s="38"/>
      <c r="V136" s="19"/>
      <c r="W136" s="56"/>
      <c r="X136" s="19"/>
      <c r="Y136" s="19"/>
      <c r="Z136" s="31"/>
      <c r="AA136" s="19"/>
      <c r="AB136" s="38"/>
      <c r="AC136" s="19"/>
      <c r="AD136" s="31"/>
      <c r="AE136" s="19"/>
      <c r="AF136" s="38"/>
      <c r="AG136" s="19"/>
      <c r="AH136" s="31"/>
      <c r="AI136" s="19"/>
      <c r="AJ136" s="38"/>
      <c r="AK136" s="19"/>
      <c r="AL136" s="31"/>
      <c r="AM136" s="19"/>
      <c r="AN136" s="37"/>
      <c r="AO136" s="19"/>
      <c r="AP136" s="19"/>
      <c r="AQ136" s="19"/>
      <c r="AR136" s="19"/>
      <c r="AS136" s="19"/>
      <c r="AT136" s="19"/>
      <c r="AU136" s="19"/>
      <c r="AV136" s="19"/>
    </row>
    <row r="137" spans="1:48" ht="8.85" customHeight="1" x14ac:dyDescent="0.25">
      <c r="A137" s="30">
        <v>41</v>
      </c>
      <c r="B137" s="31"/>
      <c r="C137" s="30" t="s">
        <v>169</v>
      </c>
      <c r="D137" s="31"/>
      <c r="E137" s="36">
        <v>220325</v>
      </c>
      <c r="F137" s="31"/>
      <c r="G137" s="47">
        <f>(E137/$AP137)</f>
        <v>6.1916872751798557</v>
      </c>
      <c r="H137" s="31"/>
      <c r="I137" s="47">
        <f>IF(G$219,G137/G$219*100,0)</f>
        <v>10.98752992124977</v>
      </c>
      <c r="J137" s="19"/>
      <c r="K137" s="36">
        <v>10000</v>
      </c>
      <c r="L137" s="31"/>
      <c r="M137" s="47">
        <f>(K137/$AP137)</f>
        <v>0.28102517985611508</v>
      </c>
      <c r="N137" s="31"/>
      <c r="O137" s="47">
        <f>IF(M$219,M137/M$219*100,0)</f>
        <v>11.780009619184973</v>
      </c>
      <c r="P137" s="19"/>
      <c r="Q137" s="36">
        <v>306879</v>
      </c>
      <c r="R137" s="31"/>
      <c r="S137" s="47">
        <f>(Q137/$AP137)</f>
        <v>8.6240726169064743</v>
      </c>
      <c r="T137" s="31"/>
      <c r="U137" s="47">
        <f>IF(S$219,S137/S$219*100,0)</f>
        <v>28.026717962519989</v>
      </c>
      <c r="V137" s="19"/>
      <c r="W137" s="36">
        <f>(E137+K137+Q137)</f>
        <v>537204</v>
      </c>
      <c r="X137" s="19"/>
      <c r="Y137" s="19"/>
      <c r="Z137" s="36">
        <v>81268</v>
      </c>
      <c r="AA137" s="19"/>
      <c r="AB137" s="47">
        <f>IF($W137,Z137/$W137*100,0)</f>
        <v>15.127958838727931</v>
      </c>
      <c r="AC137" s="19"/>
      <c r="AD137" s="36">
        <v>0</v>
      </c>
      <c r="AE137" s="19"/>
      <c r="AF137" s="47">
        <f>IF($W137,AD137/$W137*100,0)</f>
        <v>0</v>
      </c>
      <c r="AG137" s="19"/>
      <c r="AH137" s="36">
        <v>0</v>
      </c>
      <c r="AI137" s="19"/>
      <c r="AJ137" s="47">
        <f>IF($W137,AH137/$W137*100,0)</f>
        <v>0</v>
      </c>
      <c r="AK137" s="19"/>
      <c r="AL137" s="36">
        <v>38036</v>
      </c>
      <c r="AM137" s="19"/>
      <c r="AN137" s="30">
        <v>41</v>
      </c>
      <c r="AO137" s="19"/>
      <c r="AP137" s="35">
        <v>35584</v>
      </c>
      <c r="AQ137" s="19"/>
      <c r="AR137" s="35">
        <f t="shared" ref="AR137:AR147" si="0">IF(E137,AP137,0)</f>
        <v>35584</v>
      </c>
      <c r="AS137" s="19"/>
      <c r="AT137" s="35">
        <f t="shared" ref="AT137:AT147" si="1">IF(K137,AP137,0)</f>
        <v>35584</v>
      </c>
      <c r="AU137" s="19"/>
      <c r="AV137" s="35">
        <f t="shared" ref="AV137:AV147" si="2">IF(Q137,AP137,0)</f>
        <v>35584</v>
      </c>
    </row>
    <row r="138" spans="1:48" ht="8.85" customHeight="1" x14ac:dyDescent="0.25">
      <c r="A138" s="30">
        <v>42</v>
      </c>
      <c r="B138" s="31"/>
      <c r="C138" s="30" t="s">
        <v>170</v>
      </c>
      <c r="D138" s="31"/>
      <c r="E138" s="36">
        <v>3603542</v>
      </c>
      <c r="F138" s="31"/>
      <c r="G138" s="47">
        <f>(E138/$AP138)</f>
        <v>34.250945727592438</v>
      </c>
      <c r="H138" s="31"/>
      <c r="I138" s="47">
        <f>IF(G$219,G138/G$219*100,0)</f>
        <v>60.780409973482087</v>
      </c>
      <c r="J138" s="19"/>
      <c r="K138" s="36">
        <v>0</v>
      </c>
      <c r="L138" s="31"/>
      <c r="M138" s="47">
        <f>(K138/$AP138)</f>
        <v>0</v>
      </c>
      <c r="N138" s="31"/>
      <c r="O138" s="47">
        <f>IF(M$219,M138/M$219*100,0)</f>
        <v>0</v>
      </c>
      <c r="P138" s="19"/>
      <c r="Q138" s="36">
        <v>2698356</v>
      </c>
      <c r="R138" s="31"/>
      <c r="S138" s="47">
        <f>(Q138/$AP138)</f>
        <v>25.64733390362133</v>
      </c>
      <c r="T138" s="31"/>
      <c r="U138" s="47">
        <f>IF(S$219,S138/S$219*100,0)</f>
        <v>83.349320644428332</v>
      </c>
      <c r="V138" s="19"/>
      <c r="W138" s="36">
        <f>(E138+K138+Q138)</f>
        <v>6301898</v>
      </c>
      <c r="X138" s="19"/>
      <c r="Y138" s="19"/>
      <c r="Z138" s="36">
        <v>0</v>
      </c>
      <c r="AA138" s="19"/>
      <c r="AB138" s="47">
        <f>IF($W138,Z138/$W138*100,0)</f>
        <v>0</v>
      </c>
      <c r="AC138" s="19"/>
      <c r="AD138" s="36">
        <v>0</v>
      </c>
      <c r="AE138" s="19"/>
      <c r="AF138" s="47">
        <f>IF($W138,AD138/$W138*100,0)</f>
        <v>0</v>
      </c>
      <c r="AG138" s="19"/>
      <c r="AH138" s="36">
        <v>0</v>
      </c>
      <c r="AI138" s="19"/>
      <c r="AJ138" s="47">
        <f>IF($W138,AH138/$W138*100,0)</f>
        <v>0</v>
      </c>
      <c r="AK138" s="19"/>
      <c r="AL138" s="36">
        <v>553634</v>
      </c>
      <c r="AM138" s="19"/>
      <c r="AN138" s="30">
        <v>42</v>
      </c>
      <c r="AO138" s="19"/>
      <c r="AP138" s="35">
        <v>105210</v>
      </c>
      <c r="AQ138" s="19"/>
      <c r="AR138" s="35">
        <f t="shared" si="0"/>
        <v>105210</v>
      </c>
      <c r="AS138" s="19"/>
      <c r="AT138" s="35">
        <f t="shared" si="1"/>
        <v>0</v>
      </c>
      <c r="AU138" s="19"/>
      <c r="AV138" s="35">
        <f t="shared" si="2"/>
        <v>105210</v>
      </c>
    </row>
    <row r="139" spans="1:48" ht="8.85" customHeight="1" x14ac:dyDescent="0.25">
      <c r="A139" s="30">
        <v>43</v>
      </c>
      <c r="B139" s="31"/>
      <c r="C139" s="30" t="s">
        <v>171</v>
      </c>
      <c r="D139" s="31"/>
      <c r="E139" s="36">
        <v>19166981</v>
      </c>
      <c r="F139" s="31"/>
      <c r="G139" s="47">
        <f>(E139/$AP139)</f>
        <v>59.666911556409211</v>
      </c>
      <c r="H139" s="31"/>
      <c r="I139" s="47">
        <f>IF(G$219,G139/G$219*100,0)</f>
        <v>105.88260467589043</v>
      </c>
      <c r="J139" s="19"/>
      <c r="K139" s="36">
        <v>0</v>
      </c>
      <c r="L139" s="31"/>
      <c r="M139" s="47">
        <f>(K139/$AP139)</f>
        <v>0</v>
      </c>
      <c r="N139" s="31"/>
      <c r="O139" s="47">
        <f>IF(M$219,M139/M$219*100,0)</f>
        <v>0</v>
      </c>
      <c r="P139" s="19"/>
      <c r="Q139" s="36">
        <v>17325932</v>
      </c>
      <c r="R139" s="31"/>
      <c r="S139" s="47">
        <f>(Q139/$AP139)</f>
        <v>53.935716442582176</v>
      </c>
      <c r="T139" s="31"/>
      <c r="U139" s="47">
        <f>IF(S$219,S139/S$219*100,0)</f>
        <v>175.28158446617309</v>
      </c>
      <c r="V139" s="19"/>
      <c r="W139" s="36">
        <f>(E139+K139+Q139)</f>
        <v>36492913</v>
      </c>
      <c r="X139" s="19"/>
      <c r="Y139" s="19"/>
      <c r="Z139" s="36">
        <v>198643</v>
      </c>
      <c r="AA139" s="19"/>
      <c r="AB139" s="47">
        <f>IF($W139,Z139/$W139*100,0)</f>
        <v>0.54433308735863317</v>
      </c>
      <c r="AC139" s="19"/>
      <c r="AD139" s="36">
        <v>10000</v>
      </c>
      <c r="AE139" s="19"/>
      <c r="AF139" s="47">
        <f>IF($W139,AD139/$W139*100,0)</f>
        <v>2.740258087919701E-2</v>
      </c>
      <c r="AG139" s="19"/>
      <c r="AH139" s="36">
        <v>0</v>
      </c>
      <c r="AI139" s="19"/>
      <c r="AJ139" s="47">
        <f>IF($W139,AH139/$W139*100,0)</f>
        <v>0</v>
      </c>
      <c r="AK139" s="19"/>
      <c r="AL139" s="36">
        <v>1854336</v>
      </c>
      <c r="AM139" s="19"/>
      <c r="AN139" s="30">
        <v>43</v>
      </c>
      <c r="AO139" s="19"/>
      <c r="AP139" s="35">
        <v>321233</v>
      </c>
      <c r="AQ139" s="19"/>
      <c r="AR139" s="35">
        <f t="shared" si="0"/>
        <v>321233</v>
      </c>
      <c r="AS139" s="19"/>
      <c r="AT139" s="35">
        <f t="shared" si="1"/>
        <v>0</v>
      </c>
      <c r="AU139" s="19"/>
      <c r="AV139" s="35">
        <f t="shared" si="2"/>
        <v>321233</v>
      </c>
    </row>
    <row r="140" spans="1:48" ht="8.85" customHeight="1" x14ac:dyDescent="0.25">
      <c r="A140" s="30">
        <v>44</v>
      </c>
      <c r="B140" s="31"/>
      <c r="C140" s="30" t="s">
        <v>172</v>
      </c>
      <c r="D140" s="31"/>
      <c r="E140" s="36">
        <v>1258068</v>
      </c>
      <c r="F140" s="31"/>
      <c r="G140" s="47">
        <f>(E140/$AP140)</f>
        <v>24.030944376528119</v>
      </c>
      <c r="H140" s="31"/>
      <c r="I140" s="47">
        <f>IF(G$219,G140/G$219*100,0)</f>
        <v>42.644388942482848</v>
      </c>
      <c r="J140" s="19"/>
      <c r="K140" s="36">
        <v>103588</v>
      </c>
      <c r="L140" s="31"/>
      <c r="M140" s="47">
        <f>(K140/$AP140)</f>
        <v>1.9786827628361858</v>
      </c>
      <c r="N140" s="31"/>
      <c r="O140" s="47">
        <f>IF(M$219,M140/M$219*100,0)</f>
        <v>82.94239680394449</v>
      </c>
      <c r="P140" s="19"/>
      <c r="Q140" s="36">
        <v>722368</v>
      </c>
      <c r="R140" s="31"/>
      <c r="S140" s="47">
        <f>(Q140/$AP140)</f>
        <v>13.798288508557457</v>
      </c>
      <c r="T140" s="31"/>
      <c r="U140" s="47">
        <f>IF(S$219,S140/S$219*100,0)</f>
        <v>44.842008825006893</v>
      </c>
      <c r="V140" s="19"/>
      <c r="W140" s="36">
        <f>(E140+K140+Q140)</f>
        <v>2084024</v>
      </c>
      <c r="X140" s="19"/>
      <c r="Y140" s="19"/>
      <c r="Z140" s="36">
        <v>0</v>
      </c>
      <c r="AA140" s="19"/>
      <c r="AB140" s="47">
        <f>IF($W140,Z140/$W140*100,0)</f>
        <v>0</v>
      </c>
      <c r="AC140" s="19"/>
      <c r="AD140" s="36">
        <v>0</v>
      </c>
      <c r="AE140" s="19"/>
      <c r="AF140" s="47">
        <f>IF($W140,AD140/$W140*100,0)</f>
        <v>0</v>
      </c>
      <c r="AG140" s="19"/>
      <c r="AH140" s="36">
        <v>0</v>
      </c>
      <c r="AI140" s="19"/>
      <c r="AJ140" s="47">
        <f>IF($W140,AH140/$W140*100,0)</f>
        <v>0</v>
      </c>
      <c r="AK140" s="19"/>
      <c r="AL140" s="36">
        <v>178716</v>
      </c>
      <c r="AM140" s="19"/>
      <c r="AN140" s="30">
        <v>44</v>
      </c>
      <c r="AO140" s="19"/>
      <c r="AP140" s="35">
        <v>52352</v>
      </c>
      <c r="AQ140" s="19"/>
      <c r="AR140" s="35">
        <f t="shared" si="0"/>
        <v>52352</v>
      </c>
      <c r="AS140" s="19"/>
      <c r="AT140" s="35">
        <f t="shared" si="1"/>
        <v>52352</v>
      </c>
      <c r="AU140" s="19"/>
      <c r="AV140" s="35">
        <f t="shared" si="2"/>
        <v>52352</v>
      </c>
    </row>
    <row r="141" spans="1:48" ht="8.85" customHeight="1" x14ac:dyDescent="0.25">
      <c r="A141" s="30">
        <v>45</v>
      </c>
      <c r="B141" s="31"/>
      <c r="C141" s="30" t="s">
        <v>173</v>
      </c>
      <c r="D141" s="31"/>
      <c r="E141" s="36">
        <v>58305</v>
      </c>
      <c r="F141" s="31"/>
      <c r="G141" s="47">
        <f>(E141/$AP141)</f>
        <v>25.35</v>
      </c>
      <c r="H141" s="31"/>
      <c r="I141" s="47">
        <f>IF(G$219,G141/G$219*100,0)</f>
        <v>44.985134281606761</v>
      </c>
      <c r="J141" s="19"/>
      <c r="K141" s="36">
        <v>0</v>
      </c>
      <c r="L141" s="31"/>
      <c r="M141" s="47">
        <f>(K141/$AP141)</f>
        <v>0</v>
      </c>
      <c r="N141" s="31"/>
      <c r="O141" s="47">
        <f>IF(M$219,M141/M$219*100,0)</f>
        <v>0</v>
      </c>
      <c r="P141" s="19"/>
      <c r="Q141" s="36">
        <v>60129</v>
      </c>
      <c r="R141" s="31"/>
      <c r="S141" s="47">
        <f>(Q141/$AP141)</f>
        <v>26.143043478260868</v>
      </c>
      <c r="T141" s="31"/>
      <c r="U141" s="47">
        <f>IF(S$219,S141/S$219*100,0)</f>
        <v>84.960289505301233</v>
      </c>
      <c r="V141" s="19"/>
      <c r="W141" s="36">
        <f>(E141+K141+Q141)</f>
        <v>118434</v>
      </c>
      <c r="X141" s="19"/>
      <c r="Y141" s="19"/>
      <c r="Z141" s="36">
        <v>0</v>
      </c>
      <c r="AA141" s="19"/>
      <c r="AB141" s="47">
        <f>IF($W141,Z141/$W141*100,0)</f>
        <v>0</v>
      </c>
      <c r="AC141" s="19"/>
      <c r="AD141" s="36">
        <v>0</v>
      </c>
      <c r="AE141" s="19"/>
      <c r="AF141" s="47">
        <f>IF($W141,AD141/$W141*100,0)</f>
        <v>0</v>
      </c>
      <c r="AG141" s="19"/>
      <c r="AH141" s="36">
        <v>0</v>
      </c>
      <c r="AI141" s="19"/>
      <c r="AJ141" s="47">
        <f>IF($W141,AH141/$W141*100,0)</f>
        <v>0</v>
      </c>
      <c r="AK141" s="19"/>
      <c r="AL141" s="36">
        <v>38499</v>
      </c>
      <c r="AM141" s="19"/>
      <c r="AN141" s="30">
        <v>45</v>
      </c>
      <c r="AO141" s="19"/>
      <c r="AP141" s="35">
        <v>2300</v>
      </c>
      <c r="AQ141" s="19"/>
      <c r="AR141" s="35">
        <f t="shared" si="0"/>
        <v>2300</v>
      </c>
      <c r="AS141" s="19"/>
      <c r="AT141" s="35">
        <f t="shared" si="1"/>
        <v>0</v>
      </c>
      <c r="AU141" s="19"/>
      <c r="AV141" s="35">
        <f t="shared" si="2"/>
        <v>2300</v>
      </c>
    </row>
    <row r="142" spans="1:48" ht="8.85" customHeight="1" x14ac:dyDescent="0.25">
      <c r="A142" s="37"/>
      <c r="B142" s="31"/>
      <c r="C142" s="30"/>
      <c r="D142" s="31"/>
      <c r="E142" s="31"/>
      <c r="F142" s="19"/>
      <c r="G142" s="19"/>
      <c r="H142" s="19"/>
      <c r="I142" s="19"/>
      <c r="J142" s="19"/>
      <c r="K142" s="31"/>
      <c r="L142" s="19"/>
      <c r="M142" s="19"/>
      <c r="N142" s="19"/>
      <c r="O142" s="19"/>
      <c r="P142" s="19"/>
      <c r="Q142" s="31"/>
      <c r="R142" s="19"/>
      <c r="S142" s="19"/>
      <c r="T142" s="19"/>
      <c r="U142" s="19"/>
      <c r="V142" s="19"/>
      <c r="W142" s="11"/>
      <c r="X142" s="19"/>
      <c r="Y142" s="19"/>
      <c r="Z142" s="31"/>
      <c r="AA142" s="19"/>
      <c r="AB142" s="19"/>
      <c r="AC142" s="19"/>
      <c r="AD142" s="31"/>
      <c r="AE142" s="19"/>
      <c r="AF142" s="19"/>
      <c r="AG142" s="19"/>
      <c r="AH142" s="31"/>
      <c r="AI142" s="19"/>
      <c r="AJ142" s="19"/>
      <c r="AK142" s="19"/>
      <c r="AL142" s="31"/>
      <c r="AM142" s="19"/>
      <c r="AN142" s="37"/>
      <c r="AO142" s="19"/>
      <c r="AP142" s="19"/>
      <c r="AQ142" s="19"/>
      <c r="AR142" s="19"/>
      <c r="AS142" s="19"/>
      <c r="AT142" s="19"/>
      <c r="AU142" s="19"/>
      <c r="AV142" s="19"/>
    </row>
    <row r="143" spans="1:48" ht="8.85" customHeight="1" x14ac:dyDescent="0.25">
      <c r="A143" s="30">
        <v>46</v>
      </c>
      <c r="B143" s="31"/>
      <c r="C143" s="30" t="s">
        <v>174</v>
      </c>
      <c r="D143" s="31"/>
      <c r="E143" s="36">
        <v>2128526</v>
      </c>
      <c r="F143" s="31"/>
      <c r="G143" s="47">
        <f>(E143/$AP143)</f>
        <v>57.412903921885956</v>
      </c>
      <c r="H143" s="31"/>
      <c r="I143" s="47">
        <f>IF(G$219,G143/G$219*100,0)</f>
        <v>101.88272948414307</v>
      </c>
      <c r="J143" s="19"/>
      <c r="K143" s="36">
        <v>5000</v>
      </c>
      <c r="L143" s="31"/>
      <c r="M143" s="47">
        <f>(K143/$AP143)</f>
        <v>0.13486540432648217</v>
      </c>
      <c r="N143" s="31"/>
      <c r="O143" s="47">
        <f>IF(M$219,M143/M$219*100,0)</f>
        <v>5.6532861613135639</v>
      </c>
      <c r="P143" s="19"/>
      <c r="Q143" s="36">
        <v>1027669</v>
      </c>
      <c r="R143" s="31"/>
      <c r="S143" s="47">
        <f>(Q143/$AP143)</f>
        <v>27.719399039758322</v>
      </c>
      <c r="T143" s="31"/>
      <c r="U143" s="47">
        <f>IF(S$219,S143/S$219*100,0)</f>
        <v>90.083167604000124</v>
      </c>
      <c r="V143" s="19"/>
      <c r="W143" s="36">
        <f>(E143+K143+Q143)</f>
        <v>3161195</v>
      </c>
      <c r="X143" s="19"/>
      <c r="Y143" s="19"/>
      <c r="Z143" s="36">
        <v>198097</v>
      </c>
      <c r="AA143" s="19"/>
      <c r="AB143" s="47">
        <f>IF($W143,Z143/$W143*100,0)</f>
        <v>6.266522628309863</v>
      </c>
      <c r="AC143" s="19"/>
      <c r="AD143" s="36">
        <v>14933</v>
      </c>
      <c r="AE143" s="19"/>
      <c r="AF143" s="47">
        <f>IF($W143,AD143/$W143*100,0)</f>
        <v>0.47238465200659879</v>
      </c>
      <c r="AG143" s="19"/>
      <c r="AH143" s="36">
        <v>0</v>
      </c>
      <c r="AI143" s="19"/>
      <c r="AJ143" s="47">
        <f>IF($W143,AH143/$W143*100,0)</f>
        <v>0</v>
      </c>
      <c r="AK143" s="19"/>
      <c r="AL143" s="36">
        <v>522423</v>
      </c>
      <c r="AM143" s="19"/>
      <c r="AN143" s="30">
        <v>46</v>
      </c>
      <c r="AO143" s="19"/>
      <c r="AP143" s="35">
        <v>37074</v>
      </c>
      <c r="AQ143" s="19"/>
      <c r="AR143" s="35">
        <f t="shared" si="0"/>
        <v>37074</v>
      </c>
      <c r="AS143" s="19"/>
      <c r="AT143" s="35">
        <f t="shared" si="1"/>
        <v>37074</v>
      </c>
      <c r="AU143" s="19"/>
      <c r="AV143" s="35">
        <f t="shared" si="2"/>
        <v>37074</v>
      </c>
    </row>
    <row r="144" spans="1:48" ht="8.85" customHeight="1" x14ac:dyDescent="0.25">
      <c r="A144" s="30">
        <v>47</v>
      </c>
      <c r="B144" s="31"/>
      <c r="C144" s="30" t="s">
        <v>175</v>
      </c>
      <c r="D144" s="31"/>
      <c r="E144" s="36">
        <v>6047330</v>
      </c>
      <c r="F144" s="31"/>
      <c r="G144" s="47">
        <f>(E144/$AP144)</f>
        <v>82.148067649256262</v>
      </c>
      <c r="H144" s="31"/>
      <c r="I144" s="47">
        <f>IF(G$219,G144/G$219*100,0)</f>
        <v>145.77679898131396</v>
      </c>
      <c r="J144" s="19"/>
      <c r="K144" s="36">
        <v>0</v>
      </c>
      <c r="L144" s="31"/>
      <c r="M144" s="47">
        <f>(K144/$AP144)</f>
        <v>0</v>
      </c>
      <c r="N144" s="31"/>
      <c r="O144" s="47">
        <f>IF(M$219,M144/M$219*100,0)</f>
        <v>0</v>
      </c>
      <c r="P144" s="19"/>
      <c r="Q144" s="36">
        <v>4896496</v>
      </c>
      <c r="R144" s="31"/>
      <c r="S144" s="47">
        <f>(Q144/$AP144)</f>
        <v>66.514922230523666</v>
      </c>
      <c r="T144" s="31"/>
      <c r="U144" s="47">
        <f>IF(S$219,S144/S$219*100,0)</f>
        <v>216.16178903680657</v>
      </c>
      <c r="V144" s="19"/>
      <c r="W144" s="36">
        <f>(E144+K144+Q144)</f>
        <v>10943826</v>
      </c>
      <c r="X144" s="19"/>
      <c r="Y144" s="19"/>
      <c r="Z144" s="36">
        <v>241067</v>
      </c>
      <c r="AA144" s="19"/>
      <c r="AB144" s="47">
        <f>IF($W144,Z144/$W144*100,0)</f>
        <v>2.202767112708115</v>
      </c>
      <c r="AC144" s="19"/>
      <c r="AD144" s="36">
        <v>0</v>
      </c>
      <c r="AE144" s="19"/>
      <c r="AF144" s="47">
        <f>IF($W144,AD144/$W144*100,0)</f>
        <v>0</v>
      </c>
      <c r="AG144" s="19"/>
      <c r="AH144" s="36">
        <v>0</v>
      </c>
      <c r="AI144" s="19"/>
      <c r="AJ144" s="47">
        <f>IF($W144,AH144/$W144*100,0)</f>
        <v>0</v>
      </c>
      <c r="AK144" s="19"/>
      <c r="AL144" s="36">
        <v>3786698</v>
      </c>
      <c r="AM144" s="19"/>
      <c r="AN144" s="30">
        <v>47</v>
      </c>
      <c r="AO144" s="19"/>
      <c r="AP144" s="35">
        <v>73615</v>
      </c>
      <c r="AQ144" s="19"/>
      <c r="AR144" s="35">
        <f t="shared" si="0"/>
        <v>73615</v>
      </c>
      <c r="AS144" s="19"/>
      <c r="AT144" s="35">
        <f t="shared" si="1"/>
        <v>0</v>
      </c>
      <c r="AU144" s="19"/>
      <c r="AV144" s="35">
        <f t="shared" si="2"/>
        <v>73615</v>
      </c>
    </row>
    <row r="145" spans="1:48" ht="8.85" customHeight="1" x14ac:dyDescent="0.25">
      <c r="A145" s="30">
        <v>48</v>
      </c>
      <c r="B145" s="31"/>
      <c r="C145" s="30" t="s">
        <v>176</v>
      </c>
      <c r="D145" s="31"/>
      <c r="E145" s="36">
        <v>3022</v>
      </c>
      <c r="F145" s="31"/>
      <c r="G145" s="47">
        <f>(E145/$AP145)</f>
        <v>0.42230296254891003</v>
      </c>
      <c r="H145" s="31"/>
      <c r="I145" s="47">
        <f>IF(G$219,G145/G$219*100,0)</f>
        <v>0.74940258295002238</v>
      </c>
      <c r="J145" s="19"/>
      <c r="K145" s="36">
        <v>0</v>
      </c>
      <c r="L145" s="31"/>
      <c r="M145" s="47">
        <f>(K145/$AP145)</f>
        <v>0</v>
      </c>
      <c r="N145" s="31"/>
      <c r="O145" s="47">
        <f>IF(M$219,M145/M$219*100,0)</f>
        <v>0</v>
      </c>
      <c r="P145" s="19"/>
      <c r="Q145" s="36">
        <v>163151</v>
      </c>
      <c r="R145" s="31"/>
      <c r="S145" s="47">
        <f>(Q145/$AP145)</f>
        <v>22.799189491335941</v>
      </c>
      <c r="T145" s="31"/>
      <c r="U145" s="47">
        <f>IF(S$219,S145/S$219*100,0)</f>
        <v>74.093352645832852</v>
      </c>
      <c r="V145" s="19"/>
      <c r="W145" s="36">
        <f>(E145+K145+Q145)</f>
        <v>166173</v>
      </c>
      <c r="X145" s="19"/>
      <c r="Y145" s="19"/>
      <c r="Z145" s="36">
        <v>500</v>
      </c>
      <c r="AA145" s="19"/>
      <c r="AB145" s="47">
        <f>IF($W145,Z145/$W145*100,0)</f>
        <v>0.30089123985244293</v>
      </c>
      <c r="AC145" s="19"/>
      <c r="AD145" s="36">
        <v>0</v>
      </c>
      <c r="AE145" s="19"/>
      <c r="AF145" s="47">
        <f>IF($W145,AD145/$W145*100,0)</f>
        <v>0</v>
      </c>
      <c r="AG145" s="19"/>
      <c r="AH145" s="36">
        <v>0</v>
      </c>
      <c r="AI145" s="19"/>
      <c r="AJ145" s="47">
        <f>IF($W145,AH145/$W145*100,0)</f>
        <v>0</v>
      </c>
      <c r="AK145" s="19"/>
      <c r="AL145" s="36">
        <v>0</v>
      </c>
      <c r="AM145" s="19"/>
      <c r="AN145" s="30">
        <v>48</v>
      </c>
      <c r="AO145" s="19"/>
      <c r="AP145" s="35">
        <v>7156</v>
      </c>
      <c r="AQ145" s="19"/>
      <c r="AR145" s="35">
        <f t="shared" si="0"/>
        <v>7156</v>
      </c>
      <c r="AS145" s="19"/>
      <c r="AT145" s="35">
        <f t="shared" si="1"/>
        <v>0</v>
      </c>
      <c r="AU145" s="19"/>
      <c r="AV145" s="35">
        <f t="shared" si="2"/>
        <v>7156</v>
      </c>
    </row>
    <row r="146" spans="1:48" ht="8.85" customHeight="1" x14ac:dyDescent="0.25">
      <c r="A146" s="30">
        <v>49</v>
      </c>
      <c r="B146" s="31"/>
      <c r="C146" s="30" t="s">
        <v>177</v>
      </c>
      <c r="D146" s="31"/>
      <c r="E146" s="36">
        <v>781480</v>
      </c>
      <c r="F146" s="31"/>
      <c r="G146" s="47">
        <f>(E146/$AP146)</f>
        <v>31.608154020385051</v>
      </c>
      <c r="H146" s="31"/>
      <c r="I146" s="47">
        <f>IF(G$219,G146/G$219*100,0)</f>
        <v>56.090613530600784</v>
      </c>
      <c r="J146" s="19"/>
      <c r="K146" s="36">
        <v>0</v>
      </c>
      <c r="L146" s="31"/>
      <c r="M146" s="47">
        <f>(K146/$AP146)</f>
        <v>0</v>
      </c>
      <c r="N146" s="31"/>
      <c r="O146" s="47">
        <f>IF(M$219,M146/M$219*100,0)</f>
        <v>0</v>
      </c>
      <c r="P146" s="19"/>
      <c r="Q146" s="36">
        <v>527287</v>
      </c>
      <c r="R146" s="31"/>
      <c r="S146" s="47">
        <f>(Q146/$AP146)</f>
        <v>21.326929299466105</v>
      </c>
      <c r="T146" s="31"/>
      <c r="U146" s="47">
        <f>IF(S$219,S146/S$219*100,0)</f>
        <v>69.30876617515645</v>
      </c>
      <c r="V146" s="19"/>
      <c r="W146" s="36">
        <f>(E146+K146+Q146)</f>
        <v>1308767</v>
      </c>
      <c r="X146" s="19"/>
      <c r="Y146" s="19"/>
      <c r="Z146" s="36">
        <v>111995</v>
      </c>
      <c r="AA146" s="19"/>
      <c r="AB146" s="47">
        <f>IF($W146,Z146/$W146*100,0)</f>
        <v>8.5572909463640201</v>
      </c>
      <c r="AC146" s="19"/>
      <c r="AD146" s="36">
        <v>0</v>
      </c>
      <c r="AE146" s="19"/>
      <c r="AF146" s="47">
        <f>IF($W146,AD146/$W146*100,0)</f>
        <v>0</v>
      </c>
      <c r="AG146" s="19"/>
      <c r="AH146" s="36">
        <v>4088</v>
      </c>
      <c r="AI146" s="19"/>
      <c r="AJ146" s="47">
        <f>IF($W146,AH146/$W146*100,0)</f>
        <v>0.31235506396478518</v>
      </c>
      <c r="AK146" s="19"/>
      <c r="AL146" s="36">
        <v>484834</v>
      </c>
      <c r="AM146" s="19"/>
      <c r="AN146" s="30">
        <v>49</v>
      </c>
      <c r="AO146" s="19"/>
      <c r="AP146" s="35">
        <v>24724</v>
      </c>
      <c r="AQ146" s="19"/>
      <c r="AR146" s="35">
        <f t="shared" si="0"/>
        <v>24724</v>
      </c>
      <c r="AS146" s="19"/>
      <c r="AT146" s="35">
        <f t="shared" si="1"/>
        <v>0</v>
      </c>
      <c r="AU146" s="19"/>
      <c r="AV146" s="35">
        <f t="shared" si="2"/>
        <v>24724</v>
      </c>
    </row>
    <row r="147" spans="1:48" ht="8.85" customHeight="1" x14ac:dyDescent="0.25">
      <c r="A147" s="30">
        <v>50</v>
      </c>
      <c r="B147" s="31"/>
      <c r="C147" s="30" t="s">
        <v>178</v>
      </c>
      <c r="D147" s="31"/>
      <c r="E147" s="53">
        <v>276654</v>
      </c>
      <c r="F147" s="31"/>
      <c r="G147" s="47">
        <f>(E147/$AP147)</f>
        <v>16.938345680524094</v>
      </c>
      <c r="H147" s="31"/>
      <c r="I147" s="47">
        <f>IF(G$219,G147/G$219*100,0)</f>
        <v>30.058136289808683</v>
      </c>
      <c r="J147" s="19"/>
      <c r="K147" s="53">
        <v>0</v>
      </c>
      <c r="L147" s="31"/>
      <c r="M147" s="47">
        <f>(K147/$AP147)</f>
        <v>0</v>
      </c>
      <c r="N147" s="31"/>
      <c r="O147" s="47">
        <f>IF(M$219,M147/M$219*100,0)</f>
        <v>0</v>
      </c>
      <c r="P147" s="19"/>
      <c r="Q147" s="53">
        <v>495020</v>
      </c>
      <c r="R147" s="31"/>
      <c r="S147" s="47">
        <f>(Q147/$AP147)</f>
        <v>30.307965468683033</v>
      </c>
      <c r="T147" s="31"/>
      <c r="U147" s="47">
        <f>IF(S$219,S147/S$219*100,0)</f>
        <v>98.495552848588233</v>
      </c>
      <c r="V147" s="19"/>
      <c r="W147" s="36">
        <f>(E147+K147+Q147)</f>
        <v>771674</v>
      </c>
      <c r="X147" s="19"/>
      <c r="Y147" s="52"/>
      <c r="Z147" s="53">
        <v>55160</v>
      </c>
      <c r="AA147" s="19"/>
      <c r="AB147" s="47">
        <f>IF($W147,Z147/$W147*100,0)</f>
        <v>7.1480962167962128</v>
      </c>
      <c r="AC147" s="19"/>
      <c r="AD147" s="53">
        <v>0</v>
      </c>
      <c r="AE147" s="52"/>
      <c r="AF147" s="47">
        <f>IF($W147,AD147/$W147*100,0)</f>
        <v>0</v>
      </c>
      <c r="AG147" s="52"/>
      <c r="AH147" s="53">
        <v>0</v>
      </c>
      <c r="AI147" s="52"/>
      <c r="AJ147" s="47">
        <f>IF($W147,AH147/$W147*100,0)</f>
        <v>0</v>
      </c>
      <c r="AK147" s="52"/>
      <c r="AL147" s="53">
        <v>146981</v>
      </c>
      <c r="AM147" s="19"/>
      <c r="AN147" s="30">
        <v>50</v>
      </c>
      <c r="AO147" s="19"/>
      <c r="AP147" s="35">
        <v>16333</v>
      </c>
      <c r="AQ147" s="19"/>
      <c r="AR147" s="35">
        <f t="shared" si="0"/>
        <v>16333</v>
      </c>
      <c r="AS147" s="19"/>
      <c r="AT147" s="35">
        <f t="shared" si="1"/>
        <v>0</v>
      </c>
      <c r="AU147" s="19"/>
      <c r="AV147" s="35">
        <f t="shared" si="2"/>
        <v>16333</v>
      </c>
    </row>
    <row r="148" spans="1:48" ht="8.85" customHeight="1" x14ac:dyDescent="0.25">
      <c r="A148" s="31"/>
      <c r="B148" s="31"/>
      <c r="C148" s="30"/>
      <c r="D148" s="31"/>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row>
    <row r="149" spans="1:48" ht="8.4499999999999993" customHeight="1" x14ac:dyDescent="0.25">
      <c r="A149" s="31"/>
      <c r="B149" s="31"/>
      <c r="C149" s="30"/>
      <c r="D149" s="31"/>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row>
    <row r="150" spans="1:48" ht="8.85" hidden="1" customHeight="1" x14ac:dyDescent="0.25">
      <c r="A150" s="31"/>
      <c r="B150" s="31"/>
      <c r="C150" s="30"/>
      <c r="D150" s="31"/>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row>
    <row r="151" spans="1:48" s="15" customFormat="1" ht="9.6" customHeight="1" x14ac:dyDescent="0.25">
      <c r="A151" s="49" t="s">
        <v>566</v>
      </c>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50" t="s">
        <v>567</v>
      </c>
      <c r="AP151" s="10"/>
      <c r="AQ151" s="10"/>
      <c r="AR151" s="10"/>
      <c r="AS151" s="10"/>
      <c r="AT151" s="10"/>
      <c r="AU151" s="10"/>
      <c r="AV151" s="10"/>
    </row>
    <row r="152" spans="1:48" s="15" customFormat="1" ht="10.5" customHeight="1" x14ac:dyDescent="0.25">
      <c r="A152" s="278"/>
      <c r="B152" s="10"/>
      <c r="C152" s="10"/>
      <c r="D152" s="10"/>
      <c r="E152" s="10"/>
      <c r="F152" s="10"/>
      <c r="G152" s="10"/>
      <c r="H152" s="10"/>
      <c r="I152" s="10"/>
      <c r="J152" s="10"/>
      <c r="K152" s="10"/>
      <c r="L152" s="10"/>
      <c r="M152" s="10"/>
      <c r="N152" s="10"/>
      <c r="O152" s="10"/>
      <c r="P152" s="10"/>
      <c r="Q152" s="10"/>
      <c r="R152" s="10"/>
      <c r="S152" s="12"/>
      <c r="T152" s="10"/>
      <c r="U152" s="10"/>
      <c r="V152" s="10"/>
      <c r="W152" s="13" t="s">
        <v>45</v>
      </c>
      <c r="X152" s="10"/>
      <c r="Y152" s="12"/>
      <c r="Z152" s="14" t="s">
        <v>46</v>
      </c>
      <c r="AA152" s="10"/>
      <c r="AB152" s="10"/>
      <c r="AC152" s="10"/>
      <c r="AD152" s="10"/>
      <c r="AE152" s="10"/>
      <c r="AF152" s="10"/>
      <c r="AG152" s="10"/>
      <c r="AH152" s="10"/>
      <c r="AI152" s="10"/>
      <c r="AJ152" s="10"/>
      <c r="AK152" s="10"/>
      <c r="AL152" s="12"/>
      <c r="AM152" s="10"/>
      <c r="AN152" s="13" t="s">
        <v>554</v>
      </c>
      <c r="AO152" s="10"/>
      <c r="AP152" s="10"/>
      <c r="AQ152" s="10"/>
      <c r="AR152" s="10"/>
      <c r="AS152" s="10"/>
      <c r="AT152" s="10"/>
      <c r="AU152" s="10"/>
      <c r="AV152" s="10"/>
    </row>
    <row r="153" spans="1:48" s="15" customFormat="1" ht="10.5" customHeight="1" x14ac:dyDescent="0.25">
      <c r="A153" s="279"/>
      <c r="B153" s="10"/>
      <c r="C153" s="10"/>
      <c r="D153" s="10"/>
      <c r="E153" s="10"/>
      <c r="F153" s="10"/>
      <c r="G153" s="10"/>
      <c r="H153" s="10"/>
      <c r="I153" s="10"/>
      <c r="J153" s="10"/>
      <c r="K153" s="10"/>
      <c r="L153" s="10"/>
      <c r="M153" s="10"/>
      <c r="N153" s="10"/>
      <c r="O153" s="10"/>
      <c r="P153" s="10"/>
      <c r="Q153" s="10"/>
      <c r="R153" s="10"/>
      <c r="S153" s="12"/>
      <c r="T153" s="10"/>
      <c r="U153" s="10"/>
      <c r="V153" s="10"/>
      <c r="W153" s="13" t="s">
        <v>555</v>
      </c>
      <c r="X153" s="10"/>
      <c r="Y153" s="12"/>
      <c r="Z153" s="14" t="s">
        <v>395</v>
      </c>
      <c r="AA153" s="10"/>
      <c r="AB153" s="10"/>
      <c r="AC153" s="10"/>
      <c r="AD153" s="10"/>
      <c r="AE153" s="10"/>
      <c r="AF153" s="10"/>
      <c r="AG153" s="10"/>
      <c r="AH153" s="10"/>
      <c r="AI153" s="10"/>
      <c r="AJ153" s="10"/>
      <c r="AK153" s="10"/>
      <c r="AL153" s="12"/>
      <c r="AM153" s="10"/>
      <c r="AN153" s="72" t="s">
        <v>179</v>
      </c>
      <c r="AO153" s="10"/>
      <c r="AP153" s="10"/>
      <c r="AQ153" s="10"/>
      <c r="AR153" s="10"/>
      <c r="AS153" s="10"/>
      <c r="AT153" s="10"/>
      <c r="AU153" s="10"/>
      <c r="AV153" s="10"/>
    </row>
    <row r="154" spans="1:48" s="15" customFormat="1" ht="10.5" customHeight="1" x14ac:dyDescent="0.25">
      <c r="A154" s="280"/>
      <c r="B154" s="10"/>
      <c r="C154" s="10"/>
      <c r="D154" s="10"/>
      <c r="E154" s="10"/>
      <c r="F154" s="10"/>
      <c r="G154" s="10"/>
      <c r="H154" s="10"/>
      <c r="I154" s="10"/>
      <c r="J154" s="10"/>
      <c r="K154" s="10"/>
      <c r="L154" s="10"/>
      <c r="M154" s="10"/>
      <c r="N154" s="10"/>
      <c r="O154" s="10"/>
      <c r="P154" s="10"/>
      <c r="Q154" s="10"/>
      <c r="R154" s="10"/>
      <c r="S154" s="12"/>
      <c r="T154" s="10"/>
      <c r="U154" s="10"/>
      <c r="V154" s="10"/>
      <c r="W154" s="13" t="s">
        <v>51</v>
      </c>
      <c r="X154" s="10"/>
      <c r="Y154" s="12"/>
      <c r="Z154" s="18" t="s">
        <v>52</v>
      </c>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row>
    <row r="155" spans="1:48" ht="9.6" customHeight="1" x14ac:dyDescent="0.25">
      <c r="A155" s="3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21" t="s">
        <v>396</v>
      </c>
      <c r="AA155" s="21"/>
      <c r="AB155" s="21"/>
      <c r="AC155" s="21"/>
      <c r="AD155" s="21"/>
      <c r="AE155" s="21"/>
      <c r="AF155" s="21"/>
      <c r="AG155" s="21"/>
      <c r="AH155" s="21"/>
      <c r="AI155" s="21"/>
      <c r="AJ155" s="21"/>
      <c r="AK155" s="21"/>
      <c r="AL155" s="21"/>
      <c r="AM155" s="11"/>
      <c r="AN155" s="11"/>
      <c r="AO155" s="11"/>
      <c r="AP155" s="11"/>
      <c r="AQ155" s="11"/>
      <c r="AR155" s="11"/>
      <c r="AS155" s="11"/>
      <c r="AT155" s="11"/>
      <c r="AU155" s="11"/>
      <c r="AV155" s="11"/>
    </row>
    <row r="156" spans="1:48" ht="8.85" customHeight="1" x14ac:dyDescent="0.25">
      <c r="A156" s="3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row>
    <row r="157" spans="1:48" ht="9.6" customHeight="1" x14ac:dyDescent="0.25">
      <c r="A157" s="3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21" t="s">
        <v>400</v>
      </c>
      <c r="AE157" s="21"/>
      <c r="AF157" s="21"/>
      <c r="AG157" s="21"/>
      <c r="AH157" s="21"/>
      <c r="AI157" s="21"/>
      <c r="AJ157" s="21"/>
      <c r="AK157" s="11"/>
      <c r="AL157" s="11"/>
      <c r="AM157" s="11"/>
      <c r="AN157" s="11"/>
      <c r="AO157" s="11"/>
      <c r="AP157" s="11"/>
      <c r="AQ157" s="11"/>
      <c r="AR157" s="11"/>
      <c r="AS157" s="11"/>
      <c r="AT157" s="11"/>
      <c r="AU157" s="11"/>
      <c r="AV157" s="11"/>
    </row>
    <row r="158" spans="1:48" ht="9.6" customHeight="1" x14ac:dyDescent="0.25">
      <c r="A158" s="3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row>
    <row r="159" spans="1:48" ht="9.6" customHeight="1" x14ac:dyDescent="0.25">
      <c r="A159" s="30"/>
      <c r="B159" s="11"/>
      <c r="C159" s="11"/>
      <c r="D159" s="11"/>
      <c r="E159" s="21" t="s">
        <v>556</v>
      </c>
      <c r="F159" s="21"/>
      <c r="G159" s="21"/>
      <c r="H159" s="21"/>
      <c r="I159" s="21"/>
      <c r="J159" s="11"/>
      <c r="K159" s="21" t="s">
        <v>557</v>
      </c>
      <c r="L159" s="21"/>
      <c r="M159" s="21"/>
      <c r="N159" s="21"/>
      <c r="O159" s="21"/>
      <c r="P159" s="11"/>
      <c r="Q159" s="21" t="s">
        <v>558</v>
      </c>
      <c r="R159" s="21"/>
      <c r="S159" s="21"/>
      <c r="T159" s="21"/>
      <c r="U159" s="21"/>
      <c r="V159" s="11"/>
      <c r="W159" s="11"/>
      <c r="X159" s="11"/>
      <c r="Y159" s="11"/>
      <c r="Z159" s="21" t="s">
        <v>435</v>
      </c>
      <c r="AA159" s="21"/>
      <c r="AB159" s="21"/>
      <c r="AC159" s="11"/>
      <c r="AD159" s="21" t="s">
        <v>62</v>
      </c>
      <c r="AE159" s="21"/>
      <c r="AF159" s="21"/>
      <c r="AG159" s="11"/>
      <c r="AH159" s="21" t="s">
        <v>63</v>
      </c>
      <c r="AI159" s="21"/>
      <c r="AJ159" s="21"/>
      <c r="AK159" s="11"/>
      <c r="AL159" s="11"/>
      <c r="AM159" s="11"/>
      <c r="AN159" s="11"/>
      <c r="AO159" s="11"/>
      <c r="AP159" s="11"/>
      <c r="AQ159" s="11"/>
      <c r="AR159" s="11"/>
      <c r="AS159" s="11"/>
      <c r="AT159" s="11"/>
      <c r="AU159" s="11"/>
      <c r="AV159" s="11"/>
    </row>
    <row r="160" spans="1:48" ht="8.85" customHeight="1"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row>
    <row r="161" spans="1:48" ht="9.6" customHeight="1" x14ac:dyDescent="0.25">
      <c r="A161" s="11"/>
      <c r="B161" s="11"/>
      <c r="C161" s="11"/>
      <c r="D161" s="11"/>
      <c r="E161" s="11"/>
      <c r="F161" s="11"/>
      <c r="G161" s="11"/>
      <c r="H161" s="11"/>
      <c r="I161" s="25" t="s">
        <v>67</v>
      </c>
      <c r="J161" s="11"/>
      <c r="K161" s="11"/>
      <c r="L161" s="11"/>
      <c r="M161" s="11"/>
      <c r="N161" s="11"/>
      <c r="O161" s="25" t="s">
        <v>67</v>
      </c>
      <c r="P161" s="11"/>
      <c r="Q161" s="11"/>
      <c r="R161" s="11"/>
      <c r="S161" s="11"/>
      <c r="T161" s="11"/>
      <c r="U161" s="25" t="s">
        <v>67</v>
      </c>
      <c r="V161" s="11"/>
      <c r="W161" s="11"/>
      <c r="X161" s="11"/>
      <c r="Y161" s="11"/>
      <c r="Z161" s="11"/>
      <c r="AA161" s="11"/>
      <c r="AB161" s="25" t="s">
        <v>269</v>
      </c>
      <c r="AC161" s="11"/>
      <c r="AD161" s="11"/>
      <c r="AE161" s="11"/>
      <c r="AF161" s="25" t="s">
        <v>269</v>
      </c>
      <c r="AG161" s="11"/>
      <c r="AH161" s="11"/>
      <c r="AI161" s="11"/>
      <c r="AJ161" s="25" t="s">
        <v>269</v>
      </c>
      <c r="AK161" s="11"/>
      <c r="AL161" s="25" t="s">
        <v>412</v>
      </c>
      <c r="AM161" s="11"/>
      <c r="AN161" s="11"/>
      <c r="AO161" s="11"/>
      <c r="AP161" s="11"/>
      <c r="AQ161" s="11"/>
      <c r="AR161" s="90" t="s">
        <v>559</v>
      </c>
      <c r="AS161" s="11"/>
      <c r="AT161" s="90" t="s">
        <v>560</v>
      </c>
      <c r="AU161" s="73"/>
      <c r="AV161" s="275" t="s">
        <v>278</v>
      </c>
    </row>
    <row r="162" spans="1:48" ht="9.6" customHeight="1" x14ac:dyDescent="0.25">
      <c r="A162" s="276" t="s">
        <v>74</v>
      </c>
      <c r="B162" s="11"/>
      <c r="C162" s="27" t="s">
        <v>76</v>
      </c>
      <c r="D162" s="11"/>
      <c r="E162" s="27" t="s">
        <v>77</v>
      </c>
      <c r="F162" s="11"/>
      <c r="G162" s="27" t="s">
        <v>438</v>
      </c>
      <c r="H162" s="11"/>
      <c r="I162" s="27" t="s">
        <v>83</v>
      </c>
      <c r="J162" s="11"/>
      <c r="K162" s="27" t="s">
        <v>77</v>
      </c>
      <c r="L162" s="11"/>
      <c r="M162" s="27" t="s">
        <v>438</v>
      </c>
      <c r="N162" s="11"/>
      <c r="O162" s="27" t="s">
        <v>83</v>
      </c>
      <c r="P162" s="11"/>
      <c r="Q162" s="27" t="s">
        <v>77</v>
      </c>
      <c r="R162" s="11"/>
      <c r="S162" s="27" t="s">
        <v>438</v>
      </c>
      <c r="T162" s="11"/>
      <c r="U162" s="27" t="s">
        <v>83</v>
      </c>
      <c r="V162" s="11"/>
      <c r="W162" s="27" t="s">
        <v>68</v>
      </c>
      <c r="X162" s="11"/>
      <c r="Y162" s="11"/>
      <c r="Z162" s="27" t="s">
        <v>77</v>
      </c>
      <c r="AA162" s="11"/>
      <c r="AB162" s="27" t="s">
        <v>376</v>
      </c>
      <c r="AC162" s="11"/>
      <c r="AD162" s="27" t="s">
        <v>77</v>
      </c>
      <c r="AE162" s="11"/>
      <c r="AF162" s="27" t="s">
        <v>376</v>
      </c>
      <c r="AG162" s="11"/>
      <c r="AH162" s="27" t="s">
        <v>77</v>
      </c>
      <c r="AI162" s="11"/>
      <c r="AJ162" s="27" t="s">
        <v>376</v>
      </c>
      <c r="AK162" s="11"/>
      <c r="AL162" s="27" t="s">
        <v>421</v>
      </c>
      <c r="AM162" s="11"/>
      <c r="AN162" s="276" t="s">
        <v>74</v>
      </c>
      <c r="AO162" s="11"/>
      <c r="AP162" s="11"/>
      <c r="AQ162" s="11"/>
      <c r="AR162" s="29" t="s">
        <v>561</v>
      </c>
      <c r="AS162" s="11"/>
      <c r="AT162" s="29" t="s">
        <v>562</v>
      </c>
      <c r="AU162" s="11"/>
      <c r="AV162" s="29" t="s">
        <v>563</v>
      </c>
    </row>
    <row r="163" spans="1:48" ht="8.85" customHeight="1" x14ac:dyDescent="0.25">
      <c r="A163" s="3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30"/>
      <c r="AO163" s="11"/>
      <c r="AP163" s="11"/>
      <c r="AQ163" s="11"/>
      <c r="AR163" s="11"/>
      <c r="AS163" s="11"/>
      <c r="AT163" s="11"/>
      <c r="AU163" s="11"/>
      <c r="AV163" s="11"/>
    </row>
    <row r="164" spans="1:48" ht="8.85" customHeight="1" x14ac:dyDescent="0.25">
      <c r="A164" s="30"/>
      <c r="B164" s="30" t="s">
        <v>130</v>
      </c>
      <c r="C164" s="30"/>
      <c r="D164" s="30"/>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30"/>
      <c r="AO164" s="11"/>
      <c r="AP164" s="11"/>
      <c r="AQ164" s="11"/>
      <c r="AR164" s="11"/>
      <c r="AS164" s="11"/>
      <c r="AT164" s="11"/>
      <c r="AU164" s="11"/>
      <c r="AV164" s="11"/>
    </row>
    <row r="165" spans="1:48" ht="8.85" customHeight="1" x14ac:dyDescent="0.25">
      <c r="A165" s="30">
        <v>51</v>
      </c>
      <c r="B165" s="31"/>
      <c r="C165" s="30" t="s">
        <v>180</v>
      </c>
      <c r="D165" s="31"/>
      <c r="E165" s="34">
        <v>75000</v>
      </c>
      <c r="F165" s="31"/>
      <c r="G165" s="32">
        <f>(E165/$AP165)</f>
        <v>6.6749733001067995</v>
      </c>
      <c r="H165" s="31"/>
      <c r="I165" s="33">
        <f>IF(G$219,G165/G$219*100,0)</f>
        <v>11.845150699465252</v>
      </c>
      <c r="J165" s="19"/>
      <c r="K165" s="34">
        <v>4820</v>
      </c>
      <c r="L165" s="31"/>
      <c r="M165" s="32">
        <f>(K165/$AP165)</f>
        <v>0.42897828408686367</v>
      </c>
      <c r="N165" s="31"/>
      <c r="O165" s="33">
        <f>IF(M$219,M165/M$219*100,0)</f>
        <v>17.981905804853653</v>
      </c>
      <c r="P165" s="19"/>
      <c r="Q165" s="34">
        <v>112996</v>
      </c>
      <c r="R165" s="31"/>
      <c r="S165" s="32">
        <f>(Q165/$AP165)</f>
        <v>10.056603773584905</v>
      </c>
      <c r="T165" s="31"/>
      <c r="U165" s="33">
        <f>IF(S$219,S165/S$219*100,0)</f>
        <v>32.682192062081867</v>
      </c>
      <c r="V165" s="19"/>
      <c r="W165" s="34">
        <f>(E165+K165+Q165)</f>
        <v>192816</v>
      </c>
      <c r="X165" s="19"/>
      <c r="Y165" s="19"/>
      <c r="Z165" s="34">
        <v>0</v>
      </c>
      <c r="AA165" s="19"/>
      <c r="AB165" s="33">
        <f>IF($W165,Z165/$W165*100,0)</f>
        <v>0</v>
      </c>
      <c r="AC165" s="19"/>
      <c r="AD165" s="34">
        <v>0</v>
      </c>
      <c r="AE165" s="19"/>
      <c r="AF165" s="33">
        <f>IF($W165,AD165/$W165*100,0)</f>
        <v>0</v>
      </c>
      <c r="AG165" s="19"/>
      <c r="AH165" s="34">
        <v>0</v>
      </c>
      <c r="AI165" s="19"/>
      <c r="AJ165" s="33">
        <f>IF($W165,AH165/$W165*100,0)</f>
        <v>0</v>
      </c>
      <c r="AK165" s="19"/>
      <c r="AL165" s="34">
        <v>0</v>
      </c>
      <c r="AM165" s="19"/>
      <c r="AN165" s="30">
        <v>51</v>
      </c>
      <c r="AO165" s="19"/>
      <c r="AP165" s="35">
        <v>11236</v>
      </c>
      <c r="AQ165" s="19"/>
      <c r="AR165" s="35">
        <f>IF(E165,AP165,0)</f>
        <v>11236</v>
      </c>
      <c r="AS165" s="19"/>
      <c r="AT165" s="35">
        <f>IF(K165,AP165,0)</f>
        <v>11236</v>
      </c>
      <c r="AU165" s="19"/>
      <c r="AV165" s="35">
        <f>IF(Q165,AP165,0)</f>
        <v>11236</v>
      </c>
    </row>
    <row r="166" spans="1:48" ht="8.85" customHeight="1" x14ac:dyDescent="0.25">
      <c r="A166" s="30">
        <v>52</v>
      </c>
      <c r="B166" s="31"/>
      <c r="C166" s="30" t="s">
        <v>181</v>
      </c>
      <c r="D166" s="31"/>
      <c r="E166" s="36">
        <v>129559</v>
      </c>
      <c r="F166" s="31"/>
      <c r="G166" s="33">
        <f>(E166/$AP166)</f>
        <v>5.255303614164605</v>
      </c>
      <c r="H166" s="31"/>
      <c r="I166" s="33">
        <f>IF(G$219,G166/G$219*100,0)</f>
        <v>9.3258595177044601</v>
      </c>
      <c r="J166" s="19"/>
      <c r="K166" s="36">
        <v>0</v>
      </c>
      <c r="L166" s="31"/>
      <c r="M166" s="33">
        <f>(K166/$AP166)</f>
        <v>0</v>
      </c>
      <c r="N166" s="31"/>
      <c r="O166" s="33">
        <f>IF(M$219,M166/M$219*100,0)</f>
        <v>0</v>
      </c>
      <c r="P166" s="19"/>
      <c r="Q166" s="36">
        <v>348429</v>
      </c>
      <c r="R166" s="31"/>
      <c r="S166" s="33">
        <f>(Q166/$AP166)</f>
        <v>14.133330629132358</v>
      </c>
      <c r="T166" s="31"/>
      <c r="U166" s="33">
        <f>IF(S$219,S166/S$219*100,0)</f>
        <v>45.930836741472845</v>
      </c>
      <c r="V166" s="19"/>
      <c r="W166" s="36">
        <f>(E166+K166+Q166)</f>
        <v>477988</v>
      </c>
      <c r="X166" s="19"/>
      <c r="Y166" s="19"/>
      <c r="Z166" s="36">
        <v>58435</v>
      </c>
      <c r="AA166" s="19"/>
      <c r="AB166" s="33">
        <f>IF($W166,Z166/$W166*100,0)</f>
        <v>12.225202306334051</v>
      </c>
      <c r="AC166" s="19"/>
      <c r="AD166" s="36">
        <v>0</v>
      </c>
      <c r="AE166" s="19"/>
      <c r="AF166" s="33">
        <f>IF($W166,AD166/$W166*100,0)</f>
        <v>0</v>
      </c>
      <c r="AG166" s="19"/>
      <c r="AH166" s="36">
        <v>0</v>
      </c>
      <c r="AI166" s="19"/>
      <c r="AJ166" s="33">
        <f>IF($W166,AH166/$W166*100,0)</f>
        <v>0</v>
      </c>
      <c r="AK166" s="19"/>
      <c r="AL166" s="36">
        <v>20677</v>
      </c>
      <c r="AM166" s="19"/>
      <c r="AN166" s="30">
        <v>52</v>
      </c>
      <c r="AO166" s="19"/>
      <c r="AP166" s="35">
        <v>24653</v>
      </c>
      <c r="AQ166" s="19"/>
      <c r="AR166" s="35">
        <f>IF(E166,AP166,0)</f>
        <v>24653</v>
      </c>
      <c r="AS166" s="19"/>
      <c r="AT166" s="35">
        <f>IF(K166,AP166,0)</f>
        <v>0</v>
      </c>
      <c r="AU166" s="19"/>
      <c r="AV166" s="35">
        <f>IF(Q166,AP166,0)</f>
        <v>24653</v>
      </c>
    </row>
    <row r="167" spans="1:48" ht="8.85" customHeight="1" x14ac:dyDescent="0.25">
      <c r="A167" s="30">
        <v>53</v>
      </c>
      <c r="B167" s="31"/>
      <c r="C167" s="30" t="s">
        <v>182</v>
      </c>
      <c r="D167" s="31"/>
      <c r="E167" s="36">
        <v>37171963</v>
      </c>
      <c r="F167" s="31"/>
      <c r="G167" s="33">
        <f>(E167/$AP167)</f>
        <v>96.468617563783482</v>
      </c>
      <c r="H167" s="31"/>
      <c r="I167" s="33">
        <f>IF(G$219,G167/G$219*100,0)</f>
        <v>171.18949566342278</v>
      </c>
      <c r="J167" s="19"/>
      <c r="K167" s="36">
        <v>168303</v>
      </c>
      <c r="L167" s="31"/>
      <c r="M167" s="33">
        <f>(K167/$AP167)</f>
        <v>0.43677967025409586</v>
      </c>
      <c r="N167" s="31"/>
      <c r="O167" s="33">
        <f>IF(M$219,M167/M$219*100,0)</f>
        <v>18.308924202778083</v>
      </c>
      <c r="P167" s="19"/>
      <c r="Q167" s="36">
        <v>16303727</v>
      </c>
      <c r="R167" s="31"/>
      <c r="S167" s="33">
        <f>(Q167/$AP167)</f>
        <v>42.311405637289887</v>
      </c>
      <c r="T167" s="31"/>
      <c r="U167" s="33">
        <f>IF(S$219,S167/S$219*100,0)</f>
        <v>137.50462050486257</v>
      </c>
      <c r="V167" s="19"/>
      <c r="W167" s="36">
        <f>(E167+K167+Q167)</f>
        <v>53643993</v>
      </c>
      <c r="X167" s="19"/>
      <c r="Y167" s="19"/>
      <c r="Z167" s="36">
        <v>213275</v>
      </c>
      <c r="AA167" s="19"/>
      <c r="AB167" s="33">
        <f>IF($W167,Z167/$W167*100,0)</f>
        <v>0.39757480394869193</v>
      </c>
      <c r="AC167" s="19"/>
      <c r="AD167" s="36">
        <v>0</v>
      </c>
      <c r="AE167" s="19"/>
      <c r="AF167" s="33">
        <f>IF($W167,AD167/$W167*100,0)</f>
        <v>0</v>
      </c>
      <c r="AG167" s="19"/>
      <c r="AH167" s="36">
        <v>0</v>
      </c>
      <c r="AI167" s="19"/>
      <c r="AJ167" s="33">
        <f>IF($W167,AH167/$W167*100,0)</f>
        <v>0</v>
      </c>
      <c r="AK167" s="19"/>
      <c r="AL167" s="36">
        <v>15713941</v>
      </c>
      <c r="AM167" s="19"/>
      <c r="AN167" s="30">
        <v>53</v>
      </c>
      <c r="AO167" s="19"/>
      <c r="AP167" s="35">
        <v>385327</v>
      </c>
      <c r="AQ167" s="19"/>
      <c r="AR167" s="35">
        <f>IF(E167,AP167,0)</f>
        <v>385327</v>
      </c>
      <c r="AS167" s="19"/>
      <c r="AT167" s="35">
        <f>IF(K167,AP167,0)</f>
        <v>385327</v>
      </c>
      <c r="AU167" s="19"/>
      <c r="AV167" s="35">
        <f>IF(Q167,AP167,0)</f>
        <v>385327</v>
      </c>
    </row>
    <row r="168" spans="1:48" ht="8.85" customHeight="1" x14ac:dyDescent="0.25">
      <c r="A168" s="30">
        <v>54</v>
      </c>
      <c r="B168" s="31"/>
      <c r="C168" s="30" t="s">
        <v>183</v>
      </c>
      <c r="D168" s="31"/>
      <c r="E168" s="36">
        <v>1042375</v>
      </c>
      <c r="F168" s="31"/>
      <c r="G168" s="33">
        <f>(E168/$AP168)</f>
        <v>30.375772234526167</v>
      </c>
      <c r="H168" s="31"/>
      <c r="I168" s="33">
        <f>IF(G$219,G168/G$219*100,0)</f>
        <v>53.903676247639524</v>
      </c>
      <c r="J168" s="19"/>
      <c r="K168" s="36">
        <v>74500</v>
      </c>
      <c r="L168" s="31"/>
      <c r="M168" s="33">
        <f>(K168/$AP168)</f>
        <v>2.1709989509266814</v>
      </c>
      <c r="N168" s="31"/>
      <c r="O168" s="33">
        <f>IF(M$219,M168/M$219*100,0)</f>
        <v>91.003904127917934</v>
      </c>
      <c r="P168" s="19"/>
      <c r="Q168" s="36">
        <v>405255</v>
      </c>
      <c r="R168" s="31"/>
      <c r="S168" s="33">
        <f>(Q168/$AP168)</f>
        <v>11.809505769903252</v>
      </c>
      <c r="T168" s="31"/>
      <c r="U168" s="33">
        <f>IF(S$219,S168/S$219*100,0)</f>
        <v>38.378814997566288</v>
      </c>
      <c r="V168" s="19"/>
      <c r="W168" s="36">
        <f>(E168+K168+Q168)</f>
        <v>1522130</v>
      </c>
      <c r="X168" s="19"/>
      <c r="Y168" s="19"/>
      <c r="Z168" s="36">
        <v>36649</v>
      </c>
      <c r="AA168" s="19"/>
      <c r="AB168" s="33">
        <f>IF($W168,Z168/$W168*100,0)</f>
        <v>2.4077444107927706</v>
      </c>
      <c r="AC168" s="19"/>
      <c r="AD168" s="36">
        <v>0</v>
      </c>
      <c r="AE168" s="19"/>
      <c r="AF168" s="33">
        <f>IF($W168,AD168/$W168*100,0)</f>
        <v>0</v>
      </c>
      <c r="AG168" s="19"/>
      <c r="AH168" s="36">
        <v>815</v>
      </c>
      <c r="AI168" s="19"/>
      <c r="AJ168" s="33">
        <f>IF($W168,AH168/$W168*100,0)</f>
        <v>5.3543389855005813E-2</v>
      </c>
      <c r="AK168" s="19"/>
      <c r="AL168" s="36">
        <v>522470</v>
      </c>
      <c r="AM168" s="19"/>
      <c r="AN168" s="30">
        <v>54</v>
      </c>
      <c r="AO168" s="19"/>
      <c r="AP168" s="35">
        <v>34316</v>
      </c>
      <c r="AQ168" s="19"/>
      <c r="AR168" s="35">
        <f>IF(E168,AP168,0)</f>
        <v>34316</v>
      </c>
      <c r="AS168" s="19"/>
      <c r="AT168" s="35">
        <f>IF(K168,AP168,0)</f>
        <v>34316</v>
      </c>
      <c r="AU168" s="19"/>
      <c r="AV168" s="35">
        <f>IF(Q168,AP168,0)</f>
        <v>34316</v>
      </c>
    </row>
    <row r="169" spans="1:48" ht="8.85" customHeight="1" x14ac:dyDescent="0.25">
      <c r="A169" s="30">
        <v>55</v>
      </c>
      <c r="B169" s="31"/>
      <c r="C169" s="30" t="s">
        <v>184</v>
      </c>
      <c r="D169" s="31"/>
      <c r="E169" s="36">
        <v>0</v>
      </c>
      <c r="F169" s="31"/>
      <c r="G169" s="47">
        <f>(E169/$AP169)</f>
        <v>0</v>
      </c>
      <c r="H169" s="31"/>
      <c r="I169" s="47">
        <f>IF(G$219,G169/G$219*100,0)</f>
        <v>0</v>
      </c>
      <c r="J169" s="19"/>
      <c r="K169" s="36">
        <v>0</v>
      </c>
      <c r="L169" s="31"/>
      <c r="M169" s="47">
        <f>(K169/$AP169)</f>
        <v>0</v>
      </c>
      <c r="N169" s="31"/>
      <c r="O169" s="47">
        <f>IF(M$219,M169/M$219*100,0)</f>
        <v>0</v>
      </c>
      <c r="P169" s="19"/>
      <c r="Q169" s="36">
        <v>0</v>
      </c>
      <c r="R169" s="31"/>
      <c r="S169" s="47">
        <f>(Q169/$AP169)</f>
        <v>0</v>
      </c>
      <c r="T169" s="31"/>
      <c r="U169" s="47">
        <f>IF(S$219,S169/S$219*100,0)</f>
        <v>0</v>
      </c>
      <c r="V169" s="19"/>
      <c r="W169" s="36">
        <f>(E169+K169+Q169)</f>
        <v>0</v>
      </c>
      <c r="X169" s="19"/>
      <c r="Y169" s="19"/>
      <c r="Z169" s="36">
        <v>0</v>
      </c>
      <c r="AA169" s="19"/>
      <c r="AB169" s="47">
        <f>IF($W169,Z169/$W169*100,0)</f>
        <v>0</v>
      </c>
      <c r="AC169" s="19"/>
      <c r="AD169" s="36">
        <v>0</v>
      </c>
      <c r="AE169" s="19"/>
      <c r="AF169" s="47">
        <f>IF($W169,AD169/$W169*100,0)</f>
        <v>0</v>
      </c>
      <c r="AG169" s="19"/>
      <c r="AH169" s="36">
        <v>0</v>
      </c>
      <c r="AI169" s="19"/>
      <c r="AJ169" s="47">
        <f>IF($W169,AH169/$W169*100,0)</f>
        <v>0</v>
      </c>
      <c r="AK169" s="19"/>
      <c r="AL169" s="36">
        <v>0</v>
      </c>
      <c r="AM169" s="19"/>
      <c r="AN169" s="30">
        <v>55</v>
      </c>
      <c r="AO169" s="19"/>
      <c r="AP169" s="35">
        <v>12365</v>
      </c>
      <c r="AQ169" s="19"/>
      <c r="AR169" s="35">
        <f>IF(E169,AP169,0)</f>
        <v>0</v>
      </c>
      <c r="AS169" s="19"/>
      <c r="AT169" s="35">
        <f>IF(K169,AP169,0)</f>
        <v>0</v>
      </c>
      <c r="AU169" s="19"/>
      <c r="AV169" s="35">
        <f>IF(Q169,AP169,0)</f>
        <v>0</v>
      </c>
    </row>
    <row r="170" spans="1:48" ht="8.85" customHeight="1" x14ac:dyDescent="0.25">
      <c r="A170" s="37"/>
      <c r="B170" s="31"/>
      <c r="C170" s="30"/>
      <c r="D170" s="31"/>
      <c r="E170" s="31"/>
      <c r="F170" s="31"/>
      <c r="G170" s="38"/>
      <c r="H170" s="31"/>
      <c r="I170" s="38"/>
      <c r="J170" s="19"/>
      <c r="K170" s="31"/>
      <c r="L170" s="31"/>
      <c r="M170" s="38"/>
      <c r="N170" s="31"/>
      <c r="O170" s="38"/>
      <c r="P170" s="19"/>
      <c r="Q170" s="31"/>
      <c r="R170" s="31"/>
      <c r="S170" s="38"/>
      <c r="T170" s="31"/>
      <c r="U170" s="38"/>
      <c r="V170" s="19"/>
      <c r="W170" s="30"/>
      <c r="X170" s="19"/>
      <c r="Y170" s="19"/>
      <c r="Z170" s="31"/>
      <c r="AA170" s="19"/>
      <c r="AB170" s="38"/>
      <c r="AC170" s="19"/>
      <c r="AD170" s="31"/>
      <c r="AE170" s="19"/>
      <c r="AF170" s="38"/>
      <c r="AG170" s="19"/>
      <c r="AH170" s="31"/>
      <c r="AI170" s="19"/>
      <c r="AJ170" s="38"/>
      <c r="AK170" s="19"/>
      <c r="AL170" s="31"/>
      <c r="AM170" s="19"/>
      <c r="AN170" s="37"/>
      <c r="AO170" s="19"/>
      <c r="AP170" s="19"/>
      <c r="AQ170" s="19"/>
      <c r="AR170" s="19"/>
      <c r="AS170" s="19"/>
      <c r="AT170" s="19"/>
      <c r="AU170" s="19"/>
      <c r="AV170" s="19"/>
    </row>
    <row r="171" spans="1:48" ht="8.85" customHeight="1" x14ac:dyDescent="0.25">
      <c r="A171" s="30">
        <v>56</v>
      </c>
      <c r="B171" s="31"/>
      <c r="C171" s="30" t="s">
        <v>185</v>
      </c>
      <c r="D171" s="31"/>
      <c r="E171" s="36">
        <v>357880</v>
      </c>
      <c r="F171" s="31"/>
      <c r="G171" s="47">
        <f>(E171/$AP171)</f>
        <v>27.321169554927856</v>
      </c>
      <c r="H171" s="31"/>
      <c r="I171" s="47">
        <f>IF(G$219,G171/G$219*100,0)</f>
        <v>48.483095903707138</v>
      </c>
      <c r="J171" s="19"/>
      <c r="K171" s="36">
        <v>3500</v>
      </c>
      <c r="L171" s="31"/>
      <c r="M171" s="47">
        <f>(K171/$AP171)</f>
        <v>0.26719596915795096</v>
      </c>
      <c r="N171" s="31"/>
      <c r="O171" s="47">
        <f>IF(M$219,M171/M$219*100,0)</f>
        <v>11.200316955582664</v>
      </c>
      <c r="P171" s="19"/>
      <c r="Q171" s="36">
        <v>123772</v>
      </c>
      <c r="R171" s="31"/>
      <c r="S171" s="47">
        <f>(Q171/$AP171)</f>
        <v>9.4489655698908308</v>
      </c>
      <c r="T171" s="31"/>
      <c r="U171" s="47">
        <f>IF(S$219,S171/S$219*100,0)</f>
        <v>30.707474858889423</v>
      </c>
      <c r="V171" s="19"/>
      <c r="W171" s="36">
        <f>(E171+K171+Q171)</f>
        <v>485152</v>
      </c>
      <c r="X171" s="19"/>
      <c r="Y171" s="19"/>
      <c r="Z171" s="36">
        <v>0</v>
      </c>
      <c r="AA171" s="19"/>
      <c r="AB171" s="47">
        <f>IF($W171,Z171/$W171*100,0)</f>
        <v>0</v>
      </c>
      <c r="AC171" s="19"/>
      <c r="AD171" s="36">
        <v>0</v>
      </c>
      <c r="AE171" s="19"/>
      <c r="AF171" s="47">
        <f>IF($W171,AD171/$W171*100,0)</f>
        <v>0</v>
      </c>
      <c r="AG171" s="19"/>
      <c r="AH171" s="36">
        <v>0</v>
      </c>
      <c r="AI171" s="19"/>
      <c r="AJ171" s="47">
        <f>IF($W171,AH171/$W171*100,0)</f>
        <v>0</v>
      </c>
      <c r="AK171" s="19"/>
      <c r="AL171" s="36">
        <v>122582</v>
      </c>
      <c r="AM171" s="19"/>
      <c r="AN171" s="30">
        <v>56</v>
      </c>
      <c r="AO171" s="19"/>
      <c r="AP171" s="35">
        <v>13099</v>
      </c>
      <c r="AQ171" s="19"/>
      <c r="AR171" s="35">
        <f>IF(E171,AP171,0)</f>
        <v>13099</v>
      </c>
      <c r="AS171" s="19"/>
      <c r="AT171" s="35">
        <f>IF(K171,AP171,0)</f>
        <v>13099</v>
      </c>
      <c r="AU171" s="19"/>
      <c r="AV171" s="35">
        <f>IF(Q171,AP171,0)</f>
        <v>13099</v>
      </c>
    </row>
    <row r="172" spans="1:48" ht="8.85" customHeight="1" x14ac:dyDescent="0.25">
      <c r="A172" s="30">
        <v>57</v>
      </c>
      <c r="B172" s="31"/>
      <c r="C172" s="30" t="s">
        <v>186</v>
      </c>
      <c r="D172" s="31"/>
      <c r="E172" s="36">
        <v>103614</v>
      </c>
      <c r="F172" s="31"/>
      <c r="G172" s="47">
        <f>(E172/$AP172)</f>
        <v>11.982652943217301</v>
      </c>
      <c r="H172" s="31"/>
      <c r="I172" s="47">
        <f>IF(G$219,G172/G$219*100,0)</f>
        <v>21.263954702190166</v>
      </c>
      <c r="J172" s="19"/>
      <c r="K172" s="36">
        <v>0</v>
      </c>
      <c r="L172" s="31"/>
      <c r="M172" s="47">
        <f>(K172/$AP172)</f>
        <v>0</v>
      </c>
      <c r="N172" s="31"/>
      <c r="O172" s="47">
        <f>IF(M$219,M172/M$219*100,0)</f>
        <v>0</v>
      </c>
      <c r="P172" s="19"/>
      <c r="Q172" s="36">
        <v>330177</v>
      </c>
      <c r="R172" s="31"/>
      <c r="S172" s="47">
        <f>(Q172/$AP172)</f>
        <v>38.183994448941831</v>
      </c>
      <c r="T172" s="31"/>
      <c r="U172" s="47">
        <f>IF(S$219,S172/S$219*100,0)</f>
        <v>124.09126066552081</v>
      </c>
      <c r="V172" s="19"/>
      <c r="W172" s="36">
        <f>(E172+K172+Q172)</f>
        <v>433791</v>
      </c>
      <c r="X172" s="19"/>
      <c r="Y172" s="19"/>
      <c r="Z172" s="36">
        <v>120158</v>
      </c>
      <c r="AA172" s="19"/>
      <c r="AB172" s="47">
        <f>IF($W172,Z172/$W172*100,0)</f>
        <v>27.699514282223468</v>
      </c>
      <c r="AC172" s="19"/>
      <c r="AD172" s="36">
        <v>0</v>
      </c>
      <c r="AE172" s="19"/>
      <c r="AF172" s="47">
        <f>IF($W172,AD172/$W172*100,0)</f>
        <v>0</v>
      </c>
      <c r="AG172" s="19"/>
      <c r="AH172" s="36">
        <v>0</v>
      </c>
      <c r="AI172" s="19"/>
      <c r="AJ172" s="47">
        <f>IF($W172,AH172/$W172*100,0)</f>
        <v>0</v>
      </c>
      <c r="AK172" s="19"/>
      <c r="AL172" s="36">
        <v>6161</v>
      </c>
      <c r="AM172" s="19"/>
      <c r="AN172" s="30">
        <v>57</v>
      </c>
      <c r="AO172" s="19"/>
      <c r="AP172" s="35">
        <v>8647</v>
      </c>
      <c r="AQ172" s="19"/>
      <c r="AR172" s="35">
        <f>IF(E172,AP172,0)</f>
        <v>8647</v>
      </c>
      <c r="AS172" s="19"/>
      <c r="AT172" s="35">
        <f>IF(K172,AP172,0)</f>
        <v>0</v>
      </c>
      <c r="AU172" s="19"/>
      <c r="AV172" s="35">
        <f>IF(Q172,AP172,0)</f>
        <v>8647</v>
      </c>
    </row>
    <row r="173" spans="1:48" ht="8.85" customHeight="1" x14ac:dyDescent="0.25">
      <c r="A173" s="30">
        <v>58</v>
      </c>
      <c r="B173" s="31"/>
      <c r="C173" s="30" t="s">
        <v>187</v>
      </c>
      <c r="D173" s="31"/>
      <c r="E173" s="36">
        <v>12250</v>
      </c>
      <c r="F173" s="31"/>
      <c r="G173" s="47">
        <f>(E173/$AP173)</f>
        <v>0.39078699716081283</v>
      </c>
      <c r="H173" s="31"/>
      <c r="I173" s="47">
        <f>IF(G$219,G173/G$219*100,0)</f>
        <v>0.69347556381795039</v>
      </c>
      <c r="J173" s="19"/>
      <c r="K173" s="36">
        <v>63500</v>
      </c>
      <c r="L173" s="31"/>
      <c r="M173" s="47">
        <f>(K173/$AP173)</f>
        <v>2.0257121893642136</v>
      </c>
      <c r="N173" s="31"/>
      <c r="O173" s="47">
        <f>IF(M$219,M173/M$219*100,0)</f>
        <v>84.913775657499798</v>
      </c>
      <c r="P173" s="19"/>
      <c r="Q173" s="36">
        <v>624399</v>
      </c>
      <c r="R173" s="31"/>
      <c r="S173" s="47">
        <f>(Q173/$AP173)</f>
        <v>19.918939611446071</v>
      </c>
      <c r="T173" s="31"/>
      <c r="U173" s="47">
        <f>IF(S$219,S173/S$219*100,0)</f>
        <v>64.73304752885069</v>
      </c>
      <c r="V173" s="19"/>
      <c r="W173" s="36">
        <f>(E173+K173+Q173)</f>
        <v>700149</v>
      </c>
      <c r="X173" s="19"/>
      <c r="Y173" s="19"/>
      <c r="Z173" s="36">
        <v>139467</v>
      </c>
      <c r="AA173" s="19"/>
      <c r="AB173" s="47">
        <f>IF($W173,Z173/$W173*100,0)</f>
        <v>19.919617110072284</v>
      </c>
      <c r="AC173" s="19"/>
      <c r="AD173" s="36">
        <v>0</v>
      </c>
      <c r="AE173" s="19"/>
      <c r="AF173" s="47">
        <f>IF($W173,AD173/$W173*100,0)</f>
        <v>0</v>
      </c>
      <c r="AG173" s="19"/>
      <c r="AH173" s="36">
        <v>0</v>
      </c>
      <c r="AI173" s="19"/>
      <c r="AJ173" s="47">
        <f>IF($W173,AH173/$W173*100,0)</f>
        <v>0</v>
      </c>
      <c r="AK173" s="19"/>
      <c r="AL173" s="36">
        <v>47558</v>
      </c>
      <c r="AM173" s="19"/>
      <c r="AN173" s="30">
        <v>58</v>
      </c>
      <c r="AO173" s="19"/>
      <c r="AP173" s="35">
        <v>31347</v>
      </c>
      <c r="AQ173" s="19"/>
      <c r="AR173" s="35">
        <f>IF(E173,AP173,0)</f>
        <v>31347</v>
      </c>
      <c r="AS173" s="19"/>
      <c r="AT173" s="35">
        <f>IF(K173,AP173,0)</f>
        <v>31347</v>
      </c>
      <c r="AU173" s="19"/>
      <c r="AV173" s="35">
        <f>IF(Q173,AP173,0)</f>
        <v>31347</v>
      </c>
    </row>
    <row r="174" spans="1:48" ht="8.85" customHeight="1" x14ac:dyDescent="0.25">
      <c r="A174" s="30">
        <v>59</v>
      </c>
      <c r="B174" s="31"/>
      <c r="C174" s="30" t="s">
        <v>188</v>
      </c>
      <c r="D174" s="31"/>
      <c r="E174" s="36">
        <v>129035</v>
      </c>
      <c r="F174" s="31"/>
      <c r="G174" s="47">
        <f>(E174/$AP174)</f>
        <v>11.678432437324645</v>
      </c>
      <c r="H174" s="31"/>
      <c r="I174" s="47">
        <f>IF(G$219,G174/G$219*100,0)</f>
        <v>20.724096701843045</v>
      </c>
      <c r="J174" s="19"/>
      <c r="K174" s="36">
        <v>0</v>
      </c>
      <c r="L174" s="31"/>
      <c r="M174" s="47">
        <f>(K174/$AP174)</f>
        <v>0</v>
      </c>
      <c r="N174" s="31"/>
      <c r="O174" s="47">
        <f>IF(M$219,M174/M$219*100,0)</f>
        <v>0</v>
      </c>
      <c r="P174" s="19"/>
      <c r="Q174" s="36">
        <v>106000</v>
      </c>
      <c r="R174" s="31"/>
      <c r="S174" s="47">
        <f>(Q174/$AP174)</f>
        <v>9.5936283826590643</v>
      </c>
      <c r="T174" s="31"/>
      <c r="U174" s="47">
        <f>IF(S$219,S174/S$219*100,0)</f>
        <v>31.177603536281573</v>
      </c>
      <c r="V174" s="19"/>
      <c r="W174" s="36">
        <f>(E174+K174+Q174)</f>
        <v>235035</v>
      </c>
      <c r="X174" s="19"/>
      <c r="Y174" s="19"/>
      <c r="Z174" s="36">
        <v>5000</v>
      </c>
      <c r="AA174" s="19"/>
      <c r="AB174" s="47">
        <f>IF($W174,Z174/$W174*100,0)</f>
        <v>2.1273427361882273</v>
      </c>
      <c r="AC174" s="19"/>
      <c r="AD174" s="36">
        <v>0</v>
      </c>
      <c r="AE174" s="19"/>
      <c r="AF174" s="47">
        <f>IF($W174,AD174/$W174*100,0)</f>
        <v>0</v>
      </c>
      <c r="AG174" s="19"/>
      <c r="AH174" s="36">
        <v>0</v>
      </c>
      <c r="AI174" s="19"/>
      <c r="AJ174" s="47">
        <f>IF($W174,AH174/$W174*100,0)</f>
        <v>0</v>
      </c>
      <c r="AK174" s="19"/>
      <c r="AL174" s="36">
        <v>25893</v>
      </c>
      <c r="AM174" s="19"/>
      <c r="AN174" s="30">
        <v>59</v>
      </c>
      <c r="AO174" s="19"/>
      <c r="AP174" s="35">
        <v>11049</v>
      </c>
      <c r="AQ174" s="19"/>
      <c r="AR174" s="35">
        <f>IF(E174,AP174,0)</f>
        <v>11049</v>
      </c>
      <c r="AS174" s="19"/>
      <c r="AT174" s="35">
        <f>IF(K174,AP174,0)</f>
        <v>0</v>
      </c>
      <c r="AU174" s="19"/>
      <c r="AV174" s="35">
        <f>IF(Q174,AP174,0)</f>
        <v>11049</v>
      </c>
    </row>
    <row r="175" spans="1:48" ht="8.85" customHeight="1" x14ac:dyDescent="0.25">
      <c r="A175" s="30">
        <v>60</v>
      </c>
      <c r="B175" s="31"/>
      <c r="C175" s="30" t="s">
        <v>189</v>
      </c>
      <c r="D175" s="31"/>
      <c r="E175" s="36">
        <v>1008665</v>
      </c>
      <c r="F175" s="31"/>
      <c r="G175" s="47">
        <f>(E175/$AP175)</f>
        <v>10.239318234882091</v>
      </c>
      <c r="H175" s="31"/>
      <c r="I175" s="47">
        <f>IF(G$219,G175/G$219*100,0)</f>
        <v>18.170300029517772</v>
      </c>
      <c r="J175" s="19"/>
      <c r="K175" s="36">
        <v>35000</v>
      </c>
      <c r="L175" s="31"/>
      <c r="M175" s="47">
        <f>(K175/$AP175)</f>
        <v>0.35529748550893825</v>
      </c>
      <c r="N175" s="31"/>
      <c r="O175" s="47">
        <f>IF(M$219,M175/M$219*100,0)</f>
        <v>14.893355104729245</v>
      </c>
      <c r="P175" s="19"/>
      <c r="Q175" s="36">
        <v>2515206</v>
      </c>
      <c r="R175" s="31"/>
      <c r="S175" s="47">
        <f>(Q175/$AP175)</f>
        <v>25.53275335248556</v>
      </c>
      <c r="T175" s="31"/>
      <c r="U175" s="47">
        <f>IF(S$219,S175/S$219*100,0)</f>
        <v>82.976954022146316</v>
      </c>
      <c r="V175" s="19"/>
      <c r="W175" s="36">
        <f>(E175+K175+Q175)</f>
        <v>3558871</v>
      </c>
      <c r="X175" s="19"/>
      <c r="Y175" s="19"/>
      <c r="Z175" s="36">
        <v>510315</v>
      </c>
      <c r="AA175" s="19"/>
      <c r="AB175" s="47">
        <f>IF($W175,Z175/$W175*100,0)</f>
        <v>14.339238483215604</v>
      </c>
      <c r="AC175" s="19"/>
      <c r="AD175" s="36">
        <v>0</v>
      </c>
      <c r="AE175" s="19"/>
      <c r="AF175" s="47">
        <f>IF($W175,AD175/$W175*100,0)</f>
        <v>0</v>
      </c>
      <c r="AG175" s="19"/>
      <c r="AH175" s="36">
        <v>0</v>
      </c>
      <c r="AI175" s="19"/>
      <c r="AJ175" s="47">
        <f>IF($W175,AH175/$W175*100,0)</f>
        <v>0</v>
      </c>
      <c r="AK175" s="19"/>
      <c r="AL175" s="36">
        <v>586125</v>
      </c>
      <c r="AM175" s="19"/>
      <c r="AN175" s="30">
        <v>60</v>
      </c>
      <c r="AO175" s="19"/>
      <c r="AP175" s="35">
        <v>98509</v>
      </c>
      <c r="AQ175" s="19"/>
      <c r="AR175" s="35">
        <f>IF(E175,AP175,0)</f>
        <v>98509</v>
      </c>
      <c r="AS175" s="19"/>
      <c r="AT175" s="35">
        <f>IF(K175,AP175,0)</f>
        <v>98509</v>
      </c>
      <c r="AU175" s="19"/>
      <c r="AV175" s="35">
        <f>IF(Q175,AP175,0)</f>
        <v>98509</v>
      </c>
    </row>
    <row r="176" spans="1:48" ht="8.85" customHeight="1" x14ac:dyDescent="0.25">
      <c r="A176" s="37"/>
      <c r="B176" s="31"/>
      <c r="C176" s="30"/>
      <c r="D176" s="31"/>
      <c r="E176" s="31"/>
      <c r="F176" s="31"/>
      <c r="G176" s="38"/>
      <c r="H176" s="31"/>
      <c r="I176" s="38"/>
      <c r="J176" s="19"/>
      <c r="K176" s="31"/>
      <c r="L176" s="31"/>
      <c r="M176" s="38"/>
      <c r="N176" s="31"/>
      <c r="O176" s="38"/>
      <c r="P176" s="19"/>
      <c r="Q176" s="31"/>
      <c r="R176" s="31"/>
      <c r="S176" s="38"/>
      <c r="T176" s="31"/>
      <c r="U176" s="38"/>
      <c r="V176" s="19"/>
      <c r="W176" s="30"/>
      <c r="X176" s="19"/>
      <c r="Y176" s="19"/>
      <c r="Z176" s="31"/>
      <c r="AA176" s="19"/>
      <c r="AB176" s="38"/>
      <c r="AC176" s="19"/>
      <c r="AD176" s="31"/>
      <c r="AE176" s="19"/>
      <c r="AF176" s="38"/>
      <c r="AG176" s="19"/>
      <c r="AH176" s="31"/>
      <c r="AI176" s="19"/>
      <c r="AJ176" s="38"/>
      <c r="AK176" s="19"/>
      <c r="AL176" s="31"/>
      <c r="AM176" s="19"/>
      <c r="AN176" s="37"/>
      <c r="AO176" s="19"/>
      <c r="AP176" s="19"/>
      <c r="AQ176" s="19"/>
      <c r="AR176" s="19"/>
      <c r="AS176" s="19"/>
      <c r="AT176" s="19"/>
      <c r="AU176" s="19"/>
      <c r="AV176" s="19"/>
    </row>
    <row r="177" spans="1:48" ht="8.85" customHeight="1" x14ac:dyDescent="0.25">
      <c r="A177" s="30">
        <v>61</v>
      </c>
      <c r="B177" s="31"/>
      <c r="C177" s="30" t="s">
        <v>190</v>
      </c>
      <c r="D177" s="31"/>
      <c r="E177" s="36">
        <v>153016</v>
      </c>
      <c r="F177" s="31"/>
      <c r="G177" s="47">
        <f>(E177/$AP177)</f>
        <v>10.314526457701382</v>
      </c>
      <c r="H177" s="31"/>
      <c r="I177" s="47">
        <f>IF(G$219,G177/G$219*100,0)</f>
        <v>18.303761646977605</v>
      </c>
      <c r="J177" s="19"/>
      <c r="K177" s="36">
        <v>10000</v>
      </c>
      <c r="L177" s="31"/>
      <c r="M177" s="47">
        <f>(K177/$AP177)</f>
        <v>0.67408156386922813</v>
      </c>
      <c r="N177" s="31"/>
      <c r="O177" s="47">
        <f>IF(M$219,M177/M$219*100,0)</f>
        <v>28.256141711430942</v>
      </c>
      <c r="P177" s="19"/>
      <c r="Q177" s="36">
        <v>326433</v>
      </c>
      <c r="R177" s="31"/>
      <c r="S177" s="47">
        <f>(Q177/$AP177)</f>
        <v>22.004246713852375</v>
      </c>
      <c r="T177" s="31"/>
      <c r="U177" s="47">
        <f>IF(S$219,S177/S$219*100,0)</f>
        <v>71.509928547895925</v>
      </c>
      <c r="V177" s="19"/>
      <c r="W177" s="36">
        <f>(E177+K177+Q177)</f>
        <v>489449</v>
      </c>
      <c r="X177" s="19"/>
      <c r="Y177" s="19"/>
      <c r="Z177" s="36">
        <v>63818</v>
      </c>
      <c r="AA177" s="19"/>
      <c r="AB177" s="47">
        <f>IF($W177,Z177/$W177*100,0)</f>
        <v>13.038743566745461</v>
      </c>
      <c r="AC177" s="19"/>
      <c r="AD177" s="36">
        <v>0</v>
      </c>
      <c r="AE177" s="19"/>
      <c r="AF177" s="47">
        <f>IF($W177,AD177/$W177*100,0)</f>
        <v>0</v>
      </c>
      <c r="AG177" s="19"/>
      <c r="AH177" s="36">
        <v>657</v>
      </c>
      <c r="AI177" s="19"/>
      <c r="AJ177" s="47">
        <f>IF($W177,AH177/$W177*100,0)</f>
        <v>0.13423257581484488</v>
      </c>
      <c r="AK177" s="19"/>
      <c r="AL177" s="36">
        <v>64562</v>
      </c>
      <c r="AM177" s="19"/>
      <c r="AN177" s="30">
        <v>61</v>
      </c>
      <c r="AO177" s="19"/>
      <c r="AP177" s="35">
        <v>14835</v>
      </c>
      <c r="AQ177" s="19"/>
      <c r="AR177" s="35">
        <f>IF(E177,AP177,0)</f>
        <v>14835</v>
      </c>
      <c r="AS177" s="19"/>
      <c r="AT177" s="35">
        <f>IF(K177,AP177,0)</f>
        <v>14835</v>
      </c>
      <c r="AU177" s="19"/>
      <c r="AV177" s="35">
        <f>IF(Q177,AP177,0)</f>
        <v>14835</v>
      </c>
    </row>
    <row r="178" spans="1:48" ht="8.85" customHeight="1" x14ac:dyDescent="0.25">
      <c r="A178" s="30">
        <v>62</v>
      </c>
      <c r="B178" s="31"/>
      <c r="C178" s="30" t="s">
        <v>191</v>
      </c>
      <c r="D178" s="31"/>
      <c r="E178" s="36">
        <v>514192</v>
      </c>
      <c r="F178" s="31"/>
      <c r="G178" s="47">
        <f>(E178/$AP178)</f>
        <v>24.608375209380235</v>
      </c>
      <c r="H178" s="31"/>
      <c r="I178" s="47">
        <f>IF(G$219,G178/G$219*100,0)</f>
        <v>43.669075473220218</v>
      </c>
      <c r="J178" s="19"/>
      <c r="K178" s="36">
        <v>19900</v>
      </c>
      <c r="L178" s="31"/>
      <c r="M178" s="47">
        <f>(K178/$AP178)</f>
        <v>0.95238095238095233</v>
      </c>
      <c r="N178" s="31"/>
      <c r="O178" s="47">
        <f>IF(M$219,M178/M$219*100,0)</f>
        <v>39.921891646578864</v>
      </c>
      <c r="P178" s="19"/>
      <c r="Q178" s="36">
        <v>199466</v>
      </c>
      <c r="R178" s="31"/>
      <c r="S178" s="47">
        <f>(Q178/$AP178)</f>
        <v>9.546111509930606</v>
      </c>
      <c r="T178" s="31"/>
      <c r="U178" s="47">
        <f>IF(S$219,S178/S$219*100,0)</f>
        <v>31.023182064016748</v>
      </c>
      <c r="V178" s="19"/>
      <c r="W178" s="36">
        <f>(E178+K178+Q178)</f>
        <v>733558</v>
      </c>
      <c r="X178" s="19"/>
      <c r="Y178" s="19"/>
      <c r="Z178" s="36">
        <v>5000</v>
      </c>
      <c r="AA178" s="19"/>
      <c r="AB178" s="47">
        <f>IF($W178,Z178/$W178*100,0)</f>
        <v>0.68160936149561457</v>
      </c>
      <c r="AC178" s="19"/>
      <c r="AD178" s="36">
        <v>0</v>
      </c>
      <c r="AE178" s="19"/>
      <c r="AF178" s="47">
        <f>IF($W178,AD178/$W178*100,0)</f>
        <v>0</v>
      </c>
      <c r="AG178" s="19"/>
      <c r="AH178" s="36">
        <v>0</v>
      </c>
      <c r="AI178" s="19"/>
      <c r="AJ178" s="47">
        <f>IF($W178,AH178/$W178*100,0)</f>
        <v>0</v>
      </c>
      <c r="AK178" s="19"/>
      <c r="AL178" s="36">
        <v>358905</v>
      </c>
      <c r="AM178" s="19"/>
      <c r="AN178" s="30">
        <v>62</v>
      </c>
      <c r="AO178" s="19"/>
      <c r="AP178" s="35">
        <v>20895</v>
      </c>
      <c r="AQ178" s="19"/>
      <c r="AR178" s="35">
        <f>IF(E178,AP178,0)</f>
        <v>20895</v>
      </c>
      <c r="AS178" s="19"/>
      <c r="AT178" s="35">
        <f>IF(K178,AP178,0)</f>
        <v>20895</v>
      </c>
      <c r="AU178" s="19"/>
      <c r="AV178" s="35">
        <f>IF(Q178,AP178,0)</f>
        <v>20895</v>
      </c>
    </row>
    <row r="179" spans="1:48" ht="8.85" customHeight="1" x14ac:dyDescent="0.25">
      <c r="A179" s="30">
        <v>63</v>
      </c>
      <c r="B179" s="31"/>
      <c r="C179" s="30" t="s">
        <v>192</v>
      </c>
      <c r="D179" s="31"/>
      <c r="E179" s="36">
        <v>228688</v>
      </c>
      <c r="F179" s="31"/>
      <c r="G179" s="47">
        <f>(E179/$AP179)</f>
        <v>18.839113600790839</v>
      </c>
      <c r="H179" s="31"/>
      <c r="I179" s="47">
        <f>IF(G$219,G179/G$219*100,0)</f>
        <v>33.431165880789742</v>
      </c>
      <c r="J179" s="19"/>
      <c r="K179" s="36">
        <v>0</v>
      </c>
      <c r="L179" s="31"/>
      <c r="M179" s="47">
        <f>(K179/$AP179)</f>
        <v>0</v>
      </c>
      <c r="N179" s="31"/>
      <c r="O179" s="47">
        <f>IF(M$219,M179/M$219*100,0)</f>
        <v>0</v>
      </c>
      <c r="P179" s="19"/>
      <c r="Q179" s="36">
        <v>217007</v>
      </c>
      <c r="R179" s="31"/>
      <c r="S179" s="47">
        <f>(Q179/$AP179)</f>
        <v>17.876843232556222</v>
      </c>
      <c r="T179" s="31"/>
      <c r="U179" s="47">
        <f>IF(S$219,S179/S$219*100,0)</f>
        <v>58.09659375511621</v>
      </c>
      <c r="V179" s="19"/>
      <c r="W179" s="36">
        <f>(E179+K179+Q179)</f>
        <v>445695</v>
      </c>
      <c r="X179" s="19"/>
      <c r="Y179" s="19"/>
      <c r="Z179" s="36">
        <v>198660</v>
      </c>
      <c r="AA179" s="19"/>
      <c r="AB179" s="47">
        <f>IF($W179,Z179/$W179*100,0)</f>
        <v>44.573082489146167</v>
      </c>
      <c r="AC179" s="19"/>
      <c r="AD179" s="36">
        <v>0</v>
      </c>
      <c r="AE179" s="19"/>
      <c r="AF179" s="47">
        <f>IF($W179,AD179/$W179*100,0)</f>
        <v>0</v>
      </c>
      <c r="AG179" s="19"/>
      <c r="AH179" s="36">
        <v>0</v>
      </c>
      <c r="AI179" s="19"/>
      <c r="AJ179" s="47">
        <f>IF($W179,AH179/$W179*100,0)</f>
        <v>0</v>
      </c>
      <c r="AK179" s="19"/>
      <c r="AL179" s="36">
        <v>60554</v>
      </c>
      <c r="AM179" s="19"/>
      <c r="AN179" s="30">
        <v>63</v>
      </c>
      <c r="AO179" s="19"/>
      <c r="AP179" s="35">
        <v>12139</v>
      </c>
      <c r="AQ179" s="19"/>
      <c r="AR179" s="35">
        <f>IF(E179,AP179,0)</f>
        <v>12139</v>
      </c>
      <c r="AS179" s="19"/>
      <c r="AT179" s="35">
        <f>IF(K179,AP179,0)</f>
        <v>0</v>
      </c>
      <c r="AU179" s="19"/>
      <c r="AV179" s="35">
        <f>IF(Q179,AP179,0)</f>
        <v>12139</v>
      </c>
    </row>
    <row r="180" spans="1:48" ht="8.85" customHeight="1" x14ac:dyDescent="0.25">
      <c r="A180" s="30">
        <v>64</v>
      </c>
      <c r="B180" s="31"/>
      <c r="C180" s="30" t="s">
        <v>193</v>
      </c>
      <c r="D180" s="31"/>
      <c r="E180" s="36">
        <v>50000</v>
      </c>
      <c r="F180" s="31"/>
      <c r="G180" s="47">
        <f>(E180/$AP180)</f>
        <v>4.1359913971378939</v>
      </c>
      <c r="H180" s="31"/>
      <c r="I180" s="47">
        <f>IF(G$219,G180/G$219*100,0)</f>
        <v>7.3395711395589149</v>
      </c>
      <c r="J180" s="19"/>
      <c r="K180" s="36">
        <v>0</v>
      </c>
      <c r="L180" s="31"/>
      <c r="M180" s="47">
        <f>(K180/$AP180)</f>
        <v>0</v>
      </c>
      <c r="N180" s="31"/>
      <c r="O180" s="47">
        <f>IF(M$219,M180/M$219*100,0)</f>
        <v>0</v>
      </c>
      <c r="P180" s="19"/>
      <c r="Q180" s="36">
        <v>143263</v>
      </c>
      <c r="R180" s="31"/>
      <c r="S180" s="47">
        <f>(Q180/$AP180)</f>
        <v>11.850690710563322</v>
      </c>
      <c r="T180" s="31"/>
      <c r="U180" s="47">
        <f>IF(S$219,S180/S$219*100,0)</f>
        <v>38.512658805179875</v>
      </c>
      <c r="V180" s="19"/>
      <c r="W180" s="36">
        <f>(E180+K180+Q180)</f>
        <v>193263</v>
      </c>
      <c r="X180" s="19"/>
      <c r="Y180" s="19"/>
      <c r="Z180" s="36">
        <v>0</v>
      </c>
      <c r="AA180" s="19"/>
      <c r="AB180" s="47">
        <f>IF($W180,Z180/$W180*100,0)</f>
        <v>0</v>
      </c>
      <c r="AC180" s="19"/>
      <c r="AD180" s="36">
        <v>0</v>
      </c>
      <c r="AE180" s="19"/>
      <c r="AF180" s="47">
        <f>IF($W180,AD180/$W180*100,0)</f>
        <v>0</v>
      </c>
      <c r="AG180" s="19"/>
      <c r="AH180" s="36">
        <v>0</v>
      </c>
      <c r="AI180" s="19"/>
      <c r="AJ180" s="47">
        <f>IF($W180,AH180/$W180*100,0)</f>
        <v>0</v>
      </c>
      <c r="AK180" s="19"/>
      <c r="AL180" s="36">
        <v>0</v>
      </c>
      <c r="AM180" s="19"/>
      <c r="AN180" s="30">
        <v>64</v>
      </c>
      <c r="AO180" s="19"/>
      <c r="AP180" s="35">
        <v>12089</v>
      </c>
      <c r="AQ180" s="19"/>
      <c r="AR180" s="35">
        <f>IF(E180,AP180,0)</f>
        <v>12089</v>
      </c>
      <c r="AS180" s="19"/>
      <c r="AT180" s="35">
        <f>IF(K180,AP180,0)</f>
        <v>0</v>
      </c>
      <c r="AU180" s="19"/>
      <c r="AV180" s="35">
        <f>IF(Q180,AP180,0)</f>
        <v>12089</v>
      </c>
    </row>
    <row r="181" spans="1:48" ht="8.85" customHeight="1" x14ac:dyDescent="0.25">
      <c r="A181" s="30">
        <v>65</v>
      </c>
      <c r="B181" s="31"/>
      <c r="C181" s="30" t="s">
        <v>194</v>
      </c>
      <c r="D181" s="31"/>
      <c r="E181" s="36">
        <v>19500</v>
      </c>
      <c r="F181" s="31"/>
      <c r="G181" s="47">
        <f>(E181/$AP181)</f>
        <v>1.2107289208990439</v>
      </c>
      <c r="H181" s="31"/>
      <c r="I181" s="47">
        <f>IF(G$219,G181/G$219*100,0)</f>
        <v>2.1485129422196581</v>
      </c>
      <c r="J181" s="19"/>
      <c r="K181" s="36">
        <v>0</v>
      </c>
      <c r="L181" s="31"/>
      <c r="M181" s="47">
        <f>(K181/$AP181)</f>
        <v>0</v>
      </c>
      <c r="N181" s="31"/>
      <c r="O181" s="47">
        <f>IF(M$219,M181/M$219*100,0)</f>
        <v>0</v>
      </c>
      <c r="P181" s="19"/>
      <c r="Q181" s="36">
        <v>252677</v>
      </c>
      <c r="R181" s="31"/>
      <c r="S181" s="47">
        <f>(Q181/$AP181)</f>
        <v>15.688377002359369</v>
      </c>
      <c r="T181" s="31"/>
      <c r="U181" s="47">
        <f>IF(S$219,S181/S$219*100,0)</f>
        <v>50.984463729218056</v>
      </c>
      <c r="V181" s="19"/>
      <c r="W181" s="36">
        <f>(E181+K181+Q181)</f>
        <v>272177</v>
      </c>
      <c r="X181" s="19"/>
      <c r="Y181" s="19"/>
      <c r="Z181" s="36">
        <v>109753</v>
      </c>
      <c r="AA181" s="19"/>
      <c r="AB181" s="47">
        <f>IF($W181,Z181/$W181*100,0)</f>
        <v>40.324127314210969</v>
      </c>
      <c r="AC181" s="19"/>
      <c r="AD181" s="36">
        <v>0</v>
      </c>
      <c r="AE181" s="19"/>
      <c r="AF181" s="47">
        <f>IF($W181,AD181/$W181*100,0)</f>
        <v>0</v>
      </c>
      <c r="AG181" s="19"/>
      <c r="AH181" s="36">
        <v>0</v>
      </c>
      <c r="AI181" s="19"/>
      <c r="AJ181" s="47">
        <f>IF($W181,AH181/$W181*100,0)</f>
        <v>0</v>
      </c>
      <c r="AK181" s="19"/>
      <c r="AL181" s="36">
        <v>0</v>
      </c>
      <c r="AM181" s="19"/>
      <c r="AN181" s="30">
        <v>65</v>
      </c>
      <c r="AO181" s="19"/>
      <c r="AP181" s="35">
        <v>16106</v>
      </c>
      <c r="AQ181" s="19"/>
      <c r="AR181" s="35">
        <f>IF(E181,AP181,0)</f>
        <v>16106</v>
      </c>
      <c r="AS181" s="19"/>
      <c r="AT181" s="35">
        <f>IF(K181,AP181,0)</f>
        <v>0</v>
      </c>
      <c r="AU181" s="19"/>
      <c r="AV181" s="35">
        <f>IF(Q181,AP181,0)</f>
        <v>16106</v>
      </c>
    </row>
    <row r="182" spans="1:48" ht="8.85" customHeight="1" x14ac:dyDescent="0.25">
      <c r="A182" s="37"/>
      <c r="B182" s="31"/>
      <c r="C182" s="30"/>
      <c r="D182" s="31"/>
      <c r="E182" s="31"/>
      <c r="F182" s="31"/>
      <c r="G182" s="38"/>
      <c r="H182" s="31"/>
      <c r="I182" s="38"/>
      <c r="J182" s="19"/>
      <c r="K182" s="31"/>
      <c r="L182" s="31"/>
      <c r="M182" s="38"/>
      <c r="N182" s="31"/>
      <c r="O182" s="38"/>
      <c r="P182" s="19"/>
      <c r="Q182" s="31"/>
      <c r="R182" s="31"/>
      <c r="S182" s="38"/>
      <c r="T182" s="31"/>
      <c r="U182" s="38"/>
      <c r="V182" s="19"/>
      <c r="W182" s="30"/>
      <c r="X182" s="19"/>
      <c r="Y182" s="19"/>
      <c r="Z182" s="31"/>
      <c r="AA182" s="19"/>
      <c r="AB182" s="38"/>
      <c r="AC182" s="19"/>
      <c r="AD182" s="31"/>
      <c r="AE182" s="19"/>
      <c r="AF182" s="38"/>
      <c r="AG182" s="19"/>
      <c r="AH182" s="31"/>
      <c r="AI182" s="19"/>
      <c r="AJ182" s="38"/>
      <c r="AK182" s="19"/>
      <c r="AL182" s="31"/>
      <c r="AM182" s="19"/>
      <c r="AN182" s="37"/>
      <c r="AO182" s="19"/>
      <c r="AP182" s="19"/>
      <c r="AQ182" s="19"/>
      <c r="AR182" s="19"/>
      <c r="AS182" s="19"/>
      <c r="AT182" s="19"/>
      <c r="AU182" s="19"/>
      <c r="AV182" s="19"/>
    </row>
    <row r="183" spans="1:48" ht="8.85" customHeight="1" x14ac:dyDescent="0.25">
      <c r="A183" s="30">
        <v>66</v>
      </c>
      <c r="B183" s="31"/>
      <c r="C183" s="30" t="s">
        <v>195</v>
      </c>
      <c r="D183" s="31"/>
      <c r="E183" s="36">
        <v>200728</v>
      </c>
      <c r="F183" s="31"/>
      <c r="G183" s="47">
        <f>(E183/$AP183)</f>
        <v>5.9427421026142051</v>
      </c>
      <c r="H183" s="31"/>
      <c r="I183" s="47">
        <f>IF(G$219,G183/G$219*100,0)</f>
        <v>10.545761399883949</v>
      </c>
      <c r="J183" s="19"/>
      <c r="K183" s="36">
        <v>32500</v>
      </c>
      <c r="L183" s="31"/>
      <c r="M183" s="47">
        <f>(K183/$AP183)</f>
        <v>0.962193208396246</v>
      </c>
      <c r="N183" s="31"/>
      <c r="O183" s="47">
        <f>IF(M$219,M183/M$219*100,0)</f>
        <v>40.333201659102464</v>
      </c>
      <c r="P183" s="19"/>
      <c r="Q183" s="36">
        <v>999633</v>
      </c>
      <c r="R183" s="31"/>
      <c r="S183" s="47">
        <f>(Q183/$AP183)</f>
        <v>29.595079491961986</v>
      </c>
      <c r="T183" s="31"/>
      <c r="U183" s="47">
        <f>IF(S$219,S183/S$219*100,0)</f>
        <v>96.178798909175867</v>
      </c>
      <c r="V183" s="19"/>
      <c r="W183" s="36">
        <f>(E183+K183+Q183)</f>
        <v>1232861</v>
      </c>
      <c r="X183" s="19"/>
      <c r="Y183" s="19"/>
      <c r="Z183" s="36">
        <v>150654</v>
      </c>
      <c r="AA183" s="19"/>
      <c r="AB183" s="47">
        <f>IF($W183,Z183/$W183*100,0)</f>
        <v>12.219869068775798</v>
      </c>
      <c r="AC183" s="19"/>
      <c r="AD183" s="36">
        <v>0</v>
      </c>
      <c r="AE183" s="19"/>
      <c r="AF183" s="47">
        <f>IF($W183,AD183/$W183*100,0)</f>
        <v>0</v>
      </c>
      <c r="AG183" s="19"/>
      <c r="AH183" s="36">
        <v>0</v>
      </c>
      <c r="AI183" s="19"/>
      <c r="AJ183" s="47">
        <f>IF($W183,AH183/$W183*100,0)</f>
        <v>0</v>
      </c>
      <c r="AK183" s="19"/>
      <c r="AL183" s="36">
        <v>111628</v>
      </c>
      <c r="AM183" s="19"/>
      <c r="AN183" s="30">
        <v>66</v>
      </c>
      <c r="AO183" s="19"/>
      <c r="AP183" s="35">
        <v>33777</v>
      </c>
      <c r="AQ183" s="19"/>
      <c r="AR183" s="35">
        <f>IF(E183,AP183,0)</f>
        <v>33777</v>
      </c>
      <c r="AS183" s="19"/>
      <c r="AT183" s="35">
        <f>IF(K183,AP183,0)</f>
        <v>33777</v>
      </c>
      <c r="AU183" s="19"/>
      <c r="AV183" s="35">
        <f>IF(Q183,AP183,0)</f>
        <v>33777</v>
      </c>
    </row>
    <row r="184" spans="1:48" ht="8.85" customHeight="1" x14ac:dyDescent="0.25">
      <c r="A184" s="30">
        <v>67</v>
      </c>
      <c r="B184" s="31"/>
      <c r="C184" s="30" t="s">
        <v>196</v>
      </c>
      <c r="D184" s="31"/>
      <c r="E184" s="36">
        <v>94090</v>
      </c>
      <c r="F184" s="31"/>
      <c r="G184" s="47">
        <f>(E184/$AP184)</f>
        <v>3.9892308996862544</v>
      </c>
      <c r="H184" s="31"/>
      <c r="I184" s="47">
        <f>IF(G$219,G184/G$219*100,0)</f>
        <v>7.0791356095747968</v>
      </c>
      <c r="J184" s="19"/>
      <c r="K184" s="36">
        <v>0</v>
      </c>
      <c r="L184" s="31"/>
      <c r="M184" s="47">
        <f>(K184/$AP184)</f>
        <v>0</v>
      </c>
      <c r="N184" s="31"/>
      <c r="O184" s="47">
        <f>IF(M$219,M184/M$219*100,0)</f>
        <v>0</v>
      </c>
      <c r="P184" s="19"/>
      <c r="Q184" s="36">
        <v>310781</v>
      </c>
      <c r="R184" s="31"/>
      <c r="S184" s="47">
        <f>(Q184/$AP184)</f>
        <v>13.176503010260324</v>
      </c>
      <c r="T184" s="31"/>
      <c r="U184" s="47">
        <f>IF(S$219,S184/S$219*100,0)</f>
        <v>42.82131540461571</v>
      </c>
      <c r="V184" s="19"/>
      <c r="W184" s="36">
        <f>(E184+K184+Q184)</f>
        <v>404871</v>
      </c>
      <c r="X184" s="19"/>
      <c r="Y184" s="19"/>
      <c r="Z184" s="36">
        <v>46889</v>
      </c>
      <c r="AA184" s="19"/>
      <c r="AB184" s="47">
        <f>IF($W184,Z184/$W184*100,0)</f>
        <v>11.581219697138101</v>
      </c>
      <c r="AC184" s="19"/>
      <c r="AD184" s="36">
        <v>0</v>
      </c>
      <c r="AE184" s="19"/>
      <c r="AF184" s="47">
        <f>IF($W184,AD184/$W184*100,0)</f>
        <v>0</v>
      </c>
      <c r="AG184" s="19"/>
      <c r="AH184" s="36">
        <v>0</v>
      </c>
      <c r="AI184" s="19"/>
      <c r="AJ184" s="47">
        <f>IF($W184,AH184/$W184*100,0)</f>
        <v>0</v>
      </c>
      <c r="AK184" s="19"/>
      <c r="AL184" s="36">
        <v>45564</v>
      </c>
      <c r="AM184" s="19"/>
      <c r="AN184" s="30">
        <v>67</v>
      </c>
      <c r="AO184" s="19"/>
      <c r="AP184" s="35">
        <v>23586</v>
      </c>
      <c r="AQ184" s="19"/>
      <c r="AR184" s="35">
        <f>IF(E184,AP184,0)</f>
        <v>23586</v>
      </c>
      <c r="AS184" s="19"/>
      <c r="AT184" s="35">
        <f>IF(K184,AP184,0)</f>
        <v>0</v>
      </c>
      <c r="AU184" s="19"/>
      <c r="AV184" s="35">
        <f>IF(Q184,AP184,0)</f>
        <v>23586</v>
      </c>
    </row>
    <row r="185" spans="1:48" ht="8.85" customHeight="1" x14ac:dyDescent="0.25">
      <c r="A185" s="30">
        <v>68</v>
      </c>
      <c r="B185" s="31"/>
      <c r="C185" s="30" t="s">
        <v>197</v>
      </c>
      <c r="D185" s="31"/>
      <c r="E185" s="36">
        <v>249811</v>
      </c>
      <c r="F185" s="31"/>
      <c r="G185" s="47">
        <f>(E185/$AP185)</f>
        <v>13.848384056765896</v>
      </c>
      <c r="H185" s="31"/>
      <c r="I185" s="47">
        <f>IF(G$219,G185/G$219*100,0)</f>
        <v>24.574809324531596</v>
      </c>
      <c r="J185" s="19"/>
      <c r="K185" s="36">
        <v>0</v>
      </c>
      <c r="L185" s="31"/>
      <c r="M185" s="47">
        <f>(K185/$AP185)</f>
        <v>0</v>
      </c>
      <c r="N185" s="31"/>
      <c r="O185" s="47">
        <f>IF(M$219,M185/M$219*100,0)</f>
        <v>0</v>
      </c>
      <c r="P185" s="19"/>
      <c r="Q185" s="36">
        <v>365348</v>
      </c>
      <c r="R185" s="31"/>
      <c r="S185" s="47">
        <f>(Q185/$AP185)</f>
        <v>20.253229114695937</v>
      </c>
      <c r="T185" s="31"/>
      <c r="U185" s="47">
        <f>IF(S$219,S185/S$219*100,0)</f>
        <v>65.819429571488868</v>
      </c>
      <c r="V185" s="19"/>
      <c r="W185" s="36">
        <f>(E185+K185+Q185)</f>
        <v>615159</v>
      </c>
      <c r="X185" s="19"/>
      <c r="Y185" s="19"/>
      <c r="Z185" s="36">
        <v>68970</v>
      </c>
      <c r="AA185" s="19"/>
      <c r="AB185" s="47">
        <f>IF($W185,Z185/$W185*100,0)</f>
        <v>11.211735502528615</v>
      </c>
      <c r="AC185" s="19"/>
      <c r="AD185" s="36">
        <v>0</v>
      </c>
      <c r="AE185" s="19"/>
      <c r="AF185" s="47">
        <f>IF($W185,AD185/$W185*100,0)</f>
        <v>0</v>
      </c>
      <c r="AG185" s="19"/>
      <c r="AH185" s="36">
        <v>0</v>
      </c>
      <c r="AI185" s="19"/>
      <c r="AJ185" s="47">
        <f>IF($W185,AH185/$W185*100,0)</f>
        <v>0</v>
      </c>
      <c r="AK185" s="19"/>
      <c r="AL185" s="36">
        <v>32871</v>
      </c>
      <c r="AM185" s="19"/>
      <c r="AN185" s="30">
        <v>68</v>
      </c>
      <c r="AO185" s="19"/>
      <c r="AP185" s="35">
        <v>18039</v>
      </c>
      <c r="AQ185" s="19"/>
      <c r="AR185" s="35">
        <f>IF(E185,AP185,0)</f>
        <v>18039</v>
      </c>
      <c r="AS185" s="19"/>
      <c r="AT185" s="35">
        <f>IF(K185,AP185,0)</f>
        <v>0</v>
      </c>
      <c r="AU185" s="19"/>
      <c r="AV185" s="35">
        <f>IF(Q185,AP185,0)</f>
        <v>18039</v>
      </c>
    </row>
    <row r="186" spans="1:48" ht="8.85" customHeight="1" x14ac:dyDescent="0.25">
      <c r="A186" s="30">
        <v>69</v>
      </c>
      <c r="B186" s="31"/>
      <c r="C186" s="30" t="s">
        <v>198</v>
      </c>
      <c r="D186" s="31"/>
      <c r="E186" s="36">
        <v>521432</v>
      </c>
      <c r="F186" s="31"/>
      <c r="G186" s="47">
        <f>(E186/$AP186)</f>
        <v>8.3277222346440087</v>
      </c>
      <c r="H186" s="31"/>
      <c r="I186" s="47">
        <f>IF(G$219,G186/G$219*100,0)</f>
        <v>14.778055344591046</v>
      </c>
      <c r="J186" s="19"/>
      <c r="K186" s="36">
        <v>0</v>
      </c>
      <c r="L186" s="31"/>
      <c r="M186" s="47">
        <f>(K186/$AP186)</f>
        <v>0</v>
      </c>
      <c r="N186" s="31"/>
      <c r="O186" s="47">
        <f>IF(M$219,M186/M$219*100,0)</f>
        <v>0</v>
      </c>
      <c r="P186" s="19"/>
      <c r="Q186" s="36">
        <v>1332036</v>
      </c>
      <c r="R186" s="31"/>
      <c r="S186" s="47">
        <f>(Q186/$AP186)</f>
        <v>21.273772638706998</v>
      </c>
      <c r="T186" s="31"/>
      <c r="U186" s="47">
        <f>IF(S$219,S186/S$219*100,0)</f>
        <v>69.136016384529199</v>
      </c>
      <c r="V186" s="19"/>
      <c r="W186" s="36">
        <f>(E186+K186+Q186)</f>
        <v>1853468</v>
      </c>
      <c r="X186" s="19"/>
      <c r="Y186" s="19"/>
      <c r="Z186" s="36">
        <v>159226</v>
      </c>
      <c r="AA186" s="19"/>
      <c r="AB186" s="47">
        <f>IF($W186,Z186/$W186*100,0)</f>
        <v>8.5907067184326884</v>
      </c>
      <c r="AC186" s="19"/>
      <c r="AD186" s="36">
        <v>0</v>
      </c>
      <c r="AE186" s="19"/>
      <c r="AF186" s="47">
        <f>IF($W186,AD186/$W186*100,0)</f>
        <v>0</v>
      </c>
      <c r="AG186" s="19"/>
      <c r="AH186" s="36">
        <v>0</v>
      </c>
      <c r="AI186" s="19"/>
      <c r="AJ186" s="47">
        <f>IF($W186,AH186/$W186*100,0)</f>
        <v>0</v>
      </c>
      <c r="AK186" s="19"/>
      <c r="AL186" s="36">
        <v>73203</v>
      </c>
      <c r="AM186" s="19"/>
      <c r="AN186" s="30">
        <v>69</v>
      </c>
      <c r="AO186" s="19"/>
      <c r="AP186" s="35">
        <v>62614</v>
      </c>
      <c r="AQ186" s="19"/>
      <c r="AR186" s="35">
        <f>IF(E186,AP186,0)</f>
        <v>62614</v>
      </c>
      <c r="AS186" s="19"/>
      <c r="AT186" s="35">
        <f>IF(K186,AP186,0)</f>
        <v>0</v>
      </c>
      <c r="AU186" s="19"/>
      <c r="AV186" s="35">
        <f>IF(Q186,AP186,0)</f>
        <v>62614</v>
      </c>
    </row>
    <row r="187" spans="1:48" ht="8.85" customHeight="1" x14ac:dyDescent="0.25">
      <c r="A187" s="30">
        <v>70</v>
      </c>
      <c r="B187" s="31"/>
      <c r="C187" s="30" t="s">
        <v>199</v>
      </c>
      <c r="D187" s="31"/>
      <c r="E187" s="36">
        <v>93217</v>
      </c>
      <c r="F187" s="31"/>
      <c r="G187" s="47">
        <f>(E187/$AP187)</f>
        <v>3.2484318371898522</v>
      </c>
      <c r="H187" s="31"/>
      <c r="I187" s="47">
        <f>IF(G$219,G187/G$219*100,0)</f>
        <v>5.7645421065338081</v>
      </c>
      <c r="J187" s="19"/>
      <c r="K187" s="36">
        <v>0</v>
      </c>
      <c r="L187" s="31"/>
      <c r="M187" s="47">
        <f>(K187/$AP187)</f>
        <v>0</v>
      </c>
      <c r="N187" s="31"/>
      <c r="O187" s="47">
        <f>IF(M$219,M187/M$219*100,0)</f>
        <v>0</v>
      </c>
      <c r="P187" s="19"/>
      <c r="Q187" s="36">
        <v>504985</v>
      </c>
      <c r="R187" s="31"/>
      <c r="S187" s="47">
        <f>(Q187/$AP187)</f>
        <v>17.597748815165875</v>
      </c>
      <c r="T187" s="31"/>
      <c r="U187" s="47">
        <f>IF(S$219,S187/S$219*100,0)</f>
        <v>57.189586025870184</v>
      </c>
      <c r="V187" s="19"/>
      <c r="W187" s="36">
        <f>(E187+K187+Q187)</f>
        <v>598202</v>
      </c>
      <c r="X187" s="19"/>
      <c r="Y187" s="19"/>
      <c r="Z187" s="36">
        <v>102975</v>
      </c>
      <c r="AA187" s="19"/>
      <c r="AB187" s="47">
        <f>IF($W187,Z187/$W187*100,0)</f>
        <v>17.214084874340106</v>
      </c>
      <c r="AC187" s="19"/>
      <c r="AD187" s="36">
        <v>0</v>
      </c>
      <c r="AE187" s="19"/>
      <c r="AF187" s="47">
        <f>IF($W187,AD187/$W187*100,0)</f>
        <v>0</v>
      </c>
      <c r="AG187" s="19"/>
      <c r="AH187" s="36">
        <v>0</v>
      </c>
      <c r="AI187" s="19"/>
      <c r="AJ187" s="47">
        <f>IF($W187,AH187/$W187*100,0)</f>
        <v>0</v>
      </c>
      <c r="AK187" s="19"/>
      <c r="AL187" s="36">
        <v>30327</v>
      </c>
      <c r="AM187" s="19"/>
      <c r="AN187" s="30">
        <v>70</v>
      </c>
      <c r="AO187" s="19"/>
      <c r="AP187" s="35">
        <v>28696</v>
      </c>
      <c r="AQ187" s="19"/>
      <c r="AR187" s="35">
        <f>IF(E187,AP187,0)</f>
        <v>28696</v>
      </c>
      <c r="AS187" s="19"/>
      <c r="AT187" s="35">
        <f>IF(K187,AP187,0)</f>
        <v>0</v>
      </c>
      <c r="AU187" s="19"/>
      <c r="AV187" s="35">
        <f>IF(Q187,AP187,0)</f>
        <v>28696</v>
      </c>
    </row>
    <row r="188" spans="1:48" ht="8.85" customHeight="1" x14ac:dyDescent="0.25">
      <c r="A188" s="37"/>
      <c r="B188" s="31"/>
      <c r="C188" s="30"/>
      <c r="D188" s="31"/>
      <c r="E188" s="277"/>
      <c r="F188" s="31"/>
      <c r="G188" s="38"/>
      <c r="H188" s="31"/>
      <c r="I188" s="38"/>
      <c r="J188" s="19"/>
      <c r="K188" s="277"/>
      <c r="L188" s="31"/>
      <c r="M188" s="38"/>
      <c r="N188" s="31"/>
      <c r="O188" s="38"/>
      <c r="P188" s="19"/>
      <c r="Q188" s="277"/>
      <c r="R188" s="31"/>
      <c r="S188" s="38"/>
      <c r="T188" s="31"/>
      <c r="U188" s="38"/>
      <c r="V188" s="19"/>
      <c r="W188" s="56"/>
      <c r="X188" s="19"/>
      <c r="Y188" s="19"/>
      <c r="Z188" s="277"/>
      <c r="AA188" s="19"/>
      <c r="AB188" s="38"/>
      <c r="AC188" s="19"/>
      <c r="AD188" s="277"/>
      <c r="AE188" s="19"/>
      <c r="AF188" s="38"/>
      <c r="AG188" s="19"/>
      <c r="AH188" s="277"/>
      <c r="AI188" s="19"/>
      <c r="AJ188" s="38"/>
      <c r="AK188" s="19"/>
      <c r="AL188" s="277"/>
      <c r="AM188" s="19"/>
      <c r="AN188" s="37"/>
      <c r="AO188" s="19"/>
      <c r="AP188" s="19"/>
      <c r="AQ188" s="19"/>
      <c r="AR188" s="19"/>
      <c r="AS188" s="19"/>
      <c r="AT188" s="19"/>
      <c r="AU188" s="19"/>
      <c r="AV188" s="19"/>
    </row>
    <row r="189" spans="1:48" ht="8.85" customHeight="1" x14ac:dyDescent="0.25">
      <c r="A189" s="30">
        <v>71</v>
      </c>
      <c r="B189" s="31"/>
      <c r="C189" s="30" t="s">
        <v>200</v>
      </c>
      <c r="D189" s="31"/>
      <c r="E189" s="36">
        <v>69000</v>
      </c>
      <c r="F189" s="31"/>
      <c r="G189" s="47">
        <f>(E189/$AP189)</f>
        <v>2.9245962785571993</v>
      </c>
      <c r="H189" s="31"/>
      <c r="I189" s="47">
        <f>IF(G$219,G189/G$219*100,0)</f>
        <v>5.1898759885752659</v>
      </c>
      <c r="J189" s="19"/>
      <c r="K189" s="36">
        <v>9141</v>
      </c>
      <c r="L189" s="31"/>
      <c r="M189" s="47">
        <f>(K189/$AP189)</f>
        <v>0.38744542872886023</v>
      </c>
      <c r="N189" s="31"/>
      <c r="O189" s="47">
        <f>IF(M$219,M189/M$219*100,0)</f>
        <v>16.240932145909646</v>
      </c>
      <c r="P189" s="19"/>
      <c r="Q189" s="36">
        <v>281087</v>
      </c>
      <c r="R189" s="31"/>
      <c r="S189" s="47">
        <f>(Q189/$AP189)</f>
        <v>11.913999915229093</v>
      </c>
      <c r="T189" s="31"/>
      <c r="U189" s="47">
        <f>IF(S$219,S189/S$219*100,0)</f>
        <v>38.718402576413972</v>
      </c>
      <c r="V189" s="19"/>
      <c r="W189" s="36">
        <f>(E189+K189+Q189)</f>
        <v>359228</v>
      </c>
      <c r="X189" s="19"/>
      <c r="Y189" s="19"/>
      <c r="Z189" s="36">
        <v>64724</v>
      </c>
      <c r="AA189" s="19"/>
      <c r="AB189" s="47">
        <f>IF($W189,Z189/$W189*100,0)</f>
        <v>18.017526473437481</v>
      </c>
      <c r="AC189" s="19"/>
      <c r="AD189" s="36">
        <v>0</v>
      </c>
      <c r="AE189" s="19"/>
      <c r="AF189" s="47">
        <f>IF($W189,AD189/$W189*100,0)</f>
        <v>0</v>
      </c>
      <c r="AG189" s="19"/>
      <c r="AH189" s="36">
        <v>0</v>
      </c>
      <c r="AI189" s="19"/>
      <c r="AJ189" s="47">
        <f>IF($W189,AH189/$W189*100,0)</f>
        <v>0</v>
      </c>
      <c r="AK189" s="19"/>
      <c r="AL189" s="36">
        <v>0</v>
      </c>
      <c r="AM189" s="19"/>
      <c r="AN189" s="30">
        <v>71</v>
      </c>
      <c r="AO189" s="19"/>
      <c r="AP189" s="35">
        <v>23593</v>
      </c>
      <c r="AQ189" s="19"/>
      <c r="AR189" s="35">
        <f>IF(E189,AP189,0)</f>
        <v>23593</v>
      </c>
      <c r="AS189" s="19"/>
      <c r="AT189" s="35">
        <f>IF(K189,AP189,0)</f>
        <v>23593</v>
      </c>
      <c r="AU189" s="19"/>
      <c r="AV189" s="35">
        <f>IF(Q189,AP189,0)</f>
        <v>23593</v>
      </c>
    </row>
    <row r="190" spans="1:48" ht="8.85" customHeight="1" x14ac:dyDescent="0.25">
      <c r="A190" s="30">
        <v>72</v>
      </c>
      <c r="B190" s="31"/>
      <c r="C190" s="30" t="s">
        <v>201</v>
      </c>
      <c r="D190" s="31"/>
      <c r="E190" s="36">
        <v>929162</v>
      </c>
      <c r="F190" s="31"/>
      <c r="G190" s="47">
        <f>(E190/$AP190)</f>
        <v>25.348155827149718</v>
      </c>
      <c r="H190" s="31"/>
      <c r="I190" s="47">
        <f>IF(G$219,G190/G$219*100,0)</f>
        <v>44.981861683448635</v>
      </c>
      <c r="J190" s="19"/>
      <c r="K190" s="36">
        <v>9239</v>
      </c>
      <c r="L190" s="31"/>
      <c r="M190" s="47">
        <f>(K190/$AP190)</f>
        <v>0.25204604975993017</v>
      </c>
      <c r="N190" s="31"/>
      <c r="O190" s="47">
        <f>IF(M$219,M190/M$219*100,0)</f>
        <v>10.565262842887366</v>
      </c>
      <c r="P190" s="19"/>
      <c r="Q190" s="36">
        <v>579794</v>
      </c>
      <c r="R190" s="31"/>
      <c r="S190" s="47">
        <f>(Q190/$AP190)</f>
        <v>15.817164993452641</v>
      </c>
      <c r="T190" s="31"/>
      <c r="U190" s="47">
        <f>IF(S$219,S190/S$219*100,0)</f>
        <v>51.403002030513747</v>
      </c>
      <c r="V190" s="19"/>
      <c r="W190" s="36">
        <f>(E190+K190+Q190)</f>
        <v>1518195</v>
      </c>
      <c r="X190" s="19"/>
      <c r="Y190" s="19"/>
      <c r="Z190" s="36">
        <v>0</v>
      </c>
      <c r="AA190" s="19"/>
      <c r="AB190" s="47">
        <f>IF($W190,Z190/$W190*100,0)</f>
        <v>0</v>
      </c>
      <c r="AC190" s="19"/>
      <c r="AD190" s="36">
        <v>0</v>
      </c>
      <c r="AE190" s="19"/>
      <c r="AF190" s="47">
        <f>IF($W190,AD190/$W190*100,0)</f>
        <v>0</v>
      </c>
      <c r="AG190" s="19"/>
      <c r="AH190" s="36">
        <v>0</v>
      </c>
      <c r="AI190" s="19"/>
      <c r="AJ190" s="47">
        <f>IF($W190,AH190/$W190*100,0)</f>
        <v>0</v>
      </c>
      <c r="AK190" s="19"/>
      <c r="AL190" s="36">
        <v>129408</v>
      </c>
      <c r="AM190" s="19"/>
      <c r="AN190" s="30">
        <v>72</v>
      </c>
      <c r="AO190" s="19"/>
      <c r="AP190" s="35">
        <v>36656</v>
      </c>
      <c r="AQ190" s="19"/>
      <c r="AR190" s="35">
        <f>IF(E190,AP190,0)</f>
        <v>36656</v>
      </c>
      <c r="AS190" s="19"/>
      <c r="AT190" s="35">
        <f>IF(K190,AP190,0)</f>
        <v>36656</v>
      </c>
      <c r="AU190" s="19"/>
      <c r="AV190" s="35">
        <f>IF(Q190,AP190,0)</f>
        <v>36656</v>
      </c>
    </row>
    <row r="191" spans="1:48" ht="8.85" customHeight="1" x14ac:dyDescent="0.25">
      <c r="A191" s="30">
        <v>73</v>
      </c>
      <c r="B191" s="31"/>
      <c r="C191" s="30" t="s">
        <v>202</v>
      </c>
      <c r="D191" s="31"/>
      <c r="E191" s="36">
        <v>33977000</v>
      </c>
      <c r="F191" s="31"/>
      <c r="G191" s="47">
        <f>(E191/$AP191)</f>
        <v>75.833054346613096</v>
      </c>
      <c r="H191" s="31"/>
      <c r="I191" s="47">
        <f>IF(G$219,G191/G$219*100,0)</f>
        <v>134.57041943853147</v>
      </c>
      <c r="J191" s="19"/>
      <c r="K191" s="36">
        <v>1429000</v>
      </c>
      <c r="L191" s="31"/>
      <c r="M191" s="47">
        <f>(K191/$AP191)</f>
        <v>3.1893761856935612</v>
      </c>
      <c r="N191" s="31"/>
      <c r="O191" s="47">
        <f>IF(M$219,M191/M$219*100,0)</f>
        <v>133.69222703070923</v>
      </c>
      <c r="P191" s="19"/>
      <c r="Q191" s="36">
        <v>14616000</v>
      </c>
      <c r="R191" s="31"/>
      <c r="S191" s="47">
        <f>(Q191/$AP191)</f>
        <v>32.621359223300971</v>
      </c>
      <c r="T191" s="31"/>
      <c r="U191" s="47">
        <f>IF(S$219,S191/S$219*100,0)</f>
        <v>106.01367533863164</v>
      </c>
      <c r="V191" s="19"/>
      <c r="W191" s="36">
        <f>(E191+K191+Q191)</f>
        <v>50022000</v>
      </c>
      <c r="X191" s="19"/>
      <c r="Y191" s="19"/>
      <c r="Z191" s="36">
        <v>482000</v>
      </c>
      <c r="AA191" s="19"/>
      <c r="AB191" s="47">
        <f>IF($W191,Z191/$W191*100,0)</f>
        <v>0.96357602654831875</v>
      </c>
      <c r="AC191" s="19"/>
      <c r="AD191" s="36">
        <v>0</v>
      </c>
      <c r="AE191" s="19"/>
      <c r="AF191" s="47">
        <f>IF($W191,AD191/$W191*100,0)</f>
        <v>0</v>
      </c>
      <c r="AG191" s="19"/>
      <c r="AH191" s="36">
        <v>41000</v>
      </c>
      <c r="AI191" s="19"/>
      <c r="AJ191" s="47">
        <f>IF($W191,AH191/$W191*100,0)</f>
        <v>8.1963935868217985E-2</v>
      </c>
      <c r="AK191" s="19"/>
      <c r="AL191" s="36">
        <v>13990000</v>
      </c>
      <c r="AM191" s="19"/>
      <c r="AN191" s="30">
        <v>73</v>
      </c>
      <c r="AO191" s="19"/>
      <c r="AP191" s="35">
        <v>448050</v>
      </c>
      <c r="AQ191" s="19"/>
      <c r="AR191" s="35">
        <f>IF(E191,AP191,0)</f>
        <v>448050</v>
      </c>
      <c r="AS191" s="19"/>
      <c r="AT191" s="35">
        <f>IF(K191,AP191,0)</f>
        <v>448050</v>
      </c>
      <c r="AU191" s="19"/>
      <c r="AV191" s="35">
        <f>IF(Q191,AP191,0)</f>
        <v>448050</v>
      </c>
    </row>
    <row r="192" spans="1:48" ht="8.85" customHeight="1" x14ac:dyDescent="0.25">
      <c r="A192" s="30">
        <v>74</v>
      </c>
      <c r="B192" s="31"/>
      <c r="C192" s="30" t="s">
        <v>203</v>
      </c>
      <c r="D192" s="31"/>
      <c r="E192" s="36">
        <v>680308</v>
      </c>
      <c r="F192" s="31"/>
      <c r="G192" s="47">
        <f>(E192/$AP192)</f>
        <v>19.675159788298579</v>
      </c>
      <c r="H192" s="31"/>
      <c r="I192" s="47">
        <f>IF(G$219,G192/G$219*100,0)</f>
        <v>34.914781265825681</v>
      </c>
      <c r="J192" s="19"/>
      <c r="K192" s="36">
        <v>16121</v>
      </c>
      <c r="L192" s="31"/>
      <c r="M192" s="47">
        <f>(K192/$AP192)</f>
        <v>0.46623478034531624</v>
      </c>
      <c r="N192" s="31"/>
      <c r="O192" s="47">
        <f>IF(M$219,M192/M$219*100,0)</f>
        <v>19.543623101952821</v>
      </c>
      <c r="P192" s="19"/>
      <c r="Q192" s="36">
        <v>648166</v>
      </c>
      <c r="R192" s="31"/>
      <c r="S192" s="47">
        <f>(Q192/$AP192)</f>
        <v>18.745582323509847</v>
      </c>
      <c r="T192" s="31"/>
      <c r="U192" s="47">
        <f>IF(S$219,S192/S$219*100,0)</f>
        <v>60.919842881919948</v>
      </c>
      <c r="V192" s="19"/>
      <c r="W192" s="36">
        <f>(E192+K192+Q192)</f>
        <v>1344595</v>
      </c>
      <c r="X192" s="19"/>
      <c r="Y192" s="19"/>
      <c r="Z192" s="36">
        <v>141998</v>
      </c>
      <c r="AA192" s="19"/>
      <c r="AB192" s="47">
        <f>IF($W192,Z192/$W192*100,0)</f>
        <v>10.5606520922657</v>
      </c>
      <c r="AC192" s="19"/>
      <c r="AD192" s="36">
        <v>0</v>
      </c>
      <c r="AE192" s="19"/>
      <c r="AF192" s="47">
        <f>IF($W192,AD192/$W192*100,0)</f>
        <v>0</v>
      </c>
      <c r="AG192" s="19"/>
      <c r="AH192" s="36">
        <v>0</v>
      </c>
      <c r="AI192" s="19"/>
      <c r="AJ192" s="47">
        <f>IF($W192,AH192/$W192*100,0)</f>
        <v>0</v>
      </c>
      <c r="AK192" s="19"/>
      <c r="AL192" s="36">
        <v>363243</v>
      </c>
      <c r="AM192" s="19"/>
      <c r="AN192" s="30">
        <v>74</v>
      </c>
      <c r="AO192" s="19"/>
      <c r="AP192" s="35">
        <v>34577</v>
      </c>
      <c r="AQ192" s="19"/>
      <c r="AR192" s="35">
        <f>IF(E192,AP192,0)</f>
        <v>34577</v>
      </c>
      <c r="AS192" s="19"/>
      <c r="AT192" s="35">
        <f>IF(K192,AP192,0)</f>
        <v>34577</v>
      </c>
      <c r="AU192" s="19"/>
      <c r="AV192" s="35">
        <f>IF(Q192,AP192,0)</f>
        <v>34577</v>
      </c>
    </row>
    <row r="193" spans="1:48" ht="8.85" customHeight="1" x14ac:dyDescent="0.25">
      <c r="A193" s="30">
        <v>75</v>
      </c>
      <c r="B193" s="31"/>
      <c r="C193" s="30" t="s">
        <v>204</v>
      </c>
      <c r="D193" s="31"/>
      <c r="E193" s="36">
        <v>21166</v>
      </c>
      <c r="F193" s="31"/>
      <c r="G193" s="47">
        <f>(E193/$AP193)</f>
        <v>2.8962780514504654</v>
      </c>
      <c r="H193" s="31"/>
      <c r="I193" s="47">
        <f>IF(G$219,G193/G$219*100,0)</f>
        <v>5.1396235527167473</v>
      </c>
      <c r="J193" s="19"/>
      <c r="K193" s="36">
        <v>0</v>
      </c>
      <c r="L193" s="31"/>
      <c r="M193" s="47">
        <f>(K193/$AP193)</f>
        <v>0</v>
      </c>
      <c r="N193" s="31"/>
      <c r="O193" s="47">
        <f>IF(M$219,M193/M$219*100,0)</f>
        <v>0</v>
      </c>
      <c r="P193" s="19"/>
      <c r="Q193" s="36">
        <v>240740</v>
      </c>
      <c r="R193" s="31"/>
      <c r="S193" s="47">
        <f>(Q193/$AP193)</f>
        <v>32.941981390257254</v>
      </c>
      <c r="T193" s="31"/>
      <c r="U193" s="47">
        <f>IF(S$219,S193/S$219*100,0)</f>
        <v>107.05564094409279</v>
      </c>
      <c r="V193" s="19"/>
      <c r="W193" s="36">
        <f>(E193+K193+Q193)</f>
        <v>261906</v>
      </c>
      <c r="X193" s="19"/>
      <c r="Y193" s="19"/>
      <c r="Z193" s="36">
        <v>41595</v>
      </c>
      <c r="AA193" s="19"/>
      <c r="AB193" s="47">
        <f>IF($W193,Z193/$W193*100,0)</f>
        <v>15.881652195825982</v>
      </c>
      <c r="AC193" s="19"/>
      <c r="AD193" s="36">
        <v>0</v>
      </c>
      <c r="AE193" s="19"/>
      <c r="AF193" s="47">
        <f>IF($W193,AD193/$W193*100,0)</f>
        <v>0</v>
      </c>
      <c r="AG193" s="19"/>
      <c r="AH193" s="36">
        <v>0</v>
      </c>
      <c r="AI193" s="19"/>
      <c r="AJ193" s="47">
        <f>IF($W193,AH193/$W193*100,0)</f>
        <v>0</v>
      </c>
      <c r="AK193" s="19"/>
      <c r="AL193" s="36">
        <v>14679</v>
      </c>
      <c r="AM193" s="19"/>
      <c r="AN193" s="30">
        <v>75</v>
      </c>
      <c r="AO193" s="19"/>
      <c r="AP193" s="35">
        <v>7308</v>
      </c>
      <c r="AQ193" s="19"/>
      <c r="AR193" s="35">
        <f>IF(E193,AP193,0)</f>
        <v>7308</v>
      </c>
      <c r="AS193" s="19"/>
      <c r="AT193" s="35">
        <f>IF(K193,AP193,0)</f>
        <v>0</v>
      </c>
      <c r="AU193" s="19"/>
      <c r="AV193" s="35">
        <f>IF(Q193,AP193,0)</f>
        <v>7308</v>
      </c>
    </row>
    <row r="194" spans="1:48" ht="8.85" customHeight="1" x14ac:dyDescent="0.25">
      <c r="A194" s="37"/>
      <c r="B194" s="31"/>
      <c r="C194" s="30"/>
      <c r="D194" s="31"/>
      <c r="E194" s="31"/>
      <c r="F194" s="31"/>
      <c r="G194" s="38"/>
      <c r="H194" s="31"/>
      <c r="I194" s="38"/>
      <c r="J194" s="19"/>
      <c r="K194" s="31"/>
      <c r="L194" s="31"/>
      <c r="M194" s="38"/>
      <c r="N194" s="31"/>
      <c r="O194" s="38"/>
      <c r="P194" s="19"/>
      <c r="Q194" s="31"/>
      <c r="R194" s="31"/>
      <c r="S194" s="38"/>
      <c r="T194" s="31"/>
      <c r="U194" s="38"/>
      <c r="V194" s="19"/>
      <c r="W194" s="56"/>
      <c r="X194" s="19"/>
      <c r="Y194" s="19"/>
      <c r="Z194" s="31"/>
      <c r="AA194" s="19"/>
      <c r="AB194" s="38"/>
      <c r="AC194" s="19"/>
      <c r="AD194" s="31"/>
      <c r="AE194" s="19"/>
      <c r="AF194" s="38"/>
      <c r="AG194" s="19"/>
      <c r="AH194" s="31"/>
      <c r="AI194" s="19"/>
      <c r="AJ194" s="38"/>
      <c r="AK194" s="19"/>
      <c r="AL194" s="31"/>
      <c r="AM194" s="19"/>
      <c r="AN194" s="37"/>
      <c r="AO194" s="19"/>
      <c r="AP194" s="19"/>
      <c r="AQ194" s="19"/>
      <c r="AR194" s="19"/>
      <c r="AS194" s="19"/>
      <c r="AT194" s="19"/>
      <c r="AU194" s="19"/>
      <c r="AV194" s="19"/>
    </row>
    <row r="195" spans="1:48" ht="8.85" customHeight="1" x14ac:dyDescent="0.25">
      <c r="A195" s="30">
        <v>76</v>
      </c>
      <c r="B195" s="31"/>
      <c r="C195" s="30" t="s">
        <v>118</v>
      </c>
      <c r="D195" s="31"/>
      <c r="E195" s="36">
        <v>25000</v>
      </c>
      <c r="F195" s="31"/>
      <c r="G195" s="47">
        <f>(E195/$AP195)</f>
        <v>2.7688559087385092</v>
      </c>
      <c r="H195" s="31"/>
      <c r="I195" s="47">
        <f>IF(G$219,G195/G$219*100,0)</f>
        <v>4.9135051227227668</v>
      </c>
      <c r="J195" s="19"/>
      <c r="K195" s="36">
        <v>7806</v>
      </c>
      <c r="L195" s="31"/>
      <c r="M195" s="47">
        <f>(K195/$AP195)</f>
        <v>0.86454756894451212</v>
      </c>
      <c r="N195" s="31"/>
      <c r="O195" s="47">
        <f>IF(M$219,M195/M$219*100,0)</f>
        <v>36.240093089251786</v>
      </c>
      <c r="P195" s="19"/>
      <c r="Q195" s="36">
        <v>88160</v>
      </c>
      <c r="R195" s="31"/>
      <c r="S195" s="47">
        <f>(Q195/$AP195)</f>
        <v>9.7640934765754785</v>
      </c>
      <c r="T195" s="31"/>
      <c r="U195" s="47">
        <f>IF(S$219,S195/S$219*100,0)</f>
        <v>31.731585085588559</v>
      </c>
      <c r="V195" s="19"/>
      <c r="W195" s="36">
        <f>(E195+K195+Q195)</f>
        <v>120966</v>
      </c>
      <c r="X195" s="19"/>
      <c r="Y195" s="19"/>
      <c r="Z195" s="36">
        <v>0</v>
      </c>
      <c r="AA195" s="19"/>
      <c r="AB195" s="47">
        <f>IF($W195,Z195/$W195*100,0)</f>
        <v>0</v>
      </c>
      <c r="AC195" s="19"/>
      <c r="AD195" s="36">
        <v>0</v>
      </c>
      <c r="AE195" s="19"/>
      <c r="AF195" s="47">
        <f>IF($W195,AD195/$W195*100,0)</f>
        <v>0</v>
      </c>
      <c r="AG195" s="19"/>
      <c r="AH195" s="36">
        <v>0</v>
      </c>
      <c r="AI195" s="19"/>
      <c r="AJ195" s="47">
        <f>IF($W195,AH195/$W195*100,0)</f>
        <v>0</v>
      </c>
      <c r="AK195" s="19"/>
      <c r="AL195" s="36">
        <v>0</v>
      </c>
      <c r="AM195" s="19"/>
      <c r="AN195" s="30">
        <v>76</v>
      </c>
      <c r="AO195" s="19"/>
      <c r="AP195" s="35">
        <v>9029</v>
      </c>
      <c r="AQ195" s="19"/>
      <c r="AR195" s="35">
        <f>IF(E195,AP195,0)</f>
        <v>9029</v>
      </c>
      <c r="AS195" s="19"/>
      <c r="AT195" s="35">
        <f>IF(K195,AP195,0)</f>
        <v>9029</v>
      </c>
      <c r="AU195" s="19"/>
      <c r="AV195" s="35">
        <f>IF(Q195,AP195,0)</f>
        <v>9029</v>
      </c>
    </row>
    <row r="196" spans="1:48" ht="8.85" customHeight="1" x14ac:dyDescent="0.25">
      <c r="A196" s="30">
        <v>77</v>
      </c>
      <c r="B196" s="31"/>
      <c r="C196" s="30" t="s">
        <v>119</v>
      </c>
      <c r="D196" s="31"/>
      <c r="E196" s="36">
        <v>7948780</v>
      </c>
      <c r="F196" s="31"/>
      <c r="G196" s="47">
        <f>(E196/$AP196)</f>
        <v>84.629913547123209</v>
      </c>
      <c r="H196" s="31"/>
      <c r="I196" s="47">
        <f>IF(G$219,G196/G$219*100,0)</f>
        <v>150.18098718572418</v>
      </c>
      <c r="J196" s="19"/>
      <c r="K196" s="36">
        <v>184203</v>
      </c>
      <c r="L196" s="31"/>
      <c r="M196" s="47">
        <f>(K196/$AP196)</f>
        <v>1.9611920275967805</v>
      </c>
      <c r="N196" s="31"/>
      <c r="O196" s="47">
        <f>IF(M$219,M196/M$219*100,0)</f>
        <v>82.209220405045627</v>
      </c>
      <c r="P196" s="19"/>
      <c r="Q196" s="36">
        <v>4693419</v>
      </c>
      <c r="R196" s="31"/>
      <c r="S196" s="47">
        <f>(Q196/$AP196)</f>
        <v>49.970390954388655</v>
      </c>
      <c r="T196" s="31"/>
      <c r="U196" s="47">
        <f>IF(S$219,S196/S$219*100,0)</f>
        <v>162.3949746213853</v>
      </c>
      <c r="V196" s="19"/>
      <c r="W196" s="36">
        <f>(E196+K196+Q196)</f>
        <v>12826402</v>
      </c>
      <c r="X196" s="19"/>
      <c r="Y196" s="19"/>
      <c r="Z196" s="36">
        <v>219947</v>
      </c>
      <c r="AA196" s="19"/>
      <c r="AB196" s="47">
        <f>IF($W196,Z196/$W196*100,0)</f>
        <v>1.7147988968379442</v>
      </c>
      <c r="AC196" s="19"/>
      <c r="AD196" s="36">
        <v>154761</v>
      </c>
      <c r="AE196" s="19"/>
      <c r="AF196" s="47">
        <f>IF($W196,AD196/$W196*100,0)</f>
        <v>1.2065815495257359</v>
      </c>
      <c r="AG196" s="19"/>
      <c r="AH196" s="36">
        <v>0</v>
      </c>
      <c r="AI196" s="19"/>
      <c r="AJ196" s="47">
        <f>IF($W196,AH196/$W196*100,0)</f>
        <v>0</v>
      </c>
      <c r="AK196" s="19"/>
      <c r="AL196" s="36">
        <v>4915280</v>
      </c>
      <c r="AM196" s="19"/>
      <c r="AN196" s="30">
        <v>77</v>
      </c>
      <c r="AO196" s="19"/>
      <c r="AP196" s="35">
        <v>93924</v>
      </c>
      <c r="AQ196" s="19"/>
      <c r="AR196" s="35">
        <f>IF(E196,AP196,0)</f>
        <v>93924</v>
      </c>
      <c r="AS196" s="19"/>
      <c r="AT196" s="35">
        <f>IF(K196,AP196,0)</f>
        <v>93924</v>
      </c>
      <c r="AU196" s="19"/>
      <c r="AV196" s="35">
        <f>IF(Q196,AP196,0)</f>
        <v>93924</v>
      </c>
    </row>
    <row r="197" spans="1:48" ht="8.85" customHeight="1" x14ac:dyDescent="0.25">
      <c r="A197" s="30">
        <v>78</v>
      </c>
      <c r="B197" s="31"/>
      <c r="C197" s="30" t="s">
        <v>205</v>
      </c>
      <c r="D197" s="31"/>
      <c r="E197" s="36">
        <v>910354</v>
      </c>
      <c r="F197" s="31"/>
      <c r="G197" s="47">
        <f>(E197/$AP197)</f>
        <v>40.931343015152194</v>
      </c>
      <c r="H197" s="31"/>
      <c r="I197" s="47">
        <f>IF(G$219,G197/G$219*100,0)</f>
        <v>72.635185872312746</v>
      </c>
      <c r="J197" s="19"/>
      <c r="K197" s="36">
        <v>0</v>
      </c>
      <c r="L197" s="31"/>
      <c r="M197" s="47">
        <f>(K197/$AP197)</f>
        <v>0</v>
      </c>
      <c r="N197" s="31"/>
      <c r="O197" s="47">
        <f>IF(M$219,M197/M$219*100,0)</f>
        <v>0</v>
      </c>
      <c r="P197" s="19"/>
      <c r="Q197" s="36">
        <v>933878</v>
      </c>
      <c r="R197" s="31"/>
      <c r="S197" s="47">
        <f>(Q197/$AP197)</f>
        <v>41.989029270266627</v>
      </c>
      <c r="T197" s="31"/>
      <c r="U197" s="47">
        <f>IF(S$219,S197/S$219*100,0)</f>
        <v>136.45695405796482</v>
      </c>
      <c r="V197" s="19"/>
      <c r="W197" s="36">
        <f>(E197+K197+Q197)</f>
        <v>1844232</v>
      </c>
      <c r="X197" s="19"/>
      <c r="Y197" s="19"/>
      <c r="Z197" s="36">
        <v>172192</v>
      </c>
      <c r="AA197" s="19"/>
      <c r="AB197" s="47">
        <f>IF($W197,Z197/$W197*100,0)</f>
        <v>9.3367862611645389</v>
      </c>
      <c r="AC197" s="19"/>
      <c r="AD197" s="36">
        <v>10815</v>
      </c>
      <c r="AE197" s="19"/>
      <c r="AF197" s="47">
        <f>IF($W197,AD197/$W197*100,0)</f>
        <v>0.58642296630792656</v>
      </c>
      <c r="AG197" s="19"/>
      <c r="AH197" s="36">
        <v>0</v>
      </c>
      <c r="AI197" s="19"/>
      <c r="AJ197" s="47">
        <f>IF($W197,AH197/$W197*100,0)</f>
        <v>0</v>
      </c>
      <c r="AK197" s="19"/>
      <c r="AL197" s="36">
        <v>182563</v>
      </c>
      <c r="AM197" s="19"/>
      <c r="AN197" s="30">
        <v>78</v>
      </c>
      <c r="AO197" s="19"/>
      <c r="AP197" s="35">
        <v>22241</v>
      </c>
      <c r="AQ197" s="19"/>
      <c r="AR197" s="35">
        <f>IF(E197,AP197,0)</f>
        <v>22241</v>
      </c>
      <c r="AS197" s="19"/>
      <c r="AT197" s="35">
        <f>IF(K197,AP197,0)</f>
        <v>0</v>
      </c>
      <c r="AU197" s="19"/>
      <c r="AV197" s="35">
        <f>IF(Q197,AP197,0)</f>
        <v>22241</v>
      </c>
    </row>
    <row r="198" spans="1:48" ht="8.85" customHeight="1" x14ac:dyDescent="0.25">
      <c r="A198" s="30">
        <v>79</v>
      </c>
      <c r="B198" s="31"/>
      <c r="C198" s="30" t="s">
        <v>206</v>
      </c>
      <c r="D198" s="31"/>
      <c r="E198" s="36">
        <v>1644829</v>
      </c>
      <c r="F198" s="31"/>
      <c r="G198" s="47">
        <f>(E198/$AP198)</f>
        <v>20.628695052360946</v>
      </c>
      <c r="H198" s="31"/>
      <c r="I198" s="47">
        <f>IF(G$219,G198/G$219*100,0)</f>
        <v>36.606888243975312</v>
      </c>
      <c r="J198" s="19"/>
      <c r="K198" s="36">
        <v>0</v>
      </c>
      <c r="L198" s="31"/>
      <c r="M198" s="47">
        <f>(K198/$AP198)</f>
        <v>0</v>
      </c>
      <c r="N198" s="31"/>
      <c r="O198" s="47">
        <f>IF(M$219,M198/M$219*100,0)</f>
        <v>0</v>
      </c>
      <c r="P198" s="19"/>
      <c r="Q198" s="36">
        <v>1199364</v>
      </c>
      <c r="R198" s="31"/>
      <c r="S198" s="47">
        <f>(Q198/$AP198)</f>
        <v>15.041876214962063</v>
      </c>
      <c r="T198" s="31"/>
      <c r="U198" s="47">
        <f>IF(S$219,S198/S$219*100,0)</f>
        <v>48.883449969731544</v>
      </c>
      <c r="V198" s="19"/>
      <c r="W198" s="36">
        <f>(E198+K198+Q198)</f>
        <v>2844193</v>
      </c>
      <c r="X198" s="19"/>
      <c r="Y198" s="19"/>
      <c r="Z198" s="36">
        <v>207684</v>
      </c>
      <c r="AA198" s="19"/>
      <c r="AB198" s="47">
        <f>IF($W198,Z198/$W198*100,0)</f>
        <v>7.302036113583009</v>
      </c>
      <c r="AC198" s="19"/>
      <c r="AD198" s="36">
        <v>0</v>
      </c>
      <c r="AE198" s="19"/>
      <c r="AF198" s="47">
        <f>IF($W198,AD198/$W198*100,0)</f>
        <v>0</v>
      </c>
      <c r="AG198" s="19"/>
      <c r="AH198" s="36">
        <v>0</v>
      </c>
      <c r="AI198" s="19"/>
      <c r="AJ198" s="47">
        <f>IF($W198,AH198/$W198*100,0)</f>
        <v>0</v>
      </c>
      <c r="AK198" s="19"/>
      <c r="AL198" s="36">
        <v>934670</v>
      </c>
      <c r="AM198" s="19"/>
      <c r="AN198" s="30">
        <v>79</v>
      </c>
      <c r="AO198" s="19"/>
      <c r="AP198" s="35">
        <v>79735</v>
      </c>
      <c r="AQ198" s="19"/>
      <c r="AR198" s="35">
        <f>IF(E198,AP198,0)</f>
        <v>79735</v>
      </c>
      <c r="AS198" s="19"/>
      <c r="AT198" s="35">
        <f>IF(K198,AP198,0)</f>
        <v>0</v>
      </c>
      <c r="AU198" s="19"/>
      <c r="AV198" s="35">
        <f>IF(Q198,AP198,0)</f>
        <v>79735</v>
      </c>
    </row>
    <row r="199" spans="1:48" ht="8.85" customHeight="1" x14ac:dyDescent="0.25">
      <c r="A199" s="30">
        <v>80</v>
      </c>
      <c r="B199" s="31"/>
      <c r="C199" s="30" t="s">
        <v>207</v>
      </c>
      <c r="D199" s="31"/>
      <c r="E199" s="36">
        <v>194787</v>
      </c>
      <c r="F199" s="31"/>
      <c r="G199" s="47">
        <f>(E199/$AP199)</f>
        <v>7.0327833339350834</v>
      </c>
      <c r="H199" s="31"/>
      <c r="I199" s="47">
        <f>IF(G$219,G199/G$219*100,0)</f>
        <v>12.480106613432575</v>
      </c>
      <c r="J199" s="19"/>
      <c r="K199" s="36">
        <v>0</v>
      </c>
      <c r="L199" s="31"/>
      <c r="M199" s="47">
        <f>(K199/$AP199)</f>
        <v>0</v>
      </c>
      <c r="N199" s="31"/>
      <c r="O199" s="47">
        <f>IF(M$219,M199/M$219*100,0)</f>
        <v>0</v>
      </c>
      <c r="P199" s="19"/>
      <c r="Q199" s="36">
        <v>309504</v>
      </c>
      <c r="R199" s="31"/>
      <c r="S199" s="47">
        <f>(Q199/$AP199)</f>
        <v>11.174639852691627</v>
      </c>
      <c r="T199" s="31"/>
      <c r="U199" s="47">
        <f>IF(S$219,S199/S$219*100,0)</f>
        <v>36.315612518168635</v>
      </c>
      <c r="V199" s="19"/>
      <c r="W199" s="36">
        <f>(E199+K199+Q199)</f>
        <v>504291</v>
      </c>
      <c r="X199" s="19"/>
      <c r="Y199" s="19"/>
      <c r="Z199" s="36">
        <v>85041</v>
      </c>
      <c r="AA199" s="19"/>
      <c r="AB199" s="47">
        <f>IF($W199,Z199/$W199*100,0)</f>
        <v>16.86347763493697</v>
      </c>
      <c r="AC199" s="19"/>
      <c r="AD199" s="36">
        <v>0</v>
      </c>
      <c r="AE199" s="19"/>
      <c r="AF199" s="47">
        <f>IF($W199,AD199/$W199*100,0)</f>
        <v>0</v>
      </c>
      <c r="AG199" s="19"/>
      <c r="AH199" s="36">
        <v>0</v>
      </c>
      <c r="AI199" s="19"/>
      <c r="AJ199" s="47">
        <f>IF($W199,AH199/$W199*100,0)</f>
        <v>0</v>
      </c>
      <c r="AK199" s="19"/>
      <c r="AL199" s="36">
        <v>42215</v>
      </c>
      <c r="AM199" s="19"/>
      <c r="AN199" s="30">
        <v>80</v>
      </c>
      <c r="AO199" s="19"/>
      <c r="AP199" s="35">
        <v>27697</v>
      </c>
      <c r="AQ199" s="19"/>
      <c r="AR199" s="35">
        <f>IF(E199,AP199,0)</f>
        <v>27697</v>
      </c>
      <c r="AS199" s="19"/>
      <c r="AT199" s="35">
        <f>IF(K199,AP199,0)</f>
        <v>0</v>
      </c>
      <c r="AU199" s="19"/>
      <c r="AV199" s="35">
        <f>IF(Q199,AP199,0)</f>
        <v>27697</v>
      </c>
    </row>
    <row r="200" spans="1:48" ht="8.85" customHeight="1" x14ac:dyDescent="0.25">
      <c r="A200" s="37"/>
      <c r="B200" s="31"/>
      <c r="C200" s="30"/>
      <c r="D200" s="31"/>
      <c r="E200" s="277"/>
      <c r="F200" s="31"/>
      <c r="G200" s="38"/>
      <c r="H200" s="31"/>
      <c r="I200" s="38"/>
      <c r="J200" s="19"/>
      <c r="K200" s="277"/>
      <c r="L200" s="31"/>
      <c r="M200" s="38"/>
      <c r="N200" s="31"/>
      <c r="O200" s="38"/>
      <c r="P200" s="19"/>
      <c r="Q200" s="277"/>
      <c r="R200" s="31"/>
      <c r="S200" s="38"/>
      <c r="T200" s="31"/>
      <c r="U200" s="38"/>
      <c r="V200" s="19"/>
      <c r="W200" s="30"/>
      <c r="X200" s="19"/>
      <c r="Y200" s="19"/>
      <c r="Z200" s="277"/>
      <c r="AA200" s="19"/>
      <c r="AB200" s="38"/>
      <c r="AC200" s="19"/>
      <c r="AD200" s="277"/>
      <c r="AE200" s="19"/>
      <c r="AF200" s="38"/>
      <c r="AG200" s="19"/>
      <c r="AH200" s="277"/>
      <c r="AI200" s="19"/>
      <c r="AJ200" s="38"/>
      <c r="AK200" s="19"/>
      <c r="AL200" s="277"/>
      <c r="AM200" s="19"/>
      <c r="AN200" s="37"/>
      <c r="AO200" s="19"/>
      <c r="AP200" s="19"/>
      <c r="AQ200" s="19"/>
      <c r="AR200" s="19"/>
      <c r="AS200" s="19"/>
      <c r="AT200" s="19"/>
      <c r="AU200" s="19"/>
      <c r="AV200" s="19"/>
    </row>
    <row r="201" spans="1:48" ht="8.85" customHeight="1" x14ac:dyDescent="0.25">
      <c r="A201" s="30">
        <v>81</v>
      </c>
      <c r="B201" s="31"/>
      <c r="C201" s="30" t="s">
        <v>208</v>
      </c>
      <c r="D201" s="31"/>
      <c r="E201" s="36">
        <v>314532</v>
      </c>
      <c r="F201" s="31"/>
      <c r="G201" s="47">
        <f>(E201/$AP201)</f>
        <v>13.835921347820349</v>
      </c>
      <c r="H201" s="31"/>
      <c r="I201" s="47">
        <f>IF(G$219,G201/G$219*100,0)</f>
        <v>24.552693480924965</v>
      </c>
      <c r="J201" s="19"/>
      <c r="K201" s="36">
        <v>0</v>
      </c>
      <c r="L201" s="31"/>
      <c r="M201" s="47">
        <f>(K201/$AP201)</f>
        <v>0</v>
      </c>
      <c r="N201" s="31"/>
      <c r="O201" s="47">
        <f>IF(M$219,M201/M$219*100,0)</f>
        <v>0</v>
      </c>
      <c r="P201" s="19"/>
      <c r="Q201" s="36">
        <v>318655</v>
      </c>
      <c r="R201" s="31"/>
      <c r="S201" s="47">
        <f>(Q201/$AP201)</f>
        <v>14.017287643513834</v>
      </c>
      <c r="T201" s="31"/>
      <c r="U201" s="47">
        <f>IF(S$219,S201/S$219*100,0)</f>
        <v>45.553717464545215</v>
      </c>
      <c r="V201" s="19"/>
      <c r="W201" s="36">
        <f>(E201+K201+Q201)</f>
        <v>633187</v>
      </c>
      <c r="X201" s="19"/>
      <c r="Y201" s="19"/>
      <c r="Z201" s="36">
        <v>63755</v>
      </c>
      <c r="AA201" s="19"/>
      <c r="AB201" s="47">
        <f>IF($W201,Z201/$W201*100,0)</f>
        <v>10.06890539445693</v>
      </c>
      <c r="AC201" s="19"/>
      <c r="AD201" s="36">
        <v>0</v>
      </c>
      <c r="AE201" s="19"/>
      <c r="AF201" s="47">
        <f>IF($W201,AD201/$W201*100,0)</f>
        <v>0</v>
      </c>
      <c r="AG201" s="19"/>
      <c r="AH201" s="36">
        <v>0</v>
      </c>
      <c r="AI201" s="19"/>
      <c r="AJ201" s="47">
        <f>IF($W201,AH201/$W201*100,0)</f>
        <v>0</v>
      </c>
      <c r="AK201" s="19"/>
      <c r="AL201" s="36">
        <v>72902</v>
      </c>
      <c r="AM201" s="19"/>
      <c r="AN201" s="30">
        <v>81</v>
      </c>
      <c r="AO201" s="19"/>
      <c r="AP201" s="35">
        <v>22733</v>
      </c>
      <c r="AQ201" s="19"/>
      <c r="AR201" s="35">
        <f>IF(E201,AP201,0)</f>
        <v>22733</v>
      </c>
      <c r="AS201" s="19"/>
      <c r="AT201" s="35">
        <f>IF(K201,AP201,0)</f>
        <v>0</v>
      </c>
      <c r="AU201" s="19"/>
      <c r="AV201" s="35">
        <f>IF(Q201,AP201,0)</f>
        <v>22733</v>
      </c>
    </row>
    <row r="202" spans="1:48" ht="8.85" customHeight="1" x14ac:dyDescent="0.25">
      <c r="A202" s="30">
        <v>82</v>
      </c>
      <c r="B202" s="31"/>
      <c r="C202" s="30" t="s">
        <v>209</v>
      </c>
      <c r="D202" s="31"/>
      <c r="E202" s="36">
        <v>1217715</v>
      </c>
      <c r="F202" s="31"/>
      <c r="G202" s="47">
        <f>(E202/$AP202)</f>
        <v>29.036077066145261</v>
      </c>
      <c r="H202" s="31"/>
      <c r="I202" s="47">
        <f>IF(G$219,G202/G$219*100,0)</f>
        <v>51.526304766533606</v>
      </c>
      <c r="J202" s="19"/>
      <c r="K202" s="36">
        <v>8750</v>
      </c>
      <c r="L202" s="31"/>
      <c r="M202" s="47">
        <f>(K202/$AP202)</f>
        <v>0.20864132767418569</v>
      </c>
      <c r="N202" s="31"/>
      <c r="O202" s="47">
        <f>IF(M$219,M202/M$219*100,0)</f>
        <v>8.7458243002275573</v>
      </c>
      <c r="P202" s="19"/>
      <c r="Q202" s="36">
        <v>719943</v>
      </c>
      <c r="R202" s="31"/>
      <c r="S202" s="47">
        <f>(Q202/$AP202)</f>
        <v>17.166841527969861</v>
      </c>
      <c r="T202" s="31"/>
      <c r="U202" s="47">
        <f>IF(S$219,S202/S$219*100,0)</f>
        <v>55.789213192440897</v>
      </c>
      <c r="V202" s="19"/>
      <c r="W202" s="36">
        <f>(E202+K202+Q202)</f>
        <v>1946408</v>
      </c>
      <c r="X202" s="19"/>
      <c r="Y202" s="19"/>
      <c r="Z202" s="36">
        <v>38780</v>
      </c>
      <c r="AA202" s="19"/>
      <c r="AB202" s="47">
        <f>IF($W202,Z202/$W202*100,0)</f>
        <v>1.9923880296422951</v>
      </c>
      <c r="AC202" s="19"/>
      <c r="AD202" s="36">
        <v>0</v>
      </c>
      <c r="AE202" s="19"/>
      <c r="AF202" s="47">
        <f>IF($W202,AD202/$W202*100,0)</f>
        <v>0</v>
      </c>
      <c r="AG202" s="19"/>
      <c r="AH202" s="36">
        <v>0</v>
      </c>
      <c r="AI202" s="19"/>
      <c r="AJ202" s="47">
        <f>IF($W202,AH202/$W202*100,0)</f>
        <v>0</v>
      </c>
      <c r="AK202" s="19"/>
      <c r="AL202" s="36">
        <v>844570</v>
      </c>
      <c r="AM202" s="19"/>
      <c r="AN202" s="30">
        <v>82</v>
      </c>
      <c r="AO202" s="19"/>
      <c r="AP202" s="35">
        <v>41938</v>
      </c>
      <c r="AQ202" s="19"/>
      <c r="AR202" s="35">
        <f>IF(E202,AP202,0)</f>
        <v>41938</v>
      </c>
      <c r="AS202" s="19"/>
      <c r="AT202" s="35">
        <f>IF(K202,AP202,0)</f>
        <v>41938</v>
      </c>
      <c r="AU202" s="19"/>
      <c r="AV202" s="35">
        <f>IF(Q202,AP202,0)</f>
        <v>41938</v>
      </c>
    </row>
    <row r="203" spans="1:48" ht="8.85" customHeight="1" x14ac:dyDescent="0.25">
      <c r="A203" s="30">
        <v>83</v>
      </c>
      <c r="B203" s="31"/>
      <c r="C203" s="30" t="s">
        <v>210</v>
      </c>
      <c r="D203" s="31"/>
      <c r="E203" s="36">
        <v>29001</v>
      </c>
      <c r="F203" s="31"/>
      <c r="G203" s="47">
        <f>(E203/$AP203)</f>
        <v>0.9339495040577096</v>
      </c>
      <c r="H203" s="31"/>
      <c r="I203" s="47">
        <f>IF(G$219,G203/G$219*100,0)</f>
        <v>1.6573508422988599</v>
      </c>
      <c r="J203" s="19"/>
      <c r="K203" s="36">
        <v>0</v>
      </c>
      <c r="L203" s="31"/>
      <c r="M203" s="47">
        <f>(K203/$AP203)</f>
        <v>0</v>
      </c>
      <c r="N203" s="31"/>
      <c r="O203" s="47">
        <f>IF(M$219,M203/M$219*100,0)</f>
        <v>0</v>
      </c>
      <c r="P203" s="19"/>
      <c r="Q203" s="36">
        <v>694382</v>
      </c>
      <c r="R203" s="31"/>
      <c r="S203" s="47">
        <f>(Q203/$AP203)</f>
        <v>22.361909055777407</v>
      </c>
      <c r="T203" s="31"/>
      <c r="U203" s="47">
        <f>IF(S$219,S203/S$219*100,0)</f>
        <v>72.672268202051455</v>
      </c>
      <c r="V203" s="19"/>
      <c r="W203" s="36">
        <f>(E203+K203+Q203)</f>
        <v>723383</v>
      </c>
      <c r="X203" s="19"/>
      <c r="Y203" s="19"/>
      <c r="Z203" s="36">
        <v>49326</v>
      </c>
      <c r="AA203" s="19"/>
      <c r="AB203" s="47">
        <f>IF($W203,Z203/$W203*100,0)</f>
        <v>6.818794469872806</v>
      </c>
      <c r="AC203" s="19"/>
      <c r="AD203" s="36">
        <v>0</v>
      </c>
      <c r="AE203" s="19"/>
      <c r="AF203" s="47">
        <f>IF($W203,AD203/$W203*100,0)</f>
        <v>0</v>
      </c>
      <c r="AG203" s="19"/>
      <c r="AH203" s="36">
        <v>0</v>
      </c>
      <c r="AI203" s="19"/>
      <c r="AJ203" s="47">
        <f>IF($W203,AH203/$W203*100,0)</f>
        <v>0</v>
      </c>
      <c r="AK203" s="19"/>
      <c r="AL203" s="36">
        <v>0</v>
      </c>
      <c r="AM203" s="19"/>
      <c r="AN203" s="30">
        <v>83</v>
      </c>
      <c r="AO203" s="19"/>
      <c r="AP203" s="35">
        <v>31052</v>
      </c>
      <c r="AQ203" s="19"/>
      <c r="AR203" s="35">
        <f>IF(E203,AP203,0)</f>
        <v>31052</v>
      </c>
      <c r="AS203" s="19"/>
      <c r="AT203" s="35">
        <f>IF(K203,AP203,0)</f>
        <v>0</v>
      </c>
      <c r="AU203" s="19"/>
      <c r="AV203" s="35">
        <f>IF(Q203,AP203,0)</f>
        <v>31052</v>
      </c>
    </row>
    <row r="204" spans="1:48" ht="8.85" customHeight="1" x14ac:dyDescent="0.25">
      <c r="A204" s="30">
        <v>84</v>
      </c>
      <c r="B204" s="31"/>
      <c r="C204" s="30" t="s">
        <v>211</v>
      </c>
      <c r="D204" s="31"/>
      <c r="E204" s="36">
        <v>0</v>
      </c>
      <c r="F204" s="31"/>
      <c r="G204" s="47">
        <f>(E204/$AP204)</f>
        <v>0</v>
      </c>
      <c r="H204" s="31"/>
      <c r="I204" s="47">
        <f>IF(G$219,G204/G$219*100,0)</f>
        <v>0</v>
      </c>
      <c r="J204" s="19"/>
      <c r="K204" s="36">
        <v>35082</v>
      </c>
      <c r="L204" s="31"/>
      <c r="M204" s="47">
        <f>(K204/$AP204)</f>
        <v>1.9231443920622739</v>
      </c>
      <c r="N204" s="31"/>
      <c r="O204" s="47">
        <f>IF(M$219,M204/M$219*100,0)</f>
        <v>80.614340142667686</v>
      </c>
      <c r="P204" s="19"/>
      <c r="Q204" s="36">
        <v>359717</v>
      </c>
      <c r="R204" s="31"/>
      <c r="S204" s="47">
        <f>(Q204/$AP204)</f>
        <v>19.719164565288892</v>
      </c>
      <c r="T204" s="31"/>
      <c r="U204" s="47">
        <f>IF(S$219,S204/S$219*100,0)</f>
        <v>64.083813794011718</v>
      </c>
      <c r="V204" s="19"/>
      <c r="W204" s="36">
        <f>(E204+K204+Q204)</f>
        <v>394799</v>
      </c>
      <c r="X204" s="19"/>
      <c r="Y204" s="19"/>
      <c r="Z204" s="36">
        <v>76681</v>
      </c>
      <c r="AA204" s="19"/>
      <c r="AB204" s="47">
        <f>IF($W204,Z204/$W204*100,0)</f>
        <v>19.422794890564564</v>
      </c>
      <c r="AC204" s="19"/>
      <c r="AD204" s="36">
        <v>0</v>
      </c>
      <c r="AE204" s="19"/>
      <c r="AF204" s="47">
        <f>IF($W204,AD204/$W204*100,0)</f>
        <v>0</v>
      </c>
      <c r="AG204" s="19"/>
      <c r="AH204" s="36">
        <v>0</v>
      </c>
      <c r="AI204" s="19"/>
      <c r="AJ204" s="47">
        <f>IF($W204,AH204/$W204*100,0)</f>
        <v>0</v>
      </c>
      <c r="AK204" s="19"/>
      <c r="AL204" s="36">
        <v>10607</v>
      </c>
      <c r="AM204" s="19"/>
      <c r="AN204" s="30">
        <v>84</v>
      </c>
      <c r="AO204" s="19"/>
      <c r="AP204" s="35">
        <v>18242</v>
      </c>
      <c r="AQ204" s="19"/>
      <c r="AR204" s="35">
        <f>IF(E204,AP204,0)</f>
        <v>0</v>
      </c>
      <c r="AS204" s="19"/>
      <c r="AT204" s="35">
        <f>IF(K204,AP204,0)</f>
        <v>18242</v>
      </c>
      <c r="AU204" s="19"/>
      <c r="AV204" s="35">
        <f>IF(Q204,AP204,0)</f>
        <v>18242</v>
      </c>
    </row>
    <row r="205" spans="1:48" ht="8.85" customHeight="1" x14ac:dyDescent="0.25">
      <c r="A205" s="30">
        <v>85</v>
      </c>
      <c r="B205" s="31"/>
      <c r="C205" s="30" t="s">
        <v>212</v>
      </c>
      <c r="D205" s="31"/>
      <c r="E205" s="36">
        <v>2903230</v>
      </c>
      <c r="F205" s="31"/>
      <c r="G205" s="47">
        <f>(E205/$AP205)</f>
        <v>22.389718357651848</v>
      </c>
      <c r="H205" s="31"/>
      <c r="I205" s="47">
        <f>IF(G$219,G205/G$219*100,0)</f>
        <v>39.73193241997334</v>
      </c>
      <c r="J205" s="19"/>
      <c r="K205" s="36">
        <v>426989</v>
      </c>
      <c r="L205" s="31"/>
      <c r="M205" s="47">
        <f>(K205/$AP205)</f>
        <v>3.292940432489126</v>
      </c>
      <c r="N205" s="31"/>
      <c r="O205" s="47">
        <f>IF(M$219,M205/M$219*100,0)</f>
        <v>138.0334317016929</v>
      </c>
      <c r="P205" s="19"/>
      <c r="Q205" s="36">
        <v>4191317</v>
      </c>
      <c r="R205" s="31"/>
      <c r="S205" s="47">
        <f>(Q205/$AP205)</f>
        <v>32.323449116204458</v>
      </c>
      <c r="T205" s="31"/>
      <c r="U205" s="47">
        <f>IF(S$219,S205/S$219*100,0)</f>
        <v>105.04551992985066</v>
      </c>
      <c r="V205" s="19"/>
      <c r="W205" s="36">
        <f>(E205+K205+Q205)</f>
        <v>7521536</v>
      </c>
      <c r="X205" s="19"/>
      <c r="Y205" s="19"/>
      <c r="Z205" s="36">
        <v>243596</v>
      </c>
      <c r="AA205" s="19"/>
      <c r="AB205" s="47">
        <f>IF($W205,Z205/$W205*100,0)</f>
        <v>3.2386469997617509</v>
      </c>
      <c r="AC205" s="19"/>
      <c r="AD205" s="36">
        <v>0</v>
      </c>
      <c r="AE205" s="19"/>
      <c r="AF205" s="47">
        <f>IF($W205,AD205/$W205*100,0)</f>
        <v>0</v>
      </c>
      <c r="AG205" s="19"/>
      <c r="AH205" s="36">
        <v>0</v>
      </c>
      <c r="AI205" s="19"/>
      <c r="AJ205" s="47">
        <f>IF($W205,AH205/$W205*100,0)</f>
        <v>0</v>
      </c>
      <c r="AK205" s="19"/>
      <c r="AL205" s="36">
        <v>621661</v>
      </c>
      <c r="AM205" s="19"/>
      <c r="AN205" s="30">
        <v>85</v>
      </c>
      <c r="AO205" s="19"/>
      <c r="AP205" s="35">
        <v>129668</v>
      </c>
      <c r="AQ205" s="19"/>
      <c r="AR205" s="35">
        <f>IF(E205,AP205,0)</f>
        <v>129668</v>
      </c>
      <c r="AS205" s="19"/>
      <c r="AT205" s="35">
        <f>IF(K205,AP205,0)</f>
        <v>129668</v>
      </c>
      <c r="AU205" s="19"/>
      <c r="AV205" s="35">
        <f>IF(Q205,AP205,0)</f>
        <v>129668</v>
      </c>
    </row>
    <row r="206" spans="1:48" ht="8.85" customHeight="1" x14ac:dyDescent="0.25">
      <c r="A206" s="31"/>
      <c r="B206" s="31"/>
      <c r="C206" s="30"/>
      <c r="D206" s="31"/>
      <c r="E206" s="31"/>
      <c r="F206" s="19"/>
      <c r="G206" s="19"/>
      <c r="H206" s="19"/>
      <c r="I206" s="19"/>
      <c r="J206" s="19"/>
      <c r="K206" s="31"/>
      <c r="L206" s="19"/>
      <c r="M206" s="19"/>
      <c r="N206" s="19"/>
      <c r="O206" s="19"/>
      <c r="P206" s="19"/>
      <c r="Q206" s="31"/>
      <c r="R206" s="19"/>
      <c r="S206" s="19"/>
      <c r="T206" s="19"/>
      <c r="U206" s="19"/>
      <c r="V206" s="19"/>
      <c r="W206" s="11"/>
      <c r="X206" s="19"/>
      <c r="Y206" s="19"/>
      <c r="Z206" s="31"/>
      <c r="AA206" s="19"/>
      <c r="AB206" s="19"/>
      <c r="AC206" s="19"/>
      <c r="AD206" s="31"/>
      <c r="AE206" s="19"/>
      <c r="AF206" s="19"/>
      <c r="AG206" s="19"/>
      <c r="AH206" s="31"/>
      <c r="AI206" s="19"/>
      <c r="AJ206" s="19"/>
      <c r="AK206" s="19"/>
      <c r="AL206" s="31"/>
      <c r="AM206" s="19"/>
      <c r="AN206" s="31"/>
      <c r="AO206" s="19"/>
      <c r="AP206" s="19"/>
      <c r="AQ206" s="19"/>
      <c r="AR206" s="19"/>
      <c r="AS206" s="19"/>
      <c r="AT206" s="19"/>
      <c r="AU206" s="19"/>
      <c r="AV206" s="19"/>
    </row>
    <row r="207" spans="1:48" ht="8.85" customHeight="1" x14ac:dyDescent="0.25">
      <c r="A207" s="30">
        <v>86</v>
      </c>
      <c r="B207" s="31"/>
      <c r="C207" s="30" t="s">
        <v>213</v>
      </c>
      <c r="D207" s="31"/>
      <c r="E207" s="36">
        <v>8038357</v>
      </c>
      <c r="F207" s="31"/>
      <c r="G207" s="47">
        <f>(E207/$AP207)</f>
        <v>56.642053341789101</v>
      </c>
      <c r="H207" s="31"/>
      <c r="I207" s="47">
        <f>IF(G$219,G207/G$219*100,0)</f>
        <v>100.51480771464756</v>
      </c>
      <c r="J207" s="19"/>
      <c r="K207" s="36">
        <v>226070</v>
      </c>
      <c r="L207" s="31"/>
      <c r="M207" s="47">
        <f>(K207/$AP207)</f>
        <v>1.5929958073494697</v>
      </c>
      <c r="N207" s="31"/>
      <c r="O207" s="47">
        <f>IF(M$219,M207/M$219*100,0)</f>
        <v>66.775176315182946</v>
      </c>
      <c r="P207" s="19"/>
      <c r="Q207" s="36">
        <v>5604734</v>
      </c>
      <c r="R207" s="31"/>
      <c r="S207" s="47">
        <f>(Q207/$AP207)</f>
        <v>39.493598280660962</v>
      </c>
      <c r="T207" s="31"/>
      <c r="U207" s="47">
        <f>IF(S$219,S207/S$219*100,0)</f>
        <v>128.34724259710541</v>
      </c>
      <c r="V207" s="19"/>
      <c r="W207" s="36">
        <f>(E207+K207+Q207)</f>
        <v>13869161</v>
      </c>
      <c r="X207" s="19"/>
      <c r="Y207" s="19"/>
      <c r="Z207" s="36">
        <v>303609</v>
      </c>
      <c r="AA207" s="19"/>
      <c r="AB207" s="47">
        <f>IF($W207,Z207/$W207*100,0)</f>
        <v>2.1890942069242687</v>
      </c>
      <c r="AC207" s="19"/>
      <c r="AD207" s="36">
        <v>0</v>
      </c>
      <c r="AE207" s="19"/>
      <c r="AF207" s="47">
        <f>IF($W207,AD207/$W207*100,0)</f>
        <v>0</v>
      </c>
      <c r="AG207" s="19"/>
      <c r="AH207" s="36">
        <v>0</v>
      </c>
      <c r="AI207" s="19"/>
      <c r="AJ207" s="47">
        <f>IF($W207,AH207/$W207*100,0)</f>
        <v>0</v>
      </c>
      <c r="AK207" s="19"/>
      <c r="AL207" s="36">
        <v>1688348</v>
      </c>
      <c r="AM207" s="19"/>
      <c r="AN207" s="30">
        <v>86</v>
      </c>
      <c r="AO207" s="19"/>
      <c r="AP207" s="35">
        <v>141915</v>
      </c>
      <c r="AQ207" s="19"/>
      <c r="AR207" s="35">
        <f>IF(E207,AP207,0)</f>
        <v>141915</v>
      </c>
      <c r="AS207" s="19"/>
      <c r="AT207" s="35">
        <f>IF(K207,AP207,0)</f>
        <v>141915</v>
      </c>
      <c r="AU207" s="19"/>
      <c r="AV207" s="35">
        <f>IF(Q207,AP207,0)</f>
        <v>141915</v>
      </c>
    </row>
    <row r="208" spans="1:48" ht="8.85" customHeight="1" x14ac:dyDescent="0.25">
      <c r="A208" s="30">
        <v>87</v>
      </c>
      <c r="B208" s="31"/>
      <c r="C208" s="30" t="s">
        <v>214</v>
      </c>
      <c r="D208" s="31"/>
      <c r="E208" s="36">
        <v>465081</v>
      </c>
      <c r="F208" s="31"/>
      <c r="G208" s="47">
        <f>(E208/$AP208)</f>
        <v>68.972415838647493</v>
      </c>
      <c r="H208" s="31"/>
      <c r="I208" s="47">
        <f>IF(G$219,G208/G$219*100,0)</f>
        <v>122.3957944074311</v>
      </c>
      <c r="J208" s="19"/>
      <c r="K208" s="36">
        <v>0</v>
      </c>
      <c r="L208" s="31"/>
      <c r="M208" s="47">
        <f>(K208/$AP208)</f>
        <v>0</v>
      </c>
      <c r="N208" s="31"/>
      <c r="O208" s="47">
        <f>IF(M$219,M208/M$219*100,0)</f>
        <v>0</v>
      </c>
      <c r="P208" s="19"/>
      <c r="Q208" s="36">
        <v>146369</v>
      </c>
      <c r="R208" s="31"/>
      <c r="S208" s="47">
        <f>(Q208/$AP208)</f>
        <v>21.706807059172476</v>
      </c>
      <c r="T208" s="31"/>
      <c r="U208" s="47">
        <f>IF(S$219,S208/S$219*100,0)</f>
        <v>70.543302026658068</v>
      </c>
      <c r="V208" s="19"/>
      <c r="W208" s="36">
        <f>(E208+K208+Q208)</f>
        <v>611450</v>
      </c>
      <c r="X208" s="19"/>
      <c r="Y208" s="19"/>
      <c r="Z208" s="36">
        <v>29125</v>
      </c>
      <c r="AA208" s="19"/>
      <c r="AB208" s="47">
        <f>IF($W208,Z208/$W208*100,0)</f>
        <v>4.7632676424891649</v>
      </c>
      <c r="AC208" s="19"/>
      <c r="AD208" s="36">
        <v>0</v>
      </c>
      <c r="AE208" s="19"/>
      <c r="AF208" s="47">
        <f>IF($W208,AD208/$W208*100,0)</f>
        <v>0</v>
      </c>
      <c r="AG208" s="19"/>
      <c r="AH208" s="36">
        <v>0</v>
      </c>
      <c r="AI208" s="19"/>
      <c r="AJ208" s="47">
        <f>IF($W208,AH208/$W208*100,0)</f>
        <v>0</v>
      </c>
      <c r="AK208" s="19"/>
      <c r="AL208" s="36">
        <v>36226</v>
      </c>
      <c r="AM208" s="19"/>
      <c r="AN208" s="30">
        <v>87</v>
      </c>
      <c r="AO208" s="19"/>
      <c r="AP208" s="35">
        <v>6743</v>
      </c>
      <c r="AQ208" s="19"/>
      <c r="AR208" s="35">
        <f>IF(E208,AP208,0)</f>
        <v>6743</v>
      </c>
      <c r="AS208" s="19"/>
      <c r="AT208" s="35">
        <f>IF(K208,AP208,0)</f>
        <v>0</v>
      </c>
      <c r="AU208" s="19"/>
      <c r="AV208" s="35">
        <f>IF(Q208,AP208,0)</f>
        <v>6743</v>
      </c>
    </row>
    <row r="209" spans="1:48" ht="8.85" customHeight="1" x14ac:dyDescent="0.25">
      <c r="A209" s="30">
        <v>88</v>
      </c>
      <c r="B209" s="31"/>
      <c r="C209" s="30" t="s">
        <v>215</v>
      </c>
      <c r="D209" s="31"/>
      <c r="E209" s="36">
        <v>16325</v>
      </c>
      <c r="F209" s="31"/>
      <c r="G209" s="47">
        <f>(E209/$AP209)</f>
        <v>1.389953171562367</v>
      </c>
      <c r="H209" s="31"/>
      <c r="I209" s="47">
        <f>IF(G$219,G209/G$219*100,0)</f>
        <v>2.4665573991273479</v>
      </c>
      <c r="J209" s="19"/>
      <c r="K209" s="36">
        <v>15000</v>
      </c>
      <c r="L209" s="31"/>
      <c r="M209" s="47">
        <f>(K209/$AP209)</f>
        <v>1.277139208173691</v>
      </c>
      <c r="N209" s="31"/>
      <c r="O209" s="47">
        <f>IF(M$219,M209/M$219*100,0)</f>
        <v>53.535103740623001</v>
      </c>
      <c r="P209" s="19"/>
      <c r="Q209" s="36">
        <v>229521</v>
      </c>
      <c r="R209" s="31"/>
      <c r="S209" s="47">
        <f>(Q209/$AP209)</f>
        <v>19.542017879948915</v>
      </c>
      <c r="T209" s="31"/>
      <c r="U209" s="47">
        <f>IF(S$219,S209/S$219*100,0)</f>
        <v>63.508118248697564</v>
      </c>
      <c r="V209" s="19"/>
      <c r="W209" s="36">
        <f>(E209+K209+Q209)</f>
        <v>260846</v>
      </c>
      <c r="X209" s="19"/>
      <c r="Y209" s="19"/>
      <c r="Z209" s="36">
        <v>50737</v>
      </c>
      <c r="AA209" s="19"/>
      <c r="AB209" s="47">
        <f>IF($W209,Z209/$W209*100,0)</f>
        <v>19.450940401616279</v>
      </c>
      <c r="AC209" s="19"/>
      <c r="AD209" s="36">
        <v>0</v>
      </c>
      <c r="AE209" s="19"/>
      <c r="AF209" s="47">
        <f>IF($W209,AD209/$W209*100,0)</f>
        <v>0</v>
      </c>
      <c r="AG209" s="19"/>
      <c r="AH209" s="36">
        <v>0</v>
      </c>
      <c r="AI209" s="19"/>
      <c r="AJ209" s="47">
        <f>IF($W209,AH209/$W209*100,0)</f>
        <v>0</v>
      </c>
      <c r="AK209" s="19"/>
      <c r="AL209" s="36">
        <v>6769</v>
      </c>
      <c r="AM209" s="19"/>
      <c r="AN209" s="30">
        <v>88</v>
      </c>
      <c r="AO209" s="19"/>
      <c r="AP209" s="35">
        <v>11745</v>
      </c>
      <c r="AQ209" s="19"/>
      <c r="AR209" s="35">
        <f>IF(E209,AP209,0)</f>
        <v>11745</v>
      </c>
      <c r="AS209" s="19"/>
      <c r="AT209" s="35">
        <f>IF(K209,AP209,0)</f>
        <v>11745</v>
      </c>
      <c r="AU209" s="19"/>
      <c r="AV209" s="35">
        <f>IF(Q209,AP209,0)</f>
        <v>11745</v>
      </c>
    </row>
    <row r="210" spans="1:48" ht="8.85" customHeight="1" x14ac:dyDescent="0.25">
      <c r="A210" s="30">
        <v>89</v>
      </c>
      <c r="B210" s="31"/>
      <c r="C210" s="30" t="s">
        <v>216</v>
      </c>
      <c r="D210" s="31"/>
      <c r="E210" s="36">
        <v>193984</v>
      </c>
      <c r="F210" s="31"/>
      <c r="G210" s="47">
        <f>(E210/$AP210)</f>
        <v>4.4728723281606682</v>
      </c>
      <c r="H210" s="31"/>
      <c r="I210" s="47">
        <f>IF(G$219,G210/G$219*100,0)</f>
        <v>7.9373870732461809</v>
      </c>
      <c r="J210" s="19"/>
      <c r="K210" s="36">
        <v>74741</v>
      </c>
      <c r="L210" s="31"/>
      <c r="M210" s="47">
        <f>(K210/$AP210)</f>
        <v>1.72337383845604</v>
      </c>
      <c r="N210" s="31"/>
      <c r="O210" s="47">
        <f>IF(M$219,M210/M$219*100,0)</f>
        <v>72.240360827660282</v>
      </c>
      <c r="P210" s="19"/>
      <c r="Q210" s="36">
        <v>1058357</v>
      </c>
      <c r="R210" s="31"/>
      <c r="S210" s="47">
        <f>(Q210/$AP210)</f>
        <v>24.403537088703914</v>
      </c>
      <c r="T210" s="31"/>
      <c r="U210" s="47">
        <f>IF(S$219,S210/S$219*100,0)</f>
        <v>79.307199933845126</v>
      </c>
      <c r="V210" s="19"/>
      <c r="W210" s="36">
        <f>(E210+K210+Q210)</f>
        <v>1327082</v>
      </c>
      <c r="X210" s="19"/>
      <c r="Y210" s="19"/>
      <c r="Z210" s="36">
        <v>188908</v>
      </c>
      <c r="AA210" s="19"/>
      <c r="AB210" s="47">
        <f>IF($W210,Z210/$W210*100,0)</f>
        <v>14.234840047562999</v>
      </c>
      <c r="AC210" s="19"/>
      <c r="AD210" s="36">
        <v>0</v>
      </c>
      <c r="AE210" s="19"/>
      <c r="AF210" s="47">
        <f>IF($W210,AD210/$W210*100,0)</f>
        <v>0</v>
      </c>
      <c r="AG210" s="19"/>
      <c r="AH210" s="36">
        <v>0</v>
      </c>
      <c r="AI210" s="19"/>
      <c r="AJ210" s="47">
        <f>IF($W210,AH210/$W210*100,0)</f>
        <v>0</v>
      </c>
      <c r="AK210" s="19"/>
      <c r="AL210" s="36">
        <v>25000</v>
      </c>
      <c r="AM210" s="19"/>
      <c r="AN210" s="30">
        <v>89</v>
      </c>
      <c r="AO210" s="19"/>
      <c r="AP210" s="35">
        <v>43369</v>
      </c>
      <c r="AQ210" s="19"/>
      <c r="AR210" s="35">
        <f>IF(E210,AP210,0)</f>
        <v>43369</v>
      </c>
      <c r="AS210" s="19"/>
      <c r="AT210" s="35">
        <f>IF(K210,AP210,0)</f>
        <v>43369</v>
      </c>
      <c r="AU210" s="19"/>
      <c r="AV210" s="35">
        <f>IF(Q210,AP210,0)</f>
        <v>43369</v>
      </c>
    </row>
    <row r="211" spans="1:48" ht="8.85" customHeight="1" x14ac:dyDescent="0.25">
      <c r="A211" s="30">
        <v>90</v>
      </c>
      <c r="B211" s="31"/>
      <c r="C211" s="30" t="s">
        <v>217</v>
      </c>
      <c r="D211" s="31"/>
      <c r="E211" s="53">
        <v>2485636</v>
      </c>
      <c r="F211" s="31"/>
      <c r="G211" s="47">
        <f>(E211/$AP211)</f>
        <v>63.439830530103876</v>
      </c>
      <c r="H211" s="31"/>
      <c r="I211" s="47">
        <f>IF(G$219,G211/G$219*100,0)</f>
        <v>112.57788146742007</v>
      </c>
      <c r="J211" s="19"/>
      <c r="K211" s="53">
        <v>19970</v>
      </c>
      <c r="L211" s="31"/>
      <c r="M211" s="47">
        <f>(K211/$AP211)</f>
        <v>0.50968581710522953</v>
      </c>
      <c r="N211" s="31"/>
      <c r="O211" s="47">
        <f>IF(M$219,M211/M$219*100,0)</f>
        <v>21.365003062486636</v>
      </c>
      <c r="P211" s="19"/>
      <c r="Q211" s="53">
        <v>945322</v>
      </c>
      <c r="R211" s="31"/>
      <c r="S211" s="47">
        <f>(Q211/$AP211)</f>
        <v>24.127051376942905</v>
      </c>
      <c r="T211" s="31"/>
      <c r="U211" s="47">
        <f>IF(S$219,S211/S$219*100,0)</f>
        <v>78.408670038700066</v>
      </c>
      <c r="V211" s="19"/>
      <c r="W211" s="36">
        <f>(E211+K211+Q211)</f>
        <v>3450928</v>
      </c>
      <c r="X211" s="19"/>
      <c r="Y211" s="52"/>
      <c r="Z211" s="53">
        <v>5000</v>
      </c>
      <c r="AA211" s="19"/>
      <c r="AB211" s="47">
        <f>IF($W211,Z211/$W211*100,0)</f>
        <v>0.14488856330818839</v>
      </c>
      <c r="AC211" s="19"/>
      <c r="AD211" s="53">
        <v>0</v>
      </c>
      <c r="AE211" s="52"/>
      <c r="AF211" s="47">
        <f>IF($W211,AD211/$W211*100,0)</f>
        <v>0</v>
      </c>
      <c r="AG211" s="52"/>
      <c r="AH211" s="53">
        <v>0</v>
      </c>
      <c r="AI211" s="52"/>
      <c r="AJ211" s="47">
        <f>IF($W211,AH211/$W211*100,0)</f>
        <v>0</v>
      </c>
      <c r="AK211" s="52"/>
      <c r="AL211" s="53">
        <v>439608</v>
      </c>
      <c r="AM211" s="19"/>
      <c r="AN211" s="30">
        <v>90</v>
      </c>
      <c r="AO211" s="19"/>
      <c r="AP211" s="35">
        <v>39181</v>
      </c>
      <c r="AQ211" s="19"/>
      <c r="AR211" s="35">
        <f>IF(E211,AP211,0)</f>
        <v>39181</v>
      </c>
      <c r="AS211" s="19"/>
      <c r="AT211" s="35">
        <f>IF(K211,AP211,0)</f>
        <v>39181</v>
      </c>
      <c r="AU211" s="19"/>
      <c r="AV211" s="35">
        <f>IF(Q211,AP211,0)</f>
        <v>39181</v>
      </c>
    </row>
    <row r="212" spans="1:48" ht="8.85" customHeight="1" x14ac:dyDescent="0.25">
      <c r="A212" s="31"/>
      <c r="B212" s="31"/>
      <c r="C212" s="30"/>
      <c r="D212" s="31"/>
      <c r="E212" s="31"/>
      <c r="F212" s="31"/>
      <c r="G212" s="38"/>
      <c r="H212" s="31"/>
      <c r="I212" s="38"/>
      <c r="J212" s="19"/>
      <c r="K212" s="31"/>
      <c r="L212" s="31"/>
      <c r="M212" s="38"/>
      <c r="N212" s="31"/>
      <c r="O212" s="38"/>
      <c r="P212" s="19"/>
      <c r="Q212" s="31"/>
      <c r="R212" s="31"/>
      <c r="S212" s="38"/>
      <c r="T212" s="31"/>
      <c r="U212" s="38"/>
      <c r="V212" s="19"/>
      <c r="W212" s="56"/>
      <c r="X212" s="19"/>
      <c r="Y212" s="19"/>
      <c r="Z212" s="31"/>
      <c r="AA212" s="19"/>
      <c r="AB212" s="38"/>
      <c r="AC212" s="19"/>
      <c r="AD212" s="31"/>
      <c r="AE212" s="19"/>
      <c r="AF212" s="38"/>
      <c r="AG212" s="19"/>
      <c r="AH212" s="31"/>
      <c r="AI212" s="19"/>
      <c r="AJ212" s="38"/>
      <c r="AK212" s="19"/>
      <c r="AL212" s="31"/>
      <c r="AM212" s="19"/>
      <c r="AN212" s="37"/>
      <c r="AO212" s="19"/>
      <c r="AP212" s="19"/>
      <c r="AQ212" s="19"/>
      <c r="AR212" s="19"/>
      <c r="AS212" s="19"/>
      <c r="AT212" s="19"/>
      <c r="AU212" s="19"/>
      <c r="AV212" s="19"/>
    </row>
    <row r="213" spans="1:48" ht="8.85" customHeight="1" x14ac:dyDescent="0.25">
      <c r="A213" s="30">
        <v>91</v>
      </c>
      <c r="B213" s="31"/>
      <c r="C213" s="30" t="s">
        <v>218</v>
      </c>
      <c r="D213" s="31"/>
      <c r="E213" s="36">
        <v>615260</v>
      </c>
      <c r="F213" s="31"/>
      <c r="G213" s="47">
        <f>(E213/$AP213)</f>
        <v>11.519565624414904</v>
      </c>
      <c r="H213" s="31"/>
      <c r="I213" s="47">
        <f>IF(G$219,G213/G$219*100,0)</f>
        <v>20.44217777041758</v>
      </c>
      <c r="J213" s="19"/>
      <c r="K213" s="36">
        <v>83386</v>
      </c>
      <c r="L213" s="31"/>
      <c r="M213" s="47">
        <f>(K213/$AP213)</f>
        <v>1.5612432128814828</v>
      </c>
      <c r="N213" s="31"/>
      <c r="O213" s="47">
        <f>IF(M$219,M213/M$219*100,0)</f>
        <v>65.444171497541788</v>
      </c>
      <c r="P213" s="19"/>
      <c r="Q213" s="36">
        <v>1649311</v>
      </c>
      <c r="R213" s="31"/>
      <c r="S213" s="47">
        <f>(Q213/$AP213)</f>
        <v>30.880190975472757</v>
      </c>
      <c r="T213" s="31"/>
      <c r="U213" s="47">
        <f>IF(S$219,S213/S$219*100,0)</f>
        <v>100.35518502032063</v>
      </c>
      <c r="V213" s="19"/>
      <c r="W213" s="36">
        <f>(E213+K213+Q213)</f>
        <v>2347957</v>
      </c>
      <c r="X213" s="19"/>
      <c r="Y213" s="19"/>
      <c r="Z213" s="36">
        <v>175384</v>
      </c>
      <c r="AA213" s="19"/>
      <c r="AB213" s="47">
        <f>IF($W213,Z213/$W213*100,0)</f>
        <v>7.4696427575121698</v>
      </c>
      <c r="AC213" s="19"/>
      <c r="AD213" s="36">
        <v>5000</v>
      </c>
      <c r="AE213" s="19"/>
      <c r="AF213" s="47">
        <f>IF($W213,AD213/$W213*100,0)</f>
        <v>0.21295108896798365</v>
      </c>
      <c r="AG213" s="19"/>
      <c r="AH213" s="36">
        <v>0</v>
      </c>
      <c r="AI213" s="19"/>
      <c r="AJ213" s="47">
        <f>IF($W213,AH213/$W213*100,0)</f>
        <v>0</v>
      </c>
      <c r="AK213" s="19"/>
      <c r="AL213" s="36">
        <v>71490</v>
      </c>
      <c r="AM213" s="19"/>
      <c r="AN213" s="30">
        <v>91</v>
      </c>
      <c r="AO213" s="19"/>
      <c r="AP213" s="35">
        <v>53410</v>
      </c>
      <c r="AQ213" s="19"/>
      <c r="AR213" s="35">
        <f>IF(E213,AP213,0)</f>
        <v>53410</v>
      </c>
      <c r="AS213" s="19"/>
      <c r="AT213" s="35">
        <f>IF(K213,AP213,0)</f>
        <v>53410</v>
      </c>
      <c r="AU213" s="19"/>
      <c r="AV213" s="35">
        <f>IF(Q213,AP213,0)</f>
        <v>53410</v>
      </c>
    </row>
    <row r="214" spans="1:48" ht="8.85" customHeight="1" x14ac:dyDescent="0.25">
      <c r="A214" s="30">
        <v>92</v>
      </c>
      <c r="B214" s="31"/>
      <c r="C214" s="30" t="s">
        <v>219</v>
      </c>
      <c r="D214" s="31"/>
      <c r="E214" s="36">
        <v>101500</v>
      </c>
      <c r="F214" s="31"/>
      <c r="G214" s="47">
        <f>(E214/$AP214)</f>
        <v>5.7360836394461714</v>
      </c>
      <c r="H214" s="31"/>
      <c r="I214" s="47">
        <f>IF(G$219,G214/G$219*100,0)</f>
        <v>10.179033245404876</v>
      </c>
      <c r="J214" s="19"/>
      <c r="K214" s="36">
        <v>33101</v>
      </c>
      <c r="L214" s="31"/>
      <c r="M214" s="47">
        <f>(K214/$AP214)</f>
        <v>1.8706414241311105</v>
      </c>
      <c r="N214" s="31"/>
      <c r="O214" s="47">
        <f>IF(M$219,M214/M$219*100,0)</f>
        <v>78.413521455952377</v>
      </c>
      <c r="P214" s="19"/>
      <c r="Q214" s="36">
        <v>459932</v>
      </c>
      <c r="R214" s="31"/>
      <c r="S214" s="47">
        <f>(Q214/$AP214)</f>
        <v>25.992201186775926</v>
      </c>
      <c r="T214" s="31"/>
      <c r="U214" s="47">
        <f>IF(S$219,S214/S$219*100,0)</f>
        <v>84.470078609815388</v>
      </c>
      <c r="V214" s="19"/>
      <c r="W214" s="36">
        <f>(E214+K214+Q214)</f>
        <v>594533</v>
      </c>
      <c r="X214" s="19"/>
      <c r="Y214" s="19"/>
      <c r="Z214" s="36">
        <v>77761</v>
      </c>
      <c r="AA214" s="19"/>
      <c r="AB214" s="47">
        <f>IF($W214,Z214/$W214*100,0)</f>
        <v>13.079341264488262</v>
      </c>
      <c r="AC214" s="19"/>
      <c r="AD214" s="36">
        <v>97477</v>
      </c>
      <c r="AE214" s="19"/>
      <c r="AF214" s="47">
        <f>IF($W214,AD214/$W214*100,0)</f>
        <v>16.395557521617807</v>
      </c>
      <c r="AG214" s="19"/>
      <c r="AH214" s="36">
        <v>1917</v>
      </c>
      <c r="AI214" s="19"/>
      <c r="AJ214" s="47">
        <f>IF($W214,AH214/$W214*100,0)</f>
        <v>0.32243794709461038</v>
      </c>
      <c r="AK214" s="19"/>
      <c r="AL214" s="36">
        <v>0</v>
      </c>
      <c r="AM214" s="19"/>
      <c r="AN214" s="30">
        <v>92</v>
      </c>
      <c r="AO214" s="19"/>
      <c r="AP214" s="35">
        <v>17695</v>
      </c>
      <c r="AQ214" s="19"/>
      <c r="AR214" s="35">
        <f>IF(E214,AP214,0)</f>
        <v>17695</v>
      </c>
      <c r="AS214" s="19"/>
      <c r="AT214" s="35">
        <f>IF(K214,AP214,0)</f>
        <v>17695</v>
      </c>
      <c r="AU214" s="19"/>
      <c r="AV214" s="35">
        <f>IF(Q214,AP214,0)</f>
        <v>17695</v>
      </c>
    </row>
    <row r="215" spans="1:48" ht="8.85" customHeight="1" x14ac:dyDescent="0.25">
      <c r="A215" s="30">
        <v>93</v>
      </c>
      <c r="B215" s="31"/>
      <c r="C215" s="30" t="s">
        <v>220</v>
      </c>
      <c r="D215" s="31"/>
      <c r="E215" s="36">
        <v>48700</v>
      </c>
      <c r="F215" s="31"/>
      <c r="G215" s="47">
        <f>(E215/$AP215)</f>
        <v>1.2328801802486014</v>
      </c>
      <c r="H215" s="31"/>
      <c r="I215" s="47">
        <f>IF(G$219,G215/G$219*100,0)</f>
        <v>2.187821714462125</v>
      </c>
      <c r="J215" s="19"/>
      <c r="K215" s="36">
        <v>86616</v>
      </c>
      <c r="L215" s="31"/>
      <c r="M215" s="47">
        <f>(K215/$AP215)</f>
        <v>2.1927546138072453</v>
      </c>
      <c r="N215" s="31"/>
      <c r="O215" s="47">
        <f>IF(M$219,M215/M$219*100,0)</f>
        <v>91.915857704946163</v>
      </c>
      <c r="P215" s="19"/>
      <c r="Q215" s="36">
        <v>1134896</v>
      </c>
      <c r="R215" s="31"/>
      <c r="S215" s="47">
        <f>(Q215/$AP215)</f>
        <v>28.730816941343257</v>
      </c>
      <c r="T215" s="31"/>
      <c r="U215" s="47">
        <f>IF(S$219,S215/S$219*100,0)</f>
        <v>93.370097750482699</v>
      </c>
      <c r="V215" s="19"/>
      <c r="W215" s="36">
        <f>(E215+K215+Q215)</f>
        <v>1270212</v>
      </c>
      <c r="X215" s="19"/>
      <c r="Y215" s="19"/>
      <c r="Z215" s="36">
        <v>213458</v>
      </c>
      <c r="AA215" s="19"/>
      <c r="AB215" s="47">
        <f>IF($W215,Z215/$W215*100,0)</f>
        <v>16.80491130614417</v>
      </c>
      <c r="AC215" s="19"/>
      <c r="AD215" s="36">
        <v>0</v>
      </c>
      <c r="AE215" s="19"/>
      <c r="AF215" s="47">
        <f>IF($W215,AD215/$W215*100,0)</f>
        <v>0</v>
      </c>
      <c r="AG215" s="19"/>
      <c r="AH215" s="36">
        <v>0</v>
      </c>
      <c r="AI215" s="19"/>
      <c r="AJ215" s="47">
        <f>IF($W215,AH215/$W215*100,0)</f>
        <v>0</v>
      </c>
      <c r="AK215" s="19"/>
      <c r="AL215" s="36">
        <v>45950</v>
      </c>
      <c r="AM215" s="19"/>
      <c r="AN215" s="30">
        <v>93</v>
      </c>
      <c r="AO215" s="19"/>
      <c r="AP215" s="35">
        <v>39501</v>
      </c>
      <c r="AQ215" s="19"/>
      <c r="AR215" s="35">
        <f>IF(E215,AP215,0)</f>
        <v>39501</v>
      </c>
      <c r="AS215" s="19"/>
      <c r="AT215" s="35">
        <f>IF(K215,AP215,0)</f>
        <v>39501</v>
      </c>
      <c r="AU215" s="19"/>
      <c r="AV215" s="35">
        <f>IF(Q215,AP215,0)</f>
        <v>39501</v>
      </c>
    </row>
    <row r="216" spans="1:48" ht="8.85" customHeight="1" x14ac:dyDescent="0.25">
      <c r="A216" s="30">
        <v>94</v>
      </c>
      <c r="B216" s="31"/>
      <c r="C216" s="30" t="s">
        <v>221</v>
      </c>
      <c r="D216" s="31"/>
      <c r="E216" s="36">
        <v>263641</v>
      </c>
      <c r="F216" s="31"/>
      <c r="G216" s="47">
        <f>(E216/$AP216)</f>
        <v>9.2629119527791435</v>
      </c>
      <c r="H216" s="31"/>
      <c r="I216" s="47">
        <f>IF(G$219,G216/G$219*100,0)</f>
        <v>16.437607023056017</v>
      </c>
      <c r="J216" s="19"/>
      <c r="K216" s="36">
        <v>0</v>
      </c>
      <c r="L216" s="31"/>
      <c r="M216" s="47">
        <f>(K216/$AP216)</f>
        <v>0</v>
      </c>
      <c r="N216" s="31"/>
      <c r="O216" s="47">
        <f>IF(M$219,M216/M$219*100,0)</f>
        <v>0</v>
      </c>
      <c r="P216" s="19"/>
      <c r="Q216" s="36">
        <v>404646</v>
      </c>
      <c r="R216" s="31"/>
      <c r="S216" s="47">
        <f>(Q216/$AP216)</f>
        <v>14.217061344951164</v>
      </c>
      <c r="T216" s="31"/>
      <c r="U216" s="47">
        <f>IF(S$219,S216/S$219*100,0)</f>
        <v>46.20294682928138</v>
      </c>
      <c r="V216" s="19"/>
      <c r="W216" s="36">
        <f>(E216+K216+Q216)</f>
        <v>668287</v>
      </c>
      <c r="X216" s="19"/>
      <c r="Y216" s="19"/>
      <c r="Z216" s="36">
        <v>87264</v>
      </c>
      <c r="AA216" s="19"/>
      <c r="AB216" s="47">
        <f>IF($W216,Z216/$W216*100,0)</f>
        <v>13.057862864308298</v>
      </c>
      <c r="AC216" s="19"/>
      <c r="AD216" s="36">
        <v>0</v>
      </c>
      <c r="AE216" s="19"/>
      <c r="AF216" s="47">
        <f>IF($W216,AD216/$W216*100,0)</f>
        <v>0</v>
      </c>
      <c r="AG216" s="19"/>
      <c r="AH216" s="36">
        <v>13345</v>
      </c>
      <c r="AI216" s="19"/>
      <c r="AJ216" s="47">
        <f>IF($W216,AH216/$W216*100,0)</f>
        <v>1.9968965429523544</v>
      </c>
      <c r="AK216" s="19"/>
      <c r="AL216" s="36">
        <v>71658</v>
      </c>
      <c r="AM216" s="19"/>
      <c r="AN216" s="30">
        <v>94</v>
      </c>
      <c r="AO216" s="19"/>
      <c r="AP216" s="35">
        <v>28462</v>
      </c>
      <c r="AQ216" s="19"/>
      <c r="AR216" s="35">
        <f>IF(E216,AP216,0)</f>
        <v>28462</v>
      </c>
      <c r="AS216" s="19"/>
      <c r="AT216" s="35">
        <f>IF(K216,AP216,0)</f>
        <v>0</v>
      </c>
      <c r="AU216" s="19"/>
      <c r="AV216" s="35">
        <f>IF(Q216,AP216,0)</f>
        <v>28462</v>
      </c>
    </row>
    <row r="217" spans="1:48" ht="8.85" customHeight="1" x14ac:dyDescent="0.25">
      <c r="A217" s="41">
        <v>95</v>
      </c>
      <c r="B217" s="31"/>
      <c r="C217" s="30" t="s">
        <v>222</v>
      </c>
      <c r="D217" s="31"/>
      <c r="E217" s="42">
        <v>2358395</v>
      </c>
      <c r="F217" s="31"/>
      <c r="G217" s="47">
        <f>(E217/$AP217)</f>
        <v>34.386454764161257</v>
      </c>
      <c r="H217" s="31"/>
      <c r="I217" s="47">
        <f>IF(G$219,G217/G$219*100,0)</f>
        <v>61.020879094050905</v>
      </c>
      <c r="J217" s="19"/>
      <c r="K217" s="42">
        <v>88213</v>
      </c>
      <c r="L217" s="31"/>
      <c r="M217" s="47">
        <f>(K217/$AP217)</f>
        <v>1.2861850258802945</v>
      </c>
      <c r="N217" s="31"/>
      <c r="O217" s="47">
        <f>IF(M$219,M217/M$219*100,0)</f>
        <v>53.914286202677616</v>
      </c>
      <c r="P217" s="19"/>
      <c r="Q217" s="42">
        <v>2895791</v>
      </c>
      <c r="R217" s="31"/>
      <c r="S217" s="47">
        <f>(Q217/$AP217)</f>
        <v>42.221928993220089</v>
      </c>
      <c r="T217" s="31"/>
      <c r="U217" s="47">
        <f>IF(S$219,S217/S$219*100,0)</f>
        <v>137.21383716165872</v>
      </c>
      <c r="V217" s="19"/>
      <c r="W217" s="42">
        <f>(E217+K217+Q217)</f>
        <v>5342399</v>
      </c>
      <c r="X217" s="19"/>
      <c r="Y217" s="19"/>
      <c r="Z217" s="42">
        <v>190518</v>
      </c>
      <c r="AA217" s="19"/>
      <c r="AB217" s="47">
        <f>IF($W217,Z217/$W217*100,0)</f>
        <v>3.5661507124421075</v>
      </c>
      <c r="AC217" s="19"/>
      <c r="AD217" s="42">
        <v>0</v>
      </c>
      <c r="AE217" s="19"/>
      <c r="AF217" s="47">
        <f>IF($W217,AD217/$W217*100,0)</f>
        <v>0</v>
      </c>
      <c r="AG217" s="19"/>
      <c r="AH217" s="42">
        <v>6632</v>
      </c>
      <c r="AI217" s="19"/>
      <c r="AJ217" s="47">
        <f>IF($W217,AH217/$W217*100,0)</f>
        <v>0.1241389869981632</v>
      </c>
      <c r="AK217" s="19"/>
      <c r="AL217" s="42">
        <v>593022</v>
      </c>
      <c r="AM217" s="19"/>
      <c r="AN217" s="41">
        <v>95</v>
      </c>
      <c r="AO217" s="19"/>
      <c r="AP217" s="43">
        <v>68585</v>
      </c>
      <c r="AQ217" s="19"/>
      <c r="AR217" s="43">
        <f>IF(E217,AP217,0)</f>
        <v>68585</v>
      </c>
      <c r="AS217" s="19"/>
      <c r="AT217" s="43">
        <f>IF(K217,AP217,0)</f>
        <v>68585</v>
      </c>
      <c r="AU217" s="19"/>
      <c r="AV217" s="43">
        <f>IF(Q217,AP217,0)</f>
        <v>68585</v>
      </c>
    </row>
    <row r="218" spans="1:48" ht="8.85" customHeight="1" x14ac:dyDescent="0.25">
      <c r="A218" s="31"/>
      <c r="B218" s="31"/>
      <c r="C218" s="30"/>
      <c r="D218" s="31"/>
      <c r="E218" s="31"/>
      <c r="F218" s="31"/>
      <c r="G218" s="38"/>
      <c r="H218" s="38"/>
      <c r="I218" s="38"/>
      <c r="J218" s="19"/>
      <c r="K218" s="31"/>
      <c r="L218" s="31"/>
      <c r="M218" s="38"/>
      <c r="N218" s="38"/>
      <c r="O218" s="38"/>
      <c r="P218" s="19"/>
      <c r="Q218" s="31"/>
      <c r="R218" s="31"/>
      <c r="S218" s="38"/>
      <c r="T218" s="38"/>
      <c r="U218" s="38"/>
      <c r="V218" s="19"/>
      <c r="W218" s="30"/>
      <c r="X218" s="19"/>
      <c r="Y218" s="19"/>
      <c r="Z218" s="31"/>
      <c r="AA218" s="19"/>
      <c r="AB218" s="38"/>
      <c r="AC218" s="19"/>
      <c r="AD218" s="31"/>
      <c r="AE218" s="19"/>
      <c r="AF218" s="38"/>
      <c r="AG218" s="19"/>
      <c r="AH218" s="31"/>
      <c r="AI218" s="19"/>
      <c r="AJ218" s="38"/>
      <c r="AK218" s="19"/>
      <c r="AL218" s="31"/>
      <c r="AM218" s="19"/>
      <c r="AN218" s="31"/>
      <c r="AO218" s="19"/>
      <c r="AP218" s="35"/>
      <c r="AQ218" s="19"/>
      <c r="AR218" s="19"/>
      <c r="AS218" s="19"/>
      <c r="AT218" s="19"/>
      <c r="AU218" s="19"/>
      <c r="AV218" s="19"/>
    </row>
    <row r="219" spans="1:48" ht="8.85" customHeight="1" x14ac:dyDescent="0.25">
      <c r="A219" s="41">
        <f>A217</f>
        <v>95</v>
      </c>
      <c r="B219" s="31"/>
      <c r="C219" s="44" t="s">
        <v>68</v>
      </c>
      <c r="D219" s="31"/>
      <c r="E219" s="45">
        <f>SUM(E89:E217)</f>
        <v>329201043</v>
      </c>
      <c r="F219" s="31"/>
      <c r="G219" s="46">
        <f>(E219/$AP219)</f>
        <v>56.351949160158341</v>
      </c>
      <c r="H219" s="38"/>
      <c r="I219" s="47">
        <f>IF(G$219,G219/G$219*100,0)</f>
        <v>100</v>
      </c>
      <c r="J219" s="19"/>
      <c r="K219" s="45">
        <f>SUM(K89:K217)</f>
        <v>13936440</v>
      </c>
      <c r="L219" s="31"/>
      <c r="M219" s="46">
        <f>(K219/$AP219)</f>
        <v>2.3856107842088372</v>
      </c>
      <c r="N219" s="38"/>
      <c r="O219" s="47">
        <f>IF(M$219,M219/M$219*100,0)</f>
        <v>100</v>
      </c>
      <c r="P219" s="19"/>
      <c r="Q219" s="45">
        <f>SUM(Q89:Q217)</f>
        <v>179759736</v>
      </c>
      <c r="R219" s="31"/>
      <c r="S219" s="46">
        <f>(Q219/$AP219)</f>
        <v>30.770897357440891</v>
      </c>
      <c r="T219" s="38"/>
      <c r="U219" s="47">
        <f>IF(S$219,S219/S$219*100,0)</f>
        <v>100</v>
      </c>
      <c r="V219" s="19"/>
      <c r="W219" s="45">
        <f>SUM(W89:W217)</f>
        <v>522897219</v>
      </c>
      <c r="X219" s="19"/>
      <c r="Y219" s="19"/>
      <c r="Z219" s="45">
        <f>SUM(Z89:Z217)</f>
        <v>10770886</v>
      </c>
      <c r="AA219" s="19"/>
      <c r="AB219" s="47">
        <f>IF($W219,Z219/$W219*100,0)</f>
        <v>2.0598476351812458</v>
      </c>
      <c r="AC219" s="19"/>
      <c r="AD219" s="45">
        <f>SUM(AD89:AD217)</f>
        <v>2551741</v>
      </c>
      <c r="AE219" s="19"/>
      <c r="AF219" s="47">
        <f>IF($W219,AD219/$W219*100,0)</f>
        <v>0.48800049173717258</v>
      </c>
      <c r="AG219" s="19"/>
      <c r="AH219" s="45">
        <f>SUM(AH89:AH217)</f>
        <v>109551</v>
      </c>
      <c r="AI219" s="19"/>
      <c r="AJ219" s="47">
        <f>IF($W219,AH219/$W219*100,0)</f>
        <v>2.0950771206912844E-2</v>
      </c>
      <c r="AK219" s="19"/>
      <c r="AL219" s="45">
        <f>SUM(AL89:AL217)</f>
        <v>128367081</v>
      </c>
      <c r="AM219" s="19"/>
      <c r="AN219" s="41">
        <f>AN217</f>
        <v>95</v>
      </c>
      <c r="AO219" s="19"/>
      <c r="AP219" s="43">
        <f>SUM(AP89:AP217)</f>
        <v>5841875</v>
      </c>
      <c r="AQ219" s="19"/>
      <c r="AR219" s="43">
        <f>SUM(AR89:AR217)</f>
        <v>5806052</v>
      </c>
      <c r="AS219" s="19"/>
      <c r="AT219" s="43">
        <f>SUM(AT89:AT217)</f>
        <v>4247546</v>
      </c>
      <c r="AU219" s="19"/>
      <c r="AV219" s="43">
        <f>SUM(AV89:AV217)</f>
        <v>5829510</v>
      </c>
    </row>
    <row r="220" spans="1:48" ht="8.85" customHeight="1" x14ac:dyDescent="0.25">
      <c r="A220" s="31"/>
      <c r="B220" s="31"/>
      <c r="C220" s="30"/>
      <c r="D220" s="3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row>
    <row r="221" spans="1:48" ht="8.85" customHeight="1" x14ac:dyDescent="0.25">
      <c r="A221" s="31"/>
      <c r="B221" s="31"/>
      <c r="C221" s="30"/>
      <c r="D221" s="31"/>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row>
    <row r="222" spans="1:48" ht="8.85" customHeight="1" x14ac:dyDescent="0.25">
      <c r="A222" s="31"/>
      <c r="B222" s="31"/>
      <c r="C222" s="30"/>
      <c r="D222" s="31"/>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row>
    <row r="223" spans="1:48" ht="8.85" customHeight="1" x14ac:dyDescent="0.25">
      <c r="A223" s="31"/>
      <c r="B223" s="31"/>
      <c r="C223" s="30"/>
      <c r="D223" s="31"/>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row>
    <row r="224" spans="1:48" ht="8.85" customHeight="1" x14ac:dyDescent="0.25">
      <c r="A224" s="31"/>
      <c r="B224" s="31"/>
      <c r="C224" s="30"/>
      <c r="D224" s="31"/>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row>
    <row r="225" spans="1:48" ht="1.7" customHeight="1" x14ac:dyDescent="0.25">
      <c r="A225" s="31"/>
      <c r="B225" s="31"/>
      <c r="C225" s="30"/>
      <c r="D225" s="31"/>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row>
    <row r="226" spans="1:48" ht="8.85" customHeight="1" x14ac:dyDescent="0.25">
      <c r="A226" s="31"/>
      <c r="B226" s="31"/>
      <c r="C226" s="30"/>
      <c r="D226" s="31"/>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row>
    <row r="227" spans="1:48" s="15" customFormat="1" ht="10.5" customHeight="1" x14ac:dyDescent="0.25">
      <c r="A227" s="49" t="s">
        <v>568</v>
      </c>
      <c r="B227" s="12"/>
      <c r="C227" s="12"/>
      <c r="D227" s="12"/>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50" t="s">
        <v>569</v>
      </c>
      <c r="AP227" s="10"/>
      <c r="AQ227" s="10"/>
      <c r="AR227" s="10"/>
      <c r="AS227" s="10"/>
      <c r="AT227" s="10"/>
      <c r="AU227" s="10"/>
      <c r="AV227" s="10"/>
    </row>
    <row r="228" spans="1:48" s="15" customFormat="1" ht="10.5" customHeight="1" x14ac:dyDescent="0.25">
      <c r="A228" s="12"/>
      <c r="B228" s="10"/>
      <c r="C228" s="10"/>
      <c r="D228" s="10"/>
      <c r="E228" s="10"/>
      <c r="F228" s="10"/>
      <c r="G228" s="10"/>
      <c r="H228" s="10"/>
      <c r="I228" s="10"/>
      <c r="J228" s="10"/>
      <c r="K228" s="10"/>
      <c r="L228" s="10"/>
      <c r="M228" s="10"/>
      <c r="N228" s="10"/>
      <c r="O228" s="10"/>
      <c r="P228" s="10"/>
      <c r="Q228" s="10"/>
      <c r="R228" s="10"/>
      <c r="S228" s="12"/>
      <c r="T228" s="10"/>
      <c r="U228" s="10"/>
      <c r="V228" s="10"/>
      <c r="W228" s="13" t="s">
        <v>45</v>
      </c>
      <c r="X228" s="10"/>
      <c r="Y228" s="12"/>
      <c r="Z228" s="14" t="s">
        <v>46</v>
      </c>
      <c r="AA228" s="10"/>
      <c r="AB228" s="10"/>
      <c r="AC228" s="10"/>
      <c r="AD228" s="10"/>
      <c r="AE228" s="10"/>
      <c r="AF228" s="10"/>
      <c r="AG228" s="10"/>
      <c r="AH228" s="10"/>
      <c r="AI228" s="10"/>
      <c r="AJ228" s="10"/>
      <c r="AK228" s="10"/>
      <c r="AL228" s="12"/>
      <c r="AM228" s="10"/>
      <c r="AN228" s="13" t="s">
        <v>554</v>
      </c>
      <c r="AO228" s="10"/>
      <c r="AP228" s="10"/>
      <c r="AQ228" s="10"/>
      <c r="AR228" s="10"/>
      <c r="AS228" s="10"/>
      <c r="AT228" s="10"/>
      <c r="AU228" s="10"/>
      <c r="AV228" s="10"/>
    </row>
    <row r="229" spans="1:48" s="15" customFormat="1" ht="10.5" customHeight="1" x14ac:dyDescent="0.25">
      <c r="A229" s="279"/>
      <c r="B229" s="10"/>
      <c r="C229" s="10"/>
      <c r="D229" s="10"/>
      <c r="E229" s="10"/>
      <c r="F229" s="10"/>
      <c r="G229" s="10"/>
      <c r="H229" s="10"/>
      <c r="I229" s="10"/>
      <c r="J229" s="10"/>
      <c r="K229" s="10"/>
      <c r="L229" s="10"/>
      <c r="M229" s="10"/>
      <c r="N229" s="10"/>
      <c r="O229" s="10"/>
      <c r="P229" s="10"/>
      <c r="Q229" s="10"/>
      <c r="R229" s="10"/>
      <c r="S229" s="12"/>
      <c r="T229" s="10"/>
      <c r="U229" s="10"/>
      <c r="V229" s="10"/>
      <c r="W229" s="13" t="s">
        <v>555</v>
      </c>
      <c r="X229" s="10"/>
      <c r="Y229" s="12"/>
      <c r="Z229" s="14" t="s">
        <v>395</v>
      </c>
      <c r="AA229" s="10"/>
      <c r="AB229" s="10"/>
      <c r="AC229" s="10"/>
      <c r="AD229" s="10"/>
      <c r="AE229" s="10"/>
      <c r="AF229" s="10"/>
      <c r="AG229" s="10"/>
      <c r="AH229" s="10"/>
      <c r="AI229" s="10"/>
      <c r="AJ229" s="10"/>
      <c r="AK229" s="10"/>
      <c r="AL229" s="12"/>
      <c r="AM229" s="10"/>
      <c r="AN229" s="72" t="s">
        <v>223</v>
      </c>
      <c r="AO229" s="10"/>
      <c r="AP229" s="10"/>
      <c r="AQ229" s="10"/>
      <c r="AR229" s="10"/>
      <c r="AS229" s="10"/>
      <c r="AT229" s="10"/>
      <c r="AU229" s="10"/>
      <c r="AV229" s="10"/>
    </row>
    <row r="230" spans="1:48" s="15" customFormat="1" ht="10.5" customHeight="1" x14ac:dyDescent="0.25">
      <c r="A230" s="280"/>
      <c r="B230" s="10"/>
      <c r="C230" s="10"/>
      <c r="D230" s="10"/>
      <c r="E230" s="10"/>
      <c r="F230" s="10"/>
      <c r="G230" s="10"/>
      <c r="H230" s="10"/>
      <c r="I230" s="10"/>
      <c r="J230" s="10"/>
      <c r="K230" s="10"/>
      <c r="L230" s="10"/>
      <c r="M230" s="10"/>
      <c r="N230" s="10"/>
      <c r="O230" s="10"/>
      <c r="P230" s="10"/>
      <c r="Q230" s="10"/>
      <c r="R230" s="10"/>
      <c r="S230" s="12"/>
      <c r="T230" s="10"/>
      <c r="U230" s="10"/>
      <c r="V230" s="10"/>
      <c r="W230" s="13" t="s">
        <v>51</v>
      </c>
      <c r="X230" s="10"/>
      <c r="Y230" s="12"/>
      <c r="Z230" s="18" t="s">
        <v>52</v>
      </c>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row>
    <row r="231" spans="1:48" ht="9.6" customHeight="1" x14ac:dyDescent="0.25">
      <c r="A231" s="3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21" t="s">
        <v>396</v>
      </c>
      <c r="AA231" s="21"/>
      <c r="AB231" s="21"/>
      <c r="AC231" s="21"/>
      <c r="AD231" s="21"/>
      <c r="AE231" s="21"/>
      <c r="AF231" s="21"/>
      <c r="AG231" s="21"/>
      <c r="AH231" s="21"/>
      <c r="AI231" s="21"/>
      <c r="AJ231" s="21"/>
      <c r="AK231" s="21"/>
      <c r="AL231" s="21"/>
      <c r="AM231" s="11"/>
      <c r="AN231" s="11"/>
      <c r="AO231" s="11"/>
      <c r="AP231" s="11"/>
      <c r="AQ231" s="11"/>
      <c r="AR231" s="11"/>
      <c r="AS231" s="11"/>
      <c r="AT231" s="11"/>
      <c r="AU231" s="11"/>
      <c r="AV231" s="11"/>
    </row>
    <row r="232" spans="1:48" ht="9.6" customHeight="1" x14ac:dyDescent="0.25">
      <c r="A232" s="3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row>
    <row r="233" spans="1:48" ht="9.6" customHeight="1" x14ac:dyDescent="0.25">
      <c r="A233" s="3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21" t="s">
        <v>400</v>
      </c>
      <c r="AE233" s="21"/>
      <c r="AF233" s="21"/>
      <c r="AG233" s="21"/>
      <c r="AH233" s="21"/>
      <c r="AI233" s="21"/>
      <c r="AJ233" s="21"/>
      <c r="AK233" s="11"/>
      <c r="AL233" s="11"/>
      <c r="AM233" s="11"/>
      <c r="AN233" s="11"/>
      <c r="AO233" s="11"/>
      <c r="AP233" s="11"/>
      <c r="AQ233" s="11"/>
      <c r="AR233" s="11"/>
      <c r="AS233" s="11"/>
      <c r="AT233" s="11"/>
      <c r="AU233" s="11"/>
      <c r="AV233" s="11"/>
    </row>
    <row r="234" spans="1:48" ht="9.6" customHeight="1" x14ac:dyDescent="0.25">
      <c r="A234" s="3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row>
    <row r="235" spans="1:48" ht="9.6" customHeight="1" x14ac:dyDescent="0.25">
      <c r="A235" s="30"/>
      <c r="B235" s="11"/>
      <c r="C235" s="11"/>
      <c r="D235" s="11"/>
      <c r="E235" s="21" t="s">
        <v>556</v>
      </c>
      <c r="F235" s="21"/>
      <c r="G235" s="21"/>
      <c r="H235" s="21"/>
      <c r="I235" s="21"/>
      <c r="J235" s="11"/>
      <c r="K235" s="21" t="s">
        <v>557</v>
      </c>
      <c r="L235" s="21"/>
      <c r="M235" s="21"/>
      <c r="N235" s="21"/>
      <c r="O235" s="21"/>
      <c r="P235" s="11"/>
      <c r="Q235" s="21" t="s">
        <v>558</v>
      </c>
      <c r="R235" s="21"/>
      <c r="S235" s="21"/>
      <c r="T235" s="21"/>
      <c r="U235" s="21"/>
      <c r="V235" s="11"/>
      <c r="W235" s="11"/>
      <c r="X235" s="11"/>
      <c r="Y235" s="11"/>
      <c r="Z235" s="21" t="s">
        <v>435</v>
      </c>
      <c r="AA235" s="21"/>
      <c r="AB235" s="21"/>
      <c r="AC235" s="11"/>
      <c r="AD235" s="21" t="s">
        <v>62</v>
      </c>
      <c r="AE235" s="21"/>
      <c r="AF235" s="21"/>
      <c r="AG235" s="11"/>
      <c r="AH235" s="21" t="s">
        <v>63</v>
      </c>
      <c r="AI235" s="21"/>
      <c r="AJ235" s="21"/>
      <c r="AK235" s="11"/>
      <c r="AL235" s="11"/>
      <c r="AM235" s="11"/>
      <c r="AN235" s="11"/>
      <c r="AO235" s="11"/>
      <c r="AP235" s="11"/>
      <c r="AQ235" s="11"/>
      <c r="AR235" s="11"/>
      <c r="AS235" s="11"/>
      <c r="AT235" s="11"/>
      <c r="AU235" s="11"/>
      <c r="AV235" s="11"/>
    </row>
    <row r="236" spans="1:48" ht="8.85" customHeight="1"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row>
    <row r="237" spans="1:48" ht="9.6" customHeight="1" x14ac:dyDescent="0.25">
      <c r="A237" s="11"/>
      <c r="B237" s="11"/>
      <c r="C237" s="11"/>
      <c r="D237" s="11"/>
      <c r="E237" s="11"/>
      <c r="F237" s="11"/>
      <c r="G237" s="11"/>
      <c r="H237" s="11"/>
      <c r="I237" s="25" t="s">
        <v>67</v>
      </c>
      <c r="J237" s="11"/>
      <c r="K237" s="11"/>
      <c r="L237" s="11"/>
      <c r="M237" s="11"/>
      <c r="N237" s="11"/>
      <c r="O237" s="25" t="s">
        <v>67</v>
      </c>
      <c r="P237" s="11"/>
      <c r="Q237" s="11"/>
      <c r="R237" s="11"/>
      <c r="S237" s="11"/>
      <c r="T237" s="11"/>
      <c r="U237" s="25" t="s">
        <v>67</v>
      </c>
      <c r="V237" s="11"/>
      <c r="W237" s="11"/>
      <c r="X237" s="11"/>
      <c r="Y237" s="11"/>
      <c r="Z237" s="11"/>
      <c r="AA237" s="11"/>
      <c r="AB237" s="25" t="s">
        <v>269</v>
      </c>
      <c r="AC237" s="11"/>
      <c r="AD237" s="11"/>
      <c r="AE237" s="11"/>
      <c r="AF237" s="25" t="s">
        <v>269</v>
      </c>
      <c r="AG237" s="11"/>
      <c r="AH237" s="11"/>
      <c r="AI237" s="11"/>
      <c r="AJ237" s="25" t="s">
        <v>269</v>
      </c>
      <c r="AK237" s="11"/>
      <c r="AL237" s="25" t="s">
        <v>412</v>
      </c>
      <c r="AM237" s="11"/>
      <c r="AN237" s="11"/>
      <c r="AO237" s="11"/>
      <c r="AP237" s="11"/>
      <c r="AQ237" s="11"/>
      <c r="AR237" s="90" t="s">
        <v>559</v>
      </c>
      <c r="AS237" s="11"/>
      <c r="AT237" s="90" t="s">
        <v>560</v>
      </c>
      <c r="AU237" s="73"/>
      <c r="AV237" s="275" t="s">
        <v>278</v>
      </c>
    </row>
    <row r="238" spans="1:48" ht="9.6" customHeight="1" x14ac:dyDescent="0.25">
      <c r="A238" s="276" t="s">
        <v>74</v>
      </c>
      <c r="B238" s="11"/>
      <c r="C238" s="27" t="s">
        <v>76</v>
      </c>
      <c r="D238" s="11"/>
      <c r="E238" s="27" t="s">
        <v>77</v>
      </c>
      <c r="F238" s="11"/>
      <c r="G238" s="27" t="s">
        <v>438</v>
      </c>
      <c r="H238" s="11"/>
      <c r="I238" s="27" t="s">
        <v>83</v>
      </c>
      <c r="J238" s="11"/>
      <c r="K238" s="27" t="s">
        <v>77</v>
      </c>
      <c r="L238" s="11"/>
      <c r="M238" s="27" t="s">
        <v>438</v>
      </c>
      <c r="N238" s="11"/>
      <c r="O238" s="27" t="s">
        <v>83</v>
      </c>
      <c r="P238" s="11"/>
      <c r="Q238" s="27" t="s">
        <v>77</v>
      </c>
      <c r="R238" s="11"/>
      <c r="S238" s="27" t="s">
        <v>438</v>
      </c>
      <c r="T238" s="11"/>
      <c r="U238" s="27" t="s">
        <v>83</v>
      </c>
      <c r="V238" s="11"/>
      <c r="W238" s="27" t="s">
        <v>68</v>
      </c>
      <c r="X238" s="11"/>
      <c r="Y238" s="11"/>
      <c r="Z238" s="27" t="s">
        <v>77</v>
      </c>
      <c r="AA238" s="11"/>
      <c r="AB238" s="27" t="s">
        <v>376</v>
      </c>
      <c r="AC238" s="11"/>
      <c r="AD238" s="27" t="s">
        <v>77</v>
      </c>
      <c r="AE238" s="11"/>
      <c r="AF238" s="27" t="s">
        <v>376</v>
      </c>
      <c r="AG238" s="11"/>
      <c r="AH238" s="27" t="s">
        <v>77</v>
      </c>
      <c r="AI238" s="11"/>
      <c r="AJ238" s="27" t="s">
        <v>376</v>
      </c>
      <c r="AK238" s="11"/>
      <c r="AL238" s="27" t="s">
        <v>421</v>
      </c>
      <c r="AM238" s="11"/>
      <c r="AN238" s="276" t="s">
        <v>74</v>
      </c>
      <c r="AO238" s="11"/>
      <c r="AP238" s="11"/>
      <c r="AQ238" s="11"/>
      <c r="AR238" s="29" t="s">
        <v>561</v>
      </c>
      <c r="AS238" s="11"/>
      <c r="AT238" s="29" t="s">
        <v>562</v>
      </c>
      <c r="AU238" s="11"/>
      <c r="AV238" s="29" t="s">
        <v>563</v>
      </c>
    </row>
    <row r="239" spans="1:48" ht="8.85" customHeight="1" x14ac:dyDescent="0.25">
      <c r="A239" s="3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30"/>
      <c r="AO239" s="11"/>
      <c r="AP239" s="11"/>
      <c r="AQ239" s="11"/>
      <c r="AR239" s="11"/>
      <c r="AS239" s="11"/>
      <c r="AT239" s="11"/>
      <c r="AU239" s="11"/>
      <c r="AV239" s="11"/>
    </row>
    <row r="240" spans="1:48" ht="8.85" customHeight="1" x14ac:dyDescent="0.25">
      <c r="A240" s="30"/>
      <c r="B240" s="30" t="s">
        <v>224</v>
      </c>
      <c r="C240" s="30"/>
      <c r="D240" s="30"/>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30"/>
      <c r="AO240" s="11"/>
      <c r="AP240" s="11"/>
      <c r="AQ240" s="11"/>
      <c r="AR240" s="11"/>
      <c r="AS240" s="11"/>
      <c r="AT240" s="11"/>
      <c r="AU240" s="11"/>
      <c r="AV240" s="11"/>
    </row>
    <row r="241" spans="1:48" ht="8.85" customHeight="1" x14ac:dyDescent="0.25">
      <c r="A241" s="11">
        <v>1</v>
      </c>
      <c r="B241" s="25"/>
      <c r="C241" s="11" t="s">
        <v>225</v>
      </c>
      <c r="D241" s="31"/>
      <c r="E241" s="34">
        <v>2570459</v>
      </c>
      <c r="F241" s="31"/>
      <c r="G241" s="32">
        <f>(E241/$AP241)</f>
        <v>313.81504089854718</v>
      </c>
      <c r="H241" s="31"/>
      <c r="I241" s="33">
        <f>IF(G$287,G241/G$287*100,0)</f>
        <v>252.88154208603711</v>
      </c>
      <c r="J241" s="19"/>
      <c r="K241" s="34">
        <v>638666</v>
      </c>
      <c r="L241" s="31"/>
      <c r="M241" s="32">
        <f>(K241/$AP241)</f>
        <v>77.971676230008541</v>
      </c>
      <c r="N241" s="31"/>
      <c r="O241" s="33">
        <f>IF(M$287,M241/M$287*100,0)</f>
        <v>315.69493945083178</v>
      </c>
      <c r="P241" s="19"/>
      <c r="Q241" s="34">
        <v>0</v>
      </c>
      <c r="R241" s="31"/>
      <c r="S241" s="32">
        <f>(Q241/$AP241)</f>
        <v>0</v>
      </c>
      <c r="T241" s="31"/>
      <c r="U241" s="33">
        <f>IF(S$287,S241/S$287*100,0)</f>
        <v>0</v>
      </c>
      <c r="V241" s="19"/>
      <c r="W241" s="34">
        <f>(E241+K241+Q241)</f>
        <v>3209125</v>
      </c>
      <c r="X241" s="19"/>
      <c r="Y241" s="19"/>
      <c r="Z241" s="34">
        <v>82975</v>
      </c>
      <c r="AA241" s="19"/>
      <c r="AB241" s="33">
        <f>IF($W241,Z241/$W241*100,0)</f>
        <v>2.5855957620846803</v>
      </c>
      <c r="AC241" s="19"/>
      <c r="AD241" s="34">
        <v>8000</v>
      </c>
      <c r="AE241" s="19"/>
      <c r="AF241" s="33">
        <f>IF($W241,AD241/$W241*100,0)</f>
        <v>0.24928913644685075</v>
      </c>
      <c r="AG241" s="19"/>
      <c r="AH241" s="34">
        <v>0</v>
      </c>
      <c r="AI241" s="19"/>
      <c r="AJ241" s="33">
        <f>IF($W241,AH241/$W241*100,0)</f>
        <v>0</v>
      </c>
      <c r="AK241" s="19"/>
      <c r="AL241" s="34">
        <v>438853</v>
      </c>
      <c r="AM241" s="19"/>
      <c r="AN241" s="30">
        <v>1</v>
      </c>
      <c r="AO241" s="19"/>
      <c r="AP241" s="35">
        <v>8191</v>
      </c>
      <c r="AQ241" s="19"/>
      <c r="AR241" s="35">
        <f>IF(E241,AP241,0)</f>
        <v>8191</v>
      </c>
      <c r="AS241" s="19"/>
      <c r="AT241" s="35">
        <f>IF(K241,AP241,0)</f>
        <v>8191</v>
      </c>
      <c r="AU241" s="19"/>
      <c r="AV241" s="35">
        <f>IF(Q241,AP241,0)</f>
        <v>0</v>
      </c>
    </row>
    <row r="242" spans="1:48" ht="8.85" customHeight="1" x14ac:dyDescent="0.25">
      <c r="A242" s="11">
        <v>2</v>
      </c>
      <c r="B242" s="25"/>
      <c r="C242" s="11" t="s">
        <v>226</v>
      </c>
      <c r="D242" s="31"/>
      <c r="E242" s="36">
        <v>189329</v>
      </c>
      <c r="F242" s="31"/>
      <c r="G242" s="33">
        <f>(E242/$AP242)</f>
        <v>26.20470588235294</v>
      </c>
      <c r="H242" s="31"/>
      <c r="I242" s="33">
        <f>IF(G$287,G242/G$287*100,0)</f>
        <v>21.116535442234561</v>
      </c>
      <c r="J242" s="19"/>
      <c r="K242" s="36">
        <v>0</v>
      </c>
      <c r="L242" s="31"/>
      <c r="M242" s="33">
        <f>(K242/$AP242)</f>
        <v>0</v>
      </c>
      <c r="N242" s="31"/>
      <c r="O242" s="33">
        <f>IF(M$287,M242/M$287*100,0)</f>
        <v>0</v>
      </c>
      <c r="P242" s="19"/>
      <c r="Q242" s="36">
        <v>0</v>
      </c>
      <c r="R242" s="31"/>
      <c r="S242" s="33">
        <f>(Q242/$AP242)</f>
        <v>0</v>
      </c>
      <c r="T242" s="31"/>
      <c r="U242" s="33">
        <f>IF(S$287,S242/S$287*100,0)</f>
        <v>0</v>
      </c>
      <c r="V242" s="19"/>
      <c r="W242" s="36">
        <f>(E242+K242+Q242)</f>
        <v>189329</v>
      </c>
      <c r="X242" s="19"/>
      <c r="Y242" s="19"/>
      <c r="Z242" s="36">
        <v>5000</v>
      </c>
      <c r="AA242" s="19"/>
      <c r="AB242" s="33">
        <f>IF($W242,Z242/$W242*100,0)</f>
        <v>2.6409055136825317</v>
      </c>
      <c r="AC242" s="19"/>
      <c r="AD242" s="36">
        <v>0</v>
      </c>
      <c r="AE242" s="19"/>
      <c r="AF242" s="33">
        <f>IF($W242,AD242/$W242*100,0)</f>
        <v>0</v>
      </c>
      <c r="AG242" s="19"/>
      <c r="AH242" s="36">
        <v>0</v>
      </c>
      <c r="AI242" s="19"/>
      <c r="AJ242" s="33">
        <f>IF($W242,AH242/$W242*100,0)</f>
        <v>0</v>
      </c>
      <c r="AK242" s="19"/>
      <c r="AL242" s="36">
        <v>71010</v>
      </c>
      <c r="AM242" s="19"/>
      <c r="AN242" s="30">
        <v>2</v>
      </c>
      <c r="AO242" s="19"/>
      <c r="AP242" s="35">
        <v>7225</v>
      </c>
      <c r="AQ242" s="19"/>
      <c r="AR242" s="35">
        <f>IF(E242,AP242,0)</f>
        <v>7225</v>
      </c>
      <c r="AS242" s="19"/>
      <c r="AT242" s="35">
        <f>IF(K242,AP242,0)</f>
        <v>0</v>
      </c>
      <c r="AU242" s="19"/>
      <c r="AV242" s="35">
        <f>IF(Q242,AP242,0)</f>
        <v>0</v>
      </c>
    </row>
    <row r="243" spans="1:48" ht="8.85" customHeight="1" x14ac:dyDescent="0.25">
      <c r="A243" s="11">
        <v>3</v>
      </c>
      <c r="B243" s="25"/>
      <c r="C243" s="20" t="s">
        <v>140</v>
      </c>
      <c r="D243" s="31"/>
      <c r="E243" s="36">
        <v>28448</v>
      </c>
      <c r="F243" s="31"/>
      <c r="G243" s="33">
        <f>(E243/$AP243)</f>
        <v>4.6092028515878161</v>
      </c>
      <c r="H243" s="31"/>
      <c r="I243" s="33">
        <f>IF(G$287,G243/G$287*100,0)</f>
        <v>3.7142334591722328</v>
      </c>
      <c r="J243" s="19"/>
      <c r="K243" s="36">
        <v>107826</v>
      </c>
      <c r="L243" s="31"/>
      <c r="M243" s="33">
        <f>(K243/$AP243)</f>
        <v>17.470187945560596</v>
      </c>
      <c r="N243" s="31"/>
      <c r="O243" s="33">
        <f>IF(M$287,M243/M$287*100,0)</f>
        <v>70.734017688666512</v>
      </c>
      <c r="P243" s="19"/>
      <c r="Q243" s="36">
        <v>0</v>
      </c>
      <c r="R243" s="31"/>
      <c r="S243" s="33">
        <f>(Q243/$AP243)</f>
        <v>0</v>
      </c>
      <c r="T243" s="31"/>
      <c r="U243" s="33">
        <f>IF(S$287,S243/S$287*100,0)</f>
        <v>0</v>
      </c>
      <c r="V243" s="19"/>
      <c r="W243" s="36">
        <f>(E243+K243+Q243)</f>
        <v>136274</v>
      </c>
      <c r="X243" s="19"/>
      <c r="Y243" s="19"/>
      <c r="Z243" s="36">
        <v>0</v>
      </c>
      <c r="AA243" s="19"/>
      <c r="AB243" s="33">
        <f>IF($W243,Z243/$W243*100,0)</f>
        <v>0</v>
      </c>
      <c r="AC243" s="19"/>
      <c r="AD243" s="36">
        <v>0</v>
      </c>
      <c r="AE243" s="19"/>
      <c r="AF243" s="33">
        <f>IF($W243,AD243/$W243*100,0)</f>
        <v>0</v>
      </c>
      <c r="AG243" s="19"/>
      <c r="AH243" s="36">
        <v>0</v>
      </c>
      <c r="AI243" s="19"/>
      <c r="AJ243" s="33">
        <f>IF($W243,AH243/$W243*100,0)</f>
        <v>0</v>
      </c>
      <c r="AK243" s="19"/>
      <c r="AL243" s="36">
        <v>105749</v>
      </c>
      <c r="AM243" s="19"/>
      <c r="AN243" s="30">
        <v>3</v>
      </c>
      <c r="AO243" s="19"/>
      <c r="AP243" s="35">
        <v>6172</v>
      </c>
      <c r="AQ243" s="19"/>
      <c r="AR243" s="35">
        <f>IF(E243,AP243,0)</f>
        <v>6172</v>
      </c>
      <c r="AS243" s="19"/>
      <c r="AT243" s="35">
        <f>IF(K243,AP243,0)</f>
        <v>6172</v>
      </c>
      <c r="AU243" s="19"/>
      <c r="AV243" s="35">
        <f>IF(Q243,AP243,0)</f>
        <v>0</v>
      </c>
    </row>
    <row r="244" spans="1:48" ht="8.85" customHeight="1" x14ac:dyDescent="0.25">
      <c r="A244" s="11">
        <v>4</v>
      </c>
      <c r="B244" s="25"/>
      <c r="C244" s="20" t="s">
        <v>227</v>
      </c>
      <c r="D244" s="31"/>
      <c r="E244" s="36">
        <v>13757</v>
      </c>
      <c r="F244" s="31"/>
      <c r="G244" s="33">
        <f>(E244/$AP244)</f>
        <v>3.2872162485065712</v>
      </c>
      <c r="H244" s="31"/>
      <c r="I244" s="33">
        <f>IF(G$287,G244/G$287*100,0)</f>
        <v>2.6489371309686893</v>
      </c>
      <c r="J244" s="19"/>
      <c r="K244" s="36">
        <v>0</v>
      </c>
      <c r="L244" s="31"/>
      <c r="M244" s="33">
        <f>(K244/$AP244)</f>
        <v>0</v>
      </c>
      <c r="N244" s="31"/>
      <c r="O244" s="33">
        <f>IF(M$287,M244/M$287*100,0)</f>
        <v>0</v>
      </c>
      <c r="P244" s="19"/>
      <c r="Q244" s="36">
        <v>0</v>
      </c>
      <c r="R244" s="31"/>
      <c r="S244" s="33">
        <f>(Q244/$AP244)</f>
        <v>0</v>
      </c>
      <c r="T244" s="31"/>
      <c r="U244" s="33">
        <f>IF(S$287,S244/S$287*100,0)</f>
        <v>0</v>
      </c>
      <c r="V244" s="19"/>
      <c r="W244" s="36">
        <f>(E244+K244+Q244)</f>
        <v>13757</v>
      </c>
      <c r="X244" s="19"/>
      <c r="Y244" s="19"/>
      <c r="Z244" s="36">
        <v>5000</v>
      </c>
      <c r="AA244" s="19"/>
      <c r="AB244" s="33">
        <f>IF($W244,Z244/$W244*100,0)</f>
        <v>36.345133386639525</v>
      </c>
      <c r="AC244" s="19"/>
      <c r="AD244" s="36">
        <v>0</v>
      </c>
      <c r="AE244" s="19"/>
      <c r="AF244" s="33">
        <f>IF($W244,AD244/$W244*100,0)</f>
        <v>0</v>
      </c>
      <c r="AG244" s="19"/>
      <c r="AH244" s="36">
        <v>0</v>
      </c>
      <c r="AI244" s="19"/>
      <c r="AJ244" s="33">
        <f>IF($W244,AH244/$W244*100,0)</f>
        <v>0</v>
      </c>
      <c r="AK244" s="19"/>
      <c r="AL244" s="36">
        <v>0</v>
      </c>
      <c r="AM244" s="19"/>
      <c r="AN244" s="30">
        <v>4</v>
      </c>
      <c r="AO244" s="19"/>
      <c r="AP244" s="35">
        <v>4185</v>
      </c>
      <c r="AQ244" s="19"/>
      <c r="AR244" s="35">
        <f>IF(E244,AP244,0)</f>
        <v>4185</v>
      </c>
      <c r="AS244" s="19"/>
      <c r="AT244" s="35">
        <f>IF(K244,AP244,0)</f>
        <v>0</v>
      </c>
      <c r="AU244" s="19"/>
      <c r="AV244" s="35">
        <f>IF(Q244,AP244,0)</f>
        <v>0</v>
      </c>
    </row>
    <row r="245" spans="1:48" ht="8.85" customHeight="1" x14ac:dyDescent="0.25">
      <c r="A245" s="11">
        <v>5</v>
      </c>
      <c r="B245" s="25"/>
      <c r="C245" s="11" t="s">
        <v>228</v>
      </c>
      <c r="D245" s="31"/>
      <c r="E245" s="36">
        <v>1515432</v>
      </c>
      <c r="F245" s="31"/>
      <c r="G245" s="47">
        <f>(E245/$AP245)</f>
        <v>269.93801211257568</v>
      </c>
      <c r="H245" s="31"/>
      <c r="I245" s="47">
        <f>IF(G$287,G245/G$287*100,0)</f>
        <v>217.52412049853257</v>
      </c>
      <c r="J245" s="19"/>
      <c r="K245" s="36">
        <v>30000</v>
      </c>
      <c r="L245" s="31"/>
      <c r="M245" s="47">
        <f>(K245/$AP245)</f>
        <v>5.3437833986462415</v>
      </c>
      <c r="N245" s="31"/>
      <c r="O245" s="47">
        <f>IF(M$287,M245/M$287*100,0)</f>
        <v>21.636130682858354</v>
      </c>
      <c r="P245" s="19"/>
      <c r="Q245" s="36">
        <v>3521</v>
      </c>
      <c r="R245" s="31"/>
      <c r="S245" s="47">
        <f>(Q245/$AP245)</f>
        <v>0.62718204488778051</v>
      </c>
      <c r="T245" s="31"/>
      <c r="U245" s="47">
        <f>IF(S$287,S245/S$287*100,0)</f>
        <v>10.155503944002653</v>
      </c>
      <c r="V245" s="19"/>
      <c r="W245" s="36">
        <f>(E245+K245+Q245)</f>
        <v>1548953</v>
      </c>
      <c r="X245" s="19"/>
      <c r="Y245" s="19"/>
      <c r="Z245" s="36">
        <v>5638</v>
      </c>
      <c r="AA245" s="19"/>
      <c r="AB245" s="47">
        <f>IF($W245,Z245/$W245*100,0)</f>
        <v>0.36398780337427927</v>
      </c>
      <c r="AC245" s="19"/>
      <c r="AD245" s="36">
        <v>0</v>
      </c>
      <c r="AE245" s="19"/>
      <c r="AF245" s="47">
        <f>IF($W245,AD245/$W245*100,0)</f>
        <v>0</v>
      </c>
      <c r="AG245" s="19"/>
      <c r="AH245" s="36">
        <v>137225</v>
      </c>
      <c r="AI245" s="19"/>
      <c r="AJ245" s="47">
        <f>IF($W245,AH245/$W245*100,0)</f>
        <v>8.859210059956629</v>
      </c>
      <c r="AK245" s="19"/>
      <c r="AL245" s="36">
        <v>88984</v>
      </c>
      <c r="AM245" s="19"/>
      <c r="AN245" s="30">
        <v>5</v>
      </c>
      <c r="AO245" s="19"/>
      <c r="AP245" s="35">
        <v>5614</v>
      </c>
      <c r="AQ245" s="19"/>
      <c r="AR245" s="35">
        <f>IF(E245,AP245,0)</f>
        <v>5614</v>
      </c>
      <c r="AS245" s="19"/>
      <c r="AT245" s="35">
        <f>IF(K245,AP245,0)</f>
        <v>5614</v>
      </c>
      <c r="AU245" s="19"/>
      <c r="AV245" s="35">
        <f>IF(Q245,AP245,0)</f>
        <v>5614</v>
      </c>
    </row>
    <row r="246" spans="1:48" ht="8.85" customHeight="1" x14ac:dyDescent="0.25">
      <c r="A246" s="57"/>
      <c r="B246" s="11"/>
      <c r="C246" s="11"/>
      <c r="D246" s="31"/>
      <c r="E246" s="31"/>
      <c r="F246" s="31"/>
      <c r="G246" s="38"/>
      <c r="H246" s="31"/>
      <c r="I246" s="38"/>
      <c r="J246" s="19"/>
      <c r="K246" s="31"/>
      <c r="L246" s="31"/>
      <c r="M246" s="38"/>
      <c r="N246" s="31"/>
      <c r="O246" s="38"/>
      <c r="P246" s="19"/>
      <c r="Q246" s="31"/>
      <c r="R246" s="31"/>
      <c r="S246" s="38"/>
      <c r="T246" s="31"/>
      <c r="U246" s="38"/>
      <c r="V246" s="19"/>
      <c r="W246" s="30"/>
      <c r="X246" s="19"/>
      <c r="Y246" s="19"/>
      <c r="Z246" s="31"/>
      <c r="AA246" s="19"/>
      <c r="AB246" s="38"/>
      <c r="AC246" s="19"/>
      <c r="AD246" s="31"/>
      <c r="AE246" s="19"/>
      <c r="AF246" s="38"/>
      <c r="AG246" s="19"/>
      <c r="AH246" s="31"/>
      <c r="AI246" s="19"/>
      <c r="AJ246" s="38"/>
      <c r="AK246" s="19"/>
      <c r="AL246" s="31"/>
      <c r="AM246" s="19"/>
      <c r="AN246" s="37"/>
      <c r="AO246" s="19"/>
      <c r="AP246" s="19"/>
      <c r="AQ246" s="19"/>
      <c r="AR246" s="19"/>
      <c r="AS246" s="19"/>
      <c r="AT246" s="19"/>
      <c r="AU246" s="19"/>
      <c r="AV246" s="19"/>
    </row>
    <row r="247" spans="1:48" ht="8.85" customHeight="1" x14ac:dyDescent="0.25">
      <c r="A247" s="11">
        <v>6</v>
      </c>
      <c r="B247" s="25"/>
      <c r="C247" s="11" t="s">
        <v>229</v>
      </c>
      <c r="D247" s="31"/>
      <c r="E247" s="36">
        <v>2948509</v>
      </c>
      <c r="F247" s="31"/>
      <c r="G247" s="47">
        <f>(E247/$AP247)</f>
        <v>69.181346785546694</v>
      </c>
      <c r="H247" s="31"/>
      <c r="I247" s="47">
        <f>IF(G$287,G247/G$287*100,0)</f>
        <v>55.748397554895355</v>
      </c>
      <c r="J247" s="19"/>
      <c r="K247" s="36">
        <v>0</v>
      </c>
      <c r="L247" s="31"/>
      <c r="M247" s="47">
        <f>(K247/$AP247)</f>
        <v>0</v>
      </c>
      <c r="N247" s="31"/>
      <c r="O247" s="47">
        <f>IF(M$287,M247/M$287*100,0)</f>
        <v>0</v>
      </c>
      <c r="P247" s="19"/>
      <c r="Q247" s="36">
        <v>3436</v>
      </c>
      <c r="R247" s="31"/>
      <c r="S247" s="47">
        <f>(Q247/$AP247)</f>
        <v>8.0619427498826848E-2</v>
      </c>
      <c r="T247" s="31"/>
      <c r="U247" s="47">
        <f>IF(S$287,S247/S$287*100,0)</f>
        <v>1.3054119144531071</v>
      </c>
      <c r="V247" s="19"/>
      <c r="W247" s="36">
        <f>(E247+K247+Q247)</f>
        <v>2951945</v>
      </c>
      <c r="X247" s="19"/>
      <c r="Y247" s="19"/>
      <c r="Z247" s="36">
        <v>2187</v>
      </c>
      <c r="AA247" s="19"/>
      <c r="AB247" s="47">
        <f>IF($W247,Z247/$W247*100,0)</f>
        <v>7.408674619615202E-2</v>
      </c>
      <c r="AC247" s="19"/>
      <c r="AD247" s="36">
        <v>0</v>
      </c>
      <c r="AE247" s="19"/>
      <c r="AF247" s="47">
        <f>IF($W247,AD247/$W247*100,0)</f>
        <v>0</v>
      </c>
      <c r="AG247" s="19"/>
      <c r="AH247" s="36">
        <v>0</v>
      </c>
      <c r="AI247" s="19"/>
      <c r="AJ247" s="47">
        <f>IF($W247,AH247/$W247*100,0)</f>
        <v>0</v>
      </c>
      <c r="AK247" s="19"/>
      <c r="AL247" s="36">
        <v>632746</v>
      </c>
      <c r="AM247" s="19"/>
      <c r="AN247" s="30">
        <v>6</v>
      </c>
      <c r="AO247" s="19"/>
      <c r="AP247" s="35">
        <v>42620</v>
      </c>
      <c r="AQ247" s="19"/>
      <c r="AR247" s="35">
        <f>IF(E247,AP247,0)</f>
        <v>42620</v>
      </c>
      <c r="AS247" s="19"/>
      <c r="AT247" s="35">
        <f>IF(K247,AP247,0)</f>
        <v>0</v>
      </c>
      <c r="AU247" s="19"/>
      <c r="AV247" s="35">
        <f>IF(Q247,AP247,0)</f>
        <v>42620</v>
      </c>
    </row>
    <row r="248" spans="1:48" ht="8.85" customHeight="1" x14ac:dyDescent="0.25">
      <c r="A248" s="11">
        <v>7</v>
      </c>
      <c r="B248" s="25"/>
      <c r="C248" s="11" t="s">
        <v>230</v>
      </c>
      <c r="D248" s="31"/>
      <c r="E248" s="36">
        <v>0</v>
      </c>
      <c r="F248" s="31"/>
      <c r="G248" s="47">
        <f>(E248/$AP248)</f>
        <v>0</v>
      </c>
      <c r="H248" s="31"/>
      <c r="I248" s="47">
        <f>IF(G$287,G248/G$287*100,0)</f>
        <v>0</v>
      </c>
      <c r="J248" s="19"/>
      <c r="K248" s="36">
        <v>6954</v>
      </c>
      <c r="L248" s="31"/>
      <c r="M248" s="47">
        <f>(K248/$AP248)</f>
        <v>1.9204639602319802</v>
      </c>
      <c r="N248" s="31"/>
      <c r="O248" s="47">
        <f>IF(M$287,M248/M$287*100,0)</f>
        <v>7.7756537111562514</v>
      </c>
      <c r="P248" s="19"/>
      <c r="Q248" s="36">
        <v>9526</v>
      </c>
      <c r="R248" s="31"/>
      <c r="S248" s="47">
        <f>(Q248/$AP248)</f>
        <v>2.6307649820491577</v>
      </c>
      <c r="T248" s="31"/>
      <c r="U248" s="47">
        <f>IF(S$287,S248/S$287*100,0)</f>
        <v>42.598069202897257</v>
      </c>
      <c r="V248" s="19"/>
      <c r="W248" s="36">
        <f>(E248+K248+Q248)</f>
        <v>16480</v>
      </c>
      <c r="X248" s="19"/>
      <c r="Y248" s="19"/>
      <c r="Z248" s="36">
        <v>0</v>
      </c>
      <c r="AA248" s="19"/>
      <c r="AB248" s="47">
        <f>IF($W248,Z248/$W248*100,0)</f>
        <v>0</v>
      </c>
      <c r="AC248" s="19"/>
      <c r="AD248" s="36">
        <v>0</v>
      </c>
      <c r="AE248" s="19"/>
      <c r="AF248" s="47">
        <f>IF($W248,AD248/$W248*100,0)</f>
        <v>0</v>
      </c>
      <c r="AG248" s="19"/>
      <c r="AH248" s="36">
        <v>0</v>
      </c>
      <c r="AI248" s="19"/>
      <c r="AJ248" s="47">
        <f>IF($W248,AH248/$W248*100,0)</f>
        <v>0</v>
      </c>
      <c r="AK248" s="19"/>
      <c r="AL248" s="36">
        <v>0</v>
      </c>
      <c r="AM248" s="19"/>
      <c r="AN248" s="30">
        <v>7</v>
      </c>
      <c r="AO248" s="19"/>
      <c r="AP248" s="35">
        <v>3621</v>
      </c>
      <c r="AQ248" s="19"/>
      <c r="AR248" s="35">
        <f>IF(E248,AP248,0)</f>
        <v>0</v>
      </c>
      <c r="AS248" s="19"/>
      <c r="AT248" s="35">
        <f>IF(K248,AP248,0)</f>
        <v>3621</v>
      </c>
      <c r="AU248" s="19"/>
      <c r="AV248" s="35">
        <f>IF(Q248,AP248,0)</f>
        <v>3621</v>
      </c>
    </row>
    <row r="249" spans="1:48" ht="8.85" customHeight="1" x14ac:dyDescent="0.25">
      <c r="A249" s="11">
        <v>8</v>
      </c>
      <c r="B249" s="25"/>
      <c r="C249" s="11" t="s">
        <v>231</v>
      </c>
      <c r="D249" s="31"/>
      <c r="E249" s="36">
        <v>403774</v>
      </c>
      <c r="F249" s="31"/>
      <c r="G249" s="47">
        <f>(E249/$AP249)</f>
        <v>74.168626010286559</v>
      </c>
      <c r="H249" s="31"/>
      <c r="I249" s="47">
        <f>IF(G$287,G249/G$287*100,0)</f>
        <v>59.767296258904899</v>
      </c>
      <c r="J249" s="19"/>
      <c r="K249" s="36">
        <v>86935</v>
      </c>
      <c r="L249" s="31"/>
      <c r="M249" s="47">
        <f>(K249/$AP249)</f>
        <v>15.96895664952241</v>
      </c>
      <c r="N249" s="31"/>
      <c r="O249" s="47">
        <f>IF(M$287,M249/M$287*100,0)</f>
        <v>64.655770483791514</v>
      </c>
      <c r="P249" s="19"/>
      <c r="Q249" s="36">
        <v>0</v>
      </c>
      <c r="R249" s="31"/>
      <c r="S249" s="47">
        <f>(Q249/$AP249)</f>
        <v>0</v>
      </c>
      <c r="T249" s="31"/>
      <c r="U249" s="47">
        <f>IF(S$287,S249/S$287*100,0)</f>
        <v>0</v>
      </c>
      <c r="V249" s="19"/>
      <c r="W249" s="36">
        <f>(E249+K249+Q249)</f>
        <v>490709</v>
      </c>
      <c r="X249" s="19"/>
      <c r="Y249" s="19"/>
      <c r="Z249" s="36">
        <v>0</v>
      </c>
      <c r="AA249" s="19"/>
      <c r="AB249" s="47">
        <f>IF($W249,Z249/$W249*100,0)</f>
        <v>0</v>
      </c>
      <c r="AC249" s="19"/>
      <c r="AD249" s="36">
        <v>0</v>
      </c>
      <c r="AE249" s="19"/>
      <c r="AF249" s="47">
        <f>IF($W249,AD249/$W249*100,0)</f>
        <v>0</v>
      </c>
      <c r="AG249" s="19"/>
      <c r="AH249" s="36">
        <v>0</v>
      </c>
      <c r="AI249" s="19"/>
      <c r="AJ249" s="47">
        <f>IF($W249,AH249/$W249*100,0)</f>
        <v>0</v>
      </c>
      <c r="AK249" s="19"/>
      <c r="AL249" s="36">
        <v>78708</v>
      </c>
      <c r="AM249" s="19"/>
      <c r="AN249" s="30">
        <v>8</v>
      </c>
      <c r="AO249" s="19"/>
      <c r="AP249" s="35">
        <v>5444</v>
      </c>
      <c r="AQ249" s="19"/>
      <c r="AR249" s="35">
        <f>IF(E249,AP249,0)</f>
        <v>5444</v>
      </c>
      <c r="AS249" s="19"/>
      <c r="AT249" s="35">
        <f>IF(K249,AP249,0)</f>
        <v>5444</v>
      </c>
      <c r="AU249" s="19"/>
      <c r="AV249" s="35">
        <f>IF(Q249,AP249,0)</f>
        <v>0</v>
      </c>
    </row>
    <row r="250" spans="1:48" ht="8.85" customHeight="1" x14ac:dyDescent="0.25">
      <c r="A250" s="11">
        <v>9</v>
      </c>
      <c r="B250" s="25"/>
      <c r="C250" s="11" t="s">
        <v>232</v>
      </c>
      <c r="D250" s="31"/>
      <c r="E250" s="36">
        <v>734914</v>
      </c>
      <c r="F250" s="31"/>
      <c r="G250" s="47">
        <f>(E250/$AP250)</f>
        <v>130.2115520907158</v>
      </c>
      <c r="H250" s="31"/>
      <c r="I250" s="47">
        <f>IF(G$287,G250/G$287*100,0)</f>
        <v>104.9283616101812</v>
      </c>
      <c r="J250" s="19"/>
      <c r="K250" s="36">
        <v>0</v>
      </c>
      <c r="L250" s="31"/>
      <c r="M250" s="47">
        <f>(K250/$AP250)</f>
        <v>0</v>
      </c>
      <c r="N250" s="31"/>
      <c r="O250" s="47">
        <f>IF(M$287,M250/M$287*100,0)</f>
        <v>0</v>
      </c>
      <c r="P250" s="19"/>
      <c r="Q250" s="36">
        <v>0</v>
      </c>
      <c r="R250" s="31"/>
      <c r="S250" s="47">
        <f>(Q250/$AP250)</f>
        <v>0</v>
      </c>
      <c r="T250" s="31"/>
      <c r="U250" s="47">
        <f>IF(S$287,S250/S$287*100,0)</f>
        <v>0</v>
      </c>
      <c r="V250" s="19"/>
      <c r="W250" s="36">
        <f>(E250+K250+Q250)</f>
        <v>734914</v>
      </c>
      <c r="X250" s="19"/>
      <c r="Y250" s="19"/>
      <c r="Z250" s="36">
        <v>0</v>
      </c>
      <c r="AA250" s="19"/>
      <c r="AB250" s="47">
        <f>IF($W250,Z250/$W250*100,0)</f>
        <v>0</v>
      </c>
      <c r="AC250" s="19"/>
      <c r="AD250" s="36">
        <v>0</v>
      </c>
      <c r="AE250" s="19"/>
      <c r="AF250" s="47">
        <f>IF($W250,AD250/$W250*100,0)</f>
        <v>0</v>
      </c>
      <c r="AG250" s="19"/>
      <c r="AH250" s="36">
        <v>0</v>
      </c>
      <c r="AI250" s="19"/>
      <c r="AJ250" s="47">
        <f>IF($W250,AH250/$W250*100,0)</f>
        <v>0</v>
      </c>
      <c r="AK250" s="19"/>
      <c r="AL250" s="36">
        <v>114967</v>
      </c>
      <c r="AM250" s="19"/>
      <c r="AN250" s="30">
        <v>9</v>
      </c>
      <c r="AO250" s="19"/>
      <c r="AP250" s="35">
        <v>5644</v>
      </c>
      <c r="AQ250" s="19"/>
      <c r="AR250" s="35">
        <f>IF(E250,AP250,0)</f>
        <v>5644</v>
      </c>
      <c r="AS250" s="19"/>
      <c r="AT250" s="35">
        <f>IF(K250,AP250,0)</f>
        <v>0</v>
      </c>
      <c r="AU250" s="19"/>
      <c r="AV250" s="35">
        <f>IF(Q250,AP250,0)</f>
        <v>0</v>
      </c>
    </row>
    <row r="251" spans="1:48" ht="8.85" customHeight="1" x14ac:dyDescent="0.25">
      <c r="A251" s="11">
        <v>10</v>
      </c>
      <c r="B251" s="25"/>
      <c r="C251" s="11" t="s">
        <v>233</v>
      </c>
      <c r="D251" s="31"/>
      <c r="E251" s="36">
        <v>151881</v>
      </c>
      <c r="F251" s="31"/>
      <c r="G251" s="47">
        <f>(E251/$AP251)</f>
        <v>41.149011108100787</v>
      </c>
      <c r="H251" s="31"/>
      <c r="I251" s="47">
        <f>IF(G$287,G251/G$287*100,0)</f>
        <v>33.159103383116943</v>
      </c>
      <c r="J251" s="19"/>
      <c r="K251" s="36">
        <v>2000</v>
      </c>
      <c r="L251" s="31"/>
      <c r="M251" s="47">
        <f>(K251/$AP251)</f>
        <v>0.541858574911948</v>
      </c>
      <c r="N251" s="31"/>
      <c r="O251" s="47">
        <f>IF(M$287,M251/M$287*100,0)</f>
        <v>2.1938993525434261</v>
      </c>
      <c r="P251" s="19"/>
      <c r="Q251" s="36">
        <v>2000</v>
      </c>
      <c r="R251" s="31"/>
      <c r="S251" s="47">
        <f>(Q251/$AP251)</f>
        <v>0.541858574911948</v>
      </c>
      <c r="T251" s="31"/>
      <c r="U251" s="47">
        <f>IF(S$287,S251/S$287*100,0)</f>
        <v>8.7739228816643653</v>
      </c>
      <c r="V251" s="19"/>
      <c r="W251" s="36">
        <f>(E251+K251+Q251)</f>
        <v>155881</v>
      </c>
      <c r="X251" s="19"/>
      <c r="Y251" s="19"/>
      <c r="Z251" s="36">
        <v>0</v>
      </c>
      <c r="AA251" s="19"/>
      <c r="AB251" s="47">
        <f>IF($W251,Z251/$W251*100,0)</f>
        <v>0</v>
      </c>
      <c r="AC251" s="19"/>
      <c r="AD251" s="36">
        <v>0</v>
      </c>
      <c r="AE251" s="19"/>
      <c r="AF251" s="47">
        <f>IF($W251,AD251/$W251*100,0)</f>
        <v>0</v>
      </c>
      <c r="AG251" s="19"/>
      <c r="AH251" s="36">
        <v>0</v>
      </c>
      <c r="AI251" s="19"/>
      <c r="AJ251" s="47">
        <f>IF($W251,AH251/$W251*100,0)</f>
        <v>0</v>
      </c>
      <c r="AK251" s="19"/>
      <c r="AL251" s="36">
        <v>62089</v>
      </c>
      <c r="AM251" s="19"/>
      <c r="AN251" s="30">
        <v>10</v>
      </c>
      <c r="AO251" s="19"/>
      <c r="AP251" s="35">
        <v>3691</v>
      </c>
      <c r="AQ251" s="19"/>
      <c r="AR251" s="35">
        <f>IF(E251,AP251,0)</f>
        <v>3691</v>
      </c>
      <c r="AS251" s="19"/>
      <c r="AT251" s="35">
        <f>IF(K251,AP251,0)</f>
        <v>3691</v>
      </c>
      <c r="AU251" s="19"/>
      <c r="AV251" s="35">
        <f>IF(Q251,AP251,0)</f>
        <v>3691</v>
      </c>
    </row>
    <row r="252" spans="1:48" ht="8.85" customHeight="1" x14ac:dyDescent="0.25">
      <c r="A252" s="57"/>
      <c r="B252" s="11"/>
      <c r="C252" s="11"/>
      <c r="D252" s="31"/>
      <c r="E252" s="31"/>
      <c r="F252" s="31"/>
      <c r="G252" s="38"/>
      <c r="H252" s="31"/>
      <c r="I252" s="38"/>
      <c r="J252" s="19"/>
      <c r="K252" s="31"/>
      <c r="L252" s="31"/>
      <c r="M252" s="38"/>
      <c r="N252" s="31"/>
      <c r="O252" s="38"/>
      <c r="P252" s="19"/>
      <c r="Q252" s="31"/>
      <c r="R252" s="31"/>
      <c r="S252" s="38"/>
      <c r="T252" s="31"/>
      <c r="U252" s="38"/>
      <c r="V252" s="19"/>
      <c r="W252" s="30"/>
      <c r="X252" s="19"/>
      <c r="Y252" s="19"/>
      <c r="Z252" s="31"/>
      <c r="AA252" s="19"/>
      <c r="AB252" s="38"/>
      <c r="AC252" s="19"/>
      <c r="AD252" s="31"/>
      <c r="AE252" s="19"/>
      <c r="AF252" s="38"/>
      <c r="AG252" s="19"/>
      <c r="AH252" s="31"/>
      <c r="AI252" s="19"/>
      <c r="AJ252" s="38"/>
      <c r="AK252" s="19"/>
      <c r="AL252" s="31"/>
      <c r="AM252" s="19"/>
      <c r="AN252" s="37"/>
      <c r="AO252" s="19"/>
      <c r="AP252" s="19"/>
      <c r="AQ252" s="19"/>
      <c r="AR252" s="19"/>
      <c r="AS252" s="19"/>
      <c r="AT252" s="19"/>
      <c r="AU252" s="19"/>
      <c r="AV252" s="19"/>
    </row>
    <row r="253" spans="1:48" ht="8.85" customHeight="1" x14ac:dyDescent="0.25">
      <c r="A253" s="11">
        <v>11</v>
      </c>
      <c r="B253" s="25"/>
      <c r="C253" s="11" t="s">
        <v>234</v>
      </c>
      <c r="D253" s="31"/>
      <c r="E253" s="36">
        <v>4456939</v>
      </c>
      <c r="F253" s="31"/>
      <c r="G253" s="47">
        <f>(E253/$AP253)</f>
        <v>211.8216339527589</v>
      </c>
      <c r="H253" s="31"/>
      <c r="I253" s="47">
        <f>IF(G$287,G253/G$287*100,0)</f>
        <v>170.69220547167768</v>
      </c>
      <c r="J253" s="19"/>
      <c r="K253" s="36">
        <v>0</v>
      </c>
      <c r="L253" s="31"/>
      <c r="M253" s="47">
        <f>(K253/$AP253)</f>
        <v>0</v>
      </c>
      <c r="N253" s="31"/>
      <c r="O253" s="47">
        <f>IF(M$287,M253/M$287*100,0)</f>
        <v>0</v>
      </c>
      <c r="P253" s="19"/>
      <c r="Q253" s="36">
        <v>18859</v>
      </c>
      <c r="R253" s="31"/>
      <c r="S253" s="47">
        <f>(Q253/$AP253)</f>
        <v>0.89629770448172619</v>
      </c>
      <c r="T253" s="31"/>
      <c r="U253" s="47">
        <f>IF(S$287,S253/S$287*100,0)</f>
        <v>14.513098624328999</v>
      </c>
      <c r="V253" s="19"/>
      <c r="W253" s="36">
        <f>(E253+K253+Q253)</f>
        <v>4475798</v>
      </c>
      <c r="X253" s="19"/>
      <c r="Y253" s="19"/>
      <c r="Z253" s="36">
        <v>2237</v>
      </c>
      <c r="AA253" s="19"/>
      <c r="AB253" s="47">
        <f>IF($W253,Z253/$W253*100,0)</f>
        <v>4.9979914196306444E-2</v>
      </c>
      <c r="AC253" s="19"/>
      <c r="AD253" s="36">
        <v>0</v>
      </c>
      <c r="AE253" s="19"/>
      <c r="AF253" s="47">
        <f>IF($W253,AD253/$W253*100,0)</f>
        <v>0</v>
      </c>
      <c r="AG253" s="19"/>
      <c r="AH253" s="36">
        <v>0</v>
      </c>
      <c r="AI253" s="19"/>
      <c r="AJ253" s="47">
        <f>IF($W253,AH253/$W253*100,0)</f>
        <v>0</v>
      </c>
      <c r="AK253" s="19"/>
      <c r="AL253" s="36">
        <v>1180255</v>
      </c>
      <c r="AM253" s="19"/>
      <c r="AN253" s="30">
        <v>11</v>
      </c>
      <c r="AO253" s="19"/>
      <c r="AP253" s="35">
        <v>21041</v>
      </c>
      <c r="AQ253" s="19"/>
      <c r="AR253" s="35">
        <f>IF(E253,AP253,0)</f>
        <v>21041</v>
      </c>
      <c r="AS253" s="19"/>
      <c r="AT253" s="35">
        <f>IF(K253,AP253,0)</f>
        <v>0</v>
      </c>
      <c r="AU253" s="19"/>
      <c r="AV253" s="35">
        <f>IF(Q253,AP253,0)</f>
        <v>21041</v>
      </c>
    </row>
    <row r="254" spans="1:48" ht="8.85" customHeight="1" x14ac:dyDescent="0.25">
      <c r="A254" s="11">
        <v>12</v>
      </c>
      <c r="B254" s="25"/>
      <c r="C254" s="20" t="s">
        <v>235</v>
      </c>
      <c r="D254" s="31"/>
      <c r="E254" s="36">
        <v>190159</v>
      </c>
      <c r="F254" s="31"/>
      <c r="G254" s="47">
        <f>(E254/$AP254)</f>
        <v>48.959577754891868</v>
      </c>
      <c r="H254" s="31"/>
      <c r="I254" s="47">
        <f>IF(G$287,G254/G$287*100,0)</f>
        <v>39.453091499654796</v>
      </c>
      <c r="J254" s="19"/>
      <c r="K254" s="36">
        <v>24500</v>
      </c>
      <c r="L254" s="31"/>
      <c r="M254" s="47">
        <f>(K254/$AP254)</f>
        <v>6.3079299691040163</v>
      </c>
      <c r="N254" s="31"/>
      <c r="O254" s="47">
        <f>IF(M$287,M254/M$287*100,0)</f>
        <v>25.539807093309186</v>
      </c>
      <c r="P254" s="19"/>
      <c r="Q254" s="36">
        <v>194439</v>
      </c>
      <c r="R254" s="31"/>
      <c r="S254" s="47">
        <f>(Q254/$AP254)</f>
        <v>50.061534500514931</v>
      </c>
      <c r="T254" s="31"/>
      <c r="U254" s="47">
        <f>IF(S$287,S254/S$287*100,0)</f>
        <v>810.61011744009761</v>
      </c>
      <c r="V254" s="19"/>
      <c r="W254" s="36">
        <f>(E254+K254+Q254)</f>
        <v>409098</v>
      </c>
      <c r="X254" s="19"/>
      <c r="Y254" s="19"/>
      <c r="Z254" s="36">
        <v>42787</v>
      </c>
      <c r="AA254" s="19"/>
      <c r="AB254" s="47">
        <f>IF($W254,Z254/$W254*100,0)</f>
        <v>10.458863157483048</v>
      </c>
      <c r="AC254" s="19"/>
      <c r="AD254" s="36">
        <v>0</v>
      </c>
      <c r="AE254" s="19"/>
      <c r="AF254" s="47">
        <f>IF($W254,AD254/$W254*100,0)</f>
        <v>0</v>
      </c>
      <c r="AG254" s="19"/>
      <c r="AH254" s="36">
        <v>0</v>
      </c>
      <c r="AI254" s="19"/>
      <c r="AJ254" s="47">
        <f>IF($W254,AH254/$W254*100,0)</f>
        <v>0</v>
      </c>
      <c r="AK254" s="19"/>
      <c r="AL254" s="36">
        <v>5651</v>
      </c>
      <c r="AM254" s="19"/>
      <c r="AN254" s="30">
        <v>12</v>
      </c>
      <c r="AO254" s="19"/>
      <c r="AP254" s="35">
        <v>3884</v>
      </c>
      <c r="AQ254" s="19"/>
      <c r="AR254" s="35">
        <f>IF(E254,AP254,0)</f>
        <v>3884</v>
      </c>
      <c r="AS254" s="19"/>
      <c r="AT254" s="35">
        <f>IF(K254,AP254,0)</f>
        <v>3884</v>
      </c>
      <c r="AU254" s="19"/>
      <c r="AV254" s="35">
        <f>IF(Q254,AP254,0)</f>
        <v>3884</v>
      </c>
    </row>
    <row r="255" spans="1:48" ht="8.85" customHeight="1" x14ac:dyDescent="0.25">
      <c r="A255" s="11">
        <v>13</v>
      </c>
      <c r="B255" s="25"/>
      <c r="C255" s="11" t="s">
        <v>236</v>
      </c>
      <c r="D255" s="31"/>
      <c r="E255" s="36">
        <v>18800</v>
      </c>
      <c r="F255" s="31"/>
      <c r="G255" s="47">
        <f>(E255/$AP255)</f>
        <v>5.3077357425183509</v>
      </c>
      <c r="H255" s="31"/>
      <c r="I255" s="47">
        <f>IF(G$287,G255/G$287*100,0)</f>
        <v>4.2771321467257035</v>
      </c>
      <c r="J255" s="19"/>
      <c r="K255" s="36">
        <v>5000</v>
      </c>
      <c r="L255" s="31"/>
      <c r="M255" s="47">
        <f>(K255/$AP255)</f>
        <v>1.411631846414455</v>
      </c>
      <c r="N255" s="31"/>
      <c r="O255" s="47">
        <f>IF(M$287,M255/M$287*100,0)</f>
        <v>5.7154732568025031</v>
      </c>
      <c r="P255" s="19"/>
      <c r="Q255" s="36">
        <v>0</v>
      </c>
      <c r="R255" s="31"/>
      <c r="S255" s="47">
        <f>(Q255/$AP255)</f>
        <v>0</v>
      </c>
      <c r="T255" s="31"/>
      <c r="U255" s="47">
        <f>IF(S$287,S255/S$287*100,0)</f>
        <v>0</v>
      </c>
      <c r="V255" s="19"/>
      <c r="W255" s="36">
        <f>(E255+K255+Q255)</f>
        <v>23800</v>
      </c>
      <c r="X255" s="19"/>
      <c r="Y255" s="19"/>
      <c r="Z255" s="36">
        <v>0</v>
      </c>
      <c r="AA255" s="19"/>
      <c r="AB255" s="47">
        <f>IF($W255,Z255/$W255*100,0)</f>
        <v>0</v>
      </c>
      <c r="AC255" s="19"/>
      <c r="AD255" s="36">
        <v>0</v>
      </c>
      <c r="AE255" s="19"/>
      <c r="AF255" s="47">
        <f>IF($W255,AD255/$W255*100,0)</f>
        <v>0</v>
      </c>
      <c r="AG255" s="19"/>
      <c r="AH255" s="36">
        <v>0</v>
      </c>
      <c r="AI255" s="19"/>
      <c r="AJ255" s="47">
        <f>IF($W255,AH255/$W255*100,0)</f>
        <v>0</v>
      </c>
      <c r="AK255" s="19"/>
      <c r="AL255" s="36">
        <v>0</v>
      </c>
      <c r="AM255" s="19"/>
      <c r="AN255" s="30">
        <v>13</v>
      </c>
      <c r="AO255" s="19"/>
      <c r="AP255" s="35">
        <v>3542</v>
      </c>
      <c r="AQ255" s="19"/>
      <c r="AR255" s="35">
        <f>IF(E255,AP255,0)</f>
        <v>3542</v>
      </c>
      <c r="AS255" s="19"/>
      <c r="AT255" s="35">
        <f>IF(K255,AP255,0)</f>
        <v>3542</v>
      </c>
      <c r="AU255" s="19"/>
      <c r="AV255" s="35">
        <f>IF(Q255,AP255,0)</f>
        <v>0</v>
      </c>
    </row>
    <row r="256" spans="1:48" ht="8.85" customHeight="1" x14ac:dyDescent="0.25">
      <c r="A256" s="11">
        <v>14</v>
      </c>
      <c r="B256" s="25"/>
      <c r="C256" s="11" t="s">
        <v>154</v>
      </c>
      <c r="D256" s="31"/>
      <c r="E256" s="36">
        <v>641783</v>
      </c>
      <c r="F256" s="31"/>
      <c r="G256" s="47">
        <f>(E256/$AP256)</f>
        <v>39.183283472739483</v>
      </c>
      <c r="H256" s="31"/>
      <c r="I256" s="47">
        <f>IF(G$287,G256/G$287*100,0)</f>
        <v>31.575061285172978</v>
      </c>
      <c r="J256" s="19"/>
      <c r="K256" s="36">
        <v>0</v>
      </c>
      <c r="L256" s="31"/>
      <c r="M256" s="47">
        <f>(K256/$AP256)</f>
        <v>0</v>
      </c>
      <c r="N256" s="31"/>
      <c r="O256" s="47">
        <f>IF(M$287,M256/M$287*100,0)</f>
        <v>0</v>
      </c>
      <c r="P256" s="19"/>
      <c r="Q256" s="36">
        <v>0</v>
      </c>
      <c r="R256" s="31"/>
      <c r="S256" s="47">
        <f>(Q256/$AP256)</f>
        <v>0</v>
      </c>
      <c r="T256" s="31"/>
      <c r="U256" s="47">
        <f>IF(S$287,S256/S$287*100,0)</f>
        <v>0</v>
      </c>
      <c r="V256" s="19"/>
      <c r="W256" s="36">
        <f>(E256+K256+Q256)</f>
        <v>641783</v>
      </c>
      <c r="X256" s="19"/>
      <c r="Y256" s="19"/>
      <c r="Z256" s="36">
        <v>0</v>
      </c>
      <c r="AA256" s="19"/>
      <c r="AB256" s="47">
        <f>IF($W256,Z256/$W256*100,0)</f>
        <v>0</v>
      </c>
      <c r="AC256" s="19"/>
      <c r="AD256" s="36">
        <v>0</v>
      </c>
      <c r="AE256" s="19"/>
      <c r="AF256" s="47">
        <f>IF($W256,AD256/$W256*100,0)</f>
        <v>0</v>
      </c>
      <c r="AG256" s="19"/>
      <c r="AH256" s="36">
        <v>0</v>
      </c>
      <c r="AI256" s="19"/>
      <c r="AJ256" s="47">
        <f>IF($W256,AH256/$W256*100,0)</f>
        <v>0</v>
      </c>
      <c r="AK256" s="19"/>
      <c r="AL256" s="36">
        <v>114065</v>
      </c>
      <c r="AM256" s="19"/>
      <c r="AN256" s="30">
        <v>14</v>
      </c>
      <c r="AO256" s="19"/>
      <c r="AP256" s="35">
        <v>16379</v>
      </c>
      <c r="AQ256" s="19"/>
      <c r="AR256" s="35">
        <f>IF(E256,AP256,0)</f>
        <v>16379</v>
      </c>
      <c r="AS256" s="19"/>
      <c r="AT256" s="35">
        <f>IF(K256,AP256,0)</f>
        <v>0</v>
      </c>
      <c r="AU256" s="19"/>
      <c r="AV256" s="35">
        <f>IF(Q256,AP256,0)</f>
        <v>0</v>
      </c>
    </row>
    <row r="257" spans="1:48" ht="8.85" customHeight="1" x14ac:dyDescent="0.25">
      <c r="A257" s="11">
        <v>15</v>
      </c>
      <c r="B257" s="25"/>
      <c r="C257" s="11" t="s">
        <v>237</v>
      </c>
      <c r="D257" s="31"/>
      <c r="E257" s="36">
        <v>0</v>
      </c>
      <c r="F257" s="31"/>
      <c r="G257" s="47">
        <f>(E257/$AP257)</f>
        <v>0</v>
      </c>
      <c r="H257" s="31"/>
      <c r="I257" s="47">
        <f>IF(G$287,G257/G$287*100,0)</f>
        <v>0</v>
      </c>
      <c r="J257" s="19"/>
      <c r="K257" s="36">
        <v>0</v>
      </c>
      <c r="L257" s="31"/>
      <c r="M257" s="47">
        <f>(K257/$AP257)</f>
        <v>0</v>
      </c>
      <c r="N257" s="31"/>
      <c r="O257" s="47">
        <f>IF(M$287,M257/M$287*100,0)</f>
        <v>0</v>
      </c>
      <c r="P257" s="19"/>
      <c r="Q257" s="36">
        <v>0</v>
      </c>
      <c r="R257" s="31"/>
      <c r="S257" s="47">
        <f>(Q257/$AP257)</f>
        <v>0</v>
      </c>
      <c r="T257" s="31"/>
      <c r="U257" s="47">
        <f>IF(S$287,S257/S$287*100,0)</f>
        <v>0</v>
      </c>
      <c r="V257" s="19"/>
      <c r="W257" s="36">
        <f>(E257+K257+Q257)</f>
        <v>0</v>
      </c>
      <c r="X257" s="19"/>
      <c r="Y257" s="19"/>
      <c r="Z257" s="36">
        <v>0</v>
      </c>
      <c r="AA257" s="19"/>
      <c r="AB257" s="47">
        <f>IF($W257,Z257/$W257*100,0)</f>
        <v>0</v>
      </c>
      <c r="AC257" s="19"/>
      <c r="AD257" s="36">
        <v>0</v>
      </c>
      <c r="AE257" s="19"/>
      <c r="AF257" s="47">
        <f>IF($W257,AD257/$W257*100,0)</f>
        <v>0</v>
      </c>
      <c r="AG257" s="19"/>
      <c r="AH257" s="36">
        <v>0</v>
      </c>
      <c r="AI257" s="19"/>
      <c r="AJ257" s="47">
        <f>IF($W257,AH257/$W257*100,0)</f>
        <v>0</v>
      </c>
      <c r="AK257" s="19"/>
      <c r="AL257" s="36">
        <v>0</v>
      </c>
      <c r="AM257" s="19"/>
      <c r="AN257" s="30">
        <v>15</v>
      </c>
      <c r="AO257" s="19"/>
      <c r="AP257" s="35">
        <v>4961</v>
      </c>
      <c r="AQ257" s="19"/>
      <c r="AR257" s="35">
        <f>IF(E257,AP257,0)</f>
        <v>0</v>
      </c>
      <c r="AS257" s="19"/>
      <c r="AT257" s="35">
        <f>IF(K257,AP257,0)</f>
        <v>0</v>
      </c>
      <c r="AU257" s="19"/>
      <c r="AV257" s="35">
        <f>IF(Q257,AP257,0)</f>
        <v>0</v>
      </c>
    </row>
    <row r="258" spans="1:48" ht="8.85" customHeight="1" x14ac:dyDescent="0.25">
      <c r="A258" s="57"/>
      <c r="B258" s="11"/>
      <c r="C258" s="11"/>
      <c r="D258" s="31"/>
      <c r="E258" s="31"/>
      <c r="F258" s="31"/>
      <c r="G258" s="38"/>
      <c r="H258" s="31"/>
      <c r="I258" s="38"/>
      <c r="J258" s="19"/>
      <c r="K258" s="31"/>
      <c r="L258" s="31"/>
      <c r="M258" s="38"/>
      <c r="N258" s="31"/>
      <c r="O258" s="38"/>
      <c r="P258" s="19"/>
      <c r="Q258" s="31"/>
      <c r="R258" s="31"/>
      <c r="S258" s="38"/>
      <c r="T258" s="31"/>
      <c r="U258" s="38"/>
      <c r="V258" s="19"/>
      <c r="W258" s="30"/>
      <c r="X258" s="19"/>
      <c r="Y258" s="19"/>
      <c r="Z258" s="31"/>
      <c r="AA258" s="19"/>
      <c r="AB258" s="38"/>
      <c r="AC258" s="19"/>
      <c r="AD258" s="31"/>
      <c r="AE258" s="19"/>
      <c r="AF258" s="38"/>
      <c r="AG258" s="19"/>
      <c r="AH258" s="31"/>
      <c r="AI258" s="19"/>
      <c r="AJ258" s="38"/>
      <c r="AK258" s="19"/>
      <c r="AL258" s="31"/>
      <c r="AM258" s="19"/>
      <c r="AN258" s="37"/>
      <c r="AO258" s="19"/>
      <c r="AP258" s="19"/>
      <c r="AQ258" s="19"/>
      <c r="AR258" s="19"/>
      <c r="AS258" s="19"/>
      <c r="AT258" s="19"/>
      <c r="AU258" s="19"/>
      <c r="AV258" s="19"/>
    </row>
    <row r="259" spans="1:48" ht="8.85" customHeight="1" x14ac:dyDescent="0.25">
      <c r="A259" s="11">
        <v>16</v>
      </c>
      <c r="B259" s="25"/>
      <c r="C259" s="11" t="s">
        <v>238</v>
      </c>
      <c r="D259" s="31"/>
      <c r="E259" s="36">
        <v>623862</v>
      </c>
      <c r="F259" s="31"/>
      <c r="G259" s="47">
        <f>(E259/$AP259)</f>
        <v>75.932570593962993</v>
      </c>
      <c r="H259" s="31"/>
      <c r="I259" s="47">
        <f>IF(G$287,G259/G$287*100,0)</f>
        <v>61.1887355410922</v>
      </c>
      <c r="J259" s="19"/>
      <c r="K259" s="36">
        <v>2812</v>
      </c>
      <c r="L259" s="31"/>
      <c r="M259" s="47">
        <f>(K259/$AP259)</f>
        <v>0.34225900681596882</v>
      </c>
      <c r="N259" s="31"/>
      <c r="O259" s="47">
        <f>IF(M$287,M259/M$287*100,0)</f>
        <v>1.385752386732513</v>
      </c>
      <c r="P259" s="19"/>
      <c r="Q259" s="36">
        <v>131722</v>
      </c>
      <c r="R259" s="31"/>
      <c r="S259" s="47">
        <f>(Q259/$AP259)</f>
        <v>16.032375851996104</v>
      </c>
      <c r="T259" s="31"/>
      <c r="U259" s="47">
        <f>IF(S$287,S259/S$287*100,0)</f>
        <v>259.60063353824421</v>
      </c>
      <c r="V259" s="19"/>
      <c r="W259" s="36">
        <f>(E259+K259+Q259)</f>
        <v>758396</v>
      </c>
      <c r="X259" s="19"/>
      <c r="Y259" s="19"/>
      <c r="Z259" s="36">
        <v>55181</v>
      </c>
      <c r="AA259" s="19"/>
      <c r="AB259" s="47">
        <f>IF($W259,Z259/$W259*100,0)</f>
        <v>7.2760141139984915</v>
      </c>
      <c r="AC259" s="19"/>
      <c r="AD259" s="36">
        <v>0</v>
      </c>
      <c r="AE259" s="19"/>
      <c r="AF259" s="47">
        <f>IF($W259,AD259/$W259*100,0)</f>
        <v>0</v>
      </c>
      <c r="AG259" s="19"/>
      <c r="AH259" s="36">
        <v>0</v>
      </c>
      <c r="AI259" s="19"/>
      <c r="AJ259" s="47">
        <f>IF($W259,AH259/$W259*100,0)</f>
        <v>0</v>
      </c>
      <c r="AK259" s="19"/>
      <c r="AL259" s="36">
        <v>173712</v>
      </c>
      <c r="AM259" s="19"/>
      <c r="AN259" s="30">
        <v>16</v>
      </c>
      <c r="AO259" s="19"/>
      <c r="AP259" s="35">
        <v>8216</v>
      </c>
      <c r="AQ259" s="19"/>
      <c r="AR259" s="35">
        <f>IF(E259,AP259,0)</f>
        <v>8216</v>
      </c>
      <c r="AS259" s="19"/>
      <c r="AT259" s="35">
        <f>IF(K259,AP259,0)</f>
        <v>8216</v>
      </c>
      <c r="AU259" s="19"/>
      <c r="AV259" s="35">
        <f>IF(Q259,AP259,0)</f>
        <v>8216</v>
      </c>
    </row>
    <row r="260" spans="1:48" ht="8.85" customHeight="1" x14ac:dyDescent="0.25">
      <c r="A260" s="11">
        <v>17</v>
      </c>
      <c r="B260" s="25"/>
      <c r="C260" s="11" t="s">
        <v>239</v>
      </c>
      <c r="D260" s="31"/>
      <c r="E260" s="36">
        <v>0</v>
      </c>
      <c r="F260" s="31"/>
      <c r="G260" s="47">
        <f>(E260/$AP260)</f>
        <v>0</v>
      </c>
      <c r="H260" s="31"/>
      <c r="I260" s="47">
        <f>IF(G$287,G260/G$287*100,0)</f>
        <v>0</v>
      </c>
      <c r="J260" s="19"/>
      <c r="K260" s="36">
        <v>0</v>
      </c>
      <c r="L260" s="31"/>
      <c r="M260" s="47">
        <f>(K260/$AP260)</f>
        <v>0</v>
      </c>
      <c r="N260" s="31"/>
      <c r="O260" s="47">
        <f>IF(M$287,M260/M$287*100,0)</f>
        <v>0</v>
      </c>
      <c r="P260" s="19"/>
      <c r="Q260" s="36">
        <v>0</v>
      </c>
      <c r="R260" s="31"/>
      <c r="S260" s="47">
        <f>(Q260/$AP260)</f>
        <v>0</v>
      </c>
      <c r="T260" s="31"/>
      <c r="U260" s="47">
        <f>IF(S$287,S260/S$287*100,0)</f>
        <v>0</v>
      </c>
      <c r="V260" s="19"/>
      <c r="W260" s="36">
        <f>(E260+K260+Q260)</f>
        <v>0</v>
      </c>
      <c r="X260" s="19"/>
      <c r="Y260" s="19"/>
      <c r="Z260" s="36">
        <v>5000</v>
      </c>
      <c r="AA260" s="19"/>
      <c r="AB260" s="47">
        <f>IF($W260,Z260/$W260*100,0)</f>
        <v>0</v>
      </c>
      <c r="AC260" s="19"/>
      <c r="AD260" s="36">
        <v>0</v>
      </c>
      <c r="AE260" s="19"/>
      <c r="AF260" s="47">
        <f>IF($W260,AD260/$W260*100,0)</f>
        <v>0</v>
      </c>
      <c r="AG260" s="19"/>
      <c r="AH260" s="36">
        <v>0</v>
      </c>
      <c r="AI260" s="19"/>
      <c r="AJ260" s="47">
        <f>IF($W260,AH260/$W260*100,0)</f>
        <v>0</v>
      </c>
      <c r="AK260" s="19"/>
      <c r="AL260" s="36">
        <v>0</v>
      </c>
      <c r="AM260" s="19"/>
      <c r="AN260" s="30">
        <v>17</v>
      </c>
      <c r="AO260" s="19"/>
      <c r="AP260" s="35">
        <v>14440</v>
      </c>
      <c r="AQ260" s="19"/>
      <c r="AR260" s="35">
        <f>IF(E260,AP260,0)</f>
        <v>0</v>
      </c>
      <c r="AS260" s="19"/>
      <c r="AT260" s="35">
        <f>IF(K260,AP260,0)</f>
        <v>0</v>
      </c>
      <c r="AU260" s="19"/>
      <c r="AV260" s="35">
        <f>IF(Q260,AP260,0)</f>
        <v>0</v>
      </c>
    </row>
    <row r="261" spans="1:48" ht="8.85" customHeight="1" x14ac:dyDescent="0.25">
      <c r="A261" s="11">
        <v>18</v>
      </c>
      <c r="B261" s="25"/>
      <c r="C261" s="11" t="s">
        <v>240</v>
      </c>
      <c r="D261" s="31"/>
      <c r="E261" s="36">
        <v>7428471</v>
      </c>
      <c r="F261" s="31"/>
      <c r="G261" s="47">
        <f>(E261/$AP261)</f>
        <v>318.92800103039673</v>
      </c>
      <c r="H261" s="31"/>
      <c r="I261" s="47">
        <f>IF(G$287,G261/G$287*100,0)</f>
        <v>257.00171822247842</v>
      </c>
      <c r="J261" s="19"/>
      <c r="K261" s="36">
        <v>0</v>
      </c>
      <c r="L261" s="31"/>
      <c r="M261" s="47">
        <f>(K261/$AP261)</f>
        <v>0</v>
      </c>
      <c r="N261" s="31"/>
      <c r="O261" s="47">
        <f>IF(M$287,M261/M$287*100,0)</f>
        <v>0</v>
      </c>
      <c r="P261" s="19"/>
      <c r="Q261" s="36">
        <v>0</v>
      </c>
      <c r="R261" s="31"/>
      <c r="S261" s="47">
        <f>(Q261/$AP261)</f>
        <v>0</v>
      </c>
      <c r="T261" s="31"/>
      <c r="U261" s="47">
        <f>IF(S$287,S261/S$287*100,0)</f>
        <v>0</v>
      </c>
      <c r="V261" s="19"/>
      <c r="W261" s="36">
        <f>(E261+K261+Q261)</f>
        <v>7428471</v>
      </c>
      <c r="X261" s="19"/>
      <c r="Y261" s="19"/>
      <c r="Z261" s="36">
        <v>0</v>
      </c>
      <c r="AA261" s="19"/>
      <c r="AB261" s="47">
        <f>IF($W261,Z261/$W261*100,0)</f>
        <v>0</v>
      </c>
      <c r="AC261" s="19"/>
      <c r="AD261" s="36">
        <v>0</v>
      </c>
      <c r="AE261" s="19"/>
      <c r="AF261" s="47">
        <f>IF($W261,AD261/$W261*100,0)</f>
        <v>0</v>
      </c>
      <c r="AG261" s="19"/>
      <c r="AH261" s="36">
        <v>0</v>
      </c>
      <c r="AI261" s="19"/>
      <c r="AJ261" s="47">
        <f>IF($W261,AH261/$W261*100,0)</f>
        <v>0</v>
      </c>
      <c r="AK261" s="19"/>
      <c r="AL261" s="36">
        <v>4660812</v>
      </c>
      <c r="AM261" s="19"/>
      <c r="AN261" s="30">
        <v>18</v>
      </c>
      <c r="AO261" s="19"/>
      <c r="AP261" s="35">
        <v>23292</v>
      </c>
      <c r="AQ261" s="19"/>
      <c r="AR261" s="35">
        <f>IF(E261,AP261,0)</f>
        <v>23292</v>
      </c>
      <c r="AS261" s="19"/>
      <c r="AT261" s="35">
        <f>IF(K261,AP261,0)</f>
        <v>0</v>
      </c>
      <c r="AU261" s="19"/>
      <c r="AV261" s="35">
        <f>IF(Q261,AP261,0)</f>
        <v>0</v>
      </c>
    </row>
    <row r="262" spans="1:48" ht="8.85" customHeight="1" x14ac:dyDescent="0.25">
      <c r="A262" s="11">
        <v>19</v>
      </c>
      <c r="B262" s="25"/>
      <c r="C262" s="11" t="s">
        <v>241</v>
      </c>
      <c r="D262" s="31"/>
      <c r="E262" s="36">
        <v>7826783</v>
      </c>
      <c r="F262" s="31"/>
      <c r="G262" s="47">
        <f>(E262/$AP262)</f>
        <v>183.65832081847194</v>
      </c>
      <c r="H262" s="31"/>
      <c r="I262" s="47">
        <f>IF(G$287,G262/G$287*100,0)</f>
        <v>147.997365749343</v>
      </c>
      <c r="J262" s="19"/>
      <c r="K262" s="36">
        <v>0</v>
      </c>
      <c r="L262" s="31"/>
      <c r="M262" s="47">
        <f>(K262/$AP262)</f>
        <v>0</v>
      </c>
      <c r="N262" s="31"/>
      <c r="O262" s="47">
        <f>IF(M$287,M262/M$287*100,0)</f>
        <v>0</v>
      </c>
      <c r="P262" s="19"/>
      <c r="Q262" s="36">
        <v>517776</v>
      </c>
      <c r="R262" s="31"/>
      <c r="S262" s="47">
        <f>(Q262/$AP262)</f>
        <v>12.149802890932984</v>
      </c>
      <c r="T262" s="31"/>
      <c r="U262" s="47">
        <f>IF(S$287,S262/S$287*100,0)</f>
        <v>196.7329456949011</v>
      </c>
      <c r="V262" s="19"/>
      <c r="W262" s="36">
        <f>(E262+K262+Q262)</f>
        <v>8344559</v>
      </c>
      <c r="X262" s="19"/>
      <c r="Y262" s="19"/>
      <c r="Z262" s="36">
        <v>5000</v>
      </c>
      <c r="AA262" s="19"/>
      <c r="AB262" s="47">
        <f>IF($W262,Z262/$W262*100,0)</f>
        <v>5.9919283931002223E-2</v>
      </c>
      <c r="AC262" s="19"/>
      <c r="AD262" s="36">
        <v>0</v>
      </c>
      <c r="AE262" s="19"/>
      <c r="AF262" s="47">
        <f>IF($W262,AD262/$W262*100,0)</f>
        <v>0</v>
      </c>
      <c r="AG262" s="19"/>
      <c r="AH262" s="36">
        <v>0</v>
      </c>
      <c r="AI262" s="19"/>
      <c r="AJ262" s="47">
        <f>IF($W262,AH262/$W262*100,0)</f>
        <v>0</v>
      </c>
      <c r="AK262" s="19"/>
      <c r="AL262" s="36">
        <v>4938988</v>
      </c>
      <c r="AM262" s="19"/>
      <c r="AN262" s="30">
        <v>19</v>
      </c>
      <c r="AO262" s="19"/>
      <c r="AP262" s="35">
        <v>42616</v>
      </c>
      <c r="AQ262" s="19"/>
      <c r="AR262" s="35">
        <f>IF(E262,AP262,0)</f>
        <v>42616</v>
      </c>
      <c r="AS262" s="19"/>
      <c r="AT262" s="35">
        <f>IF(K262,AP262,0)</f>
        <v>0</v>
      </c>
      <c r="AU262" s="19"/>
      <c r="AV262" s="35">
        <f>IF(Q262,AP262,0)</f>
        <v>42616</v>
      </c>
    </row>
    <row r="263" spans="1:48" ht="8.85" customHeight="1" x14ac:dyDescent="0.25">
      <c r="A263" s="11">
        <v>20</v>
      </c>
      <c r="B263" s="25"/>
      <c r="C263" s="11" t="s">
        <v>242</v>
      </c>
      <c r="D263" s="31"/>
      <c r="E263" s="36">
        <v>888836</v>
      </c>
      <c r="F263" s="31"/>
      <c r="G263" s="47">
        <f>(E263/$AP263)</f>
        <v>181.58038815117467</v>
      </c>
      <c r="H263" s="31"/>
      <c r="I263" s="47">
        <f>IF(G$287,G263/G$287*100,0)</f>
        <v>146.32290548207058</v>
      </c>
      <c r="J263" s="19"/>
      <c r="K263" s="36">
        <v>0</v>
      </c>
      <c r="L263" s="31"/>
      <c r="M263" s="47">
        <f>(K263/$AP263)</f>
        <v>0</v>
      </c>
      <c r="N263" s="31"/>
      <c r="O263" s="47">
        <f>IF(M$287,M263/M$287*100,0)</f>
        <v>0</v>
      </c>
      <c r="P263" s="19"/>
      <c r="Q263" s="36">
        <v>0</v>
      </c>
      <c r="R263" s="31"/>
      <c r="S263" s="47">
        <f>(Q263/$AP263)</f>
        <v>0</v>
      </c>
      <c r="T263" s="31"/>
      <c r="U263" s="47">
        <f>IF(S$287,S263/S$287*100,0)</f>
        <v>0</v>
      </c>
      <c r="V263" s="19"/>
      <c r="W263" s="36">
        <f>(E263+K263+Q263)</f>
        <v>888836</v>
      </c>
      <c r="X263" s="19"/>
      <c r="Y263" s="19"/>
      <c r="Z263" s="36">
        <v>5000</v>
      </c>
      <c r="AA263" s="19"/>
      <c r="AB263" s="47">
        <f>IF($W263,Z263/$W263*100,0)</f>
        <v>0.56253347074150906</v>
      </c>
      <c r="AC263" s="19"/>
      <c r="AD263" s="36">
        <v>1066</v>
      </c>
      <c r="AE263" s="19"/>
      <c r="AF263" s="47">
        <f>IF($W263,AD263/$W263*100,0)</f>
        <v>0.11993213596208975</v>
      </c>
      <c r="AG263" s="19"/>
      <c r="AH263" s="36">
        <v>0</v>
      </c>
      <c r="AI263" s="19"/>
      <c r="AJ263" s="47">
        <f>IF($W263,AH263/$W263*100,0)</f>
        <v>0</v>
      </c>
      <c r="AK263" s="19"/>
      <c r="AL263" s="36">
        <v>59357</v>
      </c>
      <c r="AM263" s="19"/>
      <c r="AN263" s="30">
        <v>20</v>
      </c>
      <c r="AO263" s="19"/>
      <c r="AP263" s="35">
        <v>4895</v>
      </c>
      <c r="AQ263" s="19"/>
      <c r="AR263" s="35">
        <f>IF(E263,AP263,0)</f>
        <v>4895</v>
      </c>
      <c r="AS263" s="19"/>
      <c r="AT263" s="35">
        <f>IF(K263,AP263,0)</f>
        <v>0</v>
      </c>
      <c r="AU263" s="19"/>
      <c r="AV263" s="35">
        <f>IF(Q263,AP263,0)</f>
        <v>0</v>
      </c>
    </row>
    <row r="264" spans="1:48" ht="8.85" customHeight="1" x14ac:dyDescent="0.25">
      <c r="A264" s="57"/>
      <c r="B264" s="11"/>
      <c r="C264" s="11"/>
      <c r="D264" s="31"/>
      <c r="E264" s="277"/>
      <c r="F264" s="31"/>
      <c r="G264" s="38"/>
      <c r="H264" s="31"/>
      <c r="I264" s="38"/>
      <c r="J264" s="19"/>
      <c r="K264" s="277"/>
      <c r="L264" s="31"/>
      <c r="M264" s="38"/>
      <c r="N264" s="31"/>
      <c r="O264" s="38"/>
      <c r="P264" s="19"/>
      <c r="Q264" s="277"/>
      <c r="R264" s="31"/>
      <c r="S264" s="38"/>
      <c r="T264" s="31"/>
      <c r="U264" s="38"/>
      <c r="V264" s="19"/>
      <c r="W264" s="56"/>
      <c r="X264" s="19"/>
      <c r="Y264" s="19"/>
      <c r="Z264" s="277"/>
      <c r="AA264" s="19"/>
      <c r="AB264" s="38"/>
      <c r="AC264" s="19"/>
      <c r="AD264" s="277"/>
      <c r="AE264" s="19"/>
      <c r="AF264" s="38"/>
      <c r="AG264" s="19"/>
      <c r="AH264" s="277"/>
      <c r="AI264" s="19"/>
      <c r="AJ264" s="38"/>
      <c r="AK264" s="19"/>
      <c r="AL264" s="277"/>
      <c r="AM264" s="19"/>
      <c r="AN264" s="37"/>
      <c r="AO264" s="19"/>
      <c r="AP264" s="19"/>
      <c r="AQ264" s="19"/>
      <c r="AR264" s="19"/>
      <c r="AS264" s="19"/>
      <c r="AT264" s="19"/>
      <c r="AU264" s="19"/>
      <c r="AV264" s="19"/>
    </row>
    <row r="265" spans="1:48" ht="8.85" customHeight="1" x14ac:dyDescent="0.25">
      <c r="A265" s="11">
        <v>21</v>
      </c>
      <c r="B265" s="25"/>
      <c r="C265" s="11" t="s">
        <v>243</v>
      </c>
      <c r="D265" s="31"/>
      <c r="E265" s="36">
        <v>1132684</v>
      </c>
      <c r="F265" s="31"/>
      <c r="G265" s="47">
        <f>(E265/$AP265)</f>
        <v>189.79289544235925</v>
      </c>
      <c r="H265" s="31"/>
      <c r="I265" s="47">
        <f>IF(G$287,G265/G$287*100,0)</f>
        <v>152.94078938668235</v>
      </c>
      <c r="J265" s="19"/>
      <c r="K265" s="36">
        <v>412138</v>
      </c>
      <c r="L265" s="31"/>
      <c r="M265" s="47">
        <f>(K265/$AP265)</f>
        <v>69.057975871313673</v>
      </c>
      <c r="N265" s="31"/>
      <c r="O265" s="47">
        <f>IF(M$287,M265/M$287*100,0)</f>
        <v>279.60478170277992</v>
      </c>
      <c r="P265" s="19"/>
      <c r="Q265" s="36">
        <v>0</v>
      </c>
      <c r="R265" s="31"/>
      <c r="S265" s="47">
        <f>(Q265/$AP265)</f>
        <v>0</v>
      </c>
      <c r="T265" s="31"/>
      <c r="U265" s="47">
        <f>IF(S$287,S265/S$287*100,0)</f>
        <v>0</v>
      </c>
      <c r="V265" s="19"/>
      <c r="W265" s="36">
        <f>(E265+K265+Q265)</f>
        <v>1544822</v>
      </c>
      <c r="X265" s="19"/>
      <c r="Y265" s="19"/>
      <c r="Z265" s="36">
        <v>5000</v>
      </c>
      <c r="AA265" s="19"/>
      <c r="AB265" s="47">
        <f>IF($W265,Z265/$W265*100,0)</f>
        <v>0.32366188467020796</v>
      </c>
      <c r="AC265" s="19"/>
      <c r="AD265" s="36">
        <v>0</v>
      </c>
      <c r="AE265" s="19"/>
      <c r="AF265" s="47">
        <f>IF($W265,AD265/$W265*100,0)</f>
        <v>0</v>
      </c>
      <c r="AG265" s="19"/>
      <c r="AH265" s="36">
        <v>0</v>
      </c>
      <c r="AI265" s="19"/>
      <c r="AJ265" s="47">
        <f>IF($W265,AH265/$W265*100,0)</f>
        <v>0</v>
      </c>
      <c r="AK265" s="19"/>
      <c r="AL265" s="36">
        <v>595925</v>
      </c>
      <c r="AM265" s="19"/>
      <c r="AN265" s="30">
        <v>21</v>
      </c>
      <c r="AO265" s="19"/>
      <c r="AP265" s="35">
        <v>5968</v>
      </c>
      <c r="AQ265" s="19"/>
      <c r="AR265" s="35">
        <f>IF(E265,AP265,0)</f>
        <v>5968</v>
      </c>
      <c r="AS265" s="19"/>
      <c r="AT265" s="35">
        <f>IF(K265,AP265,0)</f>
        <v>5968</v>
      </c>
      <c r="AU265" s="19"/>
      <c r="AV265" s="35">
        <f>IF(Q265,AP265,0)</f>
        <v>0</v>
      </c>
    </row>
    <row r="266" spans="1:48" ht="8.85" customHeight="1" x14ac:dyDescent="0.25">
      <c r="A266" s="11">
        <v>22</v>
      </c>
      <c r="B266" s="25"/>
      <c r="C266" s="20" t="s">
        <v>195</v>
      </c>
      <c r="D266" s="31"/>
      <c r="E266" s="36">
        <v>26623</v>
      </c>
      <c r="F266" s="31"/>
      <c r="G266" s="47">
        <f>(E266/$AP266)</f>
        <v>5.6392713408176238</v>
      </c>
      <c r="H266" s="31"/>
      <c r="I266" s="47">
        <f>IF(G$287,G266/G$287*100,0)</f>
        <v>4.544293443756847</v>
      </c>
      <c r="J266" s="19"/>
      <c r="K266" s="36">
        <v>0</v>
      </c>
      <c r="L266" s="31"/>
      <c r="M266" s="47">
        <f>(K266/$AP266)</f>
        <v>0</v>
      </c>
      <c r="N266" s="31"/>
      <c r="O266" s="47">
        <f>IF(M$287,M266/M$287*100,0)</f>
        <v>0</v>
      </c>
      <c r="P266" s="19"/>
      <c r="Q266" s="36">
        <v>0</v>
      </c>
      <c r="R266" s="31"/>
      <c r="S266" s="47">
        <f>(Q266/$AP266)</f>
        <v>0</v>
      </c>
      <c r="T266" s="31"/>
      <c r="U266" s="47">
        <f>IF(S$287,S266/S$287*100,0)</f>
        <v>0</v>
      </c>
      <c r="V266" s="19"/>
      <c r="W266" s="36">
        <f>(E266+K266+Q266)</f>
        <v>26623</v>
      </c>
      <c r="X266" s="19"/>
      <c r="Y266" s="19"/>
      <c r="Z266" s="36">
        <v>0</v>
      </c>
      <c r="AA266" s="19"/>
      <c r="AB266" s="47">
        <f>IF($W266,Z266/$W266*100,0)</f>
        <v>0</v>
      </c>
      <c r="AC266" s="19"/>
      <c r="AD266" s="36">
        <v>0</v>
      </c>
      <c r="AE266" s="19"/>
      <c r="AF266" s="47">
        <f>IF($W266,AD266/$W266*100,0)</f>
        <v>0</v>
      </c>
      <c r="AG266" s="19"/>
      <c r="AH266" s="36">
        <v>0</v>
      </c>
      <c r="AI266" s="19"/>
      <c r="AJ266" s="47">
        <f>IF($W266,AH266/$W266*100,0)</f>
        <v>0</v>
      </c>
      <c r="AK266" s="19"/>
      <c r="AL266" s="36">
        <v>0</v>
      </c>
      <c r="AM266" s="19"/>
      <c r="AN266" s="30">
        <v>22</v>
      </c>
      <c r="AO266" s="19"/>
      <c r="AP266" s="35">
        <v>4721</v>
      </c>
      <c r="AQ266" s="19"/>
      <c r="AR266" s="35">
        <f>IF(E266,AP266,0)</f>
        <v>4721</v>
      </c>
      <c r="AS266" s="19"/>
      <c r="AT266" s="35">
        <f>IF(K266,AP266,0)</f>
        <v>0</v>
      </c>
      <c r="AU266" s="19"/>
      <c r="AV266" s="35">
        <f>IF(Q266,AP266,0)</f>
        <v>0</v>
      </c>
    </row>
    <row r="267" spans="1:48" ht="8.85" customHeight="1" x14ac:dyDescent="0.25">
      <c r="A267" s="11">
        <v>23</v>
      </c>
      <c r="B267" s="25"/>
      <c r="C267" s="11" t="s">
        <v>203</v>
      </c>
      <c r="D267" s="31"/>
      <c r="E267" s="36">
        <v>654863</v>
      </c>
      <c r="F267" s="31"/>
      <c r="G267" s="47">
        <f>(E267/$AP267)</f>
        <v>72.073849878934624</v>
      </c>
      <c r="H267" s="31"/>
      <c r="I267" s="47">
        <f>IF(G$287,G267/G$287*100,0)</f>
        <v>58.0792630247281</v>
      </c>
      <c r="J267" s="19"/>
      <c r="K267" s="36">
        <v>47971</v>
      </c>
      <c r="L267" s="31"/>
      <c r="M267" s="47">
        <f>(K267/$AP267)</f>
        <v>5.2796610169491522</v>
      </c>
      <c r="N267" s="31"/>
      <c r="O267" s="47">
        <f>IF(M$287,M267/M$287*100,0)</f>
        <v>21.376509338466697</v>
      </c>
      <c r="P267" s="19"/>
      <c r="Q267" s="36">
        <v>0</v>
      </c>
      <c r="R267" s="31"/>
      <c r="S267" s="47">
        <f>(Q267/$AP267)</f>
        <v>0</v>
      </c>
      <c r="T267" s="31"/>
      <c r="U267" s="47">
        <f>IF(S$287,S267/S$287*100,0)</f>
        <v>0</v>
      </c>
      <c r="V267" s="19"/>
      <c r="W267" s="36">
        <f>(E267+K267+Q267)</f>
        <v>702834</v>
      </c>
      <c r="X267" s="19"/>
      <c r="Y267" s="19"/>
      <c r="Z267" s="36">
        <v>0</v>
      </c>
      <c r="AA267" s="19"/>
      <c r="AB267" s="47">
        <f>IF($W267,Z267/$W267*100,0)</f>
        <v>0</v>
      </c>
      <c r="AC267" s="19"/>
      <c r="AD267" s="36">
        <v>5000</v>
      </c>
      <c r="AE267" s="19"/>
      <c r="AF267" s="47">
        <f>IF($W267,AD267/$W267*100,0)</f>
        <v>0.71140553814983343</v>
      </c>
      <c r="AG267" s="19"/>
      <c r="AH267" s="36">
        <v>0</v>
      </c>
      <c r="AI267" s="19"/>
      <c r="AJ267" s="47">
        <f>IF($W267,AH267/$W267*100,0)</f>
        <v>0</v>
      </c>
      <c r="AK267" s="19"/>
      <c r="AL267" s="36">
        <v>51307</v>
      </c>
      <c r="AM267" s="19"/>
      <c r="AN267" s="30">
        <v>23</v>
      </c>
      <c r="AO267" s="19"/>
      <c r="AP267" s="35">
        <v>9086</v>
      </c>
      <c r="AQ267" s="19"/>
      <c r="AR267" s="35">
        <f>IF(E267,AP267,0)</f>
        <v>9086</v>
      </c>
      <c r="AS267" s="19"/>
      <c r="AT267" s="35">
        <f>IF(K267,AP267,0)</f>
        <v>9086</v>
      </c>
      <c r="AU267" s="19"/>
      <c r="AV267" s="35">
        <f>IF(Q267,AP267,0)</f>
        <v>0</v>
      </c>
    </row>
    <row r="268" spans="1:48" ht="8.85" customHeight="1" x14ac:dyDescent="0.25">
      <c r="A268" s="11">
        <v>24</v>
      </c>
      <c r="B268" s="25"/>
      <c r="C268" s="58" t="s">
        <v>244</v>
      </c>
      <c r="D268" s="31"/>
      <c r="E268" s="36">
        <v>174316</v>
      </c>
      <c r="F268" s="31"/>
      <c r="G268" s="47">
        <f>(E268/$AP268)</f>
        <v>22.559337388378413</v>
      </c>
      <c r="H268" s="31"/>
      <c r="I268" s="47">
        <f>IF(G$287,G268/G$287*100,0)</f>
        <v>18.178988524188156</v>
      </c>
      <c r="J268" s="19"/>
      <c r="K268" s="36">
        <v>10251</v>
      </c>
      <c r="L268" s="31"/>
      <c r="M268" s="47">
        <f>(K268/$AP268)</f>
        <v>1.3266468228290411</v>
      </c>
      <c r="N268" s="31"/>
      <c r="O268" s="47">
        <f>IF(M$287,M268/M$287*100,0)</f>
        <v>5.3713823872426261</v>
      </c>
      <c r="P268" s="19"/>
      <c r="Q268" s="36">
        <v>0</v>
      </c>
      <c r="R268" s="31"/>
      <c r="S268" s="47">
        <f>(Q268/$AP268)</f>
        <v>0</v>
      </c>
      <c r="T268" s="31"/>
      <c r="U268" s="47">
        <f>IF(S$287,S268/S$287*100,0)</f>
        <v>0</v>
      </c>
      <c r="V268" s="19"/>
      <c r="W268" s="36">
        <f>(E268+K268+Q268)</f>
        <v>184567</v>
      </c>
      <c r="X268" s="19"/>
      <c r="Y268" s="19"/>
      <c r="Z268" s="36">
        <v>1500</v>
      </c>
      <c r="AA268" s="19"/>
      <c r="AB268" s="47">
        <f>IF($W268,Z268/$W268*100,0)</f>
        <v>0.81271299853169843</v>
      </c>
      <c r="AC268" s="19"/>
      <c r="AD268" s="36">
        <v>0</v>
      </c>
      <c r="AE268" s="19"/>
      <c r="AF268" s="47">
        <f>IF($W268,AD268/$W268*100,0)</f>
        <v>0</v>
      </c>
      <c r="AG268" s="19"/>
      <c r="AH268" s="36">
        <v>0</v>
      </c>
      <c r="AI268" s="19"/>
      <c r="AJ268" s="47">
        <f>IF($W268,AH268/$W268*100,0)</f>
        <v>0</v>
      </c>
      <c r="AK268" s="19"/>
      <c r="AL268" s="36">
        <v>0</v>
      </c>
      <c r="AM268" s="19"/>
      <c r="AN268" s="30">
        <v>24</v>
      </c>
      <c r="AO268" s="19"/>
      <c r="AP268" s="35">
        <v>7727</v>
      </c>
      <c r="AQ268" s="19"/>
      <c r="AR268" s="35">
        <f>IF(E268,AP268,0)</f>
        <v>7727</v>
      </c>
      <c r="AS268" s="19"/>
      <c r="AT268" s="35">
        <f>IF(K268,AP268,0)</f>
        <v>7727</v>
      </c>
      <c r="AU268" s="19"/>
      <c r="AV268" s="35">
        <f>IF(Q268,AP268,0)</f>
        <v>0</v>
      </c>
    </row>
    <row r="269" spans="1:48" ht="8.85" customHeight="1" x14ac:dyDescent="0.25">
      <c r="A269" s="11">
        <v>25</v>
      </c>
      <c r="B269" s="25"/>
      <c r="C269" s="11" t="s">
        <v>245</v>
      </c>
      <c r="D269" s="31"/>
      <c r="E269" s="36">
        <v>321307</v>
      </c>
      <c r="F269" s="31"/>
      <c r="G269" s="47">
        <f>(E269/$AP269)</f>
        <v>55.17894556070754</v>
      </c>
      <c r="H269" s="31"/>
      <c r="I269" s="47">
        <f>IF(G$287,G269/G$287*100,0)</f>
        <v>44.464844018054244</v>
      </c>
      <c r="J269" s="19"/>
      <c r="K269" s="36">
        <v>0</v>
      </c>
      <c r="L269" s="31"/>
      <c r="M269" s="47">
        <f>(K269/$AP269)</f>
        <v>0</v>
      </c>
      <c r="N269" s="31"/>
      <c r="O269" s="47">
        <f>IF(M$287,M269/M$287*100,0)</f>
        <v>0</v>
      </c>
      <c r="P269" s="19"/>
      <c r="Q269" s="36">
        <v>2082</v>
      </c>
      <c r="R269" s="31"/>
      <c r="S269" s="47">
        <f>(Q269/$AP269)</f>
        <v>0.35754765584750131</v>
      </c>
      <c r="T269" s="31"/>
      <c r="U269" s="47">
        <f>IF(S$287,S269/S$287*100,0)</f>
        <v>5.7895098539976519</v>
      </c>
      <c r="V269" s="19"/>
      <c r="W269" s="36">
        <f>(E269+K269+Q269)</f>
        <v>323389</v>
      </c>
      <c r="X269" s="19"/>
      <c r="Y269" s="19"/>
      <c r="Z269" s="36">
        <v>0</v>
      </c>
      <c r="AA269" s="19"/>
      <c r="AB269" s="47">
        <f>IF($W269,Z269/$W269*100,0)</f>
        <v>0</v>
      </c>
      <c r="AC269" s="19"/>
      <c r="AD269" s="36">
        <v>0</v>
      </c>
      <c r="AE269" s="19"/>
      <c r="AF269" s="47">
        <f>IF($W269,AD269/$W269*100,0)</f>
        <v>0</v>
      </c>
      <c r="AG269" s="19"/>
      <c r="AH269" s="36">
        <v>0</v>
      </c>
      <c r="AI269" s="19"/>
      <c r="AJ269" s="47">
        <f>IF($W269,AH269/$W269*100,0)</f>
        <v>0</v>
      </c>
      <c r="AK269" s="19"/>
      <c r="AL269" s="36">
        <v>51885</v>
      </c>
      <c r="AM269" s="19"/>
      <c r="AN269" s="30">
        <v>25</v>
      </c>
      <c r="AO269" s="19"/>
      <c r="AP269" s="35">
        <v>5823</v>
      </c>
      <c r="AQ269" s="19"/>
      <c r="AR269" s="35">
        <f>IF(E269,AP269,0)</f>
        <v>5823</v>
      </c>
      <c r="AS269" s="19"/>
      <c r="AT269" s="35">
        <f>IF(K269,AP269,0)</f>
        <v>0</v>
      </c>
      <c r="AU269" s="19"/>
      <c r="AV269" s="35">
        <f>IF(Q269,AP269,0)</f>
        <v>5823</v>
      </c>
    </row>
    <row r="270" spans="1:48" ht="8.85" customHeight="1" x14ac:dyDescent="0.25">
      <c r="A270" s="57"/>
      <c r="B270" s="11"/>
      <c r="C270" s="11"/>
      <c r="D270" s="31"/>
      <c r="E270" s="31"/>
      <c r="F270" s="31"/>
      <c r="G270" s="38"/>
      <c r="H270" s="31"/>
      <c r="I270" s="38"/>
      <c r="J270" s="19"/>
      <c r="K270" s="31"/>
      <c r="L270" s="31"/>
      <c r="M270" s="38"/>
      <c r="N270" s="31"/>
      <c r="O270" s="38"/>
      <c r="P270" s="19"/>
      <c r="Q270" s="31"/>
      <c r="R270" s="31"/>
      <c r="S270" s="38"/>
      <c r="T270" s="31"/>
      <c r="U270" s="38"/>
      <c r="V270" s="19"/>
      <c r="W270" s="56"/>
      <c r="X270" s="19"/>
      <c r="Y270" s="19"/>
      <c r="Z270" s="31"/>
      <c r="AA270" s="19"/>
      <c r="AB270" s="38"/>
      <c r="AC270" s="19"/>
      <c r="AD270" s="31"/>
      <c r="AE270" s="19"/>
      <c r="AF270" s="38"/>
      <c r="AG270" s="19"/>
      <c r="AH270" s="31"/>
      <c r="AI270" s="19"/>
      <c r="AJ270" s="38"/>
      <c r="AK270" s="19"/>
      <c r="AL270" s="31"/>
      <c r="AM270" s="19"/>
      <c r="AN270" s="37"/>
      <c r="AO270" s="19"/>
      <c r="AP270" s="19"/>
      <c r="AQ270" s="19"/>
      <c r="AR270" s="19"/>
      <c r="AS270" s="19"/>
      <c r="AT270" s="19"/>
      <c r="AU270" s="19"/>
      <c r="AV270" s="19"/>
    </row>
    <row r="271" spans="1:48" ht="8.85" customHeight="1" x14ac:dyDescent="0.25">
      <c r="A271" s="11">
        <v>26</v>
      </c>
      <c r="B271" s="25"/>
      <c r="C271" s="11" t="s">
        <v>246</v>
      </c>
      <c r="D271" s="31"/>
      <c r="E271" s="36">
        <v>1265614</v>
      </c>
      <c r="F271" s="31"/>
      <c r="G271" s="47">
        <f t="shared" ref="G271:G285" si="3">(E271/$AP271)</f>
        <v>263.72452594290479</v>
      </c>
      <c r="H271" s="31"/>
      <c r="I271" s="47">
        <f>IF(G$287,G271/G$287*100,0)</f>
        <v>212.51710757838188</v>
      </c>
      <c r="J271" s="19"/>
      <c r="K271" s="36">
        <v>1260808</v>
      </c>
      <c r="L271" s="31"/>
      <c r="M271" s="47">
        <f t="shared" ref="M271:M285" si="4">(K271/$AP271)</f>
        <v>262.72306730568869</v>
      </c>
      <c r="N271" s="31"/>
      <c r="O271" s="47">
        <f>IF(M$287,M271/M$287*100,0)</f>
        <v>1063.7239935786499</v>
      </c>
      <c r="P271" s="19"/>
      <c r="Q271" s="36">
        <v>0</v>
      </c>
      <c r="R271" s="31"/>
      <c r="S271" s="47">
        <f t="shared" ref="S271:S285" si="5">(Q271/$AP271)</f>
        <v>0</v>
      </c>
      <c r="T271" s="31"/>
      <c r="U271" s="47">
        <f>IF(S$287,S271/S$287*100,0)</f>
        <v>0</v>
      </c>
      <c r="V271" s="19"/>
      <c r="W271" s="36">
        <f t="shared" ref="W271:W285" si="6">(E271+K271+Q271)</f>
        <v>2526422</v>
      </c>
      <c r="X271" s="19"/>
      <c r="Y271" s="19"/>
      <c r="Z271" s="36">
        <v>1490</v>
      </c>
      <c r="AA271" s="19"/>
      <c r="AB271" s="47">
        <f t="shared" ref="AB271:AB285" si="7">IF($W271,Z271/$W271*100,0)</f>
        <v>5.8976687188442789E-2</v>
      </c>
      <c r="AC271" s="19"/>
      <c r="AD271" s="36">
        <v>0</v>
      </c>
      <c r="AE271" s="19"/>
      <c r="AF271" s="47">
        <f t="shared" ref="AF271:AF285" si="8">IF($W271,AD271/$W271*100,0)</f>
        <v>0</v>
      </c>
      <c r="AG271" s="19"/>
      <c r="AH271" s="36">
        <v>0</v>
      </c>
      <c r="AI271" s="19"/>
      <c r="AJ271" s="47">
        <f t="shared" ref="AJ271:AJ285" si="9">IF($W271,AH271/$W271*100,0)</f>
        <v>0</v>
      </c>
      <c r="AK271" s="19"/>
      <c r="AL271" s="36">
        <v>981176</v>
      </c>
      <c r="AM271" s="19"/>
      <c r="AN271" s="30">
        <v>26</v>
      </c>
      <c r="AO271" s="19"/>
      <c r="AP271" s="35">
        <v>4799</v>
      </c>
      <c r="AQ271" s="19"/>
      <c r="AR271" s="35">
        <f t="shared" ref="AR271:AR285" si="10">IF(E271,AP271,0)</f>
        <v>4799</v>
      </c>
      <c r="AS271" s="19"/>
      <c r="AT271" s="35">
        <f t="shared" ref="AT271:AT285" si="11">IF(K271,AP271,0)</f>
        <v>4799</v>
      </c>
      <c r="AU271" s="19"/>
      <c r="AV271" s="35">
        <f t="shared" ref="AV271:AV285" si="12">IF(Q271,AP271,0)</f>
        <v>0</v>
      </c>
    </row>
    <row r="272" spans="1:48" ht="8.85" customHeight="1" x14ac:dyDescent="0.25">
      <c r="A272" s="11">
        <v>27</v>
      </c>
      <c r="B272" s="25"/>
      <c r="C272" s="11" t="s">
        <v>247</v>
      </c>
      <c r="D272" s="31"/>
      <c r="E272" s="36">
        <v>1280676</v>
      </c>
      <c r="F272" s="31"/>
      <c r="G272" s="47">
        <f t="shared" si="3"/>
        <v>158.3231549017184</v>
      </c>
      <c r="H272" s="31"/>
      <c r="I272" s="47">
        <f>IF(G$287,G272/G$287*100,0)</f>
        <v>127.58153160802952</v>
      </c>
      <c r="J272" s="19"/>
      <c r="K272" s="36">
        <v>10000</v>
      </c>
      <c r="L272" s="31"/>
      <c r="M272" s="47">
        <f t="shared" si="4"/>
        <v>1.2362467548522684</v>
      </c>
      <c r="N272" s="31"/>
      <c r="O272" s="47">
        <f>IF(M$287,M272/M$287*100,0)</f>
        <v>5.0053668625527168</v>
      </c>
      <c r="P272" s="19"/>
      <c r="Q272" s="36">
        <v>1500</v>
      </c>
      <c r="R272" s="31"/>
      <c r="S272" s="47">
        <f t="shared" si="5"/>
        <v>0.18543701322784029</v>
      </c>
      <c r="T272" s="31"/>
      <c r="U272" s="47">
        <f>IF(S$287,S272/S$287*100,0)</f>
        <v>3.0026470536738019</v>
      </c>
      <c r="V272" s="19"/>
      <c r="W272" s="36">
        <f t="shared" si="6"/>
        <v>1292176</v>
      </c>
      <c r="X272" s="19"/>
      <c r="Y272" s="19"/>
      <c r="Z272" s="36">
        <v>5030</v>
      </c>
      <c r="AA272" s="19"/>
      <c r="AB272" s="47">
        <f t="shared" si="7"/>
        <v>0.38926585852082068</v>
      </c>
      <c r="AC272" s="19"/>
      <c r="AD272" s="36">
        <v>0</v>
      </c>
      <c r="AE272" s="19"/>
      <c r="AF272" s="47">
        <f t="shared" si="8"/>
        <v>0</v>
      </c>
      <c r="AG272" s="19"/>
      <c r="AH272" s="36">
        <v>0</v>
      </c>
      <c r="AI272" s="19"/>
      <c r="AJ272" s="47">
        <f t="shared" si="9"/>
        <v>0</v>
      </c>
      <c r="AK272" s="19"/>
      <c r="AL272" s="36">
        <v>0</v>
      </c>
      <c r="AM272" s="19"/>
      <c r="AN272" s="30">
        <v>27</v>
      </c>
      <c r="AO272" s="19"/>
      <c r="AP272" s="35">
        <v>8089</v>
      </c>
      <c r="AQ272" s="19"/>
      <c r="AR272" s="35">
        <f t="shared" si="10"/>
        <v>8089</v>
      </c>
      <c r="AS272" s="19"/>
      <c r="AT272" s="35">
        <f t="shared" si="11"/>
        <v>8089</v>
      </c>
      <c r="AU272" s="19"/>
      <c r="AV272" s="35">
        <f t="shared" si="12"/>
        <v>8089</v>
      </c>
    </row>
    <row r="273" spans="1:48" ht="8.85" customHeight="1" x14ac:dyDescent="0.25">
      <c r="A273" s="11">
        <v>28</v>
      </c>
      <c r="B273" s="25"/>
      <c r="C273" s="11" t="s">
        <v>248</v>
      </c>
      <c r="D273" s="31"/>
      <c r="E273" s="36">
        <v>250973</v>
      </c>
      <c r="F273" s="31"/>
      <c r="G273" s="47">
        <f t="shared" si="3"/>
        <v>30.824490297224269</v>
      </c>
      <c r="H273" s="31"/>
      <c r="I273" s="47">
        <f>IF(G$287,G273/G$287*100,0)</f>
        <v>24.839295841457702</v>
      </c>
      <c r="J273" s="19"/>
      <c r="K273" s="36">
        <v>61170</v>
      </c>
      <c r="L273" s="31"/>
      <c r="M273" s="47">
        <f t="shared" si="4"/>
        <v>7.5128960943257184</v>
      </c>
      <c r="N273" s="31"/>
      <c r="O273" s="47">
        <f>IF(M$287,M273/M$287*100,0)</f>
        <v>30.418523652127572</v>
      </c>
      <c r="P273" s="19"/>
      <c r="Q273" s="36">
        <v>144392</v>
      </c>
      <c r="R273" s="31"/>
      <c r="S273" s="47">
        <f t="shared" si="5"/>
        <v>17.734217636944241</v>
      </c>
      <c r="T273" s="31"/>
      <c r="U273" s="47">
        <f>IF(S$287,S273/S$287*100,0)</f>
        <v>287.15732317881213</v>
      </c>
      <c r="V273" s="19"/>
      <c r="W273" s="36">
        <f t="shared" si="6"/>
        <v>456535</v>
      </c>
      <c r="X273" s="19"/>
      <c r="Y273" s="19"/>
      <c r="Z273" s="36">
        <v>29721</v>
      </c>
      <c r="AA273" s="19"/>
      <c r="AB273" s="47">
        <f t="shared" si="7"/>
        <v>6.5101251820780446</v>
      </c>
      <c r="AC273" s="19"/>
      <c r="AD273" s="36">
        <v>0</v>
      </c>
      <c r="AE273" s="19"/>
      <c r="AF273" s="47">
        <f t="shared" si="8"/>
        <v>0</v>
      </c>
      <c r="AG273" s="19"/>
      <c r="AH273" s="36">
        <v>0</v>
      </c>
      <c r="AI273" s="19"/>
      <c r="AJ273" s="47">
        <f t="shared" si="9"/>
        <v>0</v>
      </c>
      <c r="AK273" s="19"/>
      <c r="AL273" s="36">
        <v>24409</v>
      </c>
      <c r="AM273" s="19"/>
      <c r="AN273" s="30">
        <v>28</v>
      </c>
      <c r="AO273" s="19"/>
      <c r="AP273" s="35">
        <v>8142</v>
      </c>
      <c r="AQ273" s="19"/>
      <c r="AR273" s="35">
        <f t="shared" si="10"/>
        <v>8142</v>
      </c>
      <c r="AS273" s="19"/>
      <c r="AT273" s="35">
        <f t="shared" si="11"/>
        <v>8142</v>
      </c>
      <c r="AU273" s="19"/>
      <c r="AV273" s="35">
        <f t="shared" si="12"/>
        <v>8142</v>
      </c>
    </row>
    <row r="274" spans="1:48" ht="8.85" customHeight="1" x14ac:dyDescent="0.25">
      <c r="A274" s="11">
        <v>29</v>
      </c>
      <c r="B274" s="25"/>
      <c r="C274" s="11" t="s">
        <v>249</v>
      </c>
      <c r="D274" s="31"/>
      <c r="E274" s="36">
        <v>388264</v>
      </c>
      <c r="F274" s="31"/>
      <c r="G274" s="47">
        <f t="shared" si="3"/>
        <v>83.497634408602153</v>
      </c>
      <c r="H274" s="31"/>
      <c r="I274" s="47">
        <f>IF(G$287,G274/G$287*100,0)</f>
        <v>67.284890135682531</v>
      </c>
      <c r="J274" s="19"/>
      <c r="K274" s="36">
        <v>0</v>
      </c>
      <c r="L274" s="31"/>
      <c r="M274" s="47">
        <f t="shared" si="4"/>
        <v>0</v>
      </c>
      <c r="N274" s="31"/>
      <c r="O274" s="47">
        <f>IF(M$287,M274/M$287*100,0)</f>
        <v>0</v>
      </c>
      <c r="P274" s="19"/>
      <c r="Q274" s="36">
        <v>22386</v>
      </c>
      <c r="R274" s="31"/>
      <c r="S274" s="47">
        <f t="shared" si="5"/>
        <v>4.814193548387097</v>
      </c>
      <c r="T274" s="31"/>
      <c r="U274" s="47">
        <f>IF(S$287,S274/S$287*100,0)</f>
        <v>77.952744289076563</v>
      </c>
      <c r="V274" s="19"/>
      <c r="W274" s="36">
        <f t="shared" si="6"/>
        <v>410650</v>
      </c>
      <c r="X274" s="19"/>
      <c r="Y274" s="19"/>
      <c r="Z274" s="36">
        <v>5000</v>
      </c>
      <c r="AA274" s="19"/>
      <c r="AB274" s="47">
        <f t="shared" si="7"/>
        <v>1.2175818823815903</v>
      </c>
      <c r="AC274" s="19"/>
      <c r="AD274" s="36">
        <v>0</v>
      </c>
      <c r="AE274" s="19"/>
      <c r="AF274" s="47">
        <f t="shared" si="8"/>
        <v>0</v>
      </c>
      <c r="AG274" s="19"/>
      <c r="AH274" s="36">
        <v>0</v>
      </c>
      <c r="AI274" s="19"/>
      <c r="AJ274" s="47">
        <f t="shared" si="9"/>
        <v>0</v>
      </c>
      <c r="AK274" s="19"/>
      <c r="AL274" s="36">
        <v>0</v>
      </c>
      <c r="AM274" s="19"/>
      <c r="AN274" s="30">
        <v>29</v>
      </c>
      <c r="AO274" s="19"/>
      <c r="AP274" s="35">
        <v>4650</v>
      </c>
      <c r="AQ274" s="19"/>
      <c r="AR274" s="35">
        <f t="shared" si="10"/>
        <v>4650</v>
      </c>
      <c r="AS274" s="19"/>
      <c r="AT274" s="35">
        <f t="shared" si="11"/>
        <v>0</v>
      </c>
      <c r="AU274" s="19"/>
      <c r="AV274" s="35">
        <f t="shared" si="12"/>
        <v>4650</v>
      </c>
    </row>
    <row r="275" spans="1:48" ht="8.85" customHeight="1" x14ac:dyDescent="0.25">
      <c r="A275" s="11">
        <v>30</v>
      </c>
      <c r="B275" s="25"/>
      <c r="C275" s="11" t="s">
        <v>250</v>
      </c>
      <c r="D275" s="31"/>
      <c r="E275" s="36">
        <v>172015</v>
      </c>
      <c r="F275" s="31"/>
      <c r="G275" s="47">
        <f t="shared" si="3"/>
        <v>26.885745545482962</v>
      </c>
      <c r="H275" s="31"/>
      <c r="I275" s="47">
        <f>IF(G$287,G275/G$287*100,0)</f>
        <v>21.665337563831251</v>
      </c>
      <c r="J275" s="19"/>
      <c r="K275" s="36">
        <v>15000</v>
      </c>
      <c r="L275" s="31"/>
      <c r="M275" s="47">
        <f t="shared" si="4"/>
        <v>2.3444826508283838</v>
      </c>
      <c r="N275" s="31"/>
      <c r="O275" s="47">
        <f>IF(M$287,M275/M$287*100,0)</f>
        <v>9.4924380785844633</v>
      </c>
      <c r="P275" s="19"/>
      <c r="Q275" s="36">
        <v>17000</v>
      </c>
      <c r="R275" s="31"/>
      <c r="S275" s="47">
        <f t="shared" si="5"/>
        <v>2.6570803376055019</v>
      </c>
      <c r="T275" s="31"/>
      <c r="U275" s="47">
        <f>IF(S$287,S275/S$287*100,0)</f>
        <v>43.024174668317755</v>
      </c>
      <c r="V275" s="19"/>
      <c r="W275" s="36">
        <f t="shared" si="6"/>
        <v>204015</v>
      </c>
      <c r="X275" s="19"/>
      <c r="Y275" s="19"/>
      <c r="Z275" s="36">
        <v>0</v>
      </c>
      <c r="AA275" s="19"/>
      <c r="AB275" s="47">
        <f t="shared" si="7"/>
        <v>0</v>
      </c>
      <c r="AC275" s="19"/>
      <c r="AD275" s="36">
        <v>0</v>
      </c>
      <c r="AE275" s="19"/>
      <c r="AF275" s="47">
        <f t="shared" si="8"/>
        <v>0</v>
      </c>
      <c r="AG275" s="19"/>
      <c r="AH275" s="36">
        <v>0</v>
      </c>
      <c r="AI275" s="19"/>
      <c r="AJ275" s="47">
        <f t="shared" si="9"/>
        <v>0</v>
      </c>
      <c r="AK275" s="19"/>
      <c r="AL275" s="36">
        <v>55907</v>
      </c>
      <c r="AM275" s="19"/>
      <c r="AN275" s="30">
        <v>30</v>
      </c>
      <c r="AO275" s="19"/>
      <c r="AP275" s="35">
        <v>6398</v>
      </c>
      <c r="AQ275" s="19"/>
      <c r="AR275" s="35">
        <f t="shared" si="10"/>
        <v>6398</v>
      </c>
      <c r="AS275" s="19"/>
      <c r="AT275" s="35">
        <f t="shared" si="11"/>
        <v>6398</v>
      </c>
      <c r="AU275" s="19"/>
      <c r="AV275" s="35">
        <f t="shared" si="12"/>
        <v>6398</v>
      </c>
    </row>
    <row r="276" spans="1:48" ht="8.85" customHeight="1" x14ac:dyDescent="0.25">
      <c r="A276" s="57"/>
      <c r="B276" s="11"/>
      <c r="C276" s="11"/>
      <c r="D276" s="31"/>
      <c r="E276" s="277"/>
      <c r="F276" s="31"/>
      <c r="G276" s="38"/>
      <c r="H276" s="31"/>
      <c r="I276" s="38"/>
      <c r="J276" s="19"/>
      <c r="K276" s="277"/>
      <c r="L276" s="31"/>
      <c r="M276" s="38"/>
      <c r="N276" s="31"/>
      <c r="O276" s="38"/>
      <c r="P276" s="19"/>
      <c r="Q276" s="277"/>
      <c r="R276" s="31"/>
      <c r="S276" s="38"/>
      <c r="T276" s="31"/>
      <c r="U276" s="38"/>
      <c r="V276" s="19"/>
      <c r="W276" s="30"/>
      <c r="X276" s="19"/>
      <c r="Y276" s="19"/>
      <c r="Z276" s="277"/>
      <c r="AA276" s="19"/>
      <c r="AB276" s="38"/>
      <c r="AC276" s="19"/>
      <c r="AD276" s="277"/>
      <c r="AE276" s="19"/>
      <c r="AF276" s="38"/>
      <c r="AG276" s="19"/>
      <c r="AH276" s="277"/>
      <c r="AI276" s="19"/>
      <c r="AJ276" s="38"/>
      <c r="AK276" s="19"/>
      <c r="AL276" s="277"/>
      <c r="AM276" s="19"/>
      <c r="AN276" s="37"/>
      <c r="AO276" s="19"/>
      <c r="AP276" s="19"/>
      <c r="AQ276" s="19"/>
      <c r="AR276" s="19"/>
      <c r="AS276" s="19"/>
      <c r="AT276" s="19"/>
      <c r="AU276" s="19"/>
      <c r="AV276" s="19"/>
    </row>
    <row r="277" spans="1:48" ht="8.85" customHeight="1" x14ac:dyDescent="0.25">
      <c r="A277" s="11">
        <v>31</v>
      </c>
      <c r="B277" s="25"/>
      <c r="C277" s="11" t="s">
        <v>216</v>
      </c>
      <c r="D277" s="31"/>
      <c r="E277" s="36">
        <v>470673</v>
      </c>
      <c r="F277" s="31"/>
      <c r="G277" s="47">
        <f t="shared" si="3"/>
        <v>101.7231467473525</v>
      </c>
      <c r="H277" s="31"/>
      <c r="I277" s="47">
        <f t="shared" ref="I277:I285" si="13">IF(G$287,G277/G$287*100,0)</f>
        <v>81.971552866489262</v>
      </c>
      <c r="J277" s="19"/>
      <c r="K277" s="36">
        <v>0</v>
      </c>
      <c r="L277" s="31"/>
      <c r="M277" s="47">
        <f t="shared" si="4"/>
        <v>0</v>
      </c>
      <c r="N277" s="31"/>
      <c r="O277" s="47">
        <f t="shared" ref="O277:O285" si="14">IF(M$287,M277/M$287*100,0)</f>
        <v>0</v>
      </c>
      <c r="P277" s="19"/>
      <c r="Q277" s="36">
        <v>0</v>
      </c>
      <c r="R277" s="31"/>
      <c r="S277" s="47">
        <f t="shared" si="5"/>
        <v>0</v>
      </c>
      <c r="T277" s="31"/>
      <c r="U277" s="47">
        <f t="shared" ref="U277:U285" si="15">IF(S$287,S277/S$287*100,0)</f>
        <v>0</v>
      </c>
      <c r="V277" s="19"/>
      <c r="W277" s="36">
        <f t="shared" si="6"/>
        <v>470673</v>
      </c>
      <c r="X277" s="19"/>
      <c r="Y277" s="19"/>
      <c r="Z277" s="36">
        <v>0</v>
      </c>
      <c r="AA277" s="19"/>
      <c r="AB277" s="47">
        <f t="shared" si="7"/>
        <v>0</v>
      </c>
      <c r="AC277" s="19"/>
      <c r="AD277" s="36">
        <v>0</v>
      </c>
      <c r="AE277" s="19"/>
      <c r="AF277" s="47">
        <f t="shared" si="8"/>
        <v>0</v>
      </c>
      <c r="AG277" s="19"/>
      <c r="AH277" s="36">
        <v>0</v>
      </c>
      <c r="AI277" s="19"/>
      <c r="AJ277" s="47">
        <f t="shared" si="9"/>
        <v>0</v>
      </c>
      <c r="AK277" s="19"/>
      <c r="AL277" s="36">
        <v>107884</v>
      </c>
      <c r="AM277" s="19"/>
      <c r="AN277" s="30">
        <v>31</v>
      </c>
      <c r="AO277" s="19"/>
      <c r="AP277" s="35">
        <v>4627</v>
      </c>
      <c r="AQ277" s="19"/>
      <c r="AR277" s="35">
        <f t="shared" si="10"/>
        <v>4627</v>
      </c>
      <c r="AS277" s="19"/>
      <c r="AT277" s="35">
        <f t="shared" si="11"/>
        <v>0</v>
      </c>
      <c r="AU277" s="19"/>
      <c r="AV277" s="35">
        <f t="shared" si="12"/>
        <v>0</v>
      </c>
    </row>
    <row r="278" spans="1:48" ht="8.85" customHeight="1" x14ac:dyDescent="0.25">
      <c r="A278" s="11">
        <v>32</v>
      </c>
      <c r="B278" s="25"/>
      <c r="C278" s="11" t="s">
        <v>251</v>
      </c>
      <c r="D278" s="31"/>
      <c r="E278" s="36">
        <v>2787799</v>
      </c>
      <c r="F278" s="31"/>
      <c r="G278" s="47">
        <f>(E278/$AP278)</f>
        <v>177.71396697902722</v>
      </c>
      <c r="H278" s="31"/>
      <c r="I278" s="47">
        <f t="shared" si="13"/>
        <v>143.20722770713931</v>
      </c>
      <c r="J278" s="19"/>
      <c r="K278" s="36">
        <v>44687</v>
      </c>
      <c r="L278" s="31"/>
      <c r="M278" s="47">
        <f>(K278/$AP278)</f>
        <v>2.848664499266909</v>
      </c>
      <c r="N278" s="31"/>
      <c r="O278" s="47">
        <f t="shared" si="14"/>
        <v>11.533790346624464</v>
      </c>
      <c r="P278" s="19"/>
      <c r="Q278" s="36">
        <v>0</v>
      </c>
      <c r="R278" s="31"/>
      <c r="S278" s="47">
        <f>(Q278/$AP278)</f>
        <v>0</v>
      </c>
      <c r="T278" s="31"/>
      <c r="U278" s="47">
        <f t="shared" si="15"/>
        <v>0</v>
      </c>
      <c r="V278" s="19"/>
      <c r="W278" s="36">
        <f>(E278+K278+Q278)</f>
        <v>2832486</v>
      </c>
      <c r="X278" s="19"/>
      <c r="Y278" s="19"/>
      <c r="Z278" s="36">
        <v>0</v>
      </c>
      <c r="AA278" s="19"/>
      <c r="AB278" s="47">
        <f>IF($W278,Z278/$W278*100,0)</f>
        <v>0</v>
      </c>
      <c r="AC278" s="19"/>
      <c r="AD278" s="36">
        <v>0</v>
      </c>
      <c r="AE278" s="19"/>
      <c r="AF278" s="47">
        <f>IF($W278,AD278/$W278*100,0)</f>
        <v>0</v>
      </c>
      <c r="AG278" s="19"/>
      <c r="AH278" s="36">
        <v>0</v>
      </c>
      <c r="AI278" s="19"/>
      <c r="AJ278" s="47">
        <f>IF($W278,AH278/$W278*100,0)</f>
        <v>0</v>
      </c>
      <c r="AK278" s="19"/>
      <c r="AL278" s="36">
        <v>501214</v>
      </c>
      <c r="AM278" s="19"/>
      <c r="AN278" s="30">
        <v>32</v>
      </c>
      <c r="AO278" s="19"/>
      <c r="AP278" s="35">
        <v>15687</v>
      </c>
      <c r="AQ278" s="19"/>
      <c r="AR278" s="35">
        <f>IF(E278,AP278,0)</f>
        <v>15687</v>
      </c>
      <c r="AS278" s="19"/>
      <c r="AT278" s="35">
        <f>IF(K278,AP278,0)</f>
        <v>15687</v>
      </c>
      <c r="AU278" s="19"/>
      <c r="AV278" s="35">
        <f>IF(Q278,AP278,0)</f>
        <v>0</v>
      </c>
    </row>
    <row r="279" spans="1:48" ht="8.85" customHeight="1" x14ac:dyDescent="0.25">
      <c r="A279" s="11">
        <v>33</v>
      </c>
      <c r="B279" s="25"/>
      <c r="C279" s="11" t="s">
        <v>252</v>
      </c>
      <c r="D279" s="31"/>
      <c r="E279" s="36">
        <v>602496</v>
      </c>
      <c r="F279" s="31"/>
      <c r="G279" s="47">
        <f>(E279/$AP279)</f>
        <v>74.400592738947893</v>
      </c>
      <c r="H279" s="31"/>
      <c r="I279" s="47">
        <f t="shared" si="13"/>
        <v>59.954221983970754</v>
      </c>
      <c r="J279" s="19"/>
      <c r="K279" s="36">
        <v>0</v>
      </c>
      <c r="L279" s="31"/>
      <c r="M279" s="47">
        <f>(K279/$AP279)</f>
        <v>0</v>
      </c>
      <c r="N279" s="31"/>
      <c r="O279" s="47">
        <f t="shared" si="14"/>
        <v>0</v>
      </c>
      <c r="P279" s="19"/>
      <c r="Q279" s="36">
        <v>0</v>
      </c>
      <c r="R279" s="31"/>
      <c r="S279" s="47">
        <f>(Q279/$AP279)</f>
        <v>0</v>
      </c>
      <c r="T279" s="31"/>
      <c r="U279" s="47">
        <f t="shared" si="15"/>
        <v>0</v>
      </c>
      <c r="V279" s="19"/>
      <c r="W279" s="36">
        <f>(E279+K279+Q279)</f>
        <v>602496</v>
      </c>
      <c r="X279" s="19"/>
      <c r="Y279" s="19"/>
      <c r="Z279" s="36">
        <v>0</v>
      </c>
      <c r="AA279" s="19"/>
      <c r="AB279" s="47">
        <f>IF($W279,Z279/$W279*100,0)</f>
        <v>0</v>
      </c>
      <c r="AC279" s="19"/>
      <c r="AD279" s="36">
        <v>0</v>
      </c>
      <c r="AE279" s="19"/>
      <c r="AF279" s="47">
        <f>IF($W279,AD279/$W279*100,0)</f>
        <v>0</v>
      </c>
      <c r="AG279" s="19"/>
      <c r="AH279" s="36">
        <v>0</v>
      </c>
      <c r="AI279" s="19"/>
      <c r="AJ279" s="47">
        <f>IF($W279,AH279/$W279*100,0)</f>
        <v>0</v>
      </c>
      <c r="AK279" s="19"/>
      <c r="AL279" s="36">
        <v>190231</v>
      </c>
      <c r="AM279" s="19"/>
      <c r="AN279" s="30">
        <v>33</v>
      </c>
      <c r="AO279" s="19"/>
      <c r="AP279" s="35">
        <v>8098</v>
      </c>
      <c r="AQ279" s="19"/>
      <c r="AR279" s="35">
        <f>IF(E279,AP279,0)</f>
        <v>8098</v>
      </c>
      <c r="AS279" s="19"/>
      <c r="AT279" s="35">
        <f>IF(K279,AP279,0)</f>
        <v>0</v>
      </c>
      <c r="AU279" s="19"/>
      <c r="AV279" s="35">
        <f>IF(Q279,AP279,0)</f>
        <v>0</v>
      </c>
    </row>
    <row r="280" spans="1:48" ht="8.85" customHeight="1" x14ac:dyDescent="0.25">
      <c r="A280" s="11">
        <v>34</v>
      </c>
      <c r="B280" s="25"/>
      <c r="C280" s="11" t="s">
        <v>253</v>
      </c>
      <c r="D280" s="31"/>
      <c r="E280" s="36">
        <v>2109522</v>
      </c>
      <c r="F280" s="31"/>
      <c r="G280" s="47">
        <f>(E280/$AP280)</f>
        <v>219.49037561127875</v>
      </c>
      <c r="H280" s="31"/>
      <c r="I280" s="47">
        <f t="shared" si="13"/>
        <v>176.87190677252411</v>
      </c>
      <c r="J280" s="19"/>
      <c r="K280" s="36">
        <v>73313</v>
      </c>
      <c r="L280" s="31"/>
      <c r="M280" s="47">
        <f>(K280/$AP280)</f>
        <v>7.6280303818541251</v>
      </c>
      <c r="N280" s="31"/>
      <c r="O280" s="47">
        <f t="shared" si="14"/>
        <v>30.884684105351308</v>
      </c>
      <c r="P280" s="19"/>
      <c r="Q280" s="36">
        <v>0</v>
      </c>
      <c r="R280" s="31"/>
      <c r="S280" s="47">
        <f>(Q280/$AP280)</f>
        <v>0</v>
      </c>
      <c r="T280" s="31"/>
      <c r="U280" s="47">
        <f t="shared" si="15"/>
        <v>0</v>
      </c>
      <c r="V280" s="19"/>
      <c r="W280" s="36">
        <f>(E280+K280+Q280)</f>
        <v>2182835</v>
      </c>
      <c r="X280" s="19"/>
      <c r="Y280" s="19"/>
      <c r="Z280" s="36">
        <v>5000</v>
      </c>
      <c r="AA280" s="19"/>
      <c r="AB280" s="47">
        <f>IF($W280,Z280/$W280*100,0)</f>
        <v>0.2290599152020194</v>
      </c>
      <c r="AC280" s="19"/>
      <c r="AD280" s="36">
        <v>0</v>
      </c>
      <c r="AE280" s="19"/>
      <c r="AF280" s="47">
        <f>IF($W280,AD280/$W280*100,0)</f>
        <v>0</v>
      </c>
      <c r="AG280" s="19"/>
      <c r="AH280" s="36">
        <v>0</v>
      </c>
      <c r="AI280" s="19"/>
      <c r="AJ280" s="47">
        <f>IF($W280,AH280/$W280*100,0)</f>
        <v>0</v>
      </c>
      <c r="AK280" s="19"/>
      <c r="AL280" s="36">
        <v>1187054</v>
      </c>
      <c r="AM280" s="19"/>
      <c r="AN280" s="30">
        <v>34</v>
      </c>
      <c r="AO280" s="19"/>
      <c r="AP280" s="35">
        <v>9611</v>
      </c>
      <c r="AQ280" s="19"/>
      <c r="AR280" s="35">
        <f>IF(E280,AP280,0)</f>
        <v>9611</v>
      </c>
      <c r="AS280" s="19"/>
      <c r="AT280" s="35">
        <f>IF(K280,AP280,0)</f>
        <v>9611</v>
      </c>
      <c r="AU280" s="19"/>
      <c r="AV280" s="35">
        <f>IF(Q280,AP280,0)</f>
        <v>0</v>
      </c>
    </row>
    <row r="281" spans="1:48" ht="8.85" customHeight="1" x14ac:dyDescent="0.25">
      <c r="A281" s="11">
        <v>35</v>
      </c>
      <c r="B281" s="25"/>
      <c r="C281" s="11" t="s">
        <v>254</v>
      </c>
      <c r="D281" s="31"/>
      <c r="E281" s="36">
        <v>45806</v>
      </c>
      <c r="F281" s="31"/>
      <c r="G281" s="47">
        <f>(E281/$AP281)</f>
        <v>13.855414398064125</v>
      </c>
      <c r="H281" s="31"/>
      <c r="I281" s="47">
        <f t="shared" si="13"/>
        <v>11.165107157359833</v>
      </c>
      <c r="J281" s="19"/>
      <c r="K281" s="36">
        <v>33032</v>
      </c>
      <c r="L281" s="31"/>
      <c r="M281" s="47">
        <f>(K281/$AP281)</f>
        <v>9.9915305505142165</v>
      </c>
      <c r="N281" s="31"/>
      <c r="O281" s="47">
        <f t="shared" si="14"/>
        <v>40.454121094702742</v>
      </c>
      <c r="P281" s="19"/>
      <c r="Q281" s="36">
        <v>23840</v>
      </c>
      <c r="R281" s="31"/>
      <c r="S281" s="47">
        <f>(Q281/$AP281)</f>
        <v>7.2111312764670297</v>
      </c>
      <c r="T281" s="31"/>
      <c r="U281" s="47">
        <f t="shared" si="15"/>
        <v>116.76461836847558</v>
      </c>
      <c r="V281" s="19"/>
      <c r="W281" s="36">
        <f>(E281+K281+Q281)</f>
        <v>102678</v>
      </c>
      <c r="X281" s="19"/>
      <c r="Y281" s="19"/>
      <c r="Z281" s="36">
        <v>5000</v>
      </c>
      <c r="AA281" s="19"/>
      <c r="AB281" s="47">
        <f>IF($W281,Z281/$W281*100,0)</f>
        <v>4.8695923177311595</v>
      </c>
      <c r="AC281" s="19"/>
      <c r="AD281" s="36">
        <v>0</v>
      </c>
      <c r="AE281" s="19"/>
      <c r="AF281" s="47">
        <f>IF($W281,AD281/$W281*100,0)</f>
        <v>0</v>
      </c>
      <c r="AG281" s="19"/>
      <c r="AH281" s="36">
        <v>0</v>
      </c>
      <c r="AI281" s="19"/>
      <c r="AJ281" s="47">
        <f>IF($W281,AH281/$W281*100,0)</f>
        <v>0</v>
      </c>
      <c r="AK281" s="19"/>
      <c r="AL281" s="36">
        <v>0</v>
      </c>
      <c r="AM281" s="19"/>
      <c r="AN281" s="30">
        <v>35</v>
      </c>
      <c r="AO281" s="19"/>
      <c r="AP281" s="35">
        <v>3306</v>
      </c>
      <c r="AQ281" s="19"/>
      <c r="AR281" s="35">
        <f>IF(E281,AP281,0)</f>
        <v>3306</v>
      </c>
      <c r="AS281" s="19"/>
      <c r="AT281" s="35">
        <f>IF(K281,AP281,0)</f>
        <v>3306</v>
      </c>
      <c r="AU281" s="19"/>
      <c r="AV281" s="35">
        <f>IF(Q281,AP281,0)</f>
        <v>3306</v>
      </c>
    </row>
    <row r="282" spans="1:48" ht="8.85" customHeight="1" x14ac:dyDescent="0.25">
      <c r="A282" s="11"/>
      <c r="B282" s="25"/>
      <c r="C282" s="11"/>
      <c r="D282" s="31"/>
      <c r="E282" s="36"/>
      <c r="F282" s="31"/>
      <c r="G282" s="47"/>
      <c r="H282" s="31"/>
      <c r="I282" s="47"/>
      <c r="J282" s="19"/>
      <c r="K282" s="36"/>
      <c r="L282" s="31"/>
      <c r="M282" s="47"/>
      <c r="N282" s="31"/>
      <c r="O282" s="47"/>
      <c r="P282" s="19"/>
      <c r="Q282" s="36"/>
      <c r="R282" s="31"/>
      <c r="S282" s="47"/>
      <c r="T282" s="31"/>
      <c r="U282" s="47"/>
      <c r="V282" s="19"/>
      <c r="W282" s="36"/>
      <c r="X282" s="19"/>
      <c r="Y282" s="19"/>
      <c r="Z282" s="36"/>
      <c r="AA282" s="19"/>
      <c r="AB282" s="47"/>
      <c r="AC282" s="19"/>
      <c r="AD282" s="36"/>
      <c r="AE282" s="19"/>
      <c r="AF282" s="47"/>
      <c r="AG282" s="19"/>
      <c r="AH282" s="36"/>
      <c r="AI282" s="19"/>
      <c r="AJ282" s="47"/>
      <c r="AK282" s="19"/>
      <c r="AL282" s="36"/>
      <c r="AM282" s="19"/>
      <c r="AN282" s="30"/>
      <c r="AO282" s="19"/>
      <c r="AP282" s="35"/>
      <c r="AQ282" s="19"/>
      <c r="AR282" s="35"/>
      <c r="AS282" s="19"/>
      <c r="AT282" s="35"/>
      <c r="AU282" s="19"/>
      <c r="AV282" s="35"/>
    </row>
    <row r="283" spans="1:48" ht="8.85" customHeight="1" x14ac:dyDescent="0.25">
      <c r="A283" s="11">
        <v>36</v>
      </c>
      <c r="B283" s="25"/>
      <c r="C283" s="11" t="s">
        <v>220</v>
      </c>
      <c r="D283" s="31"/>
      <c r="E283" s="36">
        <v>141936</v>
      </c>
      <c r="F283" s="31"/>
      <c r="G283" s="47">
        <f>(E283/$AP283)</f>
        <v>43.194157029823494</v>
      </c>
      <c r="H283" s="31"/>
      <c r="I283" s="47">
        <f>IF(G$287,G283/G$287*100,0)</f>
        <v>34.807143110579872</v>
      </c>
      <c r="J283" s="19"/>
      <c r="K283" s="36">
        <v>61233</v>
      </c>
      <c r="L283" s="31"/>
      <c r="M283" s="47">
        <f>(K283/$AP283)</f>
        <v>18.63451004260499</v>
      </c>
      <c r="N283" s="31"/>
      <c r="O283" s="47">
        <f>IF(M$287,M283/M$287*100,0)</f>
        <v>75.4481730294264</v>
      </c>
      <c r="P283" s="19"/>
      <c r="Q283" s="36">
        <v>13147</v>
      </c>
      <c r="R283" s="31"/>
      <c r="S283" s="47">
        <f>(Q283/$AP283)</f>
        <v>4.0009129640900793</v>
      </c>
      <c r="T283" s="31"/>
      <c r="U283" s="47">
        <f>IF(S$287,S283/S$287*100,0)</f>
        <v>64.783881677764171</v>
      </c>
      <c r="V283" s="19"/>
      <c r="W283" s="36">
        <f>(E283+K283+Q283)</f>
        <v>216316</v>
      </c>
      <c r="X283" s="19"/>
      <c r="Y283" s="19"/>
      <c r="Z283" s="36">
        <v>2384</v>
      </c>
      <c r="AA283" s="19"/>
      <c r="AB283" s="47">
        <f>IF($W283,Z283/$W283*100,0)</f>
        <v>1.1020913848259029</v>
      </c>
      <c r="AC283" s="19"/>
      <c r="AD283" s="36">
        <v>5000</v>
      </c>
      <c r="AE283" s="19"/>
      <c r="AF283" s="47">
        <f>IF($W283,AD283/$W283*100,0)</f>
        <v>2.3114332735442593</v>
      </c>
      <c r="AG283" s="19"/>
      <c r="AH283" s="36">
        <v>0</v>
      </c>
      <c r="AI283" s="19"/>
      <c r="AJ283" s="47">
        <f>IF($W283,AH283/$W283*100,0)</f>
        <v>0</v>
      </c>
      <c r="AK283" s="19"/>
      <c r="AL283" s="36">
        <v>48935</v>
      </c>
      <c r="AM283" s="19"/>
      <c r="AN283" s="30">
        <v>36</v>
      </c>
      <c r="AO283" s="19"/>
      <c r="AP283" s="35">
        <v>3286</v>
      </c>
      <c r="AQ283" s="19"/>
      <c r="AR283" s="35">
        <f>IF(E283,AP283,0)</f>
        <v>3286</v>
      </c>
      <c r="AS283" s="19"/>
      <c r="AT283" s="35">
        <f>IF(K283,AP283,0)</f>
        <v>3286</v>
      </c>
      <c r="AU283" s="19"/>
      <c r="AV283" s="35">
        <f>IF(Q283,AP283,0)</f>
        <v>3286</v>
      </c>
    </row>
    <row r="284" spans="1:48" ht="8.85" customHeight="1" x14ac:dyDescent="0.25">
      <c r="A284" s="11">
        <v>37</v>
      </c>
      <c r="B284" s="25"/>
      <c r="C284" s="11" t="s">
        <v>255</v>
      </c>
      <c r="D284" s="31"/>
      <c r="E284" s="36">
        <v>233425</v>
      </c>
      <c r="F284" s="31"/>
      <c r="G284" s="47">
        <f>(E284/$AP284)</f>
        <v>45.796546988424566</v>
      </c>
      <c r="H284" s="31"/>
      <c r="I284" s="47">
        <f>IF(G$287,G284/G$287*100,0)</f>
        <v>36.904226742887388</v>
      </c>
      <c r="J284" s="19"/>
      <c r="K284" s="36">
        <v>0</v>
      </c>
      <c r="L284" s="31"/>
      <c r="M284" s="47">
        <f>(K284/$AP284)</f>
        <v>0</v>
      </c>
      <c r="N284" s="31"/>
      <c r="O284" s="47">
        <f>IF(M$287,M284/M$287*100,0)</f>
        <v>0</v>
      </c>
      <c r="P284" s="19"/>
      <c r="Q284" s="36">
        <v>0</v>
      </c>
      <c r="R284" s="31"/>
      <c r="S284" s="47">
        <f>(Q284/$AP284)</f>
        <v>0</v>
      </c>
      <c r="T284" s="31"/>
      <c r="U284" s="47">
        <f>IF(S$287,S284/S$287*100,0)</f>
        <v>0</v>
      </c>
      <c r="V284" s="19"/>
      <c r="W284" s="36">
        <f>(E284+K284+Q284)</f>
        <v>233425</v>
      </c>
      <c r="X284" s="19"/>
      <c r="Y284" s="19"/>
      <c r="Z284" s="36">
        <v>0</v>
      </c>
      <c r="AA284" s="19"/>
      <c r="AB284" s="47">
        <f>IF($W284,Z284/$W284*100,0)</f>
        <v>0</v>
      </c>
      <c r="AC284" s="19"/>
      <c r="AD284" s="36">
        <v>0</v>
      </c>
      <c r="AE284" s="19"/>
      <c r="AF284" s="47">
        <f>IF($W284,AD284/$W284*100,0)</f>
        <v>0</v>
      </c>
      <c r="AG284" s="19"/>
      <c r="AH284" s="36">
        <v>0</v>
      </c>
      <c r="AI284" s="19"/>
      <c r="AJ284" s="47">
        <f>IF($W284,AH284/$W284*100,0)</f>
        <v>0</v>
      </c>
      <c r="AK284" s="19"/>
      <c r="AL284" s="36">
        <v>89978</v>
      </c>
      <c r="AM284" s="19"/>
      <c r="AN284" s="30">
        <v>37</v>
      </c>
      <c r="AO284" s="19"/>
      <c r="AP284" s="35">
        <v>5097</v>
      </c>
      <c r="AQ284" s="19"/>
      <c r="AR284" s="35">
        <f>IF(E284,AP284,0)</f>
        <v>5097</v>
      </c>
      <c r="AS284" s="19"/>
      <c r="AT284" s="35">
        <f>IF(K284,AP284,0)</f>
        <v>0</v>
      </c>
      <c r="AU284" s="19"/>
      <c r="AV284" s="35">
        <f>IF(Q284,AP284,0)</f>
        <v>0</v>
      </c>
    </row>
    <row r="285" spans="1:48" ht="8.85" customHeight="1" x14ac:dyDescent="0.25">
      <c r="A285" s="59">
        <v>38</v>
      </c>
      <c r="B285" s="25"/>
      <c r="C285" s="20" t="s">
        <v>256</v>
      </c>
      <c r="D285" s="31"/>
      <c r="E285" s="42">
        <v>1859093</v>
      </c>
      <c r="F285" s="31"/>
      <c r="G285" s="47">
        <f t="shared" si="3"/>
        <v>226.41493118986725</v>
      </c>
      <c r="H285" s="38"/>
      <c r="I285" s="47">
        <f t="shared" si="13"/>
        <v>182.4519206812266</v>
      </c>
      <c r="J285" s="19"/>
      <c r="K285" s="42">
        <v>491005</v>
      </c>
      <c r="L285" s="31"/>
      <c r="M285" s="47">
        <f t="shared" si="4"/>
        <v>59.798441115576665</v>
      </c>
      <c r="N285" s="38"/>
      <c r="O285" s="47">
        <f t="shared" si="14"/>
        <v>242.11439538054464</v>
      </c>
      <c r="P285" s="19"/>
      <c r="Q285" s="42">
        <v>1124</v>
      </c>
      <c r="R285" s="31"/>
      <c r="S285" s="47">
        <f t="shared" si="5"/>
        <v>0.13688953842406529</v>
      </c>
      <c r="T285" s="38"/>
      <c r="U285" s="47">
        <f t="shared" si="15"/>
        <v>2.2165530067223758</v>
      </c>
      <c r="V285" s="19"/>
      <c r="W285" s="42">
        <f t="shared" si="6"/>
        <v>2351222</v>
      </c>
      <c r="X285" s="19"/>
      <c r="Y285" s="19"/>
      <c r="Z285" s="42">
        <v>5940</v>
      </c>
      <c r="AA285" s="19"/>
      <c r="AB285" s="47">
        <f t="shared" si="7"/>
        <v>0.25263458746132861</v>
      </c>
      <c r="AC285" s="19"/>
      <c r="AD285" s="42">
        <v>0</v>
      </c>
      <c r="AE285" s="19"/>
      <c r="AF285" s="47">
        <f t="shared" si="8"/>
        <v>0</v>
      </c>
      <c r="AG285" s="19"/>
      <c r="AH285" s="42">
        <v>153</v>
      </c>
      <c r="AI285" s="19"/>
      <c r="AJ285" s="47">
        <f t="shared" si="9"/>
        <v>6.5072545255190706E-3</v>
      </c>
      <c r="AK285" s="19"/>
      <c r="AL285" s="42">
        <v>872057</v>
      </c>
      <c r="AM285" s="19"/>
      <c r="AN285" s="41">
        <v>38</v>
      </c>
      <c r="AO285" s="19"/>
      <c r="AP285" s="43">
        <v>8211</v>
      </c>
      <c r="AQ285" s="19"/>
      <c r="AR285" s="43">
        <f t="shared" si="10"/>
        <v>8211</v>
      </c>
      <c r="AS285" s="19"/>
      <c r="AT285" s="43">
        <f t="shared" si="11"/>
        <v>8211</v>
      </c>
      <c r="AU285" s="19"/>
      <c r="AV285" s="43">
        <f t="shared" si="12"/>
        <v>8211</v>
      </c>
    </row>
    <row r="286" spans="1:48" ht="8.85" customHeight="1" x14ac:dyDescent="0.25">
      <c r="A286" s="31"/>
      <c r="B286" s="31"/>
      <c r="C286" s="30"/>
      <c r="D286" s="31"/>
      <c r="E286" s="31"/>
      <c r="F286" s="31"/>
      <c r="G286" s="38"/>
      <c r="H286" s="38"/>
      <c r="I286" s="38"/>
      <c r="J286" s="19"/>
      <c r="K286" s="31"/>
      <c r="L286" s="31"/>
      <c r="M286" s="38"/>
      <c r="N286" s="38"/>
      <c r="O286" s="38"/>
      <c r="P286" s="19"/>
      <c r="Q286" s="31"/>
      <c r="R286" s="31"/>
      <c r="S286" s="38"/>
      <c r="T286" s="38"/>
      <c r="U286" s="38"/>
      <c r="V286" s="19"/>
      <c r="W286" s="30"/>
      <c r="X286" s="19"/>
      <c r="Y286" s="19"/>
      <c r="Z286" s="31"/>
      <c r="AA286" s="19"/>
      <c r="AB286" s="38"/>
      <c r="AC286" s="19"/>
      <c r="AD286" s="31"/>
      <c r="AE286" s="19"/>
      <c r="AF286" s="38"/>
      <c r="AG286" s="19"/>
      <c r="AH286" s="31"/>
      <c r="AI286" s="19"/>
      <c r="AJ286" s="38"/>
      <c r="AK286" s="19"/>
      <c r="AL286" s="31"/>
      <c r="AM286" s="19"/>
      <c r="AN286" s="31"/>
      <c r="AO286" s="19"/>
      <c r="AP286" s="35"/>
      <c r="AQ286" s="19"/>
      <c r="AR286" s="35"/>
      <c r="AS286" s="19"/>
      <c r="AT286" s="35"/>
      <c r="AU286" s="19"/>
      <c r="AV286" s="35"/>
    </row>
    <row r="287" spans="1:48" ht="8.85" customHeight="1" x14ac:dyDescent="0.25">
      <c r="A287" s="41">
        <f>A285</f>
        <v>38</v>
      </c>
      <c r="B287" s="31"/>
      <c r="C287" s="44" t="s">
        <v>68</v>
      </c>
      <c r="D287" s="31"/>
      <c r="E287" s="45">
        <f>SUM(E241:E285)</f>
        <v>44550221</v>
      </c>
      <c r="F287" s="31"/>
      <c r="G287" s="46">
        <f>IF(AR287=0,0,IF(ISNONTEXT(H$287),E287/$AP287,E287/AR287))</f>
        <v>124.09566879016376</v>
      </c>
      <c r="H287" s="38"/>
      <c r="I287" s="47">
        <f>IF(G$287,G287/G$287*100,0)</f>
        <v>100</v>
      </c>
      <c r="J287" s="19"/>
      <c r="K287" s="45">
        <f>SUM(K241:K285)</f>
        <v>3425301</v>
      </c>
      <c r="L287" s="31"/>
      <c r="M287" s="46">
        <f>IF(AT287=0,0,IF(ISNONTEXT(N$287),K287/$AP287,K287/AT287))</f>
        <v>24.698424487147133</v>
      </c>
      <c r="N287" s="281" t="s">
        <v>384</v>
      </c>
      <c r="O287" s="47">
        <f>IF(M$287,M287/M$287*100,0)</f>
        <v>100</v>
      </c>
      <c r="P287" s="19"/>
      <c r="Q287" s="45">
        <f>SUM(Q241:Q285)</f>
        <v>1106750</v>
      </c>
      <c r="R287" s="31"/>
      <c r="S287" s="46">
        <f>IF(AV287=0,0,IF(ISNONTEXT(T$287),Q287/$AP287,Q287/AV287))</f>
        <v>6.1757845631891435</v>
      </c>
      <c r="T287" s="281" t="s">
        <v>384</v>
      </c>
      <c r="U287" s="47">
        <f>IF(S$287,S287/S$287*100,0)</f>
        <v>100</v>
      </c>
      <c r="V287" s="19"/>
      <c r="W287" s="45">
        <f>SUM(W241:W285)</f>
        <v>49082272</v>
      </c>
      <c r="X287" s="19"/>
      <c r="Y287" s="19"/>
      <c r="Z287" s="45">
        <f>SUM(Z241:Z285)</f>
        <v>282070</v>
      </c>
      <c r="AA287" s="19"/>
      <c r="AB287" s="47">
        <f>IF($W287,Z287/$W287*100,0)</f>
        <v>0.57468814809550794</v>
      </c>
      <c r="AC287" s="19"/>
      <c r="AD287" s="45">
        <f>SUM(AD241:AD285)</f>
        <v>19066</v>
      </c>
      <c r="AE287" s="19"/>
      <c r="AF287" s="47">
        <f>IF($W287,AD287/$W287*100,0)</f>
        <v>3.884498256315437E-2</v>
      </c>
      <c r="AG287" s="19"/>
      <c r="AH287" s="45">
        <f>SUM(AH241:AH285)</f>
        <v>137378</v>
      </c>
      <c r="AI287" s="19"/>
      <c r="AJ287" s="47">
        <f>IF($W287,AH287/$W287*100,0)</f>
        <v>0.2798933187118966</v>
      </c>
      <c r="AK287" s="19"/>
      <c r="AL287" s="45">
        <f>SUM(AL241:AL285)</f>
        <v>17483908</v>
      </c>
      <c r="AM287" s="19"/>
      <c r="AN287" s="41">
        <f>AN285</f>
        <v>38</v>
      </c>
      <c r="AO287" s="19"/>
      <c r="AP287" s="43">
        <f>SUM(AP241:AP285)</f>
        <v>358999</v>
      </c>
      <c r="AQ287" s="19"/>
      <c r="AR287" s="43">
        <f>SUM(AR241:AR285)</f>
        <v>335977</v>
      </c>
      <c r="AS287" s="19"/>
      <c r="AT287" s="43">
        <f>SUM(AT241:AT285)</f>
        <v>138685</v>
      </c>
      <c r="AU287" s="19"/>
      <c r="AV287" s="43">
        <f>SUM(AV241:AV285)</f>
        <v>179208</v>
      </c>
    </row>
    <row r="288" spans="1:48" ht="8.85" customHeight="1" x14ac:dyDescent="0.25">
      <c r="A288" s="31"/>
      <c r="B288" s="19"/>
      <c r="C288" s="11"/>
      <c r="D288" s="19"/>
      <c r="E288" s="19"/>
      <c r="F288" s="19"/>
      <c r="G288" s="19"/>
      <c r="H288" s="19"/>
      <c r="I288" s="19"/>
      <c r="J288" s="19"/>
      <c r="K288" s="19"/>
      <c r="L288" s="19"/>
      <c r="M288" s="19"/>
      <c r="N288" s="19"/>
      <c r="O288" s="19"/>
      <c r="P288" s="19"/>
      <c r="Q288" s="19"/>
      <c r="R288" s="19"/>
      <c r="S288" s="19"/>
      <c r="T288" s="19"/>
      <c r="U288" s="19"/>
      <c r="V288" s="19"/>
      <c r="W288" s="11"/>
      <c r="X288" s="19"/>
      <c r="Y288" s="19"/>
      <c r="Z288" s="19"/>
      <c r="AA288" s="19"/>
      <c r="AB288" s="19"/>
      <c r="AC288" s="19"/>
      <c r="AD288" s="19"/>
      <c r="AE288" s="19"/>
      <c r="AF288" s="19"/>
      <c r="AG288" s="19"/>
      <c r="AH288" s="19"/>
      <c r="AI288" s="19"/>
      <c r="AJ288" s="19"/>
      <c r="AK288" s="19"/>
      <c r="AL288" s="19"/>
      <c r="AM288" s="19"/>
      <c r="AN288" s="31"/>
      <c r="AO288" s="19"/>
      <c r="AP288" s="19"/>
      <c r="AQ288" s="19"/>
      <c r="AR288" s="19"/>
      <c r="AS288" s="19"/>
      <c r="AT288" s="19"/>
      <c r="AU288" s="19"/>
      <c r="AV288" s="19"/>
    </row>
    <row r="289" spans="1:48" ht="12" thickBot="1" x14ac:dyDescent="0.3">
      <c r="A289" s="61">
        <f>(A60+A219+A287)</f>
        <v>171</v>
      </c>
      <c r="B289" s="31"/>
      <c r="C289" s="44" t="s">
        <v>257</v>
      </c>
      <c r="D289" s="31"/>
      <c r="E289" s="62">
        <f>(E60+E219+E287)</f>
        <v>636292456</v>
      </c>
      <c r="F289" s="31"/>
      <c r="G289" s="46">
        <f>(E289/$AP289)</f>
        <v>72.546626097233698</v>
      </c>
      <c r="H289" s="38"/>
      <c r="I289" s="47"/>
      <c r="J289" s="19"/>
      <c r="K289" s="62">
        <f>(K60+K219+K287)</f>
        <v>76510352</v>
      </c>
      <c r="L289" s="31"/>
      <c r="M289" s="46">
        <f>(K289/$AP289)</f>
        <v>8.7232967274277033</v>
      </c>
      <c r="N289" s="38"/>
      <c r="O289" s="47"/>
      <c r="P289" s="19"/>
      <c r="Q289" s="62">
        <f>(Q60+Q219+Q287)</f>
        <v>271748549</v>
      </c>
      <c r="R289" s="31"/>
      <c r="S289" s="46">
        <f>(Q289/$AP289)</f>
        <v>30.983300510431935</v>
      </c>
      <c r="T289" s="38"/>
      <c r="U289" s="47"/>
      <c r="V289" s="19"/>
      <c r="W289" s="62">
        <f>(W60+W219+W287)</f>
        <v>984551357</v>
      </c>
      <c r="X289" s="19"/>
      <c r="Y289" s="19"/>
      <c r="Z289" s="62">
        <f>(Z60+Z219+Z287)</f>
        <v>16269089</v>
      </c>
      <c r="AA289" s="19"/>
      <c r="AB289" s="47">
        <f>IF($W289,Z289/$W289*100,0)</f>
        <v>1.6524368063005981</v>
      </c>
      <c r="AC289" s="19"/>
      <c r="AD289" s="62">
        <f>(AD60+AD219+AD287)</f>
        <v>4089985</v>
      </c>
      <c r="AE289" s="19"/>
      <c r="AF289" s="47">
        <f>IF($W289,AD289/$W289*100,0)</f>
        <v>0.41541611526111583</v>
      </c>
      <c r="AG289" s="19"/>
      <c r="AH289" s="62">
        <f>(AH60+AH219+AH287)</f>
        <v>1083357</v>
      </c>
      <c r="AI289" s="19"/>
      <c r="AJ289" s="47">
        <f>IF($W289,AH289/$W289*100,0)</f>
        <v>0.11003560071270106</v>
      </c>
      <c r="AK289" s="19"/>
      <c r="AL289" s="62">
        <f>(AL60+AL219+AL287)</f>
        <v>219587029</v>
      </c>
      <c r="AM289" s="19"/>
      <c r="AN289" s="61">
        <f>(AN60+AN219+AN287)</f>
        <v>171</v>
      </c>
      <c r="AO289" s="19"/>
      <c r="AP289" s="63">
        <f>(AP60+AP219+AP287)</f>
        <v>8770807</v>
      </c>
      <c r="AQ289" s="19"/>
      <c r="AR289" s="63">
        <f>(AR60+AR219+AR287)</f>
        <v>8711962</v>
      </c>
      <c r="AS289" s="19"/>
      <c r="AT289" s="63">
        <f>(AT60+AT219+AT287)</f>
        <v>6503247</v>
      </c>
      <c r="AU289" s="19"/>
      <c r="AV289" s="63">
        <f>(AV60+AV219+AV287)</f>
        <v>8578651</v>
      </c>
    </row>
    <row r="290" spans="1:48" ht="8.85" customHeight="1" thickTop="1" x14ac:dyDescent="0.25">
      <c r="A290" s="19"/>
      <c r="B290" s="19"/>
      <c r="C290" s="11"/>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row>
    <row r="291" spans="1:48" ht="8.85" customHeight="1" x14ac:dyDescent="0.25">
      <c r="A291" s="19"/>
      <c r="B291" s="19"/>
      <c r="C291" s="11"/>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row>
    <row r="292" spans="1:48" ht="10.5" customHeight="1" x14ac:dyDescent="0.25">
      <c r="A292" s="19"/>
      <c r="B292" s="19"/>
      <c r="C292" s="65" t="s">
        <v>258</v>
      </c>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row>
    <row r="293" spans="1:48" ht="6.6" customHeight="1" x14ac:dyDescent="0.25">
      <c r="A293" s="19"/>
      <c r="B293" s="19"/>
      <c r="C293" s="11"/>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row>
    <row r="294" spans="1:48" ht="8.85" customHeight="1" x14ac:dyDescent="0.25">
      <c r="A294" s="19"/>
      <c r="B294" s="19"/>
      <c r="C294" s="11"/>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row>
    <row r="295" spans="1:48" ht="8.85" customHeight="1" x14ac:dyDescent="0.25">
      <c r="A295" s="19"/>
      <c r="B295" s="19"/>
      <c r="C295" s="11"/>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row>
    <row r="296" spans="1:48" ht="8.85" customHeight="1" x14ac:dyDescent="0.25">
      <c r="A296" s="19"/>
      <c r="B296" s="19"/>
      <c r="C296" s="11"/>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row>
    <row r="297" spans="1:48" ht="8.85" customHeight="1" x14ac:dyDescent="0.25">
      <c r="A297" s="19"/>
      <c r="B297" s="19"/>
      <c r="C297" s="11"/>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row>
    <row r="298" spans="1:48" ht="8.85" customHeight="1" x14ac:dyDescent="0.25">
      <c r="A298" s="19"/>
      <c r="B298" s="19"/>
      <c r="C298" s="11"/>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row>
    <row r="299" spans="1:48" ht="8.85" customHeight="1" x14ac:dyDescent="0.25">
      <c r="A299" s="19"/>
      <c r="B299" s="19"/>
      <c r="C299" s="11"/>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row>
    <row r="300" spans="1:48" ht="8.85" hidden="1" customHeight="1" x14ac:dyDescent="0.25">
      <c r="A300" s="19"/>
      <c r="B300" s="19"/>
      <c r="C300" s="11"/>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row>
    <row r="301" spans="1:48" ht="8.85" hidden="1" customHeight="1" x14ac:dyDescent="0.25">
      <c r="A301" s="19"/>
      <c r="B301" s="19"/>
      <c r="C301" s="11"/>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row>
    <row r="302" spans="1:48" ht="8.85" customHeight="1" x14ac:dyDescent="0.25">
      <c r="A302" s="19"/>
      <c r="B302" s="19"/>
      <c r="C302" s="11"/>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row>
    <row r="303" spans="1:48" ht="8.85" customHeight="1" x14ac:dyDescent="0.25">
      <c r="A303" s="19"/>
      <c r="B303" s="19"/>
      <c r="C303" s="11"/>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row>
    <row r="304" spans="1:48" ht="9.75" customHeight="1" x14ac:dyDescent="0.25">
      <c r="A304" s="49" t="s">
        <v>570</v>
      </c>
      <c r="B304" s="19"/>
      <c r="C304" s="11"/>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50" t="s">
        <v>571</v>
      </c>
      <c r="AP304" s="19"/>
      <c r="AQ304" s="19"/>
      <c r="AR304" s="19"/>
      <c r="AS304" s="19"/>
      <c r="AT304" s="19"/>
      <c r="AU304" s="19"/>
      <c r="AV304" s="19"/>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V555"/>
  <sheetViews>
    <sheetView showGridLines="0" zoomScaleNormal="100" workbookViewId="0"/>
  </sheetViews>
  <sheetFormatPr defaultColWidth="12.7109375" defaultRowHeight="9.75" customHeight="1" x14ac:dyDescent="0.25"/>
  <cols>
    <col min="1" max="1" width="5" style="20" customWidth="1"/>
    <col min="2" max="2" width="1.5703125" style="20" customWidth="1"/>
    <col min="3" max="3" width="19.5703125" style="20" customWidth="1"/>
    <col min="4" max="4" width="1.5703125" style="20" customWidth="1"/>
    <col min="5" max="5" width="14.42578125" style="20" customWidth="1"/>
    <col min="6" max="6" width="1.5703125" style="20" customWidth="1"/>
    <col min="7" max="7" width="12.7109375" style="20" customWidth="1"/>
    <col min="8" max="8" width="1.5703125" style="20" customWidth="1"/>
    <col min="9" max="9" width="12.7109375" style="20" customWidth="1"/>
    <col min="10" max="10" width="1.5703125" style="20" customWidth="1"/>
    <col min="11" max="11" width="14.42578125" style="20" customWidth="1"/>
    <col min="12" max="12" width="1.5703125" style="20" customWidth="1"/>
    <col min="13" max="13" width="12.7109375" style="20" customWidth="1"/>
    <col min="14" max="14" width="1.5703125" style="20" customWidth="1"/>
    <col min="15" max="15" width="12.7109375" style="20" customWidth="1"/>
    <col min="16" max="16" width="1.5703125" style="20" customWidth="1"/>
    <col min="17" max="17" width="14.42578125" style="20" customWidth="1"/>
    <col min="18" max="18" width="1.5703125" style="20" customWidth="1"/>
    <col min="19" max="19" width="12.7109375" style="20" customWidth="1"/>
    <col min="20" max="20" width="1.5703125" style="20" customWidth="1"/>
    <col min="21" max="21" width="12.7109375" style="20" customWidth="1"/>
    <col min="22" max="22" width="1.5703125" style="20" customWidth="1"/>
    <col min="23" max="23" width="16.140625" style="20" customWidth="1"/>
    <col min="24" max="25" width="1.5703125" style="20" customWidth="1"/>
    <col min="26" max="26" width="13.28515625" style="20" customWidth="1"/>
    <col min="27" max="27" width="1.5703125" style="20" customWidth="1"/>
    <col min="28" max="28" width="12.7109375" style="20" customWidth="1"/>
    <col min="29" max="29" width="2.42578125" style="20" customWidth="1"/>
    <col min="30" max="30" width="11.5703125" style="20" customWidth="1"/>
    <col min="31" max="31" width="1.5703125" style="20" customWidth="1"/>
    <col min="32" max="32" width="12.7109375" style="20" customWidth="1"/>
    <col min="33" max="33" width="2.42578125" style="20" customWidth="1"/>
    <col min="34" max="34" width="13.28515625" style="20" customWidth="1"/>
    <col min="35" max="35" width="1.5703125" style="20" customWidth="1"/>
    <col min="36" max="36" width="12.7109375" style="20" customWidth="1"/>
    <col min="37" max="37" width="2.42578125" style="20" customWidth="1"/>
    <col min="38" max="38" width="15.140625" style="20" customWidth="1"/>
    <col min="39" max="39" width="2.42578125" style="20" customWidth="1"/>
    <col min="40" max="40" width="9.28515625" style="20" customWidth="1"/>
    <col min="41" max="41" width="6.140625" style="20" customWidth="1"/>
    <col min="42" max="42" width="8.42578125" style="20" hidden="1" customWidth="1"/>
    <col min="43" max="43" width="1.5703125" style="20" hidden="1" customWidth="1"/>
    <col min="44" max="44" width="12.7109375" style="20" hidden="1" customWidth="1"/>
    <col min="45" max="45" width="1.5703125" style="20" hidden="1" customWidth="1"/>
    <col min="46" max="46" width="12.7109375" style="20" hidden="1" customWidth="1"/>
    <col min="47" max="47" width="1.5703125" style="20" hidden="1" customWidth="1"/>
    <col min="48" max="48" width="12.7109375" style="20" hidden="1" customWidth="1"/>
    <col min="49" max="256" width="12.7109375" style="20"/>
    <col min="257" max="257" width="5" style="20" customWidth="1"/>
    <col min="258" max="258" width="1.5703125" style="20" customWidth="1"/>
    <col min="259" max="259" width="19.5703125" style="20" customWidth="1"/>
    <col min="260" max="260" width="1.5703125" style="20" customWidth="1"/>
    <col min="261" max="261" width="14.42578125" style="20" customWidth="1"/>
    <col min="262" max="262" width="1.5703125" style="20" customWidth="1"/>
    <col min="263" max="263" width="12.7109375" style="20" customWidth="1"/>
    <col min="264" max="264" width="1.5703125" style="20" customWidth="1"/>
    <col min="265" max="265" width="12.7109375" style="20" customWidth="1"/>
    <col min="266" max="266" width="1.5703125" style="20" customWidth="1"/>
    <col min="267" max="267" width="14.42578125" style="20" customWidth="1"/>
    <col min="268" max="268" width="1.5703125" style="20" customWidth="1"/>
    <col min="269" max="269" width="12.7109375" style="20" customWidth="1"/>
    <col min="270" max="270" width="1.5703125" style="20" customWidth="1"/>
    <col min="271" max="271" width="12.7109375" style="20" customWidth="1"/>
    <col min="272" max="272" width="1.5703125" style="20" customWidth="1"/>
    <col min="273" max="273" width="14.42578125" style="20" customWidth="1"/>
    <col min="274" max="274" width="1.5703125" style="20" customWidth="1"/>
    <col min="275" max="275" width="12.7109375" style="20" customWidth="1"/>
    <col min="276" max="276" width="1.5703125" style="20" customWidth="1"/>
    <col min="277" max="277" width="12.7109375" style="20" customWidth="1"/>
    <col min="278" max="278" width="1.5703125" style="20" customWidth="1"/>
    <col min="279" max="279" width="16.140625" style="20" customWidth="1"/>
    <col min="280" max="281" width="1.5703125" style="20" customWidth="1"/>
    <col min="282" max="282" width="13.28515625" style="20" customWidth="1"/>
    <col min="283" max="283" width="1.5703125" style="20" customWidth="1"/>
    <col min="284" max="284" width="12.7109375" style="20" customWidth="1"/>
    <col min="285" max="285" width="2.42578125" style="20" customWidth="1"/>
    <col min="286" max="286" width="11.5703125" style="20" customWidth="1"/>
    <col min="287" max="287" width="1.5703125" style="20" customWidth="1"/>
    <col min="288" max="288" width="12.7109375" style="20" customWidth="1"/>
    <col min="289" max="289" width="2.42578125" style="20" customWidth="1"/>
    <col min="290" max="290" width="13.28515625" style="20" customWidth="1"/>
    <col min="291" max="291" width="1.5703125" style="20" customWidth="1"/>
    <col min="292" max="292" width="12.7109375" style="20" customWidth="1"/>
    <col min="293" max="293" width="2.42578125" style="20" customWidth="1"/>
    <col min="294" max="294" width="15.140625" style="20" customWidth="1"/>
    <col min="295" max="295" width="2.42578125" style="20" customWidth="1"/>
    <col min="296" max="296" width="9.28515625" style="20" customWidth="1"/>
    <col min="297" max="297" width="4" style="20" bestFit="1" customWidth="1"/>
    <col min="298" max="298" width="8.42578125" style="20" customWidth="1"/>
    <col min="299" max="299" width="1.5703125" style="20" customWidth="1"/>
    <col min="300" max="300" width="12.7109375" style="20" customWidth="1"/>
    <col min="301" max="301" width="1.5703125" style="20" customWidth="1"/>
    <col min="302" max="302" width="12.7109375" style="20" customWidth="1"/>
    <col min="303" max="303" width="1.5703125" style="20" customWidth="1"/>
    <col min="304" max="304" width="12.7109375" style="20" customWidth="1"/>
    <col min="305" max="512" width="12.7109375" style="20"/>
    <col min="513" max="513" width="5" style="20" customWidth="1"/>
    <col min="514" max="514" width="1.5703125" style="20" customWidth="1"/>
    <col min="515" max="515" width="19.5703125" style="20" customWidth="1"/>
    <col min="516" max="516" width="1.5703125" style="20" customWidth="1"/>
    <col min="517" max="517" width="14.42578125" style="20" customWidth="1"/>
    <col min="518" max="518" width="1.5703125" style="20" customWidth="1"/>
    <col min="519" max="519" width="12.7109375" style="20" customWidth="1"/>
    <col min="520" max="520" width="1.5703125" style="20" customWidth="1"/>
    <col min="521" max="521" width="12.7109375" style="20" customWidth="1"/>
    <col min="522" max="522" width="1.5703125" style="20" customWidth="1"/>
    <col min="523" max="523" width="14.42578125" style="20" customWidth="1"/>
    <col min="524" max="524" width="1.5703125" style="20" customWidth="1"/>
    <col min="525" max="525" width="12.7109375" style="20" customWidth="1"/>
    <col min="526" max="526" width="1.5703125" style="20" customWidth="1"/>
    <col min="527" max="527" width="12.7109375" style="20" customWidth="1"/>
    <col min="528" max="528" width="1.5703125" style="20" customWidth="1"/>
    <col min="529" max="529" width="14.42578125" style="20" customWidth="1"/>
    <col min="530" max="530" width="1.5703125" style="20" customWidth="1"/>
    <col min="531" max="531" width="12.7109375" style="20" customWidth="1"/>
    <col min="532" max="532" width="1.5703125" style="20" customWidth="1"/>
    <col min="533" max="533" width="12.7109375" style="20" customWidth="1"/>
    <col min="534" max="534" width="1.5703125" style="20" customWidth="1"/>
    <col min="535" max="535" width="16.140625" style="20" customWidth="1"/>
    <col min="536" max="537" width="1.5703125" style="20" customWidth="1"/>
    <col min="538" max="538" width="13.28515625" style="20" customWidth="1"/>
    <col min="539" max="539" width="1.5703125" style="20" customWidth="1"/>
    <col min="540" max="540" width="12.7109375" style="20" customWidth="1"/>
    <col min="541" max="541" width="2.42578125" style="20" customWidth="1"/>
    <col min="542" max="542" width="11.5703125" style="20" customWidth="1"/>
    <col min="543" max="543" width="1.5703125" style="20" customWidth="1"/>
    <col min="544" max="544" width="12.7109375" style="20" customWidth="1"/>
    <col min="545" max="545" width="2.42578125" style="20" customWidth="1"/>
    <col min="546" max="546" width="13.28515625" style="20" customWidth="1"/>
    <col min="547" max="547" width="1.5703125" style="20" customWidth="1"/>
    <col min="548" max="548" width="12.7109375" style="20" customWidth="1"/>
    <col min="549" max="549" width="2.42578125" style="20" customWidth="1"/>
    <col min="550" max="550" width="15.140625" style="20" customWidth="1"/>
    <col min="551" max="551" width="2.42578125" style="20" customWidth="1"/>
    <col min="552" max="552" width="9.28515625" style="20" customWidth="1"/>
    <col min="553" max="553" width="4" style="20" bestFit="1" customWidth="1"/>
    <col min="554" max="554" width="8.42578125" style="20" customWidth="1"/>
    <col min="555" max="555" width="1.5703125" style="20" customWidth="1"/>
    <col min="556" max="556" width="12.7109375" style="20" customWidth="1"/>
    <col min="557" max="557" width="1.5703125" style="20" customWidth="1"/>
    <col min="558" max="558" width="12.7109375" style="20" customWidth="1"/>
    <col min="559" max="559" width="1.5703125" style="20" customWidth="1"/>
    <col min="560" max="560" width="12.7109375" style="20" customWidth="1"/>
    <col min="561" max="768" width="12.7109375" style="20"/>
    <col min="769" max="769" width="5" style="20" customWidth="1"/>
    <col min="770" max="770" width="1.5703125" style="20" customWidth="1"/>
    <col min="771" max="771" width="19.5703125" style="20" customWidth="1"/>
    <col min="772" max="772" width="1.5703125" style="20" customWidth="1"/>
    <col min="773" max="773" width="14.42578125" style="20" customWidth="1"/>
    <col min="774" max="774" width="1.5703125" style="20" customWidth="1"/>
    <col min="775" max="775" width="12.7109375" style="20" customWidth="1"/>
    <col min="776" max="776" width="1.5703125" style="20" customWidth="1"/>
    <col min="777" max="777" width="12.7109375" style="20" customWidth="1"/>
    <col min="778" max="778" width="1.5703125" style="20" customWidth="1"/>
    <col min="779" max="779" width="14.42578125" style="20" customWidth="1"/>
    <col min="780" max="780" width="1.5703125" style="20" customWidth="1"/>
    <col min="781" max="781" width="12.7109375" style="20" customWidth="1"/>
    <col min="782" max="782" width="1.5703125" style="20" customWidth="1"/>
    <col min="783" max="783" width="12.7109375" style="20" customWidth="1"/>
    <col min="784" max="784" width="1.5703125" style="20" customWidth="1"/>
    <col min="785" max="785" width="14.42578125" style="20" customWidth="1"/>
    <col min="786" max="786" width="1.5703125" style="20" customWidth="1"/>
    <col min="787" max="787" width="12.7109375" style="20" customWidth="1"/>
    <col min="788" max="788" width="1.5703125" style="20" customWidth="1"/>
    <col min="789" max="789" width="12.7109375" style="20" customWidth="1"/>
    <col min="790" max="790" width="1.5703125" style="20" customWidth="1"/>
    <col min="791" max="791" width="16.140625" style="20" customWidth="1"/>
    <col min="792" max="793" width="1.5703125" style="20" customWidth="1"/>
    <col min="794" max="794" width="13.28515625" style="20" customWidth="1"/>
    <col min="795" max="795" width="1.5703125" style="20" customWidth="1"/>
    <col min="796" max="796" width="12.7109375" style="20" customWidth="1"/>
    <col min="797" max="797" width="2.42578125" style="20" customWidth="1"/>
    <col min="798" max="798" width="11.5703125" style="20" customWidth="1"/>
    <col min="799" max="799" width="1.5703125" style="20" customWidth="1"/>
    <col min="800" max="800" width="12.7109375" style="20" customWidth="1"/>
    <col min="801" max="801" width="2.42578125" style="20" customWidth="1"/>
    <col min="802" max="802" width="13.28515625" style="20" customWidth="1"/>
    <col min="803" max="803" width="1.5703125" style="20" customWidth="1"/>
    <col min="804" max="804" width="12.7109375" style="20" customWidth="1"/>
    <col min="805" max="805" width="2.42578125" style="20" customWidth="1"/>
    <col min="806" max="806" width="15.140625" style="20" customWidth="1"/>
    <col min="807" max="807" width="2.42578125" style="20" customWidth="1"/>
    <col min="808" max="808" width="9.28515625" style="20" customWidth="1"/>
    <col min="809" max="809" width="4" style="20" bestFit="1" customWidth="1"/>
    <col min="810" max="810" width="8.42578125" style="20" customWidth="1"/>
    <col min="811" max="811" width="1.5703125" style="20" customWidth="1"/>
    <col min="812" max="812" width="12.7109375" style="20" customWidth="1"/>
    <col min="813" max="813" width="1.5703125" style="20" customWidth="1"/>
    <col min="814" max="814" width="12.7109375" style="20" customWidth="1"/>
    <col min="815" max="815" width="1.5703125" style="20" customWidth="1"/>
    <col min="816" max="816" width="12.7109375" style="20" customWidth="1"/>
    <col min="817" max="1024" width="12.7109375" style="20"/>
    <col min="1025" max="1025" width="5" style="20" customWidth="1"/>
    <col min="1026" max="1026" width="1.5703125" style="20" customWidth="1"/>
    <col min="1027" max="1027" width="19.5703125" style="20" customWidth="1"/>
    <col min="1028" max="1028" width="1.5703125" style="20" customWidth="1"/>
    <col min="1029" max="1029" width="14.42578125" style="20" customWidth="1"/>
    <col min="1030" max="1030" width="1.5703125" style="20" customWidth="1"/>
    <col min="1031" max="1031" width="12.7109375" style="20" customWidth="1"/>
    <col min="1032" max="1032" width="1.5703125" style="20" customWidth="1"/>
    <col min="1033" max="1033" width="12.7109375" style="20" customWidth="1"/>
    <col min="1034" max="1034" width="1.5703125" style="20" customWidth="1"/>
    <col min="1035" max="1035" width="14.42578125" style="20" customWidth="1"/>
    <col min="1036" max="1036" width="1.5703125" style="20" customWidth="1"/>
    <col min="1037" max="1037" width="12.7109375" style="20" customWidth="1"/>
    <col min="1038" max="1038" width="1.5703125" style="20" customWidth="1"/>
    <col min="1039" max="1039" width="12.7109375" style="20" customWidth="1"/>
    <col min="1040" max="1040" width="1.5703125" style="20" customWidth="1"/>
    <col min="1041" max="1041" width="14.42578125" style="20" customWidth="1"/>
    <col min="1042" max="1042" width="1.5703125" style="20" customWidth="1"/>
    <col min="1043" max="1043" width="12.7109375" style="20" customWidth="1"/>
    <col min="1044" max="1044" width="1.5703125" style="20" customWidth="1"/>
    <col min="1045" max="1045" width="12.7109375" style="20" customWidth="1"/>
    <col min="1046" max="1046" width="1.5703125" style="20" customWidth="1"/>
    <col min="1047" max="1047" width="16.140625" style="20" customWidth="1"/>
    <col min="1048" max="1049" width="1.5703125" style="20" customWidth="1"/>
    <col min="1050" max="1050" width="13.28515625" style="20" customWidth="1"/>
    <col min="1051" max="1051" width="1.5703125" style="20" customWidth="1"/>
    <col min="1052" max="1052" width="12.7109375" style="20" customWidth="1"/>
    <col min="1053" max="1053" width="2.42578125" style="20" customWidth="1"/>
    <col min="1054" max="1054" width="11.5703125" style="20" customWidth="1"/>
    <col min="1055" max="1055" width="1.5703125" style="20" customWidth="1"/>
    <col min="1056" max="1056" width="12.7109375" style="20" customWidth="1"/>
    <col min="1057" max="1057" width="2.42578125" style="20" customWidth="1"/>
    <col min="1058" max="1058" width="13.28515625" style="20" customWidth="1"/>
    <col min="1059" max="1059" width="1.5703125" style="20" customWidth="1"/>
    <col min="1060" max="1060" width="12.7109375" style="20" customWidth="1"/>
    <col min="1061" max="1061" width="2.42578125" style="20" customWidth="1"/>
    <col min="1062" max="1062" width="15.140625" style="20" customWidth="1"/>
    <col min="1063" max="1063" width="2.42578125" style="20" customWidth="1"/>
    <col min="1064" max="1064" width="9.28515625" style="20" customWidth="1"/>
    <col min="1065" max="1065" width="4" style="20" bestFit="1" customWidth="1"/>
    <col min="1066" max="1066" width="8.42578125" style="20" customWidth="1"/>
    <col min="1067" max="1067" width="1.5703125" style="20" customWidth="1"/>
    <col min="1068" max="1068" width="12.7109375" style="20" customWidth="1"/>
    <col min="1069" max="1069" width="1.5703125" style="20" customWidth="1"/>
    <col min="1070" max="1070" width="12.7109375" style="20" customWidth="1"/>
    <col min="1071" max="1071" width="1.5703125" style="20" customWidth="1"/>
    <col min="1072" max="1072" width="12.7109375" style="20" customWidth="1"/>
    <col min="1073" max="1280" width="12.7109375" style="20"/>
    <col min="1281" max="1281" width="5" style="20" customWidth="1"/>
    <col min="1282" max="1282" width="1.5703125" style="20" customWidth="1"/>
    <col min="1283" max="1283" width="19.5703125" style="20" customWidth="1"/>
    <col min="1284" max="1284" width="1.5703125" style="20" customWidth="1"/>
    <col min="1285" max="1285" width="14.42578125" style="20" customWidth="1"/>
    <col min="1286" max="1286" width="1.5703125" style="20" customWidth="1"/>
    <col min="1287" max="1287" width="12.7109375" style="20" customWidth="1"/>
    <col min="1288" max="1288" width="1.5703125" style="20" customWidth="1"/>
    <col min="1289" max="1289" width="12.7109375" style="20" customWidth="1"/>
    <col min="1290" max="1290" width="1.5703125" style="20" customWidth="1"/>
    <col min="1291" max="1291" width="14.42578125" style="20" customWidth="1"/>
    <col min="1292" max="1292" width="1.5703125" style="20" customWidth="1"/>
    <col min="1293" max="1293" width="12.7109375" style="20" customWidth="1"/>
    <col min="1294" max="1294" width="1.5703125" style="20" customWidth="1"/>
    <col min="1295" max="1295" width="12.7109375" style="20" customWidth="1"/>
    <col min="1296" max="1296" width="1.5703125" style="20" customWidth="1"/>
    <col min="1297" max="1297" width="14.42578125" style="20" customWidth="1"/>
    <col min="1298" max="1298" width="1.5703125" style="20" customWidth="1"/>
    <col min="1299" max="1299" width="12.7109375" style="20" customWidth="1"/>
    <col min="1300" max="1300" width="1.5703125" style="20" customWidth="1"/>
    <col min="1301" max="1301" width="12.7109375" style="20" customWidth="1"/>
    <col min="1302" max="1302" width="1.5703125" style="20" customWidth="1"/>
    <col min="1303" max="1303" width="16.140625" style="20" customWidth="1"/>
    <col min="1304" max="1305" width="1.5703125" style="20" customWidth="1"/>
    <col min="1306" max="1306" width="13.28515625" style="20" customWidth="1"/>
    <col min="1307" max="1307" width="1.5703125" style="20" customWidth="1"/>
    <col min="1308" max="1308" width="12.7109375" style="20" customWidth="1"/>
    <col min="1309" max="1309" width="2.42578125" style="20" customWidth="1"/>
    <col min="1310" max="1310" width="11.5703125" style="20" customWidth="1"/>
    <col min="1311" max="1311" width="1.5703125" style="20" customWidth="1"/>
    <col min="1312" max="1312" width="12.7109375" style="20" customWidth="1"/>
    <col min="1313" max="1313" width="2.42578125" style="20" customWidth="1"/>
    <col min="1314" max="1314" width="13.28515625" style="20" customWidth="1"/>
    <col min="1315" max="1315" width="1.5703125" style="20" customWidth="1"/>
    <col min="1316" max="1316" width="12.7109375" style="20" customWidth="1"/>
    <col min="1317" max="1317" width="2.42578125" style="20" customWidth="1"/>
    <col min="1318" max="1318" width="15.140625" style="20" customWidth="1"/>
    <col min="1319" max="1319" width="2.42578125" style="20" customWidth="1"/>
    <col min="1320" max="1320" width="9.28515625" style="20" customWidth="1"/>
    <col min="1321" max="1321" width="4" style="20" bestFit="1" customWidth="1"/>
    <col min="1322" max="1322" width="8.42578125" style="20" customWidth="1"/>
    <col min="1323" max="1323" width="1.5703125" style="20" customWidth="1"/>
    <col min="1324" max="1324" width="12.7109375" style="20" customWidth="1"/>
    <col min="1325" max="1325" width="1.5703125" style="20" customWidth="1"/>
    <col min="1326" max="1326" width="12.7109375" style="20" customWidth="1"/>
    <col min="1327" max="1327" width="1.5703125" style="20" customWidth="1"/>
    <col min="1328" max="1328" width="12.7109375" style="20" customWidth="1"/>
    <col min="1329" max="1536" width="12.7109375" style="20"/>
    <col min="1537" max="1537" width="5" style="20" customWidth="1"/>
    <col min="1538" max="1538" width="1.5703125" style="20" customWidth="1"/>
    <col min="1539" max="1539" width="19.5703125" style="20" customWidth="1"/>
    <col min="1540" max="1540" width="1.5703125" style="20" customWidth="1"/>
    <col min="1541" max="1541" width="14.42578125" style="20" customWidth="1"/>
    <col min="1542" max="1542" width="1.5703125" style="20" customWidth="1"/>
    <col min="1543" max="1543" width="12.7109375" style="20" customWidth="1"/>
    <col min="1544" max="1544" width="1.5703125" style="20" customWidth="1"/>
    <col min="1545" max="1545" width="12.7109375" style="20" customWidth="1"/>
    <col min="1546" max="1546" width="1.5703125" style="20" customWidth="1"/>
    <col min="1547" max="1547" width="14.42578125" style="20" customWidth="1"/>
    <col min="1548" max="1548" width="1.5703125" style="20" customWidth="1"/>
    <col min="1549" max="1549" width="12.7109375" style="20" customWidth="1"/>
    <col min="1550" max="1550" width="1.5703125" style="20" customWidth="1"/>
    <col min="1551" max="1551" width="12.7109375" style="20" customWidth="1"/>
    <col min="1552" max="1552" width="1.5703125" style="20" customWidth="1"/>
    <col min="1553" max="1553" width="14.42578125" style="20" customWidth="1"/>
    <col min="1554" max="1554" width="1.5703125" style="20" customWidth="1"/>
    <col min="1555" max="1555" width="12.7109375" style="20" customWidth="1"/>
    <col min="1556" max="1556" width="1.5703125" style="20" customWidth="1"/>
    <col min="1557" max="1557" width="12.7109375" style="20" customWidth="1"/>
    <col min="1558" max="1558" width="1.5703125" style="20" customWidth="1"/>
    <col min="1559" max="1559" width="16.140625" style="20" customWidth="1"/>
    <col min="1560" max="1561" width="1.5703125" style="20" customWidth="1"/>
    <col min="1562" max="1562" width="13.28515625" style="20" customWidth="1"/>
    <col min="1563" max="1563" width="1.5703125" style="20" customWidth="1"/>
    <col min="1564" max="1564" width="12.7109375" style="20" customWidth="1"/>
    <col min="1565" max="1565" width="2.42578125" style="20" customWidth="1"/>
    <col min="1566" max="1566" width="11.5703125" style="20" customWidth="1"/>
    <col min="1567" max="1567" width="1.5703125" style="20" customWidth="1"/>
    <col min="1568" max="1568" width="12.7109375" style="20" customWidth="1"/>
    <col min="1569" max="1569" width="2.42578125" style="20" customWidth="1"/>
    <col min="1570" max="1570" width="13.28515625" style="20" customWidth="1"/>
    <col min="1571" max="1571" width="1.5703125" style="20" customWidth="1"/>
    <col min="1572" max="1572" width="12.7109375" style="20" customWidth="1"/>
    <col min="1573" max="1573" width="2.42578125" style="20" customWidth="1"/>
    <col min="1574" max="1574" width="15.140625" style="20" customWidth="1"/>
    <col min="1575" max="1575" width="2.42578125" style="20" customWidth="1"/>
    <col min="1576" max="1576" width="9.28515625" style="20" customWidth="1"/>
    <col min="1577" max="1577" width="4" style="20" bestFit="1" customWidth="1"/>
    <col min="1578" max="1578" width="8.42578125" style="20" customWidth="1"/>
    <col min="1579" max="1579" width="1.5703125" style="20" customWidth="1"/>
    <col min="1580" max="1580" width="12.7109375" style="20" customWidth="1"/>
    <col min="1581" max="1581" width="1.5703125" style="20" customWidth="1"/>
    <col min="1582" max="1582" width="12.7109375" style="20" customWidth="1"/>
    <col min="1583" max="1583" width="1.5703125" style="20" customWidth="1"/>
    <col min="1584" max="1584" width="12.7109375" style="20" customWidth="1"/>
    <col min="1585" max="1792" width="12.7109375" style="20"/>
    <col min="1793" max="1793" width="5" style="20" customWidth="1"/>
    <col min="1794" max="1794" width="1.5703125" style="20" customWidth="1"/>
    <col min="1795" max="1795" width="19.5703125" style="20" customWidth="1"/>
    <col min="1796" max="1796" width="1.5703125" style="20" customWidth="1"/>
    <col min="1797" max="1797" width="14.42578125" style="20" customWidth="1"/>
    <col min="1798" max="1798" width="1.5703125" style="20" customWidth="1"/>
    <col min="1799" max="1799" width="12.7109375" style="20" customWidth="1"/>
    <col min="1800" max="1800" width="1.5703125" style="20" customWidth="1"/>
    <col min="1801" max="1801" width="12.7109375" style="20" customWidth="1"/>
    <col min="1802" max="1802" width="1.5703125" style="20" customWidth="1"/>
    <col min="1803" max="1803" width="14.42578125" style="20" customWidth="1"/>
    <col min="1804" max="1804" width="1.5703125" style="20" customWidth="1"/>
    <col min="1805" max="1805" width="12.7109375" style="20" customWidth="1"/>
    <col min="1806" max="1806" width="1.5703125" style="20" customWidth="1"/>
    <col min="1807" max="1807" width="12.7109375" style="20" customWidth="1"/>
    <col min="1808" max="1808" width="1.5703125" style="20" customWidth="1"/>
    <col min="1809" max="1809" width="14.42578125" style="20" customWidth="1"/>
    <col min="1810" max="1810" width="1.5703125" style="20" customWidth="1"/>
    <col min="1811" max="1811" width="12.7109375" style="20" customWidth="1"/>
    <col min="1812" max="1812" width="1.5703125" style="20" customWidth="1"/>
    <col min="1813" max="1813" width="12.7109375" style="20" customWidth="1"/>
    <col min="1814" max="1814" width="1.5703125" style="20" customWidth="1"/>
    <col min="1815" max="1815" width="16.140625" style="20" customWidth="1"/>
    <col min="1816" max="1817" width="1.5703125" style="20" customWidth="1"/>
    <col min="1818" max="1818" width="13.28515625" style="20" customWidth="1"/>
    <col min="1819" max="1819" width="1.5703125" style="20" customWidth="1"/>
    <col min="1820" max="1820" width="12.7109375" style="20" customWidth="1"/>
    <col min="1821" max="1821" width="2.42578125" style="20" customWidth="1"/>
    <col min="1822" max="1822" width="11.5703125" style="20" customWidth="1"/>
    <col min="1823" max="1823" width="1.5703125" style="20" customWidth="1"/>
    <col min="1824" max="1824" width="12.7109375" style="20" customWidth="1"/>
    <col min="1825" max="1825" width="2.42578125" style="20" customWidth="1"/>
    <col min="1826" max="1826" width="13.28515625" style="20" customWidth="1"/>
    <col min="1827" max="1827" width="1.5703125" style="20" customWidth="1"/>
    <col min="1828" max="1828" width="12.7109375" style="20" customWidth="1"/>
    <col min="1829" max="1829" width="2.42578125" style="20" customWidth="1"/>
    <col min="1830" max="1830" width="15.140625" style="20" customWidth="1"/>
    <col min="1831" max="1831" width="2.42578125" style="20" customWidth="1"/>
    <col min="1832" max="1832" width="9.28515625" style="20" customWidth="1"/>
    <col min="1833" max="1833" width="4" style="20" bestFit="1" customWidth="1"/>
    <col min="1834" max="1834" width="8.42578125" style="20" customWidth="1"/>
    <col min="1835" max="1835" width="1.5703125" style="20" customWidth="1"/>
    <col min="1836" max="1836" width="12.7109375" style="20" customWidth="1"/>
    <col min="1837" max="1837" width="1.5703125" style="20" customWidth="1"/>
    <col min="1838" max="1838" width="12.7109375" style="20" customWidth="1"/>
    <col min="1839" max="1839" width="1.5703125" style="20" customWidth="1"/>
    <col min="1840" max="1840" width="12.7109375" style="20" customWidth="1"/>
    <col min="1841" max="2048" width="12.7109375" style="20"/>
    <col min="2049" max="2049" width="5" style="20" customWidth="1"/>
    <col min="2050" max="2050" width="1.5703125" style="20" customWidth="1"/>
    <col min="2051" max="2051" width="19.5703125" style="20" customWidth="1"/>
    <col min="2052" max="2052" width="1.5703125" style="20" customWidth="1"/>
    <col min="2053" max="2053" width="14.42578125" style="20" customWidth="1"/>
    <col min="2054" max="2054" width="1.5703125" style="20" customWidth="1"/>
    <col min="2055" max="2055" width="12.7109375" style="20" customWidth="1"/>
    <col min="2056" max="2056" width="1.5703125" style="20" customWidth="1"/>
    <col min="2057" max="2057" width="12.7109375" style="20" customWidth="1"/>
    <col min="2058" max="2058" width="1.5703125" style="20" customWidth="1"/>
    <col min="2059" max="2059" width="14.42578125" style="20" customWidth="1"/>
    <col min="2060" max="2060" width="1.5703125" style="20" customWidth="1"/>
    <col min="2061" max="2061" width="12.7109375" style="20" customWidth="1"/>
    <col min="2062" max="2062" width="1.5703125" style="20" customWidth="1"/>
    <col min="2063" max="2063" width="12.7109375" style="20" customWidth="1"/>
    <col min="2064" max="2064" width="1.5703125" style="20" customWidth="1"/>
    <col min="2065" max="2065" width="14.42578125" style="20" customWidth="1"/>
    <col min="2066" max="2066" width="1.5703125" style="20" customWidth="1"/>
    <col min="2067" max="2067" width="12.7109375" style="20" customWidth="1"/>
    <col min="2068" max="2068" width="1.5703125" style="20" customWidth="1"/>
    <col min="2069" max="2069" width="12.7109375" style="20" customWidth="1"/>
    <col min="2070" max="2070" width="1.5703125" style="20" customWidth="1"/>
    <col min="2071" max="2071" width="16.140625" style="20" customWidth="1"/>
    <col min="2072" max="2073" width="1.5703125" style="20" customWidth="1"/>
    <col min="2074" max="2074" width="13.28515625" style="20" customWidth="1"/>
    <col min="2075" max="2075" width="1.5703125" style="20" customWidth="1"/>
    <col min="2076" max="2076" width="12.7109375" style="20" customWidth="1"/>
    <col min="2077" max="2077" width="2.42578125" style="20" customWidth="1"/>
    <col min="2078" max="2078" width="11.5703125" style="20" customWidth="1"/>
    <col min="2079" max="2079" width="1.5703125" style="20" customWidth="1"/>
    <col min="2080" max="2080" width="12.7109375" style="20" customWidth="1"/>
    <col min="2081" max="2081" width="2.42578125" style="20" customWidth="1"/>
    <col min="2082" max="2082" width="13.28515625" style="20" customWidth="1"/>
    <col min="2083" max="2083" width="1.5703125" style="20" customWidth="1"/>
    <col min="2084" max="2084" width="12.7109375" style="20" customWidth="1"/>
    <col min="2085" max="2085" width="2.42578125" style="20" customWidth="1"/>
    <col min="2086" max="2086" width="15.140625" style="20" customWidth="1"/>
    <col min="2087" max="2087" width="2.42578125" style="20" customWidth="1"/>
    <col min="2088" max="2088" width="9.28515625" style="20" customWidth="1"/>
    <col min="2089" max="2089" width="4" style="20" bestFit="1" customWidth="1"/>
    <col min="2090" max="2090" width="8.42578125" style="20" customWidth="1"/>
    <col min="2091" max="2091" width="1.5703125" style="20" customWidth="1"/>
    <col min="2092" max="2092" width="12.7109375" style="20" customWidth="1"/>
    <col min="2093" max="2093" width="1.5703125" style="20" customWidth="1"/>
    <col min="2094" max="2094" width="12.7109375" style="20" customWidth="1"/>
    <col min="2095" max="2095" width="1.5703125" style="20" customWidth="1"/>
    <col min="2096" max="2096" width="12.7109375" style="20" customWidth="1"/>
    <col min="2097" max="2304" width="12.7109375" style="20"/>
    <col min="2305" max="2305" width="5" style="20" customWidth="1"/>
    <col min="2306" max="2306" width="1.5703125" style="20" customWidth="1"/>
    <col min="2307" max="2307" width="19.5703125" style="20" customWidth="1"/>
    <col min="2308" max="2308" width="1.5703125" style="20" customWidth="1"/>
    <col min="2309" max="2309" width="14.42578125" style="20" customWidth="1"/>
    <col min="2310" max="2310" width="1.5703125" style="20" customWidth="1"/>
    <col min="2311" max="2311" width="12.7109375" style="20" customWidth="1"/>
    <col min="2312" max="2312" width="1.5703125" style="20" customWidth="1"/>
    <col min="2313" max="2313" width="12.7109375" style="20" customWidth="1"/>
    <col min="2314" max="2314" width="1.5703125" style="20" customWidth="1"/>
    <col min="2315" max="2315" width="14.42578125" style="20" customWidth="1"/>
    <col min="2316" max="2316" width="1.5703125" style="20" customWidth="1"/>
    <col min="2317" max="2317" width="12.7109375" style="20" customWidth="1"/>
    <col min="2318" max="2318" width="1.5703125" style="20" customWidth="1"/>
    <col min="2319" max="2319" width="12.7109375" style="20" customWidth="1"/>
    <col min="2320" max="2320" width="1.5703125" style="20" customWidth="1"/>
    <col min="2321" max="2321" width="14.42578125" style="20" customWidth="1"/>
    <col min="2322" max="2322" width="1.5703125" style="20" customWidth="1"/>
    <col min="2323" max="2323" width="12.7109375" style="20" customWidth="1"/>
    <col min="2324" max="2324" width="1.5703125" style="20" customWidth="1"/>
    <col min="2325" max="2325" width="12.7109375" style="20" customWidth="1"/>
    <col min="2326" max="2326" width="1.5703125" style="20" customWidth="1"/>
    <col min="2327" max="2327" width="16.140625" style="20" customWidth="1"/>
    <col min="2328" max="2329" width="1.5703125" style="20" customWidth="1"/>
    <col min="2330" max="2330" width="13.28515625" style="20" customWidth="1"/>
    <col min="2331" max="2331" width="1.5703125" style="20" customWidth="1"/>
    <col min="2332" max="2332" width="12.7109375" style="20" customWidth="1"/>
    <col min="2333" max="2333" width="2.42578125" style="20" customWidth="1"/>
    <col min="2334" max="2334" width="11.5703125" style="20" customWidth="1"/>
    <col min="2335" max="2335" width="1.5703125" style="20" customWidth="1"/>
    <col min="2336" max="2336" width="12.7109375" style="20" customWidth="1"/>
    <col min="2337" max="2337" width="2.42578125" style="20" customWidth="1"/>
    <col min="2338" max="2338" width="13.28515625" style="20" customWidth="1"/>
    <col min="2339" max="2339" width="1.5703125" style="20" customWidth="1"/>
    <col min="2340" max="2340" width="12.7109375" style="20" customWidth="1"/>
    <col min="2341" max="2341" width="2.42578125" style="20" customWidth="1"/>
    <col min="2342" max="2342" width="15.140625" style="20" customWidth="1"/>
    <col min="2343" max="2343" width="2.42578125" style="20" customWidth="1"/>
    <col min="2344" max="2344" width="9.28515625" style="20" customWidth="1"/>
    <col min="2345" max="2345" width="4" style="20" bestFit="1" customWidth="1"/>
    <col min="2346" max="2346" width="8.42578125" style="20" customWidth="1"/>
    <col min="2347" max="2347" width="1.5703125" style="20" customWidth="1"/>
    <col min="2348" max="2348" width="12.7109375" style="20" customWidth="1"/>
    <col min="2349" max="2349" width="1.5703125" style="20" customWidth="1"/>
    <col min="2350" max="2350" width="12.7109375" style="20" customWidth="1"/>
    <col min="2351" max="2351" width="1.5703125" style="20" customWidth="1"/>
    <col min="2352" max="2352" width="12.7109375" style="20" customWidth="1"/>
    <col min="2353" max="2560" width="12.7109375" style="20"/>
    <col min="2561" max="2561" width="5" style="20" customWidth="1"/>
    <col min="2562" max="2562" width="1.5703125" style="20" customWidth="1"/>
    <col min="2563" max="2563" width="19.5703125" style="20" customWidth="1"/>
    <col min="2564" max="2564" width="1.5703125" style="20" customWidth="1"/>
    <col min="2565" max="2565" width="14.42578125" style="20" customWidth="1"/>
    <col min="2566" max="2566" width="1.5703125" style="20" customWidth="1"/>
    <col min="2567" max="2567" width="12.7109375" style="20" customWidth="1"/>
    <col min="2568" max="2568" width="1.5703125" style="20" customWidth="1"/>
    <col min="2569" max="2569" width="12.7109375" style="20" customWidth="1"/>
    <col min="2570" max="2570" width="1.5703125" style="20" customWidth="1"/>
    <col min="2571" max="2571" width="14.42578125" style="20" customWidth="1"/>
    <col min="2572" max="2572" width="1.5703125" style="20" customWidth="1"/>
    <col min="2573" max="2573" width="12.7109375" style="20" customWidth="1"/>
    <col min="2574" max="2574" width="1.5703125" style="20" customWidth="1"/>
    <col min="2575" max="2575" width="12.7109375" style="20" customWidth="1"/>
    <col min="2576" max="2576" width="1.5703125" style="20" customWidth="1"/>
    <col min="2577" max="2577" width="14.42578125" style="20" customWidth="1"/>
    <col min="2578" max="2578" width="1.5703125" style="20" customWidth="1"/>
    <col min="2579" max="2579" width="12.7109375" style="20" customWidth="1"/>
    <col min="2580" max="2580" width="1.5703125" style="20" customWidth="1"/>
    <col min="2581" max="2581" width="12.7109375" style="20" customWidth="1"/>
    <col min="2582" max="2582" width="1.5703125" style="20" customWidth="1"/>
    <col min="2583" max="2583" width="16.140625" style="20" customWidth="1"/>
    <col min="2584" max="2585" width="1.5703125" style="20" customWidth="1"/>
    <col min="2586" max="2586" width="13.28515625" style="20" customWidth="1"/>
    <col min="2587" max="2587" width="1.5703125" style="20" customWidth="1"/>
    <col min="2588" max="2588" width="12.7109375" style="20" customWidth="1"/>
    <col min="2589" max="2589" width="2.42578125" style="20" customWidth="1"/>
    <col min="2590" max="2590" width="11.5703125" style="20" customWidth="1"/>
    <col min="2591" max="2591" width="1.5703125" style="20" customWidth="1"/>
    <col min="2592" max="2592" width="12.7109375" style="20" customWidth="1"/>
    <col min="2593" max="2593" width="2.42578125" style="20" customWidth="1"/>
    <col min="2594" max="2594" width="13.28515625" style="20" customWidth="1"/>
    <col min="2595" max="2595" width="1.5703125" style="20" customWidth="1"/>
    <col min="2596" max="2596" width="12.7109375" style="20" customWidth="1"/>
    <col min="2597" max="2597" width="2.42578125" style="20" customWidth="1"/>
    <col min="2598" max="2598" width="15.140625" style="20" customWidth="1"/>
    <col min="2599" max="2599" width="2.42578125" style="20" customWidth="1"/>
    <col min="2600" max="2600" width="9.28515625" style="20" customWidth="1"/>
    <col min="2601" max="2601" width="4" style="20" bestFit="1" customWidth="1"/>
    <col min="2602" max="2602" width="8.42578125" style="20" customWidth="1"/>
    <col min="2603" max="2603" width="1.5703125" style="20" customWidth="1"/>
    <col min="2604" max="2604" width="12.7109375" style="20" customWidth="1"/>
    <col min="2605" max="2605" width="1.5703125" style="20" customWidth="1"/>
    <col min="2606" max="2606" width="12.7109375" style="20" customWidth="1"/>
    <col min="2607" max="2607" width="1.5703125" style="20" customWidth="1"/>
    <col min="2608" max="2608" width="12.7109375" style="20" customWidth="1"/>
    <col min="2609" max="2816" width="12.7109375" style="20"/>
    <col min="2817" max="2817" width="5" style="20" customWidth="1"/>
    <col min="2818" max="2818" width="1.5703125" style="20" customWidth="1"/>
    <col min="2819" max="2819" width="19.5703125" style="20" customWidth="1"/>
    <col min="2820" max="2820" width="1.5703125" style="20" customWidth="1"/>
    <col min="2821" max="2821" width="14.42578125" style="20" customWidth="1"/>
    <col min="2822" max="2822" width="1.5703125" style="20" customWidth="1"/>
    <col min="2823" max="2823" width="12.7109375" style="20" customWidth="1"/>
    <col min="2824" max="2824" width="1.5703125" style="20" customWidth="1"/>
    <col min="2825" max="2825" width="12.7109375" style="20" customWidth="1"/>
    <col min="2826" max="2826" width="1.5703125" style="20" customWidth="1"/>
    <col min="2827" max="2827" width="14.42578125" style="20" customWidth="1"/>
    <col min="2828" max="2828" width="1.5703125" style="20" customWidth="1"/>
    <col min="2829" max="2829" width="12.7109375" style="20" customWidth="1"/>
    <col min="2830" max="2830" width="1.5703125" style="20" customWidth="1"/>
    <col min="2831" max="2831" width="12.7109375" style="20" customWidth="1"/>
    <col min="2832" max="2832" width="1.5703125" style="20" customWidth="1"/>
    <col min="2833" max="2833" width="14.42578125" style="20" customWidth="1"/>
    <col min="2834" max="2834" width="1.5703125" style="20" customWidth="1"/>
    <col min="2835" max="2835" width="12.7109375" style="20" customWidth="1"/>
    <col min="2836" max="2836" width="1.5703125" style="20" customWidth="1"/>
    <col min="2837" max="2837" width="12.7109375" style="20" customWidth="1"/>
    <col min="2838" max="2838" width="1.5703125" style="20" customWidth="1"/>
    <col min="2839" max="2839" width="16.140625" style="20" customWidth="1"/>
    <col min="2840" max="2841" width="1.5703125" style="20" customWidth="1"/>
    <col min="2842" max="2842" width="13.28515625" style="20" customWidth="1"/>
    <col min="2843" max="2843" width="1.5703125" style="20" customWidth="1"/>
    <col min="2844" max="2844" width="12.7109375" style="20" customWidth="1"/>
    <col min="2845" max="2845" width="2.42578125" style="20" customWidth="1"/>
    <col min="2846" max="2846" width="11.5703125" style="20" customWidth="1"/>
    <col min="2847" max="2847" width="1.5703125" style="20" customWidth="1"/>
    <col min="2848" max="2848" width="12.7109375" style="20" customWidth="1"/>
    <col min="2849" max="2849" width="2.42578125" style="20" customWidth="1"/>
    <col min="2850" max="2850" width="13.28515625" style="20" customWidth="1"/>
    <col min="2851" max="2851" width="1.5703125" style="20" customWidth="1"/>
    <col min="2852" max="2852" width="12.7109375" style="20" customWidth="1"/>
    <col min="2853" max="2853" width="2.42578125" style="20" customWidth="1"/>
    <col min="2854" max="2854" width="15.140625" style="20" customWidth="1"/>
    <col min="2855" max="2855" width="2.42578125" style="20" customWidth="1"/>
    <col min="2856" max="2856" width="9.28515625" style="20" customWidth="1"/>
    <col min="2857" max="2857" width="4" style="20" bestFit="1" customWidth="1"/>
    <col min="2858" max="2858" width="8.42578125" style="20" customWidth="1"/>
    <col min="2859" max="2859" width="1.5703125" style="20" customWidth="1"/>
    <col min="2860" max="2860" width="12.7109375" style="20" customWidth="1"/>
    <col min="2861" max="2861" width="1.5703125" style="20" customWidth="1"/>
    <col min="2862" max="2862" width="12.7109375" style="20" customWidth="1"/>
    <col min="2863" max="2863" width="1.5703125" style="20" customWidth="1"/>
    <col min="2864" max="2864" width="12.7109375" style="20" customWidth="1"/>
    <col min="2865" max="3072" width="12.7109375" style="20"/>
    <col min="3073" max="3073" width="5" style="20" customWidth="1"/>
    <col min="3074" max="3074" width="1.5703125" style="20" customWidth="1"/>
    <col min="3075" max="3075" width="19.5703125" style="20" customWidth="1"/>
    <col min="3076" max="3076" width="1.5703125" style="20" customWidth="1"/>
    <col min="3077" max="3077" width="14.42578125" style="20" customWidth="1"/>
    <col min="3078" max="3078" width="1.5703125" style="20" customWidth="1"/>
    <col min="3079" max="3079" width="12.7109375" style="20" customWidth="1"/>
    <col min="3080" max="3080" width="1.5703125" style="20" customWidth="1"/>
    <col min="3081" max="3081" width="12.7109375" style="20" customWidth="1"/>
    <col min="3082" max="3082" width="1.5703125" style="20" customWidth="1"/>
    <col min="3083" max="3083" width="14.42578125" style="20" customWidth="1"/>
    <col min="3084" max="3084" width="1.5703125" style="20" customWidth="1"/>
    <col min="3085" max="3085" width="12.7109375" style="20" customWidth="1"/>
    <col min="3086" max="3086" width="1.5703125" style="20" customWidth="1"/>
    <col min="3087" max="3087" width="12.7109375" style="20" customWidth="1"/>
    <col min="3088" max="3088" width="1.5703125" style="20" customWidth="1"/>
    <col min="3089" max="3089" width="14.42578125" style="20" customWidth="1"/>
    <col min="3090" max="3090" width="1.5703125" style="20" customWidth="1"/>
    <col min="3091" max="3091" width="12.7109375" style="20" customWidth="1"/>
    <col min="3092" max="3092" width="1.5703125" style="20" customWidth="1"/>
    <col min="3093" max="3093" width="12.7109375" style="20" customWidth="1"/>
    <col min="3094" max="3094" width="1.5703125" style="20" customWidth="1"/>
    <col min="3095" max="3095" width="16.140625" style="20" customWidth="1"/>
    <col min="3096" max="3097" width="1.5703125" style="20" customWidth="1"/>
    <col min="3098" max="3098" width="13.28515625" style="20" customWidth="1"/>
    <col min="3099" max="3099" width="1.5703125" style="20" customWidth="1"/>
    <col min="3100" max="3100" width="12.7109375" style="20" customWidth="1"/>
    <col min="3101" max="3101" width="2.42578125" style="20" customWidth="1"/>
    <col min="3102" max="3102" width="11.5703125" style="20" customWidth="1"/>
    <col min="3103" max="3103" width="1.5703125" style="20" customWidth="1"/>
    <col min="3104" max="3104" width="12.7109375" style="20" customWidth="1"/>
    <col min="3105" max="3105" width="2.42578125" style="20" customWidth="1"/>
    <col min="3106" max="3106" width="13.28515625" style="20" customWidth="1"/>
    <col min="3107" max="3107" width="1.5703125" style="20" customWidth="1"/>
    <col min="3108" max="3108" width="12.7109375" style="20" customWidth="1"/>
    <col min="3109" max="3109" width="2.42578125" style="20" customWidth="1"/>
    <col min="3110" max="3110" width="15.140625" style="20" customWidth="1"/>
    <col min="3111" max="3111" width="2.42578125" style="20" customWidth="1"/>
    <col min="3112" max="3112" width="9.28515625" style="20" customWidth="1"/>
    <col min="3113" max="3113" width="4" style="20" bestFit="1" customWidth="1"/>
    <col min="3114" max="3114" width="8.42578125" style="20" customWidth="1"/>
    <col min="3115" max="3115" width="1.5703125" style="20" customWidth="1"/>
    <col min="3116" max="3116" width="12.7109375" style="20" customWidth="1"/>
    <col min="3117" max="3117" width="1.5703125" style="20" customWidth="1"/>
    <col min="3118" max="3118" width="12.7109375" style="20" customWidth="1"/>
    <col min="3119" max="3119" width="1.5703125" style="20" customWidth="1"/>
    <col min="3120" max="3120" width="12.7109375" style="20" customWidth="1"/>
    <col min="3121" max="3328" width="12.7109375" style="20"/>
    <col min="3329" max="3329" width="5" style="20" customWidth="1"/>
    <col min="3330" max="3330" width="1.5703125" style="20" customWidth="1"/>
    <col min="3331" max="3331" width="19.5703125" style="20" customWidth="1"/>
    <col min="3332" max="3332" width="1.5703125" style="20" customWidth="1"/>
    <col min="3333" max="3333" width="14.42578125" style="20" customWidth="1"/>
    <col min="3334" max="3334" width="1.5703125" style="20" customWidth="1"/>
    <col min="3335" max="3335" width="12.7109375" style="20" customWidth="1"/>
    <col min="3336" max="3336" width="1.5703125" style="20" customWidth="1"/>
    <col min="3337" max="3337" width="12.7109375" style="20" customWidth="1"/>
    <col min="3338" max="3338" width="1.5703125" style="20" customWidth="1"/>
    <col min="3339" max="3339" width="14.42578125" style="20" customWidth="1"/>
    <col min="3340" max="3340" width="1.5703125" style="20" customWidth="1"/>
    <col min="3341" max="3341" width="12.7109375" style="20" customWidth="1"/>
    <col min="3342" max="3342" width="1.5703125" style="20" customWidth="1"/>
    <col min="3343" max="3343" width="12.7109375" style="20" customWidth="1"/>
    <col min="3344" max="3344" width="1.5703125" style="20" customWidth="1"/>
    <col min="3345" max="3345" width="14.42578125" style="20" customWidth="1"/>
    <col min="3346" max="3346" width="1.5703125" style="20" customWidth="1"/>
    <col min="3347" max="3347" width="12.7109375" style="20" customWidth="1"/>
    <col min="3348" max="3348" width="1.5703125" style="20" customWidth="1"/>
    <col min="3349" max="3349" width="12.7109375" style="20" customWidth="1"/>
    <col min="3350" max="3350" width="1.5703125" style="20" customWidth="1"/>
    <col min="3351" max="3351" width="16.140625" style="20" customWidth="1"/>
    <col min="3352" max="3353" width="1.5703125" style="20" customWidth="1"/>
    <col min="3354" max="3354" width="13.28515625" style="20" customWidth="1"/>
    <col min="3355" max="3355" width="1.5703125" style="20" customWidth="1"/>
    <col min="3356" max="3356" width="12.7109375" style="20" customWidth="1"/>
    <col min="3357" max="3357" width="2.42578125" style="20" customWidth="1"/>
    <col min="3358" max="3358" width="11.5703125" style="20" customWidth="1"/>
    <col min="3359" max="3359" width="1.5703125" style="20" customWidth="1"/>
    <col min="3360" max="3360" width="12.7109375" style="20" customWidth="1"/>
    <col min="3361" max="3361" width="2.42578125" style="20" customWidth="1"/>
    <col min="3362" max="3362" width="13.28515625" style="20" customWidth="1"/>
    <col min="3363" max="3363" width="1.5703125" style="20" customWidth="1"/>
    <col min="3364" max="3364" width="12.7109375" style="20" customWidth="1"/>
    <col min="3365" max="3365" width="2.42578125" style="20" customWidth="1"/>
    <col min="3366" max="3366" width="15.140625" style="20" customWidth="1"/>
    <col min="3367" max="3367" width="2.42578125" style="20" customWidth="1"/>
    <col min="3368" max="3368" width="9.28515625" style="20" customWidth="1"/>
    <col min="3369" max="3369" width="4" style="20" bestFit="1" customWidth="1"/>
    <col min="3370" max="3370" width="8.42578125" style="20" customWidth="1"/>
    <col min="3371" max="3371" width="1.5703125" style="20" customWidth="1"/>
    <col min="3372" max="3372" width="12.7109375" style="20" customWidth="1"/>
    <col min="3373" max="3373" width="1.5703125" style="20" customWidth="1"/>
    <col min="3374" max="3374" width="12.7109375" style="20" customWidth="1"/>
    <col min="3375" max="3375" width="1.5703125" style="20" customWidth="1"/>
    <col min="3376" max="3376" width="12.7109375" style="20" customWidth="1"/>
    <col min="3377" max="3584" width="12.7109375" style="20"/>
    <col min="3585" max="3585" width="5" style="20" customWidth="1"/>
    <col min="3586" max="3586" width="1.5703125" style="20" customWidth="1"/>
    <col min="3587" max="3587" width="19.5703125" style="20" customWidth="1"/>
    <col min="3588" max="3588" width="1.5703125" style="20" customWidth="1"/>
    <col min="3589" max="3589" width="14.42578125" style="20" customWidth="1"/>
    <col min="3590" max="3590" width="1.5703125" style="20" customWidth="1"/>
    <col min="3591" max="3591" width="12.7109375" style="20" customWidth="1"/>
    <col min="3592" max="3592" width="1.5703125" style="20" customWidth="1"/>
    <col min="3593" max="3593" width="12.7109375" style="20" customWidth="1"/>
    <col min="3594" max="3594" width="1.5703125" style="20" customWidth="1"/>
    <col min="3595" max="3595" width="14.42578125" style="20" customWidth="1"/>
    <col min="3596" max="3596" width="1.5703125" style="20" customWidth="1"/>
    <col min="3597" max="3597" width="12.7109375" style="20" customWidth="1"/>
    <col min="3598" max="3598" width="1.5703125" style="20" customWidth="1"/>
    <col min="3599" max="3599" width="12.7109375" style="20" customWidth="1"/>
    <col min="3600" max="3600" width="1.5703125" style="20" customWidth="1"/>
    <col min="3601" max="3601" width="14.42578125" style="20" customWidth="1"/>
    <col min="3602" max="3602" width="1.5703125" style="20" customWidth="1"/>
    <col min="3603" max="3603" width="12.7109375" style="20" customWidth="1"/>
    <col min="3604" max="3604" width="1.5703125" style="20" customWidth="1"/>
    <col min="3605" max="3605" width="12.7109375" style="20" customWidth="1"/>
    <col min="3606" max="3606" width="1.5703125" style="20" customWidth="1"/>
    <col min="3607" max="3607" width="16.140625" style="20" customWidth="1"/>
    <col min="3608" max="3609" width="1.5703125" style="20" customWidth="1"/>
    <col min="3610" max="3610" width="13.28515625" style="20" customWidth="1"/>
    <col min="3611" max="3611" width="1.5703125" style="20" customWidth="1"/>
    <col min="3612" max="3612" width="12.7109375" style="20" customWidth="1"/>
    <col min="3613" max="3613" width="2.42578125" style="20" customWidth="1"/>
    <col min="3614" max="3614" width="11.5703125" style="20" customWidth="1"/>
    <col min="3615" max="3615" width="1.5703125" style="20" customWidth="1"/>
    <col min="3616" max="3616" width="12.7109375" style="20" customWidth="1"/>
    <col min="3617" max="3617" width="2.42578125" style="20" customWidth="1"/>
    <col min="3618" max="3618" width="13.28515625" style="20" customWidth="1"/>
    <col min="3619" max="3619" width="1.5703125" style="20" customWidth="1"/>
    <col min="3620" max="3620" width="12.7109375" style="20" customWidth="1"/>
    <col min="3621" max="3621" width="2.42578125" style="20" customWidth="1"/>
    <col min="3622" max="3622" width="15.140625" style="20" customWidth="1"/>
    <col min="3623" max="3623" width="2.42578125" style="20" customWidth="1"/>
    <col min="3624" max="3624" width="9.28515625" style="20" customWidth="1"/>
    <col min="3625" max="3625" width="4" style="20" bestFit="1" customWidth="1"/>
    <col min="3626" max="3626" width="8.42578125" style="20" customWidth="1"/>
    <col min="3627" max="3627" width="1.5703125" style="20" customWidth="1"/>
    <col min="3628" max="3628" width="12.7109375" style="20" customWidth="1"/>
    <col min="3629" max="3629" width="1.5703125" style="20" customWidth="1"/>
    <col min="3630" max="3630" width="12.7109375" style="20" customWidth="1"/>
    <col min="3631" max="3631" width="1.5703125" style="20" customWidth="1"/>
    <col min="3632" max="3632" width="12.7109375" style="20" customWidth="1"/>
    <col min="3633" max="3840" width="12.7109375" style="20"/>
    <col min="3841" max="3841" width="5" style="20" customWidth="1"/>
    <col min="3842" max="3842" width="1.5703125" style="20" customWidth="1"/>
    <col min="3843" max="3843" width="19.5703125" style="20" customWidth="1"/>
    <col min="3844" max="3844" width="1.5703125" style="20" customWidth="1"/>
    <col min="3845" max="3845" width="14.42578125" style="20" customWidth="1"/>
    <col min="3846" max="3846" width="1.5703125" style="20" customWidth="1"/>
    <col min="3847" max="3847" width="12.7109375" style="20" customWidth="1"/>
    <col min="3848" max="3848" width="1.5703125" style="20" customWidth="1"/>
    <col min="3849" max="3849" width="12.7109375" style="20" customWidth="1"/>
    <col min="3850" max="3850" width="1.5703125" style="20" customWidth="1"/>
    <col min="3851" max="3851" width="14.42578125" style="20" customWidth="1"/>
    <col min="3852" max="3852" width="1.5703125" style="20" customWidth="1"/>
    <col min="3853" max="3853" width="12.7109375" style="20" customWidth="1"/>
    <col min="3854" max="3854" width="1.5703125" style="20" customWidth="1"/>
    <col min="3855" max="3855" width="12.7109375" style="20" customWidth="1"/>
    <col min="3856" max="3856" width="1.5703125" style="20" customWidth="1"/>
    <col min="3857" max="3857" width="14.42578125" style="20" customWidth="1"/>
    <col min="3858" max="3858" width="1.5703125" style="20" customWidth="1"/>
    <col min="3859" max="3859" width="12.7109375" style="20" customWidth="1"/>
    <col min="3860" max="3860" width="1.5703125" style="20" customWidth="1"/>
    <col min="3861" max="3861" width="12.7109375" style="20" customWidth="1"/>
    <col min="3862" max="3862" width="1.5703125" style="20" customWidth="1"/>
    <col min="3863" max="3863" width="16.140625" style="20" customWidth="1"/>
    <col min="3864" max="3865" width="1.5703125" style="20" customWidth="1"/>
    <col min="3866" max="3866" width="13.28515625" style="20" customWidth="1"/>
    <col min="3867" max="3867" width="1.5703125" style="20" customWidth="1"/>
    <col min="3868" max="3868" width="12.7109375" style="20" customWidth="1"/>
    <col min="3869" max="3869" width="2.42578125" style="20" customWidth="1"/>
    <col min="3870" max="3870" width="11.5703125" style="20" customWidth="1"/>
    <col min="3871" max="3871" width="1.5703125" style="20" customWidth="1"/>
    <col min="3872" max="3872" width="12.7109375" style="20" customWidth="1"/>
    <col min="3873" max="3873" width="2.42578125" style="20" customWidth="1"/>
    <col min="3874" max="3874" width="13.28515625" style="20" customWidth="1"/>
    <col min="3875" max="3875" width="1.5703125" style="20" customWidth="1"/>
    <col min="3876" max="3876" width="12.7109375" style="20" customWidth="1"/>
    <col min="3877" max="3877" width="2.42578125" style="20" customWidth="1"/>
    <col min="3878" max="3878" width="15.140625" style="20" customWidth="1"/>
    <col min="3879" max="3879" width="2.42578125" style="20" customWidth="1"/>
    <col min="3880" max="3880" width="9.28515625" style="20" customWidth="1"/>
    <col min="3881" max="3881" width="4" style="20" bestFit="1" customWidth="1"/>
    <col min="3882" max="3882" width="8.42578125" style="20" customWidth="1"/>
    <col min="3883" max="3883" width="1.5703125" style="20" customWidth="1"/>
    <col min="3884" max="3884" width="12.7109375" style="20" customWidth="1"/>
    <col min="3885" max="3885" width="1.5703125" style="20" customWidth="1"/>
    <col min="3886" max="3886" width="12.7109375" style="20" customWidth="1"/>
    <col min="3887" max="3887" width="1.5703125" style="20" customWidth="1"/>
    <col min="3888" max="3888" width="12.7109375" style="20" customWidth="1"/>
    <col min="3889" max="4096" width="12.7109375" style="20"/>
    <col min="4097" max="4097" width="5" style="20" customWidth="1"/>
    <col min="4098" max="4098" width="1.5703125" style="20" customWidth="1"/>
    <col min="4099" max="4099" width="19.5703125" style="20" customWidth="1"/>
    <col min="4100" max="4100" width="1.5703125" style="20" customWidth="1"/>
    <col min="4101" max="4101" width="14.42578125" style="20" customWidth="1"/>
    <col min="4102" max="4102" width="1.5703125" style="20" customWidth="1"/>
    <col min="4103" max="4103" width="12.7109375" style="20" customWidth="1"/>
    <col min="4104" max="4104" width="1.5703125" style="20" customWidth="1"/>
    <col min="4105" max="4105" width="12.7109375" style="20" customWidth="1"/>
    <col min="4106" max="4106" width="1.5703125" style="20" customWidth="1"/>
    <col min="4107" max="4107" width="14.42578125" style="20" customWidth="1"/>
    <col min="4108" max="4108" width="1.5703125" style="20" customWidth="1"/>
    <col min="4109" max="4109" width="12.7109375" style="20" customWidth="1"/>
    <col min="4110" max="4110" width="1.5703125" style="20" customWidth="1"/>
    <col min="4111" max="4111" width="12.7109375" style="20" customWidth="1"/>
    <col min="4112" max="4112" width="1.5703125" style="20" customWidth="1"/>
    <col min="4113" max="4113" width="14.42578125" style="20" customWidth="1"/>
    <col min="4114" max="4114" width="1.5703125" style="20" customWidth="1"/>
    <col min="4115" max="4115" width="12.7109375" style="20" customWidth="1"/>
    <col min="4116" max="4116" width="1.5703125" style="20" customWidth="1"/>
    <col min="4117" max="4117" width="12.7109375" style="20" customWidth="1"/>
    <col min="4118" max="4118" width="1.5703125" style="20" customWidth="1"/>
    <col min="4119" max="4119" width="16.140625" style="20" customWidth="1"/>
    <col min="4120" max="4121" width="1.5703125" style="20" customWidth="1"/>
    <col min="4122" max="4122" width="13.28515625" style="20" customWidth="1"/>
    <col min="4123" max="4123" width="1.5703125" style="20" customWidth="1"/>
    <col min="4124" max="4124" width="12.7109375" style="20" customWidth="1"/>
    <col min="4125" max="4125" width="2.42578125" style="20" customWidth="1"/>
    <col min="4126" max="4126" width="11.5703125" style="20" customWidth="1"/>
    <col min="4127" max="4127" width="1.5703125" style="20" customWidth="1"/>
    <col min="4128" max="4128" width="12.7109375" style="20" customWidth="1"/>
    <col min="4129" max="4129" width="2.42578125" style="20" customWidth="1"/>
    <col min="4130" max="4130" width="13.28515625" style="20" customWidth="1"/>
    <col min="4131" max="4131" width="1.5703125" style="20" customWidth="1"/>
    <col min="4132" max="4132" width="12.7109375" style="20" customWidth="1"/>
    <col min="4133" max="4133" width="2.42578125" style="20" customWidth="1"/>
    <col min="4134" max="4134" width="15.140625" style="20" customWidth="1"/>
    <col min="4135" max="4135" width="2.42578125" style="20" customWidth="1"/>
    <col min="4136" max="4136" width="9.28515625" style="20" customWidth="1"/>
    <col min="4137" max="4137" width="4" style="20" bestFit="1" customWidth="1"/>
    <col min="4138" max="4138" width="8.42578125" style="20" customWidth="1"/>
    <col min="4139" max="4139" width="1.5703125" style="20" customWidth="1"/>
    <col min="4140" max="4140" width="12.7109375" style="20" customWidth="1"/>
    <col min="4141" max="4141" width="1.5703125" style="20" customWidth="1"/>
    <col min="4142" max="4142" width="12.7109375" style="20" customWidth="1"/>
    <col min="4143" max="4143" width="1.5703125" style="20" customWidth="1"/>
    <col min="4144" max="4144" width="12.7109375" style="20" customWidth="1"/>
    <col min="4145" max="4352" width="12.7109375" style="20"/>
    <col min="4353" max="4353" width="5" style="20" customWidth="1"/>
    <col min="4354" max="4354" width="1.5703125" style="20" customWidth="1"/>
    <col min="4355" max="4355" width="19.5703125" style="20" customWidth="1"/>
    <col min="4356" max="4356" width="1.5703125" style="20" customWidth="1"/>
    <col min="4357" max="4357" width="14.42578125" style="20" customWidth="1"/>
    <col min="4358" max="4358" width="1.5703125" style="20" customWidth="1"/>
    <col min="4359" max="4359" width="12.7109375" style="20" customWidth="1"/>
    <col min="4360" max="4360" width="1.5703125" style="20" customWidth="1"/>
    <col min="4361" max="4361" width="12.7109375" style="20" customWidth="1"/>
    <col min="4362" max="4362" width="1.5703125" style="20" customWidth="1"/>
    <col min="4363" max="4363" width="14.42578125" style="20" customWidth="1"/>
    <col min="4364" max="4364" width="1.5703125" style="20" customWidth="1"/>
    <col min="4365" max="4365" width="12.7109375" style="20" customWidth="1"/>
    <col min="4366" max="4366" width="1.5703125" style="20" customWidth="1"/>
    <col min="4367" max="4367" width="12.7109375" style="20" customWidth="1"/>
    <col min="4368" max="4368" width="1.5703125" style="20" customWidth="1"/>
    <col min="4369" max="4369" width="14.42578125" style="20" customWidth="1"/>
    <col min="4370" max="4370" width="1.5703125" style="20" customWidth="1"/>
    <col min="4371" max="4371" width="12.7109375" style="20" customWidth="1"/>
    <col min="4372" max="4372" width="1.5703125" style="20" customWidth="1"/>
    <col min="4373" max="4373" width="12.7109375" style="20" customWidth="1"/>
    <col min="4374" max="4374" width="1.5703125" style="20" customWidth="1"/>
    <col min="4375" max="4375" width="16.140625" style="20" customWidth="1"/>
    <col min="4376" max="4377" width="1.5703125" style="20" customWidth="1"/>
    <col min="4378" max="4378" width="13.28515625" style="20" customWidth="1"/>
    <col min="4379" max="4379" width="1.5703125" style="20" customWidth="1"/>
    <col min="4380" max="4380" width="12.7109375" style="20" customWidth="1"/>
    <col min="4381" max="4381" width="2.42578125" style="20" customWidth="1"/>
    <col min="4382" max="4382" width="11.5703125" style="20" customWidth="1"/>
    <col min="4383" max="4383" width="1.5703125" style="20" customWidth="1"/>
    <col min="4384" max="4384" width="12.7109375" style="20" customWidth="1"/>
    <col min="4385" max="4385" width="2.42578125" style="20" customWidth="1"/>
    <col min="4386" max="4386" width="13.28515625" style="20" customWidth="1"/>
    <col min="4387" max="4387" width="1.5703125" style="20" customWidth="1"/>
    <col min="4388" max="4388" width="12.7109375" style="20" customWidth="1"/>
    <col min="4389" max="4389" width="2.42578125" style="20" customWidth="1"/>
    <col min="4390" max="4390" width="15.140625" style="20" customWidth="1"/>
    <col min="4391" max="4391" width="2.42578125" style="20" customWidth="1"/>
    <col min="4392" max="4392" width="9.28515625" style="20" customWidth="1"/>
    <col min="4393" max="4393" width="4" style="20" bestFit="1" customWidth="1"/>
    <col min="4394" max="4394" width="8.42578125" style="20" customWidth="1"/>
    <col min="4395" max="4395" width="1.5703125" style="20" customWidth="1"/>
    <col min="4396" max="4396" width="12.7109375" style="20" customWidth="1"/>
    <col min="4397" max="4397" width="1.5703125" style="20" customWidth="1"/>
    <col min="4398" max="4398" width="12.7109375" style="20" customWidth="1"/>
    <col min="4399" max="4399" width="1.5703125" style="20" customWidth="1"/>
    <col min="4400" max="4400" width="12.7109375" style="20" customWidth="1"/>
    <col min="4401" max="4608" width="12.7109375" style="20"/>
    <col min="4609" max="4609" width="5" style="20" customWidth="1"/>
    <col min="4610" max="4610" width="1.5703125" style="20" customWidth="1"/>
    <col min="4611" max="4611" width="19.5703125" style="20" customWidth="1"/>
    <col min="4612" max="4612" width="1.5703125" style="20" customWidth="1"/>
    <col min="4613" max="4613" width="14.42578125" style="20" customWidth="1"/>
    <col min="4614" max="4614" width="1.5703125" style="20" customWidth="1"/>
    <col min="4615" max="4615" width="12.7109375" style="20" customWidth="1"/>
    <col min="4616" max="4616" width="1.5703125" style="20" customWidth="1"/>
    <col min="4617" max="4617" width="12.7109375" style="20" customWidth="1"/>
    <col min="4618" max="4618" width="1.5703125" style="20" customWidth="1"/>
    <col min="4619" max="4619" width="14.42578125" style="20" customWidth="1"/>
    <col min="4620" max="4620" width="1.5703125" style="20" customWidth="1"/>
    <col min="4621" max="4621" width="12.7109375" style="20" customWidth="1"/>
    <col min="4622" max="4622" width="1.5703125" style="20" customWidth="1"/>
    <col min="4623" max="4623" width="12.7109375" style="20" customWidth="1"/>
    <col min="4624" max="4624" width="1.5703125" style="20" customWidth="1"/>
    <col min="4625" max="4625" width="14.42578125" style="20" customWidth="1"/>
    <col min="4626" max="4626" width="1.5703125" style="20" customWidth="1"/>
    <col min="4627" max="4627" width="12.7109375" style="20" customWidth="1"/>
    <col min="4628" max="4628" width="1.5703125" style="20" customWidth="1"/>
    <col min="4629" max="4629" width="12.7109375" style="20" customWidth="1"/>
    <col min="4630" max="4630" width="1.5703125" style="20" customWidth="1"/>
    <col min="4631" max="4631" width="16.140625" style="20" customWidth="1"/>
    <col min="4632" max="4633" width="1.5703125" style="20" customWidth="1"/>
    <col min="4634" max="4634" width="13.28515625" style="20" customWidth="1"/>
    <col min="4635" max="4635" width="1.5703125" style="20" customWidth="1"/>
    <col min="4636" max="4636" width="12.7109375" style="20" customWidth="1"/>
    <col min="4637" max="4637" width="2.42578125" style="20" customWidth="1"/>
    <col min="4638" max="4638" width="11.5703125" style="20" customWidth="1"/>
    <col min="4639" max="4639" width="1.5703125" style="20" customWidth="1"/>
    <col min="4640" max="4640" width="12.7109375" style="20" customWidth="1"/>
    <col min="4641" max="4641" width="2.42578125" style="20" customWidth="1"/>
    <col min="4642" max="4642" width="13.28515625" style="20" customWidth="1"/>
    <col min="4643" max="4643" width="1.5703125" style="20" customWidth="1"/>
    <col min="4644" max="4644" width="12.7109375" style="20" customWidth="1"/>
    <col min="4645" max="4645" width="2.42578125" style="20" customWidth="1"/>
    <col min="4646" max="4646" width="15.140625" style="20" customWidth="1"/>
    <col min="4647" max="4647" width="2.42578125" style="20" customWidth="1"/>
    <col min="4648" max="4648" width="9.28515625" style="20" customWidth="1"/>
    <col min="4649" max="4649" width="4" style="20" bestFit="1" customWidth="1"/>
    <col min="4650" max="4650" width="8.42578125" style="20" customWidth="1"/>
    <col min="4651" max="4651" width="1.5703125" style="20" customWidth="1"/>
    <col min="4652" max="4652" width="12.7109375" style="20" customWidth="1"/>
    <col min="4653" max="4653" width="1.5703125" style="20" customWidth="1"/>
    <col min="4654" max="4654" width="12.7109375" style="20" customWidth="1"/>
    <col min="4655" max="4655" width="1.5703125" style="20" customWidth="1"/>
    <col min="4656" max="4656" width="12.7109375" style="20" customWidth="1"/>
    <col min="4657" max="4864" width="12.7109375" style="20"/>
    <col min="4865" max="4865" width="5" style="20" customWidth="1"/>
    <col min="4866" max="4866" width="1.5703125" style="20" customWidth="1"/>
    <col min="4867" max="4867" width="19.5703125" style="20" customWidth="1"/>
    <col min="4868" max="4868" width="1.5703125" style="20" customWidth="1"/>
    <col min="4869" max="4869" width="14.42578125" style="20" customWidth="1"/>
    <col min="4870" max="4870" width="1.5703125" style="20" customWidth="1"/>
    <col min="4871" max="4871" width="12.7109375" style="20" customWidth="1"/>
    <col min="4872" max="4872" width="1.5703125" style="20" customWidth="1"/>
    <col min="4873" max="4873" width="12.7109375" style="20" customWidth="1"/>
    <col min="4874" max="4874" width="1.5703125" style="20" customWidth="1"/>
    <col min="4875" max="4875" width="14.42578125" style="20" customWidth="1"/>
    <col min="4876" max="4876" width="1.5703125" style="20" customWidth="1"/>
    <col min="4877" max="4877" width="12.7109375" style="20" customWidth="1"/>
    <col min="4878" max="4878" width="1.5703125" style="20" customWidth="1"/>
    <col min="4879" max="4879" width="12.7109375" style="20" customWidth="1"/>
    <col min="4880" max="4880" width="1.5703125" style="20" customWidth="1"/>
    <col min="4881" max="4881" width="14.42578125" style="20" customWidth="1"/>
    <col min="4882" max="4882" width="1.5703125" style="20" customWidth="1"/>
    <col min="4883" max="4883" width="12.7109375" style="20" customWidth="1"/>
    <col min="4884" max="4884" width="1.5703125" style="20" customWidth="1"/>
    <col min="4885" max="4885" width="12.7109375" style="20" customWidth="1"/>
    <col min="4886" max="4886" width="1.5703125" style="20" customWidth="1"/>
    <col min="4887" max="4887" width="16.140625" style="20" customWidth="1"/>
    <col min="4888" max="4889" width="1.5703125" style="20" customWidth="1"/>
    <col min="4890" max="4890" width="13.28515625" style="20" customWidth="1"/>
    <col min="4891" max="4891" width="1.5703125" style="20" customWidth="1"/>
    <col min="4892" max="4892" width="12.7109375" style="20" customWidth="1"/>
    <col min="4893" max="4893" width="2.42578125" style="20" customWidth="1"/>
    <col min="4894" max="4894" width="11.5703125" style="20" customWidth="1"/>
    <col min="4895" max="4895" width="1.5703125" style="20" customWidth="1"/>
    <col min="4896" max="4896" width="12.7109375" style="20" customWidth="1"/>
    <col min="4897" max="4897" width="2.42578125" style="20" customWidth="1"/>
    <col min="4898" max="4898" width="13.28515625" style="20" customWidth="1"/>
    <col min="4899" max="4899" width="1.5703125" style="20" customWidth="1"/>
    <col min="4900" max="4900" width="12.7109375" style="20" customWidth="1"/>
    <col min="4901" max="4901" width="2.42578125" style="20" customWidth="1"/>
    <col min="4902" max="4902" width="15.140625" style="20" customWidth="1"/>
    <col min="4903" max="4903" width="2.42578125" style="20" customWidth="1"/>
    <col min="4904" max="4904" width="9.28515625" style="20" customWidth="1"/>
    <col min="4905" max="4905" width="4" style="20" bestFit="1" customWidth="1"/>
    <col min="4906" max="4906" width="8.42578125" style="20" customWidth="1"/>
    <col min="4907" max="4907" width="1.5703125" style="20" customWidth="1"/>
    <col min="4908" max="4908" width="12.7109375" style="20" customWidth="1"/>
    <col min="4909" max="4909" width="1.5703125" style="20" customWidth="1"/>
    <col min="4910" max="4910" width="12.7109375" style="20" customWidth="1"/>
    <col min="4911" max="4911" width="1.5703125" style="20" customWidth="1"/>
    <col min="4912" max="4912" width="12.7109375" style="20" customWidth="1"/>
    <col min="4913" max="5120" width="12.7109375" style="20"/>
    <col min="5121" max="5121" width="5" style="20" customWidth="1"/>
    <col min="5122" max="5122" width="1.5703125" style="20" customWidth="1"/>
    <col min="5123" max="5123" width="19.5703125" style="20" customWidth="1"/>
    <col min="5124" max="5124" width="1.5703125" style="20" customWidth="1"/>
    <col min="5125" max="5125" width="14.42578125" style="20" customWidth="1"/>
    <col min="5126" max="5126" width="1.5703125" style="20" customWidth="1"/>
    <col min="5127" max="5127" width="12.7109375" style="20" customWidth="1"/>
    <col min="5128" max="5128" width="1.5703125" style="20" customWidth="1"/>
    <col min="5129" max="5129" width="12.7109375" style="20" customWidth="1"/>
    <col min="5130" max="5130" width="1.5703125" style="20" customWidth="1"/>
    <col min="5131" max="5131" width="14.42578125" style="20" customWidth="1"/>
    <col min="5132" max="5132" width="1.5703125" style="20" customWidth="1"/>
    <col min="5133" max="5133" width="12.7109375" style="20" customWidth="1"/>
    <col min="5134" max="5134" width="1.5703125" style="20" customWidth="1"/>
    <col min="5135" max="5135" width="12.7109375" style="20" customWidth="1"/>
    <col min="5136" max="5136" width="1.5703125" style="20" customWidth="1"/>
    <col min="5137" max="5137" width="14.42578125" style="20" customWidth="1"/>
    <col min="5138" max="5138" width="1.5703125" style="20" customWidth="1"/>
    <col min="5139" max="5139" width="12.7109375" style="20" customWidth="1"/>
    <col min="5140" max="5140" width="1.5703125" style="20" customWidth="1"/>
    <col min="5141" max="5141" width="12.7109375" style="20" customWidth="1"/>
    <col min="5142" max="5142" width="1.5703125" style="20" customWidth="1"/>
    <col min="5143" max="5143" width="16.140625" style="20" customWidth="1"/>
    <col min="5144" max="5145" width="1.5703125" style="20" customWidth="1"/>
    <col min="5146" max="5146" width="13.28515625" style="20" customWidth="1"/>
    <col min="5147" max="5147" width="1.5703125" style="20" customWidth="1"/>
    <col min="5148" max="5148" width="12.7109375" style="20" customWidth="1"/>
    <col min="5149" max="5149" width="2.42578125" style="20" customWidth="1"/>
    <col min="5150" max="5150" width="11.5703125" style="20" customWidth="1"/>
    <col min="5151" max="5151" width="1.5703125" style="20" customWidth="1"/>
    <col min="5152" max="5152" width="12.7109375" style="20" customWidth="1"/>
    <col min="5153" max="5153" width="2.42578125" style="20" customWidth="1"/>
    <col min="5154" max="5154" width="13.28515625" style="20" customWidth="1"/>
    <col min="5155" max="5155" width="1.5703125" style="20" customWidth="1"/>
    <col min="5156" max="5156" width="12.7109375" style="20" customWidth="1"/>
    <col min="5157" max="5157" width="2.42578125" style="20" customWidth="1"/>
    <col min="5158" max="5158" width="15.140625" style="20" customWidth="1"/>
    <col min="5159" max="5159" width="2.42578125" style="20" customWidth="1"/>
    <col min="5160" max="5160" width="9.28515625" style="20" customWidth="1"/>
    <col min="5161" max="5161" width="4" style="20" bestFit="1" customWidth="1"/>
    <col min="5162" max="5162" width="8.42578125" style="20" customWidth="1"/>
    <col min="5163" max="5163" width="1.5703125" style="20" customWidth="1"/>
    <col min="5164" max="5164" width="12.7109375" style="20" customWidth="1"/>
    <col min="5165" max="5165" width="1.5703125" style="20" customWidth="1"/>
    <col min="5166" max="5166" width="12.7109375" style="20" customWidth="1"/>
    <col min="5167" max="5167" width="1.5703125" style="20" customWidth="1"/>
    <col min="5168" max="5168" width="12.7109375" style="20" customWidth="1"/>
    <col min="5169" max="5376" width="12.7109375" style="20"/>
    <col min="5377" max="5377" width="5" style="20" customWidth="1"/>
    <col min="5378" max="5378" width="1.5703125" style="20" customWidth="1"/>
    <col min="5379" max="5379" width="19.5703125" style="20" customWidth="1"/>
    <col min="5380" max="5380" width="1.5703125" style="20" customWidth="1"/>
    <col min="5381" max="5381" width="14.42578125" style="20" customWidth="1"/>
    <col min="5382" max="5382" width="1.5703125" style="20" customWidth="1"/>
    <col min="5383" max="5383" width="12.7109375" style="20" customWidth="1"/>
    <col min="5384" max="5384" width="1.5703125" style="20" customWidth="1"/>
    <col min="5385" max="5385" width="12.7109375" style="20" customWidth="1"/>
    <col min="5386" max="5386" width="1.5703125" style="20" customWidth="1"/>
    <col min="5387" max="5387" width="14.42578125" style="20" customWidth="1"/>
    <col min="5388" max="5388" width="1.5703125" style="20" customWidth="1"/>
    <col min="5389" max="5389" width="12.7109375" style="20" customWidth="1"/>
    <col min="5390" max="5390" width="1.5703125" style="20" customWidth="1"/>
    <col min="5391" max="5391" width="12.7109375" style="20" customWidth="1"/>
    <col min="5392" max="5392" width="1.5703125" style="20" customWidth="1"/>
    <col min="5393" max="5393" width="14.42578125" style="20" customWidth="1"/>
    <col min="5394" max="5394" width="1.5703125" style="20" customWidth="1"/>
    <col min="5395" max="5395" width="12.7109375" style="20" customWidth="1"/>
    <col min="5396" max="5396" width="1.5703125" style="20" customWidth="1"/>
    <col min="5397" max="5397" width="12.7109375" style="20" customWidth="1"/>
    <col min="5398" max="5398" width="1.5703125" style="20" customWidth="1"/>
    <col min="5399" max="5399" width="16.140625" style="20" customWidth="1"/>
    <col min="5400" max="5401" width="1.5703125" style="20" customWidth="1"/>
    <col min="5402" max="5402" width="13.28515625" style="20" customWidth="1"/>
    <col min="5403" max="5403" width="1.5703125" style="20" customWidth="1"/>
    <col min="5404" max="5404" width="12.7109375" style="20" customWidth="1"/>
    <col min="5405" max="5405" width="2.42578125" style="20" customWidth="1"/>
    <col min="5406" max="5406" width="11.5703125" style="20" customWidth="1"/>
    <col min="5407" max="5407" width="1.5703125" style="20" customWidth="1"/>
    <col min="5408" max="5408" width="12.7109375" style="20" customWidth="1"/>
    <col min="5409" max="5409" width="2.42578125" style="20" customWidth="1"/>
    <col min="5410" max="5410" width="13.28515625" style="20" customWidth="1"/>
    <col min="5411" max="5411" width="1.5703125" style="20" customWidth="1"/>
    <col min="5412" max="5412" width="12.7109375" style="20" customWidth="1"/>
    <col min="5413" max="5413" width="2.42578125" style="20" customWidth="1"/>
    <col min="5414" max="5414" width="15.140625" style="20" customWidth="1"/>
    <col min="5415" max="5415" width="2.42578125" style="20" customWidth="1"/>
    <col min="5416" max="5416" width="9.28515625" style="20" customWidth="1"/>
    <col min="5417" max="5417" width="4" style="20" bestFit="1" customWidth="1"/>
    <col min="5418" max="5418" width="8.42578125" style="20" customWidth="1"/>
    <col min="5419" max="5419" width="1.5703125" style="20" customWidth="1"/>
    <col min="5420" max="5420" width="12.7109375" style="20" customWidth="1"/>
    <col min="5421" max="5421" width="1.5703125" style="20" customWidth="1"/>
    <col min="5422" max="5422" width="12.7109375" style="20" customWidth="1"/>
    <col min="5423" max="5423" width="1.5703125" style="20" customWidth="1"/>
    <col min="5424" max="5424" width="12.7109375" style="20" customWidth="1"/>
    <col min="5425" max="5632" width="12.7109375" style="20"/>
    <col min="5633" max="5633" width="5" style="20" customWidth="1"/>
    <col min="5634" max="5634" width="1.5703125" style="20" customWidth="1"/>
    <col min="5635" max="5635" width="19.5703125" style="20" customWidth="1"/>
    <col min="5636" max="5636" width="1.5703125" style="20" customWidth="1"/>
    <col min="5637" max="5637" width="14.42578125" style="20" customWidth="1"/>
    <col min="5638" max="5638" width="1.5703125" style="20" customWidth="1"/>
    <col min="5639" max="5639" width="12.7109375" style="20" customWidth="1"/>
    <col min="5640" max="5640" width="1.5703125" style="20" customWidth="1"/>
    <col min="5641" max="5641" width="12.7109375" style="20" customWidth="1"/>
    <col min="5642" max="5642" width="1.5703125" style="20" customWidth="1"/>
    <col min="5643" max="5643" width="14.42578125" style="20" customWidth="1"/>
    <col min="5644" max="5644" width="1.5703125" style="20" customWidth="1"/>
    <col min="5645" max="5645" width="12.7109375" style="20" customWidth="1"/>
    <col min="5646" max="5646" width="1.5703125" style="20" customWidth="1"/>
    <col min="5647" max="5647" width="12.7109375" style="20" customWidth="1"/>
    <col min="5648" max="5648" width="1.5703125" style="20" customWidth="1"/>
    <col min="5649" max="5649" width="14.42578125" style="20" customWidth="1"/>
    <col min="5650" max="5650" width="1.5703125" style="20" customWidth="1"/>
    <col min="5651" max="5651" width="12.7109375" style="20" customWidth="1"/>
    <col min="5652" max="5652" width="1.5703125" style="20" customWidth="1"/>
    <col min="5653" max="5653" width="12.7109375" style="20" customWidth="1"/>
    <col min="5654" max="5654" width="1.5703125" style="20" customWidth="1"/>
    <col min="5655" max="5655" width="16.140625" style="20" customWidth="1"/>
    <col min="5656" max="5657" width="1.5703125" style="20" customWidth="1"/>
    <col min="5658" max="5658" width="13.28515625" style="20" customWidth="1"/>
    <col min="5659" max="5659" width="1.5703125" style="20" customWidth="1"/>
    <col min="5660" max="5660" width="12.7109375" style="20" customWidth="1"/>
    <col min="5661" max="5661" width="2.42578125" style="20" customWidth="1"/>
    <col min="5662" max="5662" width="11.5703125" style="20" customWidth="1"/>
    <col min="5663" max="5663" width="1.5703125" style="20" customWidth="1"/>
    <col min="5664" max="5664" width="12.7109375" style="20" customWidth="1"/>
    <col min="5665" max="5665" width="2.42578125" style="20" customWidth="1"/>
    <col min="5666" max="5666" width="13.28515625" style="20" customWidth="1"/>
    <col min="5667" max="5667" width="1.5703125" style="20" customWidth="1"/>
    <col min="5668" max="5668" width="12.7109375" style="20" customWidth="1"/>
    <col min="5669" max="5669" width="2.42578125" style="20" customWidth="1"/>
    <col min="5670" max="5670" width="15.140625" style="20" customWidth="1"/>
    <col min="5671" max="5671" width="2.42578125" style="20" customWidth="1"/>
    <col min="5672" max="5672" width="9.28515625" style="20" customWidth="1"/>
    <col min="5673" max="5673" width="4" style="20" bestFit="1" customWidth="1"/>
    <col min="5674" max="5674" width="8.42578125" style="20" customWidth="1"/>
    <col min="5675" max="5675" width="1.5703125" style="20" customWidth="1"/>
    <col min="5676" max="5676" width="12.7109375" style="20" customWidth="1"/>
    <col min="5677" max="5677" width="1.5703125" style="20" customWidth="1"/>
    <col min="5678" max="5678" width="12.7109375" style="20" customWidth="1"/>
    <col min="5679" max="5679" width="1.5703125" style="20" customWidth="1"/>
    <col min="5680" max="5680" width="12.7109375" style="20" customWidth="1"/>
    <col min="5681" max="5888" width="12.7109375" style="20"/>
    <col min="5889" max="5889" width="5" style="20" customWidth="1"/>
    <col min="5890" max="5890" width="1.5703125" style="20" customWidth="1"/>
    <col min="5891" max="5891" width="19.5703125" style="20" customWidth="1"/>
    <col min="5892" max="5892" width="1.5703125" style="20" customWidth="1"/>
    <col min="5893" max="5893" width="14.42578125" style="20" customWidth="1"/>
    <col min="5894" max="5894" width="1.5703125" style="20" customWidth="1"/>
    <col min="5895" max="5895" width="12.7109375" style="20" customWidth="1"/>
    <col min="5896" max="5896" width="1.5703125" style="20" customWidth="1"/>
    <col min="5897" max="5897" width="12.7109375" style="20" customWidth="1"/>
    <col min="5898" max="5898" width="1.5703125" style="20" customWidth="1"/>
    <col min="5899" max="5899" width="14.42578125" style="20" customWidth="1"/>
    <col min="5900" max="5900" width="1.5703125" style="20" customWidth="1"/>
    <col min="5901" max="5901" width="12.7109375" style="20" customWidth="1"/>
    <col min="5902" max="5902" width="1.5703125" style="20" customWidth="1"/>
    <col min="5903" max="5903" width="12.7109375" style="20" customWidth="1"/>
    <col min="5904" max="5904" width="1.5703125" style="20" customWidth="1"/>
    <col min="5905" max="5905" width="14.42578125" style="20" customWidth="1"/>
    <col min="5906" max="5906" width="1.5703125" style="20" customWidth="1"/>
    <col min="5907" max="5907" width="12.7109375" style="20" customWidth="1"/>
    <col min="5908" max="5908" width="1.5703125" style="20" customWidth="1"/>
    <col min="5909" max="5909" width="12.7109375" style="20" customWidth="1"/>
    <col min="5910" max="5910" width="1.5703125" style="20" customWidth="1"/>
    <col min="5911" max="5911" width="16.140625" style="20" customWidth="1"/>
    <col min="5912" max="5913" width="1.5703125" style="20" customWidth="1"/>
    <col min="5914" max="5914" width="13.28515625" style="20" customWidth="1"/>
    <col min="5915" max="5915" width="1.5703125" style="20" customWidth="1"/>
    <col min="5916" max="5916" width="12.7109375" style="20" customWidth="1"/>
    <col min="5917" max="5917" width="2.42578125" style="20" customWidth="1"/>
    <col min="5918" max="5918" width="11.5703125" style="20" customWidth="1"/>
    <col min="5919" max="5919" width="1.5703125" style="20" customWidth="1"/>
    <col min="5920" max="5920" width="12.7109375" style="20" customWidth="1"/>
    <col min="5921" max="5921" width="2.42578125" style="20" customWidth="1"/>
    <col min="5922" max="5922" width="13.28515625" style="20" customWidth="1"/>
    <col min="5923" max="5923" width="1.5703125" style="20" customWidth="1"/>
    <col min="5924" max="5924" width="12.7109375" style="20" customWidth="1"/>
    <col min="5925" max="5925" width="2.42578125" style="20" customWidth="1"/>
    <col min="5926" max="5926" width="15.140625" style="20" customWidth="1"/>
    <col min="5927" max="5927" width="2.42578125" style="20" customWidth="1"/>
    <col min="5928" max="5928" width="9.28515625" style="20" customWidth="1"/>
    <col min="5929" max="5929" width="4" style="20" bestFit="1" customWidth="1"/>
    <col min="5930" max="5930" width="8.42578125" style="20" customWidth="1"/>
    <col min="5931" max="5931" width="1.5703125" style="20" customWidth="1"/>
    <col min="5932" max="5932" width="12.7109375" style="20" customWidth="1"/>
    <col min="5933" max="5933" width="1.5703125" style="20" customWidth="1"/>
    <col min="5934" max="5934" width="12.7109375" style="20" customWidth="1"/>
    <col min="5935" max="5935" width="1.5703125" style="20" customWidth="1"/>
    <col min="5936" max="5936" width="12.7109375" style="20" customWidth="1"/>
    <col min="5937" max="6144" width="12.7109375" style="20"/>
    <col min="6145" max="6145" width="5" style="20" customWidth="1"/>
    <col min="6146" max="6146" width="1.5703125" style="20" customWidth="1"/>
    <col min="6147" max="6147" width="19.5703125" style="20" customWidth="1"/>
    <col min="6148" max="6148" width="1.5703125" style="20" customWidth="1"/>
    <col min="6149" max="6149" width="14.42578125" style="20" customWidth="1"/>
    <col min="6150" max="6150" width="1.5703125" style="20" customWidth="1"/>
    <col min="6151" max="6151" width="12.7109375" style="20" customWidth="1"/>
    <col min="6152" max="6152" width="1.5703125" style="20" customWidth="1"/>
    <col min="6153" max="6153" width="12.7109375" style="20" customWidth="1"/>
    <col min="6154" max="6154" width="1.5703125" style="20" customWidth="1"/>
    <col min="6155" max="6155" width="14.42578125" style="20" customWidth="1"/>
    <col min="6156" max="6156" width="1.5703125" style="20" customWidth="1"/>
    <col min="6157" max="6157" width="12.7109375" style="20" customWidth="1"/>
    <col min="6158" max="6158" width="1.5703125" style="20" customWidth="1"/>
    <col min="6159" max="6159" width="12.7109375" style="20" customWidth="1"/>
    <col min="6160" max="6160" width="1.5703125" style="20" customWidth="1"/>
    <col min="6161" max="6161" width="14.42578125" style="20" customWidth="1"/>
    <col min="6162" max="6162" width="1.5703125" style="20" customWidth="1"/>
    <col min="6163" max="6163" width="12.7109375" style="20" customWidth="1"/>
    <col min="6164" max="6164" width="1.5703125" style="20" customWidth="1"/>
    <col min="6165" max="6165" width="12.7109375" style="20" customWidth="1"/>
    <col min="6166" max="6166" width="1.5703125" style="20" customWidth="1"/>
    <col min="6167" max="6167" width="16.140625" style="20" customWidth="1"/>
    <col min="6168" max="6169" width="1.5703125" style="20" customWidth="1"/>
    <col min="6170" max="6170" width="13.28515625" style="20" customWidth="1"/>
    <col min="6171" max="6171" width="1.5703125" style="20" customWidth="1"/>
    <col min="6172" max="6172" width="12.7109375" style="20" customWidth="1"/>
    <col min="6173" max="6173" width="2.42578125" style="20" customWidth="1"/>
    <col min="6174" max="6174" width="11.5703125" style="20" customWidth="1"/>
    <col min="6175" max="6175" width="1.5703125" style="20" customWidth="1"/>
    <col min="6176" max="6176" width="12.7109375" style="20" customWidth="1"/>
    <col min="6177" max="6177" width="2.42578125" style="20" customWidth="1"/>
    <col min="6178" max="6178" width="13.28515625" style="20" customWidth="1"/>
    <col min="6179" max="6179" width="1.5703125" style="20" customWidth="1"/>
    <col min="6180" max="6180" width="12.7109375" style="20" customWidth="1"/>
    <col min="6181" max="6181" width="2.42578125" style="20" customWidth="1"/>
    <col min="6182" max="6182" width="15.140625" style="20" customWidth="1"/>
    <col min="6183" max="6183" width="2.42578125" style="20" customWidth="1"/>
    <col min="6184" max="6184" width="9.28515625" style="20" customWidth="1"/>
    <col min="6185" max="6185" width="4" style="20" bestFit="1" customWidth="1"/>
    <col min="6186" max="6186" width="8.42578125" style="20" customWidth="1"/>
    <col min="6187" max="6187" width="1.5703125" style="20" customWidth="1"/>
    <col min="6188" max="6188" width="12.7109375" style="20" customWidth="1"/>
    <col min="6189" max="6189" width="1.5703125" style="20" customWidth="1"/>
    <col min="6190" max="6190" width="12.7109375" style="20" customWidth="1"/>
    <col min="6191" max="6191" width="1.5703125" style="20" customWidth="1"/>
    <col min="6192" max="6192" width="12.7109375" style="20" customWidth="1"/>
    <col min="6193" max="6400" width="12.7109375" style="20"/>
    <col min="6401" max="6401" width="5" style="20" customWidth="1"/>
    <col min="6402" max="6402" width="1.5703125" style="20" customWidth="1"/>
    <col min="6403" max="6403" width="19.5703125" style="20" customWidth="1"/>
    <col min="6404" max="6404" width="1.5703125" style="20" customWidth="1"/>
    <col min="6405" max="6405" width="14.42578125" style="20" customWidth="1"/>
    <col min="6406" max="6406" width="1.5703125" style="20" customWidth="1"/>
    <col min="6407" max="6407" width="12.7109375" style="20" customWidth="1"/>
    <col min="6408" max="6408" width="1.5703125" style="20" customWidth="1"/>
    <col min="6409" max="6409" width="12.7109375" style="20" customWidth="1"/>
    <col min="6410" max="6410" width="1.5703125" style="20" customWidth="1"/>
    <col min="6411" max="6411" width="14.42578125" style="20" customWidth="1"/>
    <col min="6412" max="6412" width="1.5703125" style="20" customWidth="1"/>
    <col min="6413" max="6413" width="12.7109375" style="20" customWidth="1"/>
    <col min="6414" max="6414" width="1.5703125" style="20" customWidth="1"/>
    <col min="6415" max="6415" width="12.7109375" style="20" customWidth="1"/>
    <col min="6416" max="6416" width="1.5703125" style="20" customWidth="1"/>
    <col min="6417" max="6417" width="14.42578125" style="20" customWidth="1"/>
    <col min="6418" max="6418" width="1.5703125" style="20" customWidth="1"/>
    <col min="6419" max="6419" width="12.7109375" style="20" customWidth="1"/>
    <col min="6420" max="6420" width="1.5703125" style="20" customWidth="1"/>
    <col min="6421" max="6421" width="12.7109375" style="20" customWidth="1"/>
    <col min="6422" max="6422" width="1.5703125" style="20" customWidth="1"/>
    <col min="6423" max="6423" width="16.140625" style="20" customWidth="1"/>
    <col min="6424" max="6425" width="1.5703125" style="20" customWidth="1"/>
    <col min="6426" max="6426" width="13.28515625" style="20" customWidth="1"/>
    <col min="6427" max="6427" width="1.5703125" style="20" customWidth="1"/>
    <col min="6428" max="6428" width="12.7109375" style="20" customWidth="1"/>
    <col min="6429" max="6429" width="2.42578125" style="20" customWidth="1"/>
    <col min="6430" max="6430" width="11.5703125" style="20" customWidth="1"/>
    <col min="6431" max="6431" width="1.5703125" style="20" customWidth="1"/>
    <col min="6432" max="6432" width="12.7109375" style="20" customWidth="1"/>
    <col min="6433" max="6433" width="2.42578125" style="20" customWidth="1"/>
    <col min="6434" max="6434" width="13.28515625" style="20" customWidth="1"/>
    <col min="6435" max="6435" width="1.5703125" style="20" customWidth="1"/>
    <col min="6436" max="6436" width="12.7109375" style="20" customWidth="1"/>
    <col min="6437" max="6437" width="2.42578125" style="20" customWidth="1"/>
    <col min="6438" max="6438" width="15.140625" style="20" customWidth="1"/>
    <col min="6439" max="6439" width="2.42578125" style="20" customWidth="1"/>
    <col min="6440" max="6440" width="9.28515625" style="20" customWidth="1"/>
    <col min="6441" max="6441" width="4" style="20" bestFit="1" customWidth="1"/>
    <col min="6442" max="6442" width="8.42578125" style="20" customWidth="1"/>
    <col min="6443" max="6443" width="1.5703125" style="20" customWidth="1"/>
    <col min="6444" max="6444" width="12.7109375" style="20" customWidth="1"/>
    <col min="6445" max="6445" width="1.5703125" style="20" customWidth="1"/>
    <col min="6446" max="6446" width="12.7109375" style="20" customWidth="1"/>
    <col min="6447" max="6447" width="1.5703125" style="20" customWidth="1"/>
    <col min="6448" max="6448" width="12.7109375" style="20" customWidth="1"/>
    <col min="6449" max="6656" width="12.7109375" style="20"/>
    <col min="6657" max="6657" width="5" style="20" customWidth="1"/>
    <col min="6658" max="6658" width="1.5703125" style="20" customWidth="1"/>
    <col min="6659" max="6659" width="19.5703125" style="20" customWidth="1"/>
    <col min="6660" max="6660" width="1.5703125" style="20" customWidth="1"/>
    <col min="6661" max="6661" width="14.42578125" style="20" customWidth="1"/>
    <col min="6662" max="6662" width="1.5703125" style="20" customWidth="1"/>
    <col min="6663" max="6663" width="12.7109375" style="20" customWidth="1"/>
    <col min="6664" max="6664" width="1.5703125" style="20" customWidth="1"/>
    <col min="6665" max="6665" width="12.7109375" style="20" customWidth="1"/>
    <col min="6666" max="6666" width="1.5703125" style="20" customWidth="1"/>
    <col min="6667" max="6667" width="14.42578125" style="20" customWidth="1"/>
    <col min="6668" max="6668" width="1.5703125" style="20" customWidth="1"/>
    <col min="6669" max="6669" width="12.7109375" style="20" customWidth="1"/>
    <col min="6670" max="6670" width="1.5703125" style="20" customWidth="1"/>
    <col min="6671" max="6671" width="12.7109375" style="20" customWidth="1"/>
    <col min="6672" max="6672" width="1.5703125" style="20" customWidth="1"/>
    <col min="6673" max="6673" width="14.42578125" style="20" customWidth="1"/>
    <col min="6674" max="6674" width="1.5703125" style="20" customWidth="1"/>
    <col min="6675" max="6675" width="12.7109375" style="20" customWidth="1"/>
    <col min="6676" max="6676" width="1.5703125" style="20" customWidth="1"/>
    <col min="6677" max="6677" width="12.7109375" style="20" customWidth="1"/>
    <col min="6678" max="6678" width="1.5703125" style="20" customWidth="1"/>
    <col min="6679" max="6679" width="16.140625" style="20" customWidth="1"/>
    <col min="6680" max="6681" width="1.5703125" style="20" customWidth="1"/>
    <col min="6682" max="6682" width="13.28515625" style="20" customWidth="1"/>
    <col min="6683" max="6683" width="1.5703125" style="20" customWidth="1"/>
    <col min="6684" max="6684" width="12.7109375" style="20" customWidth="1"/>
    <col min="6685" max="6685" width="2.42578125" style="20" customWidth="1"/>
    <col min="6686" max="6686" width="11.5703125" style="20" customWidth="1"/>
    <col min="6687" max="6687" width="1.5703125" style="20" customWidth="1"/>
    <col min="6688" max="6688" width="12.7109375" style="20" customWidth="1"/>
    <col min="6689" max="6689" width="2.42578125" style="20" customWidth="1"/>
    <col min="6690" max="6690" width="13.28515625" style="20" customWidth="1"/>
    <col min="6691" max="6691" width="1.5703125" style="20" customWidth="1"/>
    <col min="6692" max="6692" width="12.7109375" style="20" customWidth="1"/>
    <col min="6693" max="6693" width="2.42578125" style="20" customWidth="1"/>
    <col min="6694" max="6694" width="15.140625" style="20" customWidth="1"/>
    <col min="6695" max="6695" width="2.42578125" style="20" customWidth="1"/>
    <col min="6696" max="6696" width="9.28515625" style="20" customWidth="1"/>
    <col min="6697" max="6697" width="4" style="20" bestFit="1" customWidth="1"/>
    <col min="6698" max="6698" width="8.42578125" style="20" customWidth="1"/>
    <col min="6699" max="6699" width="1.5703125" style="20" customWidth="1"/>
    <col min="6700" max="6700" width="12.7109375" style="20" customWidth="1"/>
    <col min="6701" max="6701" width="1.5703125" style="20" customWidth="1"/>
    <col min="6702" max="6702" width="12.7109375" style="20" customWidth="1"/>
    <col min="6703" max="6703" width="1.5703125" style="20" customWidth="1"/>
    <col min="6704" max="6704" width="12.7109375" style="20" customWidth="1"/>
    <col min="6705" max="6912" width="12.7109375" style="20"/>
    <col min="6913" max="6913" width="5" style="20" customWidth="1"/>
    <col min="6914" max="6914" width="1.5703125" style="20" customWidth="1"/>
    <col min="6915" max="6915" width="19.5703125" style="20" customWidth="1"/>
    <col min="6916" max="6916" width="1.5703125" style="20" customWidth="1"/>
    <col min="6917" max="6917" width="14.42578125" style="20" customWidth="1"/>
    <col min="6918" max="6918" width="1.5703125" style="20" customWidth="1"/>
    <col min="6919" max="6919" width="12.7109375" style="20" customWidth="1"/>
    <col min="6920" max="6920" width="1.5703125" style="20" customWidth="1"/>
    <col min="6921" max="6921" width="12.7109375" style="20" customWidth="1"/>
    <col min="6922" max="6922" width="1.5703125" style="20" customWidth="1"/>
    <col min="6923" max="6923" width="14.42578125" style="20" customWidth="1"/>
    <col min="6924" max="6924" width="1.5703125" style="20" customWidth="1"/>
    <col min="6925" max="6925" width="12.7109375" style="20" customWidth="1"/>
    <col min="6926" max="6926" width="1.5703125" style="20" customWidth="1"/>
    <col min="6927" max="6927" width="12.7109375" style="20" customWidth="1"/>
    <col min="6928" max="6928" width="1.5703125" style="20" customWidth="1"/>
    <col min="6929" max="6929" width="14.42578125" style="20" customWidth="1"/>
    <col min="6930" max="6930" width="1.5703125" style="20" customWidth="1"/>
    <col min="6931" max="6931" width="12.7109375" style="20" customWidth="1"/>
    <col min="6932" max="6932" width="1.5703125" style="20" customWidth="1"/>
    <col min="6933" max="6933" width="12.7109375" style="20" customWidth="1"/>
    <col min="6934" max="6934" width="1.5703125" style="20" customWidth="1"/>
    <col min="6935" max="6935" width="16.140625" style="20" customWidth="1"/>
    <col min="6936" max="6937" width="1.5703125" style="20" customWidth="1"/>
    <col min="6938" max="6938" width="13.28515625" style="20" customWidth="1"/>
    <col min="6939" max="6939" width="1.5703125" style="20" customWidth="1"/>
    <col min="6940" max="6940" width="12.7109375" style="20" customWidth="1"/>
    <col min="6941" max="6941" width="2.42578125" style="20" customWidth="1"/>
    <col min="6942" max="6942" width="11.5703125" style="20" customWidth="1"/>
    <col min="6943" max="6943" width="1.5703125" style="20" customWidth="1"/>
    <col min="6944" max="6944" width="12.7109375" style="20" customWidth="1"/>
    <col min="6945" max="6945" width="2.42578125" style="20" customWidth="1"/>
    <col min="6946" max="6946" width="13.28515625" style="20" customWidth="1"/>
    <col min="6947" max="6947" width="1.5703125" style="20" customWidth="1"/>
    <col min="6948" max="6948" width="12.7109375" style="20" customWidth="1"/>
    <col min="6949" max="6949" width="2.42578125" style="20" customWidth="1"/>
    <col min="6950" max="6950" width="15.140625" style="20" customWidth="1"/>
    <col min="6951" max="6951" width="2.42578125" style="20" customWidth="1"/>
    <col min="6952" max="6952" width="9.28515625" style="20" customWidth="1"/>
    <col min="6953" max="6953" width="4" style="20" bestFit="1" customWidth="1"/>
    <col min="6954" max="6954" width="8.42578125" style="20" customWidth="1"/>
    <col min="6955" max="6955" width="1.5703125" style="20" customWidth="1"/>
    <col min="6956" max="6956" width="12.7109375" style="20" customWidth="1"/>
    <col min="6957" max="6957" width="1.5703125" style="20" customWidth="1"/>
    <col min="6958" max="6958" width="12.7109375" style="20" customWidth="1"/>
    <col min="6959" max="6959" width="1.5703125" style="20" customWidth="1"/>
    <col min="6960" max="6960" width="12.7109375" style="20" customWidth="1"/>
    <col min="6961" max="7168" width="12.7109375" style="20"/>
    <col min="7169" max="7169" width="5" style="20" customWidth="1"/>
    <col min="7170" max="7170" width="1.5703125" style="20" customWidth="1"/>
    <col min="7171" max="7171" width="19.5703125" style="20" customWidth="1"/>
    <col min="7172" max="7172" width="1.5703125" style="20" customWidth="1"/>
    <col min="7173" max="7173" width="14.42578125" style="20" customWidth="1"/>
    <col min="7174" max="7174" width="1.5703125" style="20" customWidth="1"/>
    <col min="7175" max="7175" width="12.7109375" style="20" customWidth="1"/>
    <col min="7176" max="7176" width="1.5703125" style="20" customWidth="1"/>
    <col min="7177" max="7177" width="12.7109375" style="20" customWidth="1"/>
    <col min="7178" max="7178" width="1.5703125" style="20" customWidth="1"/>
    <col min="7179" max="7179" width="14.42578125" style="20" customWidth="1"/>
    <col min="7180" max="7180" width="1.5703125" style="20" customWidth="1"/>
    <col min="7181" max="7181" width="12.7109375" style="20" customWidth="1"/>
    <col min="7182" max="7182" width="1.5703125" style="20" customWidth="1"/>
    <col min="7183" max="7183" width="12.7109375" style="20" customWidth="1"/>
    <col min="7184" max="7184" width="1.5703125" style="20" customWidth="1"/>
    <col min="7185" max="7185" width="14.42578125" style="20" customWidth="1"/>
    <col min="7186" max="7186" width="1.5703125" style="20" customWidth="1"/>
    <col min="7187" max="7187" width="12.7109375" style="20" customWidth="1"/>
    <col min="7188" max="7188" width="1.5703125" style="20" customWidth="1"/>
    <col min="7189" max="7189" width="12.7109375" style="20" customWidth="1"/>
    <col min="7190" max="7190" width="1.5703125" style="20" customWidth="1"/>
    <col min="7191" max="7191" width="16.140625" style="20" customWidth="1"/>
    <col min="7192" max="7193" width="1.5703125" style="20" customWidth="1"/>
    <col min="7194" max="7194" width="13.28515625" style="20" customWidth="1"/>
    <col min="7195" max="7195" width="1.5703125" style="20" customWidth="1"/>
    <col min="7196" max="7196" width="12.7109375" style="20" customWidth="1"/>
    <col min="7197" max="7197" width="2.42578125" style="20" customWidth="1"/>
    <col min="7198" max="7198" width="11.5703125" style="20" customWidth="1"/>
    <col min="7199" max="7199" width="1.5703125" style="20" customWidth="1"/>
    <col min="7200" max="7200" width="12.7109375" style="20" customWidth="1"/>
    <col min="7201" max="7201" width="2.42578125" style="20" customWidth="1"/>
    <col min="7202" max="7202" width="13.28515625" style="20" customWidth="1"/>
    <col min="7203" max="7203" width="1.5703125" style="20" customWidth="1"/>
    <col min="7204" max="7204" width="12.7109375" style="20" customWidth="1"/>
    <col min="7205" max="7205" width="2.42578125" style="20" customWidth="1"/>
    <col min="7206" max="7206" width="15.140625" style="20" customWidth="1"/>
    <col min="7207" max="7207" width="2.42578125" style="20" customWidth="1"/>
    <col min="7208" max="7208" width="9.28515625" style="20" customWidth="1"/>
    <col min="7209" max="7209" width="4" style="20" bestFit="1" customWidth="1"/>
    <col min="7210" max="7210" width="8.42578125" style="20" customWidth="1"/>
    <col min="7211" max="7211" width="1.5703125" style="20" customWidth="1"/>
    <col min="7212" max="7212" width="12.7109375" style="20" customWidth="1"/>
    <col min="7213" max="7213" width="1.5703125" style="20" customWidth="1"/>
    <col min="7214" max="7214" width="12.7109375" style="20" customWidth="1"/>
    <col min="7215" max="7215" width="1.5703125" style="20" customWidth="1"/>
    <col min="7216" max="7216" width="12.7109375" style="20" customWidth="1"/>
    <col min="7217" max="7424" width="12.7109375" style="20"/>
    <col min="7425" max="7425" width="5" style="20" customWidth="1"/>
    <col min="7426" max="7426" width="1.5703125" style="20" customWidth="1"/>
    <col min="7427" max="7427" width="19.5703125" style="20" customWidth="1"/>
    <col min="7428" max="7428" width="1.5703125" style="20" customWidth="1"/>
    <col min="7429" max="7429" width="14.42578125" style="20" customWidth="1"/>
    <col min="7430" max="7430" width="1.5703125" style="20" customWidth="1"/>
    <col min="7431" max="7431" width="12.7109375" style="20" customWidth="1"/>
    <col min="7432" max="7432" width="1.5703125" style="20" customWidth="1"/>
    <col min="7433" max="7433" width="12.7109375" style="20" customWidth="1"/>
    <col min="7434" max="7434" width="1.5703125" style="20" customWidth="1"/>
    <col min="7435" max="7435" width="14.42578125" style="20" customWidth="1"/>
    <col min="7436" max="7436" width="1.5703125" style="20" customWidth="1"/>
    <col min="7437" max="7437" width="12.7109375" style="20" customWidth="1"/>
    <col min="7438" max="7438" width="1.5703125" style="20" customWidth="1"/>
    <col min="7439" max="7439" width="12.7109375" style="20" customWidth="1"/>
    <col min="7440" max="7440" width="1.5703125" style="20" customWidth="1"/>
    <col min="7441" max="7441" width="14.42578125" style="20" customWidth="1"/>
    <col min="7442" max="7442" width="1.5703125" style="20" customWidth="1"/>
    <col min="7443" max="7443" width="12.7109375" style="20" customWidth="1"/>
    <col min="7444" max="7444" width="1.5703125" style="20" customWidth="1"/>
    <col min="7445" max="7445" width="12.7109375" style="20" customWidth="1"/>
    <col min="7446" max="7446" width="1.5703125" style="20" customWidth="1"/>
    <col min="7447" max="7447" width="16.140625" style="20" customWidth="1"/>
    <col min="7448" max="7449" width="1.5703125" style="20" customWidth="1"/>
    <col min="7450" max="7450" width="13.28515625" style="20" customWidth="1"/>
    <col min="7451" max="7451" width="1.5703125" style="20" customWidth="1"/>
    <col min="7452" max="7452" width="12.7109375" style="20" customWidth="1"/>
    <col min="7453" max="7453" width="2.42578125" style="20" customWidth="1"/>
    <col min="7454" max="7454" width="11.5703125" style="20" customWidth="1"/>
    <col min="7455" max="7455" width="1.5703125" style="20" customWidth="1"/>
    <col min="7456" max="7456" width="12.7109375" style="20" customWidth="1"/>
    <col min="7457" max="7457" width="2.42578125" style="20" customWidth="1"/>
    <col min="7458" max="7458" width="13.28515625" style="20" customWidth="1"/>
    <col min="7459" max="7459" width="1.5703125" style="20" customWidth="1"/>
    <col min="7460" max="7460" width="12.7109375" style="20" customWidth="1"/>
    <col min="7461" max="7461" width="2.42578125" style="20" customWidth="1"/>
    <col min="7462" max="7462" width="15.140625" style="20" customWidth="1"/>
    <col min="7463" max="7463" width="2.42578125" style="20" customWidth="1"/>
    <col min="7464" max="7464" width="9.28515625" style="20" customWidth="1"/>
    <col min="7465" max="7465" width="4" style="20" bestFit="1" customWidth="1"/>
    <col min="7466" max="7466" width="8.42578125" style="20" customWidth="1"/>
    <col min="7467" max="7467" width="1.5703125" style="20" customWidth="1"/>
    <col min="7468" max="7468" width="12.7109375" style="20" customWidth="1"/>
    <col min="7469" max="7469" width="1.5703125" style="20" customWidth="1"/>
    <col min="7470" max="7470" width="12.7109375" style="20" customWidth="1"/>
    <col min="7471" max="7471" width="1.5703125" style="20" customWidth="1"/>
    <col min="7472" max="7472" width="12.7109375" style="20" customWidth="1"/>
    <col min="7473" max="7680" width="12.7109375" style="20"/>
    <col min="7681" max="7681" width="5" style="20" customWidth="1"/>
    <col min="7682" max="7682" width="1.5703125" style="20" customWidth="1"/>
    <col min="7683" max="7683" width="19.5703125" style="20" customWidth="1"/>
    <col min="7684" max="7684" width="1.5703125" style="20" customWidth="1"/>
    <col min="7685" max="7685" width="14.42578125" style="20" customWidth="1"/>
    <col min="7686" max="7686" width="1.5703125" style="20" customWidth="1"/>
    <col min="7687" max="7687" width="12.7109375" style="20" customWidth="1"/>
    <col min="7688" max="7688" width="1.5703125" style="20" customWidth="1"/>
    <col min="7689" max="7689" width="12.7109375" style="20" customWidth="1"/>
    <col min="7690" max="7690" width="1.5703125" style="20" customWidth="1"/>
    <col min="7691" max="7691" width="14.42578125" style="20" customWidth="1"/>
    <col min="7692" max="7692" width="1.5703125" style="20" customWidth="1"/>
    <col min="7693" max="7693" width="12.7109375" style="20" customWidth="1"/>
    <col min="7694" max="7694" width="1.5703125" style="20" customWidth="1"/>
    <col min="7695" max="7695" width="12.7109375" style="20" customWidth="1"/>
    <col min="7696" max="7696" width="1.5703125" style="20" customWidth="1"/>
    <col min="7697" max="7697" width="14.42578125" style="20" customWidth="1"/>
    <col min="7698" max="7698" width="1.5703125" style="20" customWidth="1"/>
    <col min="7699" max="7699" width="12.7109375" style="20" customWidth="1"/>
    <col min="7700" max="7700" width="1.5703125" style="20" customWidth="1"/>
    <col min="7701" max="7701" width="12.7109375" style="20" customWidth="1"/>
    <col min="7702" max="7702" width="1.5703125" style="20" customWidth="1"/>
    <col min="7703" max="7703" width="16.140625" style="20" customWidth="1"/>
    <col min="7704" max="7705" width="1.5703125" style="20" customWidth="1"/>
    <col min="7706" max="7706" width="13.28515625" style="20" customWidth="1"/>
    <col min="7707" max="7707" width="1.5703125" style="20" customWidth="1"/>
    <col min="7708" max="7708" width="12.7109375" style="20" customWidth="1"/>
    <col min="7709" max="7709" width="2.42578125" style="20" customWidth="1"/>
    <col min="7710" max="7710" width="11.5703125" style="20" customWidth="1"/>
    <col min="7711" max="7711" width="1.5703125" style="20" customWidth="1"/>
    <col min="7712" max="7712" width="12.7109375" style="20" customWidth="1"/>
    <col min="7713" max="7713" width="2.42578125" style="20" customWidth="1"/>
    <col min="7714" max="7714" width="13.28515625" style="20" customWidth="1"/>
    <col min="7715" max="7715" width="1.5703125" style="20" customWidth="1"/>
    <col min="7716" max="7716" width="12.7109375" style="20" customWidth="1"/>
    <col min="7717" max="7717" width="2.42578125" style="20" customWidth="1"/>
    <col min="7718" max="7718" width="15.140625" style="20" customWidth="1"/>
    <col min="7719" max="7719" width="2.42578125" style="20" customWidth="1"/>
    <col min="7720" max="7720" width="9.28515625" style="20" customWidth="1"/>
    <col min="7721" max="7721" width="4" style="20" bestFit="1" customWidth="1"/>
    <col min="7722" max="7722" width="8.42578125" style="20" customWidth="1"/>
    <col min="7723" max="7723" width="1.5703125" style="20" customWidth="1"/>
    <col min="7724" max="7724" width="12.7109375" style="20" customWidth="1"/>
    <col min="7725" max="7725" width="1.5703125" style="20" customWidth="1"/>
    <col min="7726" max="7726" width="12.7109375" style="20" customWidth="1"/>
    <col min="7727" max="7727" width="1.5703125" style="20" customWidth="1"/>
    <col min="7728" max="7728" width="12.7109375" style="20" customWidth="1"/>
    <col min="7729" max="7936" width="12.7109375" style="20"/>
    <col min="7937" max="7937" width="5" style="20" customWidth="1"/>
    <col min="7938" max="7938" width="1.5703125" style="20" customWidth="1"/>
    <col min="7939" max="7939" width="19.5703125" style="20" customWidth="1"/>
    <col min="7940" max="7940" width="1.5703125" style="20" customWidth="1"/>
    <col min="7941" max="7941" width="14.42578125" style="20" customWidth="1"/>
    <col min="7942" max="7942" width="1.5703125" style="20" customWidth="1"/>
    <col min="7943" max="7943" width="12.7109375" style="20" customWidth="1"/>
    <col min="7944" max="7944" width="1.5703125" style="20" customWidth="1"/>
    <col min="7945" max="7945" width="12.7109375" style="20" customWidth="1"/>
    <col min="7946" max="7946" width="1.5703125" style="20" customWidth="1"/>
    <col min="7947" max="7947" width="14.42578125" style="20" customWidth="1"/>
    <col min="7948" max="7948" width="1.5703125" style="20" customWidth="1"/>
    <col min="7949" max="7949" width="12.7109375" style="20" customWidth="1"/>
    <col min="7950" max="7950" width="1.5703125" style="20" customWidth="1"/>
    <col min="7951" max="7951" width="12.7109375" style="20" customWidth="1"/>
    <col min="7952" max="7952" width="1.5703125" style="20" customWidth="1"/>
    <col min="7953" max="7953" width="14.42578125" style="20" customWidth="1"/>
    <col min="7954" max="7954" width="1.5703125" style="20" customWidth="1"/>
    <col min="7955" max="7955" width="12.7109375" style="20" customWidth="1"/>
    <col min="7956" max="7956" width="1.5703125" style="20" customWidth="1"/>
    <col min="7957" max="7957" width="12.7109375" style="20" customWidth="1"/>
    <col min="7958" max="7958" width="1.5703125" style="20" customWidth="1"/>
    <col min="7959" max="7959" width="16.140625" style="20" customWidth="1"/>
    <col min="7960" max="7961" width="1.5703125" style="20" customWidth="1"/>
    <col min="7962" max="7962" width="13.28515625" style="20" customWidth="1"/>
    <col min="7963" max="7963" width="1.5703125" style="20" customWidth="1"/>
    <col min="7964" max="7964" width="12.7109375" style="20" customWidth="1"/>
    <col min="7965" max="7965" width="2.42578125" style="20" customWidth="1"/>
    <col min="7966" max="7966" width="11.5703125" style="20" customWidth="1"/>
    <col min="7967" max="7967" width="1.5703125" style="20" customWidth="1"/>
    <col min="7968" max="7968" width="12.7109375" style="20" customWidth="1"/>
    <col min="7969" max="7969" width="2.42578125" style="20" customWidth="1"/>
    <col min="7970" max="7970" width="13.28515625" style="20" customWidth="1"/>
    <col min="7971" max="7971" width="1.5703125" style="20" customWidth="1"/>
    <col min="7972" max="7972" width="12.7109375" style="20" customWidth="1"/>
    <col min="7973" max="7973" width="2.42578125" style="20" customWidth="1"/>
    <col min="7974" max="7974" width="15.140625" style="20" customWidth="1"/>
    <col min="7975" max="7975" width="2.42578125" style="20" customWidth="1"/>
    <col min="7976" max="7976" width="9.28515625" style="20" customWidth="1"/>
    <col min="7977" max="7977" width="4" style="20" bestFit="1" customWidth="1"/>
    <col min="7978" max="7978" width="8.42578125" style="20" customWidth="1"/>
    <col min="7979" max="7979" width="1.5703125" style="20" customWidth="1"/>
    <col min="7980" max="7980" width="12.7109375" style="20" customWidth="1"/>
    <col min="7981" max="7981" width="1.5703125" style="20" customWidth="1"/>
    <col min="7982" max="7982" width="12.7109375" style="20" customWidth="1"/>
    <col min="7983" max="7983" width="1.5703125" style="20" customWidth="1"/>
    <col min="7984" max="7984" width="12.7109375" style="20" customWidth="1"/>
    <col min="7985" max="8192" width="12.7109375" style="20"/>
    <col min="8193" max="8193" width="5" style="20" customWidth="1"/>
    <col min="8194" max="8194" width="1.5703125" style="20" customWidth="1"/>
    <col min="8195" max="8195" width="19.5703125" style="20" customWidth="1"/>
    <col min="8196" max="8196" width="1.5703125" style="20" customWidth="1"/>
    <col min="8197" max="8197" width="14.42578125" style="20" customWidth="1"/>
    <col min="8198" max="8198" width="1.5703125" style="20" customWidth="1"/>
    <col min="8199" max="8199" width="12.7109375" style="20" customWidth="1"/>
    <col min="8200" max="8200" width="1.5703125" style="20" customWidth="1"/>
    <col min="8201" max="8201" width="12.7109375" style="20" customWidth="1"/>
    <col min="8202" max="8202" width="1.5703125" style="20" customWidth="1"/>
    <col min="8203" max="8203" width="14.42578125" style="20" customWidth="1"/>
    <col min="8204" max="8204" width="1.5703125" style="20" customWidth="1"/>
    <col min="8205" max="8205" width="12.7109375" style="20" customWidth="1"/>
    <col min="8206" max="8206" width="1.5703125" style="20" customWidth="1"/>
    <col min="8207" max="8207" width="12.7109375" style="20" customWidth="1"/>
    <col min="8208" max="8208" width="1.5703125" style="20" customWidth="1"/>
    <col min="8209" max="8209" width="14.42578125" style="20" customWidth="1"/>
    <col min="8210" max="8210" width="1.5703125" style="20" customWidth="1"/>
    <col min="8211" max="8211" width="12.7109375" style="20" customWidth="1"/>
    <col min="8212" max="8212" width="1.5703125" style="20" customWidth="1"/>
    <col min="8213" max="8213" width="12.7109375" style="20" customWidth="1"/>
    <col min="8214" max="8214" width="1.5703125" style="20" customWidth="1"/>
    <col min="8215" max="8215" width="16.140625" style="20" customWidth="1"/>
    <col min="8216" max="8217" width="1.5703125" style="20" customWidth="1"/>
    <col min="8218" max="8218" width="13.28515625" style="20" customWidth="1"/>
    <col min="8219" max="8219" width="1.5703125" style="20" customWidth="1"/>
    <col min="8220" max="8220" width="12.7109375" style="20" customWidth="1"/>
    <col min="8221" max="8221" width="2.42578125" style="20" customWidth="1"/>
    <col min="8222" max="8222" width="11.5703125" style="20" customWidth="1"/>
    <col min="8223" max="8223" width="1.5703125" style="20" customWidth="1"/>
    <col min="8224" max="8224" width="12.7109375" style="20" customWidth="1"/>
    <col min="8225" max="8225" width="2.42578125" style="20" customWidth="1"/>
    <col min="8226" max="8226" width="13.28515625" style="20" customWidth="1"/>
    <col min="8227" max="8227" width="1.5703125" style="20" customWidth="1"/>
    <col min="8228" max="8228" width="12.7109375" style="20" customWidth="1"/>
    <col min="8229" max="8229" width="2.42578125" style="20" customWidth="1"/>
    <col min="8230" max="8230" width="15.140625" style="20" customWidth="1"/>
    <col min="8231" max="8231" width="2.42578125" style="20" customWidth="1"/>
    <col min="8232" max="8232" width="9.28515625" style="20" customWidth="1"/>
    <col min="8233" max="8233" width="4" style="20" bestFit="1" customWidth="1"/>
    <col min="8234" max="8234" width="8.42578125" style="20" customWidth="1"/>
    <col min="8235" max="8235" width="1.5703125" style="20" customWidth="1"/>
    <col min="8236" max="8236" width="12.7109375" style="20" customWidth="1"/>
    <col min="8237" max="8237" width="1.5703125" style="20" customWidth="1"/>
    <col min="8238" max="8238" width="12.7109375" style="20" customWidth="1"/>
    <col min="8239" max="8239" width="1.5703125" style="20" customWidth="1"/>
    <col min="8240" max="8240" width="12.7109375" style="20" customWidth="1"/>
    <col min="8241" max="8448" width="12.7109375" style="20"/>
    <col min="8449" max="8449" width="5" style="20" customWidth="1"/>
    <col min="8450" max="8450" width="1.5703125" style="20" customWidth="1"/>
    <col min="8451" max="8451" width="19.5703125" style="20" customWidth="1"/>
    <col min="8452" max="8452" width="1.5703125" style="20" customWidth="1"/>
    <col min="8453" max="8453" width="14.42578125" style="20" customWidth="1"/>
    <col min="8454" max="8454" width="1.5703125" style="20" customWidth="1"/>
    <col min="8455" max="8455" width="12.7109375" style="20" customWidth="1"/>
    <col min="8456" max="8456" width="1.5703125" style="20" customWidth="1"/>
    <col min="8457" max="8457" width="12.7109375" style="20" customWidth="1"/>
    <col min="8458" max="8458" width="1.5703125" style="20" customWidth="1"/>
    <col min="8459" max="8459" width="14.42578125" style="20" customWidth="1"/>
    <col min="8460" max="8460" width="1.5703125" style="20" customWidth="1"/>
    <col min="8461" max="8461" width="12.7109375" style="20" customWidth="1"/>
    <col min="8462" max="8462" width="1.5703125" style="20" customWidth="1"/>
    <col min="8463" max="8463" width="12.7109375" style="20" customWidth="1"/>
    <col min="8464" max="8464" width="1.5703125" style="20" customWidth="1"/>
    <col min="8465" max="8465" width="14.42578125" style="20" customWidth="1"/>
    <col min="8466" max="8466" width="1.5703125" style="20" customWidth="1"/>
    <col min="8467" max="8467" width="12.7109375" style="20" customWidth="1"/>
    <col min="8468" max="8468" width="1.5703125" style="20" customWidth="1"/>
    <col min="8469" max="8469" width="12.7109375" style="20" customWidth="1"/>
    <col min="8470" max="8470" width="1.5703125" style="20" customWidth="1"/>
    <col min="8471" max="8471" width="16.140625" style="20" customWidth="1"/>
    <col min="8472" max="8473" width="1.5703125" style="20" customWidth="1"/>
    <col min="8474" max="8474" width="13.28515625" style="20" customWidth="1"/>
    <col min="8475" max="8475" width="1.5703125" style="20" customWidth="1"/>
    <col min="8476" max="8476" width="12.7109375" style="20" customWidth="1"/>
    <col min="8477" max="8477" width="2.42578125" style="20" customWidth="1"/>
    <col min="8478" max="8478" width="11.5703125" style="20" customWidth="1"/>
    <col min="8479" max="8479" width="1.5703125" style="20" customWidth="1"/>
    <col min="8480" max="8480" width="12.7109375" style="20" customWidth="1"/>
    <col min="8481" max="8481" width="2.42578125" style="20" customWidth="1"/>
    <col min="8482" max="8482" width="13.28515625" style="20" customWidth="1"/>
    <col min="8483" max="8483" width="1.5703125" style="20" customWidth="1"/>
    <col min="8484" max="8484" width="12.7109375" style="20" customWidth="1"/>
    <col min="8485" max="8485" width="2.42578125" style="20" customWidth="1"/>
    <col min="8486" max="8486" width="15.140625" style="20" customWidth="1"/>
    <col min="8487" max="8487" width="2.42578125" style="20" customWidth="1"/>
    <col min="8488" max="8488" width="9.28515625" style="20" customWidth="1"/>
    <col min="8489" max="8489" width="4" style="20" bestFit="1" customWidth="1"/>
    <col min="8490" max="8490" width="8.42578125" style="20" customWidth="1"/>
    <col min="8491" max="8491" width="1.5703125" style="20" customWidth="1"/>
    <col min="8492" max="8492" width="12.7109375" style="20" customWidth="1"/>
    <col min="8493" max="8493" width="1.5703125" style="20" customWidth="1"/>
    <col min="8494" max="8494" width="12.7109375" style="20" customWidth="1"/>
    <col min="8495" max="8495" width="1.5703125" style="20" customWidth="1"/>
    <col min="8496" max="8496" width="12.7109375" style="20" customWidth="1"/>
    <col min="8497" max="8704" width="12.7109375" style="20"/>
    <col min="8705" max="8705" width="5" style="20" customWidth="1"/>
    <col min="8706" max="8706" width="1.5703125" style="20" customWidth="1"/>
    <col min="8707" max="8707" width="19.5703125" style="20" customWidth="1"/>
    <col min="8708" max="8708" width="1.5703125" style="20" customWidth="1"/>
    <col min="8709" max="8709" width="14.42578125" style="20" customWidth="1"/>
    <col min="8710" max="8710" width="1.5703125" style="20" customWidth="1"/>
    <col min="8711" max="8711" width="12.7109375" style="20" customWidth="1"/>
    <col min="8712" max="8712" width="1.5703125" style="20" customWidth="1"/>
    <col min="8713" max="8713" width="12.7109375" style="20" customWidth="1"/>
    <col min="8714" max="8714" width="1.5703125" style="20" customWidth="1"/>
    <col min="8715" max="8715" width="14.42578125" style="20" customWidth="1"/>
    <col min="8716" max="8716" width="1.5703125" style="20" customWidth="1"/>
    <col min="8717" max="8717" width="12.7109375" style="20" customWidth="1"/>
    <col min="8718" max="8718" width="1.5703125" style="20" customWidth="1"/>
    <col min="8719" max="8719" width="12.7109375" style="20" customWidth="1"/>
    <col min="8720" max="8720" width="1.5703125" style="20" customWidth="1"/>
    <col min="8721" max="8721" width="14.42578125" style="20" customWidth="1"/>
    <col min="8722" max="8722" width="1.5703125" style="20" customWidth="1"/>
    <col min="8723" max="8723" width="12.7109375" style="20" customWidth="1"/>
    <col min="8724" max="8724" width="1.5703125" style="20" customWidth="1"/>
    <col min="8725" max="8725" width="12.7109375" style="20" customWidth="1"/>
    <col min="8726" max="8726" width="1.5703125" style="20" customWidth="1"/>
    <col min="8727" max="8727" width="16.140625" style="20" customWidth="1"/>
    <col min="8728" max="8729" width="1.5703125" style="20" customWidth="1"/>
    <col min="8730" max="8730" width="13.28515625" style="20" customWidth="1"/>
    <col min="8731" max="8731" width="1.5703125" style="20" customWidth="1"/>
    <col min="8732" max="8732" width="12.7109375" style="20" customWidth="1"/>
    <col min="8733" max="8733" width="2.42578125" style="20" customWidth="1"/>
    <col min="8734" max="8734" width="11.5703125" style="20" customWidth="1"/>
    <col min="8735" max="8735" width="1.5703125" style="20" customWidth="1"/>
    <col min="8736" max="8736" width="12.7109375" style="20" customWidth="1"/>
    <col min="8737" max="8737" width="2.42578125" style="20" customWidth="1"/>
    <col min="8738" max="8738" width="13.28515625" style="20" customWidth="1"/>
    <col min="8739" max="8739" width="1.5703125" style="20" customWidth="1"/>
    <col min="8740" max="8740" width="12.7109375" style="20" customWidth="1"/>
    <col min="8741" max="8741" width="2.42578125" style="20" customWidth="1"/>
    <col min="8742" max="8742" width="15.140625" style="20" customWidth="1"/>
    <col min="8743" max="8743" width="2.42578125" style="20" customWidth="1"/>
    <col min="8744" max="8744" width="9.28515625" style="20" customWidth="1"/>
    <col min="8745" max="8745" width="4" style="20" bestFit="1" customWidth="1"/>
    <col min="8746" max="8746" width="8.42578125" style="20" customWidth="1"/>
    <col min="8747" max="8747" width="1.5703125" style="20" customWidth="1"/>
    <col min="8748" max="8748" width="12.7109375" style="20" customWidth="1"/>
    <col min="8749" max="8749" width="1.5703125" style="20" customWidth="1"/>
    <col min="8750" max="8750" width="12.7109375" style="20" customWidth="1"/>
    <col min="8751" max="8751" width="1.5703125" style="20" customWidth="1"/>
    <col min="8752" max="8752" width="12.7109375" style="20" customWidth="1"/>
    <col min="8753" max="8960" width="12.7109375" style="20"/>
    <col min="8961" max="8961" width="5" style="20" customWidth="1"/>
    <col min="8962" max="8962" width="1.5703125" style="20" customWidth="1"/>
    <col min="8963" max="8963" width="19.5703125" style="20" customWidth="1"/>
    <col min="8964" max="8964" width="1.5703125" style="20" customWidth="1"/>
    <col min="8965" max="8965" width="14.42578125" style="20" customWidth="1"/>
    <col min="8966" max="8966" width="1.5703125" style="20" customWidth="1"/>
    <col min="8967" max="8967" width="12.7109375" style="20" customWidth="1"/>
    <col min="8968" max="8968" width="1.5703125" style="20" customWidth="1"/>
    <col min="8969" max="8969" width="12.7109375" style="20" customWidth="1"/>
    <col min="8970" max="8970" width="1.5703125" style="20" customWidth="1"/>
    <col min="8971" max="8971" width="14.42578125" style="20" customWidth="1"/>
    <col min="8972" max="8972" width="1.5703125" style="20" customWidth="1"/>
    <col min="8973" max="8973" width="12.7109375" style="20" customWidth="1"/>
    <col min="8974" max="8974" width="1.5703125" style="20" customWidth="1"/>
    <col min="8975" max="8975" width="12.7109375" style="20" customWidth="1"/>
    <col min="8976" max="8976" width="1.5703125" style="20" customWidth="1"/>
    <col min="8977" max="8977" width="14.42578125" style="20" customWidth="1"/>
    <col min="8978" max="8978" width="1.5703125" style="20" customWidth="1"/>
    <col min="8979" max="8979" width="12.7109375" style="20" customWidth="1"/>
    <col min="8980" max="8980" width="1.5703125" style="20" customWidth="1"/>
    <col min="8981" max="8981" width="12.7109375" style="20" customWidth="1"/>
    <col min="8982" max="8982" width="1.5703125" style="20" customWidth="1"/>
    <col min="8983" max="8983" width="16.140625" style="20" customWidth="1"/>
    <col min="8984" max="8985" width="1.5703125" style="20" customWidth="1"/>
    <col min="8986" max="8986" width="13.28515625" style="20" customWidth="1"/>
    <col min="8987" max="8987" width="1.5703125" style="20" customWidth="1"/>
    <col min="8988" max="8988" width="12.7109375" style="20" customWidth="1"/>
    <col min="8989" max="8989" width="2.42578125" style="20" customWidth="1"/>
    <col min="8990" max="8990" width="11.5703125" style="20" customWidth="1"/>
    <col min="8991" max="8991" width="1.5703125" style="20" customWidth="1"/>
    <col min="8992" max="8992" width="12.7109375" style="20" customWidth="1"/>
    <col min="8993" max="8993" width="2.42578125" style="20" customWidth="1"/>
    <col min="8994" max="8994" width="13.28515625" style="20" customWidth="1"/>
    <col min="8995" max="8995" width="1.5703125" style="20" customWidth="1"/>
    <col min="8996" max="8996" width="12.7109375" style="20" customWidth="1"/>
    <col min="8997" max="8997" width="2.42578125" style="20" customWidth="1"/>
    <col min="8998" max="8998" width="15.140625" style="20" customWidth="1"/>
    <col min="8999" max="8999" width="2.42578125" style="20" customWidth="1"/>
    <col min="9000" max="9000" width="9.28515625" style="20" customWidth="1"/>
    <col min="9001" max="9001" width="4" style="20" bestFit="1" customWidth="1"/>
    <col min="9002" max="9002" width="8.42578125" style="20" customWidth="1"/>
    <col min="9003" max="9003" width="1.5703125" style="20" customWidth="1"/>
    <col min="9004" max="9004" width="12.7109375" style="20" customWidth="1"/>
    <col min="9005" max="9005" width="1.5703125" style="20" customWidth="1"/>
    <col min="9006" max="9006" width="12.7109375" style="20" customWidth="1"/>
    <col min="9007" max="9007" width="1.5703125" style="20" customWidth="1"/>
    <col min="9008" max="9008" width="12.7109375" style="20" customWidth="1"/>
    <col min="9009" max="9216" width="12.7109375" style="20"/>
    <col min="9217" max="9217" width="5" style="20" customWidth="1"/>
    <col min="9218" max="9218" width="1.5703125" style="20" customWidth="1"/>
    <col min="9219" max="9219" width="19.5703125" style="20" customWidth="1"/>
    <col min="9220" max="9220" width="1.5703125" style="20" customWidth="1"/>
    <col min="9221" max="9221" width="14.42578125" style="20" customWidth="1"/>
    <col min="9222" max="9222" width="1.5703125" style="20" customWidth="1"/>
    <col min="9223" max="9223" width="12.7109375" style="20" customWidth="1"/>
    <col min="9224" max="9224" width="1.5703125" style="20" customWidth="1"/>
    <col min="9225" max="9225" width="12.7109375" style="20" customWidth="1"/>
    <col min="9226" max="9226" width="1.5703125" style="20" customWidth="1"/>
    <col min="9227" max="9227" width="14.42578125" style="20" customWidth="1"/>
    <col min="9228" max="9228" width="1.5703125" style="20" customWidth="1"/>
    <col min="9229" max="9229" width="12.7109375" style="20" customWidth="1"/>
    <col min="9230" max="9230" width="1.5703125" style="20" customWidth="1"/>
    <col min="9231" max="9231" width="12.7109375" style="20" customWidth="1"/>
    <col min="9232" max="9232" width="1.5703125" style="20" customWidth="1"/>
    <col min="9233" max="9233" width="14.42578125" style="20" customWidth="1"/>
    <col min="9234" max="9234" width="1.5703125" style="20" customWidth="1"/>
    <col min="9235" max="9235" width="12.7109375" style="20" customWidth="1"/>
    <col min="9236" max="9236" width="1.5703125" style="20" customWidth="1"/>
    <col min="9237" max="9237" width="12.7109375" style="20" customWidth="1"/>
    <col min="9238" max="9238" width="1.5703125" style="20" customWidth="1"/>
    <col min="9239" max="9239" width="16.140625" style="20" customWidth="1"/>
    <col min="9240" max="9241" width="1.5703125" style="20" customWidth="1"/>
    <col min="9242" max="9242" width="13.28515625" style="20" customWidth="1"/>
    <col min="9243" max="9243" width="1.5703125" style="20" customWidth="1"/>
    <col min="9244" max="9244" width="12.7109375" style="20" customWidth="1"/>
    <col min="9245" max="9245" width="2.42578125" style="20" customWidth="1"/>
    <col min="9246" max="9246" width="11.5703125" style="20" customWidth="1"/>
    <col min="9247" max="9247" width="1.5703125" style="20" customWidth="1"/>
    <col min="9248" max="9248" width="12.7109375" style="20" customWidth="1"/>
    <col min="9249" max="9249" width="2.42578125" style="20" customWidth="1"/>
    <col min="9250" max="9250" width="13.28515625" style="20" customWidth="1"/>
    <col min="9251" max="9251" width="1.5703125" style="20" customWidth="1"/>
    <col min="9252" max="9252" width="12.7109375" style="20" customWidth="1"/>
    <col min="9253" max="9253" width="2.42578125" style="20" customWidth="1"/>
    <col min="9254" max="9254" width="15.140625" style="20" customWidth="1"/>
    <col min="9255" max="9255" width="2.42578125" style="20" customWidth="1"/>
    <col min="9256" max="9256" width="9.28515625" style="20" customWidth="1"/>
    <col min="9257" max="9257" width="4" style="20" bestFit="1" customWidth="1"/>
    <col min="9258" max="9258" width="8.42578125" style="20" customWidth="1"/>
    <col min="9259" max="9259" width="1.5703125" style="20" customWidth="1"/>
    <col min="9260" max="9260" width="12.7109375" style="20" customWidth="1"/>
    <col min="9261" max="9261" width="1.5703125" style="20" customWidth="1"/>
    <col min="9262" max="9262" width="12.7109375" style="20" customWidth="1"/>
    <col min="9263" max="9263" width="1.5703125" style="20" customWidth="1"/>
    <col min="9264" max="9264" width="12.7109375" style="20" customWidth="1"/>
    <col min="9265" max="9472" width="12.7109375" style="20"/>
    <col min="9473" max="9473" width="5" style="20" customWidth="1"/>
    <col min="9474" max="9474" width="1.5703125" style="20" customWidth="1"/>
    <col min="9475" max="9475" width="19.5703125" style="20" customWidth="1"/>
    <col min="9476" max="9476" width="1.5703125" style="20" customWidth="1"/>
    <col min="9477" max="9477" width="14.42578125" style="20" customWidth="1"/>
    <col min="9478" max="9478" width="1.5703125" style="20" customWidth="1"/>
    <col min="9479" max="9479" width="12.7109375" style="20" customWidth="1"/>
    <col min="9480" max="9480" width="1.5703125" style="20" customWidth="1"/>
    <col min="9481" max="9481" width="12.7109375" style="20" customWidth="1"/>
    <col min="9482" max="9482" width="1.5703125" style="20" customWidth="1"/>
    <col min="9483" max="9483" width="14.42578125" style="20" customWidth="1"/>
    <col min="9484" max="9484" width="1.5703125" style="20" customWidth="1"/>
    <col min="9485" max="9485" width="12.7109375" style="20" customWidth="1"/>
    <col min="9486" max="9486" width="1.5703125" style="20" customWidth="1"/>
    <col min="9487" max="9487" width="12.7109375" style="20" customWidth="1"/>
    <col min="9488" max="9488" width="1.5703125" style="20" customWidth="1"/>
    <col min="9489" max="9489" width="14.42578125" style="20" customWidth="1"/>
    <col min="9490" max="9490" width="1.5703125" style="20" customWidth="1"/>
    <col min="9491" max="9491" width="12.7109375" style="20" customWidth="1"/>
    <col min="9492" max="9492" width="1.5703125" style="20" customWidth="1"/>
    <col min="9493" max="9493" width="12.7109375" style="20" customWidth="1"/>
    <col min="9494" max="9494" width="1.5703125" style="20" customWidth="1"/>
    <col min="9495" max="9495" width="16.140625" style="20" customWidth="1"/>
    <col min="9496" max="9497" width="1.5703125" style="20" customWidth="1"/>
    <col min="9498" max="9498" width="13.28515625" style="20" customWidth="1"/>
    <col min="9499" max="9499" width="1.5703125" style="20" customWidth="1"/>
    <col min="9500" max="9500" width="12.7109375" style="20" customWidth="1"/>
    <col min="9501" max="9501" width="2.42578125" style="20" customWidth="1"/>
    <col min="9502" max="9502" width="11.5703125" style="20" customWidth="1"/>
    <col min="9503" max="9503" width="1.5703125" style="20" customWidth="1"/>
    <col min="9504" max="9504" width="12.7109375" style="20" customWidth="1"/>
    <col min="9505" max="9505" width="2.42578125" style="20" customWidth="1"/>
    <col min="9506" max="9506" width="13.28515625" style="20" customWidth="1"/>
    <col min="9507" max="9507" width="1.5703125" style="20" customWidth="1"/>
    <col min="9508" max="9508" width="12.7109375" style="20" customWidth="1"/>
    <col min="9509" max="9509" width="2.42578125" style="20" customWidth="1"/>
    <col min="9510" max="9510" width="15.140625" style="20" customWidth="1"/>
    <col min="9511" max="9511" width="2.42578125" style="20" customWidth="1"/>
    <col min="9512" max="9512" width="9.28515625" style="20" customWidth="1"/>
    <col min="9513" max="9513" width="4" style="20" bestFit="1" customWidth="1"/>
    <col min="9514" max="9514" width="8.42578125" style="20" customWidth="1"/>
    <col min="9515" max="9515" width="1.5703125" style="20" customWidth="1"/>
    <col min="9516" max="9516" width="12.7109375" style="20" customWidth="1"/>
    <col min="9517" max="9517" width="1.5703125" style="20" customWidth="1"/>
    <col min="9518" max="9518" width="12.7109375" style="20" customWidth="1"/>
    <col min="9519" max="9519" width="1.5703125" style="20" customWidth="1"/>
    <col min="9520" max="9520" width="12.7109375" style="20" customWidth="1"/>
    <col min="9521" max="9728" width="12.7109375" style="20"/>
    <col min="9729" max="9729" width="5" style="20" customWidth="1"/>
    <col min="9730" max="9730" width="1.5703125" style="20" customWidth="1"/>
    <col min="9731" max="9731" width="19.5703125" style="20" customWidth="1"/>
    <col min="9732" max="9732" width="1.5703125" style="20" customWidth="1"/>
    <col min="9733" max="9733" width="14.42578125" style="20" customWidth="1"/>
    <col min="9734" max="9734" width="1.5703125" style="20" customWidth="1"/>
    <col min="9735" max="9735" width="12.7109375" style="20" customWidth="1"/>
    <col min="9736" max="9736" width="1.5703125" style="20" customWidth="1"/>
    <col min="9737" max="9737" width="12.7109375" style="20" customWidth="1"/>
    <col min="9738" max="9738" width="1.5703125" style="20" customWidth="1"/>
    <col min="9739" max="9739" width="14.42578125" style="20" customWidth="1"/>
    <col min="9740" max="9740" width="1.5703125" style="20" customWidth="1"/>
    <col min="9741" max="9741" width="12.7109375" style="20" customWidth="1"/>
    <col min="9742" max="9742" width="1.5703125" style="20" customWidth="1"/>
    <col min="9743" max="9743" width="12.7109375" style="20" customWidth="1"/>
    <col min="9744" max="9744" width="1.5703125" style="20" customWidth="1"/>
    <col min="9745" max="9745" width="14.42578125" style="20" customWidth="1"/>
    <col min="9746" max="9746" width="1.5703125" style="20" customWidth="1"/>
    <col min="9747" max="9747" width="12.7109375" style="20" customWidth="1"/>
    <col min="9748" max="9748" width="1.5703125" style="20" customWidth="1"/>
    <col min="9749" max="9749" width="12.7109375" style="20" customWidth="1"/>
    <col min="9750" max="9750" width="1.5703125" style="20" customWidth="1"/>
    <col min="9751" max="9751" width="16.140625" style="20" customWidth="1"/>
    <col min="9752" max="9753" width="1.5703125" style="20" customWidth="1"/>
    <col min="9754" max="9754" width="13.28515625" style="20" customWidth="1"/>
    <col min="9755" max="9755" width="1.5703125" style="20" customWidth="1"/>
    <col min="9756" max="9756" width="12.7109375" style="20" customWidth="1"/>
    <col min="9757" max="9757" width="2.42578125" style="20" customWidth="1"/>
    <col min="9758" max="9758" width="11.5703125" style="20" customWidth="1"/>
    <col min="9759" max="9759" width="1.5703125" style="20" customWidth="1"/>
    <col min="9760" max="9760" width="12.7109375" style="20" customWidth="1"/>
    <col min="9761" max="9761" width="2.42578125" style="20" customWidth="1"/>
    <col min="9762" max="9762" width="13.28515625" style="20" customWidth="1"/>
    <col min="9763" max="9763" width="1.5703125" style="20" customWidth="1"/>
    <col min="9764" max="9764" width="12.7109375" style="20" customWidth="1"/>
    <col min="9765" max="9765" width="2.42578125" style="20" customWidth="1"/>
    <col min="9766" max="9766" width="15.140625" style="20" customWidth="1"/>
    <col min="9767" max="9767" width="2.42578125" style="20" customWidth="1"/>
    <col min="9768" max="9768" width="9.28515625" style="20" customWidth="1"/>
    <col min="9769" max="9769" width="4" style="20" bestFit="1" customWidth="1"/>
    <col min="9770" max="9770" width="8.42578125" style="20" customWidth="1"/>
    <col min="9771" max="9771" width="1.5703125" style="20" customWidth="1"/>
    <col min="9772" max="9772" width="12.7109375" style="20" customWidth="1"/>
    <col min="9773" max="9773" width="1.5703125" style="20" customWidth="1"/>
    <col min="9774" max="9774" width="12.7109375" style="20" customWidth="1"/>
    <col min="9775" max="9775" width="1.5703125" style="20" customWidth="1"/>
    <col min="9776" max="9776" width="12.7109375" style="20" customWidth="1"/>
    <col min="9777" max="9984" width="12.7109375" style="20"/>
    <col min="9985" max="9985" width="5" style="20" customWidth="1"/>
    <col min="9986" max="9986" width="1.5703125" style="20" customWidth="1"/>
    <col min="9987" max="9987" width="19.5703125" style="20" customWidth="1"/>
    <col min="9988" max="9988" width="1.5703125" style="20" customWidth="1"/>
    <col min="9989" max="9989" width="14.42578125" style="20" customWidth="1"/>
    <col min="9990" max="9990" width="1.5703125" style="20" customWidth="1"/>
    <col min="9991" max="9991" width="12.7109375" style="20" customWidth="1"/>
    <col min="9992" max="9992" width="1.5703125" style="20" customWidth="1"/>
    <col min="9993" max="9993" width="12.7109375" style="20" customWidth="1"/>
    <col min="9994" max="9994" width="1.5703125" style="20" customWidth="1"/>
    <col min="9995" max="9995" width="14.42578125" style="20" customWidth="1"/>
    <col min="9996" max="9996" width="1.5703125" style="20" customWidth="1"/>
    <col min="9997" max="9997" width="12.7109375" style="20" customWidth="1"/>
    <col min="9998" max="9998" width="1.5703125" style="20" customWidth="1"/>
    <col min="9999" max="9999" width="12.7109375" style="20" customWidth="1"/>
    <col min="10000" max="10000" width="1.5703125" style="20" customWidth="1"/>
    <col min="10001" max="10001" width="14.42578125" style="20" customWidth="1"/>
    <col min="10002" max="10002" width="1.5703125" style="20" customWidth="1"/>
    <col min="10003" max="10003" width="12.7109375" style="20" customWidth="1"/>
    <col min="10004" max="10004" width="1.5703125" style="20" customWidth="1"/>
    <col min="10005" max="10005" width="12.7109375" style="20" customWidth="1"/>
    <col min="10006" max="10006" width="1.5703125" style="20" customWidth="1"/>
    <col min="10007" max="10007" width="16.140625" style="20" customWidth="1"/>
    <col min="10008" max="10009" width="1.5703125" style="20" customWidth="1"/>
    <col min="10010" max="10010" width="13.28515625" style="20" customWidth="1"/>
    <col min="10011" max="10011" width="1.5703125" style="20" customWidth="1"/>
    <col min="10012" max="10012" width="12.7109375" style="20" customWidth="1"/>
    <col min="10013" max="10013" width="2.42578125" style="20" customWidth="1"/>
    <col min="10014" max="10014" width="11.5703125" style="20" customWidth="1"/>
    <col min="10015" max="10015" width="1.5703125" style="20" customWidth="1"/>
    <col min="10016" max="10016" width="12.7109375" style="20" customWidth="1"/>
    <col min="10017" max="10017" width="2.42578125" style="20" customWidth="1"/>
    <col min="10018" max="10018" width="13.28515625" style="20" customWidth="1"/>
    <col min="10019" max="10019" width="1.5703125" style="20" customWidth="1"/>
    <col min="10020" max="10020" width="12.7109375" style="20" customWidth="1"/>
    <col min="10021" max="10021" width="2.42578125" style="20" customWidth="1"/>
    <col min="10022" max="10022" width="15.140625" style="20" customWidth="1"/>
    <col min="10023" max="10023" width="2.42578125" style="20" customWidth="1"/>
    <col min="10024" max="10024" width="9.28515625" style="20" customWidth="1"/>
    <col min="10025" max="10025" width="4" style="20" bestFit="1" customWidth="1"/>
    <col min="10026" max="10026" width="8.42578125" style="20" customWidth="1"/>
    <col min="10027" max="10027" width="1.5703125" style="20" customWidth="1"/>
    <col min="10028" max="10028" width="12.7109375" style="20" customWidth="1"/>
    <col min="10029" max="10029" width="1.5703125" style="20" customWidth="1"/>
    <col min="10030" max="10030" width="12.7109375" style="20" customWidth="1"/>
    <col min="10031" max="10031" width="1.5703125" style="20" customWidth="1"/>
    <col min="10032" max="10032" width="12.7109375" style="20" customWidth="1"/>
    <col min="10033" max="10240" width="12.7109375" style="20"/>
    <col min="10241" max="10241" width="5" style="20" customWidth="1"/>
    <col min="10242" max="10242" width="1.5703125" style="20" customWidth="1"/>
    <col min="10243" max="10243" width="19.5703125" style="20" customWidth="1"/>
    <col min="10244" max="10244" width="1.5703125" style="20" customWidth="1"/>
    <col min="10245" max="10245" width="14.42578125" style="20" customWidth="1"/>
    <col min="10246" max="10246" width="1.5703125" style="20" customWidth="1"/>
    <col min="10247" max="10247" width="12.7109375" style="20" customWidth="1"/>
    <col min="10248" max="10248" width="1.5703125" style="20" customWidth="1"/>
    <col min="10249" max="10249" width="12.7109375" style="20" customWidth="1"/>
    <col min="10250" max="10250" width="1.5703125" style="20" customWidth="1"/>
    <col min="10251" max="10251" width="14.42578125" style="20" customWidth="1"/>
    <col min="10252" max="10252" width="1.5703125" style="20" customWidth="1"/>
    <col min="10253" max="10253" width="12.7109375" style="20" customWidth="1"/>
    <col min="10254" max="10254" width="1.5703125" style="20" customWidth="1"/>
    <col min="10255" max="10255" width="12.7109375" style="20" customWidth="1"/>
    <col min="10256" max="10256" width="1.5703125" style="20" customWidth="1"/>
    <col min="10257" max="10257" width="14.42578125" style="20" customWidth="1"/>
    <col min="10258" max="10258" width="1.5703125" style="20" customWidth="1"/>
    <col min="10259" max="10259" width="12.7109375" style="20" customWidth="1"/>
    <col min="10260" max="10260" width="1.5703125" style="20" customWidth="1"/>
    <col min="10261" max="10261" width="12.7109375" style="20" customWidth="1"/>
    <col min="10262" max="10262" width="1.5703125" style="20" customWidth="1"/>
    <col min="10263" max="10263" width="16.140625" style="20" customWidth="1"/>
    <col min="10264" max="10265" width="1.5703125" style="20" customWidth="1"/>
    <col min="10266" max="10266" width="13.28515625" style="20" customWidth="1"/>
    <col min="10267" max="10267" width="1.5703125" style="20" customWidth="1"/>
    <col min="10268" max="10268" width="12.7109375" style="20" customWidth="1"/>
    <col min="10269" max="10269" width="2.42578125" style="20" customWidth="1"/>
    <col min="10270" max="10270" width="11.5703125" style="20" customWidth="1"/>
    <col min="10271" max="10271" width="1.5703125" style="20" customWidth="1"/>
    <col min="10272" max="10272" width="12.7109375" style="20" customWidth="1"/>
    <col min="10273" max="10273" width="2.42578125" style="20" customWidth="1"/>
    <col min="10274" max="10274" width="13.28515625" style="20" customWidth="1"/>
    <col min="10275" max="10275" width="1.5703125" style="20" customWidth="1"/>
    <col min="10276" max="10276" width="12.7109375" style="20" customWidth="1"/>
    <col min="10277" max="10277" width="2.42578125" style="20" customWidth="1"/>
    <col min="10278" max="10278" width="15.140625" style="20" customWidth="1"/>
    <col min="10279" max="10279" width="2.42578125" style="20" customWidth="1"/>
    <col min="10280" max="10280" width="9.28515625" style="20" customWidth="1"/>
    <col min="10281" max="10281" width="4" style="20" bestFit="1" customWidth="1"/>
    <col min="10282" max="10282" width="8.42578125" style="20" customWidth="1"/>
    <col min="10283" max="10283" width="1.5703125" style="20" customWidth="1"/>
    <col min="10284" max="10284" width="12.7109375" style="20" customWidth="1"/>
    <col min="10285" max="10285" width="1.5703125" style="20" customWidth="1"/>
    <col min="10286" max="10286" width="12.7109375" style="20" customWidth="1"/>
    <col min="10287" max="10287" width="1.5703125" style="20" customWidth="1"/>
    <col min="10288" max="10288" width="12.7109375" style="20" customWidth="1"/>
    <col min="10289" max="10496" width="12.7109375" style="20"/>
    <col min="10497" max="10497" width="5" style="20" customWidth="1"/>
    <col min="10498" max="10498" width="1.5703125" style="20" customWidth="1"/>
    <col min="10499" max="10499" width="19.5703125" style="20" customWidth="1"/>
    <col min="10500" max="10500" width="1.5703125" style="20" customWidth="1"/>
    <col min="10501" max="10501" width="14.42578125" style="20" customWidth="1"/>
    <col min="10502" max="10502" width="1.5703125" style="20" customWidth="1"/>
    <col min="10503" max="10503" width="12.7109375" style="20" customWidth="1"/>
    <col min="10504" max="10504" width="1.5703125" style="20" customWidth="1"/>
    <col min="10505" max="10505" width="12.7109375" style="20" customWidth="1"/>
    <col min="10506" max="10506" width="1.5703125" style="20" customWidth="1"/>
    <col min="10507" max="10507" width="14.42578125" style="20" customWidth="1"/>
    <col min="10508" max="10508" width="1.5703125" style="20" customWidth="1"/>
    <col min="10509" max="10509" width="12.7109375" style="20" customWidth="1"/>
    <col min="10510" max="10510" width="1.5703125" style="20" customWidth="1"/>
    <col min="10511" max="10511" width="12.7109375" style="20" customWidth="1"/>
    <col min="10512" max="10512" width="1.5703125" style="20" customWidth="1"/>
    <col min="10513" max="10513" width="14.42578125" style="20" customWidth="1"/>
    <col min="10514" max="10514" width="1.5703125" style="20" customWidth="1"/>
    <col min="10515" max="10515" width="12.7109375" style="20" customWidth="1"/>
    <col min="10516" max="10516" width="1.5703125" style="20" customWidth="1"/>
    <col min="10517" max="10517" width="12.7109375" style="20" customWidth="1"/>
    <col min="10518" max="10518" width="1.5703125" style="20" customWidth="1"/>
    <col min="10519" max="10519" width="16.140625" style="20" customWidth="1"/>
    <col min="10520" max="10521" width="1.5703125" style="20" customWidth="1"/>
    <col min="10522" max="10522" width="13.28515625" style="20" customWidth="1"/>
    <col min="10523" max="10523" width="1.5703125" style="20" customWidth="1"/>
    <col min="10524" max="10524" width="12.7109375" style="20" customWidth="1"/>
    <col min="10525" max="10525" width="2.42578125" style="20" customWidth="1"/>
    <col min="10526" max="10526" width="11.5703125" style="20" customWidth="1"/>
    <col min="10527" max="10527" width="1.5703125" style="20" customWidth="1"/>
    <col min="10528" max="10528" width="12.7109375" style="20" customWidth="1"/>
    <col min="10529" max="10529" width="2.42578125" style="20" customWidth="1"/>
    <col min="10530" max="10530" width="13.28515625" style="20" customWidth="1"/>
    <col min="10531" max="10531" width="1.5703125" style="20" customWidth="1"/>
    <col min="10532" max="10532" width="12.7109375" style="20" customWidth="1"/>
    <col min="10533" max="10533" width="2.42578125" style="20" customWidth="1"/>
    <col min="10534" max="10534" width="15.140625" style="20" customWidth="1"/>
    <col min="10535" max="10535" width="2.42578125" style="20" customWidth="1"/>
    <col min="10536" max="10536" width="9.28515625" style="20" customWidth="1"/>
    <col min="10537" max="10537" width="4" style="20" bestFit="1" customWidth="1"/>
    <col min="10538" max="10538" width="8.42578125" style="20" customWidth="1"/>
    <col min="10539" max="10539" width="1.5703125" style="20" customWidth="1"/>
    <col min="10540" max="10540" width="12.7109375" style="20" customWidth="1"/>
    <col min="10541" max="10541" width="1.5703125" style="20" customWidth="1"/>
    <col min="10542" max="10542" width="12.7109375" style="20" customWidth="1"/>
    <col min="10543" max="10543" width="1.5703125" style="20" customWidth="1"/>
    <col min="10544" max="10544" width="12.7109375" style="20" customWidth="1"/>
    <col min="10545" max="10752" width="12.7109375" style="20"/>
    <col min="10753" max="10753" width="5" style="20" customWidth="1"/>
    <col min="10754" max="10754" width="1.5703125" style="20" customWidth="1"/>
    <col min="10755" max="10755" width="19.5703125" style="20" customWidth="1"/>
    <col min="10756" max="10756" width="1.5703125" style="20" customWidth="1"/>
    <col min="10757" max="10757" width="14.42578125" style="20" customWidth="1"/>
    <col min="10758" max="10758" width="1.5703125" style="20" customWidth="1"/>
    <col min="10759" max="10759" width="12.7109375" style="20" customWidth="1"/>
    <col min="10760" max="10760" width="1.5703125" style="20" customWidth="1"/>
    <col min="10761" max="10761" width="12.7109375" style="20" customWidth="1"/>
    <col min="10762" max="10762" width="1.5703125" style="20" customWidth="1"/>
    <col min="10763" max="10763" width="14.42578125" style="20" customWidth="1"/>
    <col min="10764" max="10764" width="1.5703125" style="20" customWidth="1"/>
    <col min="10765" max="10765" width="12.7109375" style="20" customWidth="1"/>
    <col min="10766" max="10766" width="1.5703125" style="20" customWidth="1"/>
    <col min="10767" max="10767" width="12.7109375" style="20" customWidth="1"/>
    <col min="10768" max="10768" width="1.5703125" style="20" customWidth="1"/>
    <col min="10769" max="10769" width="14.42578125" style="20" customWidth="1"/>
    <col min="10770" max="10770" width="1.5703125" style="20" customWidth="1"/>
    <col min="10771" max="10771" width="12.7109375" style="20" customWidth="1"/>
    <col min="10772" max="10772" width="1.5703125" style="20" customWidth="1"/>
    <col min="10773" max="10773" width="12.7109375" style="20" customWidth="1"/>
    <col min="10774" max="10774" width="1.5703125" style="20" customWidth="1"/>
    <col min="10775" max="10775" width="16.140625" style="20" customWidth="1"/>
    <col min="10776" max="10777" width="1.5703125" style="20" customWidth="1"/>
    <col min="10778" max="10778" width="13.28515625" style="20" customWidth="1"/>
    <col min="10779" max="10779" width="1.5703125" style="20" customWidth="1"/>
    <col min="10780" max="10780" width="12.7109375" style="20" customWidth="1"/>
    <col min="10781" max="10781" width="2.42578125" style="20" customWidth="1"/>
    <col min="10782" max="10782" width="11.5703125" style="20" customWidth="1"/>
    <col min="10783" max="10783" width="1.5703125" style="20" customWidth="1"/>
    <col min="10784" max="10784" width="12.7109375" style="20" customWidth="1"/>
    <col min="10785" max="10785" width="2.42578125" style="20" customWidth="1"/>
    <col min="10786" max="10786" width="13.28515625" style="20" customWidth="1"/>
    <col min="10787" max="10787" width="1.5703125" style="20" customWidth="1"/>
    <col min="10788" max="10788" width="12.7109375" style="20" customWidth="1"/>
    <col min="10789" max="10789" width="2.42578125" style="20" customWidth="1"/>
    <col min="10790" max="10790" width="15.140625" style="20" customWidth="1"/>
    <col min="10791" max="10791" width="2.42578125" style="20" customWidth="1"/>
    <col min="10792" max="10792" width="9.28515625" style="20" customWidth="1"/>
    <col min="10793" max="10793" width="4" style="20" bestFit="1" customWidth="1"/>
    <col min="10794" max="10794" width="8.42578125" style="20" customWidth="1"/>
    <col min="10795" max="10795" width="1.5703125" style="20" customWidth="1"/>
    <col min="10796" max="10796" width="12.7109375" style="20" customWidth="1"/>
    <col min="10797" max="10797" width="1.5703125" style="20" customWidth="1"/>
    <col min="10798" max="10798" width="12.7109375" style="20" customWidth="1"/>
    <col min="10799" max="10799" width="1.5703125" style="20" customWidth="1"/>
    <col min="10800" max="10800" width="12.7109375" style="20" customWidth="1"/>
    <col min="10801" max="11008" width="12.7109375" style="20"/>
    <col min="11009" max="11009" width="5" style="20" customWidth="1"/>
    <col min="11010" max="11010" width="1.5703125" style="20" customWidth="1"/>
    <col min="11011" max="11011" width="19.5703125" style="20" customWidth="1"/>
    <col min="11012" max="11012" width="1.5703125" style="20" customWidth="1"/>
    <col min="11013" max="11013" width="14.42578125" style="20" customWidth="1"/>
    <col min="11014" max="11014" width="1.5703125" style="20" customWidth="1"/>
    <col min="11015" max="11015" width="12.7109375" style="20" customWidth="1"/>
    <col min="11016" max="11016" width="1.5703125" style="20" customWidth="1"/>
    <col min="11017" max="11017" width="12.7109375" style="20" customWidth="1"/>
    <col min="11018" max="11018" width="1.5703125" style="20" customWidth="1"/>
    <col min="11019" max="11019" width="14.42578125" style="20" customWidth="1"/>
    <col min="11020" max="11020" width="1.5703125" style="20" customWidth="1"/>
    <col min="11021" max="11021" width="12.7109375" style="20" customWidth="1"/>
    <col min="11022" max="11022" width="1.5703125" style="20" customWidth="1"/>
    <col min="11023" max="11023" width="12.7109375" style="20" customWidth="1"/>
    <col min="11024" max="11024" width="1.5703125" style="20" customWidth="1"/>
    <col min="11025" max="11025" width="14.42578125" style="20" customWidth="1"/>
    <col min="11026" max="11026" width="1.5703125" style="20" customWidth="1"/>
    <col min="11027" max="11027" width="12.7109375" style="20" customWidth="1"/>
    <col min="11028" max="11028" width="1.5703125" style="20" customWidth="1"/>
    <col min="11029" max="11029" width="12.7109375" style="20" customWidth="1"/>
    <col min="11030" max="11030" width="1.5703125" style="20" customWidth="1"/>
    <col min="11031" max="11031" width="16.140625" style="20" customWidth="1"/>
    <col min="11032" max="11033" width="1.5703125" style="20" customWidth="1"/>
    <col min="11034" max="11034" width="13.28515625" style="20" customWidth="1"/>
    <col min="11035" max="11035" width="1.5703125" style="20" customWidth="1"/>
    <col min="11036" max="11036" width="12.7109375" style="20" customWidth="1"/>
    <col min="11037" max="11037" width="2.42578125" style="20" customWidth="1"/>
    <col min="11038" max="11038" width="11.5703125" style="20" customWidth="1"/>
    <col min="11039" max="11039" width="1.5703125" style="20" customWidth="1"/>
    <col min="11040" max="11040" width="12.7109375" style="20" customWidth="1"/>
    <col min="11041" max="11041" width="2.42578125" style="20" customWidth="1"/>
    <col min="11042" max="11042" width="13.28515625" style="20" customWidth="1"/>
    <col min="11043" max="11043" width="1.5703125" style="20" customWidth="1"/>
    <col min="11044" max="11044" width="12.7109375" style="20" customWidth="1"/>
    <col min="11045" max="11045" width="2.42578125" style="20" customWidth="1"/>
    <col min="11046" max="11046" width="15.140625" style="20" customWidth="1"/>
    <col min="11047" max="11047" width="2.42578125" style="20" customWidth="1"/>
    <col min="11048" max="11048" width="9.28515625" style="20" customWidth="1"/>
    <col min="11049" max="11049" width="4" style="20" bestFit="1" customWidth="1"/>
    <col min="11050" max="11050" width="8.42578125" style="20" customWidth="1"/>
    <col min="11051" max="11051" width="1.5703125" style="20" customWidth="1"/>
    <col min="11052" max="11052" width="12.7109375" style="20" customWidth="1"/>
    <col min="11053" max="11053" width="1.5703125" style="20" customWidth="1"/>
    <col min="11054" max="11054" width="12.7109375" style="20" customWidth="1"/>
    <col min="11055" max="11055" width="1.5703125" style="20" customWidth="1"/>
    <col min="11056" max="11056" width="12.7109375" style="20" customWidth="1"/>
    <col min="11057" max="11264" width="12.7109375" style="20"/>
    <col min="11265" max="11265" width="5" style="20" customWidth="1"/>
    <col min="11266" max="11266" width="1.5703125" style="20" customWidth="1"/>
    <col min="11267" max="11267" width="19.5703125" style="20" customWidth="1"/>
    <col min="11268" max="11268" width="1.5703125" style="20" customWidth="1"/>
    <col min="11269" max="11269" width="14.42578125" style="20" customWidth="1"/>
    <col min="11270" max="11270" width="1.5703125" style="20" customWidth="1"/>
    <col min="11271" max="11271" width="12.7109375" style="20" customWidth="1"/>
    <col min="11272" max="11272" width="1.5703125" style="20" customWidth="1"/>
    <col min="11273" max="11273" width="12.7109375" style="20" customWidth="1"/>
    <col min="11274" max="11274" width="1.5703125" style="20" customWidth="1"/>
    <col min="11275" max="11275" width="14.42578125" style="20" customWidth="1"/>
    <col min="11276" max="11276" width="1.5703125" style="20" customWidth="1"/>
    <col min="11277" max="11277" width="12.7109375" style="20" customWidth="1"/>
    <col min="11278" max="11278" width="1.5703125" style="20" customWidth="1"/>
    <col min="11279" max="11279" width="12.7109375" style="20" customWidth="1"/>
    <col min="11280" max="11280" width="1.5703125" style="20" customWidth="1"/>
    <col min="11281" max="11281" width="14.42578125" style="20" customWidth="1"/>
    <col min="11282" max="11282" width="1.5703125" style="20" customWidth="1"/>
    <col min="11283" max="11283" width="12.7109375" style="20" customWidth="1"/>
    <col min="11284" max="11284" width="1.5703125" style="20" customWidth="1"/>
    <col min="11285" max="11285" width="12.7109375" style="20" customWidth="1"/>
    <col min="11286" max="11286" width="1.5703125" style="20" customWidth="1"/>
    <col min="11287" max="11287" width="16.140625" style="20" customWidth="1"/>
    <col min="11288" max="11289" width="1.5703125" style="20" customWidth="1"/>
    <col min="11290" max="11290" width="13.28515625" style="20" customWidth="1"/>
    <col min="11291" max="11291" width="1.5703125" style="20" customWidth="1"/>
    <col min="11292" max="11292" width="12.7109375" style="20" customWidth="1"/>
    <col min="11293" max="11293" width="2.42578125" style="20" customWidth="1"/>
    <col min="11294" max="11294" width="11.5703125" style="20" customWidth="1"/>
    <col min="11295" max="11295" width="1.5703125" style="20" customWidth="1"/>
    <col min="11296" max="11296" width="12.7109375" style="20" customWidth="1"/>
    <col min="11297" max="11297" width="2.42578125" style="20" customWidth="1"/>
    <col min="11298" max="11298" width="13.28515625" style="20" customWidth="1"/>
    <col min="11299" max="11299" width="1.5703125" style="20" customWidth="1"/>
    <col min="11300" max="11300" width="12.7109375" style="20" customWidth="1"/>
    <col min="11301" max="11301" width="2.42578125" style="20" customWidth="1"/>
    <col min="11302" max="11302" width="15.140625" style="20" customWidth="1"/>
    <col min="11303" max="11303" width="2.42578125" style="20" customWidth="1"/>
    <col min="11304" max="11304" width="9.28515625" style="20" customWidth="1"/>
    <col min="11305" max="11305" width="4" style="20" bestFit="1" customWidth="1"/>
    <col min="11306" max="11306" width="8.42578125" style="20" customWidth="1"/>
    <col min="11307" max="11307" width="1.5703125" style="20" customWidth="1"/>
    <col min="11308" max="11308" width="12.7109375" style="20" customWidth="1"/>
    <col min="11309" max="11309" width="1.5703125" style="20" customWidth="1"/>
    <col min="11310" max="11310" width="12.7109375" style="20" customWidth="1"/>
    <col min="11311" max="11311" width="1.5703125" style="20" customWidth="1"/>
    <col min="11312" max="11312" width="12.7109375" style="20" customWidth="1"/>
    <col min="11313" max="11520" width="12.7109375" style="20"/>
    <col min="11521" max="11521" width="5" style="20" customWidth="1"/>
    <col min="11522" max="11522" width="1.5703125" style="20" customWidth="1"/>
    <col min="11523" max="11523" width="19.5703125" style="20" customWidth="1"/>
    <col min="11524" max="11524" width="1.5703125" style="20" customWidth="1"/>
    <col min="11525" max="11525" width="14.42578125" style="20" customWidth="1"/>
    <col min="11526" max="11526" width="1.5703125" style="20" customWidth="1"/>
    <col min="11527" max="11527" width="12.7109375" style="20" customWidth="1"/>
    <col min="11528" max="11528" width="1.5703125" style="20" customWidth="1"/>
    <col min="11529" max="11529" width="12.7109375" style="20" customWidth="1"/>
    <col min="11530" max="11530" width="1.5703125" style="20" customWidth="1"/>
    <col min="11531" max="11531" width="14.42578125" style="20" customWidth="1"/>
    <col min="11532" max="11532" width="1.5703125" style="20" customWidth="1"/>
    <col min="11533" max="11533" width="12.7109375" style="20" customWidth="1"/>
    <col min="11534" max="11534" width="1.5703125" style="20" customWidth="1"/>
    <col min="11535" max="11535" width="12.7109375" style="20" customWidth="1"/>
    <col min="11536" max="11536" width="1.5703125" style="20" customWidth="1"/>
    <col min="11537" max="11537" width="14.42578125" style="20" customWidth="1"/>
    <col min="11538" max="11538" width="1.5703125" style="20" customWidth="1"/>
    <col min="11539" max="11539" width="12.7109375" style="20" customWidth="1"/>
    <col min="11540" max="11540" width="1.5703125" style="20" customWidth="1"/>
    <col min="11541" max="11541" width="12.7109375" style="20" customWidth="1"/>
    <col min="11542" max="11542" width="1.5703125" style="20" customWidth="1"/>
    <col min="11543" max="11543" width="16.140625" style="20" customWidth="1"/>
    <col min="11544" max="11545" width="1.5703125" style="20" customWidth="1"/>
    <col min="11546" max="11546" width="13.28515625" style="20" customWidth="1"/>
    <col min="11547" max="11547" width="1.5703125" style="20" customWidth="1"/>
    <col min="11548" max="11548" width="12.7109375" style="20" customWidth="1"/>
    <col min="11549" max="11549" width="2.42578125" style="20" customWidth="1"/>
    <col min="11550" max="11550" width="11.5703125" style="20" customWidth="1"/>
    <col min="11551" max="11551" width="1.5703125" style="20" customWidth="1"/>
    <col min="11552" max="11552" width="12.7109375" style="20" customWidth="1"/>
    <col min="11553" max="11553" width="2.42578125" style="20" customWidth="1"/>
    <col min="11554" max="11554" width="13.28515625" style="20" customWidth="1"/>
    <col min="11555" max="11555" width="1.5703125" style="20" customWidth="1"/>
    <col min="11556" max="11556" width="12.7109375" style="20" customWidth="1"/>
    <col min="11557" max="11557" width="2.42578125" style="20" customWidth="1"/>
    <col min="11558" max="11558" width="15.140625" style="20" customWidth="1"/>
    <col min="11559" max="11559" width="2.42578125" style="20" customWidth="1"/>
    <col min="11560" max="11560" width="9.28515625" style="20" customWidth="1"/>
    <col min="11561" max="11561" width="4" style="20" bestFit="1" customWidth="1"/>
    <col min="11562" max="11562" width="8.42578125" style="20" customWidth="1"/>
    <col min="11563" max="11563" width="1.5703125" style="20" customWidth="1"/>
    <col min="11564" max="11564" width="12.7109375" style="20" customWidth="1"/>
    <col min="11565" max="11565" width="1.5703125" style="20" customWidth="1"/>
    <col min="11566" max="11566" width="12.7109375" style="20" customWidth="1"/>
    <col min="11567" max="11567" width="1.5703125" style="20" customWidth="1"/>
    <col min="11568" max="11568" width="12.7109375" style="20" customWidth="1"/>
    <col min="11569" max="11776" width="12.7109375" style="20"/>
    <col min="11777" max="11777" width="5" style="20" customWidth="1"/>
    <col min="11778" max="11778" width="1.5703125" style="20" customWidth="1"/>
    <col min="11779" max="11779" width="19.5703125" style="20" customWidth="1"/>
    <col min="11780" max="11780" width="1.5703125" style="20" customWidth="1"/>
    <col min="11781" max="11781" width="14.42578125" style="20" customWidth="1"/>
    <col min="11782" max="11782" width="1.5703125" style="20" customWidth="1"/>
    <col min="11783" max="11783" width="12.7109375" style="20" customWidth="1"/>
    <col min="11784" max="11784" width="1.5703125" style="20" customWidth="1"/>
    <col min="11785" max="11785" width="12.7109375" style="20" customWidth="1"/>
    <col min="11786" max="11786" width="1.5703125" style="20" customWidth="1"/>
    <col min="11787" max="11787" width="14.42578125" style="20" customWidth="1"/>
    <col min="11788" max="11788" width="1.5703125" style="20" customWidth="1"/>
    <col min="11789" max="11789" width="12.7109375" style="20" customWidth="1"/>
    <col min="11790" max="11790" width="1.5703125" style="20" customWidth="1"/>
    <col min="11791" max="11791" width="12.7109375" style="20" customWidth="1"/>
    <col min="11792" max="11792" width="1.5703125" style="20" customWidth="1"/>
    <col min="11793" max="11793" width="14.42578125" style="20" customWidth="1"/>
    <col min="11794" max="11794" width="1.5703125" style="20" customWidth="1"/>
    <col min="11795" max="11795" width="12.7109375" style="20" customWidth="1"/>
    <col min="11796" max="11796" width="1.5703125" style="20" customWidth="1"/>
    <col min="11797" max="11797" width="12.7109375" style="20" customWidth="1"/>
    <col min="11798" max="11798" width="1.5703125" style="20" customWidth="1"/>
    <col min="11799" max="11799" width="16.140625" style="20" customWidth="1"/>
    <col min="11800" max="11801" width="1.5703125" style="20" customWidth="1"/>
    <col min="11802" max="11802" width="13.28515625" style="20" customWidth="1"/>
    <col min="11803" max="11803" width="1.5703125" style="20" customWidth="1"/>
    <col min="11804" max="11804" width="12.7109375" style="20" customWidth="1"/>
    <col min="11805" max="11805" width="2.42578125" style="20" customWidth="1"/>
    <col min="11806" max="11806" width="11.5703125" style="20" customWidth="1"/>
    <col min="11807" max="11807" width="1.5703125" style="20" customWidth="1"/>
    <col min="11808" max="11808" width="12.7109375" style="20" customWidth="1"/>
    <col min="11809" max="11809" width="2.42578125" style="20" customWidth="1"/>
    <col min="11810" max="11810" width="13.28515625" style="20" customWidth="1"/>
    <col min="11811" max="11811" width="1.5703125" style="20" customWidth="1"/>
    <col min="11812" max="11812" width="12.7109375" style="20" customWidth="1"/>
    <col min="11813" max="11813" width="2.42578125" style="20" customWidth="1"/>
    <col min="11814" max="11814" width="15.140625" style="20" customWidth="1"/>
    <col min="11815" max="11815" width="2.42578125" style="20" customWidth="1"/>
    <col min="11816" max="11816" width="9.28515625" style="20" customWidth="1"/>
    <col min="11817" max="11817" width="4" style="20" bestFit="1" customWidth="1"/>
    <col min="11818" max="11818" width="8.42578125" style="20" customWidth="1"/>
    <col min="11819" max="11819" width="1.5703125" style="20" customWidth="1"/>
    <col min="11820" max="11820" width="12.7109375" style="20" customWidth="1"/>
    <col min="11821" max="11821" width="1.5703125" style="20" customWidth="1"/>
    <col min="11822" max="11822" width="12.7109375" style="20" customWidth="1"/>
    <col min="11823" max="11823" width="1.5703125" style="20" customWidth="1"/>
    <col min="11824" max="11824" width="12.7109375" style="20" customWidth="1"/>
    <col min="11825" max="12032" width="12.7109375" style="20"/>
    <col min="12033" max="12033" width="5" style="20" customWidth="1"/>
    <col min="12034" max="12034" width="1.5703125" style="20" customWidth="1"/>
    <col min="12035" max="12035" width="19.5703125" style="20" customWidth="1"/>
    <col min="12036" max="12036" width="1.5703125" style="20" customWidth="1"/>
    <col min="12037" max="12037" width="14.42578125" style="20" customWidth="1"/>
    <col min="12038" max="12038" width="1.5703125" style="20" customWidth="1"/>
    <col min="12039" max="12039" width="12.7109375" style="20" customWidth="1"/>
    <col min="12040" max="12040" width="1.5703125" style="20" customWidth="1"/>
    <col min="12041" max="12041" width="12.7109375" style="20" customWidth="1"/>
    <col min="12042" max="12042" width="1.5703125" style="20" customWidth="1"/>
    <col min="12043" max="12043" width="14.42578125" style="20" customWidth="1"/>
    <col min="12044" max="12044" width="1.5703125" style="20" customWidth="1"/>
    <col min="12045" max="12045" width="12.7109375" style="20" customWidth="1"/>
    <col min="12046" max="12046" width="1.5703125" style="20" customWidth="1"/>
    <col min="12047" max="12047" width="12.7109375" style="20" customWidth="1"/>
    <col min="12048" max="12048" width="1.5703125" style="20" customWidth="1"/>
    <col min="12049" max="12049" width="14.42578125" style="20" customWidth="1"/>
    <col min="12050" max="12050" width="1.5703125" style="20" customWidth="1"/>
    <col min="12051" max="12051" width="12.7109375" style="20" customWidth="1"/>
    <col min="12052" max="12052" width="1.5703125" style="20" customWidth="1"/>
    <col min="12053" max="12053" width="12.7109375" style="20" customWidth="1"/>
    <col min="12054" max="12054" width="1.5703125" style="20" customWidth="1"/>
    <col min="12055" max="12055" width="16.140625" style="20" customWidth="1"/>
    <col min="12056" max="12057" width="1.5703125" style="20" customWidth="1"/>
    <col min="12058" max="12058" width="13.28515625" style="20" customWidth="1"/>
    <col min="12059" max="12059" width="1.5703125" style="20" customWidth="1"/>
    <col min="12060" max="12060" width="12.7109375" style="20" customWidth="1"/>
    <col min="12061" max="12061" width="2.42578125" style="20" customWidth="1"/>
    <col min="12062" max="12062" width="11.5703125" style="20" customWidth="1"/>
    <col min="12063" max="12063" width="1.5703125" style="20" customWidth="1"/>
    <col min="12064" max="12064" width="12.7109375" style="20" customWidth="1"/>
    <col min="12065" max="12065" width="2.42578125" style="20" customWidth="1"/>
    <col min="12066" max="12066" width="13.28515625" style="20" customWidth="1"/>
    <col min="12067" max="12067" width="1.5703125" style="20" customWidth="1"/>
    <col min="12068" max="12068" width="12.7109375" style="20" customWidth="1"/>
    <col min="12069" max="12069" width="2.42578125" style="20" customWidth="1"/>
    <col min="12070" max="12070" width="15.140625" style="20" customWidth="1"/>
    <col min="12071" max="12071" width="2.42578125" style="20" customWidth="1"/>
    <col min="12072" max="12072" width="9.28515625" style="20" customWidth="1"/>
    <col min="12073" max="12073" width="4" style="20" bestFit="1" customWidth="1"/>
    <col min="12074" max="12074" width="8.42578125" style="20" customWidth="1"/>
    <col min="12075" max="12075" width="1.5703125" style="20" customWidth="1"/>
    <col min="12076" max="12076" width="12.7109375" style="20" customWidth="1"/>
    <col min="12077" max="12077" width="1.5703125" style="20" customWidth="1"/>
    <col min="12078" max="12078" width="12.7109375" style="20" customWidth="1"/>
    <col min="12079" max="12079" width="1.5703125" style="20" customWidth="1"/>
    <col min="12080" max="12080" width="12.7109375" style="20" customWidth="1"/>
    <col min="12081" max="12288" width="12.7109375" style="20"/>
    <col min="12289" max="12289" width="5" style="20" customWidth="1"/>
    <col min="12290" max="12290" width="1.5703125" style="20" customWidth="1"/>
    <col min="12291" max="12291" width="19.5703125" style="20" customWidth="1"/>
    <col min="12292" max="12292" width="1.5703125" style="20" customWidth="1"/>
    <col min="12293" max="12293" width="14.42578125" style="20" customWidth="1"/>
    <col min="12294" max="12294" width="1.5703125" style="20" customWidth="1"/>
    <col min="12295" max="12295" width="12.7109375" style="20" customWidth="1"/>
    <col min="12296" max="12296" width="1.5703125" style="20" customWidth="1"/>
    <col min="12297" max="12297" width="12.7109375" style="20" customWidth="1"/>
    <col min="12298" max="12298" width="1.5703125" style="20" customWidth="1"/>
    <col min="12299" max="12299" width="14.42578125" style="20" customWidth="1"/>
    <col min="12300" max="12300" width="1.5703125" style="20" customWidth="1"/>
    <col min="12301" max="12301" width="12.7109375" style="20" customWidth="1"/>
    <col min="12302" max="12302" width="1.5703125" style="20" customWidth="1"/>
    <col min="12303" max="12303" width="12.7109375" style="20" customWidth="1"/>
    <col min="12304" max="12304" width="1.5703125" style="20" customWidth="1"/>
    <col min="12305" max="12305" width="14.42578125" style="20" customWidth="1"/>
    <col min="12306" max="12306" width="1.5703125" style="20" customWidth="1"/>
    <col min="12307" max="12307" width="12.7109375" style="20" customWidth="1"/>
    <col min="12308" max="12308" width="1.5703125" style="20" customWidth="1"/>
    <col min="12309" max="12309" width="12.7109375" style="20" customWidth="1"/>
    <col min="12310" max="12310" width="1.5703125" style="20" customWidth="1"/>
    <col min="12311" max="12311" width="16.140625" style="20" customWidth="1"/>
    <col min="12312" max="12313" width="1.5703125" style="20" customWidth="1"/>
    <col min="12314" max="12314" width="13.28515625" style="20" customWidth="1"/>
    <col min="12315" max="12315" width="1.5703125" style="20" customWidth="1"/>
    <col min="12316" max="12316" width="12.7109375" style="20" customWidth="1"/>
    <col min="12317" max="12317" width="2.42578125" style="20" customWidth="1"/>
    <col min="12318" max="12318" width="11.5703125" style="20" customWidth="1"/>
    <col min="12319" max="12319" width="1.5703125" style="20" customWidth="1"/>
    <col min="12320" max="12320" width="12.7109375" style="20" customWidth="1"/>
    <col min="12321" max="12321" width="2.42578125" style="20" customWidth="1"/>
    <col min="12322" max="12322" width="13.28515625" style="20" customWidth="1"/>
    <col min="12323" max="12323" width="1.5703125" style="20" customWidth="1"/>
    <col min="12324" max="12324" width="12.7109375" style="20" customWidth="1"/>
    <col min="12325" max="12325" width="2.42578125" style="20" customWidth="1"/>
    <col min="12326" max="12326" width="15.140625" style="20" customWidth="1"/>
    <col min="12327" max="12327" width="2.42578125" style="20" customWidth="1"/>
    <col min="12328" max="12328" width="9.28515625" style="20" customWidth="1"/>
    <col min="12329" max="12329" width="4" style="20" bestFit="1" customWidth="1"/>
    <col min="12330" max="12330" width="8.42578125" style="20" customWidth="1"/>
    <col min="12331" max="12331" width="1.5703125" style="20" customWidth="1"/>
    <col min="12332" max="12332" width="12.7109375" style="20" customWidth="1"/>
    <col min="12333" max="12333" width="1.5703125" style="20" customWidth="1"/>
    <col min="12334" max="12334" width="12.7109375" style="20" customWidth="1"/>
    <col min="12335" max="12335" width="1.5703125" style="20" customWidth="1"/>
    <col min="12336" max="12336" width="12.7109375" style="20" customWidth="1"/>
    <col min="12337" max="12544" width="12.7109375" style="20"/>
    <col min="12545" max="12545" width="5" style="20" customWidth="1"/>
    <col min="12546" max="12546" width="1.5703125" style="20" customWidth="1"/>
    <col min="12547" max="12547" width="19.5703125" style="20" customWidth="1"/>
    <col min="12548" max="12548" width="1.5703125" style="20" customWidth="1"/>
    <col min="12549" max="12549" width="14.42578125" style="20" customWidth="1"/>
    <col min="12550" max="12550" width="1.5703125" style="20" customWidth="1"/>
    <col min="12551" max="12551" width="12.7109375" style="20" customWidth="1"/>
    <col min="12552" max="12552" width="1.5703125" style="20" customWidth="1"/>
    <col min="12553" max="12553" width="12.7109375" style="20" customWidth="1"/>
    <col min="12554" max="12554" width="1.5703125" style="20" customWidth="1"/>
    <col min="12555" max="12555" width="14.42578125" style="20" customWidth="1"/>
    <col min="12556" max="12556" width="1.5703125" style="20" customWidth="1"/>
    <col min="12557" max="12557" width="12.7109375" style="20" customWidth="1"/>
    <col min="12558" max="12558" width="1.5703125" style="20" customWidth="1"/>
    <col min="12559" max="12559" width="12.7109375" style="20" customWidth="1"/>
    <col min="12560" max="12560" width="1.5703125" style="20" customWidth="1"/>
    <col min="12561" max="12561" width="14.42578125" style="20" customWidth="1"/>
    <col min="12562" max="12562" width="1.5703125" style="20" customWidth="1"/>
    <col min="12563" max="12563" width="12.7109375" style="20" customWidth="1"/>
    <col min="12564" max="12564" width="1.5703125" style="20" customWidth="1"/>
    <col min="12565" max="12565" width="12.7109375" style="20" customWidth="1"/>
    <col min="12566" max="12566" width="1.5703125" style="20" customWidth="1"/>
    <col min="12567" max="12567" width="16.140625" style="20" customWidth="1"/>
    <col min="12568" max="12569" width="1.5703125" style="20" customWidth="1"/>
    <col min="12570" max="12570" width="13.28515625" style="20" customWidth="1"/>
    <col min="12571" max="12571" width="1.5703125" style="20" customWidth="1"/>
    <col min="12572" max="12572" width="12.7109375" style="20" customWidth="1"/>
    <col min="12573" max="12573" width="2.42578125" style="20" customWidth="1"/>
    <col min="12574" max="12574" width="11.5703125" style="20" customWidth="1"/>
    <col min="12575" max="12575" width="1.5703125" style="20" customWidth="1"/>
    <col min="12576" max="12576" width="12.7109375" style="20" customWidth="1"/>
    <col min="12577" max="12577" width="2.42578125" style="20" customWidth="1"/>
    <col min="12578" max="12578" width="13.28515625" style="20" customWidth="1"/>
    <col min="12579" max="12579" width="1.5703125" style="20" customWidth="1"/>
    <col min="12580" max="12580" width="12.7109375" style="20" customWidth="1"/>
    <col min="12581" max="12581" width="2.42578125" style="20" customWidth="1"/>
    <col min="12582" max="12582" width="15.140625" style="20" customWidth="1"/>
    <col min="12583" max="12583" width="2.42578125" style="20" customWidth="1"/>
    <col min="12584" max="12584" width="9.28515625" style="20" customWidth="1"/>
    <col min="12585" max="12585" width="4" style="20" bestFit="1" customWidth="1"/>
    <col min="12586" max="12586" width="8.42578125" style="20" customWidth="1"/>
    <col min="12587" max="12587" width="1.5703125" style="20" customWidth="1"/>
    <col min="12588" max="12588" width="12.7109375" style="20" customWidth="1"/>
    <col min="12589" max="12589" width="1.5703125" style="20" customWidth="1"/>
    <col min="12590" max="12590" width="12.7109375" style="20" customWidth="1"/>
    <col min="12591" max="12591" width="1.5703125" style="20" customWidth="1"/>
    <col min="12592" max="12592" width="12.7109375" style="20" customWidth="1"/>
    <col min="12593" max="12800" width="12.7109375" style="20"/>
    <col min="12801" max="12801" width="5" style="20" customWidth="1"/>
    <col min="12802" max="12802" width="1.5703125" style="20" customWidth="1"/>
    <col min="12803" max="12803" width="19.5703125" style="20" customWidth="1"/>
    <col min="12804" max="12804" width="1.5703125" style="20" customWidth="1"/>
    <col min="12805" max="12805" width="14.42578125" style="20" customWidth="1"/>
    <col min="12806" max="12806" width="1.5703125" style="20" customWidth="1"/>
    <col min="12807" max="12807" width="12.7109375" style="20" customWidth="1"/>
    <col min="12808" max="12808" width="1.5703125" style="20" customWidth="1"/>
    <col min="12809" max="12809" width="12.7109375" style="20" customWidth="1"/>
    <col min="12810" max="12810" width="1.5703125" style="20" customWidth="1"/>
    <col min="12811" max="12811" width="14.42578125" style="20" customWidth="1"/>
    <col min="12812" max="12812" width="1.5703125" style="20" customWidth="1"/>
    <col min="12813" max="12813" width="12.7109375" style="20" customWidth="1"/>
    <col min="12814" max="12814" width="1.5703125" style="20" customWidth="1"/>
    <col min="12815" max="12815" width="12.7109375" style="20" customWidth="1"/>
    <col min="12816" max="12816" width="1.5703125" style="20" customWidth="1"/>
    <col min="12817" max="12817" width="14.42578125" style="20" customWidth="1"/>
    <col min="12818" max="12818" width="1.5703125" style="20" customWidth="1"/>
    <col min="12819" max="12819" width="12.7109375" style="20" customWidth="1"/>
    <col min="12820" max="12820" width="1.5703125" style="20" customWidth="1"/>
    <col min="12821" max="12821" width="12.7109375" style="20" customWidth="1"/>
    <col min="12822" max="12822" width="1.5703125" style="20" customWidth="1"/>
    <col min="12823" max="12823" width="16.140625" style="20" customWidth="1"/>
    <col min="12824" max="12825" width="1.5703125" style="20" customWidth="1"/>
    <col min="12826" max="12826" width="13.28515625" style="20" customWidth="1"/>
    <col min="12827" max="12827" width="1.5703125" style="20" customWidth="1"/>
    <col min="12828" max="12828" width="12.7109375" style="20" customWidth="1"/>
    <col min="12829" max="12829" width="2.42578125" style="20" customWidth="1"/>
    <col min="12830" max="12830" width="11.5703125" style="20" customWidth="1"/>
    <col min="12831" max="12831" width="1.5703125" style="20" customWidth="1"/>
    <col min="12832" max="12832" width="12.7109375" style="20" customWidth="1"/>
    <col min="12833" max="12833" width="2.42578125" style="20" customWidth="1"/>
    <col min="12834" max="12834" width="13.28515625" style="20" customWidth="1"/>
    <col min="12835" max="12835" width="1.5703125" style="20" customWidth="1"/>
    <col min="12836" max="12836" width="12.7109375" style="20" customWidth="1"/>
    <col min="12837" max="12837" width="2.42578125" style="20" customWidth="1"/>
    <col min="12838" max="12838" width="15.140625" style="20" customWidth="1"/>
    <col min="12839" max="12839" width="2.42578125" style="20" customWidth="1"/>
    <col min="12840" max="12840" width="9.28515625" style="20" customWidth="1"/>
    <col min="12841" max="12841" width="4" style="20" bestFit="1" customWidth="1"/>
    <col min="12842" max="12842" width="8.42578125" style="20" customWidth="1"/>
    <col min="12843" max="12843" width="1.5703125" style="20" customWidth="1"/>
    <col min="12844" max="12844" width="12.7109375" style="20" customWidth="1"/>
    <col min="12845" max="12845" width="1.5703125" style="20" customWidth="1"/>
    <col min="12846" max="12846" width="12.7109375" style="20" customWidth="1"/>
    <col min="12847" max="12847" width="1.5703125" style="20" customWidth="1"/>
    <col min="12848" max="12848" width="12.7109375" style="20" customWidth="1"/>
    <col min="12849" max="13056" width="12.7109375" style="20"/>
    <col min="13057" max="13057" width="5" style="20" customWidth="1"/>
    <col min="13058" max="13058" width="1.5703125" style="20" customWidth="1"/>
    <col min="13059" max="13059" width="19.5703125" style="20" customWidth="1"/>
    <col min="13060" max="13060" width="1.5703125" style="20" customWidth="1"/>
    <col min="13061" max="13061" width="14.42578125" style="20" customWidth="1"/>
    <col min="13062" max="13062" width="1.5703125" style="20" customWidth="1"/>
    <col min="13063" max="13063" width="12.7109375" style="20" customWidth="1"/>
    <col min="13064" max="13064" width="1.5703125" style="20" customWidth="1"/>
    <col min="13065" max="13065" width="12.7109375" style="20" customWidth="1"/>
    <col min="13066" max="13066" width="1.5703125" style="20" customWidth="1"/>
    <col min="13067" max="13067" width="14.42578125" style="20" customWidth="1"/>
    <col min="13068" max="13068" width="1.5703125" style="20" customWidth="1"/>
    <col min="13069" max="13069" width="12.7109375" style="20" customWidth="1"/>
    <col min="13070" max="13070" width="1.5703125" style="20" customWidth="1"/>
    <col min="13071" max="13071" width="12.7109375" style="20" customWidth="1"/>
    <col min="13072" max="13072" width="1.5703125" style="20" customWidth="1"/>
    <col min="13073" max="13073" width="14.42578125" style="20" customWidth="1"/>
    <col min="13074" max="13074" width="1.5703125" style="20" customWidth="1"/>
    <col min="13075" max="13075" width="12.7109375" style="20" customWidth="1"/>
    <col min="13076" max="13076" width="1.5703125" style="20" customWidth="1"/>
    <col min="13077" max="13077" width="12.7109375" style="20" customWidth="1"/>
    <col min="13078" max="13078" width="1.5703125" style="20" customWidth="1"/>
    <col min="13079" max="13079" width="16.140625" style="20" customWidth="1"/>
    <col min="13080" max="13081" width="1.5703125" style="20" customWidth="1"/>
    <col min="13082" max="13082" width="13.28515625" style="20" customWidth="1"/>
    <col min="13083" max="13083" width="1.5703125" style="20" customWidth="1"/>
    <col min="13084" max="13084" width="12.7109375" style="20" customWidth="1"/>
    <col min="13085" max="13085" width="2.42578125" style="20" customWidth="1"/>
    <col min="13086" max="13086" width="11.5703125" style="20" customWidth="1"/>
    <col min="13087" max="13087" width="1.5703125" style="20" customWidth="1"/>
    <col min="13088" max="13088" width="12.7109375" style="20" customWidth="1"/>
    <col min="13089" max="13089" width="2.42578125" style="20" customWidth="1"/>
    <col min="13090" max="13090" width="13.28515625" style="20" customWidth="1"/>
    <col min="13091" max="13091" width="1.5703125" style="20" customWidth="1"/>
    <col min="13092" max="13092" width="12.7109375" style="20" customWidth="1"/>
    <col min="13093" max="13093" width="2.42578125" style="20" customWidth="1"/>
    <col min="13094" max="13094" width="15.140625" style="20" customWidth="1"/>
    <col min="13095" max="13095" width="2.42578125" style="20" customWidth="1"/>
    <col min="13096" max="13096" width="9.28515625" style="20" customWidth="1"/>
    <col min="13097" max="13097" width="4" style="20" bestFit="1" customWidth="1"/>
    <col min="13098" max="13098" width="8.42578125" style="20" customWidth="1"/>
    <col min="13099" max="13099" width="1.5703125" style="20" customWidth="1"/>
    <col min="13100" max="13100" width="12.7109375" style="20" customWidth="1"/>
    <col min="13101" max="13101" width="1.5703125" style="20" customWidth="1"/>
    <col min="13102" max="13102" width="12.7109375" style="20" customWidth="1"/>
    <col min="13103" max="13103" width="1.5703125" style="20" customWidth="1"/>
    <col min="13104" max="13104" width="12.7109375" style="20" customWidth="1"/>
    <col min="13105" max="13312" width="12.7109375" style="20"/>
    <col min="13313" max="13313" width="5" style="20" customWidth="1"/>
    <col min="13314" max="13314" width="1.5703125" style="20" customWidth="1"/>
    <col min="13315" max="13315" width="19.5703125" style="20" customWidth="1"/>
    <col min="13316" max="13316" width="1.5703125" style="20" customWidth="1"/>
    <col min="13317" max="13317" width="14.42578125" style="20" customWidth="1"/>
    <col min="13318" max="13318" width="1.5703125" style="20" customWidth="1"/>
    <col min="13319" max="13319" width="12.7109375" style="20" customWidth="1"/>
    <col min="13320" max="13320" width="1.5703125" style="20" customWidth="1"/>
    <col min="13321" max="13321" width="12.7109375" style="20" customWidth="1"/>
    <col min="13322" max="13322" width="1.5703125" style="20" customWidth="1"/>
    <col min="13323" max="13323" width="14.42578125" style="20" customWidth="1"/>
    <col min="13324" max="13324" width="1.5703125" style="20" customWidth="1"/>
    <col min="13325" max="13325" width="12.7109375" style="20" customWidth="1"/>
    <col min="13326" max="13326" width="1.5703125" style="20" customWidth="1"/>
    <col min="13327" max="13327" width="12.7109375" style="20" customWidth="1"/>
    <col min="13328" max="13328" width="1.5703125" style="20" customWidth="1"/>
    <col min="13329" max="13329" width="14.42578125" style="20" customWidth="1"/>
    <col min="13330" max="13330" width="1.5703125" style="20" customWidth="1"/>
    <col min="13331" max="13331" width="12.7109375" style="20" customWidth="1"/>
    <col min="13332" max="13332" width="1.5703125" style="20" customWidth="1"/>
    <col min="13333" max="13333" width="12.7109375" style="20" customWidth="1"/>
    <col min="13334" max="13334" width="1.5703125" style="20" customWidth="1"/>
    <col min="13335" max="13335" width="16.140625" style="20" customWidth="1"/>
    <col min="13336" max="13337" width="1.5703125" style="20" customWidth="1"/>
    <col min="13338" max="13338" width="13.28515625" style="20" customWidth="1"/>
    <col min="13339" max="13339" width="1.5703125" style="20" customWidth="1"/>
    <col min="13340" max="13340" width="12.7109375" style="20" customWidth="1"/>
    <col min="13341" max="13341" width="2.42578125" style="20" customWidth="1"/>
    <col min="13342" max="13342" width="11.5703125" style="20" customWidth="1"/>
    <col min="13343" max="13343" width="1.5703125" style="20" customWidth="1"/>
    <col min="13344" max="13344" width="12.7109375" style="20" customWidth="1"/>
    <col min="13345" max="13345" width="2.42578125" style="20" customWidth="1"/>
    <col min="13346" max="13346" width="13.28515625" style="20" customWidth="1"/>
    <col min="13347" max="13347" width="1.5703125" style="20" customWidth="1"/>
    <col min="13348" max="13348" width="12.7109375" style="20" customWidth="1"/>
    <col min="13349" max="13349" width="2.42578125" style="20" customWidth="1"/>
    <col min="13350" max="13350" width="15.140625" style="20" customWidth="1"/>
    <col min="13351" max="13351" width="2.42578125" style="20" customWidth="1"/>
    <col min="13352" max="13352" width="9.28515625" style="20" customWidth="1"/>
    <col min="13353" max="13353" width="4" style="20" bestFit="1" customWidth="1"/>
    <col min="13354" max="13354" width="8.42578125" style="20" customWidth="1"/>
    <col min="13355" max="13355" width="1.5703125" style="20" customWidth="1"/>
    <col min="13356" max="13356" width="12.7109375" style="20" customWidth="1"/>
    <col min="13357" max="13357" width="1.5703125" style="20" customWidth="1"/>
    <col min="13358" max="13358" width="12.7109375" style="20" customWidth="1"/>
    <col min="13359" max="13359" width="1.5703125" style="20" customWidth="1"/>
    <col min="13360" max="13360" width="12.7109375" style="20" customWidth="1"/>
    <col min="13361" max="13568" width="12.7109375" style="20"/>
    <col min="13569" max="13569" width="5" style="20" customWidth="1"/>
    <col min="13570" max="13570" width="1.5703125" style="20" customWidth="1"/>
    <col min="13571" max="13571" width="19.5703125" style="20" customWidth="1"/>
    <col min="13572" max="13572" width="1.5703125" style="20" customWidth="1"/>
    <col min="13573" max="13573" width="14.42578125" style="20" customWidth="1"/>
    <col min="13574" max="13574" width="1.5703125" style="20" customWidth="1"/>
    <col min="13575" max="13575" width="12.7109375" style="20" customWidth="1"/>
    <col min="13576" max="13576" width="1.5703125" style="20" customWidth="1"/>
    <col min="13577" max="13577" width="12.7109375" style="20" customWidth="1"/>
    <col min="13578" max="13578" width="1.5703125" style="20" customWidth="1"/>
    <col min="13579" max="13579" width="14.42578125" style="20" customWidth="1"/>
    <col min="13580" max="13580" width="1.5703125" style="20" customWidth="1"/>
    <col min="13581" max="13581" width="12.7109375" style="20" customWidth="1"/>
    <col min="13582" max="13582" width="1.5703125" style="20" customWidth="1"/>
    <col min="13583" max="13583" width="12.7109375" style="20" customWidth="1"/>
    <col min="13584" max="13584" width="1.5703125" style="20" customWidth="1"/>
    <col min="13585" max="13585" width="14.42578125" style="20" customWidth="1"/>
    <col min="13586" max="13586" width="1.5703125" style="20" customWidth="1"/>
    <col min="13587" max="13587" width="12.7109375" style="20" customWidth="1"/>
    <col min="13588" max="13588" width="1.5703125" style="20" customWidth="1"/>
    <col min="13589" max="13589" width="12.7109375" style="20" customWidth="1"/>
    <col min="13590" max="13590" width="1.5703125" style="20" customWidth="1"/>
    <col min="13591" max="13591" width="16.140625" style="20" customWidth="1"/>
    <col min="13592" max="13593" width="1.5703125" style="20" customWidth="1"/>
    <col min="13594" max="13594" width="13.28515625" style="20" customWidth="1"/>
    <col min="13595" max="13595" width="1.5703125" style="20" customWidth="1"/>
    <col min="13596" max="13596" width="12.7109375" style="20" customWidth="1"/>
    <col min="13597" max="13597" width="2.42578125" style="20" customWidth="1"/>
    <col min="13598" max="13598" width="11.5703125" style="20" customWidth="1"/>
    <col min="13599" max="13599" width="1.5703125" style="20" customWidth="1"/>
    <col min="13600" max="13600" width="12.7109375" style="20" customWidth="1"/>
    <col min="13601" max="13601" width="2.42578125" style="20" customWidth="1"/>
    <col min="13602" max="13602" width="13.28515625" style="20" customWidth="1"/>
    <col min="13603" max="13603" width="1.5703125" style="20" customWidth="1"/>
    <col min="13604" max="13604" width="12.7109375" style="20" customWidth="1"/>
    <col min="13605" max="13605" width="2.42578125" style="20" customWidth="1"/>
    <col min="13606" max="13606" width="15.140625" style="20" customWidth="1"/>
    <col min="13607" max="13607" width="2.42578125" style="20" customWidth="1"/>
    <col min="13608" max="13608" width="9.28515625" style="20" customWidth="1"/>
    <col min="13609" max="13609" width="4" style="20" bestFit="1" customWidth="1"/>
    <col min="13610" max="13610" width="8.42578125" style="20" customWidth="1"/>
    <col min="13611" max="13611" width="1.5703125" style="20" customWidth="1"/>
    <col min="13612" max="13612" width="12.7109375" style="20" customWidth="1"/>
    <col min="13613" max="13613" width="1.5703125" style="20" customWidth="1"/>
    <col min="13614" max="13614" width="12.7109375" style="20" customWidth="1"/>
    <col min="13615" max="13615" width="1.5703125" style="20" customWidth="1"/>
    <col min="13616" max="13616" width="12.7109375" style="20" customWidth="1"/>
    <col min="13617" max="13824" width="12.7109375" style="20"/>
    <col min="13825" max="13825" width="5" style="20" customWidth="1"/>
    <col min="13826" max="13826" width="1.5703125" style="20" customWidth="1"/>
    <col min="13827" max="13827" width="19.5703125" style="20" customWidth="1"/>
    <col min="13828" max="13828" width="1.5703125" style="20" customWidth="1"/>
    <col min="13829" max="13829" width="14.42578125" style="20" customWidth="1"/>
    <col min="13830" max="13830" width="1.5703125" style="20" customWidth="1"/>
    <col min="13831" max="13831" width="12.7109375" style="20" customWidth="1"/>
    <col min="13832" max="13832" width="1.5703125" style="20" customWidth="1"/>
    <col min="13833" max="13833" width="12.7109375" style="20" customWidth="1"/>
    <col min="13834" max="13834" width="1.5703125" style="20" customWidth="1"/>
    <col min="13835" max="13835" width="14.42578125" style="20" customWidth="1"/>
    <col min="13836" max="13836" width="1.5703125" style="20" customWidth="1"/>
    <col min="13837" max="13837" width="12.7109375" style="20" customWidth="1"/>
    <col min="13838" max="13838" width="1.5703125" style="20" customWidth="1"/>
    <col min="13839" max="13839" width="12.7109375" style="20" customWidth="1"/>
    <col min="13840" max="13840" width="1.5703125" style="20" customWidth="1"/>
    <col min="13841" max="13841" width="14.42578125" style="20" customWidth="1"/>
    <col min="13842" max="13842" width="1.5703125" style="20" customWidth="1"/>
    <col min="13843" max="13843" width="12.7109375" style="20" customWidth="1"/>
    <col min="13844" max="13844" width="1.5703125" style="20" customWidth="1"/>
    <col min="13845" max="13845" width="12.7109375" style="20" customWidth="1"/>
    <col min="13846" max="13846" width="1.5703125" style="20" customWidth="1"/>
    <col min="13847" max="13847" width="16.140625" style="20" customWidth="1"/>
    <col min="13848" max="13849" width="1.5703125" style="20" customWidth="1"/>
    <col min="13850" max="13850" width="13.28515625" style="20" customWidth="1"/>
    <col min="13851" max="13851" width="1.5703125" style="20" customWidth="1"/>
    <col min="13852" max="13852" width="12.7109375" style="20" customWidth="1"/>
    <col min="13853" max="13853" width="2.42578125" style="20" customWidth="1"/>
    <col min="13854" max="13854" width="11.5703125" style="20" customWidth="1"/>
    <col min="13855" max="13855" width="1.5703125" style="20" customWidth="1"/>
    <col min="13856" max="13856" width="12.7109375" style="20" customWidth="1"/>
    <col min="13857" max="13857" width="2.42578125" style="20" customWidth="1"/>
    <col min="13858" max="13858" width="13.28515625" style="20" customWidth="1"/>
    <col min="13859" max="13859" width="1.5703125" style="20" customWidth="1"/>
    <col min="13860" max="13860" width="12.7109375" style="20" customWidth="1"/>
    <col min="13861" max="13861" width="2.42578125" style="20" customWidth="1"/>
    <col min="13862" max="13862" width="15.140625" style="20" customWidth="1"/>
    <col min="13863" max="13863" width="2.42578125" style="20" customWidth="1"/>
    <col min="13864" max="13864" width="9.28515625" style="20" customWidth="1"/>
    <col min="13865" max="13865" width="4" style="20" bestFit="1" customWidth="1"/>
    <col min="13866" max="13866" width="8.42578125" style="20" customWidth="1"/>
    <col min="13867" max="13867" width="1.5703125" style="20" customWidth="1"/>
    <col min="13868" max="13868" width="12.7109375" style="20" customWidth="1"/>
    <col min="13869" max="13869" width="1.5703125" style="20" customWidth="1"/>
    <col min="13870" max="13870" width="12.7109375" style="20" customWidth="1"/>
    <col min="13871" max="13871" width="1.5703125" style="20" customWidth="1"/>
    <col min="13872" max="13872" width="12.7109375" style="20" customWidth="1"/>
    <col min="13873" max="14080" width="12.7109375" style="20"/>
    <col min="14081" max="14081" width="5" style="20" customWidth="1"/>
    <col min="14082" max="14082" width="1.5703125" style="20" customWidth="1"/>
    <col min="14083" max="14083" width="19.5703125" style="20" customWidth="1"/>
    <col min="14084" max="14084" width="1.5703125" style="20" customWidth="1"/>
    <col min="14085" max="14085" width="14.42578125" style="20" customWidth="1"/>
    <col min="14086" max="14086" width="1.5703125" style="20" customWidth="1"/>
    <col min="14087" max="14087" width="12.7109375" style="20" customWidth="1"/>
    <col min="14088" max="14088" width="1.5703125" style="20" customWidth="1"/>
    <col min="14089" max="14089" width="12.7109375" style="20" customWidth="1"/>
    <col min="14090" max="14090" width="1.5703125" style="20" customWidth="1"/>
    <col min="14091" max="14091" width="14.42578125" style="20" customWidth="1"/>
    <col min="14092" max="14092" width="1.5703125" style="20" customWidth="1"/>
    <col min="14093" max="14093" width="12.7109375" style="20" customWidth="1"/>
    <col min="14094" max="14094" width="1.5703125" style="20" customWidth="1"/>
    <col min="14095" max="14095" width="12.7109375" style="20" customWidth="1"/>
    <col min="14096" max="14096" width="1.5703125" style="20" customWidth="1"/>
    <col min="14097" max="14097" width="14.42578125" style="20" customWidth="1"/>
    <col min="14098" max="14098" width="1.5703125" style="20" customWidth="1"/>
    <col min="14099" max="14099" width="12.7109375" style="20" customWidth="1"/>
    <col min="14100" max="14100" width="1.5703125" style="20" customWidth="1"/>
    <col min="14101" max="14101" width="12.7109375" style="20" customWidth="1"/>
    <col min="14102" max="14102" width="1.5703125" style="20" customWidth="1"/>
    <col min="14103" max="14103" width="16.140625" style="20" customWidth="1"/>
    <col min="14104" max="14105" width="1.5703125" style="20" customWidth="1"/>
    <col min="14106" max="14106" width="13.28515625" style="20" customWidth="1"/>
    <col min="14107" max="14107" width="1.5703125" style="20" customWidth="1"/>
    <col min="14108" max="14108" width="12.7109375" style="20" customWidth="1"/>
    <col min="14109" max="14109" width="2.42578125" style="20" customWidth="1"/>
    <col min="14110" max="14110" width="11.5703125" style="20" customWidth="1"/>
    <col min="14111" max="14111" width="1.5703125" style="20" customWidth="1"/>
    <col min="14112" max="14112" width="12.7109375" style="20" customWidth="1"/>
    <col min="14113" max="14113" width="2.42578125" style="20" customWidth="1"/>
    <col min="14114" max="14114" width="13.28515625" style="20" customWidth="1"/>
    <col min="14115" max="14115" width="1.5703125" style="20" customWidth="1"/>
    <col min="14116" max="14116" width="12.7109375" style="20" customWidth="1"/>
    <col min="14117" max="14117" width="2.42578125" style="20" customWidth="1"/>
    <col min="14118" max="14118" width="15.140625" style="20" customWidth="1"/>
    <col min="14119" max="14119" width="2.42578125" style="20" customWidth="1"/>
    <col min="14120" max="14120" width="9.28515625" style="20" customWidth="1"/>
    <col min="14121" max="14121" width="4" style="20" bestFit="1" customWidth="1"/>
    <col min="14122" max="14122" width="8.42578125" style="20" customWidth="1"/>
    <col min="14123" max="14123" width="1.5703125" style="20" customWidth="1"/>
    <col min="14124" max="14124" width="12.7109375" style="20" customWidth="1"/>
    <col min="14125" max="14125" width="1.5703125" style="20" customWidth="1"/>
    <col min="14126" max="14126" width="12.7109375" style="20" customWidth="1"/>
    <col min="14127" max="14127" width="1.5703125" style="20" customWidth="1"/>
    <col min="14128" max="14128" width="12.7109375" style="20" customWidth="1"/>
    <col min="14129" max="14336" width="12.7109375" style="20"/>
    <col min="14337" max="14337" width="5" style="20" customWidth="1"/>
    <col min="14338" max="14338" width="1.5703125" style="20" customWidth="1"/>
    <col min="14339" max="14339" width="19.5703125" style="20" customWidth="1"/>
    <col min="14340" max="14340" width="1.5703125" style="20" customWidth="1"/>
    <col min="14341" max="14341" width="14.42578125" style="20" customWidth="1"/>
    <col min="14342" max="14342" width="1.5703125" style="20" customWidth="1"/>
    <col min="14343" max="14343" width="12.7109375" style="20" customWidth="1"/>
    <col min="14344" max="14344" width="1.5703125" style="20" customWidth="1"/>
    <col min="14345" max="14345" width="12.7109375" style="20" customWidth="1"/>
    <col min="14346" max="14346" width="1.5703125" style="20" customWidth="1"/>
    <col min="14347" max="14347" width="14.42578125" style="20" customWidth="1"/>
    <col min="14348" max="14348" width="1.5703125" style="20" customWidth="1"/>
    <col min="14349" max="14349" width="12.7109375" style="20" customWidth="1"/>
    <col min="14350" max="14350" width="1.5703125" style="20" customWidth="1"/>
    <col min="14351" max="14351" width="12.7109375" style="20" customWidth="1"/>
    <col min="14352" max="14352" width="1.5703125" style="20" customWidth="1"/>
    <col min="14353" max="14353" width="14.42578125" style="20" customWidth="1"/>
    <col min="14354" max="14354" width="1.5703125" style="20" customWidth="1"/>
    <col min="14355" max="14355" width="12.7109375" style="20" customWidth="1"/>
    <col min="14356" max="14356" width="1.5703125" style="20" customWidth="1"/>
    <col min="14357" max="14357" width="12.7109375" style="20" customWidth="1"/>
    <col min="14358" max="14358" width="1.5703125" style="20" customWidth="1"/>
    <col min="14359" max="14359" width="16.140625" style="20" customWidth="1"/>
    <col min="14360" max="14361" width="1.5703125" style="20" customWidth="1"/>
    <col min="14362" max="14362" width="13.28515625" style="20" customWidth="1"/>
    <col min="14363" max="14363" width="1.5703125" style="20" customWidth="1"/>
    <col min="14364" max="14364" width="12.7109375" style="20" customWidth="1"/>
    <col min="14365" max="14365" width="2.42578125" style="20" customWidth="1"/>
    <col min="14366" max="14366" width="11.5703125" style="20" customWidth="1"/>
    <col min="14367" max="14367" width="1.5703125" style="20" customWidth="1"/>
    <col min="14368" max="14368" width="12.7109375" style="20" customWidth="1"/>
    <col min="14369" max="14369" width="2.42578125" style="20" customWidth="1"/>
    <col min="14370" max="14370" width="13.28515625" style="20" customWidth="1"/>
    <col min="14371" max="14371" width="1.5703125" style="20" customWidth="1"/>
    <col min="14372" max="14372" width="12.7109375" style="20" customWidth="1"/>
    <col min="14373" max="14373" width="2.42578125" style="20" customWidth="1"/>
    <col min="14374" max="14374" width="15.140625" style="20" customWidth="1"/>
    <col min="14375" max="14375" width="2.42578125" style="20" customWidth="1"/>
    <col min="14376" max="14376" width="9.28515625" style="20" customWidth="1"/>
    <col min="14377" max="14377" width="4" style="20" bestFit="1" customWidth="1"/>
    <col min="14378" max="14378" width="8.42578125" style="20" customWidth="1"/>
    <col min="14379" max="14379" width="1.5703125" style="20" customWidth="1"/>
    <col min="14380" max="14380" width="12.7109375" style="20" customWidth="1"/>
    <col min="14381" max="14381" width="1.5703125" style="20" customWidth="1"/>
    <col min="14382" max="14382" width="12.7109375" style="20" customWidth="1"/>
    <col min="14383" max="14383" width="1.5703125" style="20" customWidth="1"/>
    <col min="14384" max="14384" width="12.7109375" style="20" customWidth="1"/>
    <col min="14385" max="14592" width="12.7109375" style="20"/>
    <col min="14593" max="14593" width="5" style="20" customWidth="1"/>
    <col min="14594" max="14594" width="1.5703125" style="20" customWidth="1"/>
    <col min="14595" max="14595" width="19.5703125" style="20" customWidth="1"/>
    <col min="14596" max="14596" width="1.5703125" style="20" customWidth="1"/>
    <col min="14597" max="14597" width="14.42578125" style="20" customWidth="1"/>
    <col min="14598" max="14598" width="1.5703125" style="20" customWidth="1"/>
    <col min="14599" max="14599" width="12.7109375" style="20" customWidth="1"/>
    <col min="14600" max="14600" width="1.5703125" style="20" customWidth="1"/>
    <col min="14601" max="14601" width="12.7109375" style="20" customWidth="1"/>
    <col min="14602" max="14602" width="1.5703125" style="20" customWidth="1"/>
    <col min="14603" max="14603" width="14.42578125" style="20" customWidth="1"/>
    <col min="14604" max="14604" width="1.5703125" style="20" customWidth="1"/>
    <col min="14605" max="14605" width="12.7109375" style="20" customWidth="1"/>
    <col min="14606" max="14606" width="1.5703125" style="20" customWidth="1"/>
    <col min="14607" max="14607" width="12.7109375" style="20" customWidth="1"/>
    <col min="14608" max="14608" width="1.5703125" style="20" customWidth="1"/>
    <col min="14609" max="14609" width="14.42578125" style="20" customWidth="1"/>
    <col min="14610" max="14610" width="1.5703125" style="20" customWidth="1"/>
    <col min="14611" max="14611" width="12.7109375" style="20" customWidth="1"/>
    <col min="14612" max="14612" width="1.5703125" style="20" customWidth="1"/>
    <col min="14613" max="14613" width="12.7109375" style="20" customWidth="1"/>
    <col min="14614" max="14614" width="1.5703125" style="20" customWidth="1"/>
    <col min="14615" max="14615" width="16.140625" style="20" customWidth="1"/>
    <col min="14616" max="14617" width="1.5703125" style="20" customWidth="1"/>
    <col min="14618" max="14618" width="13.28515625" style="20" customWidth="1"/>
    <col min="14619" max="14619" width="1.5703125" style="20" customWidth="1"/>
    <col min="14620" max="14620" width="12.7109375" style="20" customWidth="1"/>
    <col min="14621" max="14621" width="2.42578125" style="20" customWidth="1"/>
    <col min="14622" max="14622" width="11.5703125" style="20" customWidth="1"/>
    <col min="14623" max="14623" width="1.5703125" style="20" customWidth="1"/>
    <col min="14624" max="14624" width="12.7109375" style="20" customWidth="1"/>
    <col min="14625" max="14625" width="2.42578125" style="20" customWidth="1"/>
    <col min="14626" max="14626" width="13.28515625" style="20" customWidth="1"/>
    <col min="14627" max="14627" width="1.5703125" style="20" customWidth="1"/>
    <col min="14628" max="14628" width="12.7109375" style="20" customWidth="1"/>
    <col min="14629" max="14629" width="2.42578125" style="20" customWidth="1"/>
    <col min="14630" max="14630" width="15.140625" style="20" customWidth="1"/>
    <col min="14631" max="14631" width="2.42578125" style="20" customWidth="1"/>
    <col min="14632" max="14632" width="9.28515625" style="20" customWidth="1"/>
    <col min="14633" max="14633" width="4" style="20" bestFit="1" customWidth="1"/>
    <col min="14634" max="14634" width="8.42578125" style="20" customWidth="1"/>
    <col min="14635" max="14635" width="1.5703125" style="20" customWidth="1"/>
    <col min="14636" max="14636" width="12.7109375" style="20" customWidth="1"/>
    <col min="14637" max="14637" width="1.5703125" style="20" customWidth="1"/>
    <col min="14638" max="14638" width="12.7109375" style="20" customWidth="1"/>
    <col min="14639" max="14639" width="1.5703125" style="20" customWidth="1"/>
    <col min="14640" max="14640" width="12.7109375" style="20" customWidth="1"/>
    <col min="14641" max="14848" width="12.7109375" style="20"/>
    <col min="14849" max="14849" width="5" style="20" customWidth="1"/>
    <col min="14850" max="14850" width="1.5703125" style="20" customWidth="1"/>
    <col min="14851" max="14851" width="19.5703125" style="20" customWidth="1"/>
    <col min="14852" max="14852" width="1.5703125" style="20" customWidth="1"/>
    <col min="14853" max="14853" width="14.42578125" style="20" customWidth="1"/>
    <col min="14854" max="14854" width="1.5703125" style="20" customWidth="1"/>
    <col min="14855" max="14855" width="12.7109375" style="20" customWidth="1"/>
    <col min="14856" max="14856" width="1.5703125" style="20" customWidth="1"/>
    <col min="14857" max="14857" width="12.7109375" style="20" customWidth="1"/>
    <col min="14858" max="14858" width="1.5703125" style="20" customWidth="1"/>
    <col min="14859" max="14859" width="14.42578125" style="20" customWidth="1"/>
    <col min="14860" max="14860" width="1.5703125" style="20" customWidth="1"/>
    <col min="14861" max="14861" width="12.7109375" style="20" customWidth="1"/>
    <col min="14862" max="14862" width="1.5703125" style="20" customWidth="1"/>
    <col min="14863" max="14863" width="12.7109375" style="20" customWidth="1"/>
    <col min="14864" max="14864" width="1.5703125" style="20" customWidth="1"/>
    <col min="14865" max="14865" width="14.42578125" style="20" customWidth="1"/>
    <col min="14866" max="14866" width="1.5703125" style="20" customWidth="1"/>
    <col min="14867" max="14867" width="12.7109375" style="20" customWidth="1"/>
    <col min="14868" max="14868" width="1.5703125" style="20" customWidth="1"/>
    <col min="14869" max="14869" width="12.7109375" style="20" customWidth="1"/>
    <col min="14870" max="14870" width="1.5703125" style="20" customWidth="1"/>
    <col min="14871" max="14871" width="16.140625" style="20" customWidth="1"/>
    <col min="14872" max="14873" width="1.5703125" style="20" customWidth="1"/>
    <col min="14874" max="14874" width="13.28515625" style="20" customWidth="1"/>
    <col min="14875" max="14875" width="1.5703125" style="20" customWidth="1"/>
    <col min="14876" max="14876" width="12.7109375" style="20" customWidth="1"/>
    <col min="14877" max="14877" width="2.42578125" style="20" customWidth="1"/>
    <col min="14878" max="14878" width="11.5703125" style="20" customWidth="1"/>
    <col min="14879" max="14879" width="1.5703125" style="20" customWidth="1"/>
    <col min="14880" max="14880" width="12.7109375" style="20" customWidth="1"/>
    <col min="14881" max="14881" width="2.42578125" style="20" customWidth="1"/>
    <col min="14882" max="14882" width="13.28515625" style="20" customWidth="1"/>
    <col min="14883" max="14883" width="1.5703125" style="20" customWidth="1"/>
    <col min="14884" max="14884" width="12.7109375" style="20" customWidth="1"/>
    <col min="14885" max="14885" width="2.42578125" style="20" customWidth="1"/>
    <col min="14886" max="14886" width="15.140625" style="20" customWidth="1"/>
    <col min="14887" max="14887" width="2.42578125" style="20" customWidth="1"/>
    <col min="14888" max="14888" width="9.28515625" style="20" customWidth="1"/>
    <col min="14889" max="14889" width="4" style="20" bestFit="1" customWidth="1"/>
    <col min="14890" max="14890" width="8.42578125" style="20" customWidth="1"/>
    <col min="14891" max="14891" width="1.5703125" style="20" customWidth="1"/>
    <col min="14892" max="14892" width="12.7109375" style="20" customWidth="1"/>
    <col min="14893" max="14893" width="1.5703125" style="20" customWidth="1"/>
    <col min="14894" max="14894" width="12.7109375" style="20" customWidth="1"/>
    <col min="14895" max="14895" width="1.5703125" style="20" customWidth="1"/>
    <col min="14896" max="14896" width="12.7109375" style="20" customWidth="1"/>
    <col min="14897" max="15104" width="12.7109375" style="20"/>
    <col min="15105" max="15105" width="5" style="20" customWidth="1"/>
    <col min="15106" max="15106" width="1.5703125" style="20" customWidth="1"/>
    <col min="15107" max="15107" width="19.5703125" style="20" customWidth="1"/>
    <col min="15108" max="15108" width="1.5703125" style="20" customWidth="1"/>
    <col min="15109" max="15109" width="14.42578125" style="20" customWidth="1"/>
    <col min="15110" max="15110" width="1.5703125" style="20" customWidth="1"/>
    <col min="15111" max="15111" width="12.7109375" style="20" customWidth="1"/>
    <col min="15112" max="15112" width="1.5703125" style="20" customWidth="1"/>
    <col min="15113" max="15113" width="12.7109375" style="20" customWidth="1"/>
    <col min="15114" max="15114" width="1.5703125" style="20" customWidth="1"/>
    <col min="15115" max="15115" width="14.42578125" style="20" customWidth="1"/>
    <col min="15116" max="15116" width="1.5703125" style="20" customWidth="1"/>
    <col min="15117" max="15117" width="12.7109375" style="20" customWidth="1"/>
    <col min="15118" max="15118" width="1.5703125" style="20" customWidth="1"/>
    <col min="15119" max="15119" width="12.7109375" style="20" customWidth="1"/>
    <col min="15120" max="15120" width="1.5703125" style="20" customWidth="1"/>
    <col min="15121" max="15121" width="14.42578125" style="20" customWidth="1"/>
    <col min="15122" max="15122" width="1.5703125" style="20" customWidth="1"/>
    <col min="15123" max="15123" width="12.7109375" style="20" customWidth="1"/>
    <col min="15124" max="15124" width="1.5703125" style="20" customWidth="1"/>
    <col min="15125" max="15125" width="12.7109375" style="20" customWidth="1"/>
    <col min="15126" max="15126" width="1.5703125" style="20" customWidth="1"/>
    <col min="15127" max="15127" width="16.140625" style="20" customWidth="1"/>
    <col min="15128" max="15129" width="1.5703125" style="20" customWidth="1"/>
    <col min="15130" max="15130" width="13.28515625" style="20" customWidth="1"/>
    <col min="15131" max="15131" width="1.5703125" style="20" customWidth="1"/>
    <col min="15132" max="15132" width="12.7109375" style="20" customWidth="1"/>
    <col min="15133" max="15133" width="2.42578125" style="20" customWidth="1"/>
    <col min="15134" max="15134" width="11.5703125" style="20" customWidth="1"/>
    <col min="15135" max="15135" width="1.5703125" style="20" customWidth="1"/>
    <col min="15136" max="15136" width="12.7109375" style="20" customWidth="1"/>
    <col min="15137" max="15137" width="2.42578125" style="20" customWidth="1"/>
    <col min="15138" max="15138" width="13.28515625" style="20" customWidth="1"/>
    <col min="15139" max="15139" width="1.5703125" style="20" customWidth="1"/>
    <col min="15140" max="15140" width="12.7109375" style="20" customWidth="1"/>
    <col min="15141" max="15141" width="2.42578125" style="20" customWidth="1"/>
    <col min="15142" max="15142" width="15.140625" style="20" customWidth="1"/>
    <col min="15143" max="15143" width="2.42578125" style="20" customWidth="1"/>
    <col min="15144" max="15144" width="9.28515625" style="20" customWidth="1"/>
    <col min="15145" max="15145" width="4" style="20" bestFit="1" customWidth="1"/>
    <col min="15146" max="15146" width="8.42578125" style="20" customWidth="1"/>
    <col min="15147" max="15147" width="1.5703125" style="20" customWidth="1"/>
    <col min="15148" max="15148" width="12.7109375" style="20" customWidth="1"/>
    <col min="15149" max="15149" width="1.5703125" style="20" customWidth="1"/>
    <col min="15150" max="15150" width="12.7109375" style="20" customWidth="1"/>
    <col min="15151" max="15151" width="1.5703125" style="20" customWidth="1"/>
    <col min="15152" max="15152" width="12.7109375" style="20" customWidth="1"/>
    <col min="15153" max="15360" width="12.7109375" style="20"/>
    <col min="15361" max="15361" width="5" style="20" customWidth="1"/>
    <col min="15362" max="15362" width="1.5703125" style="20" customWidth="1"/>
    <col min="15363" max="15363" width="19.5703125" style="20" customWidth="1"/>
    <col min="15364" max="15364" width="1.5703125" style="20" customWidth="1"/>
    <col min="15365" max="15365" width="14.42578125" style="20" customWidth="1"/>
    <col min="15366" max="15366" width="1.5703125" style="20" customWidth="1"/>
    <col min="15367" max="15367" width="12.7109375" style="20" customWidth="1"/>
    <col min="15368" max="15368" width="1.5703125" style="20" customWidth="1"/>
    <col min="15369" max="15369" width="12.7109375" style="20" customWidth="1"/>
    <col min="15370" max="15370" width="1.5703125" style="20" customWidth="1"/>
    <col min="15371" max="15371" width="14.42578125" style="20" customWidth="1"/>
    <col min="15372" max="15372" width="1.5703125" style="20" customWidth="1"/>
    <col min="15373" max="15373" width="12.7109375" style="20" customWidth="1"/>
    <col min="15374" max="15374" width="1.5703125" style="20" customWidth="1"/>
    <col min="15375" max="15375" width="12.7109375" style="20" customWidth="1"/>
    <col min="15376" max="15376" width="1.5703125" style="20" customWidth="1"/>
    <col min="15377" max="15377" width="14.42578125" style="20" customWidth="1"/>
    <col min="15378" max="15378" width="1.5703125" style="20" customWidth="1"/>
    <col min="15379" max="15379" width="12.7109375" style="20" customWidth="1"/>
    <col min="15380" max="15380" width="1.5703125" style="20" customWidth="1"/>
    <col min="15381" max="15381" width="12.7109375" style="20" customWidth="1"/>
    <col min="15382" max="15382" width="1.5703125" style="20" customWidth="1"/>
    <col min="15383" max="15383" width="16.140625" style="20" customWidth="1"/>
    <col min="15384" max="15385" width="1.5703125" style="20" customWidth="1"/>
    <col min="15386" max="15386" width="13.28515625" style="20" customWidth="1"/>
    <col min="15387" max="15387" width="1.5703125" style="20" customWidth="1"/>
    <col min="15388" max="15388" width="12.7109375" style="20" customWidth="1"/>
    <col min="15389" max="15389" width="2.42578125" style="20" customWidth="1"/>
    <col min="15390" max="15390" width="11.5703125" style="20" customWidth="1"/>
    <col min="15391" max="15391" width="1.5703125" style="20" customWidth="1"/>
    <col min="15392" max="15392" width="12.7109375" style="20" customWidth="1"/>
    <col min="15393" max="15393" width="2.42578125" style="20" customWidth="1"/>
    <col min="15394" max="15394" width="13.28515625" style="20" customWidth="1"/>
    <col min="15395" max="15395" width="1.5703125" style="20" customWidth="1"/>
    <col min="15396" max="15396" width="12.7109375" style="20" customWidth="1"/>
    <col min="15397" max="15397" width="2.42578125" style="20" customWidth="1"/>
    <col min="15398" max="15398" width="15.140625" style="20" customWidth="1"/>
    <col min="15399" max="15399" width="2.42578125" style="20" customWidth="1"/>
    <col min="15400" max="15400" width="9.28515625" style="20" customWidth="1"/>
    <col min="15401" max="15401" width="4" style="20" bestFit="1" customWidth="1"/>
    <col min="15402" max="15402" width="8.42578125" style="20" customWidth="1"/>
    <col min="15403" max="15403" width="1.5703125" style="20" customWidth="1"/>
    <col min="15404" max="15404" width="12.7109375" style="20" customWidth="1"/>
    <col min="15405" max="15405" width="1.5703125" style="20" customWidth="1"/>
    <col min="15406" max="15406" width="12.7109375" style="20" customWidth="1"/>
    <col min="15407" max="15407" width="1.5703125" style="20" customWidth="1"/>
    <col min="15408" max="15408" width="12.7109375" style="20" customWidth="1"/>
    <col min="15409" max="15616" width="12.7109375" style="20"/>
    <col min="15617" max="15617" width="5" style="20" customWidth="1"/>
    <col min="15618" max="15618" width="1.5703125" style="20" customWidth="1"/>
    <col min="15619" max="15619" width="19.5703125" style="20" customWidth="1"/>
    <col min="15620" max="15620" width="1.5703125" style="20" customWidth="1"/>
    <col min="15621" max="15621" width="14.42578125" style="20" customWidth="1"/>
    <col min="15622" max="15622" width="1.5703125" style="20" customWidth="1"/>
    <col min="15623" max="15623" width="12.7109375" style="20" customWidth="1"/>
    <col min="15624" max="15624" width="1.5703125" style="20" customWidth="1"/>
    <col min="15625" max="15625" width="12.7109375" style="20" customWidth="1"/>
    <col min="15626" max="15626" width="1.5703125" style="20" customWidth="1"/>
    <col min="15627" max="15627" width="14.42578125" style="20" customWidth="1"/>
    <col min="15628" max="15628" width="1.5703125" style="20" customWidth="1"/>
    <col min="15629" max="15629" width="12.7109375" style="20" customWidth="1"/>
    <col min="15630" max="15630" width="1.5703125" style="20" customWidth="1"/>
    <col min="15631" max="15631" width="12.7109375" style="20" customWidth="1"/>
    <col min="15632" max="15632" width="1.5703125" style="20" customWidth="1"/>
    <col min="15633" max="15633" width="14.42578125" style="20" customWidth="1"/>
    <col min="15634" max="15634" width="1.5703125" style="20" customWidth="1"/>
    <col min="15635" max="15635" width="12.7109375" style="20" customWidth="1"/>
    <col min="15636" max="15636" width="1.5703125" style="20" customWidth="1"/>
    <col min="15637" max="15637" width="12.7109375" style="20" customWidth="1"/>
    <col min="15638" max="15638" width="1.5703125" style="20" customWidth="1"/>
    <col min="15639" max="15639" width="16.140625" style="20" customWidth="1"/>
    <col min="15640" max="15641" width="1.5703125" style="20" customWidth="1"/>
    <col min="15642" max="15642" width="13.28515625" style="20" customWidth="1"/>
    <col min="15643" max="15643" width="1.5703125" style="20" customWidth="1"/>
    <col min="15644" max="15644" width="12.7109375" style="20" customWidth="1"/>
    <col min="15645" max="15645" width="2.42578125" style="20" customWidth="1"/>
    <col min="15646" max="15646" width="11.5703125" style="20" customWidth="1"/>
    <col min="15647" max="15647" width="1.5703125" style="20" customWidth="1"/>
    <col min="15648" max="15648" width="12.7109375" style="20" customWidth="1"/>
    <col min="15649" max="15649" width="2.42578125" style="20" customWidth="1"/>
    <col min="15650" max="15650" width="13.28515625" style="20" customWidth="1"/>
    <col min="15651" max="15651" width="1.5703125" style="20" customWidth="1"/>
    <col min="15652" max="15652" width="12.7109375" style="20" customWidth="1"/>
    <col min="15653" max="15653" width="2.42578125" style="20" customWidth="1"/>
    <col min="15654" max="15654" width="15.140625" style="20" customWidth="1"/>
    <col min="15655" max="15655" width="2.42578125" style="20" customWidth="1"/>
    <col min="15656" max="15656" width="9.28515625" style="20" customWidth="1"/>
    <col min="15657" max="15657" width="4" style="20" bestFit="1" customWidth="1"/>
    <col min="15658" max="15658" width="8.42578125" style="20" customWidth="1"/>
    <col min="15659" max="15659" width="1.5703125" style="20" customWidth="1"/>
    <col min="15660" max="15660" width="12.7109375" style="20" customWidth="1"/>
    <col min="15661" max="15661" width="1.5703125" style="20" customWidth="1"/>
    <col min="15662" max="15662" width="12.7109375" style="20" customWidth="1"/>
    <col min="15663" max="15663" width="1.5703125" style="20" customWidth="1"/>
    <col min="15664" max="15664" width="12.7109375" style="20" customWidth="1"/>
    <col min="15665" max="15872" width="12.7109375" style="20"/>
    <col min="15873" max="15873" width="5" style="20" customWidth="1"/>
    <col min="15874" max="15874" width="1.5703125" style="20" customWidth="1"/>
    <col min="15875" max="15875" width="19.5703125" style="20" customWidth="1"/>
    <col min="15876" max="15876" width="1.5703125" style="20" customWidth="1"/>
    <col min="15877" max="15877" width="14.42578125" style="20" customWidth="1"/>
    <col min="15878" max="15878" width="1.5703125" style="20" customWidth="1"/>
    <col min="15879" max="15879" width="12.7109375" style="20" customWidth="1"/>
    <col min="15880" max="15880" width="1.5703125" style="20" customWidth="1"/>
    <col min="15881" max="15881" width="12.7109375" style="20" customWidth="1"/>
    <col min="15882" max="15882" width="1.5703125" style="20" customWidth="1"/>
    <col min="15883" max="15883" width="14.42578125" style="20" customWidth="1"/>
    <col min="15884" max="15884" width="1.5703125" style="20" customWidth="1"/>
    <col min="15885" max="15885" width="12.7109375" style="20" customWidth="1"/>
    <col min="15886" max="15886" width="1.5703125" style="20" customWidth="1"/>
    <col min="15887" max="15887" width="12.7109375" style="20" customWidth="1"/>
    <col min="15888" max="15888" width="1.5703125" style="20" customWidth="1"/>
    <col min="15889" max="15889" width="14.42578125" style="20" customWidth="1"/>
    <col min="15890" max="15890" width="1.5703125" style="20" customWidth="1"/>
    <col min="15891" max="15891" width="12.7109375" style="20" customWidth="1"/>
    <col min="15892" max="15892" width="1.5703125" style="20" customWidth="1"/>
    <col min="15893" max="15893" width="12.7109375" style="20" customWidth="1"/>
    <col min="15894" max="15894" width="1.5703125" style="20" customWidth="1"/>
    <col min="15895" max="15895" width="16.140625" style="20" customWidth="1"/>
    <col min="15896" max="15897" width="1.5703125" style="20" customWidth="1"/>
    <col min="15898" max="15898" width="13.28515625" style="20" customWidth="1"/>
    <col min="15899" max="15899" width="1.5703125" style="20" customWidth="1"/>
    <col min="15900" max="15900" width="12.7109375" style="20" customWidth="1"/>
    <col min="15901" max="15901" width="2.42578125" style="20" customWidth="1"/>
    <col min="15902" max="15902" width="11.5703125" style="20" customWidth="1"/>
    <col min="15903" max="15903" width="1.5703125" style="20" customWidth="1"/>
    <col min="15904" max="15904" width="12.7109375" style="20" customWidth="1"/>
    <col min="15905" max="15905" width="2.42578125" style="20" customWidth="1"/>
    <col min="15906" max="15906" width="13.28515625" style="20" customWidth="1"/>
    <col min="15907" max="15907" width="1.5703125" style="20" customWidth="1"/>
    <col min="15908" max="15908" width="12.7109375" style="20" customWidth="1"/>
    <col min="15909" max="15909" width="2.42578125" style="20" customWidth="1"/>
    <col min="15910" max="15910" width="15.140625" style="20" customWidth="1"/>
    <col min="15911" max="15911" width="2.42578125" style="20" customWidth="1"/>
    <col min="15912" max="15912" width="9.28515625" style="20" customWidth="1"/>
    <col min="15913" max="15913" width="4" style="20" bestFit="1" customWidth="1"/>
    <col min="15914" max="15914" width="8.42578125" style="20" customWidth="1"/>
    <col min="15915" max="15915" width="1.5703125" style="20" customWidth="1"/>
    <col min="15916" max="15916" width="12.7109375" style="20" customWidth="1"/>
    <col min="15917" max="15917" width="1.5703125" style="20" customWidth="1"/>
    <col min="15918" max="15918" width="12.7109375" style="20" customWidth="1"/>
    <col min="15919" max="15919" width="1.5703125" style="20" customWidth="1"/>
    <col min="15920" max="15920" width="12.7109375" style="20" customWidth="1"/>
    <col min="15921" max="16128" width="12.7109375" style="20"/>
    <col min="16129" max="16129" width="5" style="20" customWidth="1"/>
    <col min="16130" max="16130" width="1.5703125" style="20" customWidth="1"/>
    <col min="16131" max="16131" width="19.5703125" style="20" customWidth="1"/>
    <col min="16132" max="16132" width="1.5703125" style="20" customWidth="1"/>
    <col min="16133" max="16133" width="14.42578125" style="20" customWidth="1"/>
    <col min="16134" max="16134" width="1.5703125" style="20" customWidth="1"/>
    <col min="16135" max="16135" width="12.7109375" style="20" customWidth="1"/>
    <col min="16136" max="16136" width="1.5703125" style="20" customWidth="1"/>
    <col min="16137" max="16137" width="12.7109375" style="20" customWidth="1"/>
    <col min="16138" max="16138" width="1.5703125" style="20" customWidth="1"/>
    <col min="16139" max="16139" width="14.42578125" style="20" customWidth="1"/>
    <col min="16140" max="16140" width="1.5703125" style="20" customWidth="1"/>
    <col min="16141" max="16141" width="12.7109375" style="20" customWidth="1"/>
    <col min="16142" max="16142" width="1.5703125" style="20" customWidth="1"/>
    <col min="16143" max="16143" width="12.7109375" style="20" customWidth="1"/>
    <col min="16144" max="16144" width="1.5703125" style="20" customWidth="1"/>
    <col min="16145" max="16145" width="14.42578125" style="20" customWidth="1"/>
    <col min="16146" max="16146" width="1.5703125" style="20" customWidth="1"/>
    <col min="16147" max="16147" width="12.7109375" style="20" customWidth="1"/>
    <col min="16148" max="16148" width="1.5703125" style="20" customWidth="1"/>
    <col min="16149" max="16149" width="12.7109375" style="20" customWidth="1"/>
    <col min="16150" max="16150" width="1.5703125" style="20" customWidth="1"/>
    <col min="16151" max="16151" width="16.140625" style="20" customWidth="1"/>
    <col min="16152" max="16153" width="1.5703125" style="20" customWidth="1"/>
    <col min="16154" max="16154" width="13.28515625" style="20" customWidth="1"/>
    <col min="16155" max="16155" width="1.5703125" style="20" customWidth="1"/>
    <col min="16156" max="16156" width="12.7109375" style="20" customWidth="1"/>
    <col min="16157" max="16157" width="2.42578125" style="20" customWidth="1"/>
    <col min="16158" max="16158" width="11.5703125" style="20" customWidth="1"/>
    <col min="16159" max="16159" width="1.5703125" style="20" customWidth="1"/>
    <col min="16160" max="16160" width="12.7109375" style="20" customWidth="1"/>
    <col min="16161" max="16161" width="2.42578125" style="20" customWidth="1"/>
    <col min="16162" max="16162" width="13.28515625" style="20" customWidth="1"/>
    <col min="16163" max="16163" width="1.5703125" style="20" customWidth="1"/>
    <col min="16164" max="16164" width="12.7109375" style="20" customWidth="1"/>
    <col min="16165" max="16165" width="2.42578125" style="20" customWidth="1"/>
    <col min="16166" max="16166" width="15.140625" style="20" customWidth="1"/>
    <col min="16167" max="16167" width="2.42578125" style="20" customWidth="1"/>
    <col min="16168" max="16168" width="9.28515625" style="20" customWidth="1"/>
    <col min="16169" max="16169" width="4" style="20" bestFit="1" customWidth="1"/>
    <col min="16170" max="16170" width="8.42578125" style="20" customWidth="1"/>
    <col min="16171" max="16171" width="1.5703125" style="20" customWidth="1"/>
    <col min="16172" max="16172" width="12.7109375" style="20" customWidth="1"/>
    <col min="16173" max="16173" width="1.5703125" style="20" customWidth="1"/>
    <col min="16174" max="16174" width="12.7109375" style="20" customWidth="1"/>
    <col min="16175" max="16175" width="1.5703125" style="20" customWidth="1"/>
    <col min="16176" max="16176" width="12.7109375" style="20" customWidth="1"/>
    <col min="16177" max="16384" width="12.7109375" style="20"/>
  </cols>
  <sheetData>
    <row r="1" spans="1:48" s="15" customFormat="1" ht="10.5" customHeight="1" x14ac:dyDescent="0.25">
      <c r="A1" s="10"/>
      <c r="B1" s="10"/>
      <c r="C1" s="11"/>
      <c r="D1" s="10"/>
      <c r="E1" s="10"/>
      <c r="F1" s="10"/>
      <c r="G1" s="10"/>
      <c r="H1" s="10"/>
      <c r="I1" s="10"/>
      <c r="J1" s="10"/>
      <c r="K1" s="10"/>
      <c r="L1" s="10"/>
      <c r="M1" s="10"/>
      <c r="N1" s="10"/>
      <c r="O1" s="10"/>
      <c r="P1" s="10"/>
      <c r="Q1" s="10"/>
      <c r="R1" s="10"/>
      <c r="S1" s="10"/>
      <c r="T1" s="10"/>
      <c r="U1" s="12"/>
      <c r="V1" s="10"/>
      <c r="W1" s="13" t="s">
        <v>45</v>
      </c>
      <c r="X1" s="10"/>
      <c r="Y1" s="12"/>
      <c r="Z1" s="14" t="s">
        <v>46</v>
      </c>
      <c r="AA1" s="10"/>
      <c r="AB1" s="10"/>
      <c r="AC1" s="10"/>
      <c r="AD1" s="10"/>
      <c r="AE1" s="10"/>
      <c r="AF1" s="10"/>
      <c r="AG1" s="10"/>
      <c r="AH1" s="10"/>
      <c r="AI1" s="10"/>
      <c r="AJ1" s="10"/>
      <c r="AK1" s="10"/>
      <c r="AL1" s="12"/>
      <c r="AM1" s="10"/>
      <c r="AN1" s="13" t="s">
        <v>572</v>
      </c>
      <c r="AO1" s="10"/>
      <c r="AP1" s="10"/>
      <c r="AQ1" s="10"/>
      <c r="AR1" s="10"/>
      <c r="AS1" s="10"/>
      <c r="AT1" s="10"/>
      <c r="AU1" s="10"/>
      <c r="AV1" s="10"/>
    </row>
    <row r="2" spans="1:48" s="15" customFormat="1" ht="10.5" customHeight="1" x14ac:dyDescent="0.25">
      <c r="A2" s="16"/>
      <c r="B2" s="10"/>
      <c r="C2" s="11"/>
      <c r="D2" s="10"/>
      <c r="E2" s="10"/>
      <c r="F2" s="10"/>
      <c r="G2" s="10"/>
      <c r="H2" s="10"/>
      <c r="I2" s="10"/>
      <c r="J2" s="10"/>
      <c r="K2" s="10"/>
      <c r="L2" s="10"/>
      <c r="M2" s="10"/>
      <c r="N2" s="10"/>
      <c r="O2" s="10"/>
      <c r="P2" s="10"/>
      <c r="Q2" s="10"/>
      <c r="R2" s="10"/>
      <c r="S2" s="10"/>
      <c r="T2" s="10"/>
      <c r="U2" s="12"/>
      <c r="V2" s="10"/>
      <c r="W2" s="13" t="s">
        <v>573</v>
      </c>
      <c r="X2" s="10"/>
      <c r="Y2" s="12"/>
      <c r="Z2" s="14" t="s">
        <v>395</v>
      </c>
      <c r="AA2" s="10"/>
      <c r="AB2" s="10"/>
      <c r="AC2" s="10"/>
      <c r="AD2" s="10"/>
      <c r="AE2" s="10"/>
      <c r="AF2" s="10"/>
      <c r="AG2" s="10"/>
      <c r="AH2" s="10"/>
      <c r="AI2" s="10"/>
      <c r="AJ2" s="10"/>
      <c r="AK2" s="10"/>
      <c r="AL2" s="12"/>
      <c r="AM2" s="10"/>
      <c r="AN2" s="13" t="s">
        <v>50</v>
      </c>
      <c r="AO2" s="10"/>
      <c r="AP2" s="10"/>
      <c r="AQ2" s="10"/>
      <c r="AR2" s="10"/>
      <c r="AS2" s="10"/>
      <c r="AT2" s="10"/>
      <c r="AU2" s="10"/>
      <c r="AV2" s="10"/>
    </row>
    <row r="3" spans="1:48" s="15" customFormat="1" ht="10.5" customHeight="1" x14ac:dyDescent="0.25">
      <c r="A3" s="17"/>
      <c r="B3" s="10"/>
      <c r="C3" s="11"/>
      <c r="D3" s="10"/>
      <c r="E3" s="10"/>
      <c r="F3" s="10"/>
      <c r="G3" s="10"/>
      <c r="H3" s="10"/>
      <c r="I3" s="10"/>
      <c r="J3" s="10"/>
      <c r="K3" s="10"/>
      <c r="L3" s="10"/>
      <c r="M3" s="10"/>
      <c r="N3" s="10"/>
      <c r="O3" s="10"/>
      <c r="P3" s="10"/>
      <c r="Q3" s="10"/>
      <c r="R3" s="10"/>
      <c r="S3" s="10"/>
      <c r="T3" s="10"/>
      <c r="U3" s="12"/>
      <c r="V3" s="10"/>
      <c r="W3" s="13" t="s">
        <v>51</v>
      </c>
      <c r="X3" s="10"/>
      <c r="Y3" s="12"/>
      <c r="Z3" s="18" t="s">
        <v>52</v>
      </c>
      <c r="AA3" s="10"/>
      <c r="AB3" s="10"/>
      <c r="AC3" s="10"/>
      <c r="AD3" s="10"/>
      <c r="AE3" s="10"/>
      <c r="AF3" s="10"/>
      <c r="AG3" s="10"/>
      <c r="AH3" s="10"/>
      <c r="AI3" s="10"/>
      <c r="AJ3" s="10"/>
      <c r="AK3" s="10"/>
      <c r="AL3" s="10"/>
      <c r="AM3" s="10"/>
      <c r="AN3" s="10"/>
      <c r="AO3" s="10"/>
      <c r="AP3" s="10"/>
      <c r="AQ3" s="10"/>
      <c r="AR3" s="10"/>
      <c r="AS3" s="10"/>
      <c r="AT3" s="10"/>
      <c r="AU3" s="10"/>
      <c r="AV3" s="10"/>
    </row>
    <row r="4" spans="1:48" ht="9.6" customHeight="1" x14ac:dyDescent="0.25">
      <c r="A4" s="19"/>
      <c r="B4" s="19"/>
      <c r="C4" s="11"/>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row>
    <row r="5" spans="1:48" ht="9.6" customHeight="1" x14ac:dyDescent="0.25">
      <c r="A5" s="11"/>
      <c r="B5" s="11"/>
      <c r="C5" s="11"/>
      <c r="D5" s="11"/>
      <c r="E5" s="11"/>
      <c r="F5" s="11"/>
      <c r="G5" s="11"/>
      <c r="H5" s="11"/>
      <c r="I5" s="11"/>
      <c r="J5" s="11"/>
      <c r="K5" s="11"/>
      <c r="L5" s="11"/>
      <c r="M5" s="11"/>
      <c r="N5" s="11"/>
      <c r="O5" s="11"/>
      <c r="P5" s="11"/>
      <c r="Q5" s="11"/>
      <c r="R5" s="11"/>
      <c r="S5" s="11"/>
      <c r="T5" s="11"/>
      <c r="U5" s="11"/>
      <c r="V5" s="11"/>
      <c r="W5" s="11"/>
      <c r="X5" s="11"/>
      <c r="Y5" s="11"/>
      <c r="Z5" s="21" t="s">
        <v>507</v>
      </c>
      <c r="AA5" s="21"/>
      <c r="AB5" s="21"/>
      <c r="AC5" s="21"/>
      <c r="AD5" s="21"/>
      <c r="AE5" s="21"/>
      <c r="AF5" s="21"/>
      <c r="AG5" s="21"/>
      <c r="AH5" s="21"/>
      <c r="AI5" s="21"/>
      <c r="AJ5" s="21"/>
      <c r="AK5" s="21"/>
      <c r="AL5" s="21"/>
      <c r="AM5" s="11"/>
      <c r="AN5" s="11"/>
      <c r="AO5" s="11"/>
      <c r="AP5" s="11"/>
      <c r="AQ5" s="11"/>
      <c r="AR5" s="11"/>
      <c r="AS5" s="11"/>
      <c r="AT5" s="11"/>
      <c r="AU5" s="11"/>
      <c r="AV5" s="11"/>
    </row>
    <row r="6" spans="1:48" ht="9.6"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row>
    <row r="7" spans="1:48" ht="9.6" customHeight="1" x14ac:dyDescent="0.25">
      <c r="A7" s="11"/>
      <c r="B7" s="11"/>
      <c r="C7" s="11"/>
      <c r="D7" s="11"/>
      <c r="E7" s="22" t="s">
        <v>574</v>
      </c>
      <c r="F7" s="22"/>
      <c r="G7" s="22"/>
      <c r="H7" s="22"/>
      <c r="I7" s="22"/>
      <c r="J7" s="11"/>
      <c r="K7" s="11"/>
      <c r="L7" s="11"/>
      <c r="M7" s="11"/>
      <c r="N7" s="11"/>
      <c r="O7" s="11"/>
      <c r="P7" s="11"/>
      <c r="Q7" s="11"/>
      <c r="R7" s="11"/>
      <c r="S7" s="11"/>
      <c r="T7" s="11"/>
      <c r="U7" s="11"/>
      <c r="V7" s="11"/>
      <c r="W7" s="11"/>
      <c r="X7" s="11"/>
      <c r="Y7" s="11"/>
      <c r="Z7" s="11"/>
      <c r="AA7" s="11"/>
      <c r="AB7" s="11"/>
      <c r="AC7" s="11"/>
      <c r="AD7" s="21" t="s">
        <v>400</v>
      </c>
      <c r="AE7" s="21"/>
      <c r="AF7" s="21"/>
      <c r="AG7" s="21"/>
      <c r="AH7" s="21"/>
      <c r="AI7" s="21"/>
      <c r="AJ7" s="21"/>
      <c r="AK7" s="11"/>
      <c r="AL7" s="11"/>
      <c r="AM7" s="11"/>
      <c r="AN7" s="11"/>
      <c r="AO7" s="11"/>
      <c r="AP7" s="11"/>
      <c r="AQ7" s="11"/>
      <c r="AR7" s="11"/>
      <c r="AS7" s="11"/>
      <c r="AT7" s="11"/>
      <c r="AU7" s="11"/>
      <c r="AV7" s="11"/>
    </row>
    <row r="8" spans="1:48" ht="9.6" customHeight="1" x14ac:dyDescent="0.25">
      <c r="A8" s="11"/>
      <c r="B8" s="11"/>
      <c r="C8" s="11"/>
      <c r="D8" s="11"/>
      <c r="E8" s="21" t="s">
        <v>575</v>
      </c>
      <c r="F8" s="21"/>
      <c r="G8" s="21"/>
      <c r="H8" s="21"/>
      <c r="I8" s="21"/>
      <c r="J8" s="11"/>
      <c r="K8" s="21" t="s">
        <v>576</v>
      </c>
      <c r="L8" s="21"/>
      <c r="M8" s="21"/>
      <c r="N8" s="21"/>
      <c r="O8" s="21"/>
      <c r="P8" s="11"/>
      <c r="Q8" s="21" t="s">
        <v>577</v>
      </c>
      <c r="R8" s="21"/>
      <c r="S8" s="21"/>
      <c r="T8" s="21"/>
      <c r="U8" s="2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row>
    <row r="9" spans="1:48" ht="9.6" customHeight="1" x14ac:dyDescent="0.25">
      <c r="A9" s="11"/>
      <c r="B9" s="11"/>
      <c r="C9" s="11"/>
      <c r="D9" s="11"/>
      <c r="I9" s="23"/>
      <c r="V9" s="11"/>
      <c r="W9" s="11"/>
      <c r="X9" s="11"/>
      <c r="Y9" s="11"/>
      <c r="Z9" s="21" t="s">
        <v>435</v>
      </c>
      <c r="AA9" s="21"/>
      <c r="AB9" s="24"/>
      <c r="AC9" s="11"/>
      <c r="AD9" s="21" t="s">
        <v>62</v>
      </c>
      <c r="AE9" s="21"/>
      <c r="AF9" s="21"/>
      <c r="AG9" s="11"/>
      <c r="AH9" s="21" t="s">
        <v>63</v>
      </c>
      <c r="AI9" s="21"/>
      <c r="AJ9" s="21"/>
      <c r="AK9" s="11"/>
      <c r="AL9" s="11"/>
      <c r="AM9" s="11"/>
      <c r="AN9" s="11"/>
      <c r="AO9" s="11"/>
      <c r="AP9" s="11"/>
      <c r="AQ9" s="11"/>
      <c r="AR9" s="25" t="s">
        <v>574</v>
      </c>
      <c r="AS9" s="11"/>
      <c r="AT9" s="11"/>
      <c r="AU9" s="11"/>
      <c r="AV9" s="25" t="s">
        <v>578</v>
      </c>
    </row>
    <row r="10" spans="1:48" ht="9.6" customHeight="1" x14ac:dyDescent="0.25">
      <c r="A10" s="11"/>
      <c r="B10" s="11"/>
      <c r="C10" s="11"/>
      <c r="D10" s="11"/>
      <c r="E10" s="11"/>
      <c r="F10" s="11"/>
      <c r="G10" s="11"/>
      <c r="H10" s="11"/>
      <c r="I10" s="25" t="s">
        <v>67</v>
      </c>
      <c r="J10" s="11"/>
      <c r="K10" s="11"/>
      <c r="L10" s="11"/>
      <c r="M10" s="11"/>
      <c r="N10" s="11"/>
      <c r="O10" s="25" t="s">
        <v>67</v>
      </c>
      <c r="P10" s="11"/>
      <c r="Q10" s="11"/>
      <c r="R10" s="11"/>
      <c r="S10" s="11"/>
      <c r="T10" s="11"/>
      <c r="U10" s="25" t="s">
        <v>67</v>
      </c>
      <c r="V10" s="11"/>
      <c r="W10" s="11"/>
      <c r="X10" s="11"/>
      <c r="Y10" s="11"/>
      <c r="Z10" s="11"/>
      <c r="AA10" s="11"/>
      <c r="AB10" s="26" t="s">
        <v>269</v>
      </c>
      <c r="AC10" s="11"/>
      <c r="AD10" s="11"/>
      <c r="AE10" s="11"/>
      <c r="AF10" s="26" t="s">
        <v>269</v>
      </c>
      <c r="AG10" s="11"/>
      <c r="AH10" s="11"/>
      <c r="AI10" s="11"/>
      <c r="AJ10" s="26" t="s">
        <v>269</v>
      </c>
      <c r="AK10" s="11"/>
      <c r="AL10" s="25" t="s">
        <v>412</v>
      </c>
      <c r="AM10" s="11"/>
      <c r="AN10" s="11"/>
      <c r="AO10" s="11"/>
      <c r="AP10" s="11"/>
      <c r="AQ10" s="11"/>
      <c r="AR10" s="25" t="s">
        <v>374</v>
      </c>
      <c r="AS10" s="11"/>
      <c r="AT10" s="25" t="s">
        <v>579</v>
      </c>
      <c r="AU10" s="11"/>
      <c r="AV10" s="25" t="s">
        <v>580</v>
      </c>
    </row>
    <row r="11" spans="1:48" ht="9.6" customHeight="1" x14ac:dyDescent="0.25">
      <c r="A11" s="27" t="s">
        <v>74</v>
      </c>
      <c r="B11" s="11"/>
      <c r="C11" s="27" t="s">
        <v>76</v>
      </c>
      <c r="D11" s="11"/>
      <c r="E11" s="27" t="s">
        <v>77</v>
      </c>
      <c r="F11" s="11"/>
      <c r="G11" s="27" t="s">
        <v>438</v>
      </c>
      <c r="H11" s="11"/>
      <c r="I11" s="27" t="s">
        <v>83</v>
      </c>
      <c r="J11" s="11"/>
      <c r="K11" s="27" t="s">
        <v>77</v>
      </c>
      <c r="L11" s="11"/>
      <c r="M11" s="27" t="s">
        <v>438</v>
      </c>
      <c r="N11" s="11"/>
      <c r="O11" s="27" t="s">
        <v>83</v>
      </c>
      <c r="P11" s="11"/>
      <c r="Q11" s="27" t="s">
        <v>77</v>
      </c>
      <c r="R11" s="11"/>
      <c r="S11" s="27" t="s">
        <v>438</v>
      </c>
      <c r="T11" s="11"/>
      <c r="U11" s="27" t="s">
        <v>83</v>
      </c>
      <c r="V11" s="11"/>
      <c r="W11" s="27" t="s">
        <v>68</v>
      </c>
      <c r="X11" s="11"/>
      <c r="Y11" s="11"/>
      <c r="Z11" s="27" t="s">
        <v>77</v>
      </c>
      <c r="AA11" s="11"/>
      <c r="AB11" s="28" t="s">
        <v>376</v>
      </c>
      <c r="AC11" s="11"/>
      <c r="AD11" s="27" t="s">
        <v>77</v>
      </c>
      <c r="AE11" s="11"/>
      <c r="AF11" s="28" t="s">
        <v>376</v>
      </c>
      <c r="AG11" s="11"/>
      <c r="AH11" s="27" t="s">
        <v>77</v>
      </c>
      <c r="AI11" s="11"/>
      <c r="AJ11" s="28" t="s">
        <v>376</v>
      </c>
      <c r="AK11" s="11"/>
      <c r="AL11" s="27" t="s">
        <v>581</v>
      </c>
      <c r="AM11" s="11"/>
      <c r="AN11" s="27" t="s">
        <v>74</v>
      </c>
      <c r="AO11" s="11"/>
      <c r="AP11" s="11"/>
      <c r="AQ11" s="11"/>
      <c r="AR11" s="29" t="s">
        <v>383</v>
      </c>
      <c r="AS11" s="11"/>
      <c r="AT11" s="29" t="s">
        <v>582</v>
      </c>
      <c r="AU11" s="11"/>
      <c r="AV11" s="29" t="s">
        <v>583</v>
      </c>
    </row>
    <row r="12" spans="1:48" ht="8.85" customHeight="1" x14ac:dyDescent="0.2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row>
    <row r="13" spans="1:48" ht="8.85" customHeight="1" x14ac:dyDescent="0.25">
      <c r="A13" s="30"/>
      <c r="B13" s="30" t="s">
        <v>87</v>
      </c>
      <c r="C13" s="30"/>
      <c r="D13" s="30"/>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row>
    <row r="14" spans="1:48" ht="8.85" customHeight="1" x14ac:dyDescent="0.25">
      <c r="A14" s="30">
        <v>1</v>
      </c>
      <c r="B14" s="31"/>
      <c r="C14" s="11" t="s">
        <v>88</v>
      </c>
      <c r="D14" s="31"/>
      <c r="E14" s="34">
        <v>24854534</v>
      </c>
      <c r="F14" s="31"/>
      <c r="G14" s="32">
        <f t="shared" ref="G14:G29" si="0">(E14/$AP14)</f>
        <v>155.86297847790098</v>
      </c>
      <c r="H14" s="31"/>
      <c r="I14" s="33">
        <f>IF(G$60&gt;0,G14/G$60*100,0)</f>
        <v>96.02815110880158</v>
      </c>
      <c r="J14" s="19"/>
      <c r="K14" s="34">
        <v>923301</v>
      </c>
      <c r="L14" s="31"/>
      <c r="M14" s="32">
        <f t="shared" ref="M14:M58" si="1">(K14/$AP14)</f>
        <v>5.790027843274971</v>
      </c>
      <c r="N14" s="31"/>
      <c r="O14" s="33">
        <f>IF(M$60&gt;0,M14/M$60*100,0)</f>
        <v>172.88507899452316</v>
      </c>
      <c r="P14" s="19"/>
      <c r="Q14" s="34">
        <v>0</v>
      </c>
      <c r="R14" s="31"/>
      <c r="S14" s="32">
        <f t="shared" ref="S14:S58" si="2">(Q14/$AP14)</f>
        <v>0</v>
      </c>
      <c r="T14" s="31"/>
      <c r="U14" s="33">
        <f>IF(S$60&gt;0,S14/S$60*100,0)</f>
        <v>0</v>
      </c>
      <c r="V14" s="19"/>
      <c r="W14" s="34">
        <f t="shared" ref="W14:W58" si="3">(E14+K14+Q14)</f>
        <v>25777835</v>
      </c>
      <c r="X14" s="19"/>
      <c r="Y14" s="19"/>
      <c r="Z14" s="34">
        <v>7399932</v>
      </c>
      <c r="AA14" s="19"/>
      <c r="AB14" s="33">
        <f t="shared" ref="AB14:AB58" si="4">IF($W14&gt;0,Z14/$W14*100,0)</f>
        <v>28.706569034986838</v>
      </c>
      <c r="AC14" s="19"/>
      <c r="AD14" s="34">
        <v>984401</v>
      </c>
      <c r="AE14" s="19"/>
      <c r="AF14" s="33">
        <f t="shared" ref="AF14:AF58" si="5">IF($W14&gt;0,AD14/$W14*100,0)</f>
        <v>3.8187885057065496</v>
      </c>
      <c r="AG14" s="19"/>
      <c r="AH14" s="34">
        <v>1682420</v>
      </c>
      <c r="AI14" s="19"/>
      <c r="AJ14" s="33">
        <f t="shared" ref="AJ14:AJ58" si="6">IF($W14&gt;0,AH14/$W14*100,0)</f>
        <v>6.5266148223852003</v>
      </c>
      <c r="AK14" s="19"/>
      <c r="AL14" s="34">
        <v>659571</v>
      </c>
      <c r="AM14" s="19"/>
      <c r="AN14" s="30">
        <v>1</v>
      </c>
      <c r="AO14" s="19"/>
      <c r="AP14" s="35">
        <v>159464</v>
      </c>
      <c r="AQ14" s="19"/>
      <c r="AR14" s="35">
        <f>IF(E14,AP14,0)</f>
        <v>159464</v>
      </c>
      <c r="AS14" s="19"/>
      <c r="AT14" s="35">
        <f>IF(K14,AP14,0)</f>
        <v>159464</v>
      </c>
      <c r="AU14" s="19"/>
      <c r="AV14" s="35">
        <f>IF(Q14,AP14,0)</f>
        <v>0</v>
      </c>
    </row>
    <row r="15" spans="1:48" ht="8.85" customHeight="1" x14ac:dyDescent="0.25">
      <c r="A15" s="30">
        <v>2</v>
      </c>
      <c r="B15" s="31"/>
      <c r="C15" s="11" t="s">
        <v>90</v>
      </c>
      <c r="D15" s="31"/>
      <c r="E15" s="36">
        <v>2717181</v>
      </c>
      <c r="F15" s="31"/>
      <c r="G15" s="33">
        <f t="shared" si="0"/>
        <v>153.78238723187505</v>
      </c>
      <c r="H15" s="31"/>
      <c r="I15" s="33">
        <f>IF(G$60&gt;0,G15/G$60*100,0)</f>
        <v>94.746285892826933</v>
      </c>
      <c r="J15" s="19"/>
      <c r="K15" s="36">
        <v>66192</v>
      </c>
      <c r="L15" s="31"/>
      <c r="M15" s="33">
        <f t="shared" si="1"/>
        <v>3.7462221970683118</v>
      </c>
      <c r="N15" s="31"/>
      <c r="O15" s="33">
        <f>IF(M$60&gt;0,M15/M$60*100,0)</f>
        <v>111.85886113197976</v>
      </c>
      <c r="P15" s="19"/>
      <c r="Q15" s="36">
        <v>0</v>
      </c>
      <c r="R15" s="31"/>
      <c r="S15" s="33">
        <f t="shared" si="2"/>
        <v>0</v>
      </c>
      <c r="T15" s="31"/>
      <c r="U15" s="33">
        <f>IF(S$60&gt;0,S15/S$60*100,0)</f>
        <v>0</v>
      </c>
      <c r="V15" s="19"/>
      <c r="W15" s="36">
        <f t="shared" si="3"/>
        <v>2783373</v>
      </c>
      <c r="X15" s="19"/>
      <c r="Y15" s="19"/>
      <c r="Z15" s="36">
        <v>500000</v>
      </c>
      <c r="AA15" s="19"/>
      <c r="AB15" s="33">
        <f t="shared" si="4"/>
        <v>17.963815845019692</v>
      </c>
      <c r="AC15" s="19"/>
      <c r="AD15" s="36">
        <v>54160</v>
      </c>
      <c r="AE15" s="19"/>
      <c r="AF15" s="33">
        <f t="shared" si="5"/>
        <v>1.9458405323325334</v>
      </c>
      <c r="AG15" s="19"/>
      <c r="AH15" s="36">
        <v>0</v>
      </c>
      <c r="AI15" s="19"/>
      <c r="AJ15" s="33">
        <f t="shared" si="6"/>
        <v>0</v>
      </c>
      <c r="AK15" s="19"/>
      <c r="AL15" s="36">
        <v>0</v>
      </c>
      <c r="AM15" s="19"/>
      <c r="AN15" s="30">
        <v>2</v>
      </c>
      <c r="AO15" s="19"/>
      <c r="AP15" s="35">
        <v>17669</v>
      </c>
      <c r="AQ15" s="19"/>
      <c r="AR15" s="35">
        <f>IF(E15,AP15,0)</f>
        <v>17669</v>
      </c>
      <c r="AS15" s="19"/>
      <c r="AT15" s="35">
        <f>IF(K15,AP15,0)</f>
        <v>17669</v>
      </c>
      <c r="AU15" s="19"/>
      <c r="AV15" s="35">
        <f>IF(Q15,AP15,0)</f>
        <v>0</v>
      </c>
    </row>
    <row r="16" spans="1:48" ht="8.85" customHeight="1" x14ac:dyDescent="0.25">
      <c r="A16" s="30">
        <v>3</v>
      </c>
      <c r="B16" s="31"/>
      <c r="C16" s="11" t="s">
        <v>91</v>
      </c>
      <c r="D16" s="31"/>
      <c r="E16" s="36">
        <v>424899</v>
      </c>
      <c r="F16" s="31"/>
      <c r="G16" s="33">
        <f t="shared" si="0"/>
        <v>65.34896954783143</v>
      </c>
      <c r="H16" s="31"/>
      <c r="I16" s="33">
        <f>IF(G$60&gt;0,G16/G$60*100,0)</f>
        <v>40.261906860925144</v>
      </c>
      <c r="J16" s="19"/>
      <c r="K16" s="36">
        <v>2000</v>
      </c>
      <c r="L16" s="31"/>
      <c r="M16" s="33">
        <f t="shared" si="1"/>
        <v>0.30759766225776686</v>
      </c>
      <c r="N16" s="31"/>
      <c r="O16" s="33">
        <f>IF(M$60&gt;0,M16/M$60*100,0)</f>
        <v>9.1845924713006912</v>
      </c>
      <c r="P16" s="19"/>
      <c r="Q16" s="36">
        <v>0</v>
      </c>
      <c r="R16" s="31"/>
      <c r="S16" s="33">
        <f t="shared" si="2"/>
        <v>0</v>
      </c>
      <c r="T16" s="31"/>
      <c r="U16" s="33">
        <f>IF(S$60&gt;0,S16/S$60*100,0)</f>
        <v>0</v>
      </c>
      <c r="V16" s="19"/>
      <c r="W16" s="36">
        <f t="shared" si="3"/>
        <v>426899</v>
      </c>
      <c r="X16" s="19"/>
      <c r="Y16" s="19"/>
      <c r="Z16" s="36">
        <v>524</v>
      </c>
      <c r="AA16" s="19"/>
      <c r="AB16" s="33">
        <f t="shared" si="4"/>
        <v>0.12274566115170098</v>
      </c>
      <c r="AC16" s="19"/>
      <c r="AD16" s="36">
        <v>0</v>
      </c>
      <c r="AE16" s="19"/>
      <c r="AF16" s="33">
        <f t="shared" si="5"/>
        <v>0</v>
      </c>
      <c r="AG16" s="19"/>
      <c r="AH16" s="36">
        <v>0</v>
      </c>
      <c r="AI16" s="19"/>
      <c r="AJ16" s="33">
        <f t="shared" si="6"/>
        <v>0</v>
      </c>
      <c r="AK16" s="19"/>
      <c r="AL16" s="36">
        <v>117</v>
      </c>
      <c r="AM16" s="19"/>
      <c r="AN16" s="30">
        <v>3</v>
      </c>
      <c r="AO16" s="19"/>
      <c r="AP16" s="35">
        <v>6502</v>
      </c>
      <c r="AQ16" s="19"/>
      <c r="AR16" s="35">
        <f>IF(E16,AP16,0)</f>
        <v>6502</v>
      </c>
      <c r="AS16" s="19"/>
      <c r="AT16" s="35">
        <f>IF(K16,AP16,0)</f>
        <v>6502</v>
      </c>
      <c r="AU16" s="19"/>
      <c r="AV16" s="35">
        <f>IF(Q16,AP16,0)</f>
        <v>0</v>
      </c>
    </row>
    <row r="17" spans="1:48" ht="8.85" customHeight="1" x14ac:dyDescent="0.25">
      <c r="A17" s="30">
        <v>4</v>
      </c>
      <c r="B17" s="31"/>
      <c r="C17" s="11" t="s">
        <v>92</v>
      </c>
      <c r="D17" s="31"/>
      <c r="E17" s="36">
        <v>9641355</v>
      </c>
      <c r="F17" s="31"/>
      <c r="G17" s="33">
        <f t="shared" si="0"/>
        <v>196.4776548266797</v>
      </c>
      <c r="H17" s="31"/>
      <c r="I17" s="33">
        <f>IF(G$60&gt;0,G17/G$60*100,0)</f>
        <v>121.05110598713773</v>
      </c>
      <c r="J17" s="19"/>
      <c r="K17" s="36">
        <v>828812</v>
      </c>
      <c r="L17" s="31"/>
      <c r="M17" s="33">
        <f t="shared" si="1"/>
        <v>16.890057263964458</v>
      </c>
      <c r="N17" s="31"/>
      <c r="O17" s="33">
        <f>IF(M$60&gt;0,M17/M$60*100,0)</f>
        <v>504.32207984873435</v>
      </c>
      <c r="P17" s="19"/>
      <c r="Q17" s="36">
        <v>41051</v>
      </c>
      <c r="R17" s="31"/>
      <c r="S17" s="33">
        <f t="shared" si="2"/>
        <v>0.83656334698701884</v>
      </c>
      <c r="T17" s="31"/>
      <c r="U17" s="33">
        <f>IF(S$60&gt;0,S17/S$60*100,0)</f>
        <v>105.79196666542288</v>
      </c>
      <c r="V17" s="19"/>
      <c r="W17" s="36">
        <f t="shared" si="3"/>
        <v>10511218</v>
      </c>
      <c r="X17" s="19"/>
      <c r="Y17" s="19"/>
      <c r="Z17" s="36">
        <v>0</v>
      </c>
      <c r="AA17" s="19"/>
      <c r="AB17" s="33">
        <f t="shared" si="4"/>
        <v>0</v>
      </c>
      <c r="AC17" s="19"/>
      <c r="AD17" s="36">
        <v>159862</v>
      </c>
      <c r="AE17" s="19"/>
      <c r="AF17" s="33">
        <f t="shared" si="5"/>
        <v>1.5208703691617851</v>
      </c>
      <c r="AG17" s="19"/>
      <c r="AH17" s="36">
        <v>182035</v>
      </c>
      <c r="AI17" s="19"/>
      <c r="AJ17" s="33">
        <f t="shared" si="6"/>
        <v>1.7318164269830576</v>
      </c>
      <c r="AK17" s="19"/>
      <c r="AL17" s="36">
        <v>1059506</v>
      </c>
      <c r="AM17" s="19"/>
      <c r="AN17" s="30">
        <v>4</v>
      </c>
      <c r="AO17" s="19"/>
      <c r="AP17" s="35">
        <v>49071</v>
      </c>
      <c r="AQ17" s="19"/>
      <c r="AR17" s="35">
        <f>IF(E17,AP17,0)</f>
        <v>49071</v>
      </c>
      <c r="AS17" s="19"/>
      <c r="AT17" s="35">
        <f>IF(K17,AP17,0)</f>
        <v>49071</v>
      </c>
      <c r="AU17" s="19"/>
      <c r="AV17" s="35">
        <f>IF(Q17,AP17,0)</f>
        <v>49071</v>
      </c>
    </row>
    <row r="18" spans="1:48" ht="8.85" customHeight="1" x14ac:dyDescent="0.25">
      <c r="A18" s="30">
        <v>5</v>
      </c>
      <c r="B18" s="31"/>
      <c r="C18" s="11" t="s">
        <v>93</v>
      </c>
      <c r="D18" s="31"/>
      <c r="E18" s="36">
        <v>10920540</v>
      </c>
      <c r="F18" s="31"/>
      <c r="G18" s="33">
        <f t="shared" si="0"/>
        <v>45.41048298230659</v>
      </c>
      <c r="H18" s="31"/>
      <c r="I18" s="33">
        <f>IF(G$60&gt;0,G18/G$60*100,0)</f>
        <v>27.977681193657411</v>
      </c>
      <c r="J18" s="19"/>
      <c r="K18" s="36">
        <v>0</v>
      </c>
      <c r="L18" s="31"/>
      <c r="M18" s="33">
        <f t="shared" si="1"/>
        <v>0</v>
      </c>
      <c r="N18" s="31"/>
      <c r="O18" s="33">
        <f>IF(M$60&gt;0,M18/M$60*100,0)</f>
        <v>0</v>
      </c>
      <c r="P18" s="19"/>
      <c r="Q18" s="36">
        <v>416793</v>
      </c>
      <c r="R18" s="31"/>
      <c r="S18" s="33">
        <f t="shared" si="2"/>
        <v>1.7331351227727301</v>
      </c>
      <c r="T18" s="31"/>
      <c r="U18" s="33">
        <f>IF(S$60&gt;0,S18/S$60*100,0)</f>
        <v>219.17261113029775</v>
      </c>
      <c r="V18" s="19"/>
      <c r="W18" s="36">
        <f t="shared" si="3"/>
        <v>11337333</v>
      </c>
      <c r="X18" s="19"/>
      <c r="Y18" s="19"/>
      <c r="Z18" s="36">
        <v>49618</v>
      </c>
      <c r="AA18" s="19"/>
      <c r="AB18" s="33">
        <f t="shared" si="4"/>
        <v>0.43765143001444873</v>
      </c>
      <c r="AC18" s="19"/>
      <c r="AD18" s="36">
        <v>0</v>
      </c>
      <c r="AE18" s="19"/>
      <c r="AF18" s="33">
        <f t="shared" si="5"/>
        <v>0</v>
      </c>
      <c r="AG18" s="19"/>
      <c r="AH18" s="36">
        <v>348658</v>
      </c>
      <c r="AI18" s="19"/>
      <c r="AJ18" s="33">
        <f t="shared" si="6"/>
        <v>3.0753088049896746</v>
      </c>
      <c r="AK18" s="19"/>
      <c r="AL18" s="36">
        <v>374006</v>
      </c>
      <c r="AM18" s="19"/>
      <c r="AN18" s="30">
        <v>5</v>
      </c>
      <c r="AO18" s="19"/>
      <c r="AP18" s="35">
        <v>240485</v>
      </c>
      <c r="AQ18" s="19"/>
      <c r="AR18" s="35">
        <f>IF(E18,AP18,0)</f>
        <v>240485</v>
      </c>
      <c r="AS18" s="19"/>
      <c r="AT18" s="35">
        <f>IF(K18,AP18,0)</f>
        <v>0</v>
      </c>
      <c r="AU18" s="19"/>
      <c r="AV18" s="35">
        <f>IF(Q18,AP18,0)</f>
        <v>240485</v>
      </c>
    </row>
    <row r="19" spans="1:48" ht="8.85" customHeight="1" x14ac:dyDescent="0.25">
      <c r="A19" s="37"/>
      <c r="B19" s="31"/>
      <c r="C19" s="11"/>
      <c r="D19" s="31"/>
      <c r="E19" s="31"/>
      <c r="F19" s="31"/>
      <c r="G19" s="38"/>
      <c r="H19" s="31"/>
      <c r="I19" s="38"/>
      <c r="J19" s="19"/>
      <c r="K19" s="31"/>
      <c r="L19" s="31"/>
      <c r="M19" s="38"/>
      <c r="N19" s="31"/>
      <c r="O19" s="38"/>
      <c r="P19" s="19"/>
      <c r="Q19" s="31"/>
      <c r="R19" s="31"/>
      <c r="S19" s="38"/>
      <c r="T19" s="31"/>
      <c r="U19" s="38"/>
      <c r="V19" s="19"/>
      <c r="W19" s="30"/>
      <c r="X19" s="19"/>
      <c r="Y19" s="19"/>
      <c r="Z19" s="31"/>
      <c r="AA19" s="19"/>
      <c r="AB19" s="38"/>
      <c r="AC19" s="19"/>
      <c r="AD19" s="31"/>
      <c r="AE19" s="19"/>
      <c r="AF19" s="38"/>
      <c r="AG19" s="19"/>
      <c r="AH19" s="31"/>
      <c r="AI19" s="19"/>
      <c r="AJ19" s="38"/>
      <c r="AK19" s="19"/>
      <c r="AL19" s="31"/>
      <c r="AM19" s="19"/>
      <c r="AN19" s="39"/>
      <c r="AO19" s="19"/>
      <c r="AP19" s="40"/>
      <c r="AQ19" s="19"/>
      <c r="AR19" s="19"/>
      <c r="AS19" s="19"/>
      <c r="AT19" s="19"/>
      <c r="AU19" s="19"/>
      <c r="AV19" s="19"/>
    </row>
    <row r="20" spans="1:48" ht="8.85" customHeight="1" x14ac:dyDescent="0.25">
      <c r="A20" s="30">
        <v>6</v>
      </c>
      <c r="B20" s="31"/>
      <c r="C20" s="11" t="s">
        <v>94</v>
      </c>
      <c r="D20" s="31"/>
      <c r="E20" s="36">
        <v>349081</v>
      </c>
      <c r="F20" s="31"/>
      <c r="G20" s="33">
        <f t="shared" si="0"/>
        <v>20.16410582255083</v>
      </c>
      <c r="H20" s="31"/>
      <c r="I20" s="33">
        <f>IF(G$60&gt;0,G20/G$60*100,0)</f>
        <v>12.423231095742972</v>
      </c>
      <c r="J20" s="19"/>
      <c r="K20" s="36">
        <v>0</v>
      </c>
      <c r="L20" s="31"/>
      <c r="M20" s="33">
        <f t="shared" si="1"/>
        <v>0</v>
      </c>
      <c r="N20" s="31"/>
      <c r="O20" s="33">
        <f>IF(M$60&gt;0,M20/M$60*100,0)</f>
        <v>0</v>
      </c>
      <c r="P20" s="19"/>
      <c r="Q20" s="36">
        <v>0</v>
      </c>
      <c r="R20" s="31"/>
      <c r="S20" s="33">
        <f t="shared" si="2"/>
        <v>0</v>
      </c>
      <c r="T20" s="31"/>
      <c r="U20" s="33">
        <f>IF(S$60&gt;0,S20/S$60*100,0)</f>
        <v>0</v>
      </c>
      <c r="V20" s="19"/>
      <c r="W20" s="36">
        <f t="shared" si="3"/>
        <v>349081</v>
      </c>
      <c r="X20" s="19"/>
      <c r="Y20" s="19"/>
      <c r="Z20" s="36">
        <v>0</v>
      </c>
      <c r="AA20" s="19"/>
      <c r="AB20" s="33">
        <f t="shared" si="4"/>
        <v>0</v>
      </c>
      <c r="AC20" s="19"/>
      <c r="AD20" s="36">
        <v>6192</v>
      </c>
      <c r="AE20" s="19"/>
      <c r="AF20" s="33">
        <f t="shared" si="5"/>
        <v>1.7738003500620201</v>
      </c>
      <c r="AG20" s="19"/>
      <c r="AH20" s="36">
        <v>0</v>
      </c>
      <c r="AI20" s="19"/>
      <c r="AJ20" s="33">
        <f t="shared" si="6"/>
        <v>0</v>
      </c>
      <c r="AK20" s="19"/>
      <c r="AL20" s="36">
        <v>0</v>
      </c>
      <c r="AM20" s="19"/>
      <c r="AN20" s="30">
        <v>6</v>
      </c>
      <c r="AO20" s="19"/>
      <c r="AP20" s="35">
        <v>17312</v>
      </c>
      <c r="AQ20" s="19"/>
      <c r="AR20" s="35">
        <f>IF(E20,AP20,0)</f>
        <v>17312</v>
      </c>
      <c r="AS20" s="19"/>
      <c r="AT20" s="35">
        <f>IF(K20,AP20,0)</f>
        <v>0</v>
      </c>
      <c r="AU20" s="19"/>
      <c r="AV20" s="35">
        <f>IF(Q20,AP20,0)</f>
        <v>0</v>
      </c>
    </row>
    <row r="21" spans="1:48" ht="8.85" customHeight="1" x14ac:dyDescent="0.25">
      <c r="A21" s="30">
        <v>7</v>
      </c>
      <c r="B21" s="31"/>
      <c r="C21" s="11" t="s">
        <v>95</v>
      </c>
      <c r="D21" s="31"/>
      <c r="E21" s="36">
        <v>132608</v>
      </c>
      <c r="F21" s="31"/>
      <c r="G21" s="33">
        <f t="shared" si="0"/>
        <v>22.231014249790444</v>
      </c>
      <c r="H21" s="31"/>
      <c r="I21" s="33">
        <f>IF(G$60&gt;0,G21/G$60*100,0)</f>
        <v>13.696666241903502</v>
      </c>
      <c r="J21" s="19"/>
      <c r="K21" s="36">
        <v>2500</v>
      </c>
      <c r="L21" s="31"/>
      <c r="M21" s="33">
        <f t="shared" si="1"/>
        <v>0.41911148365465212</v>
      </c>
      <c r="N21" s="31"/>
      <c r="O21" s="33">
        <f>IF(M$60&gt;0,M21/M$60*100,0)</f>
        <v>12.514295944760498</v>
      </c>
      <c r="P21" s="19"/>
      <c r="Q21" s="36">
        <v>4221</v>
      </c>
      <c r="R21" s="31"/>
      <c r="S21" s="33">
        <f t="shared" si="2"/>
        <v>0.70762782900251464</v>
      </c>
      <c r="T21" s="31"/>
      <c r="U21" s="33">
        <f>IF(S$60&gt;0,S21/S$60*100,0)</f>
        <v>89.48675550630027</v>
      </c>
      <c r="V21" s="19"/>
      <c r="W21" s="36">
        <f t="shared" si="3"/>
        <v>139329</v>
      </c>
      <c r="X21" s="19"/>
      <c r="Y21" s="19"/>
      <c r="Z21" s="36">
        <v>0</v>
      </c>
      <c r="AA21" s="19"/>
      <c r="AB21" s="33">
        <f t="shared" si="4"/>
        <v>0</v>
      </c>
      <c r="AC21" s="19"/>
      <c r="AD21" s="36">
        <v>0</v>
      </c>
      <c r="AE21" s="19"/>
      <c r="AF21" s="33">
        <f t="shared" si="5"/>
        <v>0</v>
      </c>
      <c r="AG21" s="19"/>
      <c r="AH21" s="36">
        <v>0</v>
      </c>
      <c r="AI21" s="19"/>
      <c r="AJ21" s="33">
        <f t="shared" si="6"/>
        <v>0</v>
      </c>
      <c r="AK21" s="19"/>
      <c r="AL21" s="36">
        <v>0</v>
      </c>
      <c r="AM21" s="19"/>
      <c r="AN21" s="30">
        <v>7</v>
      </c>
      <c r="AO21" s="19"/>
      <c r="AP21" s="35">
        <v>5965</v>
      </c>
      <c r="AQ21" s="19"/>
      <c r="AR21" s="35">
        <f>IF(E21,AP21,0)</f>
        <v>5965</v>
      </c>
      <c r="AS21" s="19"/>
      <c r="AT21" s="35">
        <f>IF(K21,AP21,0)</f>
        <v>5965</v>
      </c>
      <c r="AU21" s="19"/>
      <c r="AV21" s="35">
        <f>IF(Q21,AP21,0)</f>
        <v>5965</v>
      </c>
    </row>
    <row r="22" spans="1:48" ht="8.85" customHeight="1" x14ac:dyDescent="0.25">
      <c r="A22" s="30">
        <v>8</v>
      </c>
      <c r="B22" s="31"/>
      <c r="C22" s="11" t="s">
        <v>96</v>
      </c>
      <c r="D22" s="31"/>
      <c r="E22" s="36">
        <v>9993183</v>
      </c>
      <c r="F22" s="31"/>
      <c r="G22" s="33">
        <f t="shared" si="0"/>
        <v>238.12002287511615</v>
      </c>
      <c r="H22" s="31"/>
      <c r="I22" s="33">
        <f>IF(G$60&gt;0,G22/G$60*100,0)</f>
        <v>146.70722811783705</v>
      </c>
      <c r="J22" s="19"/>
      <c r="K22" s="36">
        <v>0</v>
      </c>
      <c r="L22" s="31"/>
      <c r="M22" s="33">
        <f t="shared" si="1"/>
        <v>0</v>
      </c>
      <c r="N22" s="31"/>
      <c r="O22" s="33">
        <f>IF(M$60&gt;0,M22/M$60*100,0)</f>
        <v>0</v>
      </c>
      <c r="P22" s="19"/>
      <c r="Q22" s="36">
        <v>0</v>
      </c>
      <c r="R22" s="31"/>
      <c r="S22" s="33">
        <f t="shared" si="2"/>
        <v>0</v>
      </c>
      <c r="T22" s="31"/>
      <c r="U22" s="33">
        <f>IF(S$60&gt;0,S22/S$60*100,0)</f>
        <v>0</v>
      </c>
      <c r="V22" s="19"/>
      <c r="W22" s="36">
        <f t="shared" si="3"/>
        <v>9993183</v>
      </c>
      <c r="X22" s="19"/>
      <c r="Y22" s="19"/>
      <c r="Z22" s="36">
        <v>525000</v>
      </c>
      <c r="AA22" s="19"/>
      <c r="AB22" s="33">
        <f t="shared" si="4"/>
        <v>5.2535813664174871</v>
      </c>
      <c r="AC22" s="19"/>
      <c r="AD22" s="36">
        <v>0</v>
      </c>
      <c r="AE22" s="19"/>
      <c r="AF22" s="33">
        <f t="shared" si="5"/>
        <v>0</v>
      </c>
      <c r="AG22" s="19"/>
      <c r="AH22" s="36">
        <v>0</v>
      </c>
      <c r="AI22" s="19"/>
      <c r="AJ22" s="33">
        <f t="shared" si="6"/>
        <v>0</v>
      </c>
      <c r="AK22" s="19"/>
      <c r="AL22" s="36">
        <v>1417196</v>
      </c>
      <c r="AM22" s="19"/>
      <c r="AN22" s="30">
        <v>8</v>
      </c>
      <c r="AO22" s="19"/>
      <c r="AP22" s="35">
        <v>41967</v>
      </c>
      <c r="AQ22" s="19"/>
      <c r="AR22" s="35">
        <f>IF(E22,AP22,0)</f>
        <v>41967</v>
      </c>
      <c r="AS22" s="19"/>
      <c r="AT22" s="35">
        <f>IF(K22,AP22,0)</f>
        <v>0</v>
      </c>
      <c r="AU22" s="19"/>
      <c r="AV22" s="35">
        <f>IF(Q22,AP22,0)</f>
        <v>0</v>
      </c>
    </row>
    <row r="23" spans="1:48" ht="8.85" customHeight="1" x14ac:dyDescent="0.25">
      <c r="A23" s="30">
        <v>9</v>
      </c>
      <c r="B23" s="31"/>
      <c r="C23" s="11" t="s">
        <v>97</v>
      </c>
      <c r="D23" s="31"/>
      <c r="E23" s="36">
        <v>1236289</v>
      </c>
      <c r="F23" s="31"/>
      <c r="G23" s="33">
        <f t="shared" si="0"/>
        <v>206.63362861440748</v>
      </c>
      <c r="H23" s="31"/>
      <c r="I23" s="33">
        <f>IF(G$60&gt;0,G23/G$60*100,0)</f>
        <v>127.30826464706433</v>
      </c>
      <c r="J23" s="19"/>
      <c r="K23" s="36">
        <v>0</v>
      </c>
      <c r="L23" s="31"/>
      <c r="M23" s="33">
        <f t="shared" si="1"/>
        <v>0</v>
      </c>
      <c r="N23" s="31"/>
      <c r="O23" s="33">
        <f>IF(M$60&gt;0,M23/M$60*100,0)</f>
        <v>0</v>
      </c>
      <c r="P23" s="19"/>
      <c r="Q23" s="36">
        <v>37033</v>
      </c>
      <c r="R23" s="31"/>
      <c r="S23" s="33">
        <f t="shared" si="2"/>
        <v>6.1897041617917434</v>
      </c>
      <c r="T23" s="31"/>
      <c r="U23" s="33">
        <f>IF(S$60&gt;0,S23/S$60*100,0)</f>
        <v>782.75121508910956</v>
      </c>
      <c r="V23" s="19"/>
      <c r="W23" s="36">
        <f t="shared" si="3"/>
        <v>1273322</v>
      </c>
      <c r="X23" s="19"/>
      <c r="Y23" s="19"/>
      <c r="Z23" s="36">
        <v>60000</v>
      </c>
      <c r="AA23" s="19"/>
      <c r="AB23" s="33">
        <f t="shared" si="4"/>
        <v>4.7120838248298549</v>
      </c>
      <c r="AC23" s="19"/>
      <c r="AD23" s="36">
        <v>8000</v>
      </c>
      <c r="AE23" s="19"/>
      <c r="AF23" s="33">
        <f t="shared" si="5"/>
        <v>0.62827784331064729</v>
      </c>
      <c r="AG23" s="19"/>
      <c r="AH23" s="36">
        <v>0</v>
      </c>
      <c r="AI23" s="19"/>
      <c r="AJ23" s="33">
        <f t="shared" si="6"/>
        <v>0</v>
      </c>
      <c r="AK23" s="19"/>
      <c r="AL23" s="36">
        <v>0</v>
      </c>
      <c r="AM23" s="19"/>
      <c r="AN23" s="30">
        <v>9</v>
      </c>
      <c r="AO23" s="19"/>
      <c r="AP23" s="35">
        <v>5983</v>
      </c>
      <c r="AQ23" s="19"/>
      <c r="AR23" s="35">
        <f>IF(E23,AP23,0)</f>
        <v>5983</v>
      </c>
      <c r="AS23" s="19"/>
      <c r="AT23" s="35">
        <f>IF(K23,AP23,0)</f>
        <v>0</v>
      </c>
      <c r="AU23" s="19"/>
      <c r="AV23" s="35">
        <f>IF(Q23,AP23,0)</f>
        <v>5983</v>
      </c>
    </row>
    <row r="24" spans="1:48" ht="8.85" customHeight="1" x14ac:dyDescent="0.25">
      <c r="A24" s="30">
        <v>10</v>
      </c>
      <c r="B24" s="31"/>
      <c r="C24" s="11" t="s">
        <v>98</v>
      </c>
      <c r="D24" s="31"/>
      <c r="E24" s="36">
        <v>3618267</v>
      </c>
      <c r="F24" s="31"/>
      <c r="G24" s="33">
        <f t="shared" si="0"/>
        <v>155.57754654512621</v>
      </c>
      <c r="H24" s="31"/>
      <c r="I24" s="33">
        <f>IF(G$60&gt;0,G24/G$60*100,0)</f>
        <v>95.852294718532121</v>
      </c>
      <c r="J24" s="19"/>
      <c r="K24" s="36">
        <v>0</v>
      </c>
      <c r="L24" s="31"/>
      <c r="M24" s="33">
        <f t="shared" si="1"/>
        <v>0</v>
      </c>
      <c r="N24" s="31"/>
      <c r="O24" s="33">
        <f>IF(M$60&gt;0,M24/M$60*100,0)</f>
        <v>0</v>
      </c>
      <c r="P24" s="19"/>
      <c r="Q24" s="36">
        <v>0</v>
      </c>
      <c r="R24" s="31"/>
      <c r="S24" s="33">
        <f t="shared" si="2"/>
        <v>0</v>
      </c>
      <c r="T24" s="31"/>
      <c r="U24" s="33">
        <f>IF(S$60&gt;0,S24/S$60*100,0)</f>
        <v>0</v>
      </c>
      <c r="V24" s="19"/>
      <c r="W24" s="36">
        <f t="shared" si="3"/>
        <v>3618267</v>
      </c>
      <c r="X24" s="19"/>
      <c r="Y24" s="19"/>
      <c r="Z24" s="36">
        <v>0</v>
      </c>
      <c r="AA24" s="19"/>
      <c r="AB24" s="33">
        <f t="shared" si="4"/>
        <v>0</v>
      </c>
      <c r="AC24" s="19"/>
      <c r="AD24" s="36">
        <v>0</v>
      </c>
      <c r="AE24" s="19"/>
      <c r="AF24" s="33">
        <f t="shared" si="5"/>
        <v>0</v>
      </c>
      <c r="AG24" s="19"/>
      <c r="AH24" s="36">
        <v>0</v>
      </c>
      <c r="AI24" s="19"/>
      <c r="AJ24" s="33">
        <f t="shared" si="6"/>
        <v>0</v>
      </c>
      <c r="AK24" s="19"/>
      <c r="AL24" s="36">
        <v>61883</v>
      </c>
      <c r="AM24" s="19"/>
      <c r="AN24" s="30">
        <v>10</v>
      </c>
      <c r="AO24" s="19"/>
      <c r="AP24" s="35">
        <v>23257</v>
      </c>
      <c r="AQ24" s="19"/>
      <c r="AR24" s="35">
        <f>IF(E24,AP24,0)</f>
        <v>23257</v>
      </c>
      <c r="AS24" s="19"/>
      <c r="AT24" s="35">
        <f>IF(K24,AP24,0)</f>
        <v>0</v>
      </c>
      <c r="AU24" s="19"/>
      <c r="AV24" s="35">
        <f>IF(Q24,AP24,0)</f>
        <v>0</v>
      </c>
    </row>
    <row r="25" spans="1:48" ht="8.85" customHeight="1" x14ac:dyDescent="0.25">
      <c r="A25" s="37"/>
      <c r="B25" s="31"/>
      <c r="C25" s="11"/>
      <c r="D25" s="31"/>
      <c r="E25" s="31"/>
      <c r="F25" s="31"/>
      <c r="G25" s="38"/>
      <c r="H25" s="31"/>
      <c r="I25" s="38"/>
      <c r="J25" s="19"/>
      <c r="K25" s="31"/>
      <c r="L25" s="31"/>
      <c r="M25" s="38"/>
      <c r="N25" s="31"/>
      <c r="O25" s="38"/>
      <c r="P25" s="19"/>
      <c r="Q25" s="31"/>
      <c r="R25" s="31"/>
      <c r="S25" s="38"/>
      <c r="T25" s="31"/>
      <c r="U25" s="38"/>
      <c r="V25" s="19"/>
      <c r="W25" s="30"/>
      <c r="X25" s="19"/>
      <c r="Y25" s="19"/>
      <c r="Z25" s="31"/>
      <c r="AA25" s="19"/>
      <c r="AB25" s="38"/>
      <c r="AC25" s="19"/>
      <c r="AD25" s="31"/>
      <c r="AE25" s="19"/>
      <c r="AF25" s="38"/>
      <c r="AG25" s="19"/>
      <c r="AH25" s="31"/>
      <c r="AI25" s="19"/>
      <c r="AJ25" s="38"/>
      <c r="AK25" s="19"/>
      <c r="AL25" s="31"/>
      <c r="AM25" s="19"/>
      <c r="AN25" s="39"/>
      <c r="AO25" s="19"/>
      <c r="AP25" s="40"/>
      <c r="AQ25" s="19"/>
      <c r="AR25" s="19"/>
      <c r="AS25" s="19"/>
      <c r="AT25" s="19"/>
      <c r="AU25" s="19"/>
      <c r="AV25" s="19"/>
    </row>
    <row r="26" spans="1:48" ht="8.85" customHeight="1" x14ac:dyDescent="0.25">
      <c r="A26" s="30">
        <v>11</v>
      </c>
      <c r="B26" s="31"/>
      <c r="C26" s="11" t="s">
        <v>99</v>
      </c>
      <c r="D26" s="31"/>
      <c r="E26" s="36">
        <v>2308123</v>
      </c>
      <c r="F26" s="31"/>
      <c r="G26" s="33">
        <f t="shared" si="0"/>
        <v>163.43007859519932</v>
      </c>
      <c r="H26" s="31"/>
      <c r="I26" s="33">
        <f>IF(G$60&gt;0,G26/G$60*100,0)</f>
        <v>100.69028858760245</v>
      </c>
      <c r="J26" s="19"/>
      <c r="K26" s="36">
        <v>919225</v>
      </c>
      <c r="L26" s="31"/>
      <c r="M26" s="33">
        <f t="shared" si="1"/>
        <v>65.08709197762515</v>
      </c>
      <c r="N26" s="31"/>
      <c r="O26" s="33">
        <f>IF(M$60&gt;0,M26/M$60*100,0)</f>
        <v>1943.442647023749</v>
      </c>
      <c r="P26" s="19"/>
      <c r="Q26" s="36">
        <v>0</v>
      </c>
      <c r="R26" s="31"/>
      <c r="S26" s="33">
        <f t="shared" si="2"/>
        <v>0</v>
      </c>
      <c r="T26" s="31"/>
      <c r="U26" s="33">
        <f>IF(S$60&gt;0,S26/S$60*100,0)</f>
        <v>0</v>
      </c>
      <c r="V26" s="19"/>
      <c r="W26" s="36">
        <f t="shared" si="3"/>
        <v>3227348</v>
      </c>
      <c r="X26" s="19"/>
      <c r="Y26" s="19"/>
      <c r="Z26" s="36">
        <v>0</v>
      </c>
      <c r="AA26" s="19"/>
      <c r="AB26" s="33">
        <f t="shared" si="4"/>
        <v>0</v>
      </c>
      <c r="AC26" s="19"/>
      <c r="AD26" s="36">
        <v>74943</v>
      </c>
      <c r="AE26" s="19"/>
      <c r="AF26" s="33">
        <f t="shared" si="5"/>
        <v>2.3221233037156201</v>
      </c>
      <c r="AG26" s="19"/>
      <c r="AH26" s="36">
        <v>0</v>
      </c>
      <c r="AI26" s="19"/>
      <c r="AJ26" s="33">
        <f t="shared" si="6"/>
        <v>0</v>
      </c>
      <c r="AK26" s="19"/>
      <c r="AL26" s="36">
        <v>4150</v>
      </c>
      <c r="AM26" s="19"/>
      <c r="AN26" s="30">
        <v>11</v>
      </c>
      <c r="AO26" s="19"/>
      <c r="AP26" s="35">
        <v>14123</v>
      </c>
      <c r="AQ26" s="19"/>
      <c r="AR26" s="35">
        <f>IF(E26,AP26,0)</f>
        <v>14123</v>
      </c>
      <c r="AS26" s="19"/>
      <c r="AT26" s="35">
        <f>IF(K26,AP26,0)</f>
        <v>14123</v>
      </c>
      <c r="AU26" s="19"/>
      <c r="AV26" s="35">
        <f>IF(Q26,AP26,0)</f>
        <v>0</v>
      </c>
    </row>
    <row r="27" spans="1:48" ht="8.85" customHeight="1" x14ac:dyDescent="0.25">
      <c r="A27" s="30">
        <v>12</v>
      </c>
      <c r="B27" s="31"/>
      <c r="C27" s="11" t="s">
        <v>100</v>
      </c>
      <c r="D27" s="31"/>
      <c r="E27" s="36">
        <v>1158456</v>
      </c>
      <c r="F27" s="31"/>
      <c r="G27" s="33">
        <f t="shared" si="0"/>
        <v>134.75119227637549</v>
      </c>
      <c r="H27" s="31"/>
      <c r="I27" s="33">
        <f>IF(G$60&gt;0,G27/G$60*100,0)</f>
        <v>83.02104823334713</v>
      </c>
      <c r="J27" s="19"/>
      <c r="K27" s="36">
        <v>9173</v>
      </c>
      <c r="L27" s="31"/>
      <c r="M27" s="33">
        <f t="shared" si="1"/>
        <v>1.0670001163196463</v>
      </c>
      <c r="N27" s="31"/>
      <c r="O27" s="33">
        <f>IF(M$60&gt;0,M27/M$60*100,0)</f>
        <v>31.859673975720977</v>
      </c>
      <c r="P27" s="19"/>
      <c r="Q27" s="36">
        <v>651192</v>
      </c>
      <c r="R27" s="31"/>
      <c r="S27" s="33">
        <f t="shared" si="2"/>
        <v>75.746423170873555</v>
      </c>
      <c r="T27" s="31"/>
      <c r="U27" s="33">
        <f>IF(S$60&gt;0,S27/S$60*100,0)</f>
        <v>9578.9076870019926</v>
      </c>
      <c r="V27" s="19"/>
      <c r="W27" s="36">
        <f t="shared" si="3"/>
        <v>1818821</v>
      </c>
      <c r="X27" s="19"/>
      <c r="Y27" s="19"/>
      <c r="Z27" s="36">
        <v>0</v>
      </c>
      <c r="AA27" s="19"/>
      <c r="AB27" s="33">
        <f t="shared" si="4"/>
        <v>0</v>
      </c>
      <c r="AC27" s="19"/>
      <c r="AD27" s="36">
        <v>267340</v>
      </c>
      <c r="AE27" s="19"/>
      <c r="AF27" s="33">
        <f t="shared" si="5"/>
        <v>14.698532730818481</v>
      </c>
      <c r="AG27" s="19"/>
      <c r="AH27" s="36">
        <v>0</v>
      </c>
      <c r="AI27" s="19"/>
      <c r="AJ27" s="33">
        <f t="shared" si="6"/>
        <v>0</v>
      </c>
      <c r="AK27" s="19"/>
      <c r="AL27" s="36">
        <v>0</v>
      </c>
      <c r="AM27" s="19"/>
      <c r="AN27" s="30">
        <v>12</v>
      </c>
      <c r="AO27" s="19"/>
      <c r="AP27" s="35">
        <v>8597</v>
      </c>
      <c r="AQ27" s="19"/>
      <c r="AR27" s="35">
        <f>IF(E27,AP27,0)</f>
        <v>8597</v>
      </c>
      <c r="AS27" s="19"/>
      <c r="AT27" s="35">
        <f>IF(K27,AP27,0)</f>
        <v>8597</v>
      </c>
      <c r="AU27" s="19"/>
      <c r="AV27" s="35">
        <f>IF(Q27,AP27,0)</f>
        <v>8597</v>
      </c>
    </row>
    <row r="28" spans="1:48" ht="8.85" customHeight="1" x14ac:dyDescent="0.25">
      <c r="A28" s="30">
        <v>13</v>
      </c>
      <c r="B28" s="31"/>
      <c r="C28" s="11" t="s">
        <v>101</v>
      </c>
      <c r="D28" s="31"/>
      <c r="E28" s="36">
        <v>3329288</v>
      </c>
      <c r="F28" s="31"/>
      <c r="G28" s="33">
        <f t="shared" si="0"/>
        <v>123.19289546716004</v>
      </c>
      <c r="H28" s="31"/>
      <c r="I28" s="33">
        <f>IF(G$60&gt;0,G28/G$60*100,0)</f>
        <v>75.899909632026933</v>
      </c>
      <c r="J28" s="19"/>
      <c r="K28" s="36">
        <v>2000</v>
      </c>
      <c r="L28" s="31"/>
      <c r="M28" s="33">
        <f t="shared" si="1"/>
        <v>7.4005550416281221E-2</v>
      </c>
      <c r="N28" s="31"/>
      <c r="O28" s="33">
        <f>IF(M$60&gt;0,M28/M$60*100,0)</f>
        <v>2.2097398796816687</v>
      </c>
      <c r="P28" s="19"/>
      <c r="Q28" s="36">
        <v>0</v>
      </c>
      <c r="R28" s="31"/>
      <c r="S28" s="33">
        <f t="shared" si="2"/>
        <v>0</v>
      </c>
      <c r="T28" s="31"/>
      <c r="U28" s="33">
        <f>IF(S$60&gt;0,S28/S$60*100,0)</f>
        <v>0</v>
      </c>
      <c r="V28" s="19"/>
      <c r="W28" s="36">
        <f t="shared" si="3"/>
        <v>3331288</v>
      </c>
      <c r="X28" s="19"/>
      <c r="Y28" s="19"/>
      <c r="Z28" s="36">
        <v>0</v>
      </c>
      <c r="AA28" s="19"/>
      <c r="AB28" s="33">
        <f t="shared" si="4"/>
        <v>0</v>
      </c>
      <c r="AC28" s="19"/>
      <c r="AD28" s="36">
        <v>0</v>
      </c>
      <c r="AE28" s="19"/>
      <c r="AF28" s="33">
        <f t="shared" si="5"/>
        <v>0</v>
      </c>
      <c r="AG28" s="19"/>
      <c r="AH28" s="36">
        <v>117851</v>
      </c>
      <c r="AI28" s="19"/>
      <c r="AJ28" s="33">
        <f t="shared" si="6"/>
        <v>3.5377007331698733</v>
      </c>
      <c r="AK28" s="19"/>
      <c r="AL28" s="36">
        <v>138086</v>
      </c>
      <c r="AM28" s="19"/>
      <c r="AN28" s="30">
        <v>13</v>
      </c>
      <c r="AO28" s="19"/>
      <c r="AP28" s="35">
        <v>27025</v>
      </c>
      <c r="AQ28" s="19"/>
      <c r="AR28" s="35">
        <f>IF(E28,AP28,0)</f>
        <v>27025</v>
      </c>
      <c r="AS28" s="19"/>
      <c r="AT28" s="35">
        <f>IF(K28,AP28,0)</f>
        <v>27025</v>
      </c>
      <c r="AU28" s="19"/>
      <c r="AV28" s="35">
        <f>IF(Q28,AP28,0)</f>
        <v>0</v>
      </c>
    </row>
    <row r="29" spans="1:48" ht="8.85" customHeight="1" x14ac:dyDescent="0.25">
      <c r="A29" s="30">
        <v>14</v>
      </c>
      <c r="B29" s="31"/>
      <c r="C29" s="11" t="s">
        <v>102</v>
      </c>
      <c r="D29" s="31"/>
      <c r="E29" s="36">
        <v>500677</v>
      </c>
      <c r="F29" s="31"/>
      <c r="G29" s="33">
        <f t="shared" si="0"/>
        <v>73.316298140284076</v>
      </c>
      <c r="H29" s="31"/>
      <c r="I29" s="33">
        <f>IF(G$60&gt;0,G29/G$60*100,0)</f>
        <v>45.170627594232549</v>
      </c>
      <c r="J29" s="19"/>
      <c r="K29" s="36">
        <v>0</v>
      </c>
      <c r="L29" s="31"/>
      <c r="M29" s="33">
        <f t="shared" si="1"/>
        <v>0</v>
      </c>
      <c r="N29" s="31"/>
      <c r="O29" s="33">
        <f>IF(M$60&gt;0,M29/M$60*100,0)</f>
        <v>0</v>
      </c>
      <c r="P29" s="19"/>
      <c r="Q29" s="36">
        <v>0</v>
      </c>
      <c r="R29" s="31"/>
      <c r="S29" s="33">
        <f t="shared" si="2"/>
        <v>0</v>
      </c>
      <c r="T29" s="31"/>
      <c r="U29" s="33">
        <f>IF(S$60&gt;0,S29/S$60*100,0)</f>
        <v>0</v>
      </c>
      <c r="V29" s="19"/>
      <c r="W29" s="36">
        <f t="shared" si="3"/>
        <v>500677</v>
      </c>
      <c r="X29" s="19"/>
      <c r="Y29" s="19"/>
      <c r="Z29" s="36">
        <v>3308</v>
      </c>
      <c r="AA29" s="19"/>
      <c r="AB29" s="33">
        <f t="shared" si="4"/>
        <v>0.66070540488179008</v>
      </c>
      <c r="AC29" s="19"/>
      <c r="AD29" s="36">
        <v>196408</v>
      </c>
      <c r="AE29" s="19"/>
      <c r="AF29" s="33">
        <f t="shared" si="5"/>
        <v>39.228484631808527</v>
      </c>
      <c r="AG29" s="19"/>
      <c r="AH29" s="36">
        <v>0</v>
      </c>
      <c r="AI29" s="19"/>
      <c r="AJ29" s="33">
        <f t="shared" si="6"/>
        <v>0</v>
      </c>
      <c r="AK29" s="19"/>
      <c r="AL29" s="36">
        <v>0</v>
      </c>
      <c r="AM29" s="19"/>
      <c r="AN29" s="30">
        <v>14</v>
      </c>
      <c r="AO29" s="19"/>
      <c r="AP29" s="35">
        <v>6829</v>
      </c>
      <c r="AQ29" s="19"/>
      <c r="AR29" s="35">
        <f>IF(E29,AP29,0)</f>
        <v>6829</v>
      </c>
      <c r="AS29" s="19"/>
      <c r="AT29" s="35">
        <f>IF(K29,AP29,0)</f>
        <v>0</v>
      </c>
      <c r="AU29" s="19"/>
      <c r="AV29" s="35">
        <f>IF(Q29,AP29,0)</f>
        <v>0</v>
      </c>
    </row>
    <row r="30" spans="1:48" ht="8.85" customHeight="1" x14ac:dyDescent="0.25">
      <c r="A30" s="30">
        <v>15</v>
      </c>
      <c r="B30" s="31"/>
      <c r="C30" s="11" t="s">
        <v>103</v>
      </c>
      <c r="D30" s="31"/>
      <c r="E30" s="36">
        <v>25008356</v>
      </c>
      <c r="F30" s="31"/>
      <c r="G30" s="33">
        <f>(E30/$AP30)</f>
        <v>181.88953539115002</v>
      </c>
      <c r="H30" s="31"/>
      <c r="I30" s="33">
        <f>IF(G$60&gt;0,G30/G$60*100,0)</f>
        <v>112.06327480856883</v>
      </c>
      <c r="J30" s="19"/>
      <c r="K30" s="36">
        <v>202057</v>
      </c>
      <c r="L30" s="31"/>
      <c r="M30" s="33">
        <f t="shared" si="1"/>
        <v>1.4695909580193758</v>
      </c>
      <c r="N30" s="31"/>
      <c r="O30" s="33">
        <f>IF(M$60&gt;0,M30/M$60*100,0)</f>
        <v>43.880678253026986</v>
      </c>
      <c r="P30" s="19"/>
      <c r="Q30" s="36">
        <v>122269</v>
      </c>
      <c r="R30" s="31"/>
      <c r="S30" s="33">
        <f t="shared" si="2"/>
        <v>0.889280830884706</v>
      </c>
      <c r="T30" s="31"/>
      <c r="U30" s="33">
        <f>IF(S$60&gt;0,S30/S$60*100,0)</f>
        <v>112.45863012764079</v>
      </c>
      <c r="V30" s="19"/>
      <c r="W30" s="36">
        <f t="shared" si="3"/>
        <v>25332682</v>
      </c>
      <c r="X30" s="19"/>
      <c r="Y30" s="19"/>
      <c r="Z30" s="36">
        <v>21265</v>
      </c>
      <c r="AA30" s="19"/>
      <c r="AB30" s="33">
        <f t="shared" si="4"/>
        <v>8.3942947691049846E-2</v>
      </c>
      <c r="AC30" s="19"/>
      <c r="AD30" s="36">
        <v>9583</v>
      </c>
      <c r="AE30" s="19"/>
      <c r="AF30" s="33">
        <f t="shared" si="5"/>
        <v>3.7828604172270429E-2</v>
      </c>
      <c r="AG30" s="19"/>
      <c r="AH30" s="36">
        <v>1682092</v>
      </c>
      <c r="AI30" s="19"/>
      <c r="AJ30" s="33">
        <f t="shared" si="6"/>
        <v>6.640007560194376</v>
      </c>
      <c r="AK30" s="19"/>
      <c r="AL30" s="36">
        <v>95626</v>
      </c>
      <c r="AM30" s="19"/>
      <c r="AN30" s="30">
        <v>15</v>
      </c>
      <c r="AO30" s="19"/>
      <c r="AP30" s="35">
        <v>137492</v>
      </c>
      <c r="AQ30" s="19"/>
      <c r="AR30" s="35">
        <f>IF(E30,AP30,0)</f>
        <v>137492</v>
      </c>
      <c r="AS30" s="19"/>
      <c r="AT30" s="35">
        <f>IF(K30,AP30,0)</f>
        <v>137492</v>
      </c>
      <c r="AU30" s="19"/>
      <c r="AV30" s="35">
        <f>IF(Q30,AP30,0)</f>
        <v>137492</v>
      </c>
    </row>
    <row r="31" spans="1:48" ht="8.85" customHeight="1" x14ac:dyDescent="0.25">
      <c r="A31" s="37"/>
      <c r="B31" s="31"/>
      <c r="C31" s="11"/>
      <c r="D31" s="31"/>
      <c r="E31" s="31"/>
      <c r="F31" s="31"/>
      <c r="G31" s="38"/>
      <c r="H31" s="31"/>
      <c r="I31" s="38"/>
      <c r="J31" s="19"/>
      <c r="K31" s="31"/>
      <c r="L31" s="31"/>
      <c r="M31" s="38"/>
      <c r="N31" s="31"/>
      <c r="O31" s="38"/>
      <c r="P31" s="19"/>
      <c r="Q31" s="31"/>
      <c r="R31" s="31"/>
      <c r="S31" s="38"/>
      <c r="T31" s="31"/>
      <c r="U31" s="38"/>
      <c r="V31" s="19"/>
      <c r="W31" s="30"/>
      <c r="X31" s="19"/>
      <c r="Y31" s="19"/>
      <c r="Z31" s="31"/>
      <c r="AA31" s="19"/>
      <c r="AB31" s="38"/>
      <c r="AC31" s="19"/>
      <c r="AD31" s="31"/>
      <c r="AE31" s="19"/>
      <c r="AF31" s="38"/>
      <c r="AG31" s="19"/>
      <c r="AH31" s="31"/>
      <c r="AI31" s="19"/>
      <c r="AJ31" s="38"/>
      <c r="AK31" s="19"/>
      <c r="AL31" s="31"/>
      <c r="AM31" s="19"/>
      <c r="AN31" s="39"/>
      <c r="AO31" s="19"/>
      <c r="AP31" s="40"/>
      <c r="AQ31" s="19"/>
      <c r="AR31" s="19"/>
      <c r="AS31" s="19"/>
      <c r="AT31" s="19"/>
      <c r="AU31" s="19"/>
      <c r="AV31" s="19"/>
    </row>
    <row r="32" spans="1:48" ht="8.85" customHeight="1" x14ac:dyDescent="0.25">
      <c r="A32" s="30">
        <v>16</v>
      </c>
      <c r="B32" s="31"/>
      <c r="C32" s="11" t="s">
        <v>104</v>
      </c>
      <c r="D32" s="31"/>
      <c r="E32" s="36">
        <v>3179258</v>
      </c>
      <c r="F32" s="31"/>
      <c r="G32" s="33">
        <f>(E32/$AP32)</f>
        <v>58.631934198878724</v>
      </c>
      <c r="H32" s="31"/>
      <c r="I32" s="33">
        <f>IF(G$60&gt;0,G32/G$60*100,0)</f>
        <v>36.123499576581821</v>
      </c>
      <c r="J32" s="19"/>
      <c r="K32" s="36">
        <v>0</v>
      </c>
      <c r="L32" s="31"/>
      <c r="M32" s="33">
        <f t="shared" si="1"/>
        <v>0</v>
      </c>
      <c r="N32" s="31"/>
      <c r="O32" s="33">
        <f>IF(M$60&gt;0,M32/M$60*100,0)</f>
        <v>0</v>
      </c>
      <c r="P32" s="19"/>
      <c r="Q32" s="36">
        <v>0</v>
      </c>
      <c r="R32" s="31"/>
      <c r="S32" s="33">
        <f t="shared" si="2"/>
        <v>0</v>
      </c>
      <c r="T32" s="31"/>
      <c r="U32" s="33">
        <f>IF(S$60&gt;0,S32/S$60*100,0)</f>
        <v>0</v>
      </c>
      <c r="V32" s="19"/>
      <c r="W32" s="36">
        <f t="shared" si="3"/>
        <v>3179258</v>
      </c>
      <c r="X32" s="19"/>
      <c r="Y32" s="19"/>
      <c r="Z32" s="36">
        <v>15000</v>
      </c>
      <c r="AA32" s="19"/>
      <c r="AB32" s="33">
        <f t="shared" si="4"/>
        <v>0.47180820178796434</v>
      </c>
      <c r="AC32" s="19"/>
      <c r="AD32" s="36">
        <v>0</v>
      </c>
      <c r="AE32" s="19"/>
      <c r="AF32" s="33">
        <f t="shared" si="5"/>
        <v>0</v>
      </c>
      <c r="AG32" s="19"/>
      <c r="AH32" s="36">
        <v>486313</v>
      </c>
      <c r="AI32" s="19"/>
      <c r="AJ32" s="33">
        <f t="shared" si="6"/>
        <v>15.296430802407354</v>
      </c>
      <c r="AK32" s="19"/>
      <c r="AL32" s="36">
        <v>110226</v>
      </c>
      <c r="AM32" s="19"/>
      <c r="AN32" s="30">
        <v>16</v>
      </c>
      <c r="AO32" s="19"/>
      <c r="AP32" s="35">
        <v>54224</v>
      </c>
      <c r="AQ32" s="19"/>
      <c r="AR32" s="35">
        <f>IF(E32,AP32,0)</f>
        <v>54224</v>
      </c>
      <c r="AS32" s="19"/>
      <c r="AT32" s="35">
        <f>IF(K32,AP32,0)</f>
        <v>0</v>
      </c>
      <c r="AU32" s="19"/>
      <c r="AV32" s="35">
        <f>IF(Q32,AP32,0)</f>
        <v>0</v>
      </c>
    </row>
    <row r="33" spans="1:48" ht="8.85" customHeight="1" x14ac:dyDescent="0.25">
      <c r="A33" s="30">
        <v>17</v>
      </c>
      <c r="B33" s="31"/>
      <c r="C33" s="11" t="s">
        <v>105</v>
      </c>
      <c r="D33" s="31"/>
      <c r="E33" s="36">
        <v>1142857</v>
      </c>
      <c r="F33" s="31"/>
      <c r="G33" s="33">
        <f>(E33/$AP33)</f>
        <v>49.904239989520107</v>
      </c>
      <c r="H33" s="33">
        <f>(F33/$AP33)</f>
        <v>0</v>
      </c>
      <c r="I33" s="33">
        <f>IF(G$60&gt;0,G33/G$60*100,0)</f>
        <v>30.746312854293357</v>
      </c>
      <c r="J33" s="19"/>
      <c r="K33" s="36">
        <v>150824</v>
      </c>
      <c r="L33" s="31"/>
      <c r="M33" s="33">
        <f t="shared" si="1"/>
        <v>6.5859132788961183</v>
      </c>
      <c r="N33" s="31"/>
      <c r="O33" s="33">
        <f>IF(M$60&gt;0,M33/M$60*100,0)</f>
        <v>196.64950986298072</v>
      </c>
      <c r="P33" s="19"/>
      <c r="Q33" s="36">
        <v>0</v>
      </c>
      <c r="R33" s="31"/>
      <c r="S33" s="33">
        <f t="shared" si="2"/>
        <v>0</v>
      </c>
      <c r="T33" s="31"/>
      <c r="U33" s="33">
        <f>IF(S$60&gt;0,S33/S$60*100,0)</f>
        <v>0</v>
      </c>
      <c r="V33" s="19"/>
      <c r="W33" s="36">
        <f t="shared" si="3"/>
        <v>1293681</v>
      </c>
      <c r="X33" s="19"/>
      <c r="Y33" s="19"/>
      <c r="Z33" s="36">
        <v>0</v>
      </c>
      <c r="AA33" s="19"/>
      <c r="AB33" s="33">
        <f t="shared" si="4"/>
        <v>0</v>
      </c>
      <c r="AC33" s="19"/>
      <c r="AD33" s="36">
        <v>0</v>
      </c>
      <c r="AE33" s="19"/>
      <c r="AF33" s="33">
        <f t="shared" si="5"/>
        <v>0</v>
      </c>
      <c r="AG33" s="19"/>
      <c r="AH33" s="36">
        <v>0</v>
      </c>
      <c r="AI33" s="19"/>
      <c r="AJ33" s="33">
        <f t="shared" si="6"/>
        <v>0</v>
      </c>
      <c r="AK33" s="19"/>
      <c r="AL33" s="36">
        <v>149336</v>
      </c>
      <c r="AM33" s="19"/>
      <c r="AN33" s="30">
        <v>17</v>
      </c>
      <c r="AO33" s="19"/>
      <c r="AP33" s="35">
        <v>22901</v>
      </c>
      <c r="AQ33" s="19"/>
      <c r="AR33" s="35">
        <f>IF(E33,AP33,0)</f>
        <v>22901</v>
      </c>
      <c r="AS33" s="19"/>
      <c r="AT33" s="35">
        <f>IF(K33,AP33,0)</f>
        <v>22901</v>
      </c>
      <c r="AU33" s="19"/>
      <c r="AV33" s="35">
        <f>IF(Q33,AP33,0)</f>
        <v>0</v>
      </c>
    </row>
    <row r="34" spans="1:48" ht="8.85" customHeight="1" x14ac:dyDescent="0.25">
      <c r="A34" s="30">
        <v>18</v>
      </c>
      <c r="B34" s="31"/>
      <c r="C34" s="11" t="s">
        <v>106</v>
      </c>
      <c r="D34" s="31"/>
      <c r="E34" s="36">
        <v>1134508</v>
      </c>
      <c r="F34" s="31"/>
      <c r="G34" s="33">
        <f>(E34/$AP34)</f>
        <v>155.39076838789208</v>
      </c>
      <c r="H34" s="31"/>
      <c r="I34" s="33">
        <f>IF(G$60&gt;0,G34/G$60*100,0)</f>
        <v>95.737219533380014</v>
      </c>
      <c r="J34" s="19"/>
      <c r="K34" s="36">
        <v>35981</v>
      </c>
      <c r="L34" s="31"/>
      <c r="M34" s="33">
        <f t="shared" si="1"/>
        <v>4.9282290097246957</v>
      </c>
      <c r="N34" s="31"/>
      <c r="O34" s="33">
        <f>IF(M$60&gt;0,M34/M$60*100,0)</f>
        <v>147.15253271863963</v>
      </c>
      <c r="P34" s="19"/>
      <c r="Q34" s="36">
        <v>0</v>
      </c>
      <c r="R34" s="31"/>
      <c r="S34" s="33">
        <f t="shared" si="2"/>
        <v>0</v>
      </c>
      <c r="T34" s="31"/>
      <c r="U34" s="33">
        <f>IF(S$60&gt;0,S34/S$60*100,0)</f>
        <v>0</v>
      </c>
      <c r="V34" s="19"/>
      <c r="W34" s="36">
        <f t="shared" si="3"/>
        <v>1170489</v>
      </c>
      <c r="X34" s="19"/>
      <c r="Y34" s="19"/>
      <c r="Z34" s="36">
        <v>0</v>
      </c>
      <c r="AA34" s="19"/>
      <c r="AB34" s="33">
        <f t="shared" si="4"/>
        <v>0</v>
      </c>
      <c r="AC34" s="19"/>
      <c r="AD34" s="36">
        <v>0</v>
      </c>
      <c r="AE34" s="19"/>
      <c r="AF34" s="33">
        <f t="shared" si="5"/>
        <v>0</v>
      </c>
      <c r="AG34" s="19"/>
      <c r="AH34" s="36">
        <v>0</v>
      </c>
      <c r="AI34" s="19"/>
      <c r="AJ34" s="33">
        <f t="shared" si="6"/>
        <v>0</v>
      </c>
      <c r="AK34" s="19"/>
      <c r="AL34" s="36">
        <v>22996</v>
      </c>
      <c r="AM34" s="19"/>
      <c r="AN34" s="30">
        <v>18</v>
      </c>
      <c r="AO34" s="19"/>
      <c r="AP34" s="35">
        <v>7301</v>
      </c>
      <c r="AQ34" s="19"/>
      <c r="AR34" s="35">
        <f>IF(E34,AP34,0)</f>
        <v>7301</v>
      </c>
      <c r="AS34" s="19"/>
      <c r="AT34" s="35">
        <f>IF(K34,AP34,0)</f>
        <v>7301</v>
      </c>
      <c r="AU34" s="19"/>
      <c r="AV34" s="35">
        <f>IF(Q34,AP34,0)</f>
        <v>0</v>
      </c>
    </row>
    <row r="35" spans="1:48" ht="8.85" customHeight="1" x14ac:dyDescent="0.25">
      <c r="A35" s="30">
        <v>19</v>
      </c>
      <c r="B35" s="31"/>
      <c r="C35" s="11" t="s">
        <v>107</v>
      </c>
      <c r="D35" s="31"/>
      <c r="E35" s="36">
        <v>6244985</v>
      </c>
      <c r="F35" s="31"/>
      <c r="G35" s="33">
        <f>(E35/$AP35)</f>
        <v>78.522651544680684</v>
      </c>
      <c r="H35" s="31"/>
      <c r="I35" s="33">
        <f>IF(G$60&gt;0,G35/G$60*100,0)</f>
        <v>48.378294330269597</v>
      </c>
      <c r="J35" s="19"/>
      <c r="K35" s="36">
        <v>10272</v>
      </c>
      <c r="L35" s="31"/>
      <c r="M35" s="33">
        <f t="shared" si="1"/>
        <v>0.12915718399114812</v>
      </c>
      <c r="N35" s="31"/>
      <c r="O35" s="33">
        <f>IF(M$60&gt;0,M35/M$60*100,0)</f>
        <v>3.8565185801230655</v>
      </c>
      <c r="P35" s="19"/>
      <c r="Q35" s="36">
        <v>37188</v>
      </c>
      <c r="R35" s="31"/>
      <c r="S35" s="33">
        <f t="shared" si="2"/>
        <v>0.46759125372496257</v>
      </c>
      <c r="T35" s="31"/>
      <c r="U35" s="33">
        <f>IF(S$60&gt;0,S35/S$60*100,0)</f>
        <v>59.13168262185664</v>
      </c>
      <c r="V35" s="19"/>
      <c r="W35" s="36">
        <f t="shared" si="3"/>
        <v>6292445</v>
      </c>
      <c r="X35" s="19"/>
      <c r="Y35" s="19"/>
      <c r="Z35" s="36">
        <v>33347</v>
      </c>
      <c r="AA35" s="19"/>
      <c r="AB35" s="33">
        <f t="shared" si="4"/>
        <v>0.52995298329981433</v>
      </c>
      <c r="AC35" s="19"/>
      <c r="AD35" s="36">
        <v>0</v>
      </c>
      <c r="AE35" s="19"/>
      <c r="AF35" s="33">
        <f t="shared" si="5"/>
        <v>0</v>
      </c>
      <c r="AG35" s="19"/>
      <c r="AH35" s="36">
        <v>88469</v>
      </c>
      <c r="AI35" s="19"/>
      <c r="AJ35" s="33">
        <f t="shared" si="6"/>
        <v>1.4059558724788219</v>
      </c>
      <c r="AK35" s="19"/>
      <c r="AL35" s="36">
        <v>307609</v>
      </c>
      <c r="AM35" s="19"/>
      <c r="AN35" s="30">
        <v>19</v>
      </c>
      <c r="AO35" s="19"/>
      <c r="AP35" s="35">
        <v>79531</v>
      </c>
      <c r="AQ35" s="19"/>
      <c r="AR35" s="35">
        <f>IF(E35,AP35,0)</f>
        <v>79531</v>
      </c>
      <c r="AS35" s="19"/>
      <c r="AT35" s="35">
        <f>IF(K35,AP35,0)</f>
        <v>79531</v>
      </c>
      <c r="AU35" s="19"/>
      <c r="AV35" s="35">
        <f>IF(Q35,AP35,0)</f>
        <v>79531</v>
      </c>
    </row>
    <row r="36" spans="1:48" ht="8.85" customHeight="1" x14ac:dyDescent="0.25">
      <c r="A36" s="30">
        <v>20</v>
      </c>
      <c r="B36" s="31"/>
      <c r="C36" s="11" t="s">
        <v>108</v>
      </c>
      <c r="D36" s="31"/>
      <c r="E36" s="36">
        <v>2900769</v>
      </c>
      <c r="F36" s="31"/>
      <c r="G36" s="33">
        <f>(E36/$AP36)</f>
        <v>69.703215109573236</v>
      </c>
      <c r="H36" s="31"/>
      <c r="I36" s="33">
        <f>IF(G$60&gt;0,G36/G$60*100,0)</f>
        <v>42.944584651706975</v>
      </c>
      <c r="J36" s="19"/>
      <c r="K36" s="36">
        <v>4500</v>
      </c>
      <c r="L36" s="31"/>
      <c r="M36" s="33">
        <f t="shared" si="1"/>
        <v>0.10813148788927336</v>
      </c>
      <c r="N36" s="31"/>
      <c r="O36" s="33">
        <f>IF(M$60&gt;0,M36/M$60*100,0)</f>
        <v>3.2287100047792547</v>
      </c>
      <c r="P36" s="19"/>
      <c r="Q36" s="36">
        <v>64574</v>
      </c>
      <c r="R36" s="31"/>
      <c r="S36" s="33">
        <f t="shared" si="2"/>
        <v>1.5516628219915418</v>
      </c>
      <c r="T36" s="31"/>
      <c r="U36" s="33">
        <f>IF(S$60&gt;0,S36/S$60*100,0)</f>
        <v>196.22358800600475</v>
      </c>
      <c r="V36" s="19"/>
      <c r="W36" s="36">
        <f t="shared" si="3"/>
        <v>2969843</v>
      </c>
      <c r="X36" s="19"/>
      <c r="Y36" s="19"/>
      <c r="Z36" s="36">
        <v>35000</v>
      </c>
      <c r="AA36" s="19"/>
      <c r="AB36" s="33">
        <f t="shared" si="4"/>
        <v>1.1785134769750456</v>
      </c>
      <c r="AC36" s="19"/>
      <c r="AD36" s="36">
        <v>0</v>
      </c>
      <c r="AE36" s="19"/>
      <c r="AF36" s="33">
        <f t="shared" si="5"/>
        <v>0</v>
      </c>
      <c r="AG36" s="19"/>
      <c r="AH36" s="36">
        <v>0</v>
      </c>
      <c r="AI36" s="19"/>
      <c r="AJ36" s="33">
        <f t="shared" si="6"/>
        <v>0</v>
      </c>
      <c r="AK36" s="19"/>
      <c r="AL36" s="36">
        <v>6772</v>
      </c>
      <c r="AM36" s="19"/>
      <c r="AN36" s="30">
        <v>20</v>
      </c>
      <c r="AO36" s="19"/>
      <c r="AP36" s="35">
        <v>41616</v>
      </c>
      <c r="AQ36" s="19"/>
      <c r="AR36" s="35">
        <f>IF(E36,AP36,0)</f>
        <v>41616</v>
      </c>
      <c r="AS36" s="19"/>
      <c r="AT36" s="35">
        <f>IF(K36,AP36,0)</f>
        <v>41616</v>
      </c>
      <c r="AU36" s="19"/>
      <c r="AV36" s="35">
        <f>IF(Q36,AP36,0)</f>
        <v>41616</v>
      </c>
    </row>
    <row r="37" spans="1:48" ht="8.85" customHeight="1" x14ac:dyDescent="0.25">
      <c r="A37" s="37"/>
      <c r="B37" s="31"/>
      <c r="C37" s="11"/>
      <c r="D37" s="31"/>
      <c r="E37" s="31"/>
      <c r="F37" s="31"/>
      <c r="G37" s="38"/>
      <c r="H37" s="31"/>
      <c r="I37" s="38"/>
      <c r="J37" s="19"/>
      <c r="K37" s="31"/>
      <c r="L37" s="31"/>
      <c r="M37" s="38"/>
      <c r="N37" s="31"/>
      <c r="O37" s="38"/>
      <c r="P37" s="19"/>
      <c r="Q37" s="31"/>
      <c r="R37" s="31"/>
      <c r="S37" s="38"/>
      <c r="T37" s="31"/>
      <c r="U37" s="38"/>
      <c r="V37" s="19"/>
      <c r="W37" s="30"/>
      <c r="X37" s="19"/>
      <c r="Y37" s="19"/>
      <c r="Z37" s="31"/>
      <c r="AA37" s="19"/>
      <c r="AB37" s="38"/>
      <c r="AC37" s="19"/>
      <c r="AD37" s="31"/>
      <c r="AE37" s="19"/>
      <c r="AF37" s="38"/>
      <c r="AG37" s="19"/>
      <c r="AH37" s="31"/>
      <c r="AI37" s="19"/>
      <c r="AJ37" s="38"/>
      <c r="AK37" s="19"/>
      <c r="AL37" s="31"/>
      <c r="AM37" s="19"/>
      <c r="AN37" s="39"/>
      <c r="AO37" s="19"/>
      <c r="AP37" s="40"/>
      <c r="AQ37" s="19"/>
      <c r="AR37" s="19"/>
      <c r="AS37" s="19"/>
      <c r="AT37" s="19"/>
      <c r="AU37" s="19"/>
      <c r="AV37" s="19"/>
    </row>
    <row r="38" spans="1:48" ht="8.85" customHeight="1" x14ac:dyDescent="0.25">
      <c r="A38" s="30">
        <v>21</v>
      </c>
      <c r="B38" s="31"/>
      <c r="C38" s="11" t="s">
        <v>109</v>
      </c>
      <c r="D38" s="31"/>
      <c r="E38" s="36">
        <v>566579</v>
      </c>
      <c r="F38" s="31"/>
      <c r="G38" s="33">
        <f>(E38/$AP38)</f>
        <v>35.854891785849894</v>
      </c>
      <c r="H38" s="31"/>
      <c r="I38" s="33">
        <f>IF(G$60&gt;0,G38/G$60*100,0)</f>
        <v>22.090421984907078</v>
      </c>
      <c r="J38" s="19"/>
      <c r="K38" s="36">
        <v>0</v>
      </c>
      <c r="L38" s="31"/>
      <c r="M38" s="33">
        <f t="shared" si="1"/>
        <v>0</v>
      </c>
      <c r="N38" s="31"/>
      <c r="O38" s="33">
        <f>IF(M$60&gt;0,M38/M$60*100,0)</f>
        <v>0</v>
      </c>
      <c r="P38" s="19"/>
      <c r="Q38" s="36">
        <v>0</v>
      </c>
      <c r="R38" s="31"/>
      <c r="S38" s="33">
        <f>(Q38/$AP38)</f>
        <v>0</v>
      </c>
      <c r="T38" s="31"/>
      <c r="U38" s="33">
        <f>IF(S$60&gt;0,S38/S$60*100,0)</f>
        <v>0</v>
      </c>
      <c r="V38" s="19"/>
      <c r="W38" s="36">
        <f t="shared" si="3"/>
        <v>566579</v>
      </c>
      <c r="X38" s="19"/>
      <c r="Y38" s="19"/>
      <c r="Z38" s="36">
        <v>0</v>
      </c>
      <c r="AA38" s="19"/>
      <c r="AB38" s="33">
        <f t="shared" si="4"/>
        <v>0</v>
      </c>
      <c r="AC38" s="19"/>
      <c r="AD38" s="36">
        <v>0</v>
      </c>
      <c r="AE38" s="19"/>
      <c r="AF38" s="33">
        <f t="shared" si="5"/>
        <v>0</v>
      </c>
      <c r="AG38" s="19"/>
      <c r="AH38" s="36">
        <v>0</v>
      </c>
      <c r="AI38" s="19"/>
      <c r="AJ38" s="33">
        <f t="shared" si="6"/>
        <v>0</v>
      </c>
      <c r="AK38" s="19"/>
      <c r="AL38" s="36">
        <v>99886</v>
      </c>
      <c r="AM38" s="19"/>
      <c r="AN38" s="30">
        <v>21</v>
      </c>
      <c r="AO38" s="19"/>
      <c r="AP38" s="35">
        <v>15802</v>
      </c>
      <c r="AQ38" s="19"/>
      <c r="AR38" s="35">
        <f>IF(E38,AP38,0)</f>
        <v>15802</v>
      </c>
      <c r="AS38" s="19"/>
      <c r="AT38" s="35">
        <f>IF(K38,AP38,0)</f>
        <v>0</v>
      </c>
      <c r="AU38" s="19"/>
      <c r="AV38" s="35">
        <f>IF(Q38,AP38,0)</f>
        <v>0</v>
      </c>
    </row>
    <row r="39" spans="1:48" ht="8.85" customHeight="1" x14ac:dyDescent="0.25">
      <c r="A39" s="30">
        <v>22</v>
      </c>
      <c r="B39" s="31"/>
      <c r="C39" s="11" t="s">
        <v>110</v>
      </c>
      <c r="D39" s="31"/>
      <c r="E39" s="36">
        <v>2621898</v>
      </c>
      <c r="F39" s="31"/>
      <c r="G39" s="33">
        <f>(E39/$AP39)</f>
        <v>193.58372711163614</v>
      </c>
      <c r="H39" s="31"/>
      <c r="I39" s="33">
        <f>IF(G$60&gt;0,G39/G$60*100,0)</f>
        <v>119.2681391105131</v>
      </c>
      <c r="J39" s="19"/>
      <c r="K39" s="36">
        <v>0</v>
      </c>
      <c r="L39" s="31"/>
      <c r="M39" s="33">
        <f t="shared" si="1"/>
        <v>0</v>
      </c>
      <c r="N39" s="31"/>
      <c r="O39" s="33">
        <f>IF(M$60&gt;0,M39/M$60*100,0)</f>
        <v>0</v>
      </c>
      <c r="P39" s="19"/>
      <c r="Q39" s="36">
        <v>7756</v>
      </c>
      <c r="R39" s="31"/>
      <c r="S39" s="33">
        <f>(Q39/$AP39)</f>
        <v>0.5726520968694625</v>
      </c>
      <c r="T39" s="31"/>
      <c r="U39" s="33">
        <f>IF(S$60&gt;0,S39/S$60*100,0)</f>
        <v>72.41769766879203</v>
      </c>
      <c r="V39" s="19"/>
      <c r="W39" s="36">
        <f t="shared" si="3"/>
        <v>2629654</v>
      </c>
      <c r="X39" s="19"/>
      <c r="Y39" s="19"/>
      <c r="Z39" s="36">
        <v>0</v>
      </c>
      <c r="AA39" s="19"/>
      <c r="AB39" s="33">
        <f t="shared" si="4"/>
        <v>0</v>
      </c>
      <c r="AC39" s="19"/>
      <c r="AD39" s="36">
        <v>0</v>
      </c>
      <c r="AE39" s="19"/>
      <c r="AF39" s="33">
        <f t="shared" si="5"/>
        <v>0</v>
      </c>
      <c r="AG39" s="19"/>
      <c r="AH39" s="36">
        <v>0</v>
      </c>
      <c r="AI39" s="19"/>
      <c r="AJ39" s="33">
        <f t="shared" si="6"/>
        <v>0</v>
      </c>
      <c r="AK39" s="19"/>
      <c r="AL39" s="36">
        <v>1303920</v>
      </c>
      <c r="AM39" s="19"/>
      <c r="AN39" s="30">
        <v>22</v>
      </c>
      <c r="AO39" s="19"/>
      <c r="AP39" s="35">
        <v>13544</v>
      </c>
      <c r="AQ39" s="19"/>
      <c r="AR39" s="35">
        <f>IF(E39,AP39,0)</f>
        <v>13544</v>
      </c>
      <c r="AS39" s="19"/>
      <c r="AT39" s="35">
        <f>IF(K39,AP39,0)</f>
        <v>0</v>
      </c>
      <c r="AU39" s="19"/>
      <c r="AV39" s="35">
        <f>IF(Q39,AP39,0)</f>
        <v>13544</v>
      </c>
    </row>
    <row r="40" spans="1:48" ht="8.85" customHeight="1" x14ac:dyDescent="0.25">
      <c r="A40" s="30">
        <v>23</v>
      </c>
      <c r="B40" s="31"/>
      <c r="C40" s="11" t="s">
        <v>111</v>
      </c>
      <c r="D40" s="31"/>
      <c r="E40" s="36">
        <v>27565233</v>
      </c>
      <c r="F40" s="31"/>
      <c r="G40" s="33">
        <f>(E40/$AP40)</f>
        <v>150.45046338241875</v>
      </c>
      <c r="H40" s="31"/>
      <c r="I40" s="33">
        <f>IF(G$60&gt;0,G40/G$60*100,0)</f>
        <v>92.693466871766233</v>
      </c>
      <c r="J40" s="19"/>
      <c r="K40" s="36">
        <v>0</v>
      </c>
      <c r="L40" s="31"/>
      <c r="M40" s="33">
        <f t="shared" si="1"/>
        <v>0</v>
      </c>
      <c r="N40" s="31"/>
      <c r="O40" s="33">
        <f>IF(M$60&gt;0,M40/M$60*100,0)</f>
        <v>0</v>
      </c>
      <c r="P40" s="19"/>
      <c r="Q40" s="36">
        <v>220047</v>
      </c>
      <c r="R40" s="31"/>
      <c r="S40" s="33">
        <f t="shared" si="2"/>
        <v>1.2010119093102205</v>
      </c>
      <c r="T40" s="31"/>
      <c r="U40" s="33">
        <f>IF(S$60&gt;0,S40/S$60*100,0)</f>
        <v>151.88020408990533</v>
      </c>
      <c r="V40" s="19"/>
      <c r="W40" s="36">
        <f t="shared" si="3"/>
        <v>27785280</v>
      </c>
      <c r="X40" s="19"/>
      <c r="Y40" s="19"/>
      <c r="Z40" s="36">
        <v>0</v>
      </c>
      <c r="AA40" s="19"/>
      <c r="AB40" s="33">
        <f t="shared" si="4"/>
        <v>0</v>
      </c>
      <c r="AC40" s="19"/>
      <c r="AD40" s="36">
        <v>0</v>
      </c>
      <c r="AE40" s="19"/>
      <c r="AF40" s="33">
        <f t="shared" si="5"/>
        <v>0</v>
      </c>
      <c r="AG40" s="19"/>
      <c r="AH40" s="36">
        <v>1177880</v>
      </c>
      <c r="AI40" s="19"/>
      <c r="AJ40" s="33">
        <f t="shared" si="6"/>
        <v>4.2392230706330833</v>
      </c>
      <c r="AK40" s="19"/>
      <c r="AL40" s="36">
        <v>828</v>
      </c>
      <c r="AM40" s="19"/>
      <c r="AN40" s="30">
        <v>23</v>
      </c>
      <c r="AO40" s="19"/>
      <c r="AP40" s="35">
        <v>183218</v>
      </c>
      <c r="AQ40" s="19"/>
      <c r="AR40" s="35">
        <f>IF(E40,AP40,0)</f>
        <v>183218</v>
      </c>
      <c r="AS40" s="19"/>
      <c r="AT40" s="35">
        <f>IF(K40,AP40,0)</f>
        <v>0</v>
      </c>
      <c r="AU40" s="19"/>
      <c r="AV40" s="35">
        <f>IF(Q40,AP40,0)</f>
        <v>183218</v>
      </c>
    </row>
    <row r="41" spans="1:48" ht="8.85" customHeight="1" x14ac:dyDescent="0.25">
      <c r="A41" s="30">
        <v>24</v>
      </c>
      <c r="B41" s="31"/>
      <c r="C41" s="11" t="s">
        <v>112</v>
      </c>
      <c r="D41" s="31"/>
      <c r="E41" s="36">
        <v>35208648</v>
      </c>
      <c r="F41" s="31"/>
      <c r="G41" s="33">
        <f>(E41/$AP41)</f>
        <v>142.49494307673007</v>
      </c>
      <c r="H41" s="31"/>
      <c r="I41" s="33">
        <f>IF(G$60&gt;0,G41/G$60*100,0)</f>
        <v>87.792021297427169</v>
      </c>
      <c r="J41" s="19"/>
      <c r="K41" s="36">
        <v>0</v>
      </c>
      <c r="L41" s="31"/>
      <c r="M41" s="33">
        <f t="shared" si="1"/>
        <v>0</v>
      </c>
      <c r="N41" s="31"/>
      <c r="O41" s="33">
        <f>IF(M$60&gt;0,M41/M$60*100,0)</f>
        <v>0</v>
      </c>
      <c r="P41" s="19"/>
      <c r="Q41" s="36">
        <v>0</v>
      </c>
      <c r="R41" s="31"/>
      <c r="S41" s="33">
        <f t="shared" si="2"/>
        <v>0</v>
      </c>
      <c r="T41" s="31"/>
      <c r="U41" s="33">
        <f>IF(S$60&gt;0,S41/S$60*100,0)</f>
        <v>0</v>
      </c>
      <c r="V41" s="19"/>
      <c r="W41" s="36">
        <f t="shared" si="3"/>
        <v>35208648</v>
      </c>
      <c r="X41" s="19"/>
      <c r="Y41" s="19"/>
      <c r="Z41" s="36">
        <v>600000</v>
      </c>
      <c r="AA41" s="19"/>
      <c r="AB41" s="33">
        <f t="shared" si="4"/>
        <v>1.7041267815793439</v>
      </c>
      <c r="AC41" s="19"/>
      <c r="AD41" s="36">
        <v>0</v>
      </c>
      <c r="AE41" s="19"/>
      <c r="AF41" s="33">
        <f t="shared" si="5"/>
        <v>0</v>
      </c>
      <c r="AG41" s="19"/>
      <c r="AH41" s="36">
        <v>6622419</v>
      </c>
      <c r="AI41" s="19"/>
      <c r="AJ41" s="33">
        <f t="shared" si="6"/>
        <v>18.809069294566495</v>
      </c>
      <c r="AK41" s="19"/>
      <c r="AL41" s="36">
        <v>483330</v>
      </c>
      <c r="AM41" s="19"/>
      <c r="AN41" s="30">
        <v>24</v>
      </c>
      <c r="AO41" s="19"/>
      <c r="AP41" s="35">
        <v>247087</v>
      </c>
      <c r="AQ41" s="19"/>
      <c r="AR41" s="35">
        <f>IF(E41,AP41,0)</f>
        <v>247087</v>
      </c>
      <c r="AS41" s="19"/>
      <c r="AT41" s="35">
        <f>IF(K41,AP41,0)</f>
        <v>0</v>
      </c>
      <c r="AU41" s="19"/>
      <c r="AV41" s="35">
        <f>IF(Q41,AP41,0)</f>
        <v>0</v>
      </c>
    </row>
    <row r="42" spans="1:48" ht="8.85" customHeight="1" x14ac:dyDescent="0.25">
      <c r="A42" s="30">
        <v>25</v>
      </c>
      <c r="B42" s="31"/>
      <c r="C42" s="11" t="s">
        <v>113</v>
      </c>
      <c r="D42" s="31"/>
      <c r="E42" s="36">
        <v>244160</v>
      </c>
      <c r="F42" s="31"/>
      <c r="G42" s="33">
        <f>(E42/$AP42)</f>
        <v>63.303085299455539</v>
      </c>
      <c r="H42" s="31"/>
      <c r="I42" s="33">
        <f>IF(G$60&gt;0,G42/G$60*100,0)</f>
        <v>39.001424842214</v>
      </c>
      <c r="J42" s="19"/>
      <c r="K42" s="36">
        <v>0</v>
      </c>
      <c r="L42" s="31"/>
      <c r="M42" s="33">
        <f t="shared" si="1"/>
        <v>0</v>
      </c>
      <c r="N42" s="31"/>
      <c r="O42" s="33">
        <f>IF(M$60&gt;0,M42/M$60*100,0)</f>
        <v>0</v>
      </c>
      <c r="P42" s="19"/>
      <c r="Q42" s="36">
        <v>0</v>
      </c>
      <c r="R42" s="31"/>
      <c r="S42" s="33">
        <f t="shared" si="2"/>
        <v>0</v>
      </c>
      <c r="T42" s="31"/>
      <c r="U42" s="33">
        <f>IF(S$60&gt;0,S42/S$60*100,0)</f>
        <v>0</v>
      </c>
      <c r="V42" s="19"/>
      <c r="W42" s="36">
        <f t="shared" si="3"/>
        <v>244160</v>
      </c>
      <c r="X42" s="19"/>
      <c r="Y42" s="19"/>
      <c r="Z42" s="36">
        <v>0</v>
      </c>
      <c r="AA42" s="19"/>
      <c r="AB42" s="33">
        <f t="shared" si="4"/>
        <v>0</v>
      </c>
      <c r="AC42" s="19"/>
      <c r="AD42" s="36">
        <v>0</v>
      </c>
      <c r="AE42" s="19"/>
      <c r="AF42" s="33">
        <f t="shared" si="5"/>
        <v>0</v>
      </c>
      <c r="AG42" s="19"/>
      <c r="AH42" s="36">
        <v>35000</v>
      </c>
      <c r="AI42" s="19"/>
      <c r="AJ42" s="33">
        <f t="shared" si="6"/>
        <v>14.334862385321101</v>
      </c>
      <c r="AK42" s="19"/>
      <c r="AL42" s="36">
        <v>2500</v>
      </c>
      <c r="AM42" s="19"/>
      <c r="AN42" s="30">
        <v>25</v>
      </c>
      <c r="AO42" s="19"/>
      <c r="AP42" s="35">
        <v>3857</v>
      </c>
      <c r="AQ42" s="19"/>
      <c r="AR42" s="35">
        <f>IF(E42,AP42,0)</f>
        <v>3857</v>
      </c>
      <c r="AS42" s="19"/>
      <c r="AT42" s="35">
        <f>IF(K42,AP42,0)</f>
        <v>0</v>
      </c>
      <c r="AU42" s="19"/>
      <c r="AV42" s="35">
        <f>IF(Q42,AP42,0)</f>
        <v>0</v>
      </c>
    </row>
    <row r="43" spans="1:48" ht="8.85" customHeight="1" x14ac:dyDescent="0.25">
      <c r="A43" s="37"/>
      <c r="B43" s="31"/>
      <c r="C43" s="11"/>
      <c r="D43" s="31"/>
      <c r="E43" s="31"/>
      <c r="F43" s="31"/>
      <c r="G43" s="38"/>
      <c r="H43" s="31"/>
      <c r="I43" s="38"/>
      <c r="J43" s="19"/>
      <c r="K43" s="31"/>
      <c r="L43" s="31"/>
      <c r="M43" s="38"/>
      <c r="N43" s="31"/>
      <c r="O43" s="38"/>
      <c r="P43" s="19"/>
      <c r="Q43" s="31"/>
      <c r="R43" s="31"/>
      <c r="S43" s="38"/>
      <c r="T43" s="31"/>
      <c r="U43" s="38"/>
      <c r="V43" s="19"/>
      <c r="W43" s="30"/>
      <c r="X43" s="19"/>
      <c r="Y43" s="19"/>
      <c r="Z43" s="31"/>
      <c r="AA43" s="19"/>
      <c r="AB43" s="38"/>
      <c r="AC43" s="19"/>
      <c r="AD43" s="31"/>
      <c r="AE43" s="19"/>
      <c r="AF43" s="38"/>
      <c r="AG43" s="19"/>
      <c r="AH43" s="31"/>
      <c r="AI43" s="19"/>
      <c r="AJ43" s="38"/>
      <c r="AK43" s="19"/>
      <c r="AL43" s="31"/>
      <c r="AM43" s="19"/>
      <c r="AN43" s="39"/>
      <c r="AO43" s="19"/>
      <c r="AP43" s="40"/>
      <c r="AQ43" s="19"/>
      <c r="AR43" s="19"/>
      <c r="AS43" s="19"/>
      <c r="AT43" s="19"/>
      <c r="AU43" s="19"/>
      <c r="AV43" s="19"/>
    </row>
    <row r="44" spans="1:48" ht="8.85" customHeight="1" x14ac:dyDescent="0.25">
      <c r="A44" s="30">
        <v>26</v>
      </c>
      <c r="B44" s="31"/>
      <c r="C44" s="11" t="s">
        <v>114</v>
      </c>
      <c r="D44" s="31"/>
      <c r="E44" s="36">
        <v>5420220</v>
      </c>
      <c r="F44" s="31"/>
      <c r="G44" s="33">
        <v>0</v>
      </c>
      <c r="H44" s="31"/>
      <c r="I44" s="33">
        <f>IF(G$60&gt;0,G44/G$60*100,0)</f>
        <v>0</v>
      </c>
      <c r="J44" s="19"/>
      <c r="K44" s="36">
        <v>0</v>
      </c>
      <c r="L44" s="31"/>
      <c r="M44" s="33">
        <v>0</v>
      </c>
      <c r="N44" s="31"/>
      <c r="O44" s="33">
        <f>IF(M$60&gt;0,M44/M$60*100,0)</f>
        <v>0</v>
      </c>
      <c r="P44" s="19"/>
      <c r="Q44" s="36">
        <v>0</v>
      </c>
      <c r="R44" s="31"/>
      <c r="S44" s="33">
        <v>0</v>
      </c>
      <c r="T44" s="31"/>
      <c r="U44" s="33">
        <f>IF(S$60&gt;0,S44/S$60*100,0)</f>
        <v>0</v>
      </c>
      <c r="V44" s="19"/>
      <c r="W44" s="36">
        <f t="shared" si="3"/>
        <v>5420220</v>
      </c>
      <c r="X44" s="19"/>
      <c r="Y44" s="19"/>
      <c r="Z44" s="36">
        <v>0</v>
      </c>
      <c r="AA44" s="19"/>
      <c r="AB44" s="33">
        <f t="shared" si="4"/>
        <v>0</v>
      </c>
      <c r="AC44" s="19"/>
      <c r="AD44" s="36">
        <v>0</v>
      </c>
      <c r="AE44" s="19"/>
      <c r="AF44" s="33">
        <f t="shared" si="5"/>
        <v>0</v>
      </c>
      <c r="AG44" s="19"/>
      <c r="AH44" s="36">
        <v>0</v>
      </c>
      <c r="AI44" s="19"/>
      <c r="AJ44" s="33">
        <f t="shared" si="6"/>
        <v>0</v>
      </c>
      <c r="AK44" s="19"/>
      <c r="AL44" s="36">
        <v>0</v>
      </c>
      <c r="AM44" s="19"/>
      <c r="AN44" s="30">
        <v>26</v>
      </c>
      <c r="AO44" s="19"/>
      <c r="AP44" s="35">
        <v>32018</v>
      </c>
      <c r="AQ44" s="19"/>
      <c r="AR44" s="35">
        <f>IF(E44,AP44,0)</f>
        <v>32018</v>
      </c>
      <c r="AS44" s="19"/>
      <c r="AT44" s="35">
        <f>IF(K44,AP44,0)</f>
        <v>0</v>
      </c>
      <c r="AU44" s="19"/>
      <c r="AV44" s="35">
        <f>IF(Q44,AP44,0)</f>
        <v>0</v>
      </c>
    </row>
    <row r="45" spans="1:48" ht="8.85" customHeight="1" x14ac:dyDescent="0.25">
      <c r="A45" s="30">
        <v>27</v>
      </c>
      <c r="B45" s="31"/>
      <c r="C45" s="11" t="s">
        <v>115</v>
      </c>
      <c r="D45" s="31"/>
      <c r="E45" s="36">
        <v>1699026</v>
      </c>
      <c r="F45" s="31"/>
      <c r="G45" s="33">
        <f>(E45/$AP45)</f>
        <v>138.27834296410842</v>
      </c>
      <c r="H45" s="31"/>
      <c r="I45" s="33">
        <f>IF(G$60&gt;0,G45/G$60*100,0)</f>
        <v>85.194147724533579</v>
      </c>
      <c r="J45" s="19"/>
      <c r="K45" s="36">
        <v>0</v>
      </c>
      <c r="L45" s="31"/>
      <c r="M45" s="33">
        <f t="shared" si="1"/>
        <v>0</v>
      </c>
      <c r="N45" s="31"/>
      <c r="O45" s="33">
        <f>IF(M$60&gt;0,M45/M$60*100,0)</f>
        <v>0</v>
      </c>
      <c r="P45" s="19"/>
      <c r="Q45" s="36">
        <v>0</v>
      </c>
      <c r="R45" s="31"/>
      <c r="S45" s="33">
        <f t="shared" si="2"/>
        <v>0</v>
      </c>
      <c r="T45" s="31"/>
      <c r="U45" s="33">
        <f>IF(S$60&gt;0,S45/S$60*100,0)</f>
        <v>0</v>
      </c>
      <c r="V45" s="19"/>
      <c r="W45" s="36">
        <f t="shared" si="3"/>
        <v>1699026</v>
      </c>
      <c r="X45" s="19"/>
      <c r="Y45" s="19"/>
      <c r="Z45" s="36">
        <v>201566</v>
      </c>
      <c r="AA45" s="19"/>
      <c r="AB45" s="33">
        <f t="shared" si="4"/>
        <v>11.86362068620492</v>
      </c>
      <c r="AC45" s="19"/>
      <c r="AD45" s="36">
        <v>743835</v>
      </c>
      <c r="AE45" s="19"/>
      <c r="AF45" s="33">
        <f t="shared" si="5"/>
        <v>43.780083412496332</v>
      </c>
      <c r="AG45" s="19"/>
      <c r="AH45" s="36">
        <v>0</v>
      </c>
      <c r="AI45" s="19"/>
      <c r="AJ45" s="33">
        <f t="shared" si="6"/>
        <v>0</v>
      </c>
      <c r="AK45" s="19"/>
      <c r="AL45" s="36">
        <v>24972</v>
      </c>
      <c r="AM45" s="19"/>
      <c r="AN45" s="30">
        <v>27</v>
      </c>
      <c r="AO45" s="19"/>
      <c r="AP45" s="35">
        <v>12287</v>
      </c>
      <c r="AQ45" s="19"/>
      <c r="AR45" s="35">
        <f>IF(E45,AP45,0)</f>
        <v>12287</v>
      </c>
      <c r="AS45" s="19"/>
      <c r="AT45" s="35">
        <f>IF(K45,AP45,0)</f>
        <v>0</v>
      </c>
      <c r="AU45" s="19"/>
      <c r="AV45" s="35">
        <f>IF(Q45,AP45,0)</f>
        <v>0</v>
      </c>
    </row>
    <row r="46" spans="1:48" ht="8.85" customHeight="1" x14ac:dyDescent="0.25">
      <c r="A46" s="30">
        <v>28</v>
      </c>
      <c r="B46" s="31"/>
      <c r="C46" s="11" t="s">
        <v>116</v>
      </c>
      <c r="D46" s="31"/>
      <c r="E46" s="36">
        <v>8629747</v>
      </c>
      <c r="F46" s="31"/>
      <c r="G46" s="33">
        <f t="shared" ref="G46:G58" si="7">(E46/$AP46)</f>
        <v>89.725896505474168</v>
      </c>
      <c r="H46" s="31"/>
      <c r="I46" s="33">
        <f>IF(G$60&gt;0,G46/G$60*100,0)</f>
        <v>55.28068327798583</v>
      </c>
      <c r="J46" s="19"/>
      <c r="K46" s="36">
        <v>0</v>
      </c>
      <c r="L46" s="31"/>
      <c r="M46" s="33">
        <f t="shared" si="1"/>
        <v>0</v>
      </c>
      <c r="N46" s="31"/>
      <c r="O46" s="33">
        <f>IF(M$60&gt;0,M46/M$60*100,0)</f>
        <v>0</v>
      </c>
      <c r="P46" s="19"/>
      <c r="Q46" s="36">
        <v>0</v>
      </c>
      <c r="R46" s="31"/>
      <c r="S46" s="33">
        <f t="shared" si="2"/>
        <v>0</v>
      </c>
      <c r="T46" s="31"/>
      <c r="U46" s="33">
        <f>IF(S$60&gt;0,S46/S$60*100,0)</f>
        <v>0</v>
      </c>
      <c r="V46" s="19"/>
      <c r="W46" s="36">
        <f t="shared" si="3"/>
        <v>8629747</v>
      </c>
      <c r="X46" s="19"/>
      <c r="Y46" s="19"/>
      <c r="Z46" s="36">
        <v>1996170</v>
      </c>
      <c r="AA46" s="19"/>
      <c r="AB46" s="33">
        <f t="shared" si="4"/>
        <v>23.13126908587239</v>
      </c>
      <c r="AC46" s="19"/>
      <c r="AD46" s="36">
        <v>572305</v>
      </c>
      <c r="AE46" s="19"/>
      <c r="AF46" s="33">
        <f t="shared" si="5"/>
        <v>6.631770317252637</v>
      </c>
      <c r="AG46" s="19"/>
      <c r="AH46" s="36">
        <v>3330096</v>
      </c>
      <c r="AI46" s="19"/>
      <c r="AJ46" s="33">
        <f t="shared" si="6"/>
        <v>38.588570441288716</v>
      </c>
      <c r="AK46" s="19"/>
      <c r="AL46" s="36">
        <v>208582</v>
      </c>
      <c r="AM46" s="19"/>
      <c r="AN46" s="30">
        <v>28</v>
      </c>
      <c r="AO46" s="19"/>
      <c r="AP46" s="35">
        <v>96179</v>
      </c>
      <c r="AQ46" s="19"/>
      <c r="AR46" s="35">
        <f>IF(E46,AP46,0)</f>
        <v>96179</v>
      </c>
      <c r="AS46" s="19"/>
      <c r="AT46" s="35">
        <f>IF(K46,AP46,0)</f>
        <v>0</v>
      </c>
      <c r="AU46" s="19"/>
      <c r="AV46" s="35">
        <f>IF(Q46,AP46,0)</f>
        <v>0</v>
      </c>
    </row>
    <row r="47" spans="1:48" ht="8.85" customHeight="1" x14ac:dyDescent="0.25">
      <c r="A47" s="30">
        <v>29</v>
      </c>
      <c r="B47" s="31"/>
      <c r="C47" s="11" t="s">
        <v>117</v>
      </c>
      <c r="D47" s="31"/>
      <c r="E47" s="36">
        <v>571198</v>
      </c>
      <c r="F47" s="31"/>
      <c r="G47" s="33">
        <f t="shared" si="7"/>
        <v>33.155212444857206</v>
      </c>
      <c r="H47" s="31"/>
      <c r="I47" s="33">
        <f>IF(G$60&gt;0,G47/G$60*100,0)</f>
        <v>20.42713274050891</v>
      </c>
      <c r="J47" s="19"/>
      <c r="K47" s="36">
        <v>0</v>
      </c>
      <c r="L47" s="31"/>
      <c r="M47" s="33">
        <f t="shared" si="1"/>
        <v>0</v>
      </c>
      <c r="N47" s="31"/>
      <c r="O47" s="33">
        <f>IF(M$60&gt;0,M47/M$60*100,0)</f>
        <v>0</v>
      </c>
      <c r="P47" s="19"/>
      <c r="Q47" s="36">
        <v>0</v>
      </c>
      <c r="R47" s="31"/>
      <c r="S47" s="33">
        <f t="shared" si="2"/>
        <v>0</v>
      </c>
      <c r="T47" s="31"/>
      <c r="U47" s="33">
        <f>IF(S$60&gt;0,S47/S$60*100,0)</f>
        <v>0</v>
      </c>
      <c r="V47" s="19"/>
      <c r="W47" s="36">
        <f t="shared" si="3"/>
        <v>571198</v>
      </c>
      <c r="X47" s="19"/>
      <c r="Y47" s="19"/>
      <c r="Z47" s="36">
        <v>2400</v>
      </c>
      <c r="AA47" s="19"/>
      <c r="AB47" s="33">
        <f t="shared" si="4"/>
        <v>0.42016953840874788</v>
      </c>
      <c r="AC47" s="19"/>
      <c r="AD47" s="36">
        <v>158979</v>
      </c>
      <c r="AE47" s="19"/>
      <c r="AF47" s="33">
        <f t="shared" si="5"/>
        <v>27.832555436118472</v>
      </c>
      <c r="AG47" s="19"/>
      <c r="AH47" s="36">
        <v>0</v>
      </c>
      <c r="AI47" s="19"/>
      <c r="AJ47" s="33">
        <f t="shared" si="6"/>
        <v>0</v>
      </c>
      <c r="AK47" s="19"/>
      <c r="AL47" s="36">
        <v>34159</v>
      </c>
      <c r="AM47" s="19"/>
      <c r="AN47" s="30">
        <v>29</v>
      </c>
      <c r="AO47" s="19"/>
      <c r="AP47" s="35">
        <v>17228</v>
      </c>
      <c r="AQ47" s="19"/>
      <c r="AR47" s="35">
        <f>IF(E47,AP47,0)</f>
        <v>17228</v>
      </c>
      <c r="AS47" s="19"/>
      <c r="AT47" s="35">
        <f>IF(K47,AP47,0)</f>
        <v>0</v>
      </c>
      <c r="AU47" s="19"/>
      <c r="AV47" s="35">
        <f>IF(Q47,AP47,0)</f>
        <v>0</v>
      </c>
    </row>
    <row r="48" spans="1:48" ht="8.85" customHeight="1" x14ac:dyDescent="0.25">
      <c r="A48" s="30">
        <v>30</v>
      </c>
      <c r="B48" s="31"/>
      <c r="C48" s="11" t="s">
        <v>118</v>
      </c>
      <c r="D48" s="31"/>
      <c r="E48" s="36">
        <v>84583524</v>
      </c>
      <c r="F48" s="31"/>
      <c r="G48" s="33">
        <v>0</v>
      </c>
      <c r="H48" s="31"/>
      <c r="I48" s="33">
        <f>IF(G$60&gt;0,G48/G$60*100,0)</f>
        <v>0</v>
      </c>
      <c r="J48" s="19"/>
      <c r="K48" s="36">
        <v>0</v>
      </c>
      <c r="L48" s="31"/>
      <c r="M48" s="33">
        <v>0</v>
      </c>
      <c r="N48" s="31"/>
      <c r="O48" s="33">
        <f>IF(M$60&gt;0,M48/M$60*100,0)</f>
        <v>0</v>
      </c>
      <c r="P48" s="19"/>
      <c r="Q48" s="36">
        <v>0</v>
      </c>
      <c r="R48" s="31"/>
      <c r="S48" s="33">
        <v>0</v>
      </c>
      <c r="T48" s="31"/>
      <c r="U48" s="33">
        <f>IF(S$60&gt;0,S48/S$60*100,0)</f>
        <v>0</v>
      </c>
      <c r="V48" s="19"/>
      <c r="W48" s="36">
        <f t="shared" si="3"/>
        <v>84583524</v>
      </c>
      <c r="X48" s="19"/>
      <c r="Y48" s="19"/>
      <c r="Z48" s="36">
        <v>170061</v>
      </c>
      <c r="AA48" s="19"/>
      <c r="AB48" s="33">
        <f t="shared" si="4"/>
        <v>0.201056886681619</v>
      </c>
      <c r="AC48" s="19"/>
      <c r="AD48" s="36">
        <v>4133</v>
      </c>
      <c r="AE48" s="19"/>
      <c r="AF48" s="33">
        <f t="shared" si="5"/>
        <v>4.8862944040969488E-3</v>
      </c>
      <c r="AG48" s="19"/>
      <c r="AH48" s="36">
        <v>56548926</v>
      </c>
      <c r="AI48" s="19"/>
      <c r="AJ48" s="33">
        <f t="shared" si="6"/>
        <v>66.855722398135129</v>
      </c>
      <c r="AK48" s="19"/>
      <c r="AL48" s="36">
        <v>12813198</v>
      </c>
      <c r="AM48" s="19"/>
      <c r="AN48" s="30">
        <v>30</v>
      </c>
      <c r="AO48" s="19"/>
      <c r="AP48" s="35">
        <v>221679</v>
      </c>
      <c r="AQ48" s="19"/>
      <c r="AR48" s="35">
        <f>IF(E48,AP48,0)</f>
        <v>221679</v>
      </c>
      <c r="AS48" s="19"/>
      <c r="AT48" s="35">
        <f>IF(K48,AP48,0)</f>
        <v>0</v>
      </c>
      <c r="AU48" s="19"/>
      <c r="AV48" s="35">
        <f>IF(Q48,AP48,0)</f>
        <v>0</v>
      </c>
    </row>
    <row r="49" spans="1:48" ht="8.85" customHeight="1" x14ac:dyDescent="0.25">
      <c r="A49" s="37"/>
      <c r="B49" s="31"/>
      <c r="C49" s="11"/>
      <c r="D49" s="31"/>
      <c r="E49" s="31"/>
      <c r="F49" s="31"/>
      <c r="G49" s="38"/>
      <c r="H49" s="31"/>
      <c r="I49" s="38"/>
      <c r="J49" s="19"/>
      <c r="K49" s="31"/>
      <c r="L49" s="31"/>
      <c r="M49" s="38"/>
      <c r="N49" s="31"/>
      <c r="O49" s="38"/>
      <c r="P49" s="19"/>
      <c r="Q49" s="31"/>
      <c r="R49" s="31"/>
      <c r="S49" s="38"/>
      <c r="T49" s="31"/>
      <c r="U49" s="38"/>
      <c r="V49" s="19"/>
      <c r="W49" s="30"/>
      <c r="X49" s="19"/>
      <c r="Y49" s="19"/>
      <c r="Z49" s="31"/>
      <c r="AA49" s="19"/>
      <c r="AB49" s="38"/>
      <c r="AC49" s="19"/>
      <c r="AD49" s="31"/>
      <c r="AE49" s="19"/>
      <c r="AF49" s="38"/>
      <c r="AG49" s="19"/>
      <c r="AH49" s="31"/>
      <c r="AI49" s="19"/>
      <c r="AJ49" s="38"/>
      <c r="AK49" s="19"/>
      <c r="AL49" s="31"/>
      <c r="AM49" s="19"/>
      <c r="AN49" s="39"/>
      <c r="AO49" s="19"/>
      <c r="AP49" s="40"/>
      <c r="AQ49" s="19"/>
      <c r="AR49" s="19"/>
      <c r="AS49" s="19"/>
      <c r="AT49" s="19"/>
      <c r="AU49" s="19"/>
      <c r="AV49" s="19"/>
    </row>
    <row r="50" spans="1:48" ht="8.85" customHeight="1" x14ac:dyDescent="0.25">
      <c r="A50" s="30">
        <v>31</v>
      </c>
      <c r="B50" s="31"/>
      <c r="C50" s="11" t="s">
        <v>119</v>
      </c>
      <c r="D50" s="31"/>
      <c r="E50" s="36">
        <v>11030546</v>
      </c>
      <c r="F50" s="31"/>
      <c r="G50" s="33">
        <f t="shared" si="7"/>
        <v>110.69955039942194</v>
      </c>
      <c r="H50" s="31"/>
      <c r="I50" s="33">
        <f>IF(G$60&gt;0,G50/G$60*100,0)</f>
        <v>68.20268197902621</v>
      </c>
      <c r="J50" s="19"/>
      <c r="K50" s="36">
        <v>464256</v>
      </c>
      <c r="L50" s="31"/>
      <c r="M50" s="33">
        <f t="shared" si="1"/>
        <v>4.6591465617598651</v>
      </c>
      <c r="N50" s="31"/>
      <c r="O50" s="33">
        <f>IF(M$60&gt;0,M50/M$60*100,0)</f>
        <v>139.11797027236884</v>
      </c>
      <c r="P50" s="19"/>
      <c r="Q50" s="36">
        <v>80407</v>
      </c>
      <c r="R50" s="31"/>
      <c r="S50" s="33">
        <f t="shared" si="2"/>
        <v>0.80694271606920642</v>
      </c>
      <c r="T50" s="31"/>
      <c r="U50" s="33">
        <f>IF(S$60&gt;0,S50/S$60*100,0)</f>
        <v>102.04613580879722</v>
      </c>
      <c r="V50" s="19"/>
      <c r="W50" s="36">
        <f t="shared" si="3"/>
        <v>11575209</v>
      </c>
      <c r="X50" s="19"/>
      <c r="Y50" s="19"/>
      <c r="Z50" s="36">
        <v>0</v>
      </c>
      <c r="AA50" s="19"/>
      <c r="AB50" s="33">
        <f t="shared" si="4"/>
        <v>0</v>
      </c>
      <c r="AC50" s="19"/>
      <c r="AD50" s="36">
        <v>0</v>
      </c>
      <c r="AE50" s="19"/>
      <c r="AF50" s="33">
        <f t="shared" si="5"/>
        <v>0</v>
      </c>
      <c r="AG50" s="19"/>
      <c r="AH50" s="36">
        <v>1371820</v>
      </c>
      <c r="AI50" s="19"/>
      <c r="AJ50" s="33">
        <f t="shared" si="6"/>
        <v>11.851362683818495</v>
      </c>
      <c r="AK50" s="19"/>
      <c r="AL50" s="36">
        <v>0</v>
      </c>
      <c r="AM50" s="19"/>
      <c r="AN50" s="30">
        <v>31</v>
      </c>
      <c r="AO50" s="19"/>
      <c r="AP50" s="35">
        <v>99644</v>
      </c>
      <c r="AQ50" s="19"/>
      <c r="AR50" s="35">
        <f>IF(E50,AP50,0)</f>
        <v>99644</v>
      </c>
      <c r="AS50" s="19"/>
      <c r="AT50" s="35">
        <f>IF(K50,AP50,0)</f>
        <v>99644</v>
      </c>
      <c r="AU50" s="19"/>
      <c r="AV50" s="35">
        <f>IF(Q50,AP50,0)</f>
        <v>99644</v>
      </c>
    </row>
    <row r="51" spans="1:48" ht="8.85" customHeight="1" x14ac:dyDescent="0.25">
      <c r="A51" s="30">
        <v>32</v>
      </c>
      <c r="B51" s="31"/>
      <c r="C51" s="11" t="s">
        <v>120</v>
      </c>
      <c r="D51" s="31"/>
      <c r="E51" s="36">
        <v>2194437</v>
      </c>
      <c r="F51" s="31"/>
      <c r="G51" s="33">
        <f t="shared" si="7"/>
        <v>86.137423457371639</v>
      </c>
      <c r="H51" s="31"/>
      <c r="I51" s="33">
        <f>IF(G$60&gt;0,G51/G$60*100,0)</f>
        <v>53.069802698914195</v>
      </c>
      <c r="J51" s="19"/>
      <c r="K51" s="36">
        <v>0</v>
      </c>
      <c r="L51" s="31"/>
      <c r="M51" s="33">
        <f t="shared" si="1"/>
        <v>0</v>
      </c>
      <c r="N51" s="31"/>
      <c r="O51" s="33">
        <f>IF(M$60&gt;0,M51/M$60*100,0)</f>
        <v>0</v>
      </c>
      <c r="P51" s="19"/>
      <c r="Q51" s="36">
        <v>16544</v>
      </c>
      <c r="R51" s="31"/>
      <c r="S51" s="33">
        <f t="shared" si="2"/>
        <v>0.64939550949913649</v>
      </c>
      <c r="T51" s="31"/>
      <c r="U51" s="33">
        <f>IF(S$60&gt;0,S51/S$60*100,0)</f>
        <v>82.122684840355546</v>
      </c>
      <c r="V51" s="19"/>
      <c r="W51" s="36">
        <f t="shared" si="3"/>
        <v>2210981</v>
      </c>
      <c r="X51" s="19"/>
      <c r="Y51" s="19"/>
      <c r="Z51" s="36">
        <v>3000</v>
      </c>
      <c r="AA51" s="19"/>
      <c r="AB51" s="33">
        <f t="shared" si="4"/>
        <v>0.1356863763189281</v>
      </c>
      <c r="AC51" s="19"/>
      <c r="AD51" s="36">
        <v>0</v>
      </c>
      <c r="AE51" s="19"/>
      <c r="AF51" s="33">
        <f t="shared" si="5"/>
        <v>0</v>
      </c>
      <c r="AG51" s="19"/>
      <c r="AH51" s="36">
        <v>0</v>
      </c>
      <c r="AI51" s="19"/>
      <c r="AJ51" s="33">
        <f t="shared" si="6"/>
        <v>0</v>
      </c>
      <c r="AK51" s="19"/>
      <c r="AL51" s="36">
        <v>0</v>
      </c>
      <c r="AM51" s="19"/>
      <c r="AN51" s="30">
        <v>32</v>
      </c>
      <c r="AO51" s="19"/>
      <c r="AP51" s="35">
        <v>25476</v>
      </c>
      <c r="AQ51" s="19"/>
      <c r="AR51" s="35">
        <f>IF(E51,AP51,0)</f>
        <v>25476</v>
      </c>
      <c r="AS51" s="19"/>
      <c r="AT51" s="35">
        <f>IF(K51,AP51,0)</f>
        <v>0</v>
      </c>
      <c r="AU51" s="19"/>
      <c r="AV51" s="35">
        <f>IF(Q51,AP51,0)</f>
        <v>25476</v>
      </c>
    </row>
    <row r="52" spans="1:48" ht="8.85" customHeight="1" x14ac:dyDescent="0.25">
      <c r="A52" s="30">
        <v>33</v>
      </c>
      <c r="B52" s="31"/>
      <c r="C52" s="11" t="s">
        <v>121</v>
      </c>
      <c r="D52" s="31"/>
      <c r="E52" s="36">
        <v>1510101</v>
      </c>
      <c r="F52" s="31"/>
      <c r="G52" s="33">
        <f t="shared" si="7"/>
        <v>61.755244755244753</v>
      </c>
      <c r="H52" s="31"/>
      <c r="I52" s="33">
        <f>IF(G$60&gt;0,G52/G$60*100,0)</f>
        <v>38.047790649390734</v>
      </c>
      <c r="J52" s="19"/>
      <c r="K52" s="36">
        <v>63808</v>
      </c>
      <c r="L52" s="31"/>
      <c r="M52" s="33">
        <f t="shared" si="1"/>
        <v>2.6094139778350303</v>
      </c>
      <c r="N52" s="31"/>
      <c r="O52" s="33">
        <f>IF(M$60&gt;0,M52/M$60*100,0)</f>
        <v>77.914779323799152</v>
      </c>
      <c r="P52" s="19"/>
      <c r="Q52" s="36">
        <v>0</v>
      </c>
      <c r="R52" s="31"/>
      <c r="S52" s="33">
        <f t="shared" si="2"/>
        <v>0</v>
      </c>
      <c r="T52" s="31"/>
      <c r="U52" s="33">
        <f>IF(S$60&gt;0,S52/S$60*100,0)</f>
        <v>0</v>
      </c>
      <c r="V52" s="19"/>
      <c r="W52" s="36">
        <f t="shared" si="3"/>
        <v>1573909</v>
      </c>
      <c r="X52" s="19"/>
      <c r="Y52" s="19"/>
      <c r="Z52" s="36">
        <v>255000</v>
      </c>
      <c r="AA52" s="19"/>
      <c r="AB52" s="33">
        <f t="shared" si="4"/>
        <v>16.201699081713112</v>
      </c>
      <c r="AC52" s="19"/>
      <c r="AD52" s="36">
        <v>0</v>
      </c>
      <c r="AE52" s="19"/>
      <c r="AF52" s="33">
        <f t="shared" si="5"/>
        <v>0</v>
      </c>
      <c r="AG52" s="19"/>
      <c r="AH52" s="36">
        <v>0</v>
      </c>
      <c r="AI52" s="19"/>
      <c r="AJ52" s="33">
        <f t="shared" si="6"/>
        <v>0</v>
      </c>
      <c r="AK52" s="19"/>
      <c r="AL52" s="36">
        <v>8950</v>
      </c>
      <c r="AM52" s="19"/>
      <c r="AN52" s="30">
        <v>33</v>
      </c>
      <c r="AO52" s="19"/>
      <c r="AP52" s="35">
        <v>24453</v>
      </c>
      <c r="AQ52" s="19"/>
      <c r="AR52" s="35">
        <f>IF(E52,AP52,0)</f>
        <v>24453</v>
      </c>
      <c r="AS52" s="19"/>
      <c r="AT52" s="35">
        <f>IF(K52,AP52,0)</f>
        <v>24453</v>
      </c>
      <c r="AU52" s="19"/>
      <c r="AV52" s="35">
        <f>IF(Q52,AP52,0)</f>
        <v>0</v>
      </c>
    </row>
    <row r="53" spans="1:48" ht="8.85" customHeight="1" x14ac:dyDescent="0.25">
      <c r="A53" s="30">
        <v>34</v>
      </c>
      <c r="B53" s="31"/>
      <c r="C53" s="11" t="s">
        <v>122</v>
      </c>
      <c r="D53" s="31"/>
      <c r="E53" s="36">
        <v>9135161</v>
      </c>
      <c r="F53" s="31"/>
      <c r="G53" s="33">
        <f t="shared" si="7"/>
        <v>99.596181941082833</v>
      </c>
      <c r="H53" s="31"/>
      <c r="I53" s="33">
        <f>IF(G$60&gt;0,G53/G$60*100,0)</f>
        <v>61.361827566088976</v>
      </c>
      <c r="J53" s="19"/>
      <c r="K53" s="36">
        <v>4056194</v>
      </c>
      <c r="L53" s="31"/>
      <c r="M53" s="33">
        <f t="shared" si="1"/>
        <v>44.222694664311724</v>
      </c>
      <c r="N53" s="31"/>
      <c r="O53" s="33">
        <f>IF(M$60&gt;0,M53/M$60*100,0)</f>
        <v>1320.4503099704912</v>
      </c>
      <c r="P53" s="19"/>
      <c r="Q53" s="36">
        <v>55482</v>
      </c>
      <c r="R53" s="31"/>
      <c r="S53" s="33">
        <f t="shared" si="2"/>
        <v>0.60489304637927654</v>
      </c>
      <c r="T53" s="31"/>
      <c r="U53" s="33">
        <f>IF(S$60&gt;0,S53/S$60*100,0)</f>
        <v>76.494894533904926</v>
      </c>
      <c r="V53" s="19"/>
      <c r="W53" s="36">
        <f t="shared" si="3"/>
        <v>13246837</v>
      </c>
      <c r="X53" s="19"/>
      <c r="Y53" s="19"/>
      <c r="Z53" s="36">
        <v>1251875</v>
      </c>
      <c r="AA53" s="19"/>
      <c r="AB53" s="33">
        <f t="shared" si="4"/>
        <v>9.4503691711462885</v>
      </c>
      <c r="AC53" s="19"/>
      <c r="AD53" s="36">
        <v>0</v>
      </c>
      <c r="AE53" s="19"/>
      <c r="AF53" s="33">
        <f t="shared" si="5"/>
        <v>0</v>
      </c>
      <c r="AG53" s="19"/>
      <c r="AH53" s="36">
        <v>343636</v>
      </c>
      <c r="AI53" s="19"/>
      <c r="AJ53" s="33">
        <f t="shared" si="6"/>
        <v>2.5940985006458526</v>
      </c>
      <c r="AK53" s="19"/>
      <c r="AL53" s="36">
        <v>5979270</v>
      </c>
      <c r="AM53" s="19"/>
      <c r="AN53" s="30">
        <v>34</v>
      </c>
      <c r="AO53" s="19"/>
      <c r="AP53" s="35">
        <v>91722</v>
      </c>
      <c r="AQ53" s="19"/>
      <c r="AR53" s="35">
        <f>IF(E53,AP53,0)</f>
        <v>91722</v>
      </c>
      <c r="AS53" s="19"/>
      <c r="AT53" s="35">
        <f>IF(K53,AP53,0)</f>
        <v>91722</v>
      </c>
      <c r="AU53" s="19"/>
      <c r="AV53" s="35">
        <f>IF(Q53,AP53,0)</f>
        <v>91722</v>
      </c>
    </row>
    <row r="54" spans="1:48" ht="8.85" customHeight="1" x14ac:dyDescent="0.25">
      <c r="A54" s="30">
        <v>35</v>
      </c>
      <c r="B54" s="31"/>
      <c r="C54" s="11" t="s">
        <v>123</v>
      </c>
      <c r="D54" s="31"/>
      <c r="E54" s="36">
        <v>106267367</v>
      </c>
      <c r="F54" s="31"/>
      <c r="G54" s="33">
        <f t="shared" si="7"/>
        <v>234.26103988289964</v>
      </c>
      <c r="H54" s="31"/>
      <c r="I54" s="33">
        <f>IF(G$60&gt;0,G54/G$60*100,0)</f>
        <v>144.32968467858214</v>
      </c>
      <c r="J54" s="19"/>
      <c r="K54" s="36">
        <v>865769</v>
      </c>
      <c r="L54" s="31"/>
      <c r="M54" s="33">
        <f t="shared" si="1"/>
        <v>1.9085440052201363</v>
      </c>
      <c r="N54" s="31"/>
      <c r="O54" s="33">
        <f>IF(M$60&gt;0,M54/M$60*100,0)</f>
        <v>56.987425628747012</v>
      </c>
      <c r="P54" s="19"/>
      <c r="Q54" s="36">
        <v>277650</v>
      </c>
      <c r="R54" s="31"/>
      <c r="S54" s="33">
        <f t="shared" si="2"/>
        <v>0.6120653927888049</v>
      </c>
      <c r="T54" s="31"/>
      <c r="U54" s="33">
        <f>IF(S$60&gt;0,S54/S$60*100,0)</f>
        <v>77.401910882400841</v>
      </c>
      <c r="V54" s="19"/>
      <c r="W54" s="36">
        <f t="shared" si="3"/>
        <v>107410786</v>
      </c>
      <c r="X54" s="19"/>
      <c r="Y54" s="19"/>
      <c r="Z54" s="36">
        <v>1012832</v>
      </c>
      <c r="AA54" s="19"/>
      <c r="AB54" s="33">
        <f t="shared" si="4"/>
        <v>0.94295185587786301</v>
      </c>
      <c r="AC54" s="19"/>
      <c r="AD54" s="36">
        <v>0</v>
      </c>
      <c r="AE54" s="19"/>
      <c r="AF54" s="33">
        <f t="shared" si="5"/>
        <v>0</v>
      </c>
      <c r="AG54" s="19"/>
      <c r="AH54" s="36">
        <v>21785426</v>
      </c>
      <c r="AI54" s="19"/>
      <c r="AJ54" s="33">
        <f t="shared" si="6"/>
        <v>20.282344828944833</v>
      </c>
      <c r="AK54" s="19"/>
      <c r="AL54" s="36">
        <v>4028984</v>
      </c>
      <c r="AM54" s="19"/>
      <c r="AN54" s="30">
        <v>35</v>
      </c>
      <c r="AO54" s="19"/>
      <c r="AP54" s="35">
        <v>453628</v>
      </c>
      <c r="AQ54" s="19"/>
      <c r="AR54" s="35">
        <f>IF(E54,AP54,0)</f>
        <v>453628</v>
      </c>
      <c r="AS54" s="19"/>
      <c r="AT54" s="35">
        <f>IF(K54,AP54,0)</f>
        <v>453628</v>
      </c>
      <c r="AU54" s="19"/>
      <c r="AV54" s="35">
        <f>IF(Q54,AP54,0)</f>
        <v>453628</v>
      </c>
    </row>
    <row r="55" spans="1:48" ht="8.85" customHeight="1" x14ac:dyDescent="0.25">
      <c r="A55" s="37"/>
      <c r="B55" s="31"/>
      <c r="C55" s="11"/>
      <c r="D55" s="31"/>
      <c r="E55" s="31"/>
      <c r="F55" s="31"/>
      <c r="G55" s="38"/>
      <c r="H55" s="31"/>
      <c r="I55" s="38"/>
      <c r="J55" s="19"/>
      <c r="K55" s="31"/>
      <c r="L55" s="31"/>
      <c r="M55" s="38"/>
      <c r="N55" s="31"/>
      <c r="O55" s="38"/>
      <c r="P55" s="19"/>
      <c r="Q55" s="31"/>
      <c r="R55" s="31"/>
      <c r="S55" s="38"/>
      <c r="T55" s="31"/>
      <c r="U55" s="38"/>
      <c r="V55" s="19"/>
      <c r="W55" s="30"/>
      <c r="X55" s="19"/>
      <c r="Y55" s="19"/>
      <c r="Z55" s="31"/>
      <c r="AA55" s="19"/>
      <c r="AB55" s="38"/>
      <c r="AC55" s="19"/>
      <c r="AD55" s="31"/>
      <c r="AE55" s="19"/>
      <c r="AF55" s="38"/>
      <c r="AG55" s="19"/>
      <c r="AH55" s="31"/>
      <c r="AI55" s="19"/>
      <c r="AJ55" s="38"/>
      <c r="AK55" s="19"/>
      <c r="AL55" s="31"/>
      <c r="AM55" s="19"/>
      <c r="AN55" s="39"/>
      <c r="AO55" s="19"/>
      <c r="AP55" s="40"/>
      <c r="AQ55" s="19"/>
      <c r="AR55" s="19"/>
      <c r="AS55" s="19"/>
      <c r="AT55" s="19"/>
      <c r="AU55" s="19"/>
      <c r="AV55" s="19"/>
    </row>
    <row r="56" spans="1:48" ht="8.85" customHeight="1" x14ac:dyDescent="0.25">
      <c r="A56" s="30">
        <v>36</v>
      </c>
      <c r="B56" s="31"/>
      <c r="C56" s="11" t="s">
        <v>124</v>
      </c>
      <c r="D56" s="31"/>
      <c r="E56" s="36">
        <v>1925348</v>
      </c>
      <c r="F56" s="31"/>
      <c r="G56" s="33">
        <f t="shared" si="7"/>
        <v>88.169070843064517</v>
      </c>
      <c r="H56" s="31"/>
      <c r="I56" s="33">
        <f>IF(G$60&gt;0,G56/G$60*100,0)</f>
        <v>54.321513297918166</v>
      </c>
      <c r="J56" s="19"/>
      <c r="K56" s="36">
        <v>0</v>
      </c>
      <c r="L56" s="31"/>
      <c r="M56" s="33">
        <f t="shared" si="1"/>
        <v>0</v>
      </c>
      <c r="N56" s="31"/>
      <c r="O56" s="33">
        <f>IF(M$60&gt;0,M56/M$60*100,0)</f>
        <v>0</v>
      </c>
      <c r="P56" s="19"/>
      <c r="Q56" s="36">
        <v>0</v>
      </c>
      <c r="R56" s="31"/>
      <c r="S56" s="33">
        <f t="shared" si="2"/>
        <v>0</v>
      </c>
      <c r="T56" s="31"/>
      <c r="U56" s="33">
        <f>IF(S$60&gt;0,S56/S$60*100,0)</f>
        <v>0</v>
      </c>
      <c r="V56" s="19"/>
      <c r="W56" s="36">
        <f t="shared" si="3"/>
        <v>1925348</v>
      </c>
      <c r="X56" s="19"/>
      <c r="Y56" s="19"/>
      <c r="Z56" s="36">
        <v>60000</v>
      </c>
      <c r="AA56" s="19"/>
      <c r="AB56" s="33">
        <f t="shared" si="4"/>
        <v>3.1163197510268272</v>
      </c>
      <c r="AC56" s="19"/>
      <c r="AD56" s="36">
        <v>0</v>
      </c>
      <c r="AE56" s="19"/>
      <c r="AF56" s="33">
        <f t="shared" si="5"/>
        <v>0</v>
      </c>
      <c r="AG56" s="19"/>
      <c r="AH56" s="36">
        <v>31773</v>
      </c>
      <c r="AI56" s="19"/>
      <c r="AJ56" s="33">
        <f t="shared" si="6"/>
        <v>1.6502471241562562</v>
      </c>
      <c r="AK56" s="19"/>
      <c r="AL56" s="36">
        <v>27428</v>
      </c>
      <c r="AM56" s="19"/>
      <c r="AN56" s="30">
        <v>36</v>
      </c>
      <c r="AO56" s="19"/>
      <c r="AP56" s="35">
        <v>21837</v>
      </c>
      <c r="AQ56" s="19"/>
      <c r="AR56" s="35">
        <f>IF(E56,AP56,0)</f>
        <v>21837</v>
      </c>
      <c r="AS56" s="19"/>
      <c r="AT56" s="35">
        <f>IF(K56,AP56,0)</f>
        <v>0</v>
      </c>
      <c r="AU56" s="19"/>
      <c r="AV56" s="35">
        <f>IF(Q56,AP56,0)</f>
        <v>0</v>
      </c>
    </row>
    <row r="57" spans="1:48" ht="8.85" customHeight="1" x14ac:dyDescent="0.25">
      <c r="A57" s="30">
        <v>37</v>
      </c>
      <c r="B57" s="31"/>
      <c r="C57" s="11" t="s">
        <v>125</v>
      </c>
      <c r="D57" s="31"/>
      <c r="E57" s="36">
        <v>4729435</v>
      </c>
      <c r="F57" s="31"/>
      <c r="G57" s="33">
        <f t="shared" si="7"/>
        <v>306.52893901095342</v>
      </c>
      <c r="H57" s="31"/>
      <c r="I57" s="33">
        <f>IF(G$60&gt;0,G57/G$60*100,0)</f>
        <v>188.85438711629627</v>
      </c>
      <c r="J57" s="19"/>
      <c r="K57" s="36">
        <v>0</v>
      </c>
      <c r="L57" s="31"/>
      <c r="M57" s="33">
        <f t="shared" si="1"/>
        <v>0</v>
      </c>
      <c r="N57" s="31"/>
      <c r="O57" s="33">
        <f>IF(M$60&gt;0,M57/M$60*100,0)</f>
        <v>0</v>
      </c>
      <c r="P57" s="19"/>
      <c r="Q57" s="36">
        <v>0</v>
      </c>
      <c r="R57" s="31"/>
      <c r="S57" s="33">
        <f t="shared" si="2"/>
        <v>0</v>
      </c>
      <c r="T57" s="31"/>
      <c r="U57" s="33">
        <f>IF(S$60&gt;0,S57/S$60*100,0)</f>
        <v>0</v>
      </c>
      <c r="V57" s="19"/>
      <c r="W57" s="36">
        <f t="shared" si="3"/>
        <v>4729435</v>
      </c>
      <c r="X57" s="19"/>
      <c r="Y57" s="19"/>
      <c r="Z57" s="36">
        <v>6192</v>
      </c>
      <c r="AA57" s="19"/>
      <c r="AB57" s="33">
        <f t="shared" si="4"/>
        <v>0.13092472990959808</v>
      </c>
      <c r="AC57" s="19"/>
      <c r="AD57" s="36">
        <v>173200</v>
      </c>
      <c r="AE57" s="19"/>
      <c r="AF57" s="33">
        <f t="shared" si="5"/>
        <v>3.6621710627167938</v>
      </c>
      <c r="AG57" s="19"/>
      <c r="AH57" s="36">
        <v>0</v>
      </c>
      <c r="AI57" s="19"/>
      <c r="AJ57" s="33">
        <f t="shared" si="6"/>
        <v>0</v>
      </c>
      <c r="AK57" s="19"/>
      <c r="AL57" s="36">
        <v>50305</v>
      </c>
      <c r="AM57" s="19"/>
      <c r="AN57" s="30">
        <v>37</v>
      </c>
      <c r="AO57" s="19"/>
      <c r="AP57" s="35">
        <v>15429</v>
      </c>
      <c r="AQ57" s="19"/>
      <c r="AR57" s="35">
        <f>IF(E57,AP57,0)</f>
        <v>15429</v>
      </c>
      <c r="AS57" s="19"/>
      <c r="AT57" s="35">
        <f>IF(K57,AP57,0)</f>
        <v>0</v>
      </c>
      <c r="AU57" s="19"/>
      <c r="AV57" s="35">
        <f>IF(Q57,AP57,0)</f>
        <v>0</v>
      </c>
    </row>
    <row r="58" spans="1:48" ht="8.85" customHeight="1" x14ac:dyDescent="0.25">
      <c r="A58" s="41">
        <v>38</v>
      </c>
      <c r="B58" s="31"/>
      <c r="C58" s="11" t="s">
        <v>126</v>
      </c>
      <c r="D58" s="31"/>
      <c r="E58" s="42">
        <v>2427144</v>
      </c>
      <c r="F58" s="31"/>
      <c r="G58" s="33">
        <f t="shared" si="7"/>
        <v>88.160401002506262</v>
      </c>
      <c r="H58" s="31"/>
      <c r="I58" s="33">
        <f>IF(G$60&gt;0,G58/G$60*100,0)</f>
        <v>54.316171755190403</v>
      </c>
      <c r="J58" s="19"/>
      <c r="K58" s="42">
        <v>0</v>
      </c>
      <c r="L58" s="31"/>
      <c r="M58" s="33">
        <f t="shared" si="1"/>
        <v>0</v>
      </c>
      <c r="N58" s="31"/>
      <c r="O58" s="33">
        <f>IF(M$60&gt;0,M58/M$60*100,0)</f>
        <v>0</v>
      </c>
      <c r="P58" s="19"/>
      <c r="Q58" s="42">
        <v>0</v>
      </c>
      <c r="R58" s="31"/>
      <c r="S58" s="33">
        <f t="shared" si="2"/>
        <v>0</v>
      </c>
      <c r="T58" s="31"/>
      <c r="U58" s="33">
        <f>IF(S$60&gt;0,S58/S$60*100,0)</f>
        <v>0</v>
      </c>
      <c r="V58" s="19"/>
      <c r="W58" s="42">
        <f t="shared" si="3"/>
        <v>2427144</v>
      </c>
      <c r="X58" s="19"/>
      <c r="Y58" s="19"/>
      <c r="Z58" s="42">
        <v>5000</v>
      </c>
      <c r="AA58" s="19"/>
      <c r="AB58" s="33">
        <f t="shared" si="4"/>
        <v>0.20600343448925981</v>
      </c>
      <c r="AC58" s="19"/>
      <c r="AD58" s="42">
        <v>0</v>
      </c>
      <c r="AE58" s="19"/>
      <c r="AF58" s="33">
        <f t="shared" si="5"/>
        <v>0</v>
      </c>
      <c r="AG58" s="19"/>
      <c r="AH58" s="42">
        <v>198451</v>
      </c>
      <c r="AI58" s="19"/>
      <c r="AJ58" s="33">
        <f t="shared" si="6"/>
        <v>8.1763175155656196</v>
      </c>
      <c r="AK58" s="19"/>
      <c r="AL58" s="42">
        <v>0</v>
      </c>
      <c r="AM58" s="19"/>
      <c r="AN58" s="41">
        <v>38</v>
      </c>
      <c r="AO58" s="19"/>
      <c r="AP58" s="43">
        <v>27531</v>
      </c>
      <c r="AQ58" s="19"/>
      <c r="AR58" s="43">
        <f>IF(E58,AP58,0)</f>
        <v>27531</v>
      </c>
      <c r="AS58" s="19"/>
      <c r="AT58" s="43">
        <f>IF(K58,AP58,0)</f>
        <v>0</v>
      </c>
      <c r="AU58" s="19"/>
      <c r="AV58" s="43">
        <f>IF(Q58,AP58,0)</f>
        <v>0</v>
      </c>
    </row>
    <row r="59" spans="1:48" ht="8.85" customHeight="1" x14ac:dyDescent="0.25">
      <c r="A59" s="31"/>
      <c r="B59" s="31"/>
      <c r="C59" s="30"/>
      <c r="D59" s="31"/>
      <c r="E59" s="31"/>
      <c r="F59" s="31"/>
      <c r="G59" s="38"/>
      <c r="H59" s="38"/>
      <c r="I59" s="38"/>
      <c r="J59" s="19"/>
      <c r="K59" s="31"/>
      <c r="L59" s="31"/>
      <c r="M59" s="38"/>
      <c r="N59" s="38"/>
      <c r="O59" s="38"/>
      <c r="P59" s="19"/>
      <c r="Q59" s="31"/>
      <c r="R59" s="31"/>
      <c r="S59" s="38"/>
      <c r="T59" s="38"/>
      <c r="U59" s="38"/>
      <c r="V59" s="19"/>
      <c r="W59" s="30"/>
      <c r="X59" s="19"/>
      <c r="Y59" s="19"/>
      <c r="Z59" s="31"/>
      <c r="AA59" s="19"/>
      <c r="AB59" s="38"/>
      <c r="AC59" s="19"/>
      <c r="AD59" s="31"/>
      <c r="AE59" s="19"/>
      <c r="AF59" s="38"/>
      <c r="AG59" s="19"/>
      <c r="AH59" s="31"/>
      <c r="AI59" s="19"/>
      <c r="AJ59" s="38"/>
      <c r="AK59" s="19"/>
      <c r="AL59" s="31"/>
      <c r="AM59" s="19"/>
      <c r="AN59" s="30"/>
      <c r="AO59" s="19"/>
      <c r="AP59" s="19"/>
      <c r="AQ59" s="19"/>
      <c r="AR59" s="19"/>
      <c r="AS59" s="19"/>
      <c r="AT59" s="19"/>
      <c r="AU59" s="19"/>
      <c r="AV59" s="19"/>
    </row>
    <row r="60" spans="1:48" ht="8.85" customHeight="1" x14ac:dyDescent="0.25">
      <c r="A60" s="41">
        <f>A58</f>
        <v>38</v>
      </c>
      <c r="B60" s="31"/>
      <c r="C60" s="44" t="s">
        <v>68</v>
      </c>
      <c r="D60" s="31"/>
      <c r="E60" s="45">
        <f>SUM(E14:E58)</f>
        <v>417124986</v>
      </c>
      <c r="F60" s="31"/>
      <c r="G60" s="46">
        <f>(E60/$AP60)</f>
        <v>162.30967344284852</v>
      </c>
      <c r="H60" s="38"/>
      <c r="I60" s="47">
        <f>IF(G$60&gt;0,G60/G$60*100,0)</f>
        <v>100</v>
      </c>
      <c r="J60" s="19"/>
      <c r="K60" s="45">
        <f>SUM(K14:K58)</f>
        <v>8606864</v>
      </c>
      <c r="L60" s="31"/>
      <c r="M60" s="46">
        <f>(K60/$AP60)</f>
        <v>3.3490616292331357</v>
      </c>
      <c r="N60" s="38"/>
      <c r="O60" s="47">
        <f>IF(M$60&gt;0,M60/M$60*100,0)</f>
        <v>100</v>
      </c>
      <c r="P60" s="19"/>
      <c r="Q60" s="45">
        <f>SUM(Q14:Q58)</f>
        <v>2032207</v>
      </c>
      <c r="R60" s="31"/>
      <c r="S60" s="46">
        <f>(Q60/$AP60)</f>
        <v>0.79076263855905971</v>
      </c>
      <c r="T60" s="38"/>
      <c r="U60" s="47">
        <f>IF(S$60&gt;0,S60/S$60*100,0)</f>
        <v>100</v>
      </c>
      <c r="V60" s="19"/>
      <c r="W60" s="45">
        <f>(E60+K60+Q60)</f>
        <v>427764057</v>
      </c>
      <c r="X60" s="19"/>
      <c r="Y60" s="19"/>
      <c r="Z60" s="45">
        <f>SUM(Z14:Z58)</f>
        <v>14207090</v>
      </c>
      <c r="AA60" s="19"/>
      <c r="AB60" s="47">
        <f>IF($W60&gt;0,Z60/$W60*100,0)</f>
        <v>3.321244449483983</v>
      </c>
      <c r="AC60" s="19"/>
      <c r="AD60" s="45">
        <f>SUM(AD14:AD58)</f>
        <v>3413341</v>
      </c>
      <c r="AE60" s="19"/>
      <c r="AF60" s="47">
        <f>IF($W60&gt;0,AD60/$W60*100,0)</f>
        <v>0.79794946399622346</v>
      </c>
      <c r="AG60" s="19"/>
      <c r="AH60" s="45">
        <f>SUM(AH14:AH58)</f>
        <v>96033265</v>
      </c>
      <c r="AI60" s="19"/>
      <c r="AJ60" s="47">
        <f>IF($W60&gt;0,AH60/$W60*100,0)</f>
        <v>22.450054750626229</v>
      </c>
      <c r="AK60" s="19"/>
      <c r="AL60" s="45">
        <f>SUM(AL14:AL58)</f>
        <v>29473392</v>
      </c>
      <c r="AM60" s="19"/>
      <c r="AN60" s="41">
        <f>AN58</f>
        <v>38</v>
      </c>
      <c r="AO60" s="19"/>
      <c r="AP60" s="48">
        <f>SUM(AP14:AP58)</f>
        <v>2569933</v>
      </c>
      <c r="AQ60" s="19"/>
      <c r="AR60" s="48">
        <f>SUM(AR14:AR58)</f>
        <v>2569933</v>
      </c>
      <c r="AS60" s="19"/>
      <c r="AT60" s="48">
        <f>SUM(AT14:AT58)</f>
        <v>1246704</v>
      </c>
      <c r="AU60" s="19"/>
      <c r="AV60" s="48">
        <f>SUM(AV14:AV58)</f>
        <v>1435972</v>
      </c>
    </row>
    <row r="61" spans="1:48" ht="8.85" customHeight="1" x14ac:dyDescent="0.25">
      <c r="A61" s="31"/>
      <c r="B61" s="19"/>
      <c r="C61" s="11"/>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row>
    <row r="62" spans="1:48" ht="8.85" customHeight="1" x14ac:dyDescent="0.25">
      <c r="A62" s="31"/>
      <c r="B62" s="19"/>
      <c r="C62" s="11"/>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row>
    <row r="63" spans="1:48" ht="8.85" customHeight="1" x14ac:dyDescent="0.25">
      <c r="A63" s="31"/>
      <c r="B63" s="19"/>
      <c r="C63" s="11"/>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row>
    <row r="64" spans="1:48" ht="8.85" customHeight="1" x14ac:dyDescent="0.25">
      <c r="A64" s="31"/>
      <c r="B64" s="19"/>
      <c r="C64" s="11"/>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row>
    <row r="65" spans="1:48" ht="8.85" customHeight="1" x14ac:dyDescent="0.25">
      <c r="A65" s="31"/>
      <c r="B65" s="19"/>
      <c r="C65" s="11"/>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row>
    <row r="66" spans="1:48" ht="8.85" customHeight="1" x14ac:dyDescent="0.25">
      <c r="A66" s="31"/>
      <c r="B66" s="19"/>
      <c r="C66" s="11"/>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row>
    <row r="67" spans="1:48" ht="8.85" customHeight="1" x14ac:dyDescent="0.25">
      <c r="A67" s="31"/>
      <c r="B67" s="19"/>
      <c r="C67" s="11"/>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row>
    <row r="68" spans="1:48" ht="8.85" customHeight="1" x14ac:dyDescent="0.25">
      <c r="A68" s="31"/>
      <c r="B68" s="19"/>
      <c r="C68" s="11"/>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row>
    <row r="69" spans="1:48" ht="8.85" customHeight="1" x14ac:dyDescent="0.25">
      <c r="A69" s="31"/>
      <c r="B69" s="19"/>
      <c r="C69" s="11"/>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row>
    <row r="70" spans="1:48" ht="8.85" customHeight="1" x14ac:dyDescent="0.25">
      <c r="A70" s="31"/>
      <c r="B70" s="19"/>
      <c r="C70" s="11"/>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row>
    <row r="71" spans="1:48" ht="8.85" customHeight="1" x14ac:dyDescent="0.25">
      <c r="A71" s="31"/>
      <c r="B71" s="19"/>
      <c r="C71" s="11"/>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row>
    <row r="72" spans="1:48" ht="8.85" customHeight="1" x14ac:dyDescent="0.25">
      <c r="A72" s="31"/>
      <c r="B72" s="19"/>
      <c r="C72" s="11"/>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row>
    <row r="73" spans="1:48" ht="8.85" customHeight="1" x14ac:dyDescent="0.25">
      <c r="A73" s="31"/>
      <c r="B73" s="19"/>
      <c r="C73" s="11"/>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row>
    <row r="74" spans="1:48" ht="8.85" customHeight="1" x14ac:dyDescent="0.25">
      <c r="A74" s="31"/>
      <c r="B74" s="19"/>
      <c r="C74" s="11"/>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row>
    <row r="75" spans="1:48" s="15" customFormat="1" ht="10.5" customHeight="1" x14ac:dyDescent="0.25">
      <c r="A75" s="49" t="s">
        <v>584</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50" t="s">
        <v>585</v>
      </c>
      <c r="AP75" s="10"/>
      <c r="AQ75" s="10"/>
      <c r="AR75" s="10"/>
      <c r="AS75" s="10"/>
      <c r="AT75" s="10"/>
      <c r="AU75" s="10"/>
      <c r="AV75" s="10"/>
    </row>
    <row r="76" spans="1:48" s="15" customFormat="1" ht="10.5" customHeight="1" x14ac:dyDescent="0.25">
      <c r="A76" s="10"/>
      <c r="B76" s="10"/>
      <c r="C76" s="10"/>
      <c r="D76" s="10"/>
      <c r="E76" s="10"/>
      <c r="F76" s="10"/>
      <c r="G76" s="10"/>
      <c r="H76" s="10"/>
      <c r="I76" s="10"/>
      <c r="J76" s="10"/>
      <c r="K76" s="10"/>
      <c r="L76" s="10"/>
      <c r="M76" s="10"/>
      <c r="N76" s="10"/>
      <c r="O76" s="10"/>
      <c r="P76" s="10"/>
      <c r="Q76" s="10"/>
      <c r="R76" s="10"/>
      <c r="S76" s="10"/>
      <c r="T76" s="10"/>
      <c r="U76" s="12"/>
      <c r="V76" s="10"/>
      <c r="W76" s="13" t="s">
        <v>45</v>
      </c>
      <c r="X76" s="10"/>
      <c r="Y76" s="12"/>
      <c r="Z76" s="14" t="s">
        <v>46</v>
      </c>
      <c r="AA76" s="10"/>
      <c r="AB76" s="10"/>
      <c r="AC76" s="10"/>
      <c r="AD76" s="10"/>
      <c r="AE76" s="10"/>
      <c r="AF76" s="10"/>
      <c r="AG76" s="10"/>
      <c r="AH76" s="10"/>
      <c r="AI76" s="10"/>
      <c r="AJ76" s="10"/>
      <c r="AK76" s="10"/>
      <c r="AL76" s="12"/>
      <c r="AM76" s="10"/>
      <c r="AN76" s="13" t="s">
        <v>572</v>
      </c>
      <c r="AO76" s="10"/>
      <c r="AP76" s="10"/>
      <c r="AQ76" s="10"/>
      <c r="AR76" s="10"/>
      <c r="AS76" s="10"/>
      <c r="AT76" s="10"/>
      <c r="AU76" s="10"/>
      <c r="AV76" s="10"/>
    </row>
    <row r="77" spans="1:48" s="15" customFormat="1" ht="10.5" customHeight="1" x14ac:dyDescent="0.25">
      <c r="A77" s="16"/>
      <c r="B77" s="10"/>
      <c r="C77" s="10"/>
      <c r="D77" s="10"/>
      <c r="E77" s="10"/>
      <c r="F77" s="10"/>
      <c r="G77" s="10"/>
      <c r="H77" s="10"/>
      <c r="I77" s="10"/>
      <c r="J77" s="10"/>
      <c r="K77" s="10"/>
      <c r="L77" s="10"/>
      <c r="M77" s="10"/>
      <c r="N77" s="10"/>
      <c r="O77" s="10"/>
      <c r="P77" s="10"/>
      <c r="Q77" s="10"/>
      <c r="R77" s="10"/>
      <c r="S77" s="10"/>
      <c r="T77" s="10"/>
      <c r="U77" s="12"/>
      <c r="V77" s="10"/>
      <c r="W77" s="13" t="s">
        <v>573</v>
      </c>
      <c r="X77" s="10"/>
      <c r="Y77" s="12"/>
      <c r="Z77" s="14" t="s">
        <v>395</v>
      </c>
      <c r="AA77" s="10"/>
      <c r="AB77" s="10"/>
      <c r="AC77" s="10"/>
      <c r="AD77" s="10"/>
      <c r="AE77" s="10"/>
      <c r="AF77" s="10"/>
      <c r="AG77" s="10"/>
      <c r="AH77" s="10"/>
      <c r="AI77" s="10"/>
      <c r="AJ77" s="10"/>
      <c r="AK77" s="10"/>
      <c r="AL77" s="12"/>
      <c r="AM77" s="10"/>
      <c r="AN77" s="13" t="s">
        <v>129</v>
      </c>
      <c r="AO77" s="10"/>
      <c r="AP77" s="10"/>
      <c r="AQ77" s="10"/>
      <c r="AR77" s="10"/>
      <c r="AS77" s="10"/>
      <c r="AT77" s="10"/>
      <c r="AU77" s="10"/>
      <c r="AV77" s="10"/>
    </row>
    <row r="78" spans="1:48" s="15" customFormat="1" ht="10.5" customHeight="1" x14ac:dyDescent="0.25">
      <c r="A78" s="17"/>
      <c r="B78" s="10"/>
      <c r="C78" s="10"/>
      <c r="D78" s="10"/>
      <c r="E78" s="10"/>
      <c r="F78" s="10"/>
      <c r="G78" s="10"/>
      <c r="H78" s="10"/>
      <c r="I78" s="10"/>
      <c r="J78" s="10"/>
      <c r="K78" s="10"/>
      <c r="L78" s="10"/>
      <c r="M78" s="10"/>
      <c r="N78" s="10"/>
      <c r="O78" s="10"/>
      <c r="P78" s="10"/>
      <c r="Q78" s="10"/>
      <c r="R78" s="10"/>
      <c r="S78" s="10"/>
      <c r="T78" s="10"/>
      <c r="U78" s="12"/>
      <c r="V78" s="10"/>
      <c r="W78" s="13" t="s">
        <v>51</v>
      </c>
      <c r="X78" s="10"/>
      <c r="Y78" s="12"/>
      <c r="Z78" s="18" t="s">
        <v>52</v>
      </c>
      <c r="AA78" s="10"/>
      <c r="AB78" s="10"/>
      <c r="AC78" s="10"/>
      <c r="AD78" s="10"/>
      <c r="AE78" s="10"/>
      <c r="AF78" s="10"/>
      <c r="AG78" s="10"/>
      <c r="AH78" s="10"/>
      <c r="AI78" s="10"/>
      <c r="AJ78" s="10"/>
      <c r="AK78" s="10"/>
      <c r="AL78" s="10"/>
      <c r="AM78" s="10"/>
      <c r="AN78" s="10"/>
      <c r="AO78" s="10"/>
      <c r="AP78" s="10"/>
      <c r="AQ78" s="10"/>
      <c r="AR78" s="10"/>
      <c r="AS78" s="10"/>
      <c r="AT78" s="10"/>
      <c r="AU78" s="10"/>
      <c r="AV78" s="10"/>
    </row>
    <row r="79" spans="1:48" ht="8.85" customHeight="1" x14ac:dyDescent="0.25">
      <c r="A79" s="19"/>
      <c r="B79" s="19"/>
      <c r="C79" s="11"/>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row>
    <row r="80" spans="1:48" ht="9.6" customHeight="1"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21" t="s">
        <v>507</v>
      </c>
      <c r="AA80" s="21"/>
      <c r="AB80" s="21"/>
      <c r="AC80" s="21"/>
      <c r="AD80" s="21"/>
      <c r="AE80" s="21"/>
      <c r="AF80" s="21"/>
      <c r="AG80" s="21"/>
      <c r="AH80" s="21"/>
      <c r="AI80" s="21"/>
      <c r="AJ80" s="21"/>
      <c r="AK80" s="21"/>
      <c r="AL80" s="21"/>
      <c r="AM80" s="11"/>
      <c r="AN80" s="11"/>
      <c r="AO80" s="11"/>
      <c r="AP80" s="11"/>
      <c r="AQ80" s="11"/>
      <c r="AR80" s="11"/>
      <c r="AS80" s="11"/>
      <c r="AT80" s="11"/>
      <c r="AU80" s="11"/>
      <c r="AV80" s="11"/>
    </row>
    <row r="81" spans="1:48" ht="8.4499999999999993" customHeight="1" x14ac:dyDescent="0.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row>
    <row r="82" spans="1:48" ht="9.6" customHeight="1" x14ac:dyDescent="0.25">
      <c r="A82" s="11"/>
      <c r="B82" s="11"/>
      <c r="C82" s="11"/>
      <c r="D82" s="11"/>
      <c r="E82" s="22" t="s">
        <v>574</v>
      </c>
      <c r="F82" s="22"/>
      <c r="G82" s="22"/>
      <c r="H82" s="22"/>
      <c r="I82" s="22"/>
      <c r="J82" s="11"/>
      <c r="K82" s="11"/>
      <c r="L82" s="11"/>
      <c r="M82" s="11"/>
      <c r="N82" s="11"/>
      <c r="O82" s="11"/>
      <c r="P82" s="11"/>
      <c r="Q82" s="11"/>
      <c r="R82" s="11"/>
      <c r="S82" s="11"/>
      <c r="T82" s="11"/>
      <c r="U82" s="11"/>
      <c r="V82" s="11"/>
      <c r="W82" s="11"/>
      <c r="X82" s="11"/>
      <c r="Y82" s="11"/>
      <c r="Z82" s="11"/>
      <c r="AA82" s="11"/>
      <c r="AB82" s="11"/>
      <c r="AC82" s="11"/>
      <c r="AD82" s="21" t="s">
        <v>400</v>
      </c>
      <c r="AE82" s="21"/>
      <c r="AF82" s="21"/>
      <c r="AG82" s="21"/>
      <c r="AH82" s="21"/>
      <c r="AI82" s="21"/>
      <c r="AJ82" s="21"/>
      <c r="AK82" s="11"/>
      <c r="AL82" s="11"/>
      <c r="AM82" s="11"/>
      <c r="AN82" s="11"/>
      <c r="AO82" s="11"/>
      <c r="AP82" s="11"/>
      <c r="AQ82" s="11"/>
      <c r="AR82" s="11"/>
      <c r="AS82" s="11"/>
      <c r="AT82" s="11"/>
      <c r="AU82" s="11"/>
      <c r="AV82" s="11"/>
    </row>
    <row r="83" spans="1:48" ht="9.6" customHeight="1" x14ac:dyDescent="0.25">
      <c r="A83" s="11"/>
      <c r="B83" s="11"/>
      <c r="C83" s="11"/>
      <c r="D83" s="11"/>
      <c r="E83" s="21" t="s">
        <v>575</v>
      </c>
      <c r="F83" s="21"/>
      <c r="G83" s="21"/>
      <c r="H83" s="21"/>
      <c r="I83" s="21"/>
      <c r="J83" s="11"/>
      <c r="K83" s="21" t="s">
        <v>576</v>
      </c>
      <c r="L83" s="21"/>
      <c r="M83" s="21"/>
      <c r="N83" s="21"/>
      <c r="O83" s="21"/>
      <c r="P83" s="11"/>
      <c r="Q83" s="21" t="s">
        <v>577</v>
      </c>
      <c r="R83" s="21"/>
      <c r="S83" s="21"/>
      <c r="T83" s="21"/>
      <c r="U83" s="2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row>
    <row r="84" spans="1:48" ht="9.6" customHeight="1" x14ac:dyDescent="0.25">
      <c r="A84" s="11"/>
      <c r="B84" s="11"/>
      <c r="C84" s="11"/>
      <c r="D84" s="11"/>
      <c r="I84" s="23"/>
      <c r="V84" s="11"/>
      <c r="W84" s="11"/>
      <c r="X84" s="11"/>
      <c r="Y84" s="11"/>
      <c r="Z84" s="21" t="s">
        <v>435</v>
      </c>
      <c r="AA84" s="21"/>
      <c r="AB84" s="24"/>
      <c r="AC84" s="11"/>
      <c r="AD84" s="21" t="s">
        <v>62</v>
      </c>
      <c r="AE84" s="21"/>
      <c r="AF84" s="21"/>
      <c r="AG84" s="11"/>
      <c r="AH84" s="21" t="s">
        <v>63</v>
      </c>
      <c r="AI84" s="21"/>
      <c r="AJ84" s="21"/>
      <c r="AK84" s="11"/>
      <c r="AL84" s="11"/>
      <c r="AM84" s="11"/>
      <c r="AN84" s="11"/>
      <c r="AO84" s="11"/>
      <c r="AP84" s="11"/>
      <c r="AQ84" s="11"/>
      <c r="AR84" s="25" t="s">
        <v>574</v>
      </c>
      <c r="AS84" s="11"/>
      <c r="AT84" s="11"/>
      <c r="AU84" s="11"/>
      <c r="AV84" s="25" t="s">
        <v>578</v>
      </c>
    </row>
    <row r="85" spans="1:48" ht="9.6" customHeight="1" x14ac:dyDescent="0.25">
      <c r="A85" s="11"/>
      <c r="B85" s="11"/>
      <c r="C85" s="11"/>
      <c r="D85" s="11"/>
      <c r="E85" s="11"/>
      <c r="F85" s="11"/>
      <c r="G85" s="11"/>
      <c r="H85" s="11"/>
      <c r="I85" s="25" t="s">
        <v>67</v>
      </c>
      <c r="J85" s="11"/>
      <c r="K85" s="11"/>
      <c r="L85" s="11"/>
      <c r="M85" s="11"/>
      <c r="N85" s="11"/>
      <c r="O85" s="25" t="s">
        <v>67</v>
      </c>
      <c r="P85" s="11"/>
      <c r="Q85" s="11"/>
      <c r="R85" s="11"/>
      <c r="S85" s="11"/>
      <c r="T85" s="11"/>
      <c r="U85" s="25" t="s">
        <v>67</v>
      </c>
      <c r="V85" s="11"/>
      <c r="W85" s="11"/>
      <c r="X85" s="11"/>
      <c r="Y85" s="11"/>
      <c r="Z85" s="11"/>
      <c r="AA85" s="11"/>
      <c r="AB85" s="26" t="s">
        <v>269</v>
      </c>
      <c r="AC85" s="11"/>
      <c r="AD85" s="11"/>
      <c r="AE85" s="11"/>
      <c r="AF85" s="26" t="s">
        <v>269</v>
      </c>
      <c r="AG85" s="11"/>
      <c r="AH85" s="11"/>
      <c r="AI85" s="11"/>
      <c r="AJ85" s="26" t="s">
        <v>269</v>
      </c>
      <c r="AK85" s="11"/>
      <c r="AL85" s="25" t="s">
        <v>412</v>
      </c>
      <c r="AM85" s="11"/>
      <c r="AN85" s="11"/>
      <c r="AO85" s="11"/>
      <c r="AP85" s="11"/>
      <c r="AQ85" s="11"/>
      <c r="AR85" s="25" t="s">
        <v>374</v>
      </c>
      <c r="AS85" s="11"/>
      <c r="AT85" s="25" t="s">
        <v>579</v>
      </c>
      <c r="AU85" s="11"/>
      <c r="AV85" s="25" t="s">
        <v>580</v>
      </c>
    </row>
    <row r="86" spans="1:48" ht="9.6" customHeight="1" x14ac:dyDescent="0.25">
      <c r="A86" s="27" t="s">
        <v>74</v>
      </c>
      <c r="B86" s="11"/>
      <c r="C86" s="27" t="s">
        <v>76</v>
      </c>
      <c r="D86" s="11"/>
      <c r="E86" s="27" t="s">
        <v>77</v>
      </c>
      <c r="F86" s="11"/>
      <c r="G86" s="27" t="s">
        <v>438</v>
      </c>
      <c r="H86" s="11"/>
      <c r="I86" s="27" t="s">
        <v>83</v>
      </c>
      <c r="J86" s="11"/>
      <c r="K86" s="27" t="s">
        <v>77</v>
      </c>
      <c r="L86" s="11"/>
      <c r="M86" s="27" t="s">
        <v>438</v>
      </c>
      <c r="N86" s="11"/>
      <c r="O86" s="27" t="s">
        <v>83</v>
      </c>
      <c r="P86" s="11"/>
      <c r="Q86" s="27" t="s">
        <v>77</v>
      </c>
      <c r="R86" s="11"/>
      <c r="S86" s="27" t="s">
        <v>438</v>
      </c>
      <c r="T86" s="11"/>
      <c r="U86" s="27" t="s">
        <v>83</v>
      </c>
      <c r="V86" s="11"/>
      <c r="W86" s="27" t="s">
        <v>68</v>
      </c>
      <c r="X86" s="11"/>
      <c r="Y86" s="11"/>
      <c r="Z86" s="27" t="s">
        <v>77</v>
      </c>
      <c r="AA86" s="11"/>
      <c r="AB86" s="28" t="s">
        <v>376</v>
      </c>
      <c r="AC86" s="11"/>
      <c r="AD86" s="27" t="s">
        <v>77</v>
      </c>
      <c r="AE86" s="11"/>
      <c r="AF86" s="28" t="s">
        <v>376</v>
      </c>
      <c r="AG86" s="11"/>
      <c r="AH86" s="27" t="s">
        <v>77</v>
      </c>
      <c r="AI86" s="11"/>
      <c r="AJ86" s="28" t="s">
        <v>376</v>
      </c>
      <c r="AK86" s="11"/>
      <c r="AL86" s="27" t="s">
        <v>581</v>
      </c>
      <c r="AM86" s="11"/>
      <c r="AN86" s="27" t="s">
        <v>74</v>
      </c>
      <c r="AO86" s="11"/>
      <c r="AP86" s="11"/>
      <c r="AQ86" s="11"/>
      <c r="AR86" s="29" t="s">
        <v>383</v>
      </c>
      <c r="AS86" s="11"/>
      <c r="AT86" s="29" t="s">
        <v>582</v>
      </c>
      <c r="AU86" s="11"/>
      <c r="AV86" s="29" t="s">
        <v>583</v>
      </c>
    </row>
    <row r="87" spans="1:48" ht="8.4499999999999993"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row>
    <row r="88" spans="1:48" ht="8.85" customHeight="1" x14ac:dyDescent="0.25">
      <c r="A88" s="30"/>
      <c r="B88" s="30" t="s">
        <v>130</v>
      </c>
      <c r="C88" s="30"/>
      <c r="D88" s="30"/>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row>
    <row r="89" spans="1:48" ht="8.85" customHeight="1" x14ac:dyDescent="0.25">
      <c r="A89" s="30">
        <v>1</v>
      </c>
      <c r="B89" s="31"/>
      <c r="C89" s="30" t="s">
        <v>131</v>
      </c>
      <c r="D89" s="31"/>
      <c r="E89" s="34">
        <v>2260142</v>
      </c>
      <c r="F89" s="31"/>
      <c r="G89" s="32">
        <f t="shared" ref="G89:G147" si="8">(E89/$AP89)</f>
        <v>67.811041104110416</v>
      </c>
      <c r="H89" s="31"/>
      <c r="I89" s="33">
        <f t="shared" ref="I89:I104" si="9">IF(G$219&gt;0,G89/G$219*100,0)</f>
        <v>50.029363440255061</v>
      </c>
      <c r="J89" s="19"/>
      <c r="K89" s="34">
        <v>246474</v>
      </c>
      <c r="L89" s="31"/>
      <c r="M89" s="32">
        <f t="shared" ref="M89:M147" si="10">(K89/$AP89)</f>
        <v>7.3949594959495952</v>
      </c>
      <c r="N89" s="31"/>
      <c r="O89" s="33">
        <f>IF(M$219&gt;0,M89/M$219*100,0)</f>
        <v>179.30086309432011</v>
      </c>
      <c r="P89" s="19"/>
      <c r="Q89" s="34">
        <v>91273</v>
      </c>
      <c r="R89" s="31"/>
      <c r="S89" s="32">
        <f t="shared" ref="S89:S147" si="11">(Q89/$AP89)</f>
        <v>2.7384638463846382</v>
      </c>
      <c r="T89" s="31"/>
      <c r="U89" s="33">
        <f>IF(S$219&gt;0,S89/S$219*100,0)</f>
        <v>178.10147216545286</v>
      </c>
      <c r="V89" s="19"/>
      <c r="W89" s="34">
        <f t="shared" ref="W89:W147" si="12">(E89+K89+Q89)</f>
        <v>2597889</v>
      </c>
      <c r="X89" s="19"/>
      <c r="Y89" s="19"/>
      <c r="Z89" s="34">
        <v>11000</v>
      </c>
      <c r="AA89" s="19"/>
      <c r="AB89" s="33">
        <f t="shared" ref="AB89:AB147" si="13">IF($W89&gt;0,Z89/$W89*100,0)</f>
        <v>0.42342070812109367</v>
      </c>
      <c r="AC89" s="19"/>
      <c r="AD89" s="34">
        <v>0</v>
      </c>
      <c r="AE89" s="19"/>
      <c r="AF89" s="33">
        <f t="shared" ref="AF89:AF147" si="14">IF($W89&gt;0,AD89/$W89*100,0)</f>
        <v>0</v>
      </c>
      <c r="AG89" s="19"/>
      <c r="AH89" s="34">
        <v>0</v>
      </c>
      <c r="AI89" s="19"/>
      <c r="AJ89" s="33">
        <f t="shared" ref="AJ89:AJ147" si="15">IF($W89&gt;0,AH89/$W89*100,0)</f>
        <v>0</v>
      </c>
      <c r="AK89" s="19"/>
      <c r="AL89" s="34">
        <v>1046409</v>
      </c>
      <c r="AM89" s="19"/>
      <c r="AN89" s="30">
        <v>1</v>
      </c>
      <c r="AO89" s="19"/>
      <c r="AP89" s="35">
        <v>33330</v>
      </c>
      <c r="AQ89" s="19"/>
      <c r="AR89" s="35">
        <f>IF(E89,AP89,0)</f>
        <v>33330</v>
      </c>
      <c r="AS89" s="19"/>
      <c r="AT89" s="35">
        <f>IF(K89,AP89,0)</f>
        <v>33330</v>
      </c>
      <c r="AU89" s="19"/>
      <c r="AV89" s="35">
        <f>IF(Q89,AP89,0)</f>
        <v>33330</v>
      </c>
    </row>
    <row r="90" spans="1:48" ht="8.85" customHeight="1" x14ac:dyDescent="0.25">
      <c r="A90" s="30">
        <v>2</v>
      </c>
      <c r="B90" s="31"/>
      <c r="C90" s="30" t="s">
        <v>132</v>
      </c>
      <c r="D90" s="31"/>
      <c r="E90" s="36">
        <v>27088306</v>
      </c>
      <c r="F90" s="31"/>
      <c r="G90" s="33">
        <f t="shared" si="8"/>
        <v>256.2390010878305</v>
      </c>
      <c r="H90" s="31"/>
      <c r="I90" s="33">
        <f t="shared" si="9"/>
        <v>189.04700332368029</v>
      </c>
      <c r="J90" s="19"/>
      <c r="K90" s="36">
        <v>105939</v>
      </c>
      <c r="L90" s="31"/>
      <c r="M90" s="33">
        <f t="shared" si="10"/>
        <v>1.002118904601996</v>
      </c>
      <c r="N90" s="31"/>
      <c r="O90" s="33">
        <f>IF(M$219&gt;0,M90/M$219*100,0)</f>
        <v>24.297737481413954</v>
      </c>
      <c r="P90" s="19"/>
      <c r="Q90" s="36">
        <v>186103</v>
      </c>
      <c r="R90" s="31"/>
      <c r="S90" s="33">
        <f t="shared" si="11"/>
        <v>1.7604218890412902</v>
      </c>
      <c r="T90" s="31"/>
      <c r="U90" s="33">
        <f>IF(S$219&gt;0,S90/S$219*100,0)</f>
        <v>114.49255774710092</v>
      </c>
      <c r="V90" s="19"/>
      <c r="W90" s="36">
        <f t="shared" si="12"/>
        <v>27380348</v>
      </c>
      <c r="X90" s="19"/>
      <c r="Y90" s="19"/>
      <c r="Z90" s="36">
        <v>0</v>
      </c>
      <c r="AA90" s="19"/>
      <c r="AB90" s="33">
        <f t="shared" si="13"/>
        <v>0</v>
      </c>
      <c r="AC90" s="19"/>
      <c r="AD90" s="36">
        <v>308455</v>
      </c>
      <c r="AE90" s="19"/>
      <c r="AF90" s="33">
        <f t="shared" si="14"/>
        <v>1.1265561708711664</v>
      </c>
      <c r="AG90" s="19"/>
      <c r="AH90" s="36">
        <v>3173095</v>
      </c>
      <c r="AI90" s="19"/>
      <c r="AJ90" s="33">
        <f t="shared" si="15"/>
        <v>11.588950586018848</v>
      </c>
      <c r="AK90" s="19"/>
      <c r="AL90" s="36">
        <v>2319</v>
      </c>
      <c r="AM90" s="19"/>
      <c r="AN90" s="30">
        <v>2</v>
      </c>
      <c r="AO90" s="19"/>
      <c r="AP90" s="35">
        <v>105715</v>
      </c>
      <c r="AQ90" s="19"/>
      <c r="AR90" s="35">
        <f>IF(E90,AP90,0)</f>
        <v>105715</v>
      </c>
      <c r="AS90" s="19"/>
      <c r="AT90" s="35">
        <f>IF(K90,AP90,0)</f>
        <v>105715</v>
      </c>
      <c r="AU90" s="19"/>
      <c r="AV90" s="35">
        <f>IF(Q90,AP90,0)</f>
        <v>105715</v>
      </c>
    </row>
    <row r="91" spans="1:48" ht="8.85" customHeight="1" x14ac:dyDescent="0.25">
      <c r="A91" s="30">
        <v>3</v>
      </c>
      <c r="B91" s="31"/>
      <c r="C91" s="30" t="s">
        <v>133</v>
      </c>
      <c r="D91" s="31"/>
      <c r="E91" s="36">
        <v>2083362</v>
      </c>
      <c r="F91" s="31"/>
      <c r="G91" s="33">
        <f t="shared" si="8"/>
        <v>133.88355504144977</v>
      </c>
      <c r="H91" s="31"/>
      <c r="I91" s="33">
        <f t="shared" si="9"/>
        <v>98.776083139004797</v>
      </c>
      <c r="J91" s="19"/>
      <c r="K91" s="36">
        <v>2500</v>
      </c>
      <c r="L91" s="31"/>
      <c r="M91" s="33">
        <f t="shared" si="10"/>
        <v>0.1606580553948975</v>
      </c>
      <c r="N91" s="31"/>
      <c r="O91" s="33">
        <f>IF(M$219&gt;0,M91/M$219*100,0)</f>
        <v>3.8953733297847064</v>
      </c>
      <c r="P91" s="19"/>
      <c r="Q91" s="36">
        <v>38319</v>
      </c>
      <c r="R91" s="31"/>
      <c r="S91" s="33">
        <f t="shared" si="11"/>
        <v>2.4625024098708308</v>
      </c>
      <c r="T91" s="31"/>
      <c r="U91" s="33">
        <f>IF(S$219&gt;0,S91/S$219*100,0)</f>
        <v>160.15376832087239</v>
      </c>
      <c r="V91" s="19"/>
      <c r="W91" s="36">
        <f t="shared" si="12"/>
        <v>2124181</v>
      </c>
      <c r="X91" s="19"/>
      <c r="Y91" s="19"/>
      <c r="Z91" s="36">
        <v>0</v>
      </c>
      <c r="AA91" s="19"/>
      <c r="AB91" s="33">
        <f t="shared" si="13"/>
        <v>0</v>
      </c>
      <c r="AC91" s="19"/>
      <c r="AD91" s="36">
        <v>0</v>
      </c>
      <c r="AE91" s="19"/>
      <c r="AF91" s="33">
        <f t="shared" si="14"/>
        <v>0</v>
      </c>
      <c r="AG91" s="19"/>
      <c r="AH91" s="36">
        <v>0</v>
      </c>
      <c r="AI91" s="19"/>
      <c r="AJ91" s="33">
        <f t="shared" si="15"/>
        <v>0</v>
      </c>
      <c r="AK91" s="19"/>
      <c r="AL91" s="36">
        <v>0</v>
      </c>
      <c r="AM91" s="19"/>
      <c r="AN91" s="30">
        <v>3</v>
      </c>
      <c r="AO91" s="19"/>
      <c r="AP91" s="35">
        <v>15561</v>
      </c>
      <c r="AQ91" s="19"/>
      <c r="AR91" s="35">
        <f>IF(E91,AP91,0)</f>
        <v>15561</v>
      </c>
      <c r="AS91" s="19"/>
      <c r="AT91" s="35">
        <f>IF(K91,AP91,0)</f>
        <v>15561</v>
      </c>
      <c r="AU91" s="19"/>
      <c r="AV91" s="35">
        <f>IF(Q91,AP91,0)</f>
        <v>15561</v>
      </c>
    </row>
    <row r="92" spans="1:48" ht="8.85" customHeight="1" x14ac:dyDescent="0.25">
      <c r="A92" s="30">
        <v>4</v>
      </c>
      <c r="B92" s="31"/>
      <c r="C92" s="30" t="s">
        <v>134</v>
      </c>
      <c r="D92" s="31"/>
      <c r="E92" s="36">
        <v>696186</v>
      </c>
      <c r="F92" s="31"/>
      <c r="G92" s="33">
        <f t="shared" si="8"/>
        <v>54.152613565650277</v>
      </c>
      <c r="H92" s="31"/>
      <c r="I92" s="33">
        <f t="shared" si="9"/>
        <v>39.952502442133756</v>
      </c>
      <c r="J92" s="19"/>
      <c r="K92" s="36">
        <v>19545</v>
      </c>
      <c r="L92" s="31"/>
      <c r="M92" s="33">
        <f t="shared" si="10"/>
        <v>1.5203018046048538</v>
      </c>
      <c r="N92" s="31"/>
      <c r="O92" s="33">
        <f>IF(M$219&gt;0,M92/M$219*100,0)</f>
        <v>36.861787529574414</v>
      </c>
      <c r="P92" s="19"/>
      <c r="Q92" s="36">
        <v>75461</v>
      </c>
      <c r="R92" s="31"/>
      <c r="S92" s="33">
        <f t="shared" si="11"/>
        <v>5.8697106409458621</v>
      </c>
      <c r="T92" s="31"/>
      <c r="U92" s="33">
        <f>IF(S$219&gt;0,S92/S$219*100,0)</f>
        <v>381.74836878633272</v>
      </c>
      <c r="V92" s="19"/>
      <c r="W92" s="36">
        <f t="shared" si="12"/>
        <v>791192</v>
      </c>
      <c r="X92" s="19"/>
      <c r="Y92" s="19"/>
      <c r="Z92" s="36">
        <v>6192</v>
      </c>
      <c r="AA92" s="19"/>
      <c r="AB92" s="33">
        <f t="shared" si="13"/>
        <v>0.78261660886358808</v>
      </c>
      <c r="AC92" s="19"/>
      <c r="AD92" s="36">
        <v>0</v>
      </c>
      <c r="AE92" s="19"/>
      <c r="AF92" s="33">
        <f t="shared" si="14"/>
        <v>0</v>
      </c>
      <c r="AG92" s="19"/>
      <c r="AH92" s="36">
        <v>0</v>
      </c>
      <c r="AI92" s="19"/>
      <c r="AJ92" s="33">
        <f t="shared" si="15"/>
        <v>0</v>
      </c>
      <c r="AK92" s="19"/>
      <c r="AL92" s="36">
        <v>0</v>
      </c>
      <c r="AM92" s="19"/>
      <c r="AN92" s="30">
        <v>4</v>
      </c>
      <c r="AO92" s="19"/>
      <c r="AP92" s="35">
        <v>12856</v>
      </c>
      <c r="AQ92" s="19"/>
      <c r="AR92" s="35">
        <f>IF(E92,AP92,0)</f>
        <v>12856</v>
      </c>
      <c r="AS92" s="19"/>
      <c r="AT92" s="35">
        <f>IF(K92,AP92,0)</f>
        <v>12856</v>
      </c>
      <c r="AU92" s="19"/>
      <c r="AV92" s="35">
        <f>IF(Q92,AP92,0)</f>
        <v>12856</v>
      </c>
    </row>
    <row r="93" spans="1:48" ht="8.85" customHeight="1" x14ac:dyDescent="0.25">
      <c r="A93" s="30">
        <v>5</v>
      </c>
      <c r="B93" s="31"/>
      <c r="C93" s="30" t="s">
        <v>135</v>
      </c>
      <c r="D93" s="31"/>
      <c r="E93" s="36">
        <v>1051222</v>
      </c>
      <c r="F93" s="31"/>
      <c r="G93" s="33">
        <f t="shared" si="8"/>
        <v>32.707591785936529</v>
      </c>
      <c r="H93" s="31"/>
      <c r="I93" s="33">
        <f t="shared" si="9"/>
        <v>24.130878542357781</v>
      </c>
      <c r="J93" s="19"/>
      <c r="K93" s="36">
        <v>8500</v>
      </c>
      <c r="L93" s="31"/>
      <c r="M93" s="33">
        <f t="shared" si="10"/>
        <v>0.26446795270690726</v>
      </c>
      <c r="N93" s="31"/>
      <c r="O93" s="47">
        <f>IF(M$219&gt;0,M93/M$219*100,0)</f>
        <v>6.4123856536481449</v>
      </c>
      <c r="P93" s="19"/>
      <c r="Q93" s="36">
        <v>86601</v>
      </c>
      <c r="R93" s="31"/>
      <c r="S93" s="33">
        <f t="shared" si="11"/>
        <v>2.6944928438083386</v>
      </c>
      <c r="T93" s="31"/>
      <c r="U93" s="47">
        <f>IF(S$219&gt;0,S93/S$219*100,0)</f>
        <v>175.24173008714541</v>
      </c>
      <c r="V93" s="19"/>
      <c r="W93" s="36">
        <f t="shared" si="12"/>
        <v>1146323</v>
      </c>
      <c r="X93" s="19"/>
      <c r="Y93" s="19"/>
      <c r="Z93" s="36">
        <v>0</v>
      </c>
      <c r="AA93" s="19"/>
      <c r="AB93" s="33">
        <f t="shared" si="13"/>
        <v>0</v>
      </c>
      <c r="AC93" s="19"/>
      <c r="AD93" s="36">
        <v>0</v>
      </c>
      <c r="AE93" s="19"/>
      <c r="AF93" s="33">
        <f t="shared" si="14"/>
        <v>0</v>
      </c>
      <c r="AG93" s="19"/>
      <c r="AH93" s="36">
        <v>0</v>
      </c>
      <c r="AI93" s="19"/>
      <c r="AJ93" s="33">
        <f t="shared" si="15"/>
        <v>0</v>
      </c>
      <c r="AK93" s="19"/>
      <c r="AL93" s="36">
        <v>0</v>
      </c>
      <c r="AM93" s="19"/>
      <c r="AN93" s="30">
        <v>5</v>
      </c>
      <c r="AO93" s="19"/>
      <c r="AP93" s="35">
        <v>32140</v>
      </c>
      <c r="AQ93" s="19"/>
      <c r="AR93" s="35">
        <f>IF(E93,AP93,0)</f>
        <v>32140</v>
      </c>
      <c r="AS93" s="19"/>
      <c r="AT93" s="35">
        <f>IF(K93,AP93,0)</f>
        <v>32140</v>
      </c>
      <c r="AU93" s="19"/>
      <c r="AV93" s="35">
        <f>IF(Q93,AP93,0)</f>
        <v>32140</v>
      </c>
    </row>
    <row r="94" spans="1:48" ht="8.85" customHeight="1" x14ac:dyDescent="0.25">
      <c r="A94" s="37"/>
      <c r="B94" s="31"/>
      <c r="C94" s="30"/>
      <c r="D94" s="31"/>
      <c r="E94" s="31"/>
      <c r="F94" s="31"/>
      <c r="G94" s="38"/>
      <c r="H94" s="31"/>
      <c r="I94" s="38"/>
      <c r="J94" s="19"/>
      <c r="K94" s="31"/>
      <c r="L94" s="31"/>
      <c r="M94" s="38"/>
      <c r="N94" s="31"/>
      <c r="O94" s="38"/>
      <c r="P94" s="19"/>
      <c r="Q94" s="31"/>
      <c r="R94" s="31"/>
      <c r="S94" s="38"/>
      <c r="T94" s="31"/>
      <c r="U94" s="38"/>
      <c r="V94" s="19"/>
      <c r="W94" s="30"/>
      <c r="X94" s="19"/>
      <c r="Y94" s="19"/>
      <c r="Z94" s="31"/>
      <c r="AA94" s="19"/>
      <c r="AB94" s="38"/>
      <c r="AC94" s="19"/>
      <c r="AD94" s="31"/>
      <c r="AE94" s="19"/>
      <c r="AF94" s="38"/>
      <c r="AG94" s="19"/>
      <c r="AH94" s="31"/>
      <c r="AI94" s="19"/>
      <c r="AJ94" s="38"/>
      <c r="AK94" s="19"/>
      <c r="AL94" s="31"/>
      <c r="AM94" s="19"/>
      <c r="AN94" s="39"/>
      <c r="AO94" s="19"/>
      <c r="AP94" s="40"/>
      <c r="AQ94" s="19"/>
      <c r="AR94" s="19"/>
      <c r="AS94" s="19"/>
      <c r="AT94" s="19"/>
      <c r="AU94" s="19"/>
      <c r="AV94" s="19"/>
    </row>
    <row r="95" spans="1:48" ht="8.85" customHeight="1" x14ac:dyDescent="0.25">
      <c r="A95" s="30">
        <v>6</v>
      </c>
      <c r="B95" s="31"/>
      <c r="C95" s="30" t="s">
        <v>136</v>
      </c>
      <c r="D95" s="31"/>
      <c r="E95" s="36">
        <v>284184</v>
      </c>
      <c r="F95" s="31"/>
      <c r="G95" s="33">
        <f t="shared" si="8"/>
        <v>18.46789706264622</v>
      </c>
      <c r="H95" s="31"/>
      <c r="I95" s="33">
        <f t="shared" si="9"/>
        <v>13.625172524719451</v>
      </c>
      <c r="J95" s="19"/>
      <c r="K95" s="36">
        <v>10000</v>
      </c>
      <c r="L95" s="31"/>
      <c r="M95" s="33">
        <f t="shared" si="10"/>
        <v>0.64985703145308027</v>
      </c>
      <c r="N95" s="31"/>
      <c r="O95" s="47">
        <f>IF(M$219&gt;0,M95/M$219*100,0)</f>
        <v>15.756668672934707</v>
      </c>
      <c r="P95" s="19"/>
      <c r="Q95" s="36">
        <v>54929</v>
      </c>
      <c r="R95" s="31"/>
      <c r="S95" s="33">
        <f t="shared" si="11"/>
        <v>3.5695996880686249</v>
      </c>
      <c r="T95" s="31"/>
      <c r="U95" s="47">
        <f>IF(S$219&gt;0,S95/S$219*100,0)</f>
        <v>232.15605359394885</v>
      </c>
      <c r="V95" s="19"/>
      <c r="W95" s="36">
        <f t="shared" si="12"/>
        <v>349113</v>
      </c>
      <c r="X95" s="19"/>
      <c r="Y95" s="19"/>
      <c r="Z95" s="36">
        <v>86453</v>
      </c>
      <c r="AA95" s="19"/>
      <c r="AB95" s="33">
        <f t="shared" si="13"/>
        <v>24.76361521914108</v>
      </c>
      <c r="AC95" s="19"/>
      <c r="AD95" s="36">
        <v>75901</v>
      </c>
      <c r="AE95" s="19"/>
      <c r="AF95" s="33">
        <f t="shared" si="14"/>
        <v>21.741098154465746</v>
      </c>
      <c r="AG95" s="19"/>
      <c r="AH95" s="36">
        <v>0</v>
      </c>
      <c r="AI95" s="19"/>
      <c r="AJ95" s="33">
        <f t="shared" si="15"/>
        <v>0</v>
      </c>
      <c r="AK95" s="19"/>
      <c r="AL95" s="36">
        <v>0</v>
      </c>
      <c r="AM95" s="19"/>
      <c r="AN95" s="30">
        <v>6</v>
      </c>
      <c r="AO95" s="19"/>
      <c r="AP95" s="35">
        <v>15388</v>
      </c>
      <c r="AQ95" s="19"/>
      <c r="AR95" s="35">
        <f>IF(E95,AP95,0)</f>
        <v>15388</v>
      </c>
      <c r="AS95" s="19"/>
      <c r="AT95" s="35">
        <f>IF(K95,AP95,0)</f>
        <v>15388</v>
      </c>
      <c r="AU95" s="19"/>
      <c r="AV95" s="35">
        <f>IF(Q95,AP95,0)</f>
        <v>15388</v>
      </c>
    </row>
    <row r="96" spans="1:48" ht="8.85" customHeight="1" x14ac:dyDescent="0.25">
      <c r="A96" s="30">
        <v>7</v>
      </c>
      <c r="B96" s="31"/>
      <c r="C96" s="30" t="s">
        <v>137</v>
      </c>
      <c r="D96" s="31"/>
      <c r="E96" s="36">
        <v>51813714</v>
      </c>
      <c r="F96" s="31"/>
      <c r="G96" s="33">
        <f t="shared" si="8"/>
        <v>218.9086784034881</v>
      </c>
      <c r="H96" s="31"/>
      <c r="I96" s="33">
        <f t="shared" si="9"/>
        <v>161.5055845442574</v>
      </c>
      <c r="J96" s="19"/>
      <c r="K96" s="36">
        <v>0</v>
      </c>
      <c r="L96" s="31"/>
      <c r="M96" s="33">
        <f t="shared" si="10"/>
        <v>0</v>
      </c>
      <c r="N96" s="31"/>
      <c r="O96" s="47">
        <f>IF(M$219&gt;0,M96/M$219*100,0)</f>
        <v>0</v>
      </c>
      <c r="P96" s="19"/>
      <c r="Q96" s="36">
        <v>0</v>
      </c>
      <c r="R96" s="31"/>
      <c r="S96" s="33">
        <f t="shared" si="11"/>
        <v>0</v>
      </c>
      <c r="T96" s="31"/>
      <c r="U96" s="47">
        <f>IF(S$219&gt;0,S96/S$219*100,0)</f>
        <v>0</v>
      </c>
      <c r="V96" s="19"/>
      <c r="W96" s="36">
        <f t="shared" si="12"/>
        <v>51813714</v>
      </c>
      <c r="X96" s="19"/>
      <c r="Y96" s="19"/>
      <c r="Z96" s="36">
        <v>9500</v>
      </c>
      <c r="AA96" s="19"/>
      <c r="AB96" s="33">
        <f t="shared" si="13"/>
        <v>1.8334914188934612E-2</v>
      </c>
      <c r="AC96" s="19"/>
      <c r="AD96" s="36">
        <v>1032346</v>
      </c>
      <c r="AE96" s="19"/>
      <c r="AF96" s="33">
        <f t="shared" si="14"/>
        <v>1.9924184550831465</v>
      </c>
      <c r="AG96" s="19"/>
      <c r="AH96" s="36">
        <v>2897433</v>
      </c>
      <c r="AI96" s="19"/>
      <c r="AJ96" s="33">
        <f t="shared" si="15"/>
        <v>5.5920195182302503</v>
      </c>
      <c r="AK96" s="19"/>
      <c r="AL96" s="36">
        <v>26549135</v>
      </c>
      <c r="AM96" s="19"/>
      <c r="AN96" s="30">
        <v>7</v>
      </c>
      <c r="AO96" s="19"/>
      <c r="AP96" s="35">
        <v>236691</v>
      </c>
      <c r="AQ96" s="19"/>
      <c r="AR96" s="35">
        <f>IF(E96,AP96,0)</f>
        <v>236691</v>
      </c>
      <c r="AS96" s="19"/>
      <c r="AT96" s="35">
        <f>IF(K96,AP96,0)</f>
        <v>0</v>
      </c>
      <c r="AU96" s="19"/>
      <c r="AV96" s="35">
        <f>IF(Q96,AP96,0)</f>
        <v>0</v>
      </c>
    </row>
    <row r="97" spans="1:48" ht="8.85" customHeight="1" x14ac:dyDescent="0.25">
      <c r="A97" s="30">
        <v>8</v>
      </c>
      <c r="B97" s="31"/>
      <c r="C97" s="30" t="s">
        <v>138</v>
      </c>
      <c r="D97" s="31"/>
      <c r="E97" s="36">
        <v>1956196</v>
      </c>
      <c r="F97" s="31"/>
      <c r="G97" s="33">
        <f t="shared" si="8"/>
        <v>26.149206646259142</v>
      </c>
      <c r="H97" s="31"/>
      <c r="I97" s="33">
        <f t="shared" si="9"/>
        <v>19.292258925379222</v>
      </c>
      <c r="J97" s="19"/>
      <c r="K97" s="36">
        <v>83436</v>
      </c>
      <c r="L97" s="31"/>
      <c r="M97" s="33">
        <f t="shared" si="10"/>
        <v>1.1153203491558503</v>
      </c>
      <c r="N97" s="31"/>
      <c r="O97" s="47">
        <f>IF(M$219&gt;0,M97/M$219*100,0)</f>
        <v>27.042460657132107</v>
      </c>
      <c r="P97" s="19"/>
      <c r="Q97" s="36">
        <v>101203</v>
      </c>
      <c r="R97" s="31"/>
      <c r="S97" s="33">
        <f t="shared" si="11"/>
        <v>1.3528185111417075</v>
      </c>
      <c r="T97" s="31"/>
      <c r="U97" s="47">
        <f>IF(S$219&gt;0,S97/S$219*100,0)</f>
        <v>87.983257009255581</v>
      </c>
      <c r="V97" s="19"/>
      <c r="W97" s="36">
        <f t="shared" si="12"/>
        <v>2140835</v>
      </c>
      <c r="X97" s="19"/>
      <c r="Y97" s="19"/>
      <c r="Z97" s="36">
        <v>0</v>
      </c>
      <c r="AA97" s="19"/>
      <c r="AB97" s="33">
        <f t="shared" si="13"/>
        <v>0</v>
      </c>
      <c r="AC97" s="19"/>
      <c r="AD97" s="36">
        <v>0</v>
      </c>
      <c r="AE97" s="19"/>
      <c r="AF97" s="33">
        <f t="shared" si="14"/>
        <v>0</v>
      </c>
      <c r="AG97" s="19"/>
      <c r="AH97" s="36">
        <v>0</v>
      </c>
      <c r="AI97" s="19"/>
      <c r="AJ97" s="33">
        <f t="shared" si="15"/>
        <v>0</v>
      </c>
      <c r="AK97" s="19"/>
      <c r="AL97" s="36">
        <v>0</v>
      </c>
      <c r="AM97" s="19"/>
      <c r="AN97" s="30">
        <v>8</v>
      </c>
      <c r="AO97" s="19"/>
      <c r="AP97" s="35">
        <v>74809</v>
      </c>
      <c r="AQ97" s="19"/>
      <c r="AR97" s="35">
        <f>IF(E97,AP97,0)</f>
        <v>74809</v>
      </c>
      <c r="AS97" s="19"/>
      <c r="AT97" s="35">
        <f>IF(K97,AP97,0)</f>
        <v>74809</v>
      </c>
      <c r="AU97" s="19"/>
      <c r="AV97" s="35">
        <f>IF(Q97,AP97,0)</f>
        <v>74809</v>
      </c>
    </row>
    <row r="98" spans="1:48" ht="8.85" customHeight="1" x14ac:dyDescent="0.25">
      <c r="A98" s="30">
        <v>9</v>
      </c>
      <c r="B98" s="31"/>
      <c r="C98" s="30" t="s">
        <v>139</v>
      </c>
      <c r="D98" s="31"/>
      <c r="E98" s="36">
        <v>683957</v>
      </c>
      <c r="F98" s="31"/>
      <c r="G98" s="33">
        <f t="shared" si="8"/>
        <v>147.02429062768701</v>
      </c>
      <c r="H98" s="31"/>
      <c r="I98" s="33">
        <f t="shared" si="9"/>
        <v>108.47100340290127</v>
      </c>
      <c r="J98" s="19"/>
      <c r="K98" s="36">
        <v>134909</v>
      </c>
      <c r="L98" s="31"/>
      <c r="M98" s="33">
        <f t="shared" si="10"/>
        <v>29.000214961306966</v>
      </c>
      <c r="N98" s="31"/>
      <c r="O98" s="47">
        <f>IF(M$219&gt;0,M98/M$219*100,0)</f>
        <v>703.14970289305768</v>
      </c>
      <c r="P98" s="19"/>
      <c r="Q98" s="36">
        <v>41501</v>
      </c>
      <c r="R98" s="31"/>
      <c r="S98" s="33">
        <f t="shared" si="11"/>
        <v>8.9211092003439383</v>
      </c>
      <c r="T98" s="31"/>
      <c r="U98" s="47">
        <f>IF(S$219&gt;0,S98/S$219*100,0)</f>
        <v>580.20217576641096</v>
      </c>
      <c r="V98" s="19"/>
      <c r="W98" s="36">
        <f t="shared" si="12"/>
        <v>860367</v>
      </c>
      <c r="X98" s="19"/>
      <c r="Y98" s="19"/>
      <c r="Z98" s="36">
        <v>114284</v>
      </c>
      <c r="AA98" s="19"/>
      <c r="AB98" s="33">
        <f t="shared" si="13"/>
        <v>13.283168694289763</v>
      </c>
      <c r="AC98" s="19"/>
      <c r="AD98" s="36">
        <v>0</v>
      </c>
      <c r="AE98" s="19"/>
      <c r="AF98" s="33">
        <f t="shared" si="14"/>
        <v>0</v>
      </c>
      <c r="AG98" s="19"/>
      <c r="AH98" s="36">
        <v>0</v>
      </c>
      <c r="AI98" s="19"/>
      <c r="AJ98" s="33">
        <f t="shared" si="15"/>
        <v>0</v>
      </c>
      <c r="AK98" s="19"/>
      <c r="AL98" s="36">
        <v>285</v>
      </c>
      <c r="AM98" s="19"/>
      <c r="AN98" s="30">
        <v>9</v>
      </c>
      <c r="AO98" s="19"/>
      <c r="AP98" s="35">
        <v>4652</v>
      </c>
      <c r="AQ98" s="19"/>
      <c r="AR98" s="35">
        <f>IF(E98,AP98,0)</f>
        <v>4652</v>
      </c>
      <c r="AS98" s="19"/>
      <c r="AT98" s="35">
        <f>IF(K98,AP98,0)</f>
        <v>4652</v>
      </c>
      <c r="AU98" s="19"/>
      <c r="AV98" s="35">
        <f>IF(Q98,AP98,0)</f>
        <v>4652</v>
      </c>
    </row>
    <row r="99" spans="1:48" ht="8.85" customHeight="1" x14ac:dyDescent="0.25">
      <c r="A99" s="30">
        <v>10</v>
      </c>
      <c r="B99" s="31"/>
      <c r="C99" s="30" t="s">
        <v>140</v>
      </c>
      <c r="D99" s="31"/>
      <c r="E99" s="36">
        <v>7627424</v>
      </c>
      <c r="F99" s="31"/>
      <c r="G99" s="33">
        <f t="shared" si="8"/>
        <v>98.462841283160131</v>
      </c>
      <c r="H99" s="31"/>
      <c r="I99" s="33">
        <f t="shared" si="9"/>
        <v>72.643528129179131</v>
      </c>
      <c r="J99" s="19"/>
      <c r="K99" s="36">
        <v>441614</v>
      </c>
      <c r="L99" s="31"/>
      <c r="M99" s="33">
        <f t="shared" si="10"/>
        <v>5.7008197250371131</v>
      </c>
      <c r="N99" s="31"/>
      <c r="O99" s="47">
        <f>IF(M$219&gt;0,M99/M$219*100,0)</f>
        <v>138.22413734708655</v>
      </c>
      <c r="P99" s="19"/>
      <c r="Q99" s="36">
        <v>86108</v>
      </c>
      <c r="R99" s="31"/>
      <c r="S99" s="33">
        <f t="shared" si="11"/>
        <v>1.1115729684373588</v>
      </c>
      <c r="T99" s="31"/>
      <c r="U99" s="47">
        <f>IF(S$219&gt;0,S99/S$219*100,0)</f>
        <v>72.293370737533294</v>
      </c>
      <c r="V99" s="19"/>
      <c r="W99" s="36">
        <f t="shared" si="12"/>
        <v>8155146</v>
      </c>
      <c r="X99" s="19"/>
      <c r="Y99" s="19"/>
      <c r="Z99" s="36">
        <v>810766</v>
      </c>
      <c r="AA99" s="19"/>
      <c r="AB99" s="33">
        <f t="shared" si="13"/>
        <v>9.9417717352945001</v>
      </c>
      <c r="AC99" s="19"/>
      <c r="AD99" s="36">
        <v>0</v>
      </c>
      <c r="AE99" s="19"/>
      <c r="AF99" s="33">
        <f t="shared" si="14"/>
        <v>0</v>
      </c>
      <c r="AG99" s="19"/>
      <c r="AH99" s="36">
        <v>0</v>
      </c>
      <c r="AI99" s="19"/>
      <c r="AJ99" s="33">
        <f t="shared" si="15"/>
        <v>0</v>
      </c>
      <c r="AK99" s="19"/>
      <c r="AL99" s="36">
        <v>13105</v>
      </c>
      <c r="AM99" s="19"/>
      <c r="AN99" s="30">
        <v>10</v>
      </c>
      <c r="AO99" s="19"/>
      <c r="AP99" s="35">
        <v>77465</v>
      </c>
      <c r="AQ99" s="19"/>
      <c r="AR99" s="35">
        <f>IF(E99,AP99,0)</f>
        <v>77465</v>
      </c>
      <c r="AS99" s="19"/>
      <c r="AT99" s="35">
        <f>IF(K99,AP99,0)</f>
        <v>77465</v>
      </c>
      <c r="AU99" s="19"/>
      <c r="AV99" s="35">
        <f>IF(Q99,AP99,0)</f>
        <v>77465</v>
      </c>
    </row>
    <row r="100" spans="1:48" ht="8.85" customHeight="1" x14ac:dyDescent="0.25">
      <c r="A100" s="37"/>
      <c r="B100" s="31"/>
      <c r="C100" s="30"/>
      <c r="D100" s="31"/>
      <c r="E100" s="31"/>
      <c r="F100" s="31"/>
      <c r="G100" s="38"/>
      <c r="H100" s="31"/>
      <c r="I100" s="38"/>
      <c r="J100" s="19"/>
      <c r="K100" s="31"/>
      <c r="L100" s="31"/>
      <c r="M100" s="38"/>
      <c r="N100" s="31"/>
      <c r="O100" s="38"/>
      <c r="P100" s="19"/>
      <c r="Q100" s="31"/>
      <c r="R100" s="31"/>
      <c r="S100" s="38"/>
      <c r="T100" s="31"/>
      <c r="U100" s="38"/>
      <c r="V100" s="19"/>
      <c r="W100" s="30"/>
      <c r="X100" s="19"/>
      <c r="Y100" s="19"/>
      <c r="Z100" s="31"/>
      <c r="AA100" s="19"/>
      <c r="AB100" s="38"/>
      <c r="AC100" s="19"/>
      <c r="AD100" s="31"/>
      <c r="AE100" s="19"/>
      <c r="AF100" s="38"/>
      <c r="AG100" s="19"/>
      <c r="AH100" s="31"/>
      <c r="AI100" s="19"/>
      <c r="AJ100" s="38"/>
      <c r="AK100" s="19"/>
      <c r="AL100" s="31"/>
      <c r="AM100" s="19"/>
      <c r="AN100" s="39"/>
      <c r="AO100" s="19"/>
      <c r="AP100" s="40"/>
      <c r="AQ100" s="19"/>
      <c r="AR100" s="19"/>
      <c r="AS100" s="19"/>
      <c r="AT100" s="19"/>
      <c r="AU100" s="19"/>
      <c r="AV100" s="19"/>
    </row>
    <row r="101" spans="1:48" ht="8.85" customHeight="1" x14ac:dyDescent="0.25">
      <c r="A101" s="30">
        <v>11</v>
      </c>
      <c r="B101" s="31"/>
      <c r="C101" s="30" t="s">
        <v>141</v>
      </c>
      <c r="D101" s="31"/>
      <c r="E101" s="36">
        <v>464153</v>
      </c>
      <c r="F101" s="31"/>
      <c r="G101" s="33">
        <f t="shared" si="8"/>
        <v>70.636584994673569</v>
      </c>
      <c r="H101" s="31"/>
      <c r="I101" s="33">
        <f t="shared" si="9"/>
        <v>52.113982108774628</v>
      </c>
      <c r="J101" s="19"/>
      <c r="K101" s="36">
        <v>12000</v>
      </c>
      <c r="L101" s="31"/>
      <c r="M101" s="33">
        <f t="shared" si="10"/>
        <v>1.8262060569167555</v>
      </c>
      <c r="N101" s="31"/>
      <c r="O101" s="47">
        <f>IF(M$219&gt;0,M101/M$219*100,0)</f>
        <v>44.278852693188732</v>
      </c>
      <c r="P101" s="19"/>
      <c r="Q101" s="36">
        <v>57659</v>
      </c>
      <c r="R101" s="31"/>
      <c r="S101" s="33">
        <f t="shared" si="11"/>
        <v>8.7747679196469335</v>
      </c>
      <c r="T101" s="31"/>
      <c r="U101" s="47">
        <f>IF(S$219&gt;0,S101/S$219*100,0)</f>
        <v>570.68457794779306</v>
      </c>
      <c r="V101" s="19"/>
      <c r="W101" s="36">
        <f t="shared" si="12"/>
        <v>533812</v>
      </c>
      <c r="X101" s="19"/>
      <c r="Y101" s="19"/>
      <c r="Z101" s="36">
        <v>115687</v>
      </c>
      <c r="AA101" s="19"/>
      <c r="AB101" s="33">
        <f t="shared" si="13"/>
        <v>21.671862003851544</v>
      </c>
      <c r="AC101" s="19"/>
      <c r="AD101" s="36">
        <v>178186</v>
      </c>
      <c r="AE101" s="19"/>
      <c r="AF101" s="33">
        <f t="shared" si="14"/>
        <v>33.379916524918883</v>
      </c>
      <c r="AG101" s="19"/>
      <c r="AH101" s="36">
        <v>0</v>
      </c>
      <c r="AI101" s="19"/>
      <c r="AJ101" s="33">
        <f t="shared" si="15"/>
        <v>0</v>
      </c>
      <c r="AK101" s="19"/>
      <c r="AL101" s="36">
        <v>6583</v>
      </c>
      <c r="AM101" s="19"/>
      <c r="AN101" s="30">
        <v>11</v>
      </c>
      <c r="AO101" s="19"/>
      <c r="AP101" s="35">
        <v>6571</v>
      </c>
      <c r="AQ101" s="19"/>
      <c r="AR101" s="35">
        <f>IF(E101,AP101,0)</f>
        <v>6571</v>
      </c>
      <c r="AS101" s="19"/>
      <c r="AT101" s="35">
        <f>IF(K101,AP101,0)</f>
        <v>6571</v>
      </c>
      <c r="AU101" s="19"/>
      <c r="AV101" s="35">
        <f>IF(Q101,AP101,0)</f>
        <v>6571</v>
      </c>
    </row>
    <row r="102" spans="1:48" ht="8.85" customHeight="1" x14ac:dyDescent="0.25">
      <c r="A102" s="30">
        <v>12</v>
      </c>
      <c r="B102" s="31"/>
      <c r="C102" s="30" t="s">
        <v>142</v>
      </c>
      <c r="D102" s="31"/>
      <c r="E102" s="36">
        <v>5388505</v>
      </c>
      <c r="F102" s="31"/>
      <c r="G102" s="33">
        <f t="shared" si="8"/>
        <v>162.42178080540148</v>
      </c>
      <c r="H102" s="31"/>
      <c r="I102" s="33">
        <f t="shared" si="9"/>
        <v>119.83090320131242</v>
      </c>
      <c r="J102" s="19"/>
      <c r="K102" s="36">
        <v>19154</v>
      </c>
      <c r="L102" s="31"/>
      <c r="M102" s="33">
        <f t="shared" si="10"/>
        <v>0.57734506872437907</v>
      </c>
      <c r="N102" s="31"/>
      <c r="O102" s="47">
        <f>IF(M$219&gt;0,M102/M$219*100,0)</f>
        <v>13.998517393128438</v>
      </c>
      <c r="P102" s="19"/>
      <c r="Q102" s="36">
        <v>55431</v>
      </c>
      <c r="R102" s="31"/>
      <c r="S102" s="33">
        <f t="shared" si="11"/>
        <v>1.6708162527128045</v>
      </c>
      <c r="T102" s="31"/>
      <c r="U102" s="47">
        <f>IF(S$219&gt;0,S102/S$219*100,0)</f>
        <v>108.66487601031456</v>
      </c>
      <c r="V102" s="19"/>
      <c r="W102" s="36">
        <f t="shared" si="12"/>
        <v>5463090</v>
      </c>
      <c r="X102" s="19"/>
      <c r="Y102" s="19"/>
      <c r="Z102" s="36">
        <v>3007000</v>
      </c>
      <c r="AA102" s="19"/>
      <c r="AB102" s="33">
        <f t="shared" si="13"/>
        <v>55.042109868224763</v>
      </c>
      <c r="AC102" s="19"/>
      <c r="AD102" s="36">
        <v>0</v>
      </c>
      <c r="AE102" s="19"/>
      <c r="AF102" s="33">
        <f t="shared" si="14"/>
        <v>0</v>
      </c>
      <c r="AG102" s="19"/>
      <c r="AH102" s="36">
        <v>0</v>
      </c>
      <c r="AI102" s="19"/>
      <c r="AJ102" s="33">
        <f t="shared" si="15"/>
        <v>0</v>
      </c>
      <c r="AK102" s="19"/>
      <c r="AL102" s="36">
        <v>6090</v>
      </c>
      <c r="AM102" s="19"/>
      <c r="AN102" s="30">
        <v>12</v>
      </c>
      <c r="AO102" s="19"/>
      <c r="AP102" s="35">
        <v>33176</v>
      </c>
      <c r="AQ102" s="19"/>
      <c r="AR102" s="35">
        <f>IF(E102,AP102,0)</f>
        <v>33176</v>
      </c>
      <c r="AS102" s="19"/>
      <c r="AT102" s="35">
        <f>IF(K102,AP102,0)</f>
        <v>33176</v>
      </c>
      <c r="AU102" s="19"/>
      <c r="AV102" s="35">
        <f>IF(Q102,AP102,0)</f>
        <v>33176</v>
      </c>
    </row>
    <row r="103" spans="1:48" ht="8.85" customHeight="1" x14ac:dyDescent="0.25">
      <c r="A103" s="30">
        <v>13</v>
      </c>
      <c r="B103" s="31"/>
      <c r="C103" s="30" t="s">
        <v>143</v>
      </c>
      <c r="D103" s="31"/>
      <c r="E103" s="36">
        <v>499299</v>
      </c>
      <c r="F103" s="31"/>
      <c r="G103" s="33">
        <f t="shared" si="8"/>
        <v>29.921435848265116</v>
      </c>
      <c r="H103" s="31"/>
      <c r="I103" s="33">
        <f t="shared" si="9"/>
        <v>22.075319362946534</v>
      </c>
      <c r="J103" s="19"/>
      <c r="K103" s="36">
        <v>11543</v>
      </c>
      <c r="L103" s="31"/>
      <c r="M103" s="33">
        <f t="shared" si="10"/>
        <v>0.69173608197998437</v>
      </c>
      <c r="N103" s="31"/>
      <c r="O103" s="47">
        <f>IF(M$219&gt;0,M103/M$219*100,0)</f>
        <v>16.772083281920381</v>
      </c>
      <c r="P103" s="19"/>
      <c r="Q103" s="36">
        <v>68893</v>
      </c>
      <c r="R103" s="31"/>
      <c r="S103" s="33">
        <f t="shared" si="11"/>
        <v>4.1285431773236647</v>
      </c>
      <c r="T103" s="31"/>
      <c r="U103" s="47">
        <f>IF(S$219&gt;0,S103/S$219*100,0)</f>
        <v>268.50806109809878</v>
      </c>
      <c r="V103" s="19"/>
      <c r="W103" s="36">
        <f t="shared" si="12"/>
        <v>579735</v>
      </c>
      <c r="X103" s="19"/>
      <c r="Y103" s="19"/>
      <c r="Z103" s="36">
        <v>0</v>
      </c>
      <c r="AA103" s="19"/>
      <c r="AB103" s="33">
        <f t="shared" si="13"/>
        <v>0</v>
      </c>
      <c r="AC103" s="19"/>
      <c r="AD103" s="36">
        <v>0</v>
      </c>
      <c r="AE103" s="19"/>
      <c r="AF103" s="33">
        <f t="shared" si="14"/>
        <v>0</v>
      </c>
      <c r="AG103" s="19"/>
      <c r="AH103" s="36">
        <v>0</v>
      </c>
      <c r="AI103" s="19"/>
      <c r="AJ103" s="33">
        <f t="shared" si="15"/>
        <v>0</v>
      </c>
      <c r="AK103" s="19"/>
      <c r="AL103" s="36">
        <v>1762</v>
      </c>
      <c r="AM103" s="19"/>
      <c r="AN103" s="30">
        <v>13</v>
      </c>
      <c r="AO103" s="19"/>
      <c r="AP103" s="35">
        <v>16687</v>
      </c>
      <c r="AQ103" s="19"/>
      <c r="AR103" s="35">
        <f>IF(E103,AP103,0)</f>
        <v>16687</v>
      </c>
      <c r="AS103" s="19"/>
      <c r="AT103" s="35">
        <f>IF(K103,AP103,0)</f>
        <v>16687</v>
      </c>
      <c r="AU103" s="19"/>
      <c r="AV103" s="35">
        <f>IF(Q103,AP103,0)</f>
        <v>16687</v>
      </c>
    </row>
    <row r="104" spans="1:48" ht="8.85" customHeight="1" x14ac:dyDescent="0.25">
      <c r="A104" s="30">
        <v>14</v>
      </c>
      <c r="B104" s="31"/>
      <c r="C104" s="30" t="s">
        <v>144</v>
      </c>
      <c r="D104" s="31"/>
      <c r="E104" s="36">
        <v>2534086</v>
      </c>
      <c r="F104" s="31"/>
      <c r="G104" s="33">
        <f t="shared" si="8"/>
        <v>112.7613580741334</v>
      </c>
      <c r="H104" s="31"/>
      <c r="I104" s="33">
        <f t="shared" si="9"/>
        <v>83.192631660769507</v>
      </c>
      <c r="J104" s="19"/>
      <c r="K104" s="36">
        <v>33019</v>
      </c>
      <c r="L104" s="31"/>
      <c r="M104" s="33">
        <f t="shared" si="10"/>
        <v>1.4692742401993504</v>
      </c>
      <c r="N104" s="31"/>
      <c r="O104" s="47">
        <f>IF(M$219&gt;0,M104/M$219*100,0)</f>
        <v>35.624554743577534</v>
      </c>
      <c r="P104" s="19"/>
      <c r="Q104" s="36">
        <v>37080</v>
      </c>
      <c r="R104" s="31"/>
      <c r="S104" s="33">
        <f t="shared" si="11"/>
        <v>1.6499799759711653</v>
      </c>
      <c r="T104" s="31"/>
      <c r="U104" s="47">
        <f>IF(S$219&gt;0,S104/S$219*100,0)</f>
        <v>107.3097470875676</v>
      </c>
      <c r="V104" s="19"/>
      <c r="W104" s="36">
        <f t="shared" si="12"/>
        <v>2604185</v>
      </c>
      <c r="X104" s="19"/>
      <c r="Y104" s="19"/>
      <c r="Z104" s="36">
        <v>49514</v>
      </c>
      <c r="AA104" s="19"/>
      <c r="AB104" s="33">
        <f t="shared" si="13"/>
        <v>1.9013242146775287</v>
      </c>
      <c r="AC104" s="19"/>
      <c r="AD104" s="36">
        <v>0</v>
      </c>
      <c r="AE104" s="19"/>
      <c r="AF104" s="33">
        <f t="shared" si="14"/>
        <v>0</v>
      </c>
      <c r="AG104" s="19"/>
      <c r="AH104" s="36">
        <v>0</v>
      </c>
      <c r="AI104" s="19"/>
      <c r="AJ104" s="33">
        <f t="shared" si="15"/>
        <v>0</v>
      </c>
      <c r="AK104" s="19"/>
      <c r="AL104" s="36">
        <v>0</v>
      </c>
      <c r="AM104" s="19"/>
      <c r="AN104" s="30">
        <v>14</v>
      </c>
      <c r="AO104" s="19"/>
      <c r="AP104" s="35">
        <v>22473</v>
      </c>
      <c r="AQ104" s="19"/>
      <c r="AR104" s="35">
        <f>IF(E104,AP104,0)</f>
        <v>22473</v>
      </c>
      <c r="AS104" s="19"/>
      <c r="AT104" s="35">
        <f>IF(K104,AP104,0)</f>
        <v>22473</v>
      </c>
      <c r="AU104" s="19"/>
      <c r="AV104" s="35">
        <f>IF(Q104,AP104,0)</f>
        <v>22473</v>
      </c>
    </row>
    <row r="105" spans="1:48" ht="8.85" customHeight="1" x14ac:dyDescent="0.25">
      <c r="A105" s="30">
        <v>15</v>
      </c>
      <c r="B105" s="31"/>
      <c r="C105" s="30" t="s">
        <v>145</v>
      </c>
      <c r="D105" s="31"/>
      <c r="E105" s="36">
        <v>275911</v>
      </c>
      <c r="F105" s="31"/>
      <c r="G105" s="33">
        <f t="shared" si="8"/>
        <v>16.313545793176846</v>
      </c>
      <c r="H105" s="31"/>
      <c r="I105" s="33">
        <f>IF(G$219&gt;0,G105/G$219*100,0)</f>
        <v>12.035743710718762</v>
      </c>
      <c r="J105" s="19"/>
      <c r="K105" s="36">
        <v>10000</v>
      </c>
      <c r="L105" s="31"/>
      <c r="M105" s="33">
        <f t="shared" si="10"/>
        <v>0.591261160054396</v>
      </c>
      <c r="N105" s="31"/>
      <c r="O105" s="47">
        <f>IF(M$219&gt;0,M105/M$219*100,0)</f>
        <v>14.335931977716507</v>
      </c>
      <c r="P105" s="19"/>
      <c r="Q105" s="36">
        <v>74930</v>
      </c>
      <c r="R105" s="31"/>
      <c r="S105" s="33">
        <f t="shared" si="11"/>
        <v>4.4303198722875896</v>
      </c>
      <c r="T105" s="31"/>
      <c r="U105" s="47">
        <f>IF(S$219&gt;0,S105/S$219*100,0)</f>
        <v>288.13471189696082</v>
      </c>
      <c r="V105" s="19"/>
      <c r="W105" s="36">
        <f t="shared" si="12"/>
        <v>360841</v>
      </c>
      <c r="X105" s="19"/>
      <c r="Y105" s="19"/>
      <c r="Z105" s="36">
        <v>150000</v>
      </c>
      <c r="AA105" s="19"/>
      <c r="AB105" s="33">
        <f t="shared" si="13"/>
        <v>41.569555566024924</v>
      </c>
      <c r="AC105" s="19"/>
      <c r="AD105" s="36">
        <v>206008</v>
      </c>
      <c r="AE105" s="19"/>
      <c r="AF105" s="33">
        <f t="shared" si="14"/>
        <v>57.091073353637753</v>
      </c>
      <c r="AG105" s="19"/>
      <c r="AH105" s="36">
        <v>0</v>
      </c>
      <c r="AI105" s="19"/>
      <c r="AJ105" s="33">
        <f t="shared" si="15"/>
        <v>0</v>
      </c>
      <c r="AK105" s="19"/>
      <c r="AL105" s="36">
        <v>0</v>
      </c>
      <c r="AM105" s="19"/>
      <c r="AN105" s="30">
        <v>15</v>
      </c>
      <c r="AO105" s="19"/>
      <c r="AP105" s="35">
        <v>16913</v>
      </c>
      <c r="AQ105" s="19"/>
      <c r="AR105" s="35">
        <f>IF(E105,AP105,0)</f>
        <v>16913</v>
      </c>
      <c r="AS105" s="19"/>
      <c r="AT105" s="35">
        <f>IF(K105,AP105,0)</f>
        <v>16913</v>
      </c>
      <c r="AU105" s="19"/>
      <c r="AV105" s="35">
        <f>IF(Q105,AP105,0)</f>
        <v>16913</v>
      </c>
    </row>
    <row r="106" spans="1:48" ht="8.85" customHeight="1" x14ac:dyDescent="0.25">
      <c r="A106" s="37"/>
      <c r="B106" s="31"/>
      <c r="C106" s="30"/>
      <c r="D106" s="31"/>
      <c r="E106" s="31"/>
      <c r="F106" s="31"/>
      <c r="G106" s="38"/>
      <c r="H106" s="31"/>
      <c r="I106" s="38"/>
      <c r="J106" s="19"/>
      <c r="K106" s="31"/>
      <c r="L106" s="31"/>
      <c r="M106" s="38"/>
      <c r="N106" s="31"/>
      <c r="O106" s="38"/>
      <c r="P106" s="19"/>
      <c r="Q106" s="31"/>
      <c r="R106" s="31"/>
      <c r="S106" s="38"/>
      <c r="T106" s="31"/>
      <c r="U106" s="38"/>
      <c r="V106" s="19"/>
      <c r="W106" s="30"/>
      <c r="X106" s="19"/>
      <c r="Y106" s="19"/>
      <c r="Z106" s="31"/>
      <c r="AA106" s="19"/>
      <c r="AB106" s="38"/>
      <c r="AC106" s="19"/>
      <c r="AD106" s="31"/>
      <c r="AE106" s="19"/>
      <c r="AF106" s="38"/>
      <c r="AG106" s="19"/>
      <c r="AH106" s="31"/>
      <c r="AI106" s="19"/>
      <c r="AJ106" s="38"/>
      <c r="AK106" s="19"/>
      <c r="AL106" s="31"/>
      <c r="AM106" s="19"/>
      <c r="AN106" s="39"/>
      <c r="AO106" s="19"/>
      <c r="AP106" s="40"/>
      <c r="AQ106" s="19"/>
      <c r="AR106" s="19"/>
      <c r="AS106" s="19"/>
      <c r="AT106" s="19"/>
      <c r="AU106" s="19"/>
      <c r="AV106" s="19"/>
    </row>
    <row r="107" spans="1:48" ht="8.85" customHeight="1" x14ac:dyDescent="0.25">
      <c r="A107" s="30">
        <v>16</v>
      </c>
      <c r="B107" s="31"/>
      <c r="C107" s="30" t="s">
        <v>146</v>
      </c>
      <c r="D107" s="31"/>
      <c r="E107" s="36">
        <v>1480747</v>
      </c>
      <c r="F107" s="31"/>
      <c r="G107" s="33">
        <f t="shared" si="8"/>
        <v>26.650354558871172</v>
      </c>
      <c r="H107" s="31"/>
      <c r="I107" s="33">
        <f>IF(G$219&gt;0,G107/G$219*100,0)</f>
        <v>19.661993863070258</v>
      </c>
      <c r="J107" s="19"/>
      <c r="K107" s="36">
        <v>145132</v>
      </c>
      <c r="L107" s="31"/>
      <c r="M107" s="33">
        <f t="shared" si="10"/>
        <v>2.6120729995320544</v>
      </c>
      <c r="N107" s="31"/>
      <c r="O107" s="47">
        <f>IF(M$219&gt;0,M107/M$219*100,0)</f>
        <v>63.333266874280014</v>
      </c>
      <c r="P107" s="19"/>
      <c r="Q107" s="36">
        <v>94440</v>
      </c>
      <c r="R107" s="31"/>
      <c r="S107" s="33">
        <f t="shared" si="11"/>
        <v>1.6997228321514704</v>
      </c>
      <c r="T107" s="31"/>
      <c r="U107" s="47">
        <f>IF(S$219&gt;0,S107/S$219*100,0)</f>
        <v>110.54487320658608</v>
      </c>
      <c r="V107" s="19"/>
      <c r="W107" s="36">
        <f t="shared" si="12"/>
        <v>1720319</v>
      </c>
      <c r="X107" s="19"/>
      <c r="Y107" s="19"/>
      <c r="Z107" s="36">
        <v>121535</v>
      </c>
      <c r="AA107" s="19"/>
      <c r="AB107" s="33">
        <f t="shared" si="13"/>
        <v>7.0646781207438849</v>
      </c>
      <c r="AC107" s="19"/>
      <c r="AD107" s="36">
        <v>0</v>
      </c>
      <c r="AE107" s="19"/>
      <c r="AF107" s="33">
        <f t="shared" si="14"/>
        <v>0</v>
      </c>
      <c r="AG107" s="19"/>
      <c r="AH107" s="36">
        <v>0</v>
      </c>
      <c r="AI107" s="19"/>
      <c r="AJ107" s="33">
        <f t="shared" si="15"/>
        <v>0</v>
      </c>
      <c r="AK107" s="19"/>
      <c r="AL107" s="36">
        <v>6376</v>
      </c>
      <c r="AM107" s="19"/>
      <c r="AN107" s="30">
        <v>16</v>
      </c>
      <c r="AO107" s="19"/>
      <c r="AP107" s="35">
        <v>55562</v>
      </c>
      <c r="AQ107" s="19"/>
      <c r="AR107" s="35">
        <f>IF(E107,AP107,0)</f>
        <v>55562</v>
      </c>
      <c r="AS107" s="19"/>
      <c r="AT107" s="35">
        <f>IF(K107,AP107,0)</f>
        <v>55562</v>
      </c>
      <c r="AU107" s="19"/>
      <c r="AV107" s="35">
        <f>IF(Q107,AP107,0)</f>
        <v>55562</v>
      </c>
    </row>
    <row r="108" spans="1:48" ht="8.85" customHeight="1" x14ac:dyDescent="0.25">
      <c r="A108" s="30">
        <v>17</v>
      </c>
      <c r="B108" s="31"/>
      <c r="C108" s="30" t="s">
        <v>147</v>
      </c>
      <c r="D108" s="31"/>
      <c r="E108" s="36">
        <v>1052552</v>
      </c>
      <c r="F108" s="31"/>
      <c r="G108" s="33">
        <f t="shared" si="8"/>
        <v>35.434688930783736</v>
      </c>
      <c r="H108" s="31"/>
      <c r="I108" s="33">
        <f>IF(G$219&gt;0,G108/G$219*100,0)</f>
        <v>26.142865557672501</v>
      </c>
      <c r="J108" s="19"/>
      <c r="K108" s="36">
        <v>46246</v>
      </c>
      <c r="L108" s="31"/>
      <c r="M108" s="33">
        <f t="shared" si="10"/>
        <v>1.5568946943172637</v>
      </c>
      <c r="N108" s="31"/>
      <c r="O108" s="47">
        <f>IF(M$219&gt;0,M108/M$219*100,0)</f>
        <v>37.749031971162509</v>
      </c>
      <c r="P108" s="19"/>
      <c r="Q108" s="36">
        <v>63481</v>
      </c>
      <c r="R108" s="31"/>
      <c r="S108" s="33">
        <f t="shared" si="11"/>
        <v>2.137119579854565</v>
      </c>
      <c r="T108" s="31"/>
      <c r="U108" s="47">
        <f>IF(S$219&gt;0,S108/S$219*100,0)</f>
        <v>138.99184532533374</v>
      </c>
      <c r="V108" s="19"/>
      <c r="W108" s="36">
        <f t="shared" si="12"/>
        <v>1162279</v>
      </c>
      <c r="X108" s="19"/>
      <c r="Y108" s="19"/>
      <c r="Z108" s="36">
        <v>13797</v>
      </c>
      <c r="AA108" s="19"/>
      <c r="AB108" s="33">
        <f t="shared" si="13"/>
        <v>1.1870643795508653</v>
      </c>
      <c r="AC108" s="19"/>
      <c r="AD108" s="36">
        <v>0</v>
      </c>
      <c r="AE108" s="19"/>
      <c r="AF108" s="33">
        <f t="shared" si="14"/>
        <v>0</v>
      </c>
      <c r="AG108" s="19"/>
      <c r="AH108" s="36">
        <v>0</v>
      </c>
      <c r="AI108" s="19"/>
      <c r="AJ108" s="33">
        <f t="shared" si="15"/>
        <v>0</v>
      </c>
      <c r="AK108" s="19"/>
      <c r="AL108" s="36">
        <v>0</v>
      </c>
      <c r="AM108" s="19"/>
      <c r="AN108" s="30">
        <v>17</v>
      </c>
      <c r="AO108" s="19"/>
      <c r="AP108" s="35">
        <v>29704</v>
      </c>
      <c r="AQ108" s="19"/>
      <c r="AR108" s="35">
        <f>IF(E108,AP108,0)</f>
        <v>29704</v>
      </c>
      <c r="AS108" s="19"/>
      <c r="AT108" s="35">
        <f>IF(K108,AP108,0)</f>
        <v>29704</v>
      </c>
      <c r="AU108" s="19"/>
      <c r="AV108" s="35">
        <f>IF(Q108,AP108,0)</f>
        <v>29704</v>
      </c>
    </row>
    <row r="109" spans="1:48" ht="8.85" customHeight="1" x14ac:dyDescent="0.25">
      <c r="A109" s="30">
        <v>18</v>
      </c>
      <c r="B109" s="31"/>
      <c r="C109" s="30" t="s">
        <v>148</v>
      </c>
      <c r="D109" s="31"/>
      <c r="E109" s="36">
        <v>1450762</v>
      </c>
      <c r="F109" s="31"/>
      <c r="G109" s="33">
        <f t="shared" si="8"/>
        <v>49.898947513242071</v>
      </c>
      <c r="H109" s="31"/>
      <c r="I109" s="33">
        <f>IF(G$219&gt;0,G109/G$219*100,0)</f>
        <v>36.814249416897347</v>
      </c>
      <c r="J109" s="19"/>
      <c r="K109" s="36">
        <v>8000</v>
      </c>
      <c r="L109" s="31"/>
      <c r="M109" s="33">
        <f t="shared" si="10"/>
        <v>0.27515993671321454</v>
      </c>
      <c r="N109" s="31"/>
      <c r="O109" s="47">
        <f>IF(M$219&gt;0,M109/M$219*100,0)</f>
        <v>6.6716273657321121</v>
      </c>
      <c r="P109" s="19"/>
      <c r="Q109" s="36">
        <v>59118</v>
      </c>
      <c r="R109" s="31"/>
      <c r="S109" s="33">
        <f t="shared" si="11"/>
        <v>2.0333631423264773</v>
      </c>
      <c r="T109" s="31"/>
      <c r="U109" s="47">
        <f>IF(S$219&gt;0,S109/S$219*100,0)</f>
        <v>132.2438379361576</v>
      </c>
      <c r="V109" s="19"/>
      <c r="W109" s="36">
        <f t="shared" si="12"/>
        <v>1517880</v>
      </c>
      <c r="X109" s="19"/>
      <c r="Y109" s="19"/>
      <c r="Z109" s="36">
        <v>0</v>
      </c>
      <c r="AA109" s="19"/>
      <c r="AB109" s="33">
        <f t="shared" si="13"/>
        <v>0</v>
      </c>
      <c r="AC109" s="19"/>
      <c r="AD109" s="36">
        <v>14676</v>
      </c>
      <c r="AE109" s="19"/>
      <c r="AF109" s="33">
        <f t="shared" si="14"/>
        <v>0.9668748517669381</v>
      </c>
      <c r="AG109" s="19"/>
      <c r="AH109" s="36">
        <v>0</v>
      </c>
      <c r="AI109" s="19"/>
      <c r="AJ109" s="33">
        <f t="shared" si="15"/>
        <v>0</v>
      </c>
      <c r="AK109" s="19"/>
      <c r="AL109" s="36">
        <v>0</v>
      </c>
      <c r="AM109" s="19"/>
      <c r="AN109" s="30">
        <v>18</v>
      </c>
      <c r="AO109" s="19"/>
      <c r="AP109" s="35">
        <v>29074</v>
      </c>
      <c r="AQ109" s="19"/>
      <c r="AR109" s="35">
        <f>IF(E109,AP109,0)</f>
        <v>29074</v>
      </c>
      <c r="AS109" s="19"/>
      <c r="AT109" s="35">
        <f>IF(K109,AP109,0)</f>
        <v>29074</v>
      </c>
      <c r="AU109" s="19"/>
      <c r="AV109" s="35">
        <f>IF(Q109,AP109,0)</f>
        <v>29074</v>
      </c>
    </row>
    <row r="110" spans="1:48" ht="8.85" customHeight="1" x14ac:dyDescent="0.25">
      <c r="A110" s="30">
        <v>19</v>
      </c>
      <c r="B110" s="31"/>
      <c r="C110" s="30" t="s">
        <v>149</v>
      </c>
      <c r="D110" s="31"/>
      <c r="E110" s="36">
        <v>227473</v>
      </c>
      <c r="F110" s="31"/>
      <c r="G110" s="33">
        <f t="shared" si="8"/>
        <v>31.362608575761755</v>
      </c>
      <c r="H110" s="31"/>
      <c r="I110" s="33">
        <f>IF(G$219&gt;0,G110/G$219*100,0)</f>
        <v>23.138582114707212</v>
      </c>
      <c r="J110" s="19"/>
      <c r="K110" s="36">
        <v>22910</v>
      </c>
      <c r="L110" s="31"/>
      <c r="M110" s="33">
        <f t="shared" si="10"/>
        <v>3.1586929546394593</v>
      </c>
      <c r="N110" s="31"/>
      <c r="O110" s="47">
        <f>IF(M$219&gt;0,M110/M$219*100,0)</f>
        <v>76.586812047721253</v>
      </c>
      <c r="P110" s="19"/>
      <c r="Q110" s="36">
        <v>38832</v>
      </c>
      <c r="R110" s="31"/>
      <c r="S110" s="33">
        <f t="shared" si="11"/>
        <v>5.3539225148214529</v>
      </c>
      <c r="T110" s="31"/>
      <c r="U110" s="47">
        <f>IF(S$219&gt;0,S110/S$219*100,0)</f>
        <v>348.20305661816366</v>
      </c>
      <c r="V110" s="19"/>
      <c r="W110" s="36">
        <f t="shared" si="12"/>
        <v>289215</v>
      </c>
      <c r="X110" s="19"/>
      <c r="Y110" s="19"/>
      <c r="Z110" s="36">
        <v>0</v>
      </c>
      <c r="AA110" s="19"/>
      <c r="AB110" s="33">
        <f t="shared" si="13"/>
        <v>0</v>
      </c>
      <c r="AC110" s="19"/>
      <c r="AD110" s="36">
        <v>5000</v>
      </c>
      <c r="AE110" s="19"/>
      <c r="AF110" s="33">
        <f t="shared" si="14"/>
        <v>1.728817661601231</v>
      </c>
      <c r="AG110" s="19"/>
      <c r="AH110" s="36">
        <v>0</v>
      </c>
      <c r="AI110" s="19"/>
      <c r="AJ110" s="33">
        <f t="shared" si="15"/>
        <v>0</v>
      </c>
      <c r="AK110" s="19"/>
      <c r="AL110" s="36">
        <v>0</v>
      </c>
      <c r="AM110" s="19"/>
      <c r="AN110" s="30">
        <v>19</v>
      </c>
      <c r="AO110" s="19"/>
      <c r="AP110" s="35">
        <v>7253</v>
      </c>
      <c r="AQ110" s="19"/>
      <c r="AR110" s="35">
        <f>IF(E110,AP110,0)</f>
        <v>7253</v>
      </c>
      <c r="AS110" s="19"/>
      <c r="AT110" s="35">
        <f>IF(K110,AP110,0)</f>
        <v>7253</v>
      </c>
      <c r="AU110" s="19"/>
      <c r="AV110" s="35">
        <f>IF(Q110,AP110,0)</f>
        <v>7253</v>
      </c>
    </row>
    <row r="111" spans="1:48" ht="8.85" customHeight="1" x14ac:dyDescent="0.25">
      <c r="A111" s="30">
        <v>20</v>
      </c>
      <c r="B111" s="31"/>
      <c r="C111" s="30" t="s">
        <v>150</v>
      </c>
      <c r="D111" s="31"/>
      <c r="E111" s="36">
        <v>32216</v>
      </c>
      <c r="F111" s="31"/>
      <c r="G111" s="33">
        <f t="shared" si="8"/>
        <v>2.6157843455667424</v>
      </c>
      <c r="H111" s="31"/>
      <c r="I111" s="33">
        <f>IF(G$219&gt;0,G111/G$219*100,0)</f>
        <v>1.9298630956685863</v>
      </c>
      <c r="J111" s="19"/>
      <c r="K111" s="36">
        <v>131806</v>
      </c>
      <c r="L111" s="31"/>
      <c r="M111" s="33">
        <f t="shared" si="10"/>
        <v>10.702013640792465</v>
      </c>
      <c r="N111" s="31"/>
      <c r="O111" s="47">
        <f>IF(M$219&gt;0,M111/M$219*100,0)</f>
        <v>259.48489422995419</v>
      </c>
      <c r="P111" s="19"/>
      <c r="Q111" s="36">
        <v>53796</v>
      </c>
      <c r="R111" s="31"/>
      <c r="S111" s="33">
        <f t="shared" si="11"/>
        <v>4.3679766157843458</v>
      </c>
      <c r="T111" s="31"/>
      <c r="U111" s="47">
        <f>IF(S$219&gt;0,S111/S$219*100,0)</f>
        <v>284.08009354679524</v>
      </c>
      <c r="V111" s="19"/>
      <c r="W111" s="36">
        <f t="shared" si="12"/>
        <v>217818</v>
      </c>
      <c r="X111" s="19"/>
      <c r="Y111" s="19"/>
      <c r="Z111" s="36">
        <v>0</v>
      </c>
      <c r="AA111" s="19"/>
      <c r="AB111" s="33">
        <f t="shared" si="13"/>
        <v>0</v>
      </c>
      <c r="AC111" s="19"/>
      <c r="AD111" s="36">
        <v>0</v>
      </c>
      <c r="AE111" s="19"/>
      <c r="AF111" s="33">
        <f t="shared" si="14"/>
        <v>0</v>
      </c>
      <c r="AG111" s="19"/>
      <c r="AH111" s="36">
        <v>0</v>
      </c>
      <c r="AI111" s="19"/>
      <c r="AJ111" s="33">
        <f t="shared" si="15"/>
        <v>0</v>
      </c>
      <c r="AK111" s="19"/>
      <c r="AL111" s="36">
        <v>0</v>
      </c>
      <c r="AM111" s="19"/>
      <c r="AN111" s="30">
        <v>20</v>
      </c>
      <c r="AO111" s="19"/>
      <c r="AP111" s="35">
        <v>12316</v>
      </c>
      <c r="AQ111" s="19"/>
      <c r="AR111" s="35">
        <f>IF(E111,AP111,0)</f>
        <v>12316</v>
      </c>
      <c r="AS111" s="19"/>
      <c r="AT111" s="35">
        <f>IF(K111,AP111,0)</f>
        <v>12316</v>
      </c>
      <c r="AU111" s="19"/>
      <c r="AV111" s="35">
        <f>IF(Q111,AP111,0)</f>
        <v>12316</v>
      </c>
    </row>
    <row r="112" spans="1:48" ht="8.85" customHeight="1" x14ac:dyDescent="0.25">
      <c r="A112" s="37"/>
      <c r="B112" s="31"/>
      <c r="C112" s="30"/>
      <c r="D112" s="31"/>
      <c r="E112" s="31"/>
      <c r="F112" s="31"/>
      <c r="G112" s="38"/>
      <c r="H112" s="31"/>
      <c r="I112" s="38"/>
      <c r="J112" s="19"/>
      <c r="K112" s="31"/>
      <c r="L112" s="31"/>
      <c r="M112" s="38"/>
      <c r="N112" s="31"/>
      <c r="O112" s="38"/>
      <c r="P112" s="19"/>
      <c r="Q112" s="31"/>
      <c r="R112" s="31"/>
      <c r="S112" s="38"/>
      <c r="T112" s="31"/>
      <c r="U112" s="38"/>
      <c r="V112" s="19"/>
      <c r="W112" s="30"/>
      <c r="X112" s="19"/>
      <c r="Y112" s="19"/>
      <c r="Z112" s="31"/>
      <c r="AA112" s="19"/>
      <c r="AB112" s="38"/>
      <c r="AC112" s="19"/>
      <c r="AD112" s="31"/>
      <c r="AE112" s="19"/>
      <c r="AF112" s="38"/>
      <c r="AG112" s="19"/>
      <c r="AH112" s="31"/>
      <c r="AI112" s="19"/>
      <c r="AJ112" s="38"/>
      <c r="AK112" s="19"/>
      <c r="AL112" s="31"/>
      <c r="AM112" s="19"/>
      <c r="AN112" s="39"/>
      <c r="AO112" s="19"/>
      <c r="AP112" s="40"/>
      <c r="AQ112" s="19"/>
      <c r="AR112" s="19"/>
      <c r="AS112" s="19"/>
      <c r="AT112" s="19"/>
      <c r="AU112" s="19"/>
      <c r="AV112" s="19"/>
    </row>
    <row r="113" spans="1:48" ht="8.85" customHeight="1" x14ac:dyDescent="0.25">
      <c r="A113" s="30">
        <v>21</v>
      </c>
      <c r="B113" s="31"/>
      <c r="C113" s="30" t="s">
        <v>151</v>
      </c>
      <c r="D113" s="31"/>
      <c r="E113" s="36">
        <v>17022756</v>
      </c>
      <c r="F113" s="31"/>
      <c r="G113" s="33">
        <f t="shared" si="8"/>
        <v>50.971981926141517</v>
      </c>
      <c r="H113" s="31"/>
      <c r="I113" s="33">
        <f>IF(G$219&gt;0,G113/G$219*100,0)</f>
        <v>37.605908529525145</v>
      </c>
      <c r="J113" s="19"/>
      <c r="K113" s="36">
        <v>2432</v>
      </c>
      <c r="L113" s="31"/>
      <c r="M113" s="33">
        <f t="shared" si="10"/>
        <v>7.2822438413836267E-3</v>
      </c>
      <c r="N113" s="31"/>
      <c r="O113" s="47">
        <f>IF(M$219&gt;0,M113/M$219*100,0)</f>
        <v>0.17656791855838466</v>
      </c>
      <c r="P113" s="19"/>
      <c r="Q113" s="36">
        <v>387511</v>
      </c>
      <c r="R113" s="31"/>
      <c r="S113" s="33">
        <f t="shared" si="11"/>
        <v>1.16034111563257</v>
      </c>
      <c r="T113" s="31"/>
      <c r="U113" s="47">
        <f>IF(S$219&gt;0,S113/S$219*100,0)</f>
        <v>75.465104708648383</v>
      </c>
      <c r="V113" s="19"/>
      <c r="W113" s="36">
        <f t="shared" si="12"/>
        <v>17412699</v>
      </c>
      <c r="X113" s="19"/>
      <c r="Y113" s="19"/>
      <c r="Z113" s="36">
        <v>502432</v>
      </c>
      <c r="AA113" s="19"/>
      <c r="AB113" s="33">
        <f t="shared" si="13"/>
        <v>2.885434360290728</v>
      </c>
      <c r="AC113" s="19"/>
      <c r="AD113" s="36">
        <v>0</v>
      </c>
      <c r="AE113" s="19"/>
      <c r="AF113" s="33">
        <f t="shared" si="14"/>
        <v>0</v>
      </c>
      <c r="AG113" s="19"/>
      <c r="AH113" s="36">
        <v>773436</v>
      </c>
      <c r="AI113" s="19"/>
      <c r="AJ113" s="33">
        <f t="shared" si="15"/>
        <v>4.4417927398848391</v>
      </c>
      <c r="AK113" s="19"/>
      <c r="AL113" s="36">
        <v>323529</v>
      </c>
      <c r="AM113" s="19"/>
      <c r="AN113" s="30">
        <v>21</v>
      </c>
      <c r="AO113" s="19"/>
      <c r="AP113" s="35">
        <v>333963</v>
      </c>
      <c r="AQ113" s="19"/>
      <c r="AR113" s="35">
        <f>IF(E113,AP113,0)</f>
        <v>333963</v>
      </c>
      <c r="AS113" s="19"/>
      <c r="AT113" s="35">
        <f>IF(K113,AP113,0)</f>
        <v>333963</v>
      </c>
      <c r="AU113" s="19"/>
      <c r="AV113" s="35">
        <f>IF(Q113,AP113,0)</f>
        <v>333963</v>
      </c>
    </row>
    <row r="114" spans="1:48" ht="8.85" customHeight="1" x14ac:dyDescent="0.25">
      <c r="A114" s="30">
        <v>22</v>
      </c>
      <c r="B114" s="31"/>
      <c r="C114" s="30" t="s">
        <v>152</v>
      </c>
      <c r="D114" s="31"/>
      <c r="E114" s="36">
        <v>1209882</v>
      </c>
      <c r="F114" s="31"/>
      <c r="G114" s="33">
        <v>0</v>
      </c>
      <c r="H114" s="31"/>
      <c r="I114" s="33">
        <f>IF(G$219&gt;0,G114/G$219*100,0)</f>
        <v>0</v>
      </c>
      <c r="J114" s="19"/>
      <c r="K114" s="36">
        <v>38618</v>
      </c>
      <c r="L114" s="31"/>
      <c r="M114" s="33">
        <v>0</v>
      </c>
      <c r="N114" s="31"/>
      <c r="O114" s="47">
        <f>IF(M$219&gt;0,M114/M$219*100,0)</f>
        <v>0</v>
      </c>
      <c r="P114" s="19"/>
      <c r="Q114" s="36">
        <v>47386</v>
      </c>
      <c r="R114" s="31"/>
      <c r="S114" s="33">
        <v>0</v>
      </c>
      <c r="T114" s="31"/>
      <c r="U114" s="47">
        <f>IF(S$219&gt;0,S114/S$219*100,0)</f>
        <v>0</v>
      </c>
      <c r="V114" s="19"/>
      <c r="W114" s="36">
        <f t="shared" si="12"/>
        <v>1295886</v>
      </c>
      <c r="X114" s="19"/>
      <c r="Y114" s="19"/>
      <c r="Z114" s="36">
        <v>505963</v>
      </c>
      <c r="AA114" s="19"/>
      <c r="AB114" s="33">
        <f t="shared" si="13"/>
        <v>39.043789345667754</v>
      </c>
      <c r="AC114" s="19"/>
      <c r="AD114" s="36">
        <v>0</v>
      </c>
      <c r="AE114" s="19"/>
      <c r="AF114" s="33">
        <f t="shared" si="14"/>
        <v>0</v>
      </c>
      <c r="AG114" s="19"/>
      <c r="AH114" s="36">
        <v>243125</v>
      </c>
      <c r="AI114" s="19"/>
      <c r="AJ114" s="33">
        <f t="shared" si="15"/>
        <v>18.76129536085736</v>
      </c>
      <c r="AK114" s="19"/>
      <c r="AL114" s="36">
        <v>16462</v>
      </c>
      <c r="AM114" s="19"/>
      <c r="AN114" s="30">
        <v>22</v>
      </c>
      <c r="AO114" s="19"/>
      <c r="AP114" s="35">
        <v>14240</v>
      </c>
      <c r="AQ114" s="19"/>
      <c r="AR114" s="35">
        <f>IF(E114,AP114,0)</f>
        <v>14240</v>
      </c>
      <c r="AS114" s="19"/>
      <c r="AT114" s="35">
        <f>IF(K114,AP114,0)</f>
        <v>14240</v>
      </c>
      <c r="AU114" s="19"/>
      <c r="AV114" s="35">
        <f>IF(Q114,AP114,0)</f>
        <v>14240</v>
      </c>
    </row>
    <row r="115" spans="1:48" ht="8.85" customHeight="1" x14ac:dyDescent="0.25">
      <c r="A115" s="30">
        <v>23</v>
      </c>
      <c r="B115" s="31"/>
      <c r="C115" s="30" t="s">
        <v>153</v>
      </c>
      <c r="D115" s="31"/>
      <c r="E115" s="36">
        <v>139358</v>
      </c>
      <c r="F115" s="31"/>
      <c r="G115" s="33">
        <f t="shared" si="8"/>
        <v>26.717407975460123</v>
      </c>
      <c r="H115" s="31"/>
      <c r="I115" s="33">
        <f>IF(G$219&gt;0,G115/G$219*100,0)</f>
        <v>19.711464269272831</v>
      </c>
      <c r="J115" s="19"/>
      <c r="K115" s="36">
        <v>3016</v>
      </c>
      <c r="L115" s="31"/>
      <c r="M115" s="33">
        <f t="shared" si="10"/>
        <v>0.57822085889570551</v>
      </c>
      <c r="N115" s="31"/>
      <c r="O115" s="47">
        <f>IF(M$219&gt;0,M115/M$219*100,0)</f>
        <v>14.019752118442941</v>
      </c>
      <c r="P115" s="19"/>
      <c r="Q115" s="36">
        <v>37448</v>
      </c>
      <c r="R115" s="31"/>
      <c r="S115" s="33">
        <f t="shared" si="11"/>
        <v>7.1794478527607364</v>
      </c>
      <c r="T115" s="31"/>
      <c r="U115" s="47">
        <f>IF(S$219&gt;0,S115/S$219*100,0)</f>
        <v>466.92974734718763</v>
      </c>
      <c r="V115" s="19"/>
      <c r="W115" s="36">
        <f t="shared" si="12"/>
        <v>179822</v>
      </c>
      <c r="X115" s="19"/>
      <c r="Y115" s="19"/>
      <c r="Z115" s="36">
        <v>0</v>
      </c>
      <c r="AA115" s="19"/>
      <c r="AB115" s="33">
        <f t="shared" si="13"/>
        <v>0</v>
      </c>
      <c r="AC115" s="19"/>
      <c r="AD115" s="36">
        <v>0</v>
      </c>
      <c r="AE115" s="19"/>
      <c r="AF115" s="33">
        <f t="shared" si="14"/>
        <v>0</v>
      </c>
      <c r="AG115" s="19"/>
      <c r="AH115" s="36">
        <v>0</v>
      </c>
      <c r="AI115" s="19"/>
      <c r="AJ115" s="33">
        <f t="shared" si="15"/>
        <v>0</v>
      </c>
      <c r="AK115" s="19"/>
      <c r="AL115" s="36">
        <v>0</v>
      </c>
      <c r="AM115" s="19"/>
      <c r="AN115" s="30">
        <v>23</v>
      </c>
      <c r="AO115" s="19"/>
      <c r="AP115" s="35">
        <v>5216</v>
      </c>
      <c r="AQ115" s="19"/>
      <c r="AR115" s="35">
        <f>IF(E115,AP115,0)</f>
        <v>5216</v>
      </c>
      <c r="AS115" s="19"/>
      <c r="AT115" s="35">
        <f>IF(K115,AP115,0)</f>
        <v>5216</v>
      </c>
      <c r="AU115" s="19"/>
      <c r="AV115" s="35">
        <f>IF(Q115,AP115,0)</f>
        <v>5216</v>
      </c>
    </row>
    <row r="116" spans="1:48" ht="8.85" customHeight="1" x14ac:dyDescent="0.25">
      <c r="A116" s="30">
        <v>24</v>
      </c>
      <c r="B116" s="31"/>
      <c r="C116" s="30" t="s">
        <v>154</v>
      </c>
      <c r="D116" s="31"/>
      <c r="E116" s="36">
        <v>1370870</v>
      </c>
      <c r="F116" s="31"/>
      <c r="G116" s="33">
        <f t="shared" si="8"/>
        <v>27.757147485219082</v>
      </c>
      <c r="H116" s="31"/>
      <c r="I116" s="33">
        <f>IF(G$219&gt;0,G116/G$219*100,0)</f>
        <v>20.478559199094963</v>
      </c>
      <c r="J116" s="19"/>
      <c r="K116" s="36">
        <v>82651</v>
      </c>
      <c r="L116" s="31"/>
      <c r="M116" s="33">
        <f t="shared" si="10"/>
        <v>1.6735036851056937</v>
      </c>
      <c r="N116" s="31"/>
      <c r="O116" s="47">
        <f>IF(M$219&gt;0,M116/M$219*100,0)</f>
        <v>40.576375745577366</v>
      </c>
      <c r="P116" s="19"/>
      <c r="Q116" s="36">
        <v>179337</v>
      </c>
      <c r="R116" s="31"/>
      <c r="S116" s="33">
        <f t="shared" si="11"/>
        <v>3.6311857131286951</v>
      </c>
      <c r="T116" s="31"/>
      <c r="U116" s="47">
        <f>IF(S$219&gt;0,S116/S$219*100,0)</f>
        <v>236.16142388302455</v>
      </c>
      <c r="V116" s="19"/>
      <c r="W116" s="36">
        <f t="shared" si="12"/>
        <v>1632858</v>
      </c>
      <c r="X116" s="19"/>
      <c r="Y116" s="19"/>
      <c r="Z116" s="36">
        <v>0</v>
      </c>
      <c r="AA116" s="19"/>
      <c r="AB116" s="33">
        <f t="shared" si="13"/>
        <v>0</v>
      </c>
      <c r="AC116" s="19"/>
      <c r="AD116" s="36">
        <v>0</v>
      </c>
      <c r="AE116" s="19"/>
      <c r="AF116" s="33">
        <f t="shared" si="14"/>
        <v>0</v>
      </c>
      <c r="AG116" s="19"/>
      <c r="AH116" s="36">
        <v>0</v>
      </c>
      <c r="AI116" s="19"/>
      <c r="AJ116" s="33">
        <f t="shared" si="15"/>
        <v>0</v>
      </c>
      <c r="AK116" s="19"/>
      <c r="AL116" s="36">
        <v>90554</v>
      </c>
      <c r="AM116" s="19"/>
      <c r="AN116" s="30">
        <v>24</v>
      </c>
      <c r="AO116" s="19"/>
      <c r="AP116" s="35">
        <v>49388</v>
      </c>
      <c r="AQ116" s="19"/>
      <c r="AR116" s="35">
        <f>IF(E116,AP116,0)</f>
        <v>49388</v>
      </c>
      <c r="AS116" s="19"/>
      <c r="AT116" s="35">
        <f>IF(K116,AP116,0)</f>
        <v>49388</v>
      </c>
      <c r="AU116" s="19"/>
      <c r="AV116" s="35">
        <f>IF(Q116,AP116,0)</f>
        <v>49388</v>
      </c>
    </row>
    <row r="117" spans="1:48" ht="8.85" customHeight="1" x14ac:dyDescent="0.25">
      <c r="A117" s="30">
        <v>25</v>
      </c>
      <c r="B117" s="31"/>
      <c r="C117" s="30" t="s">
        <v>155</v>
      </c>
      <c r="D117" s="31"/>
      <c r="E117" s="36">
        <v>78634</v>
      </c>
      <c r="F117" s="31"/>
      <c r="G117" s="33">
        <f t="shared" si="8"/>
        <v>7.9774779344628186</v>
      </c>
      <c r="H117" s="31"/>
      <c r="I117" s="33">
        <f>IF(G$219&gt;0,G117/G$219*100,0)</f>
        <v>5.8855923227473257</v>
      </c>
      <c r="J117" s="19"/>
      <c r="K117" s="36">
        <v>37846</v>
      </c>
      <c r="L117" s="31"/>
      <c r="M117" s="33">
        <f t="shared" si="10"/>
        <v>3.8395049203611649</v>
      </c>
      <c r="N117" s="31"/>
      <c r="O117" s="47">
        <f>IF(M$219&gt;0,M117/M$219*100,0)</f>
        <v>93.094025255001611</v>
      </c>
      <c r="P117" s="19"/>
      <c r="Q117" s="36">
        <v>59485</v>
      </c>
      <c r="R117" s="31"/>
      <c r="S117" s="33">
        <f t="shared" si="11"/>
        <v>6.0347976057624022</v>
      </c>
      <c r="T117" s="31"/>
      <c r="U117" s="47">
        <f>IF(S$219&gt;0,S117/S$219*100,0)</f>
        <v>392.48512965610621</v>
      </c>
      <c r="V117" s="19"/>
      <c r="W117" s="36">
        <f t="shared" si="12"/>
        <v>175965</v>
      </c>
      <c r="X117" s="19"/>
      <c r="Y117" s="19"/>
      <c r="Z117" s="36">
        <v>0</v>
      </c>
      <c r="AA117" s="19"/>
      <c r="AB117" s="33">
        <f t="shared" si="13"/>
        <v>0</v>
      </c>
      <c r="AC117" s="19"/>
      <c r="AD117" s="36">
        <v>0</v>
      </c>
      <c r="AE117" s="19"/>
      <c r="AF117" s="33">
        <f t="shared" si="14"/>
        <v>0</v>
      </c>
      <c r="AG117" s="19"/>
      <c r="AH117" s="36">
        <v>0</v>
      </c>
      <c r="AI117" s="19"/>
      <c r="AJ117" s="33">
        <f t="shared" si="15"/>
        <v>0</v>
      </c>
      <c r="AK117" s="19"/>
      <c r="AL117" s="36">
        <v>2400</v>
      </c>
      <c r="AM117" s="19"/>
      <c r="AN117" s="30">
        <v>25</v>
      </c>
      <c r="AO117" s="19"/>
      <c r="AP117" s="35">
        <v>9857</v>
      </c>
      <c r="AQ117" s="19"/>
      <c r="AR117" s="35">
        <f>IF(E117,AP117,0)</f>
        <v>9857</v>
      </c>
      <c r="AS117" s="19"/>
      <c r="AT117" s="35">
        <f>IF(K117,AP117,0)</f>
        <v>9857</v>
      </c>
      <c r="AU117" s="19"/>
      <c r="AV117" s="35">
        <f>IF(Q117,AP117,0)</f>
        <v>9857</v>
      </c>
    </row>
    <row r="118" spans="1:48" ht="8.85" customHeight="1" x14ac:dyDescent="0.25">
      <c r="A118" s="37"/>
      <c r="B118" s="31"/>
      <c r="C118" s="30"/>
      <c r="D118" s="31"/>
      <c r="E118" s="31"/>
      <c r="F118" s="31"/>
      <c r="G118" s="38"/>
      <c r="H118" s="31"/>
      <c r="I118" s="38"/>
      <c r="J118" s="19"/>
      <c r="K118" s="31"/>
      <c r="L118" s="31"/>
      <c r="M118" s="38"/>
      <c r="N118" s="31"/>
      <c r="O118" s="38"/>
      <c r="P118" s="19"/>
      <c r="Q118" s="31"/>
      <c r="R118" s="31"/>
      <c r="S118" s="38"/>
      <c r="T118" s="31"/>
      <c r="U118" s="38"/>
      <c r="V118" s="19"/>
      <c r="W118" s="30"/>
      <c r="X118" s="19"/>
      <c r="Y118" s="19"/>
      <c r="Z118" s="31"/>
      <c r="AA118" s="19"/>
      <c r="AB118" s="38"/>
      <c r="AC118" s="19"/>
      <c r="AD118" s="31"/>
      <c r="AE118" s="19"/>
      <c r="AF118" s="38"/>
      <c r="AG118" s="19"/>
      <c r="AH118" s="31"/>
      <c r="AI118" s="19"/>
      <c r="AJ118" s="38"/>
      <c r="AK118" s="19"/>
      <c r="AL118" s="31"/>
      <c r="AM118" s="19"/>
      <c r="AN118" s="39"/>
      <c r="AO118" s="19"/>
      <c r="AP118" s="40"/>
      <c r="AQ118" s="19"/>
      <c r="AR118" s="19"/>
      <c r="AS118" s="19"/>
      <c r="AT118" s="19"/>
      <c r="AU118" s="19"/>
      <c r="AV118" s="19"/>
    </row>
    <row r="119" spans="1:48" ht="8.85" customHeight="1" x14ac:dyDescent="0.25">
      <c r="A119" s="30">
        <v>26</v>
      </c>
      <c r="B119" s="31"/>
      <c r="C119" s="30" t="s">
        <v>156</v>
      </c>
      <c r="D119" s="31"/>
      <c r="E119" s="36">
        <v>4789387</v>
      </c>
      <c r="F119" s="31"/>
      <c r="G119" s="33">
        <f t="shared" si="8"/>
        <v>319.37763403574286</v>
      </c>
      <c r="H119" s="31"/>
      <c r="I119" s="33">
        <f>IF(G$219&gt;0,G119/G$219*100,0)</f>
        <v>235.62917583482462</v>
      </c>
      <c r="J119" s="19"/>
      <c r="K119" s="36">
        <v>0</v>
      </c>
      <c r="L119" s="31"/>
      <c r="M119" s="33">
        <f t="shared" si="10"/>
        <v>0</v>
      </c>
      <c r="N119" s="31"/>
      <c r="O119" s="47">
        <f>IF(M$219&gt;0,M119/M$219*100,0)</f>
        <v>0</v>
      </c>
      <c r="P119" s="19"/>
      <c r="Q119" s="36">
        <v>61127</v>
      </c>
      <c r="R119" s="31"/>
      <c r="S119" s="33">
        <f t="shared" si="11"/>
        <v>4.0762203254201124</v>
      </c>
      <c r="T119" s="31"/>
      <c r="U119" s="47">
        <f>IF(S$219&gt;0,S119/S$219*100,0)</f>
        <v>265.1051397981808</v>
      </c>
      <c r="V119" s="19"/>
      <c r="W119" s="36">
        <f t="shared" si="12"/>
        <v>4850514</v>
      </c>
      <c r="X119" s="19"/>
      <c r="Y119" s="19"/>
      <c r="Z119" s="36">
        <v>1221477</v>
      </c>
      <c r="AA119" s="19"/>
      <c r="AB119" s="33">
        <f t="shared" si="13"/>
        <v>25.182423965790019</v>
      </c>
      <c r="AC119" s="19"/>
      <c r="AD119" s="36">
        <v>34106</v>
      </c>
      <c r="AE119" s="19"/>
      <c r="AF119" s="33">
        <f t="shared" si="14"/>
        <v>0.70314197629364639</v>
      </c>
      <c r="AG119" s="19"/>
      <c r="AH119" s="36">
        <v>0</v>
      </c>
      <c r="AI119" s="19"/>
      <c r="AJ119" s="33">
        <f t="shared" si="15"/>
        <v>0</v>
      </c>
      <c r="AK119" s="19"/>
      <c r="AL119" s="36">
        <v>0</v>
      </c>
      <c r="AM119" s="19"/>
      <c r="AN119" s="30">
        <v>26</v>
      </c>
      <c r="AO119" s="19"/>
      <c r="AP119" s="35">
        <v>14996</v>
      </c>
      <c r="AQ119" s="19"/>
      <c r="AR119" s="35">
        <f>IF(E119,AP119,0)</f>
        <v>14996</v>
      </c>
      <c r="AS119" s="19"/>
      <c r="AT119" s="35">
        <f>IF(K119,AP119,0)</f>
        <v>0</v>
      </c>
      <c r="AU119" s="19"/>
      <c r="AV119" s="35">
        <f>IF(Q119,AP119,0)</f>
        <v>14996</v>
      </c>
    </row>
    <row r="120" spans="1:48" ht="8.85" customHeight="1" x14ac:dyDescent="0.25">
      <c r="A120" s="30">
        <v>27</v>
      </c>
      <c r="B120" s="31"/>
      <c r="C120" s="30" t="s">
        <v>157</v>
      </c>
      <c r="D120" s="31"/>
      <c r="E120" s="36">
        <v>1592437</v>
      </c>
      <c r="F120" s="31"/>
      <c r="G120" s="33">
        <f t="shared" si="8"/>
        <v>56.144871840073336</v>
      </c>
      <c r="H120" s="31"/>
      <c r="I120" s="33">
        <f>IF(G$219&gt;0,G120/G$219*100,0)</f>
        <v>41.422342923198499</v>
      </c>
      <c r="J120" s="19"/>
      <c r="K120" s="36">
        <v>12500</v>
      </c>
      <c r="L120" s="31"/>
      <c r="M120" s="33">
        <f t="shared" si="10"/>
        <v>0.44071501604202656</v>
      </c>
      <c r="N120" s="31"/>
      <c r="O120" s="47">
        <f>IF(M$219&gt;0,M120/M$219*100,0)</f>
        <v>10.685735709336075</v>
      </c>
      <c r="P120" s="19"/>
      <c r="Q120" s="36">
        <v>110989</v>
      </c>
      <c r="R120" s="31"/>
      <c r="S120" s="33">
        <f t="shared" si="11"/>
        <v>3.9131615132390789</v>
      </c>
      <c r="T120" s="31"/>
      <c r="U120" s="47">
        <f>IF(S$219&gt;0,S120/S$219*100,0)</f>
        <v>254.50028389061328</v>
      </c>
      <c r="V120" s="19"/>
      <c r="W120" s="36">
        <f t="shared" si="12"/>
        <v>1715926</v>
      </c>
      <c r="X120" s="19"/>
      <c r="Y120" s="19"/>
      <c r="Z120" s="36">
        <v>3558543</v>
      </c>
      <c r="AA120" s="19"/>
      <c r="AB120" s="33">
        <f t="shared" si="13"/>
        <v>207.38324379955779</v>
      </c>
      <c r="AC120" s="19"/>
      <c r="AD120" s="36">
        <v>0</v>
      </c>
      <c r="AE120" s="19"/>
      <c r="AF120" s="33">
        <f t="shared" si="14"/>
        <v>0</v>
      </c>
      <c r="AG120" s="19"/>
      <c r="AH120" s="36">
        <v>0</v>
      </c>
      <c r="AI120" s="19"/>
      <c r="AJ120" s="33">
        <f t="shared" si="15"/>
        <v>0</v>
      </c>
      <c r="AK120" s="19"/>
      <c r="AL120" s="36">
        <v>3758</v>
      </c>
      <c r="AM120" s="19"/>
      <c r="AN120" s="30">
        <v>27</v>
      </c>
      <c r="AO120" s="19"/>
      <c r="AP120" s="35">
        <v>28363</v>
      </c>
      <c r="AQ120" s="19"/>
      <c r="AR120" s="35">
        <f>IF(E120,AP120,0)</f>
        <v>28363</v>
      </c>
      <c r="AS120" s="19"/>
      <c r="AT120" s="35">
        <f>IF(K120,AP120,0)</f>
        <v>28363</v>
      </c>
      <c r="AU120" s="19"/>
      <c r="AV120" s="35">
        <f>IF(Q120,AP120,0)</f>
        <v>28363</v>
      </c>
    </row>
    <row r="121" spans="1:48" ht="8.85" customHeight="1" x14ac:dyDescent="0.25">
      <c r="A121" s="30">
        <v>28</v>
      </c>
      <c r="B121" s="31"/>
      <c r="C121" s="30" t="s">
        <v>158</v>
      </c>
      <c r="D121" s="31"/>
      <c r="E121" s="36">
        <v>124807</v>
      </c>
      <c r="F121" s="31"/>
      <c r="G121" s="33">
        <f t="shared" si="8"/>
        <v>11.564770200148258</v>
      </c>
      <c r="H121" s="31"/>
      <c r="I121" s="33">
        <f>IF(G$219&gt;0,G121/G$219*100,0)</f>
        <v>8.5322107141513488</v>
      </c>
      <c r="J121" s="19"/>
      <c r="K121" s="36">
        <v>21184</v>
      </c>
      <c r="L121" s="31"/>
      <c r="M121" s="33">
        <f t="shared" si="10"/>
        <v>1.9629355077835433</v>
      </c>
      <c r="N121" s="31"/>
      <c r="O121" s="47">
        <f>IF(M$219&gt;0,M121/M$219*100,0)</f>
        <v>47.594044421318593</v>
      </c>
      <c r="P121" s="19"/>
      <c r="Q121" s="36">
        <v>39463</v>
      </c>
      <c r="R121" s="31"/>
      <c r="S121" s="33">
        <f t="shared" si="11"/>
        <v>3.6566901408450705</v>
      </c>
      <c r="T121" s="31"/>
      <c r="U121" s="47">
        <f>IF(S$219&gt;0,S121/S$219*100,0)</f>
        <v>237.82015533899056</v>
      </c>
      <c r="V121" s="19"/>
      <c r="W121" s="36">
        <f t="shared" si="12"/>
        <v>185454</v>
      </c>
      <c r="X121" s="19"/>
      <c r="Y121" s="19"/>
      <c r="Z121" s="36">
        <v>0</v>
      </c>
      <c r="AA121" s="19"/>
      <c r="AB121" s="33">
        <f t="shared" si="13"/>
        <v>0</v>
      </c>
      <c r="AC121" s="19"/>
      <c r="AD121" s="36">
        <v>5162</v>
      </c>
      <c r="AE121" s="19"/>
      <c r="AF121" s="33">
        <f t="shared" si="14"/>
        <v>2.783439559135958</v>
      </c>
      <c r="AG121" s="19"/>
      <c r="AH121" s="36">
        <v>0</v>
      </c>
      <c r="AI121" s="19"/>
      <c r="AJ121" s="33">
        <f t="shared" si="15"/>
        <v>0</v>
      </c>
      <c r="AK121" s="19"/>
      <c r="AL121" s="36">
        <v>34</v>
      </c>
      <c r="AM121" s="19"/>
      <c r="AN121" s="30">
        <v>28</v>
      </c>
      <c r="AO121" s="19"/>
      <c r="AP121" s="35">
        <v>10792</v>
      </c>
      <c r="AQ121" s="19"/>
      <c r="AR121" s="35">
        <f>IF(E121,AP121,0)</f>
        <v>10792</v>
      </c>
      <c r="AS121" s="19"/>
      <c r="AT121" s="35">
        <f>IF(K121,AP121,0)</f>
        <v>10792</v>
      </c>
      <c r="AU121" s="19"/>
      <c r="AV121" s="35">
        <f>IF(Q121,AP121,0)</f>
        <v>10792</v>
      </c>
    </row>
    <row r="122" spans="1:48" ht="8.85" customHeight="1" x14ac:dyDescent="0.25">
      <c r="A122" s="30">
        <v>29</v>
      </c>
      <c r="B122" s="31"/>
      <c r="C122" s="30" t="s">
        <v>98</v>
      </c>
      <c r="D122" s="31"/>
      <c r="E122" s="36">
        <v>393146647</v>
      </c>
      <c r="F122" s="31"/>
      <c r="G122" s="33">
        <f t="shared" si="8"/>
        <v>345.68724511777998</v>
      </c>
      <c r="H122" s="31"/>
      <c r="I122" s="33">
        <f>IF(G$219&gt;0,G122/G$219*100,0)</f>
        <v>255.03977731451806</v>
      </c>
      <c r="J122" s="19"/>
      <c r="K122" s="36">
        <v>10337396</v>
      </c>
      <c r="L122" s="31"/>
      <c r="M122" s="33">
        <f t="shared" si="10"/>
        <v>9.0894987206429327</v>
      </c>
      <c r="N122" s="31"/>
      <c r="O122" s="47">
        <f>IF(M$219&gt;0,M122/M$219*100,0)</f>
        <v>220.3872741424282</v>
      </c>
      <c r="P122" s="19"/>
      <c r="Q122" s="36">
        <v>0</v>
      </c>
      <c r="R122" s="31"/>
      <c r="S122" s="33">
        <f t="shared" si="11"/>
        <v>0</v>
      </c>
      <c r="T122" s="31"/>
      <c r="U122" s="47">
        <f>IF(S$219&gt;0,S122/S$219*100,0)</f>
        <v>0</v>
      </c>
      <c r="V122" s="19"/>
      <c r="W122" s="36">
        <f t="shared" si="12"/>
        <v>403484043</v>
      </c>
      <c r="X122" s="19"/>
      <c r="Y122" s="19"/>
      <c r="Z122" s="36">
        <v>86768305</v>
      </c>
      <c r="AA122" s="19"/>
      <c r="AB122" s="33">
        <f t="shared" si="13"/>
        <v>21.504767414061032</v>
      </c>
      <c r="AC122" s="19"/>
      <c r="AD122" s="36">
        <v>3941040</v>
      </c>
      <c r="AE122" s="19"/>
      <c r="AF122" s="33">
        <f t="shared" si="14"/>
        <v>0.97675238175404122</v>
      </c>
      <c r="AG122" s="19"/>
      <c r="AH122" s="36">
        <v>75527449</v>
      </c>
      <c r="AI122" s="19"/>
      <c r="AJ122" s="33">
        <f t="shared" si="15"/>
        <v>18.718819321437206</v>
      </c>
      <c r="AK122" s="19"/>
      <c r="AL122" s="36">
        <v>110937303</v>
      </c>
      <c r="AM122" s="19"/>
      <c r="AN122" s="30">
        <v>29</v>
      </c>
      <c r="AO122" s="19"/>
      <c r="AP122" s="35">
        <v>1137290</v>
      </c>
      <c r="AQ122" s="19"/>
      <c r="AR122" s="35">
        <f>IF(E122,AP122,0)</f>
        <v>1137290</v>
      </c>
      <c r="AS122" s="19"/>
      <c r="AT122" s="35">
        <f>IF(K122,AP122,0)</f>
        <v>1137290</v>
      </c>
      <c r="AU122" s="19"/>
      <c r="AV122" s="35">
        <f>IF(Q122,AP122,0)</f>
        <v>0</v>
      </c>
    </row>
    <row r="123" spans="1:48" ht="8.85" customHeight="1" x14ac:dyDescent="0.25">
      <c r="A123" s="30">
        <v>30</v>
      </c>
      <c r="B123" s="31"/>
      <c r="C123" s="30" t="s">
        <v>159</v>
      </c>
      <c r="D123" s="31"/>
      <c r="E123" s="36">
        <v>7304654</v>
      </c>
      <c r="F123" s="31"/>
      <c r="G123" s="33">
        <f t="shared" si="8"/>
        <v>107.15664241286234</v>
      </c>
      <c r="H123" s="31"/>
      <c r="I123" s="33">
        <f>IF(G$219&gt;0,G123/G$219*100,0)</f>
        <v>79.057606564096545</v>
      </c>
      <c r="J123" s="19"/>
      <c r="K123" s="36">
        <v>155466</v>
      </c>
      <c r="L123" s="31"/>
      <c r="M123" s="33">
        <f t="shared" si="10"/>
        <v>2.2806302077220981</v>
      </c>
      <c r="N123" s="31"/>
      <c r="O123" s="47">
        <f>IF(M$219&gt;0,M123/M$219*100,0)</f>
        <v>55.296985043329293</v>
      </c>
      <c r="P123" s="19"/>
      <c r="Q123" s="36">
        <v>136383</v>
      </c>
      <c r="R123" s="31"/>
      <c r="S123" s="33">
        <f t="shared" si="11"/>
        <v>2.0006894730665414</v>
      </c>
      <c r="T123" s="31"/>
      <c r="U123" s="47">
        <f>IF(S$219&gt;0,S123/S$219*100,0)</f>
        <v>130.11884052057209</v>
      </c>
      <c r="V123" s="19"/>
      <c r="W123" s="36">
        <f t="shared" si="12"/>
        <v>7596503</v>
      </c>
      <c r="X123" s="19"/>
      <c r="Y123" s="19"/>
      <c r="Z123" s="36">
        <v>309720</v>
      </c>
      <c r="AA123" s="19"/>
      <c r="AB123" s="33">
        <f t="shared" si="13"/>
        <v>4.077139178382474</v>
      </c>
      <c r="AC123" s="19"/>
      <c r="AD123" s="36">
        <v>148223</v>
      </c>
      <c r="AE123" s="19"/>
      <c r="AF123" s="33">
        <f t="shared" si="14"/>
        <v>1.9512004405184862</v>
      </c>
      <c r="AG123" s="19"/>
      <c r="AH123" s="36">
        <v>2300000</v>
      </c>
      <c r="AI123" s="19"/>
      <c r="AJ123" s="33">
        <f t="shared" si="15"/>
        <v>30.27708933966063</v>
      </c>
      <c r="AK123" s="19"/>
      <c r="AL123" s="36">
        <v>7056</v>
      </c>
      <c r="AM123" s="19"/>
      <c r="AN123" s="30">
        <v>30</v>
      </c>
      <c r="AO123" s="19"/>
      <c r="AP123" s="35">
        <v>68168</v>
      </c>
      <c r="AQ123" s="19"/>
      <c r="AR123" s="35">
        <f>IF(E123,AP123,0)</f>
        <v>68168</v>
      </c>
      <c r="AS123" s="19"/>
      <c r="AT123" s="35">
        <f>IF(K123,AP123,0)</f>
        <v>68168</v>
      </c>
      <c r="AU123" s="19"/>
      <c r="AV123" s="35">
        <f>IF(Q123,AP123,0)</f>
        <v>68168</v>
      </c>
    </row>
    <row r="124" spans="1:48" ht="8.85" customHeight="1" x14ac:dyDescent="0.25">
      <c r="A124" s="37"/>
      <c r="B124" s="31"/>
      <c r="C124" s="30"/>
      <c r="D124" s="31"/>
      <c r="E124" s="31"/>
      <c r="F124" s="31"/>
      <c r="G124" s="38"/>
      <c r="H124" s="31"/>
      <c r="I124" s="38"/>
      <c r="J124" s="19"/>
      <c r="K124" s="31"/>
      <c r="L124" s="31"/>
      <c r="M124" s="38"/>
      <c r="N124" s="31"/>
      <c r="O124" s="38"/>
      <c r="P124" s="19"/>
      <c r="Q124" s="31"/>
      <c r="R124" s="31"/>
      <c r="S124" s="38"/>
      <c r="T124" s="31"/>
      <c r="U124" s="38"/>
      <c r="V124" s="19"/>
      <c r="W124" s="30"/>
      <c r="X124" s="19"/>
      <c r="Y124" s="19"/>
      <c r="Z124" s="31"/>
      <c r="AA124" s="19"/>
      <c r="AB124" s="38"/>
      <c r="AC124" s="19"/>
      <c r="AD124" s="31"/>
      <c r="AE124" s="19"/>
      <c r="AF124" s="38"/>
      <c r="AG124" s="19"/>
      <c r="AH124" s="31"/>
      <c r="AI124" s="19"/>
      <c r="AJ124" s="38"/>
      <c r="AK124" s="19"/>
      <c r="AL124" s="31"/>
      <c r="AM124" s="19"/>
      <c r="AN124" s="39"/>
      <c r="AO124" s="19"/>
      <c r="AP124" s="40"/>
      <c r="AQ124" s="19"/>
      <c r="AR124" s="19"/>
      <c r="AS124" s="19"/>
      <c r="AT124" s="19"/>
      <c r="AU124" s="19"/>
      <c r="AV124" s="19"/>
    </row>
    <row r="125" spans="1:48" ht="8.85" customHeight="1" x14ac:dyDescent="0.25">
      <c r="A125" s="30">
        <v>31</v>
      </c>
      <c r="B125" s="31"/>
      <c r="C125" s="30" t="s">
        <v>160</v>
      </c>
      <c r="D125" s="31"/>
      <c r="E125" s="36">
        <v>330702</v>
      </c>
      <c r="F125" s="31"/>
      <c r="G125" s="33">
        <f t="shared" si="8"/>
        <v>21.584883493244565</v>
      </c>
      <c r="H125" s="31"/>
      <c r="I125" s="33">
        <f>IF(G$219&gt;0,G125/G$219*100,0)</f>
        <v>15.92481052519391</v>
      </c>
      <c r="J125" s="19"/>
      <c r="K125" s="36">
        <v>11500</v>
      </c>
      <c r="L125" s="31"/>
      <c r="M125" s="33">
        <f t="shared" si="10"/>
        <v>0.75060374649174333</v>
      </c>
      <c r="N125" s="31"/>
      <c r="O125" s="47">
        <f>IF(M$219&gt;0,M125/M$219*100,0)</f>
        <v>18.19940997128041</v>
      </c>
      <c r="P125" s="19"/>
      <c r="Q125" s="36">
        <v>88257</v>
      </c>
      <c r="R125" s="31"/>
      <c r="S125" s="33">
        <f t="shared" si="11"/>
        <v>5.7605247699236344</v>
      </c>
      <c r="T125" s="31"/>
      <c r="U125" s="47">
        <f>IF(S$219&gt;0,S125/S$219*100,0)</f>
        <v>374.64724733300432</v>
      </c>
      <c r="V125" s="19"/>
      <c r="W125" s="36">
        <f t="shared" si="12"/>
        <v>430459</v>
      </c>
      <c r="X125" s="19"/>
      <c r="Y125" s="19"/>
      <c r="Z125" s="36">
        <v>16691</v>
      </c>
      <c r="AA125" s="19"/>
      <c r="AB125" s="33">
        <f t="shared" si="13"/>
        <v>3.8774889129975212</v>
      </c>
      <c r="AC125" s="19"/>
      <c r="AD125" s="36">
        <v>7167</v>
      </c>
      <c r="AE125" s="19"/>
      <c r="AF125" s="33">
        <f t="shared" si="14"/>
        <v>1.6649669306484471</v>
      </c>
      <c r="AG125" s="19"/>
      <c r="AH125" s="36">
        <v>0</v>
      </c>
      <c r="AI125" s="19"/>
      <c r="AJ125" s="33">
        <f t="shared" si="15"/>
        <v>0</v>
      </c>
      <c r="AK125" s="19"/>
      <c r="AL125" s="36">
        <v>3904</v>
      </c>
      <c r="AM125" s="19"/>
      <c r="AN125" s="30">
        <v>31</v>
      </c>
      <c r="AO125" s="19"/>
      <c r="AP125" s="35">
        <v>15321</v>
      </c>
      <c r="AQ125" s="19"/>
      <c r="AR125" s="35">
        <f>IF(E125,AP125,0)</f>
        <v>15321</v>
      </c>
      <c r="AS125" s="19"/>
      <c r="AT125" s="35">
        <f>IF(K125,AP125,0)</f>
        <v>15321</v>
      </c>
      <c r="AU125" s="19"/>
      <c r="AV125" s="35">
        <f>IF(Q125,AP125,0)</f>
        <v>15321</v>
      </c>
    </row>
    <row r="126" spans="1:48" ht="8.85" customHeight="1" x14ac:dyDescent="0.25">
      <c r="A126" s="30">
        <v>32</v>
      </c>
      <c r="B126" s="31"/>
      <c r="C126" s="30" t="s">
        <v>161</v>
      </c>
      <c r="D126" s="31"/>
      <c r="E126" s="36">
        <v>646279</v>
      </c>
      <c r="F126" s="31"/>
      <c r="G126" s="33">
        <f t="shared" si="8"/>
        <v>24.730379214020587</v>
      </c>
      <c r="H126" s="31"/>
      <c r="I126" s="33">
        <f>IF(G$219&gt;0,G126/G$219*100,0)</f>
        <v>18.245481997747543</v>
      </c>
      <c r="J126" s="19"/>
      <c r="K126" s="36">
        <v>20000</v>
      </c>
      <c r="L126" s="31"/>
      <c r="M126" s="33">
        <f t="shared" si="10"/>
        <v>0.76531588413117513</v>
      </c>
      <c r="N126" s="31"/>
      <c r="O126" s="47">
        <f>IF(M$219&gt;0,M126/M$219*100,0)</f>
        <v>18.556125782659414</v>
      </c>
      <c r="P126" s="19"/>
      <c r="Q126" s="36">
        <v>115442</v>
      </c>
      <c r="R126" s="31"/>
      <c r="S126" s="33">
        <f t="shared" si="11"/>
        <v>4.4174798147935563</v>
      </c>
      <c r="T126" s="31"/>
      <c r="U126" s="47">
        <f>IF(S$219&gt;0,S126/S$219*100,0)</f>
        <v>287.29963308246579</v>
      </c>
      <c r="V126" s="19"/>
      <c r="W126" s="36">
        <f t="shared" si="12"/>
        <v>781721</v>
      </c>
      <c r="X126" s="19"/>
      <c r="Y126" s="19"/>
      <c r="Z126" s="36">
        <v>0</v>
      </c>
      <c r="AA126" s="19"/>
      <c r="AB126" s="33">
        <f t="shared" si="13"/>
        <v>0</v>
      </c>
      <c r="AC126" s="19"/>
      <c r="AD126" s="36">
        <v>0</v>
      </c>
      <c r="AE126" s="19"/>
      <c r="AF126" s="33">
        <f t="shared" si="14"/>
        <v>0</v>
      </c>
      <c r="AG126" s="19"/>
      <c r="AH126" s="36">
        <v>0</v>
      </c>
      <c r="AI126" s="19"/>
      <c r="AJ126" s="33">
        <f t="shared" si="15"/>
        <v>0</v>
      </c>
      <c r="AK126" s="19"/>
      <c r="AL126" s="36">
        <v>4073</v>
      </c>
      <c r="AM126" s="19"/>
      <c r="AN126" s="30">
        <v>32</v>
      </c>
      <c r="AO126" s="19"/>
      <c r="AP126" s="35">
        <v>26133</v>
      </c>
      <c r="AQ126" s="19"/>
      <c r="AR126" s="35">
        <f>IF(E126,AP126,0)</f>
        <v>26133</v>
      </c>
      <c r="AS126" s="19"/>
      <c r="AT126" s="35">
        <f>IF(K126,AP126,0)</f>
        <v>26133</v>
      </c>
      <c r="AU126" s="19"/>
      <c r="AV126" s="35">
        <f>IF(Q126,AP126,0)</f>
        <v>26133</v>
      </c>
    </row>
    <row r="127" spans="1:48" ht="8.85" customHeight="1" x14ac:dyDescent="0.25">
      <c r="A127" s="30">
        <v>33</v>
      </c>
      <c r="B127" s="31"/>
      <c r="C127" s="30" t="s">
        <v>100</v>
      </c>
      <c r="D127" s="31"/>
      <c r="E127" s="36">
        <v>2339611</v>
      </c>
      <c r="F127" s="31"/>
      <c r="G127" s="33">
        <f t="shared" si="8"/>
        <v>41.626385552886752</v>
      </c>
      <c r="H127" s="31"/>
      <c r="I127" s="33">
        <f>IF(G$219&gt;0,G127/G$219*100,0)</f>
        <v>30.71095116106865</v>
      </c>
      <c r="J127" s="19"/>
      <c r="K127" s="36">
        <v>3887</v>
      </c>
      <c r="L127" s="31"/>
      <c r="M127" s="33">
        <f t="shared" si="10"/>
        <v>6.9157548260830884E-2</v>
      </c>
      <c r="N127" s="31"/>
      <c r="O127" s="47">
        <f>IF(M$219&gt;0,M127/M$219*100,0)</f>
        <v>1.6768189331457284</v>
      </c>
      <c r="P127" s="19"/>
      <c r="Q127" s="36">
        <v>106343</v>
      </c>
      <c r="R127" s="31"/>
      <c r="S127" s="33">
        <f t="shared" si="11"/>
        <v>1.8920558669157548</v>
      </c>
      <c r="T127" s="31"/>
      <c r="U127" s="47">
        <f>IF(S$219&gt;0,S127/S$219*100,0)</f>
        <v>123.05363671748361</v>
      </c>
      <c r="V127" s="19"/>
      <c r="W127" s="36">
        <f t="shared" si="12"/>
        <v>2449841</v>
      </c>
      <c r="X127" s="19"/>
      <c r="Y127" s="19"/>
      <c r="Z127" s="36">
        <v>123810</v>
      </c>
      <c r="AA127" s="19"/>
      <c r="AB127" s="33">
        <f t="shared" si="13"/>
        <v>5.0537973688904714</v>
      </c>
      <c r="AC127" s="19"/>
      <c r="AD127" s="36">
        <v>0</v>
      </c>
      <c r="AE127" s="19"/>
      <c r="AF127" s="33">
        <f t="shared" si="14"/>
        <v>0</v>
      </c>
      <c r="AG127" s="19"/>
      <c r="AH127" s="36">
        <v>0</v>
      </c>
      <c r="AI127" s="19"/>
      <c r="AJ127" s="33">
        <f t="shared" si="15"/>
        <v>0</v>
      </c>
      <c r="AK127" s="19"/>
      <c r="AL127" s="36">
        <v>19490</v>
      </c>
      <c r="AM127" s="19"/>
      <c r="AN127" s="30">
        <v>33</v>
      </c>
      <c r="AO127" s="19"/>
      <c r="AP127" s="35">
        <v>56205</v>
      </c>
      <c r="AQ127" s="19"/>
      <c r="AR127" s="35">
        <f>IF(E127,AP127,0)</f>
        <v>56205</v>
      </c>
      <c r="AS127" s="19"/>
      <c r="AT127" s="35">
        <f>IF(K127,AP127,0)</f>
        <v>56205</v>
      </c>
      <c r="AU127" s="19"/>
      <c r="AV127" s="35">
        <f>IF(Q127,AP127,0)</f>
        <v>56205</v>
      </c>
    </row>
    <row r="128" spans="1:48" ht="8.85" customHeight="1" x14ac:dyDescent="0.25">
      <c r="A128" s="30">
        <v>34</v>
      </c>
      <c r="B128" s="31"/>
      <c r="C128" s="30" t="s">
        <v>162</v>
      </c>
      <c r="D128" s="31"/>
      <c r="E128" s="36">
        <v>1355039</v>
      </c>
      <c r="F128" s="31"/>
      <c r="G128" s="33">
        <f t="shared" si="8"/>
        <v>16.131800757160885</v>
      </c>
      <c r="H128" s="31"/>
      <c r="I128" s="33">
        <f>IF(G$219&gt;0,G128/G$219*100,0)</f>
        <v>11.901656572219519</v>
      </c>
      <c r="J128" s="19"/>
      <c r="K128" s="36">
        <v>7000</v>
      </c>
      <c r="L128" s="31"/>
      <c r="M128" s="33">
        <f t="shared" si="10"/>
        <v>8.3335317507559709E-2</v>
      </c>
      <c r="N128" s="31"/>
      <c r="O128" s="47">
        <f>IF(M$219&gt;0,M128/M$219*100,0)</f>
        <v>2.0205782551654026</v>
      </c>
      <c r="P128" s="19"/>
      <c r="Q128" s="36">
        <v>234152</v>
      </c>
      <c r="R128" s="31"/>
      <c r="S128" s="33">
        <f t="shared" si="11"/>
        <v>2.7875901807185883</v>
      </c>
      <c r="T128" s="31"/>
      <c r="U128" s="47">
        <f>IF(S$219&gt;0,S128/S$219*100,0)</f>
        <v>181.29650155337777</v>
      </c>
      <c r="V128" s="19"/>
      <c r="W128" s="36">
        <f t="shared" si="12"/>
        <v>1596191</v>
      </c>
      <c r="X128" s="19"/>
      <c r="Y128" s="19"/>
      <c r="Z128" s="36">
        <v>0</v>
      </c>
      <c r="AA128" s="19"/>
      <c r="AB128" s="33">
        <f t="shared" si="13"/>
        <v>0</v>
      </c>
      <c r="AC128" s="19"/>
      <c r="AD128" s="36">
        <v>0</v>
      </c>
      <c r="AE128" s="19"/>
      <c r="AF128" s="33">
        <f t="shared" si="14"/>
        <v>0</v>
      </c>
      <c r="AG128" s="19"/>
      <c r="AH128" s="36">
        <v>0</v>
      </c>
      <c r="AI128" s="19"/>
      <c r="AJ128" s="33">
        <f t="shared" si="15"/>
        <v>0</v>
      </c>
      <c r="AK128" s="19"/>
      <c r="AL128" s="36">
        <v>639</v>
      </c>
      <c r="AM128" s="19"/>
      <c r="AN128" s="30">
        <v>34</v>
      </c>
      <c r="AO128" s="19"/>
      <c r="AP128" s="35">
        <v>83998</v>
      </c>
      <c r="AQ128" s="19"/>
      <c r="AR128" s="35">
        <f>IF(E128,AP128,0)</f>
        <v>83998</v>
      </c>
      <c r="AS128" s="19"/>
      <c r="AT128" s="35">
        <f>IF(K128,AP128,0)</f>
        <v>83998</v>
      </c>
      <c r="AU128" s="19"/>
      <c r="AV128" s="35">
        <f>IF(Q128,AP128,0)</f>
        <v>83998</v>
      </c>
    </row>
    <row r="129" spans="1:48" ht="8.85" customHeight="1" x14ac:dyDescent="0.25">
      <c r="A129" s="30">
        <v>35</v>
      </c>
      <c r="B129" s="31"/>
      <c r="C129" s="30" t="s">
        <v>163</v>
      </c>
      <c r="D129" s="31"/>
      <c r="E129" s="36">
        <v>2738749</v>
      </c>
      <c r="F129" s="31"/>
      <c r="G129" s="33">
        <f t="shared" si="8"/>
        <v>160.87576362781954</v>
      </c>
      <c r="H129" s="31"/>
      <c r="I129" s="33">
        <f>IF(G$219&gt;0,G129/G$219*100,0)</f>
        <v>118.69028872315725</v>
      </c>
      <c r="J129" s="19"/>
      <c r="K129" s="36">
        <v>13000</v>
      </c>
      <c r="L129" s="31"/>
      <c r="M129" s="33">
        <f t="shared" si="10"/>
        <v>0.76362781954887216</v>
      </c>
      <c r="N129" s="31"/>
      <c r="O129" s="47">
        <f>IF(M$219&gt;0,M129/M$219*100,0)</f>
        <v>18.515196358132933</v>
      </c>
      <c r="P129" s="19"/>
      <c r="Q129" s="36">
        <v>68657</v>
      </c>
      <c r="R129" s="31"/>
      <c r="S129" s="33">
        <f t="shared" si="11"/>
        <v>4.0329534774436091</v>
      </c>
      <c r="T129" s="31"/>
      <c r="U129" s="47">
        <f>IF(S$219&gt;0,S129/S$219*100,0)</f>
        <v>262.29119382232005</v>
      </c>
      <c r="V129" s="19"/>
      <c r="W129" s="36">
        <f t="shared" si="12"/>
        <v>2820406</v>
      </c>
      <c r="X129" s="19"/>
      <c r="Y129" s="19"/>
      <c r="Z129" s="36">
        <v>0</v>
      </c>
      <c r="AA129" s="19"/>
      <c r="AB129" s="33">
        <f t="shared" si="13"/>
        <v>0</v>
      </c>
      <c r="AC129" s="19"/>
      <c r="AD129" s="36">
        <v>0</v>
      </c>
      <c r="AE129" s="19"/>
      <c r="AF129" s="33">
        <f t="shared" si="14"/>
        <v>0</v>
      </c>
      <c r="AG129" s="19"/>
      <c r="AH129" s="36">
        <v>0</v>
      </c>
      <c r="AI129" s="19"/>
      <c r="AJ129" s="33">
        <f t="shared" si="15"/>
        <v>0</v>
      </c>
      <c r="AK129" s="19"/>
      <c r="AL129" s="36">
        <v>62329</v>
      </c>
      <c r="AM129" s="19"/>
      <c r="AN129" s="30">
        <v>35</v>
      </c>
      <c r="AO129" s="19"/>
      <c r="AP129" s="35">
        <v>17024</v>
      </c>
      <c r="AQ129" s="19"/>
      <c r="AR129" s="35">
        <f>IF(E129,AP129,0)</f>
        <v>17024</v>
      </c>
      <c r="AS129" s="19"/>
      <c r="AT129" s="35">
        <f>IF(K129,AP129,0)</f>
        <v>17024</v>
      </c>
      <c r="AU129" s="19"/>
      <c r="AV129" s="35">
        <f>IF(Q129,AP129,0)</f>
        <v>17024</v>
      </c>
    </row>
    <row r="130" spans="1:48" ht="8.85" customHeight="1" x14ac:dyDescent="0.25">
      <c r="A130" s="31"/>
      <c r="B130" s="31"/>
      <c r="C130" s="30"/>
      <c r="D130" s="31"/>
      <c r="E130" s="31"/>
      <c r="F130" s="31"/>
      <c r="G130" s="38"/>
      <c r="H130" s="31"/>
      <c r="I130" s="38"/>
      <c r="J130" s="19"/>
      <c r="K130" s="31"/>
      <c r="L130" s="31"/>
      <c r="M130" s="38"/>
      <c r="N130" s="31"/>
      <c r="O130" s="19"/>
      <c r="P130" s="19"/>
      <c r="Q130" s="31"/>
      <c r="R130" s="31"/>
      <c r="S130" s="38"/>
      <c r="T130" s="31"/>
      <c r="U130" s="51"/>
      <c r="V130" s="19"/>
      <c r="W130" s="30"/>
      <c r="X130" s="19"/>
      <c r="Y130" s="19"/>
      <c r="Z130" s="31"/>
      <c r="AA130" s="19"/>
      <c r="AB130" s="38"/>
      <c r="AC130" s="19"/>
      <c r="AD130" s="31"/>
      <c r="AE130" s="19"/>
      <c r="AF130" s="38"/>
      <c r="AG130" s="19"/>
      <c r="AH130" s="31"/>
      <c r="AI130" s="19"/>
      <c r="AJ130" s="38"/>
      <c r="AK130" s="19"/>
      <c r="AL130" s="31"/>
      <c r="AM130" s="19"/>
      <c r="AN130" s="30"/>
      <c r="AO130" s="19"/>
      <c r="AP130" s="40"/>
      <c r="AQ130" s="19"/>
      <c r="AR130" s="19"/>
      <c r="AS130" s="19"/>
      <c r="AT130" s="19"/>
      <c r="AU130" s="19"/>
      <c r="AV130" s="19"/>
    </row>
    <row r="131" spans="1:48" ht="8.85" customHeight="1" x14ac:dyDescent="0.25">
      <c r="A131" s="30">
        <v>36</v>
      </c>
      <c r="B131" s="31"/>
      <c r="C131" s="30" t="s">
        <v>164</v>
      </c>
      <c r="D131" s="31"/>
      <c r="E131" s="36">
        <v>1832219</v>
      </c>
      <c r="F131" s="31"/>
      <c r="G131" s="33">
        <f t="shared" si="8"/>
        <v>49.542195062596328</v>
      </c>
      <c r="H131" s="31"/>
      <c r="I131" s="33">
        <f>IF(G$219&gt;0,G131/G$219*100,0)</f>
        <v>36.551045995729467</v>
      </c>
      <c r="J131" s="19"/>
      <c r="K131" s="36">
        <v>19953</v>
      </c>
      <c r="L131" s="31"/>
      <c r="M131" s="33">
        <f t="shared" si="10"/>
        <v>0.53951815699104999</v>
      </c>
      <c r="N131" s="31"/>
      <c r="O131" s="47">
        <f>IF(M$219&gt;0,M131/M$219*100,0)</f>
        <v>13.081352407208847</v>
      </c>
      <c r="P131" s="19"/>
      <c r="Q131" s="36">
        <v>93117</v>
      </c>
      <c r="R131" s="31"/>
      <c r="S131" s="33">
        <f t="shared" si="11"/>
        <v>2.5178325176432415</v>
      </c>
      <c r="T131" s="31"/>
      <c r="U131" s="47">
        <f>IF(S$219&gt;0,S131/S$219*100,0)</f>
        <v>163.75227251962212</v>
      </c>
      <c r="V131" s="19"/>
      <c r="W131" s="36">
        <f t="shared" si="12"/>
        <v>1945289</v>
      </c>
      <c r="X131" s="19"/>
      <c r="Y131" s="19"/>
      <c r="Z131" s="36">
        <v>0</v>
      </c>
      <c r="AA131" s="19"/>
      <c r="AB131" s="33">
        <f t="shared" si="13"/>
        <v>0</v>
      </c>
      <c r="AC131" s="19"/>
      <c r="AD131" s="36">
        <v>0</v>
      </c>
      <c r="AE131" s="19"/>
      <c r="AF131" s="33">
        <f t="shared" si="14"/>
        <v>0</v>
      </c>
      <c r="AG131" s="19"/>
      <c r="AH131" s="36">
        <v>0</v>
      </c>
      <c r="AI131" s="19"/>
      <c r="AJ131" s="33">
        <f t="shared" si="15"/>
        <v>0</v>
      </c>
      <c r="AK131" s="19"/>
      <c r="AL131" s="36">
        <v>258</v>
      </c>
      <c r="AM131" s="19"/>
      <c r="AN131" s="30">
        <v>36</v>
      </c>
      <c r="AO131" s="19"/>
      <c r="AP131" s="35">
        <v>36983</v>
      </c>
      <c r="AQ131" s="19"/>
      <c r="AR131" s="35">
        <f>IF(E131,AP131,0)</f>
        <v>36983</v>
      </c>
      <c r="AS131" s="19"/>
      <c r="AT131" s="35">
        <f>IF(K131,AP131,0)</f>
        <v>36983</v>
      </c>
      <c r="AU131" s="19"/>
      <c r="AV131" s="35">
        <f>IF(Q131,AP131,0)</f>
        <v>36983</v>
      </c>
    </row>
    <row r="132" spans="1:48" ht="8.85" customHeight="1" x14ac:dyDescent="0.25">
      <c r="A132" s="30">
        <v>37</v>
      </c>
      <c r="B132" s="31"/>
      <c r="C132" s="30" t="s">
        <v>165</v>
      </c>
      <c r="D132" s="31"/>
      <c r="E132" s="36">
        <v>2021001</v>
      </c>
      <c r="F132" s="31"/>
      <c r="G132" s="33">
        <f t="shared" si="8"/>
        <v>90.579105414126929</v>
      </c>
      <c r="H132" s="31"/>
      <c r="I132" s="33">
        <f>IF(G$219&gt;0,G132/G$219*100,0)</f>
        <v>66.827096459102194</v>
      </c>
      <c r="J132" s="19"/>
      <c r="K132" s="36">
        <v>0</v>
      </c>
      <c r="L132" s="31"/>
      <c r="M132" s="33">
        <f t="shared" si="10"/>
        <v>0</v>
      </c>
      <c r="N132" s="31"/>
      <c r="O132" s="47">
        <f>IF(M$219&gt;0,M132/M$219*100,0)</f>
        <v>0</v>
      </c>
      <c r="P132" s="19"/>
      <c r="Q132" s="36">
        <v>47482</v>
      </c>
      <c r="R132" s="31"/>
      <c r="S132" s="33">
        <f t="shared" si="11"/>
        <v>2.1280925062746503</v>
      </c>
      <c r="T132" s="31"/>
      <c r="U132" s="47">
        <f>IF(S$219&gt;0,S132/S$219*100,0)</f>
        <v>138.40475154425235</v>
      </c>
      <c r="V132" s="19"/>
      <c r="W132" s="36">
        <f t="shared" si="12"/>
        <v>2068483</v>
      </c>
      <c r="X132" s="19"/>
      <c r="Y132" s="19"/>
      <c r="Z132" s="36">
        <v>0</v>
      </c>
      <c r="AA132" s="19"/>
      <c r="AB132" s="33">
        <f t="shared" si="13"/>
        <v>0</v>
      </c>
      <c r="AC132" s="19"/>
      <c r="AD132" s="36">
        <v>0</v>
      </c>
      <c r="AE132" s="19"/>
      <c r="AF132" s="33">
        <f t="shared" si="14"/>
        <v>0</v>
      </c>
      <c r="AG132" s="19"/>
      <c r="AH132" s="36">
        <v>0</v>
      </c>
      <c r="AI132" s="19"/>
      <c r="AJ132" s="33">
        <f t="shared" si="15"/>
        <v>0</v>
      </c>
      <c r="AK132" s="19"/>
      <c r="AL132" s="36">
        <v>28056</v>
      </c>
      <c r="AM132" s="19"/>
      <c r="AN132" s="30">
        <v>37</v>
      </c>
      <c r="AO132" s="19"/>
      <c r="AP132" s="35">
        <v>22312</v>
      </c>
      <c r="AQ132" s="19"/>
      <c r="AR132" s="35">
        <f>IF(E132,AP132,0)</f>
        <v>22312</v>
      </c>
      <c r="AS132" s="19"/>
      <c r="AT132" s="35">
        <f>IF(K132,AP132,0)</f>
        <v>0</v>
      </c>
      <c r="AU132" s="19"/>
      <c r="AV132" s="35">
        <f>IF(Q132,AP132,0)</f>
        <v>22312</v>
      </c>
    </row>
    <row r="133" spans="1:48" ht="8.85" customHeight="1" x14ac:dyDescent="0.25">
      <c r="A133" s="30">
        <v>38</v>
      </c>
      <c r="B133" s="31"/>
      <c r="C133" s="30" t="s">
        <v>166</v>
      </c>
      <c r="D133" s="31"/>
      <c r="E133" s="36">
        <v>544495</v>
      </c>
      <c r="F133" s="31"/>
      <c r="G133" s="33">
        <f t="shared" si="8"/>
        <v>34.189061911339948</v>
      </c>
      <c r="H133" s="31"/>
      <c r="I133" s="33">
        <f>IF(G$219&gt;0,G133/G$219*100,0)</f>
        <v>25.223871749996285</v>
      </c>
      <c r="J133" s="19"/>
      <c r="K133" s="36">
        <v>6340</v>
      </c>
      <c r="L133" s="31"/>
      <c r="M133" s="33">
        <f t="shared" si="10"/>
        <v>0.39809117166896896</v>
      </c>
      <c r="N133" s="31"/>
      <c r="O133" s="47">
        <f>IF(M$219&gt;0,M133/M$219*100,0)</f>
        <v>9.6522625593244769</v>
      </c>
      <c r="P133" s="19"/>
      <c r="Q133" s="36">
        <v>55352</v>
      </c>
      <c r="R133" s="31"/>
      <c r="S133" s="33">
        <f t="shared" si="11"/>
        <v>3.4755745322114779</v>
      </c>
      <c r="T133" s="31"/>
      <c r="U133" s="47">
        <f>IF(S$219&gt;0,S133/S$219*100,0)</f>
        <v>226.04093956721002</v>
      </c>
      <c r="V133" s="19"/>
      <c r="W133" s="36">
        <f t="shared" si="12"/>
        <v>606187</v>
      </c>
      <c r="X133" s="19"/>
      <c r="Y133" s="19"/>
      <c r="Z133" s="36">
        <v>50000</v>
      </c>
      <c r="AA133" s="19"/>
      <c r="AB133" s="33">
        <f t="shared" si="13"/>
        <v>8.2482798212432797</v>
      </c>
      <c r="AC133" s="19"/>
      <c r="AD133" s="36">
        <v>0</v>
      </c>
      <c r="AE133" s="19"/>
      <c r="AF133" s="33">
        <f t="shared" si="14"/>
        <v>0</v>
      </c>
      <c r="AG133" s="19"/>
      <c r="AH133" s="36">
        <v>0</v>
      </c>
      <c r="AI133" s="19"/>
      <c r="AJ133" s="33">
        <f t="shared" si="15"/>
        <v>0</v>
      </c>
      <c r="AK133" s="19"/>
      <c r="AL133" s="36">
        <v>0</v>
      </c>
      <c r="AM133" s="19"/>
      <c r="AN133" s="30">
        <v>38</v>
      </c>
      <c r="AO133" s="19"/>
      <c r="AP133" s="35">
        <v>15926</v>
      </c>
      <c r="AQ133" s="19"/>
      <c r="AR133" s="35">
        <f>IF(E133,AP133,0)</f>
        <v>15926</v>
      </c>
      <c r="AS133" s="19"/>
      <c r="AT133" s="35">
        <f>IF(K133,AP133,0)</f>
        <v>15926</v>
      </c>
      <c r="AU133" s="19"/>
      <c r="AV133" s="35">
        <f>IF(Q133,AP133,0)</f>
        <v>15926</v>
      </c>
    </row>
    <row r="134" spans="1:48" ht="8.85" customHeight="1" x14ac:dyDescent="0.25">
      <c r="A134" s="30">
        <v>39</v>
      </c>
      <c r="B134" s="31"/>
      <c r="C134" s="30" t="s">
        <v>167</v>
      </c>
      <c r="D134" s="31"/>
      <c r="E134" s="36">
        <v>1378642</v>
      </c>
      <c r="F134" s="31"/>
      <c r="G134" s="33">
        <f t="shared" si="8"/>
        <v>69.681172605509218</v>
      </c>
      <c r="H134" s="31"/>
      <c r="I134" s="33">
        <f>IF(G$219&gt;0,G134/G$219*100,0)</f>
        <v>51.409101710618813</v>
      </c>
      <c r="J134" s="19"/>
      <c r="K134" s="36">
        <v>88440</v>
      </c>
      <c r="L134" s="31"/>
      <c r="M134" s="33">
        <f t="shared" si="10"/>
        <v>4.4700530705079604</v>
      </c>
      <c r="N134" s="31"/>
      <c r="O134" s="47">
        <f>IF(M$219&gt;0,M134/M$219*100,0)</f>
        <v>108.3825238067208</v>
      </c>
      <c r="P134" s="19"/>
      <c r="Q134" s="36">
        <v>50391</v>
      </c>
      <c r="R134" s="31"/>
      <c r="S134" s="33">
        <f t="shared" si="11"/>
        <v>2.5469294920394239</v>
      </c>
      <c r="T134" s="31"/>
      <c r="U134" s="47">
        <f>IF(S$219&gt;0,S134/S$219*100,0)</f>
        <v>165.64465243267529</v>
      </c>
      <c r="V134" s="19"/>
      <c r="W134" s="36">
        <f t="shared" si="12"/>
        <v>1517473</v>
      </c>
      <c r="X134" s="19"/>
      <c r="Y134" s="19"/>
      <c r="Z134" s="36">
        <v>0</v>
      </c>
      <c r="AA134" s="19"/>
      <c r="AB134" s="33">
        <f t="shared" si="13"/>
        <v>0</v>
      </c>
      <c r="AC134" s="19"/>
      <c r="AD134" s="36">
        <v>0</v>
      </c>
      <c r="AE134" s="19"/>
      <c r="AF134" s="33">
        <f t="shared" si="14"/>
        <v>0</v>
      </c>
      <c r="AG134" s="19"/>
      <c r="AH134" s="36">
        <v>0</v>
      </c>
      <c r="AI134" s="19"/>
      <c r="AJ134" s="33">
        <f t="shared" si="15"/>
        <v>0</v>
      </c>
      <c r="AK134" s="19"/>
      <c r="AL134" s="36">
        <v>0</v>
      </c>
      <c r="AM134" s="19"/>
      <c r="AN134" s="30">
        <v>39</v>
      </c>
      <c r="AO134" s="19"/>
      <c r="AP134" s="35">
        <v>19785</v>
      </c>
      <c r="AQ134" s="19"/>
      <c r="AR134" s="35">
        <f>IF(E134,AP134,0)</f>
        <v>19785</v>
      </c>
      <c r="AS134" s="19"/>
      <c r="AT134" s="35">
        <f>IF(K134,AP134,0)</f>
        <v>19785</v>
      </c>
      <c r="AU134" s="19"/>
      <c r="AV134" s="35">
        <f>IF(Q134,AP134,0)</f>
        <v>19785</v>
      </c>
    </row>
    <row r="135" spans="1:48" ht="8.85" customHeight="1" x14ac:dyDescent="0.25">
      <c r="A135" s="30">
        <v>40</v>
      </c>
      <c r="B135" s="31"/>
      <c r="C135" s="30" t="s">
        <v>168</v>
      </c>
      <c r="D135" s="31"/>
      <c r="E135" s="53">
        <v>1693258</v>
      </c>
      <c r="F135" s="38"/>
      <c r="G135" s="47">
        <f t="shared" si="8"/>
        <v>145.65660215053762</v>
      </c>
      <c r="H135" s="38"/>
      <c r="I135" s="33">
        <f>IF(G$219&gt;0,G135/G$219*100,0)</f>
        <v>107.4619555726032</v>
      </c>
      <c r="J135" s="52"/>
      <c r="K135" s="53">
        <v>17314</v>
      </c>
      <c r="L135" s="38"/>
      <c r="M135" s="47">
        <f t="shared" si="10"/>
        <v>1.4893763440860215</v>
      </c>
      <c r="N135" s="38"/>
      <c r="O135" s="47">
        <f>IF(M$219&gt;0,M135/M$219*100,0)</f>
        <v>36.111957626428485</v>
      </c>
      <c r="P135" s="52"/>
      <c r="Q135" s="53">
        <v>55880</v>
      </c>
      <c r="R135" s="38"/>
      <c r="S135" s="47">
        <f t="shared" si="11"/>
        <v>4.8068817204301073</v>
      </c>
      <c r="T135" s="38"/>
      <c r="U135" s="47">
        <f>IF(S$219&gt;0,S135/S$219*100,0)</f>
        <v>312.62516467546578</v>
      </c>
      <c r="V135" s="52"/>
      <c r="W135" s="53">
        <f t="shared" si="12"/>
        <v>1766452</v>
      </c>
      <c r="X135" s="52"/>
      <c r="Y135" s="52"/>
      <c r="Z135" s="53">
        <v>288990</v>
      </c>
      <c r="AA135" s="52"/>
      <c r="AB135" s="47">
        <f t="shared" si="13"/>
        <v>16.359912411998742</v>
      </c>
      <c r="AC135" s="52"/>
      <c r="AD135" s="53">
        <v>314506</v>
      </c>
      <c r="AE135" s="52"/>
      <c r="AF135" s="47">
        <f t="shared" si="14"/>
        <v>17.804389816422976</v>
      </c>
      <c r="AG135" s="52"/>
      <c r="AH135" s="53">
        <v>0</v>
      </c>
      <c r="AI135" s="52"/>
      <c r="AJ135" s="47">
        <f t="shared" si="15"/>
        <v>0</v>
      </c>
      <c r="AK135" s="52"/>
      <c r="AL135" s="53">
        <v>0</v>
      </c>
      <c r="AM135" s="52"/>
      <c r="AN135" s="54">
        <v>40</v>
      </c>
      <c r="AO135" s="52"/>
      <c r="AP135" s="55">
        <v>11625</v>
      </c>
      <c r="AQ135" s="52"/>
      <c r="AR135" s="55">
        <f>IF(E135,AP135,0)</f>
        <v>11625</v>
      </c>
      <c r="AS135" s="52"/>
      <c r="AT135" s="55">
        <f>IF(K135,AP135,0)</f>
        <v>11625</v>
      </c>
      <c r="AU135" s="52"/>
      <c r="AV135" s="55">
        <f>IF(Q135,AP135,0)</f>
        <v>11625</v>
      </c>
    </row>
    <row r="136" spans="1:48" ht="8.85" customHeight="1" x14ac:dyDescent="0.25">
      <c r="A136" s="37"/>
      <c r="B136" s="31"/>
      <c r="C136" s="30"/>
      <c r="D136" s="31"/>
      <c r="E136" s="31"/>
      <c r="F136" s="31"/>
      <c r="G136" s="38"/>
      <c r="H136" s="31"/>
      <c r="I136" s="38"/>
      <c r="J136" s="19"/>
      <c r="K136" s="31"/>
      <c r="L136" s="31"/>
      <c r="M136" s="38"/>
      <c r="N136" s="31"/>
      <c r="O136" s="38"/>
      <c r="P136" s="19"/>
      <c r="Q136" s="31"/>
      <c r="R136" s="31"/>
      <c r="S136" s="38"/>
      <c r="T136" s="31"/>
      <c r="U136" s="38"/>
      <c r="V136" s="19"/>
      <c r="W136" s="56"/>
      <c r="X136" s="19"/>
      <c r="Y136" s="19"/>
      <c r="Z136" s="31"/>
      <c r="AA136" s="19"/>
      <c r="AB136" s="38"/>
      <c r="AC136" s="19"/>
      <c r="AD136" s="31"/>
      <c r="AE136" s="19"/>
      <c r="AF136" s="38"/>
      <c r="AG136" s="19"/>
      <c r="AH136" s="31"/>
      <c r="AI136" s="19"/>
      <c r="AJ136" s="38"/>
      <c r="AK136" s="19"/>
      <c r="AL136" s="31"/>
      <c r="AM136" s="19"/>
      <c r="AN136" s="39"/>
      <c r="AO136" s="19"/>
      <c r="AP136" s="40"/>
      <c r="AQ136" s="19"/>
      <c r="AR136" s="19"/>
      <c r="AS136" s="19"/>
      <c r="AT136" s="19"/>
      <c r="AU136" s="19"/>
      <c r="AV136" s="19"/>
    </row>
    <row r="137" spans="1:48" ht="8.85" customHeight="1" x14ac:dyDescent="0.25">
      <c r="A137" s="30">
        <v>41</v>
      </c>
      <c r="B137" s="31"/>
      <c r="C137" s="30" t="s">
        <v>169</v>
      </c>
      <c r="D137" s="31"/>
      <c r="E137" s="36">
        <v>3509063</v>
      </c>
      <c r="F137" s="31"/>
      <c r="G137" s="33">
        <f t="shared" si="8"/>
        <v>98.613506070143885</v>
      </c>
      <c r="H137" s="31"/>
      <c r="I137" s="33">
        <f>IF(G$219&gt;0,G137/G$219*100,0)</f>
        <v>72.754685003678176</v>
      </c>
      <c r="J137" s="19"/>
      <c r="K137" s="36">
        <v>27221</v>
      </c>
      <c r="L137" s="31"/>
      <c r="M137" s="33">
        <f t="shared" si="10"/>
        <v>0.76497864208633093</v>
      </c>
      <c r="N137" s="31"/>
      <c r="O137" s="47">
        <f>IF(M$219&gt;0,M137/M$219*100,0)</f>
        <v>18.547948890041496</v>
      </c>
      <c r="P137" s="19"/>
      <c r="Q137" s="36">
        <v>172735</v>
      </c>
      <c r="R137" s="31"/>
      <c r="S137" s="33">
        <f t="shared" si="11"/>
        <v>4.8542884442446042</v>
      </c>
      <c r="T137" s="31"/>
      <c r="U137" s="47">
        <f>IF(S$219&gt;0,S137/S$219*100,0)</f>
        <v>315.70835575467243</v>
      </c>
      <c r="V137" s="19"/>
      <c r="W137" s="36">
        <f t="shared" si="12"/>
        <v>3709019</v>
      </c>
      <c r="X137" s="19"/>
      <c r="Y137" s="19"/>
      <c r="Z137" s="36">
        <v>375996</v>
      </c>
      <c r="AA137" s="19"/>
      <c r="AB137" s="33">
        <f t="shared" si="13"/>
        <v>10.137343594087817</v>
      </c>
      <c r="AC137" s="19"/>
      <c r="AD137" s="36">
        <v>54111</v>
      </c>
      <c r="AE137" s="19"/>
      <c r="AF137" s="33">
        <f t="shared" si="14"/>
        <v>1.4589032841298466</v>
      </c>
      <c r="AG137" s="19"/>
      <c r="AH137" s="36">
        <v>0</v>
      </c>
      <c r="AI137" s="19"/>
      <c r="AJ137" s="33">
        <f t="shared" si="15"/>
        <v>0</v>
      </c>
      <c r="AK137" s="19"/>
      <c r="AL137" s="36">
        <v>1860087</v>
      </c>
      <c r="AM137" s="19"/>
      <c r="AN137" s="30">
        <v>41</v>
      </c>
      <c r="AO137" s="19"/>
      <c r="AP137" s="35">
        <v>35584</v>
      </c>
      <c r="AQ137" s="19"/>
      <c r="AR137" s="35">
        <f>IF(E137,AP137,0)</f>
        <v>35584</v>
      </c>
      <c r="AS137" s="19"/>
      <c r="AT137" s="35">
        <f>IF(K137,AP137,0)</f>
        <v>35584</v>
      </c>
      <c r="AU137" s="19"/>
      <c r="AV137" s="35">
        <f>IF(Q137,AP137,0)</f>
        <v>35584</v>
      </c>
    </row>
    <row r="138" spans="1:48" ht="8.85" customHeight="1" x14ac:dyDescent="0.25">
      <c r="A138" s="30">
        <v>42</v>
      </c>
      <c r="B138" s="31"/>
      <c r="C138" s="30" t="s">
        <v>170</v>
      </c>
      <c r="D138" s="31"/>
      <c r="E138" s="36">
        <v>4102625</v>
      </c>
      <c r="F138" s="31"/>
      <c r="G138" s="33">
        <f t="shared" si="8"/>
        <v>38.994629788042964</v>
      </c>
      <c r="H138" s="31"/>
      <c r="I138" s="33">
        <f>IF(G$219&gt;0,G138/G$219*100,0)</f>
        <v>28.76930473444602</v>
      </c>
      <c r="J138" s="19"/>
      <c r="K138" s="36">
        <v>97000</v>
      </c>
      <c r="L138" s="31"/>
      <c r="M138" s="33">
        <f t="shared" si="10"/>
        <v>0.92196559262427524</v>
      </c>
      <c r="N138" s="31"/>
      <c r="O138" s="47">
        <f>IF(M$219&gt;0,M138/M$219*100,0)</f>
        <v>22.354311283427972</v>
      </c>
      <c r="P138" s="19"/>
      <c r="Q138" s="36">
        <v>82253</v>
      </c>
      <c r="R138" s="31"/>
      <c r="S138" s="33">
        <f t="shared" si="11"/>
        <v>0.78179830814561357</v>
      </c>
      <c r="T138" s="31"/>
      <c r="U138" s="47">
        <f>IF(S$219&gt;0,S138/S$219*100,0)</f>
        <v>50.845816277991098</v>
      </c>
      <c r="V138" s="19"/>
      <c r="W138" s="36">
        <f t="shared" si="12"/>
        <v>4281878</v>
      </c>
      <c r="X138" s="19"/>
      <c r="Y138" s="19"/>
      <c r="Z138" s="36">
        <v>0</v>
      </c>
      <c r="AA138" s="19"/>
      <c r="AB138" s="33">
        <f t="shared" si="13"/>
        <v>0</v>
      </c>
      <c r="AC138" s="19"/>
      <c r="AD138" s="36">
        <v>0</v>
      </c>
      <c r="AE138" s="19"/>
      <c r="AF138" s="33">
        <f t="shared" si="14"/>
        <v>0</v>
      </c>
      <c r="AG138" s="19"/>
      <c r="AH138" s="36">
        <v>0</v>
      </c>
      <c r="AI138" s="19"/>
      <c r="AJ138" s="33">
        <f t="shared" si="15"/>
        <v>0</v>
      </c>
      <c r="AK138" s="19"/>
      <c r="AL138" s="36">
        <v>0</v>
      </c>
      <c r="AM138" s="19"/>
      <c r="AN138" s="30">
        <v>42</v>
      </c>
      <c r="AO138" s="19"/>
      <c r="AP138" s="35">
        <v>105210</v>
      </c>
      <c r="AQ138" s="19"/>
      <c r="AR138" s="35">
        <f>IF(E138,AP138,0)</f>
        <v>105210</v>
      </c>
      <c r="AS138" s="19"/>
      <c r="AT138" s="35">
        <f>IF(K138,AP138,0)</f>
        <v>105210</v>
      </c>
      <c r="AU138" s="19"/>
      <c r="AV138" s="35">
        <f>IF(Q138,AP138,0)</f>
        <v>105210</v>
      </c>
    </row>
    <row r="139" spans="1:48" ht="8.85" customHeight="1" x14ac:dyDescent="0.25">
      <c r="A139" s="30">
        <v>43</v>
      </c>
      <c r="B139" s="31"/>
      <c r="C139" s="30" t="s">
        <v>171</v>
      </c>
      <c r="D139" s="31"/>
      <c r="E139" s="36">
        <v>31081739</v>
      </c>
      <c r="F139" s="31"/>
      <c r="G139" s="33">
        <f t="shared" si="8"/>
        <v>96.757615188974981</v>
      </c>
      <c r="H139" s="31"/>
      <c r="I139" s="33">
        <f>IF(G$219&gt;0,G139/G$219*100,0)</f>
        <v>71.385453122148689</v>
      </c>
      <c r="J139" s="19"/>
      <c r="K139" s="36">
        <v>0</v>
      </c>
      <c r="L139" s="31"/>
      <c r="M139" s="33">
        <f t="shared" si="10"/>
        <v>0</v>
      </c>
      <c r="N139" s="31"/>
      <c r="O139" s="47">
        <f>IF(M$219&gt;0,M139/M$219*100,0)</f>
        <v>0</v>
      </c>
      <c r="P139" s="19"/>
      <c r="Q139" s="36">
        <v>369230</v>
      </c>
      <c r="R139" s="31"/>
      <c r="S139" s="33">
        <f t="shared" si="11"/>
        <v>1.1494149106723157</v>
      </c>
      <c r="T139" s="31"/>
      <c r="U139" s="47">
        <f>IF(S$219&gt;0,S139/S$219*100,0)</f>
        <v>74.754497120685556</v>
      </c>
      <c r="V139" s="19"/>
      <c r="W139" s="36">
        <f t="shared" si="12"/>
        <v>31450969</v>
      </c>
      <c r="X139" s="19"/>
      <c r="Y139" s="19"/>
      <c r="Z139" s="36">
        <v>0</v>
      </c>
      <c r="AA139" s="19"/>
      <c r="AB139" s="33">
        <f t="shared" si="13"/>
        <v>0</v>
      </c>
      <c r="AC139" s="19"/>
      <c r="AD139" s="36">
        <v>163465</v>
      </c>
      <c r="AE139" s="19"/>
      <c r="AF139" s="33">
        <f t="shared" si="14"/>
        <v>0.5197455124514605</v>
      </c>
      <c r="AG139" s="19"/>
      <c r="AH139" s="36">
        <v>5831278</v>
      </c>
      <c r="AI139" s="19"/>
      <c r="AJ139" s="33">
        <f t="shared" si="15"/>
        <v>18.540853224585863</v>
      </c>
      <c r="AK139" s="19"/>
      <c r="AL139" s="36">
        <v>0</v>
      </c>
      <c r="AM139" s="19"/>
      <c r="AN139" s="30">
        <v>43</v>
      </c>
      <c r="AO139" s="19"/>
      <c r="AP139" s="35">
        <v>321233</v>
      </c>
      <c r="AQ139" s="19"/>
      <c r="AR139" s="35">
        <f>IF(E139,AP139,0)</f>
        <v>321233</v>
      </c>
      <c r="AS139" s="19"/>
      <c r="AT139" s="35">
        <f>IF(K139,AP139,0)</f>
        <v>0</v>
      </c>
      <c r="AU139" s="19"/>
      <c r="AV139" s="35">
        <f>IF(Q139,AP139,0)</f>
        <v>321233</v>
      </c>
    </row>
    <row r="140" spans="1:48" ht="8.85" customHeight="1" x14ac:dyDescent="0.25">
      <c r="A140" s="30">
        <v>44</v>
      </c>
      <c r="B140" s="31"/>
      <c r="C140" s="30" t="s">
        <v>172</v>
      </c>
      <c r="D140" s="31"/>
      <c r="E140" s="36">
        <v>2554534</v>
      </c>
      <c r="F140" s="31"/>
      <c r="G140" s="33">
        <f t="shared" si="8"/>
        <v>48.795346882640587</v>
      </c>
      <c r="H140" s="31"/>
      <c r="I140" s="33">
        <f>IF(G$219&gt;0,G140/G$219*100,0)</f>
        <v>36.00003928028422</v>
      </c>
      <c r="J140" s="19"/>
      <c r="K140" s="36">
        <v>0</v>
      </c>
      <c r="L140" s="31"/>
      <c r="M140" s="33">
        <f t="shared" si="10"/>
        <v>0</v>
      </c>
      <c r="N140" s="31"/>
      <c r="O140" s="47">
        <f>IF(M$219&gt;0,M140/M$219*100,0)</f>
        <v>0</v>
      </c>
      <c r="P140" s="19"/>
      <c r="Q140" s="36">
        <v>46155</v>
      </c>
      <c r="R140" s="31"/>
      <c r="S140" s="33">
        <f t="shared" si="11"/>
        <v>0.88162820904645478</v>
      </c>
      <c r="T140" s="31"/>
      <c r="U140" s="47">
        <f>IF(S$219&gt;0,S140/S$219*100,0)</f>
        <v>57.338453505991872</v>
      </c>
      <c r="V140" s="19"/>
      <c r="W140" s="36">
        <f t="shared" si="12"/>
        <v>2600689</v>
      </c>
      <c r="X140" s="19"/>
      <c r="Y140" s="19"/>
      <c r="Z140" s="36">
        <v>2305346</v>
      </c>
      <c r="AA140" s="19"/>
      <c r="AB140" s="33">
        <f t="shared" si="13"/>
        <v>88.643663275385862</v>
      </c>
      <c r="AC140" s="19"/>
      <c r="AD140" s="36">
        <v>0</v>
      </c>
      <c r="AE140" s="19"/>
      <c r="AF140" s="33">
        <f t="shared" si="14"/>
        <v>0</v>
      </c>
      <c r="AG140" s="19"/>
      <c r="AH140" s="36">
        <v>0</v>
      </c>
      <c r="AI140" s="19"/>
      <c r="AJ140" s="33">
        <f t="shared" si="15"/>
        <v>0</v>
      </c>
      <c r="AK140" s="19"/>
      <c r="AL140" s="36">
        <v>0</v>
      </c>
      <c r="AM140" s="19"/>
      <c r="AN140" s="30">
        <v>44</v>
      </c>
      <c r="AO140" s="19"/>
      <c r="AP140" s="35">
        <v>52352</v>
      </c>
      <c r="AQ140" s="19"/>
      <c r="AR140" s="35">
        <f>IF(E140,AP140,0)</f>
        <v>52352</v>
      </c>
      <c r="AS140" s="19"/>
      <c r="AT140" s="35">
        <f>IF(K140,AP140,0)</f>
        <v>0</v>
      </c>
      <c r="AU140" s="19"/>
      <c r="AV140" s="35">
        <f>IF(Q140,AP140,0)</f>
        <v>52352</v>
      </c>
    </row>
    <row r="141" spans="1:48" ht="8.85" customHeight="1" x14ac:dyDescent="0.25">
      <c r="A141" s="30">
        <v>45</v>
      </c>
      <c r="B141" s="31"/>
      <c r="C141" s="30" t="s">
        <v>173</v>
      </c>
      <c r="D141" s="31"/>
      <c r="E141" s="36">
        <v>137196</v>
      </c>
      <c r="F141" s="31"/>
      <c r="G141" s="33">
        <f t="shared" si="8"/>
        <v>59.650434782608698</v>
      </c>
      <c r="H141" s="31"/>
      <c r="I141" s="33">
        <f>IF(G$219&gt;0,G141/G$219*100,0)</f>
        <v>44.008663375726705</v>
      </c>
      <c r="J141" s="19"/>
      <c r="K141" s="36">
        <v>0</v>
      </c>
      <c r="L141" s="31"/>
      <c r="M141" s="33">
        <f t="shared" si="10"/>
        <v>0</v>
      </c>
      <c r="N141" s="31"/>
      <c r="O141" s="47">
        <f>IF(M$219&gt;0,M141/M$219*100,0)</f>
        <v>0</v>
      </c>
      <c r="P141" s="19"/>
      <c r="Q141" s="36">
        <v>41127</v>
      </c>
      <c r="R141" s="31"/>
      <c r="S141" s="33">
        <f t="shared" si="11"/>
        <v>17.881304347826088</v>
      </c>
      <c r="T141" s="31"/>
      <c r="U141" s="47">
        <f>IF(S$219&gt;0,S141/S$219*100,0)</f>
        <v>1162.9463842624073</v>
      </c>
      <c r="V141" s="19"/>
      <c r="W141" s="36">
        <f t="shared" si="12"/>
        <v>178323</v>
      </c>
      <c r="X141" s="19"/>
      <c r="Y141" s="19"/>
      <c r="Z141" s="36">
        <v>0</v>
      </c>
      <c r="AA141" s="19"/>
      <c r="AB141" s="33">
        <f t="shared" si="13"/>
        <v>0</v>
      </c>
      <c r="AC141" s="19"/>
      <c r="AD141" s="36">
        <v>0</v>
      </c>
      <c r="AE141" s="19"/>
      <c r="AF141" s="33">
        <f t="shared" si="14"/>
        <v>0</v>
      </c>
      <c r="AG141" s="19"/>
      <c r="AH141" s="36">
        <v>0</v>
      </c>
      <c r="AI141" s="19"/>
      <c r="AJ141" s="33">
        <f t="shared" si="15"/>
        <v>0</v>
      </c>
      <c r="AK141" s="19"/>
      <c r="AL141" s="36">
        <v>0</v>
      </c>
      <c r="AM141" s="19"/>
      <c r="AN141" s="30">
        <v>45</v>
      </c>
      <c r="AO141" s="19"/>
      <c r="AP141" s="35">
        <v>2300</v>
      </c>
      <c r="AQ141" s="19"/>
      <c r="AR141" s="35">
        <f>IF(E141,AP141,0)</f>
        <v>2300</v>
      </c>
      <c r="AS141" s="19"/>
      <c r="AT141" s="35">
        <f>IF(K141,AP141,0)</f>
        <v>0</v>
      </c>
      <c r="AU141" s="19"/>
      <c r="AV141" s="35">
        <f>IF(Q141,AP141,0)</f>
        <v>2300</v>
      </c>
    </row>
    <row r="142" spans="1:48" ht="8.85" customHeight="1" x14ac:dyDescent="0.25">
      <c r="A142" s="37"/>
      <c r="B142" s="31"/>
      <c r="C142" s="30"/>
      <c r="D142" s="31"/>
      <c r="E142" s="31"/>
      <c r="F142" s="31"/>
      <c r="G142" s="38"/>
      <c r="H142" s="31"/>
      <c r="I142" s="38"/>
      <c r="J142" s="19"/>
      <c r="K142" s="31"/>
      <c r="L142" s="31"/>
      <c r="M142" s="38"/>
      <c r="N142" s="31"/>
      <c r="O142" s="38"/>
      <c r="P142" s="19"/>
      <c r="Q142" s="31"/>
      <c r="R142" s="31"/>
      <c r="S142" s="38"/>
      <c r="T142" s="31"/>
      <c r="U142" s="38"/>
      <c r="V142" s="19"/>
      <c r="W142" s="30"/>
      <c r="X142" s="19"/>
      <c r="Y142" s="19"/>
      <c r="Z142" s="31"/>
      <c r="AA142" s="19"/>
      <c r="AB142" s="38"/>
      <c r="AC142" s="19"/>
      <c r="AD142" s="31"/>
      <c r="AE142" s="19"/>
      <c r="AF142" s="38"/>
      <c r="AG142" s="19"/>
      <c r="AH142" s="31"/>
      <c r="AI142" s="19"/>
      <c r="AJ142" s="38"/>
      <c r="AK142" s="19"/>
      <c r="AL142" s="31"/>
      <c r="AM142" s="19"/>
      <c r="AN142" s="39"/>
      <c r="AO142" s="19"/>
      <c r="AP142" s="40"/>
      <c r="AQ142" s="19"/>
      <c r="AR142" s="19"/>
      <c r="AS142" s="19"/>
      <c r="AT142" s="19"/>
      <c r="AU142" s="19"/>
      <c r="AV142" s="19"/>
    </row>
    <row r="143" spans="1:48" ht="8.85" customHeight="1" x14ac:dyDescent="0.25">
      <c r="A143" s="30">
        <v>46</v>
      </c>
      <c r="B143" s="31"/>
      <c r="C143" s="30" t="s">
        <v>174</v>
      </c>
      <c r="D143" s="31"/>
      <c r="E143" s="36">
        <v>2878595</v>
      </c>
      <c r="F143" s="31"/>
      <c r="G143" s="33">
        <f t="shared" si="8"/>
        <v>77.644575713437987</v>
      </c>
      <c r="H143" s="31"/>
      <c r="I143" s="33">
        <f>IF(G$219&gt;0,G143/G$219*100,0)</f>
        <v>57.284309963153305</v>
      </c>
      <c r="J143" s="19"/>
      <c r="K143" s="36">
        <v>0</v>
      </c>
      <c r="L143" s="31"/>
      <c r="M143" s="33">
        <f t="shared" si="10"/>
        <v>0</v>
      </c>
      <c r="N143" s="31"/>
      <c r="O143" s="47">
        <f>IF(M$219&gt;0,M143/M$219*100,0)</f>
        <v>0</v>
      </c>
      <c r="P143" s="19"/>
      <c r="Q143" s="36">
        <v>48235</v>
      </c>
      <c r="R143" s="31"/>
      <c r="S143" s="33">
        <f t="shared" si="11"/>
        <v>1.3010465555375734</v>
      </c>
      <c r="T143" s="31"/>
      <c r="U143" s="47">
        <f>IF(S$219&gt;0,S143/S$219*100,0)</f>
        <v>84.616164351759295</v>
      </c>
      <c r="V143" s="19"/>
      <c r="W143" s="36">
        <f t="shared" si="12"/>
        <v>2926830</v>
      </c>
      <c r="X143" s="19"/>
      <c r="Y143" s="19"/>
      <c r="Z143" s="36">
        <v>185415</v>
      </c>
      <c r="AA143" s="19"/>
      <c r="AB143" s="33">
        <f t="shared" si="13"/>
        <v>6.3350109162472705</v>
      </c>
      <c r="AC143" s="19"/>
      <c r="AD143" s="36">
        <v>29057</v>
      </c>
      <c r="AE143" s="19"/>
      <c r="AF143" s="33">
        <f t="shared" si="14"/>
        <v>0.99278058513818712</v>
      </c>
      <c r="AG143" s="19"/>
      <c r="AH143" s="36">
        <v>0</v>
      </c>
      <c r="AI143" s="19"/>
      <c r="AJ143" s="33">
        <f t="shared" si="15"/>
        <v>0</v>
      </c>
      <c r="AK143" s="19"/>
      <c r="AL143" s="36">
        <v>0</v>
      </c>
      <c r="AM143" s="19"/>
      <c r="AN143" s="30">
        <v>46</v>
      </c>
      <c r="AO143" s="19"/>
      <c r="AP143" s="35">
        <v>37074</v>
      </c>
      <c r="AQ143" s="19"/>
      <c r="AR143" s="35">
        <f>IF(E143,AP143,0)</f>
        <v>37074</v>
      </c>
      <c r="AS143" s="19"/>
      <c r="AT143" s="35">
        <f>IF(K143,AP143,0)</f>
        <v>0</v>
      </c>
      <c r="AU143" s="19"/>
      <c r="AV143" s="35">
        <f>IF(Q143,AP143,0)</f>
        <v>37074</v>
      </c>
    </row>
    <row r="144" spans="1:48" ht="8.85" customHeight="1" x14ac:dyDescent="0.25">
      <c r="A144" s="30">
        <v>47</v>
      </c>
      <c r="B144" s="31"/>
      <c r="C144" s="30" t="s">
        <v>175</v>
      </c>
      <c r="D144" s="31"/>
      <c r="E144" s="36">
        <v>9532321</v>
      </c>
      <c r="F144" s="31"/>
      <c r="G144" s="33">
        <f t="shared" si="8"/>
        <v>129.48884058955375</v>
      </c>
      <c r="H144" s="31"/>
      <c r="I144" s="33">
        <f>IF(G$219&gt;0,G144/G$219*100,0)</f>
        <v>95.533767979848221</v>
      </c>
      <c r="J144" s="19"/>
      <c r="K144" s="36">
        <v>2125605</v>
      </c>
      <c r="L144" s="31"/>
      <c r="M144" s="33">
        <f t="shared" si="10"/>
        <v>28.874617944712355</v>
      </c>
      <c r="N144" s="31"/>
      <c r="O144" s="47">
        <f>IF(M$219&gt;0,M144/M$219*100,0)</f>
        <v>700.1044321934927</v>
      </c>
      <c r="P144" s="19"/>
      <c r="Q144" s="36">
        <v>49921</v>
      </c>
      <c r="R144" s="31"/>
      <c r="S144" s="33">
        <f t="shared" si="11"/>
        <v>0.67813624940569173</v>
      </c>
      <c r="T144" s="31"/>
      <c r="U144" s="47">
        <f>IF(S$219&gt;0,S144/S$219*100,0)</f>
        <v>44.103947002026025</v>
      </c>
      <c r="V144" s="19"/>
      <c r="W144" s="36">
        <f t="shared" si="12"/>
        <v>11707847</v>
      </c>
      <c r="X144" s="19"/>
      <c r="Y144" s="19"/>
      <c r="Z144" s="36">
        <v>423124</v>
      </c>
      <c r="AA144" s="19"/>
      <c r="AB144" s="33">
        <f t="shared" si="13"/>
        <v>3.6140205795309766</v>
      </c>
      <c r="AC144" s="19"/>
      <c r="AD144" s="36">
        <v>494643</v>
      </c>
      <c r="AE144" s="19"/>
      <c r="AF144" s="33">
        <f t="shared" si="14"/>
        <v>4.224884387368574</v>
      </c>
      <c r="AG144" s="19"/>
      <c r="AH144" s="36">
        <v>602268</v>
      </c>
      <c r="AI144" s="19"/>
      <c r="AJ144" s="33">
        <f t="shared" si="15"/>
        <v>5.1441396526620133</v>
      </c>
      <c r="AK144" s="19"/>
      <c r="AL144" s="36">
        <v>0</v>
      </c>
      <c r="AM144" s="19"/>
      <c r="AN144" s="30">
        <v>47</v>
      </c>
      <c r="AO144" s="19"/>
      <c r="AP144" s="35">
        <v>73615</v>
      </c>
      <c r="AQ144" s="19"/>
      <c r="AR144" s="35">
        <f>IF(E144,AP144,0)</f>
        <v>73615</v>
      </c>
      <c r="AS144" s="19"/>
      <c r="AT144" s="35">
        <f>IF(K144,AP144,0)</f>
        <v>73615</v>
      </c>
      <c r="AU144" s="19"/>
      <c r="AV144" s="35">
        <f>IF(Q144,AP144,0)</f>
        <v>73615</v>
      </c>
    </row>
    <row r="145" spans="1:48" ht="8.85" customHeight="1" x14ac:dyDescent="0.25">
      <c r="A145" s="30">
        <v>48</v>
      </c>
      <c r="B145" s="31"/>
      <c r="C145" s="30" t="s">
        <v>176</v>
      </c>
      <c r="D145" s="31"/>
      <c r="E145" s="36">
        <v>223831</v>
      </c>
      <c r="F145" s="31"/>
      <c r="G145" s="33">
        <f t="shared" si="8"/>
        <v>31.278787031861373</v>
      </c>
      <c r="H145" s="31"/>
      <c r="I145" s="33">
        <f>IF(G$219&gt;0,G145/G$219*100,0)</f>
        <v>23.076740585427679</v>
      </c>
      <c r="J145" s="19"/>
      <c r="K145" s="36">
        <v>10855</v>
      </c>
      <c r="L145" s="31"/>
      <c r="M145" s="33">
        <f t="shared" si="10"/>
        <v>1.51690888764673</v>
      </c>
      <c r="N145" s="31"/>
      <c r="O145" s="47">
        <f>IF(M$219&gt;0,M145/M$219*100,0)</f>
        <v>36.779521637606763</v>
      </c>
      <c r="P145" s="19"/>
      <c r="Q145" s="36">
        <v>29689</v>
      </c>
      <c r="R145" s="31"/>
      <c r="S145" s="33">
        <f t="shared" si="11"/>
        <v>4.1488261598658465</v>
      </c>
      <c r="T145" s="31"/>
      <c r="U145" s="47">
        <f>IF(S$219&gt;0,S145/S$219*100,0)</f>
        <v>269.82720542620007</v>
      </c>
      <c r="V145" s="19"/>
      <c r="W145" s="36">
        <f t="shared" si="12"/>
        <v>264375</v>
      </c>
      <c r="X145" s="19"/>
      <c r="Y145" s="19"/>
      <c r="Z145" s="36">
        <v>88703</v>
      </c>
      <c r="AA145" s="19"/>
      <c r="AB145" s="33">
        <f t="shared" si="13"/>
        <v>33.551962174940897</v>
      </c>
      <c r="AC145" s="19"/>
      <c r="AD145" s="36">
        <v>0</v>
      </c>
      <c r="AE145" s="19"/>
      <c r="AF145" s="33">
        <f t="shared" si="14"/>
        <v>0</v>
      </c>
      <c r="AG145" s="19"/>
      <c r="AH145" s="36">
        <v>0</v>
      </c>
      <c r="AI145" s="19"/>
      <c r="AJ145" s="33">
        <f t="shared" si="15"/>
        <v>0</v>
      </c>
      <c r="AK145" s="19"/>
      <c r="AL145" s="36">
        <v>0</v>
      </c>
      <c r="AM145" s="19"/>
      <c r="AN145" s="30">
        <v>48</v>
      </c>
      <c r="AO145" s="19"/>
      <c r="AP145" s="35">
        <v>7156</v>
      </c>
      <c r="AQ145" s="19"/>
      <c r="AR145" s="35">
        <f>IF(E145,AP145,0)</f>
        <v>7156</v>
      </c>
      <c r="AS145" s="19"/>
      <c r="AT145" s="35">
        <f>IF(K145,AP145,0)</f>
        <v>7156</v>
      </c>
      <c r="AU145" s="19"/>
      <c r="AV145" s="35">
        <f>IF(Q145,AP145,0)</f>
        <v>7156</v>
      </c>
    </row>
    <row r="146" spans="1:48" ht="8.85" customHeight="1" x14ac:dyDescent="0.25">
      <c r="A146" s="30">
        <v>49</v>
      </c>
      <c r="B146" s="31"/>
      <c r="C146" s="30" t="s">
        <v>177</v>
      </c>
      <c r="D146" s="31"/>
      <c r="E146" s="36">
        <v>1055564</v>
      </c>
      <c r="F146" s="31"/>
      <c r="G146" s="33">
        <f t="shared" si="8"/>
        <v>42.693900663323085</v>
      </c>
      <c r="H146" s="31"/>
      <c r="I146" s="33">
        <f>IF(G$219&gt;0,G146/G$219*100,0)</f>
        <v>31.498538264413479</v>
      </c>
      <c r="J146" s="19"/>
      <c r="K146" s="36">
        <v>42445</v>
      </c>
      <c r="L146" s="31"/>
      <c r="M146" s="33">
        <f t="shared" si="10"/>
        <v>1.7167529525966672</v>
      </c>
      <c r="N146" s="31"/>
      <c r="O146" s="47">
        <f>IF(M$219&gt;0,M146/M$219*100,0)</f>
        <v>41.625013130755207</v>
      </c>
      <c r="P146" s="19"/>
      <c r="Q146" s="36">
        <v>102381</v>
      </c>
      <c r="R146" s="31"/>
      <c r="S146" s="33">
        <f t="shared" si="11"/>
        <v>4.1409561559618187</v>
      </c>
      <c r="T146" s="31"/>
      <c r="U146" s="47">
        <f>IF(S$219&gt;0,S146/S$219*100,0)</f>
        <v>269.31536398520183</v>
      </c>
      <c r="V146" s="19"/>
      <c r="W146" s="36">
        <f t="shared" si="12"/>
        <v>1200390</v>
      </c>
      <c r="X146" s="19"/>
      <c r="Y146" s="19"/>
      <c r="Z146" s="36">
        <v>4522</v>
      </c>
      <c r="AA146" s="19"/>
      <c r="AB146" s="33">
        <f t="shared" si="13"/>
        <v>0.37671090229008908</v>
      </c>
      <c r="AC146" s="19"/>
      <c r="AD146" s="36">
        <v>0</v>
      </c>
      <c r="AE146" s="19"/>
      <c r="AF146" s="33">
        <f t="shared" si="14"/>
        <v>0</v>
      </c>
      <c r="AG146" s="19"/>
      <c r="AH146" s="36">
        <v>0</v>
      </c>
      <c r="AI146" s="19"/>
      <c r="AJ146" s="33">
        <f t="shared" si="15"/>
        <v>0</v>
      </c>
      <c r="AK146" s="19"/>
      <c r="AL146" s="36">
        <v>24863</v>
      </c>
      <c r="AM146" s="19"/>
      <c r="AN146" s="30">
        <v>49</v>
      </c>
      <c r="AO146" s="19"/>
      <c r="AP146" s="35">
        <v>24724</v>
      </c>
      <c r="AQ146" s="19"/>
      <c r="AR146" s="35">
        <f>IF(E146,AP146,0)</f>
        <v>24724</v>
      </c>
      <c r="AS146" s="19"/>
      <c r="AT146" s="35">
        <f>IF(K146,AP146,0)</f>
        <v>24724</v>
      </c>
      <c r="AU146" s="19"/>
      <c r="AV146" s="35">
        <f>IF(Q146,AP146,0)</f>
        <v>24724</v>
      </c>
    </row>
    <row r="147" spans="1:48" ht="8.85" customHeight="1" x14ac:dyDescent="0.25">
      <c r="A147" s="30">
        <v>50</v>
      </c>
      <c r="B147" s="31"/>
      <c r="C147" s="30" t="s">
        <v>178</v>
      </c>
      <c r="D147" s="31"/>
      <c r="E147" s="53">
        <v>319948</v>
      </c>
      <c r="F147" s="38"/>
      <c r="G147" s="47">
        <f t="shared" si="8"/>
        <v>19.589052837813018</v>
      </c>
      <c r="H147" s="38"/>
      <c r="I147" s="33">
        <f>IF(G$219&gt;0,G147/G$219*100,0)</f>
        <v>14.452334426906507</v>
      </c>
      <c r="J147" s="52"/>
      <c r="K147" s="53">
        <v>5000</v>
      </c>
      <c r="L147" s="38"/>
      <c r="M147" s="47">
        <f t="shared" si="10"/>
        <v>0.30612869650401031</v>
      </c>
      <c r="N147" s="38"/>
      <c r="O147" s="47">
        <f>IF(M$219&gt;0,M147/M$219*100,0)</f>
        <v>7.4225071186897473</v>
      </c>
      <c r="P147" s="52"/>
      <c r="Q147" s="53">
        <v>52851</v>
      </c>
      <c r="R147" s="38"/>
      <c r="S147" s="47">
        <f t="shared" si="11"/>
        <v>3.2358415477866895</v>
      </c>
      <c r="T147" s="38"/>
      <c r="U147" s="47">
        <f>IF(S$219&gt;0,S147/S$219*100,0)</f>
        <v>210.44942554775656</v>
      </c>
      <c r="V147" s="52"/>
      <c r="W147" s="53">
        <f t="shared" si="12"/>
        <v>377799</v>
      </c>
      <c r="X147" s="52"/>
      <c r="Y147" s="52"/>
      <c r="Z147" s="53">
        <v>0</v>
      </c>
      <c r="AA147" s="52"/>
      <c r="AB147" s="47">
        <f t="shared" si="13"/>
        <v>0</v>
      </c>
      <c r="AC147" s="52"/>
      <c r="AD147" s="53">
        <v>0</v>
      </c>
      <c r="AE147" s="52"/>
      <c r="AF147" s="47">
        <f t="shared" si="14"/>
        <v>0</v>
      </c>
      <c r="AG147" s="52"/>
      <c r="AH147" s="53">
        <v>0</v>
      </c>
      <c r="AI147" s="52"/>
      <c r="AJ147" s="47">
        <f t="shared" si="15"/>
        <v>0</v>
      </c>
      <c r="AK147" s="52"/>
      <c r="AL147" s="53">
        <v>898</v>
      </c>
      <c r="AM147" s="19"/>
      <c r="AN147" s="30">
        <v>50</v>
      </c>
      <c r="AO147" s="19"/>
      <c r="AP147" s="35">
        <v>16333</v>
      </c>
      <c r="AQ147" s="19"/>
      <c r="AR147" s="35">
        <f>IF(E147,AP147,0)</f>
        <v>16333</v>
      </c>
      <c r="AS147" s="19"/>
      <c r="AT147" s="35">
        <f>IF(K147,AP147,0)</f>
        <v>16333</v>
      </c>
      <c r="AU147" s="19"/>
      <c r="AV147" s="35">
        <f>IF(Q147,AP147,0)</f>
        <v>16333</v>
      </c>
    </row>
    <row r="148" spans="1:48" ht="10.35" customHeight="1" x14ac:dyDescent="0.25">
      <c r="A148" s="31"/>
      <c r="B148" s="31"/>
      <c r="C148" s="30"/>
      <c r="D148" s="31"/>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row>
    <row r="149" spans="1:48" ht="12.2" customHeight="1" x14ac:dyDescent="0.25">
      <c r="A149" s="31"/>
      <c r="B149" s="31"/>
      <c r="C149" s="30"/>
      <c r="D149" s="31"/>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row>
    <row r="150" spans="1:48" ht="0.6" customHeight="1" x14ac:dyDescent="0.25">
      <c r="A150" s="31"/>
      <c r="B150" s="31"/>
      <c r="C150" s="30"/>
      <c r="D150" s="31"/>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row>
    <row r="151" spans="1:48" s="15" customFormat="1" ht="9.6" customHeight="1" x14ac:dyDescent="0.25">
      <c r="A151" s="49" t="s">
        <v>586</v>
      </c>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50" t="s">
        <v>587</v>
      </c>
      <c r="AP151" s="10"/>
      <c r="AQ151" s="10"/>
      <c r="AR151" s="10"/>
      <c r="AS151" s="10"/>
      <c r="AT151" s="10"/>
      <c r="AU151" s="10"/>
      <c r="AV151" s="10"/>
    </row>
    <row r="152" spans="1:48" s="15" customFormat="1" ht="10.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2"/>
      <c r="V152" s="10"/>
      <c r="W152" s="13" t="s">
        <v>45</v>
      </c>
      <c r="X152" s="10"/>
      <c r="Y152" s="12"/>
      <c r="Z152" s="14" t="s">
        <v>46</v>
      </c>
      <c r="AA152" s="10"/>
      <c r="AB152" s="10"/>
      <c r="AC152" s="10"/>
      <c r="AD152" s="10"/>
      <c r="AE152" s="10"/>
      <c r="AF152" s="10"/>
      <c r="AG152" s="10"/>
      <c r="AH152" s="10"/>
      <c r="AI152" s="10"/>
      <c r="AJ152" s="10"/>
      <c r="AK152" s="10"/>
      <c r="AL152" s="12"/>
      <c r="AM152" s="10"/>
      <c r="AN152" s="13" t="s">
        <v>572</v>
      </c>
      <c r="AO152" s="10"/>
      <c r="AP152" s="10"/>
      <c r="AQ152" s="10"/>
      <c r="AR152" s="10"/>
      <c r="AS152" s="10"/>
      <c r="AT152" s="10"/>
      <c r="AU152" s="10"/>
      <c r="AV152" s="10"/>
    </row>
    <row r="153" spans="1:48" s="15" customFormat="1" ht="10.5" customHeight="1" x14ac:dyDescent="0.25">
      <c r="A153" s="16"/>
      <c r="B153" s="10"/>
      <c r="C153" s="10"/>
      <c r="D153" s="10"/>
      <c r="E153" s="10"/>
      <c r="F153" s="10"/>
      <c r="G153" s="10"/>
      <c r="H153" s="10"/>
      <c r="I153" s="10"/>
      <c r="J153" s="10"/>
      <c r="K153" s="10"/>
      <c r="L153" s="10"/>
      <c r="M153" s="10"/>
      <c r="N153" s="10"/>
      <c r="O153" s="10"/>
      <c r="P153" s="10"/>
      <c r="Q153" s="10"/>
      <c r="R153" s="10"/>
      <c r="S153" s="10"/>
      <c r="T153" s="10"/>
      <c r="U153" s="12"/>
      <c r="V153" s="10"/>
      <c r="W153" s="13" t="s">
        <v>573</v>
      </c>
      <c r="X153" s="10"/>
      <c r="Y153" s="12"/>
      <c r="Z153" s="14" t="s">
        <v>395</v>
      </c>
      <c r="AA153" s="10"/>
      <c r="AB153" s="10"/>
      <c r="AC153" s="10"/>
      <c r="AD153" s="10"/>
      <c r="AE153" s="10"/>
      <c r="AF153" s="10"/>
      <c r="AG153" s="10"/>
      <c r="AH153" s="10"/>
      <c r="AI153" s="10"/>
      <c r="AJ153" s="10"/>
      <c r="AK153" s="10"/>
      <c r="AL153" s="12"/>
      <c r="AM153" s="10"/>
      <c r="AN153" s="13" t="s">
        <v>179</v>
      </c>
      <c r="AO153" s="10"/>
      <c r="AP153" s="10"/>
      <c r="AQ153" s="10"/>
      <c r="AR153" s="10"/>
      <c r="AS153" s="10"/>
      <c r="AT153" s="10"/>
      <c r="AU153" s="10"/>
      <c r="AV153" s="10"/>
    </row>
    <row r="154" spans="1:48" s="15" customFormat="1" ht="10.5" customHeight="1" x14ac:dyDescent="0.25">
      <c r="A154" s="17"/>
      <c r="B154" s="10"/>
      <c r="C154" s="10"/>
      <c r="D154" s="10"/>
      <c r="E154" s="10"/>
      <c r="F154" s="10"/>
      <c r="G154" s="10"/>
      <c r="H154" s="10"/>
      <c r="I154" s="10"/>
      <c r="J154" s="10"/>
      <c r="K154" s="10"/>
      <c r="L154" s="10"/>
      <c r="M154" s="10"/>
      <c r="N154" s="10"/>
      <c r="O154" s="10"/>
      <c r="P154" s="10"/>
      <c r="Q154" s="10"/>
      <c r="R154" s="10"/>
      <c r="S154" s="10"/>
      <c r="T154" s="10"/>
      <c r="U154" s="12"/>
      <c r="V154" s="10"/>
      <c r="W154" s="13" t="s">
        <v>51</v>
      </c>
      <c r="X154" s="10"/>
      <c r="Y154" s="12"/>
      <c r="Z154" s="18" t="s">
        <v>52</v>
      </c>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row>
    <row r="155" spans="1:48" ht="8.85" customHeight="1" x14ac:dyDescent="0.25">
      <c r="A155" s="19"/>
      <c r="B155" s="19"/>
      <c r="C155" s="11"/>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row>
    <row r="156" spans="1:48" ht="8.85" customHeight="1"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21" t="s">
        <v>507</v>
      </c>
      <c r="AA156" s="21"/>
      <c r="AB156" s="21"/>
      <c r="AC156" s="21"/>
      <c r="AD156" s="21"/>
      <c r="AE156" s="21"/>
      <c r="AF156" s="21"/>
      <c r="AG156" s="21"/>
      <c r="AH156" s="21"/>
      <c r="AI156" s="21"/>
      <c r="AJ156" s="21"/>
      <c r="AK156" s="21"/>
      <c r="AL156" s="21"/>
      <c r="AM156" s="11"/>
      <c r="AN156" s="11"/>
      <c r="AO156" s="11"/>
      <c r="AP156" s="11"/>
      <c r="AQ156" s="11"/>
      <c r="AR156" s="11"/>
      <c r="AS156" s="11"/>
      <c r="AT156" s="11"/>
      <c r="AU156" s="11"/>
      <c r="AV156" s="11"/>
    </row>
    <row r="157" spans="1:48" ht="8.4499999999999993" customHeight="1" x14ac:dyDescent="0.2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row>
    <row r="158" spans="1:48" ht="9.6" customHeight="1" x14ac:dyDescent="0.25">
      <c r="A158" s="11"/>
      <c r="B158" s="11"/>
      <c r="C158" s="11"/>
      <c r="D158" s="11"/>
      <c r="E158" s="22" t="s">
        <v>574</v>
      </c>
      <c r="F158" s="22"/>
      <c r="G158" s="22"/>
      <c r="H158" s="22"/>
      <c r="I158" s="22"/>
      <c r="J158" s="11"/>
      <c r="K158" s="11"/>
      <c r="L158" s="11"/>
      <c r="M158" s="11"/>
      <c r="N158" s="11"/>
      <c r="O158" s="11"/>
      <c r="P158" s="11"/>
      <c r="Q158" s="11"/>
      <c r="R158" s="11"/>
      <c r="S158" s="11"/>
      <c r="T158" s="11"/>
      <c r="U158" s="11"/>
      <c r="V158" s="11"/>
      <c r="W158" s="11"/>
      <c r="X158" s="11"/>
      <c r="Y158" s="11"/>
      <c r="Z158" s="11"/>
      <c r="AA158" s="11"/>
      <c r="AB158" s="11"/>
      <c r="AC158" s="11"/>
      <c r="AD158" s="21" t="s">
        <v>400</v>
      </c>
      <c r="AE158" s="21"/>
      <c r="AF158" s="21"/>
      <c r="AG158" s="21"/>
      <c r="AH158" s="21"/>
      <c r="AI158" s="21"/>
      <c r="AJ158" s="21"/>
      <c r="AK158" s="11"/>
      <c r="AL158" s="11"/>
      <c r="AM158" s="11"/>
      <c r="AN158" s="11"/>
      <c r="AO158" s="11"/>
      <c r="AP158" s="11"/>
      <c r="AQ158" s="11"/>
      <c r="AR158" s="11"/>
      <c r="AS158" s="11"/>
      <c r="AT158" s="11"/>
      <c r="AU158" s="11"/>
      <c r="AV158" s="11"/>
    </row>
    <row r="159" spans="1:48" ht="9.6" customHeight="1" x14ac:dyDescent="0.25">
      <c r="A159" s="11"/>
      <c r="B159" s="11"/>
      <c r="C159" s="11"/>
      <c r="D159" s="11"/>
      <c r="E159" s="21" t="s">
        <v>575</v>
      </c>
      <c r="F159" s="21"/>
      <c r="G159" s="21"/>
      <c r="H159" s="21"/>
      <c r="I159" s="21"/>
      <c r="J159" s="11"/>
      <c r="K159" s="21" t="s">
        <v>576</v>
      </c>
      <c r="L159" s="21"/>
      <c r="M159" s="21"/>
      <c r="N159" s="21"/>
      <c r="O159" s="21"/>
      <c r="P159" s="11"/>
      <c r="Q159" s="21" t="s">
        <v>577</v>
      </c>
      <c r="R159" s="21"/>
      <c r="S159" s="21"/>
      <c r="T159" s="21"/>
      <c r="U159" s="2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row>
    <row r="160" spans="1:48" ht="9.6" customHeight="1" x14ac:dyDescent="0.25">
      <c r="A160" s="11"/>
      <c r="B160" s="11"/>
      <c r="C160" s="11"/>
      <c r="D160" s="11"/>
      <c r="I160" s="23"/>
      <c r="V160" s="11"/>
      <c r="W160" s="11"/>
      <c r="X160" s="11"/>
      <c r="Y160" s="11"/>
      <c r="Z160" s="21" t="s">
        <v>435</v>
      </c>
      <c r="AA160" s="21"/>
      <c r="AB160" s="24"/>
      <c r="AC160" s="11"/>
      <c r="AD160" s="21" t="s">
        <v>62</v>
      </c>
      <c r="AE160" s="21"/>
      <c r="AF160" s="21"/>
      <c r="AG160" s="11"/>
      <c r="AH160" s="21" t="s">
        <v>63</v>
      </c>
      <c r="AI160" s="21"/>
      <c r="AJ160" s="21"/>
      <c r="AK160" s="11"/>
      <c r="AL160" s="11"/>
      <c r="AM160" s="11"/>
      <c r="AN160" s="11"/>
      <c r="AO160" s="11"/>
      <c r="AP160" s="11"/>
      <c r="AQ160" s="11"/>
      <c r="AR160" s="25" t="s">
        <v>574</v>
      </c>
      <c r="AS160" s="11"/>
      <c r="AT160" s="11"/>
      <c r="AU160" s="11"/>
      <c r="AV160" s="25" t="s">
        <v>578</v>
      </c>
    </row>
    <row r="161" spans="1:48" ht="9.6" customHeight="1" x14ac:dyDescent="0.25">
      <c r="A161" s="11"/>
      <c r="B161" s="11"/>
      <c r="C161" s="11"/>
      <c r="D161" s="11"/>
      <c r="E161" s="11"/>
      <c r="F161" s="11"/>
      <c r="G161" s="11"/>
      <c r="H161" s="11"/>
      <c r="I161" s="25" t="s">
        <v>67</v>
      </c>
      <c r="J161" s="11"/>
      <c r="K161" s="11"/>
      <c r="L161" s="11"/>
      <c r="M161" s="11"/>
      <c r="N161" s="11"/>
      <c r="O161" s="25" t="s">
        <v>67</v>
      </c>
      <c r="P161" s="11"/>
      <c r="Q161" s="11"/>
      <c r="R161" s="11"/>
      <c r="S161" s="11"/>
      <c r="T161" s="11"/>
      <c r="U161" s="25" t="s">
        <v>67</v>
      </c>
      <c r="V161" s="11"/>
      <c r="W161" s="11"/>
      <c r="X161" s="11"/>
      <c r="Y161" s="11"/>
      <c r="Z161" s="11"/>
      <c r="AA161" s="11"/>
      <c r="AB161" s="26" t="s">
        <v>269</v>
      </c>
      <c r="AC161" s="11"/>
      <c r="AD161" s="11"/>
      <c r="AE161" s="11"/>
      <c r="AF161" s="26" t="s">
        <v>269</v>
      </c>
      <c r="AG161" s="11"/>
      <c r="AH161" s="11"/>
      <c r="AI161" s="11"/>
      <c r="AJ161" s="26" t="s">
        <v>269</v>
      </c>
      <c r="AK161" s="11"/>
      <c r="AL161" s="25" t="s">
        <v>412</v>
      </c>
      <c r="AM161" s="11"/>
      <c r="AN161" s="11"/>
      <c r="AO161" s="11"/>
      <c r="AP161" s="11"/>
      <c r="AQ161" s="11"/>
      <c r="AR161" s="25" t="s">
        <v>374</v>
      </c>
      <c r="AS161" s="11"/>
      <c r="AT161" s="25" t="s">
        <v>579</v>
      </c>
      <c r="AU161" s="11"/>
      <c r="AV161" s="25" t="s">
        <v>580</v>
      </c>
    </row>
    <row r="162" spans="1:48" ht="9.6" customHeight="1" x14ac:dyDescent="0.25">
      <c r="A162" s="27" t="s">
        <v>74</v>
      </c>
      <c r="B162" s="11"/>
      <c r="C162" s="27" t="s">
        <v>76</v>
      </c>
      <c r="D162" s="11"/>
      <c r="E162" s="27" t="s">
        <v>77</v>
      </c>
      <c r="F162" s="11"/>
      <c r="G162" s="27" t="s">
        <v>438</v>
      </c>
      <c r="H162" s="11"/>
      <c r="I162" s="27" t="s">
        <v>83</v>
      </c>
      <c r="J162" s="11"/>
      <c r="K162" s="27" t="s">
        <v>77</v>
      </c>
      <c r="L162" s="11"/>
      <c r="M162" s="27" t="s">
        <v>438</v>
      </c>
      <c r="N162" s="11"/>
      <c r="O162" s="27" t="s">
        <v>83</v>
      </c>
      <c r="P162" s="11"/>
      <c r="Q162" s="27" t="s">
        <v>77</v>
      </c>
      <c r="R162" s="11"/>
      <c r="S162" s="27" t="s">
        <v>438</v>
      </c>
      <c r="T162" s="11"/>
      <c r="U162" s="27" t="s">
        <v>83</v>
      </c>
      <c r="V162" s="11"/>
      <c r="W162" s="27" t="s">
        <v>68</v>
      </c>
      <c r="X162" s="11"/>
      <c r="Y162" s="11"/>
      <c r="Z162" s="27" t="s">
        <v>77</v>
      </c>
      <c r="AA162" s="11"/>
      <c r="AB162" s="28" t="s">
        <v>376</v>
      </c>
      <c r="AC162" s="11"/>
      <c r="AD162" s="27" t="s">
        <v>77</v>
      </c>
      <c r="AE162" s="11"/>
      <c r="AF162" s="28" t="s">
        <v>376</v>
      </c>
      <c r="AG162" s="11"/>
      <c r="AH162" s="27" t="s">
        <v>77</v>
      </c>
      <c r="AI162" s="11"/>
      <c r="AJ162" s="28" t="s">
        <v>376</v>
      </c>
      <c r="AK162" s="11"/>
      <c r="AL162" s="27" t="s">
        <v>581</v>
      </c>
      <c r="AM162" s="11"/>
      <c r="AN162" s="27" t="s">
        <v>74</v>
      </c>
      <c r="AO162" s="11"/>
      <c r="AP162" s="11"/>
      <c r="AQ162" s="11"/>
      <c r="AR162" s="29" t="s">
        <v>383</v>
      </c>
      <c r="AS162" s="11"/>
      <c r="AT162" s="29" t="s">
        <v>582</v>
      </c>
      <c r="AU162" s="11"/>
      <c r="AV162" s="29" t="s">
        <v>583</v>
      </c>
    </row>
    <row r="163" spans="1:48" ht="8.85" customHeight="1"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row>
    <row r="164" spans="1:48" ht="8.85" customHeight="1" x14ac:dyDescent="0.25">
      <c r="A164" s="30"/>
      <c r="B164" s="30" t="s">
        <v>130</v>
      </c>
      <c r="C164" s="30"/>
      <c r="D164" s="30"/>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row>
    <row r="165" spans="1:48" ht="8.85" customHeight="1" x14ac:dyDescent="0.25">
      <c r="A165" s="30">
        <v>51</v>
      </c>
      <c r="B165" s="31"/>
      <c r="C165" s="30" t="s">
        <v>180</v>
      </c>
      <c r="D165" s="31"/>
      <c r="E165" s="34">
        <v>435913</v>
      </c>
      <c r="F165" s="31"/>
      <c r="G165" s="32">
        <f>(E165/$AP165)</f>
        <v>38.796101815592735</v>
      </c>
      <c r="H165" s="31"/>
      <c r="I165" s="33">
        <f>IF(G$219&gt;0,G165/G$219*100,0)</f>
        <v>28.622835547053359</v>
      </c>
      <c r="J165" s="19"/>
      <c r="K165" s="34">
        <v>18784</v>
      </c>
      <c r="L165" s="31"/>
      <c r="M165" s="32">
        <f>(K165/$AP165)</f>
        <v>1.6717693129227482</v>
      </c>
      <c r="N165" s="31"/>
      <c r="O165" s="33">
        <f>IF(M$219&gt;0,M165/M$219*100,0)</f>
        <v>40.534323530213747</v>
      </c>
      <c r="P165" s="19"/>
      <c r="Q165" s="34">
        <v>28297</v>
      </c>
      <c r="R165" s="31"/>
      <c r="S165" s="32">
        <f>(Q165/$AP165)</f>
        <v>2.5184229263082947</v>
      </c>
      <c r="T165" s="31"/>
      <c r="U165" s="33">
        <f>IF(S$219&gt;0,S165/S$219*100,0)</f>
        <v>163.79067092775304</v>
      </c>
      <c r="V165" s="19"/>
      <c r="W165" s="34">
        <f>(E165+K165+Q165)</f>
        <v>482994</v>
      </c>
      <c r="X165" s="19"/>
      <c r="Y165" s="19"/>
      <c r="Z165" s="34">
        <v>0</v>
      </c>
      <c r="AA165" s="19"/>
      <c r="AB165" s="33">
        <f t="shared" ref="AB165:AB211" si="16">IF($W165&gt;0,Z165/$W165*100,0)</f>
        <v>0</v>
      </c>
      <c r="AC165" s="19"/>
      <c r="AD165" s="34">
        <v>0</v>
      </c>
      <c r="AE165" s="19"/>
      <c r="AF165" s="33">
        <f t="shared" ref="AF165:AF211" si="17">IF($W165&gt;0,AD165/$W165*100,0)</f>
        <v>0</v>
      </c>
      <c r="AG165" s="19"/>
      <c r="AH165" s="34">
        <v>0</v>
      </c>
      <c r="AI165" s="19"/>
      <c r="AJ165" s="33">
        <f t="shared" ref="AJ165:AJ211" si="18">IF($W165&gt;0,AH165/$W165*100,0)</f>
        <v>0</v>
      </c>
      <c r="AK165" s="19"/>
      <c r="AL165" s="34">
        <v>24</v>
      </c>
      <c r="AM165" s="19"/>
      <c r="AN165" s="30">
        <v>51</v>
      </c>
      <c r="AO165" s="19"/>
      <c r="AP165" s="35">
        <v>11236</v>
      </c>
      <c r="AQ165" s="19"/>
      <c r="AR165" s="35">
        <f>IF(E165,AP165,0)</f>
        <v>11236</v>
      </c>
      <c r="AS165" s="19"/>
      <c r="AT165" s="35">
        <f>IF(K165,AP165,0)</f>
        <v>11236</v>
      </c>
      <c r="AU165" s="19"/>
      <c r="AV165" s="35">
        <f>IF(Q165,AP165,0)</f>
        <v>11236</v>
      </c>
    </row>
    <row r="166" spans="1:48" ht="8.85" customHeight="1" x14ac:dyDescent="0.25">
      <c r="A166" s="30">
        <v>52</v>
      </c>
      <c r="B166" s="31"/>
      <c r="C166" s="30" t="s">
        <v>181</v>
      </c>
      <c r="D166" s="31"/>
      <c r="E166" s="36">
        <v>1531681</v>
      </c>
      <c r="F166" s="31"/>
      <c r="G166" s="33">
        <f>(E166/$AP166)</f>
        <v>62.129598831785181</v>
      </c>
      <c r="H166" s="31"/>
      <c r="I166" s="33">
        <f>IF(G$219&gt;0,G166/G$219*100,0)</f>
        <v>45.837731285978066</v>
      </c>
      <c r="J166" s="19"/>
      <c r="K166" s="36">
        <v>31000</v>
      </c>
      <c r="L166" s="31"/>
      <c r="M166" s="33">
        <f>(K166/$AP166)</f>
        <v>1.257453453940697</v>
      </c>
      <c r="N166" s="31"/>
      <c r="O166" s="33">
        <f>IF(M$219&gt;0,M166/M$219*100,0)</f>
        <v>30.488671332952165</v>
      </c>
      <c r="P166" s="19"/>
      <c r="Q166" s="36">
        <v>49987</v>
      </c>
      <c r="R166" s="31"/>
      <c r="S166" s="33">
        <f>(Q166/$AP166)</f>
        <v>2.0276234129720523</v>
      </c>
      <c r="T166" s="31"/>
      <c r="U166" s="33">
        <f>IF(S$219&gt;0,S166/S$219*100,0)</f>
        <v>131.8705431602547</v>
      </c>
      <c r="V166" s="19"/>
      <c r="W166" s="36">
        <f>(E166+K166+Q166)</f>
        <v>1612668</v>
      </c>
      <c r="X166" s="19"/>
      <c r="Y166" s="19"/>
      <c r="Z166" s="36">
        <v>0</v>
      </c>
      <c r="AA166" s="19"/>
      <c r="AB166" s="33">
        <f t="shared" si="16"/>
        <v>0</v>
      </c>
      <c r="AC166" s="19"/>
      <c r="AD166" s="36">
        <v>0</v>
      </c>
      <c r="AE166" s="19"/>
      <c r="AF166" s="33">
        <f t="shared" si="17"/>
        <v>0</v>
      </c>
      <c r="AG166" s="19"/>
      <c r="AH166" s="36">
        <v>0</v>
      </c>
      <c r="AI166" s="19"/>
      <c r="AJ166" s="33">
        <f t="shared" si="18"/>
        <v>0</v>
      </c>
      <c r="AK166" s="19"/>
      <c r="AL166" s="36">
        <v>12499</v>
      </c>
      <c r="AM166" s="19"/>
      <c r="AN166" s="30">
        <v>52</v>
      </c>
      <c r="AO166" s="19"/>
      <c r="AP166" s="35">
        <v>24653</v>
      </c>
      <c r="AQ166" s="19"/>
      <c r="AR166" s="35">
        <f>IF(E166,AP166,0)</f>
        <v>24653</v>
      </c>
      <c r="AS166" s="19"/>
      <c r="AT166" s="35">
        <f>IF(K166,AP166,0)</f>
        <v>24653</v>
      </c>
      <c r="AU166" s="19"/>
      <c r="AV166" s="35">
        <f>IF(Q166,AP166,0)</f>
        <v>24653</v>
      </c>
    </row>
    <row r="167" spans="1:48" ht="8.85" customHeight="1" x14ac:dyDescent="0.25">
      <c r="A167" s="30">
        <v>53</v>
      </c>
      <c r="B167" s="31"/>
      <c r="C167" s="30" t="s">
        <v>182</v>
      </c>
      <c r="D167" s="31"/>
      <c r="E167" s="36">
        <v>35255615</v>
      </c>
      <c r="F167" s="31"/>
      <c r="G167" s="33">
        <f>(E167/$AP167)</f>
        <v>91.495314369353821</v>
      </c>
      <c r="H167" s="31"/>
      <c r="I167" s="33">
        <f>IF(G$219&gt;0,G167/G$219*100,0)</f>
        <v>67.503053501818712</v>
      </c>
      <c r="J167" s="19"/>
      <c r="K167" s="36">
        <v>633231</v>
      </c>
      <c r="L167" s="31"/>
      <c r="M167" s="33">
        <f>(K167/$AP167)</f>
        <v>1.6433600552258212</v>
      </c>
      <c r="N167" s="31"/>
      <c r="O167" s="33">
        <f>IF(M$219&gt;0,M167/M$219*100,0)</f>
        <v>39.845502390933945</v>
      </c>
      <c r="P167" s="19"/>
      <c r="Q167" s="36">
        <v>497395</v>
      </c>
      <c r="R167" s="31"/>
      <c r="S167" s="33">
        <f>(Q167/$AP167)</f>
        <v>1.2908386902552897</v>
      </c>
      <c r="T167" s="31"/>
      <c r="U167" s="33">
        <f>IF(S$219&gt;0,S167/S$219*100,0)</f>
        <v>83.952275421167229</v>
      </c>
      <c r="V167" s="19"/>
      <c r="W167" s="36">
        <f>(E167+K167+Q167)</f>
        <v>36386241</v>
      </c>
      <c r="X167" s="19"/>
      <c r="Y167" s="19"/>
      <c r="Z167" s="36">
        <v>0</v>
      </c>
      <c r="AA167" s="19"/>
      <c r="AB167" s="33">
        <f t="shared" si="16"/>
        <v>0</v>
      </c>
      <c r="AC167" s="19"/>
      <c r="AD167" s="36">
        <v>12026</v>
      </c>
      <c r="AE167" s="19"/>
      <c r="AF167" s="33">
        <f t="shared" si="17"/>
        <v>3.3050954617708378E-2</v>
      </c>
      <c r="AG167" s="19"/>
      <c r="AH167" s="36">
        <v>43426</v>
      </c>
      <c r="AI167" s="19"/>
      <c r="AJ167" s="33">
        <f t="shared" si="18"/>
        <v>0.11934731042978582</v>
      </c>
      <c r="AK167" s="19"/>
      <c r="AL167" s="36">
        <v>63732</v>
      </c>
      <c r="AM167" s="19"/>
      <c r="AN167" s="30">
        <v>53</v>
      </c>
      <c r="AO167" s="19"/>
      <c r="AP167" s="35">
        <v>385327</v>
      </c>
      <c r="AQ167" s="19"/>
      <c r="AR167" s="35">
        <f>IF(E167,AP167,0)</f>
        <v>385327</v>
      </c>
      <c r="AS167" s="19"/>
      <c r="AT167" s="35">
        <f>IF(K167,AP167,0)</f>
        <v>385327</v>
      </c>
      <c r="AU167" s="19"/>
      <c r="AV167" s="35">
        <f>IF(Q167,AP167,0)</f>
        <v>385327</v>
      </c>
    </row>
    <row r="168" spans="1:48" ht="8.85" customHeight="1" x14ac:dyDescent="0.25">
      <c r="A168" s="30">
        <v>54</v>
      </c>
      <c r="B168" s="31"/>
      <c r="C168" s="30" t="s">
        <v>183</v>
      </c>
      <c r="D168" s="31"/>
      <c r="E168" s="36">
        <v>152534</v>
      </c>
      <c r="F168" s="31"/>
      <c r="G168" s="33">
        <f>(E168/$AP168)</f>
        <v>4.4449819326261801</v>
      </c>
      <c r="H168" s="31"/>
      <c r="I168" s="33">
        <f>IF(G$219&gt;0,G168/G$219*100,0)</f>
        <v>3.2794013035620946</v>
      </c>
      <c r="J168" s="19"/>
      <c r="K168" s="36">
        <v>53938</v>
      </c>
      <c r="L168" s="31"/>
      <c r="M168" s="33">
        <f>(K168/$AP168)</f>
        <v>1.5718032404709175</v>
      </c>
      <c r="N168" s="31"/>
      <c r="O168" s="33">
        <f>IF(M$219&gt;0,M168/M$219*100,0)</f>
        <v>38.110509974428886</v>
      </c>
      <c r="P168" s="19"/>
      <c r="Q168" s="36">
        <v>114572</v>
      </c>
      <c r="R168" s="31"/>
      <c r="S168" s="33">
        <f>(Q168/$AP168)</f>
        <v>3.3387341181955938</v>
      </c>
      <c r="T168" s="31"/>
      <c r="U168" s="33">
        <f>IF(S$219&gt;0,S168/S$219*100,0)</f>
        <v>217.14124961142161</v>
      </c>
      <c r="V168" s="19"/>
      <c r="W168" s="36">
        <f>(E168+K168+Q168)</f>
        <v>321044</v>
      </c>
      <c r="X168" s="19"/>
      <c r="Y168" s="19"/>
      <c r="Z168" s="36">
        <v>0</v>
      </c>
      <c r="AA168" s="19"/>
      <c r="AB168" s="33">
        <f t="shared" si="16"/>
        <v>0</v>
      </c>
      <c r="AC168" s="19"/>
      <c r="AD168" s="36">
        <v>0</v>
      </c>
      <c r="AE168" s="19"/>
      <c r="AF168" s="33">
        <f t="shared" si="17"/>
        <v>0</v>
      </c>
      <c r="AG168" s="19"/>
      <c r="AH168" s="36">
        <v>0</v>
      </c>
      <c r="AI168" s="19"/>
      <c r="AJ168" s="33">
        <f t="shared" si="18"/>
        <v>0</v>
      </c>
      <c r="AK168" s="19"/>
      <c r="AL168" s="36">
        <v>12400</v>
      </c>
      <c r="AM168" s="19"/>
      <c r="AN168" s="30">
        <v>54</v>
      </c>
      <c r="AO168" s="19"/>
      <c r="AP168" s="35">
        <v>34316</v>
      </c>
      <c r="AQ168" s="19"/>
      <c r="AR168" s="35">
        <f>IF(E168,AP168,0)</f>
        <v>34316</v>
      </c>
      <c r="AS168" s="19"/>
      <c r="AT168" s="35">
        <f>IF(K168,AP168,0)</f>
        <v>34316</v>
      </c>
      <c r="AU168" s="19"/>
      <c r="AV168" s="35">
        <f>IF(Q168,AP168,0)</f>
        <v>34316</v>
      </c>
    </row>
    <row r="169" spans="1:48" ht="8.85" customHeight="1" x14ac:dyDescent="0.25">
      <c r="A169" s="30">
        <v>55</v>
      </c>
      <c r="B169" s="31"/>
      <c r="C169" s="30" t="s">
        <v>184</v>
      </c>
      <c r="D169" s="31"/>
      <c r="E169" s="36">
        <v>531807</v>
      </c>
      <c r="F169" s="31"/>
      <c r="G169" s="47">
        <f>(E169/$AP169)</f>
        <v>43.009057824504652</v>
      </c>
      <c r="H169" s="31"/>
      <c r="I169" s="47">
        <f>IF(G$219&gt;0,G169/G$219*100,0)</f>
        <v>31.731053676370426</v>
      </c>
      <c r="J169" s="19"/>
      <c r="K169" s="36">
        <v>0</v>
      </c>
      <c r="L169" s="31"/>
      <c r="M169" s="47">
        <f>(K169/$AP169)</f>
        <v>0</v>
      </c>
      <c r="N169" s="31"/>
      <c r="O169" s="47">
        <f>IF(M$219&gt;0,M169/M$219*100,0)</f>
        <v>0</v>
      </c>
      <c r="P169" s="19"/>
      <c r="Q169" s="36">
        <v>40072</v>
      </c>
      <c r="R169" s="31"/>
      <c r="S169" s="47">
        <f>(Q169/$AP169)</f>
        <v>3.2407602102709259</v>
      </c>
      <c r="T169" s="31"/>
      <c r="U169" s="47">
        <f>IF(S$219&gt;0,S169/S$219*100,0)</f>
        <v>210.76932059792642</v>
      </c>
      <c r="V169" s="19"/>
      <c r="W169" s="36">
        <f>(E169+K169+Q169)</f>
        <v>571879</v>
      </c>
      <c r="X169" s="19"/>
      <c r="Y169" s="19"/>
      <c r="Z169" s="36">
        <v>354764</v>
      </c>
      <c r="AA169" s="19"/>
      <c r="AB169" s="33">
        <f t="shared" si="16"/>
        <v>62.034801068058101</v>
      </c>
      <c r="AC169" s="19"/>
      <c r="AD169" s="36">
        <v>0</v>
      </c>
      <c r="AE169" s="19"/>
      <c r="AF169" s="33">
        <f t="shared" si="17"/>
        <v>0</v>
      </c>
      <c r="AG169" s="19"/>
      <c r="AH169" s="36">
        <v>0</v>
      </c>
      <c r="AI169" s="19"/>
      <c r="AJ169" s="33">
        <f t="shared" si="18"/>
        <v>0</v>
      </c>
      <c r="AK169" s="19"/>
      <c r="AL169" s="36">
        <v>83458</v>
      </c>
      <c r="AM169" s="19"/>
      <c r="AN169" s="30">
        <v>55</v>
      </c>
      <c r="AO169" s="19"/>
      <c r="AP169" s="35">
        <v>12365</v>
      </c>
      <c r="AQ169" s="19"/>
      <c r="AR169" s="35">
        <f>IF(E169,AP169,0)</f>
        <v>12365</v>
      </c>
      <c r="AS169" s="19"/>
      <c r="AT169" s="35">
        <f>IF(K169,AP169,0)</f>
        <v>0</v>
      </c>
      <c r="AU169" s="19"/>
      <c r="AV169" s="35">
        <f>IF(Q169,AP169,0)</f>
        <v>12365</v>
      </c>
    </row>
    <row r="170" spans="1:48" ht="8.85" customHeight="1" x14ac:dyDescent="0.25">
      <c r="A170" s="37"/>
      <c r="B170" s="31"/>
      <c r="C170" s="30"/>
      <c r="D170" s="31"/>
      <c r="E170" s="31"/>
      <c r="F170" s="31"/>
      <c r="G170" s="38"/>
      <c r="H170" s="31"/>
      <c r="I170" s="38"/>
      <c r="J170" s="19"/>
      <c r="K170" s="31"/>
      <c r="L170" s="31"/>
      <c r="M170" s="38"/>
      <c r="N170" s="31"/>
      <c r="O170" s="38"/>
      <c r="P170" s="19"/>
      <c r="Q170" s="31"/>
      <c r="R170" s="31"/>
      <c r="S170" s="38"/>
      <c r="T170" s="31"/>
      <c r="U170" s="38"/>
      <c r="V170" s="19"/>
      <c r="W170" s="30"/>
      <c r="X170" s="19"/>
      <c r="Y170" s="19"/>
      <c r="Z170" s="31"/>
      <c r="AA170" s="19"/>
      <c r="AB170" s="38"/>
      <c r="AC170" s="19"/>
      <c r="AD170" s="31"/>
      <c r="AE170" s="19"/>
      <c r="AF170" s="38"/>
      <c r="AG170" s="19"/>
      <c r="AH170" s="31"/>
      <c r="AI170" s="19"/>
      <c r="AJ170" s="38"/>
      <c r="AK170" s="19"/>
      <c r="AL170" s="31"/>
      <c r="AM170" s="19"/>
      <c r="AN170" s="39"/>
      <c r="AO170" s="19"/>
      <c r="AP170" s="40"/>
      <c r="AQ170" s="19"/>
      <c r="AR170" s="19"/>
      <c r="AS170" s="19"/>
      <c r="AT170" s="19"/>
      <c r="AU170" s="19"/>
      <c r="AV170" s="19"/>
    </row>
    <row r="171" spans="1:48" ht="8.85" customHeight="1" x14ac:dyDescent="0.25">
      <c r="A171" s="30">
        <v>56</v>
      </c>
      <c r="B171" s="31"/>
      <c r="C171" s="30" t="s">
        <v>185</v>
      </c>
      <c r="D171" s="31"/>
      <c r="E171" s="36">
        <v>412726</v>
      </c>
      <c r="F171" s="31"/>
      <c r="G171" s="47">
        <f>(E171/$AP171)</f>
        <v>31.508206733338422</v>
      </c>
      <c r="H171" s="31"/>
      <c r="I171" s="47">
        <f>IF(G$219&gt;0,G171/G$219*100,0)</f>
        <v>23.246000951271764</v>
      </c>
      <c r="J171" s="19"/>
      <c r="K171" s="36">
        <v>41571</v>
      </c>
      <c r="L171" s="31"/>
      <c r="M171" s="47">
        <f>(K171/$AP171)</f>
        <v>3.1736010382471944</v>
      </c>
      <c r="N171" s="31"/>
      <c r="O171" s="47">
        <f>IF(M$219&gt;0,M171/M$219*100,0)</f>
        <v>76.948278835931958</v>
      </c>
      <c r="P171" s="19"/>
      <c r="Q171" s="36">
        <v>90648</v>
      </c>
      <c r="R171" s="31"/>
      <c r="S171" s="47">
        <f>(Q171/$AP171)</f>
        <v>6.9202229177799834</v>
      </c>
      <c r="T171" s="31"/>
      <c r="U171" s="47">
        <f>IF(S$219&gt;0,S171/S$219*100,0)</f>
        <v>450.07053534662822</v>
      </c>
      <c r="V171" s="19"/>
      <c r="W171" s="36">
        <f>(E171+K171+Q171)</f>
        <v>544945</v>
      </c>
      <c r="X171" s="19"/>
      <c r="Y171" s="19"/>
      <c r="Z171" s="36">
        <v>0</v>
      </c>
      <c r="AA171" s="19"/>
      <c r="AB171" s="33">
        <f t="shared" si="16"/>
        <v>0</v>
      </c>
      <c r="AC171" s="19"/>
      <c r="AD171" s="36">
        <v>0</v>
      </c>
      <c r="AE171" s="19"/>
      <c r="AF171" s="33">
        <f t="shared" si="17"/>
        <v>0</v>
      </c>
      <c r="AG171" s="19"/>
      <c r="AH171" s="36">
        <v>0</v>
      </c>
      <c r="AI171" s="19"/>
      <c r="AJ171" s="33">
        <f t="shared" si="18"/>
        <v>0</v>
      </c>
      <c r="AK171" s="19"/>
      <c r="AL171" s="36">
        <v>0</v>
      </c>
      <c r="AM171" s="19"/>
      <c r="AN171" s="30">
        <v>56</v>
      </c>
      <c r="AO171" s="19"/>
      <c r="AP171" s="35">
        <v>13099</v>
      </c>
      <c r="AQ171" s="19"/>
      <c r="AR171" s="35">
        <f>IF(E171,AP171,0)</f>
        <v>13099</v>
      </c>
      <c r="AS171" s="19"/>
      <c r="AT171" s="35">
        <f>IF(K171,AP171,0)</f>
        <v>13099</v>
      </c>
      <c r="AU171" s="19"/>
      <c r="AV171" s="35">
        <f>IF(Q171,AP171,0)</f>
        <v>13099</v>
      </c>
    </row>
    <row r="172" spans="1:48" ht="8.85" customHeight="1" x14ac:dyDescent="0.25">
      <c r="A172" s="30">
        <v>57</v>
      </c>
      <c r="B172" s="31"/>
      <c r="C172" s="30" t="s">
        <v>186</v>
      </c>
      <c r="D172" s="31"/>
      <c r="E172" s="36">
        <v>2195930</v>
      </c>
      <c r="F172" s="31"/>
      <c r="G172" s="47">
        <f>(E172/$AP172)</f>
        <v>253.95281600555106</v>
      </c>
      <c r="H172" s="31"/>
      <c r="I172" s="47">
        <f>IF(G$219&gt;0,G172/G$219*100,0)</f>
        <v>187.36031067730954</v>
      </c>
      <c r="J172" s="19"/>
      <c r="K172" s="36">
        <v>12192</v>
      </c>
      <c r="L172" s="31"/>
      <c r="M172" s="47">
        <f>(K172/$AP172)</f>
        <v>1.4099687752977912</v>
      </c>
      <c r="N172" s="31"/>
      <c r="O172" s="47">
        <f>IF(M$219&gt;0,M172/M$219*100,0)</f>
        <v>34.186612987590401</v>
      </c>
      <c r="P172" s="19"/>
      <c r="Q172" s="36">
        <v>30106</v>
      </c>
      <c r="R172" s="31"/>
      <c r="S172" s="47">
        <f>(Q172/$AP172)</f>
        <v>3.4816699433329479</v>
      </c>
      <c r="T172" s="31"/>
      <c r="U172" s="47">
        <f>IF(S$219&gt;0,S172/S$219*100,0)</f>
        <v>226.43736681806476</v>
      </c>
      <c r="V172" s="19"/>
      <c r="W172" s="36">
        <f>(E172+K172+Q172)</f>
        <v>2238228</v>
      </c>
      <c r="X172" s="19"/>
      <c r="Y172" s="19"/>
      <c r="Z172" s="36">
        <v>6192</v>
      </c>
      <c r="AA172" s="19"/>
      <c r="AB172" s="33">
        <f t="shared" si="16"/>
        <v>0.27664741929776593</v>
      </c>
      <c r="AC172" s="19"/>
      <c r="AD172" s="36">
        <v>657015</v>
      </c>
      <c r="AE172" s="19"/>
      <c r="AF172" s="33">
        <f t="shared" si="17"/>
        <v>29.354248092687605</v>
      </c>
      <c r="AG172" s="19"/>
      <c r="AH172" s="36">
        <v>0</v>
      </c>
      <c r="AI172" s="19"/>
      <c r="AJ172" s="33">
        <f t="shared" si="18"/>
        <v>0</v>
      </c>
      <c r="AK172" s="19"/>
      <c r="AL172" s="36">
        <v>0</v>
      </c>
      <c r="AM172" s="19"/>
      <c r="AN172" s="30">
        <v>57</v>
      </c>
      <c r="AO172" s="19"/>
      <c r="AP172" s="35">
        <v>8647</v>
      </c>
      <c r="AQ172" s="19"/>
      <c r="AR172" s="35">
        <f>IF(E172,AP172,0)</f>
        <v>8647</v>
      </c>
      <c r="AS172" s="19"/>
      <c r="AT172" s="35">
        <f>IF(K172,AP172,0)</f>
        <v>8647</v>
      </c>
      <c r="AU172" s="19"/>
      <c r="AV172" s="35">
        <f>IF(Q172,AP172,0)</f>
        <v>8647</v>
      </c>
    </row>
    <row r="173" spans="1:48" ht="8.85" customHeight="1" x14ac:dyDescent="0.25">
      <c r="A173" s="30">
        <v>58</v>
      </c>
      <c r="B173" s="31"/>
      <c r="C173" s="30" t="s">
        <v>187</v>
      </c>
      <c r="D173" s="31"/>
      <c r="E173" s="36">
        <v>21644623</v>
      </c>
      <c r="F173" s="31"/>
      <c r="G173" s="47">
        <f>(E173/$AP173)</f>
        <v>690.48467157941752</v>
      </c>
      <c r="H173" s="31"/>
      <c r="I173" s="47">
        <f>IF(G$219&gt;0,G173/G$219*100,0)</f>
        <v>509.42306771747667</v>
      </c>
      <c r="J173" s="19"/>
      <c r="K173" s="36">
        <v>10494</v>
      </c>
      <c r="L173" s="31"/>
      <c r="M173" s="47">
        <f>(K173/$AP173)</f>
        <v>0.33476887740453631</v>
      </c>
      <c r="N173" s="31"/>
      <c r="O173" s="47">
        <f>IF(M$219&gt;0,M173/M$219*100,0)</f>
        <v>8.1169273055013793</v>
      </c>
      <c r="P173" s="19"/>
      <c r="Q173" s="36">
        <v>94202</v>
      </c>
      <c r="R173" s="31"/>
      <c r="S173" s="47">
        <f>(Q173/$AP173)</f>
        <v>3.0051360576769706</v>
      </c>
      <c r="T173" s="31"/>
      <c r="U173" s="47">
        <f>IF(S$219&gt;0,S173/S$219*100,0)</f>
        <v>195.44503267273669</v>
      </c>
      <c r="V173" s="19"/>
      <c r="W173" s="36">
        <f>(E173+K173+Q173)</f>
        <v>21749319</v>
      </c>
      <c r="X173" s="19"/>
      <c r="Y173" s="19"/>
      <c r="Z173" s="36">
        <v>0</v>
      </c>
      <c r="AA173" s="19"/>
      <c r="AB173" s="33">
        <f t="shared" si="16"/>
        <v>0</v>
      </c>
      <c r="AC173" s="19"/>
      <c r="AD173" s="36">
        <v>0</v>
      </c>
      <c r="AE173" s="19"/>
      <c r="AF173" s="33">
        <f t="shared" si="17"/>
        <v>0</v>
      </c>
      <c r="AG173" s="19"/>
      <c r="AH173" s="36">
        <v>0</v>
      </c>
      <c r="AI173" s="19"/>
      <c r="AJ173" s="33">
        <f t="shared" si="18"/>
        <v>0</v>
      </c>
      <c r="AK173" s="19"/>
      <c r="AL173" s="36">
        <v>0</v>
      </c>
      <c r="AM173" s="19"/>
      <c r="AN173" s="30">
        <v>58</v>
      </c>
      <c r="AO173" s="19"/>
      <c r="AP173" s="35">
        <v>31347</v>
      </c>
      <c r="AQ173" s="19"/>
      <c r="AR173" s="35">
        <f>IF(E173,AP173,0)</f>
        <v>31347</v>
      </c>
      <c r="AS173" s="19"/>
      <c r="AT173" s="35">
        <f>IF(K173,AP173,0)</f>
        <v>31347</v>
      </c>
      <c r="AU173" s="19"/>
      <c r="AV173" s="35">
        <f>IF(Q173,AP173,0)</f>
        <v>31347</v>
      </c>
    </row>
    <row r="174" spans="1:48" ht="8.85" customHeight="1" x14ac:dyDescent="0.25">
      <c r="A174" s="30">
        <v>59</v>
      </c>
      <c r="B174" s="31"/>
      <c r="C174" s="30" t="s">
        <v>188</v>
      </c>
      <c r="D174" s="31"/>
      <c r="E174" s="36">
        <v>234294</v>
      </c>
      <c r="F174" s="31"/>
      <c r="G174" s="47">
        <f>(E174/$AP174)</f>
        <v>21.204995927233234</v>
      </c>
      <c r="H174" s="31"/>
      <c r="I174" s="47">
        <f>IF(G$219&gt;0,G174/G$219*100,0)</f>
        <v>15.644538569521742</v>
      </c>
      <c r="J174" s="19"/>
      <c r="K174" s="36">
        <v>20755</v>
      </c>
      <c r="L174" s="31"/>
      <c r="M174" s="47">
        <f>(K174/$AP174)</f>
        <v>1.8784505385102723</v>
      </c>
      <c r="N174" s="31"/>
      <c r="O174" s="47">
        <f>IF(M$219&gt;0,M174/M$219*100,0)</f>
        <v>45.545591293550729</v>
      </c>
      <c r="P174" s="19"/>
      <c r="Q174" s="36">
        <v>28601</v>
      </c>
      <c r="R174" s="31"/>
      <c r="S174" s="47">
        <f>(Q174/$AP174)</f>
        <v>2.58856005068332</v>
      </c>
      <c r="T174" s="31"/>
      <c r="U174" s="47">
        <f>IF(S$219&gt;0,S174/S$219*100,0)</f>
        <v>168.35217905981582</v>
      </c>
      <c r="V174" s="19"/>
      <c r="W174" s="36">
        <f>(E174+K174+Q174)</f>
        <v>283650</v>
      </c>
      <c r="X174" s="19"/>
      <c r="Y174" s="19"/>
      <c r="Z174" s="36">
        <v>0</v>
      </c>
      <c r="AA174" s="19"/>
      <c r="AB174" s="33">
        <f t="shared" si="16"/>
        <v>0</v>
      </c>
      <c r="AC174" s="19"/>
      <c r="AD174" s="36">
        <v>0</v>
      </c>
      <c r="AE174" s="19"/>
      <c r="AF174" s="33">
        <f t="shared" si="17"/>
        <v>0</v>
      </c>
      <c r="AG174" s="19"/>
      <c r="AH174" s="36">
        <v>0</v>
      </c>
      <c r="AI174" s="19"/>
      <c r="AJ174" s="33">
        <f t="shared" si="18"/>
        <v>0</v>
      </c>
      <c r="AK174" s="19"/>
      <c r="AL174" s="36">
        <v>15357</v>
      </c>
      <c r="AM174" s="19"/>
      <c r="AN174" s="30">
        <v>59</v>
      </c>
      <c r="AO174" s="19"/>
      <c r="AP174" s="35">
        <v>11049</v>
      </c>
      <c r="AQ174" s="19"/>
      <c r="AR174" s="35">
        <f>IF(E174,AP174,0)</f>
        <v>11049</v>
      </c>
      <c r="AS174" s="19"/>
      <c r="AT174" s="35">
        <f>IF(K174,AP174,0)</f>
        <v>11049</v>
      </c>
      <c r="AU174" s="19"/>
      <c r="AV174" s="35">
        <f>IF(Q174,AP174,0)</f>
        <v>11049</v>
      </c>
    </row>
    <row r="175" spans="1:48" ht="8.85" customHeight="1" x14ac:dyDescent="0.25">
      <c r="A175" s="30">
        <v>60</v>
      </c>
      <c r="B175" s="31"/>
      <c r="C175" s="30" t="s">
        <v>189</v>
      </c>
      <c r="D175" s="31"/>
      <c r="E175" s="36">
        <v>3295364</v>
      </c>
      <c r="F175" s="31"/>
      <c r="G175" s="47">
        <f>(E175/$AP175)</f>
        <v>33.452415515333627</v>
      </c>
      <c r="H175" s="31"/>
      <c r="I175" s="47">
        <f>IF(G$219&gt;0,G175/G$219*100,0)</f>
        <v>24.680391666625017</v>
      </c>
      <c r="J175" s="19"/>
      <c r="K175" s="36">
        <v>0</v>
      </c>
      <c r="L175" s="31"/>
      <c r="M175" s="47">
        <f>(K175/$AP175)</f>
        <v>0</v>
      </c>
      <c r="N175" s="31"/>
      <c r="O175" s="47">
        <f>IF(M$219&gt;0,M175/M$219*100,0)</f>
        <v>0</v>
      </c>
      <c r="P175" s="19"/>
      <c r="Q175" s="36">
        <v>82339</v>
      </c>
      <c r="R175" s="31"/>
      <c r="S175" s="47">
        <f>(Q175/$AP175)</f>
        <v>0.83585256169487054</v>
      </c>
      <c r="T175" s="31"/>
      <c r="U175" s="47">
        <f>IF(S$219&gt;0,S175/S$219*100,0)</f>
        <v>54.36134274610103</v>
      </c>
      <c r="V175" s="19"/>
      <c r="W175" s="36">
        <f>(E175+K175+Q175)</f>
        <v>3377703</v>
      </c>
      <c r="X175" s="19"/>
      <c r="Y175" s="19"/>
      <c r="Z175" s="36">
        <v>171416</v>
      </c>
      <c r="AA175" s="19"/>
      <c r="AB175" s="33">
        <f t="shared" si="16"/>
        <v>5.0749281390341308</v>
      </c>
      <c r="AC175" s="19"/>
      <c r="AD175" s="36">
        <v>0</v>
      </c>
      <c r="AE175" s="19"/>
      <c r="AF175" s="33">
        <f t="shared" si="17"/>
        <v>0</v>
      </c>
      <c r="AG175" s="19"/>
      <c r="AH175" s="36">
        <v>0</v>
      </c>
      <c r="AI175" s="19"/>
      <c r="AJ175" s="33">
        <f t="shared" si="18"/>
        <v>0</v>
      </c>
      <c r="AK175" s="19"/>
      <c r="AL175" s="36">
        <v>1183280</v>
      </c>
      <c r="AM175" s="19"/>
      <c r="AN175" s="30">
        <v>60</v>
      </c>
      <c r="AO175" s="19"/>
      <c r="AP175" s="35">
        <v>98509</v>
      </c>
      <c r="AQ175" s="19"/>
      <c r="AR175" s="35">
        <f>IF(E175,AP175,0)</f>
        <v>98509</v>
      </c>
      <c r="AS175" s="19"/>
      <c r="AT175" s="35">
        <f>IF(K175,AP175,0)</f>
        <v>0</v>
      </c>
      <c r="AU175" s="19"/>
      <c r="AV175" s="35">
        <f>IF(Q175,AP175,0)</f>
        <v>98509</v>
      </c>
    </row>
    <row r="176" spans="1:48" ht="8.85" customHeight="1" x14ac:dyDescent="0.25">
      <c r="A176" s="37"/>
      <c r="B176" s="31"/>
      <c r="C176" s="30"/>
      <c r="D176" s="31"/>
      <c r="E176" s="31"/>
      <c r="F176" s="31"/>
      <c r="G176" s="38"/>
      <c r="H176" s="31"/>
      <c r="I176" s="38"/>
      <c r="J176" s="19"/>
      <c r="K176" s="31"/>
      <c r="L176" s="31"/>
      <c r="M176" s="38"/>
      <c r="N176" s="31"/>
      <c r="O176" s="38"/>
      <c r="P176" s="19"/>
      <c r="Q176" s="31"/>
      <c r="R176" s="31"/>
      <c r="S176" s="38"/>
      <c r="T176" s="31"/>
      <c r="U176" s="38"/>
      <c r="V176" s="19"/>
      <c r="W176" s="30"/>
      <c r="X176" s="19"/>
      <c r="Y176" s="19"/>
      <c r="Z176" s="31"/>
      <c r="AA176" s="19"/>
      <c r="AB176" s="38"/>
      <c r="AC176" s="19"/>
      <c r="AD176" s="31"/>
      <c r="AE176" s="19"/>
      <c r="AF176" s="38"/>
      <c r="AG176" s="19"/>
      <c r="AH176" s="31"/>
      <c r="AI176" s="19"/>
      <c r="AJ176" s="38"/>
      <c r="AK176" s="19"/>
      <c r="AL176" s="31"/>
      <c r="AM176" s="19"/>
      <c r="AN176" s="39"/>
      <c r="AO176" s="19"/>
      <c r="AP176" s="40"/>
      <c r="AQ176" s="19"/>
      <c r="AR176" s="19"/>
      <c r="AS176" s="19"/>
      <c r="AT176" s="19"/>
      <c r="AU176" s="19"/>
      <c r="AV176" s="19"/>
    </row>
    <row r="177" spans="1:48" ht="8.85" customHeight="1" x14ac:dyDescent="0.25">
      <c r="A177" s="30">
        <v>61</v>
      </c>
      <c r="B177" s="31"/>
      <c r="C177" s="30" t="s">
        <v>190</v>
      </c>
      <c r="D177" s="31"/>
      <c r="E177" s="36">
        <v>497127</v>
      </c>
      <c r="F177" s="31"/>
      <c r="G177" s="47">
        <f>(E177/$AP177)</f>
        <v>33.510414560161777</v>
      </c>
      <c r="H177" s="31"/>
      <c r="I177" s="47">
        <f>IF(G$219&gt;0,G177/G$219*100,0)</f>
        <v>24.723181974009332</v>
      </c>
      <c r="J177" s="19"/>
      <c r="K177" s="36">
        <v>33075</v>
      </c>
      <c r="L177" s="31"/>
      <c r="M177" s="47">
        <f>(K177/$AP177)</f>
        <v>2.2295247724974723</v>
      </c>
      <c r="N177" s="31"/>
      <c r="O177" s="47">
        <f>IF(M$219&gt;0,M177/M$219*100,0)</f>
        <v>54.057864173281899</v>
      </c>
      <c r="P177" s="19"/>
      <c r="Q177" s="36">
        <v>57161</v>
      </c>
      <c r="R177" s="31"/>
      <c r="S177" s="47">
        <f>(Q177/$AP177)</f>
        <v>3.8531176272328951</v>
      </c>
      <c r="T177" s="31"/>
      <c r="U177" s="47">
        <f>IF(S$219&gt;0,S177/S$219*100,0)</f>
        <v>250.59520969861541</v>
      </c>
      <c r="V177" s="19"/>
      <c r="W177" s="36">
        <f>(E177+K177+Q177)</f>
        <v>587363</v>
      </c>
      <c r="X177" s="19"/>
      <c r="Y177" s="19"/>
      <c r="Z177" s="36">
        <v>6516</v>
      </c>
      <c r="AA177" s="19"/>
      <c r="AB177" s="33">
        <f t="shared" si="16"/>
        <v>1.1093650774733854</v>
      </c>
      <c r="AC177" s="19"/>
      <c r="AD177" s="36">
        <v>19985</v>
      </c>
      <c r="AE177" s="19"/>
      <c r="AF177" s="33">
        <f t="shared" si="17"/>
        <v>3.4024955606669129</v>
      </c>
      <c r="AG177" s="19"/>
      <c r="AH177" s="36">
        <v>0</v>
      </c>
      <c r="AI177" s="19"/>
      <c r="AJ177" s="33">
        <f t="shared" si="18"/>
        <v>0</v>
      </c>
      <c r="AK177" s="19"/>
      <c r="AL177" s="36">
        <v>0</v>
      </c>
      <c r="AM177" s="19"/>
      <c r="AN177" s="30">
        <v>61</v>
      </c>
      <c r="AO177" s="19"/>
      <c r="AP177" s="35">
        <v>14835</v>
      </c>
      <c r="AQ177" s="19"/>
      <c r="AR177" s="35">
        <f>IF(E177,AP177,0)</f>
        <v>14835</v>
      </c>
      <c r="AS177" s="19"/>
      <c r="AT177" s="35">
        <f>IF(K177,AP177,0)</f>
        <v>14835</v>
      </c>
      <c r="AU177" s="19"/>
      <c r="AV177" s="35">
        <f>IF(Q177,AP177,0)</f>
        <v>14835</v>
      </c>
    </row>
    <row r="178" spans="1:48" ht="8.85" customHeight="1" x14ac:dyDescent="0.25">
      <c r="A178" s="30">
        <v>62</v>
      </c>
      <c r="B178" s="31"/>
      <c r="C178" s="30" t="s">
        <v>191</v>
      </c>
      <c r="D178" s="31"/>
      <c r="E178" s="36">
        <v>664732</v>
      </c>
      <c r="F178" s="31"/>
      <c r="G178" s="47">
        <f>(E178/$AP178)</f>
        <v>31.812969609954536</v>
      </c>
      <c r="H178" s="31"/>
      <c r="I178" s="47">
        <f>IF(G$219&gt;0,G178/G$219*100,0)</f>
        <v>23.470847708806666</v>
      </c>
      <c r="J178" s="19"/>
      <c r="K178" s="36">
        <v>310234</v>
      </c>
      <c r="L178" s="31"/>
      <c r="M178" s="47">
        <f>(K178/$AP178)</f>
        <v>14.847284039243839</v>
      </c>
      <c r="N178" s="31"/>
      <c r="O178" s="47">
        <f>IF(M$219&gt;0,M178/M$219*100,0)</f>
        <v>359.99261987858881</v>
      </c>
      <c r="P178" s="19"/>
      <c r="Q178" s="36">
        <v>45860</v>
      </c>
      <c r="R178" s="31"/>
      <c r="S178" s="47">
        <f>(Q178/$AP178)</f>
        <v>2.194783441014597</v>
      </c>
      <c r="T178" s="31"/>
      <c r="U178" s="47">
        <f>IF(S$219&gt;0,S178/S$219*100,0)</f>
        <v>142.74212984229192</v>
      </c>
      <c r="V178" s="19"/>
      <c r="W178" s="36">
        <f>(E178+K178+Q178)</f>
        <v>1020826</v>
      </c>
      <c r="X178" s="19"/>
      <c r="Y178" s="19"/>
      <c r="Z178" s="36">
        <v>10000</v>
      </c>
      <c r="AA178" s="19"/>
      <c r="AB178" s="33">
        <f t="shared" si="16"/>
        <v>0.9795988738531346</v>
      </c>
      <c r="AC178" s="19"/>
      <c r="AD178" s="36">
        <v>0</v>
      </c>
      <c r="AE178" s="19"/>
      <c r="AF178" s="33">
        <f t="shared" si="17"/>
        <v>0</v>
      </c>
      <c r="AG178" s="19"/>
      <c r="AH178" s="36">
        <v>0</v>
      </c>
      <c r="AI178" s="19"/>
      <c r="AJ178" s="33">
        <f t="shared" si="18"/>
        <v>0</v>
      </c>
      <c r="AK178" s="19"/>
      <c r="AL178" s="36">
        <v>0</v>
      </c>
      <c r="AM178" s="19"/>
      <c r="AN178" s="30">
        <v>62</v>
      </c>
      <c r="AO178" s="19"/>
      <c r="AP178" s="35">
        <v>20895</v>
      </c>
      <c r="AQ178" s="19"/>
      <c r="AR178" s="35">
        <f>IF(E178,AP178,0)</f>
        <v>20895</v>
      </c>
      <c r="AS178" s="19"/>
      <c r="AT178" s="35">
        <f>IF(K178,AP178,0)</f>
        <v>20895</v>
      </c>
      <c r="AU178" s="19"/>
      <c r="AV178" s="35">
        <f>IF(Q178,AP178,0)</f>
        <v>20895</v>
      </c>
    </row>
    <row r="179" spans="1:48" ht="8.85" customHeight="1" x14ac:dyDescent="0.25">
      <c r="A179" s="30">
        <v>63</v>
      </c>
      <c r="B179" s="31"/>
      <c r="C179" s="30" t="s">
        <v>192</v>
      </c>
      <c r="D179" s="31"/>
      <c r="E179" s="36">
        <v>759767</v>
      </c>
      <c r="F179" s="31"/>
      <c r="G179" s="47">
        <f>(E179/$AP179)</f>
        <v>62.58892824779636</v>
      </c>
      <c r="H179" s="31"/>
      <c r="I179" s="47">
        <f>IF(G$219&gt;0,G179/G$219*100,0)</f>
        <v>46.176613537573971</v>
      </c>
      <c r="J179" s="19"/>
      <c r="K179" s="36">
        <v>28783</v>
      </c>
      <c r="L179" s="31"/>
      <c r="M179" s="47">
        <f>(K179/$AP179)</f>
        <v>2.3711178845044896</v>
      </c>
      <c r="N179" s="31"/>
      <c r="O179" s="47">
        <f>IF(M$219&gt;0,M179/M$219*100,0)</f>
        <v>57.490981988866217</v>
      </c>
      <c r="P179" s="19"/>
      <c r="Q179" s="36">
        <v>71586</v>
      </c>
      <c r="R179" s="31"/>
      <c r="S179" s="47">
        <f>(Q179/$AP179)</f>
        <v>5.897190872394761</v>
      </c>
      <c r="T179" s="31"/>
      <c r="U179" s="47">
        <f>IF(S$219&gt;0,S179/S$219*100,0)</f>
        <v>383.53560058892077</v>
      </c>
      <c r="V179" s="19"/>
      <c r="W179" s="36">
        <f>(E179+K179+Q179)</f>
        <v>860136</v>
      </c>
      <c r="X179" s="19"/>
      <c r="Y179" s="19"/>
      <c r="Z179" s="36">
        <v>19333</v>
      </c>
      <c r="AA179" s="19"/>
      <c r="AB179" s="33">
        <f t="shared" si="16"/>
        <v>2.2476678106718007</v>
      </c>
      <c r="AC179" s="19"/>
      <c r="AD179" s="36">
        <v>0</v>
      </c>
      <c r="AE179" s="19"/>
      <c r="AF179" s="33">
        <f t="shared" si="17"/>
        <v>0</v>
      </c>
      <c r="AG179" s="19"/>
      <c r="AH179" s="36">
        <v>0</v>
      </c>
      <c r="AI179" s="19"/>
      <c r="AJ179" s="33">
        <f t="shared" si="18"/>
        <v>0</v>
      </c>
      <c r="AK179" s="19"/>
      <c r="AL179" s="36">
        <v>0</v>
      </c>
      <c r="AM179" s="19"/>
      <c r="AN179" s="30">
        <v>63</v>
      </c>
      <c r="AO179" s="19"/>
      <c r="AP179" s="35">
        <v>12139</v>
      </c>
      <c r="AQ179" s="19"/>
      <c r="AR179" s="35">
        <f>IF(E179,AP179,0)</f>
        <v>12139</v>
      </c>
      <c r="AS179" s="19"/>
      <c r="AT179" s="35">
        <f>IF(K179,AP179,0)</f>
        <v>12139</v>
      </c>
      <c r="AU179" s="19"/>
      <c r="AV179" s="35">
        <f>IF(Q179,AP179,0)</f>
        <v>12139</v>
      </c>
    </row>
    <row r="180" spans="1:48" ht="8.85" customHeight="1" x14ac:dyDescent="0.25">
      <c r="A180" s="30">
        <v>64</v>
      </c>
      <c r="B180" s="31"/>
      <c r="C180" s="30" t="s">
        <v>193</v>
      </c>
      <c r="D180" s="31"/>
      <c r="E180" s="36">
        <v>293309</v>
      </c>
      <c r="F180" s="31"/>
      <c r="G180" s="47">
        <f>(E180/$AP180)</f>
        <v>24.262470014062369</v>
      </c>
      <c r="H180" s="31"/>
      <c r="I180" s="47">
        <f>IF(G$219&gt;0,G180/G$219*100,0)</f>
        <v>17.90026978686571</v>
      </c>
      <c r="J180" s="19"/>
      <c r="K180" s="36">
        <v>35569</v>
      </c>
      <c r="L180" s="31"/>
      <c r="M180" s="47">
        <f>(K180/$AP180)</f>
        <v>2.9422615600959552</v>
      </c>
      <c r="N180" s="31"/>
      <c r="O180" s="47">
        <f>IF(M$219&gt;0,M180/M$219*100,0)</f>
        <v>71.339138160715805</v>
      </c>
      <c r="P180" s="19"/>
      <c r="Q180" s="36">
        <v>39097</v>
      </c>
      <c r="R180" s="31"/>
      <c r="S180" s="47">
        <f>(Q180/$AP180)</f>
        <v>3.234097113078005</v>
      </c>
      <c r="T180" s="31"/>
      <c r="U180" s="47">
        <f>IF(S$219&gt;0,S180/S$219*100,0)</f>
        <v>210.33597274825243</v>
      </c>
      <c r="V180" s="19"/>
      <c r="W180" s="36">
        <f>(E180+K180+Q180)</f>
        <v>367975</v>
      </c>
      <c r="X180" s="19"/>
      <c r="Y180" s="19"/>
      <c r="Z180" s="36">
        <v>0</v>
      </c>
      <c r="AA180" s="19"/>
      <c r="AB180" s="33">
        <f t="shared" si="16"/>
        <v>0</v>
      </c>
      <c r="AC180" s="19"/>
      <c r="AD180" s="36">
        <v>35000</v>
      </c>
      <c r="AE180" s="19"/>
      <c r="AF180" s="33">
        <f t="shared" si="17"/>
        <v>9.5115157279706501</v>
      </c>
      <c r="AG180" s="19"/>
      <c r="AH180" s="36">
        <v>0</v>
      </c>
      <c r="AI180" s="19"/>
      <c r="AJ180" s="33">
        <f t="shared" si="18"/>
        <v>0</v>
      </c>
      <c r="AK180" s="19"/>
      <c r="AL180" s="36">
        <v>0</v>
      </c>
      <c r="AM180" s="19"/>
      <c r="AN180" s="30">
        <v>64</v>
      </c>
      <c r="AO180" s="19"/>
      <c r="AP180" s="35">
        <v>12089</v>
      </c>
      <c r="AQ180" s="19"/>
      <c r="AR180" s="35">
        <f>IF(E180,AP180,0)</f>
        <v>12089</v>
      </c>
      <c r="AS180" s="19"/>
      <c r="AT180" s="35">
        <f>IF(K180,AP180,0)</f>
        <v>12089</v>
      </c>
      <c r="AU180" s="19"/>
      <c r="AV180" s="35">
        <f>IF(Q180,AP180,0)</f>
        <v>12089</v>
      </c>
    </row>
    <row r="181" spans="1:48" ht="8.85" customHeight="1" x14ac:dyDescent="0.25">
      <c r="A181" s="30">
        <v>65</v>
      </c>
      <c r="B181" s="31"/>
      <c r="C181" s="30" t="s">
        <v>194</v>
      </c>
      <c r="D181" s="31"/>
      <c r="E181" s="36">
        <v>736172</v>
      </c>
      <c r="F181" s="31"/>
      <c r="G181" s="47">
        <f>(E181/$AP181)</f>
        <v>45.707934931081581</v>
      </c>
      <c r="H181" s="31"/>
      <c r="I181" s="47">
        <f>IF(G$219&gt;0,G181/G$219*100,0)</f>
        <v>33.722220622741588</v>
      </c>
      <c r="J181" s="19"/>
      <c r="K181" s="36">
        <v>12598</v>
      </c>
      <c r="L181" s="31"/>
      <c r="M181" s="47">
        <f>(K181/$AP181)</f>
        <v>0.78219297156339251</v>
      </c>
      <c r="N181" s="31"/>
      <c r="O181" s="47">
        <f>IF(M$219&gt;0,M181/M$219*100,0)</f>
        <v>18.965333749893361</v>
      </c>
      <c r="P181" s="19"/>
      <c r="Q181" s="36">
        <v>50993</v>
      </c>
      <c r="R181" s="31"/>
      <c r="S181" s="47">
        <f>(Q181/$AP181)</f>
        <v>3.1660871724823045</v>
      </c>
      <c r="T181" s="31"/>
      <c r="U181" s="47">
        <f>IF(S$219&gt;0,S181/S$219*100,0)</f>
        <v>205.91281026685962</v>
      </c>
      <c r="V181" s="19"/>
      <c r="W181" s="36">
        <f>(E181+K181+Q181)</f>
        <v>799763</v>
      </c>
      <c r="X181" s="19"/>
      <c r="Y181" s="19"/>
      <c r="Z181" s="36">
        <v>0</v>
      </c>
      <c r="AA181" s="19"/>
      <c r="AB181" s="33">
        <f t="shared" si="16"/>
        <v>0</v>
      </c>
      <c r="AC181" s="19"/>
      <c r="AD181" s="36">
        <v>0</v>
      </c>
      <c r="AE181" s="19"/>
      <c r="AF181" s="33">
        <f t="shared" si="17"/>
        <v>0</v>
      </c>
      <c r="AG181" s="19"/>
      <c r="AH181" s="36">
        <v>0</v>
      </c>
      <c r="AI181" s="19"/>
      <c r="AJ181" s="33">
        <f t="shared" si="18"/>
        <v>0</v>
      </c>
      <c r="AK181" s="19"/>
      <c r="AL181" s="36">
        <v>0</v>
      </c>
      <c r="AM181" s="19"/>
      <c r="AN181" s="30">
        <v>65</v>
      </c>
      <c r="AO181" s="19"/>
      <c r="AP181" s="35">
        <v>16106</v>
      </c>
      <c r="AQ181" s="19"/>
      <c r="AR181" s="35">
        <f>IF(E181,AP181,0)</f>
        <v>16106</v>
      </c>
      <c r="AS181" s="19"/>
      <c r="AT181" s="35">
        <f>IF(K181,AP181,0)</f>
        <v>16106</v>
      </c>
      <c r="AU181" s="19"/>
      <c r="AV181" s="35">
        <f>IF(Q181,AP181,0)</f>
        <v>16106</v>
      </c>
    </row>
    <row r="182" spans="1:48" ht="8.85" customHeight="1" x14ac:dyDescent="0.25">
      <c r="A182" s="37"/>
      <c r="B182" s="31"/>
      <c r="C182" s="30"/>
      <c r="D182" s="31"/>
      <c r="E182" s="31"/>
      <c r="F182" s="31"/>
      <c r="G182" s="38"/>
      <c r="H182" s="31"/>
      <c r="I182" s="38"/>
      <c r="J182" s="19"/>
      <c r="K182" s="31"/>
      <c r="L182" s="31"/>
      <c r="M182" s="38"/>
      <c r="N182" s="31"/>
      <c r="O182" s="38"/>
      <c r="P182" s="19"/>
      <c r="Q182" s="31"/>
      <c r="R182" s="31"/>
      <c r="S182" s="38"/>
      <c r="T182" s="31"/>
      <c r="U182" s="38"/>
      <c r="V182" s="19"/>
      <c r="W182" s="30"/>
      <c r="X182" s="19"/>
      <c r="Y182" s="19"/>
      <c r="Z182" s="31"/>
      <c r="AA182" s="19"/>
      <c r="AB182" s="38"/>
      <c r="AC182" s="19"/>
      <c r="AD182" s="31"/>
      <c r="AE182" s="19"/>
      <c r="AF182" s="38"/>
      <c r="AG182" s="19"/>
      <c r="AH182" s="31"/>
      <c r="AI182" s="19"/>
      <c r="AJ182" s="38"/>
      <c r="AK182" s="19"/>
      <c r="AL182" s="31"/>
      <c r="AM182" s="19"/>
      <c r="AN182" s="39"/>
      <c r="AO182" s="19"/>
      <c r="AP182" s="40"/>
      <c r="AQ182" s="19"/>
      <c r="AR182" s="19"/>
      <c r="AS182" s="19"/>
      <c r="AT182" s="19"/>
      <c r="AU182" s="19"/>
      <c r="AV182" s="19"/>
    </row>
    <row r="183" spans="1:48" ht="8.85" customHeight="1" x14ac:dyDescent="0.25">
      <c r="A183" s="30">
        <v>66</v>
      </c>
      <c r="B183" s="31"/>
      <c r="C183" s="30" t="s">
        <v>195</v>
      </c>
      <c r="D183" s="31"/>
      <c r="E183" s="36">
        <v>1189578</v>
      </c>
      <c r="F183" s="31"/>
      <c r="G183" s="47">
        <f>(E183/$AP183)</f>
        <v>35.218580691002757</v>
      </c>
      <c r="H183" s="31"/>
      <c r="I183" s="47">
        <f>IF(G$219&gt;0,G183/G$219*100,0)</f>
        <v>25.983426069730747</v>
      </c>
      <c r="J183" s="19"/>
      <c r="K183" s="36">
        <v>69992</v>
      </c>
      <c r="L183" s="31"/>
      <c r="M183" s="47">
        <f>(K183/$AP183)</f>
        <v>2.0721792936021552</v>
      </c>
      <c r="N183" s="31"/>
      <c r="O183" s="47">
        <f>IF(M$219&gt;0,M183/M$219*100,0)</f>
        <v>50.242808771643531</v>
      </c>
      <c r="P183" s="19"/>
      <c r="Q183" s="36">
        <v>151287</v>
      </c>
      <c r="R183" s="31"/>
      <c r="S183" s="47">
        <f>(Q183/$AP183)</f>
        <v>4.4789945821120885</v>
      </c>
      <c r="T183" s="31"/>
      <c r="U183" s="47">
        <f>IF(S$219&gt;0,S183/S$219*100,0)</f>
        <v>291.30036898183135</v>
      </c>
      <c r="V183" s="19"/>
      <c r="W183" s="36">
        <f>(E183+K183+Q183)</f>
        <v>1410857</v>
      </c>
      <c r="X183" s="19"/>
      <c r="Y183" s="19"/>
      <c r="Z183" s="36">
        <v>15012</v>
      </c>
      <c r="AA183" s="19"/>
      <c r="AB183" s="33">
        <f t="shared" si="16"/>
        <v>1.0640341296105842</v>
      </c>
      <c r="AC183" s="19"/>
      <c r="AD183" s="36">
        <v>0</v>
      </c>
      <c r="AE183" s="19"/>
      <c r="AF183" s="33">
        <f t="shared" si="17"/>
        <v>0</v>
      </c>
      <c r="AG183" s="19"/>
      <c r="AH183" s="36">
        <v>0</v>
      </c>
      <c r="AI183" s="19"/>
      <c r="AJ183" s="33">
        <f t="shared" si="18"/>
        <v>0</v>
      </c>
      <c r="AK183" s="19"/>
      <c r="AL183" s="36">
        <v>11375</v>
      </c>
      <c r="AM183" s="19"/>
      <c r="AN183" s="30">
        <v>66</v>
      </c>
      <c r="AO183" s="19"/>
      <c r="AP183" s="35">
        <v>33777</v>
      </c>
      <c r="AQ183" s="19"/>
      <c r="AR183" s="35">
        <f>IF(E183,AP183,0)</f>
        <v>33777</v>
      </c>
      <c r="AS183" s="19"/>
      <c r="AT183" s="35">
        <f>IF(K183,AP183,0)</f>
        <v>33777</v>
      </c>
      <c r="AU183" s="19"/>
      <c r="AV183" s="35">
        <f>IF(Q183,AP183,0)</f>
        <v>33777</v>
      </c>
    </row>
    <row r="184" spans="1:48" ht="8.85" customHeight="1" x14ac:dyDescent="0.25">
      <c r="A184" s="30">
        <v>67</v>
      </c>
      <c r="B184" s="31"/>
      <c r="C184" s="30" t="s">
        <v>196</v>
      </c>
      <c r="D184" s="31"/>
      <c r="E184" s="36">
        <v>3226492</v>
      </c>
      <c r="F184" s="31"/>
      <c r="G184" s="47">
        <f>(E184/$AP184)</f>
        <v>136.79691342321718</v>
      </c>
      <c r="H184" s="31"/>
      <c r="I184" s="47">
        <f>IF(G$219&gt;0,G184/G$219*100,0)</f>
        <v>100.92548923777535</v>
      </c>
      <c r="J184" s="19"/>
      <c r="K184" s="36">
        <v>2500</v>
      </c>
      <c r="L184" s="31"/>
      <c r="M184" s="47">
        <f>(K184/$AP184)</f>
        <v>0.10599508182820318</v>
      </c>
      <c r="N184" s="31"/>
      <c r="O184" s="47">
        <f>IF(M$219&gt;0,M184/M$219*100,0)</f>
        <v>2.5699950981421105</v>
      </c>
      <c r="P184" s="19"/>
      <c r="Q184" s="36">
        <v>82730</v>
      </c>
      <c r="R184" s="31"/>
      <c r="S184" s="47">
        <f>(Q184/$AP184)</f>
        <v>3.5075892478588995</v>
      </c>
      <c r="T184" s="31"/>
      <c r="U184" s="47">
        <f>IF(S$219&gt;0,S184/S$219*100,0)</f>
        <v>228.12308061694188</v>
      </c>
      <c r="V184" s="19"/>
      <c r="W184" s="36">
        <f>(E184+K184+Q184)</f>
        <v>3311722</v>
      </c>
      <c r="X184" s="19"/>
      <c r="Y184" s="19"/>
      <c r="Z184" s="36">
        <v>0</v>
      </c>
      <c r="AA184" s="19"/>
      <c r="AB184" s="33">
        <f t="shared" si="16"/>
        <v>0</v>
      </c>
      <c r="AC184" s="19"/>
      <c r="AD184" s="36">
        <v>2619273</v>
      </c>
      <c r="AE184" s="19"/>
      <c r="AF184" s="33">
        <f t="shared" si="17"/>
        <v>79.090968384423576</v>
      </c>
      <c r="AG184" s="19"/>
      <c r="AH184" s="36">
        <v>0</v>
      </c>
      <c r="AI184" s="19"/>
      <c r="AJ184" s="33">
        <f t="shared" si="18"/>
        <v>0</v>
      </c>
      <c r="AK184" s="19"/>
      <c r="AL184" s="36">
        <v>0</v>
      </c>
      <c r="AM184" s="19"/>
      <c r="AN184" s="30">
        <v>67</v>
      </c>
      <c r="AO184" s="19"/>
      <c r="AP184" s="35">
        <v>23586</v>
      </c>
      <c r="AQ184" s="19"/>
      <c r="AR184" s="35">
        <f>IF(E184,AP184,0)</f>
        <v>23586</v>
      </c>
      <c r="AS184" s="19"/>
      <c r="AT184" s="35">
        <f>IF(K184,AP184,0)</f>
        <v>23586</v>
      </c>
      <c r="AU184" s="19"/>
      <c r="AV184" s="35">
        <f>IF(Q184,AP184,0)</f>
        <v>23586</v>
      </c>
    </row>
    <row r="185" spans="1:48" ht="8.85" customHeight="1" x14ac:dyDescent="0.25">
      <c r="A185" s="30">
        <v>68</v>
      </c>
      <c r="B185" s="31"/>
      <c r="C185" s="30" t="s">
        <v>197</v>
      </c>
      <c r="D185" s="31"/>
      <c r="E185" s="36">
        <v>756452</v>
      </c>
      <c r="F185" s="31"/>
      <c r="G185" s="47">
        <f>(E185/$AP185)</f>
        <v>41.934253561727367</v>
      </c>
      <c r="H185" s="31"/>
      <c r="I185" s="47">
        <f>IF(G$219&gt;0,G185/G$219*100,0)</f>
        <v>30.938088810854435</v>
      </c>
      <c r="J185" s="19"/>
      <c r="K185" s="36">
        <v>1432</v>
      </c>
      <c r="L185" s="31"/>
      <c r="M185" s="47">
        <f>(K185/$AP185)</f>
        <v>7.9383557846887304E-2</v>
      </c>
      <c r="N185" s="31"/>
      <c r="O185" s="47">
        <f>IF(M$219&gt;0,M185/M$219*100,0)</f>
        <v>1.9247624608682234</v>
      </c>
      <c r="P185" s="19"/>
      <c r="Q185" s="36">
        <v>108173</v>
      </c>
      <c r="R185" s="31"/>
      <c r="S185" s="47">
        <f>(Q185/$AP185)</f>
        <v>5.9966184378291478</v>
      </c>
      <c r="T185" s="31"/>
      <c r="U185" s="47">
        <f>IF(S$219&gt;0,S185/S$219*100,0)</f>
        <v>390.00207112533843</v>
      </c>
      <c r="V185" s="19"/>
      <c r="W185" s="36">
        <f>(E185+K185+Q185)</f>
        <v>866057</v>
      </c>
      <c r="X185" s="19"/>
      <c r="Y185" s="19"/>
      <c r="Z185" s="36">
        <v>0</v>
      </c>
      <c r="AA185" s="19"/>
      <c r="AB185" s="33">
        <f t="shared" si="16"/>
        <v>0</v>
      </c>
      <c r="AC185" s="19"/>
      <c r="AD185" s="36">
        <v>327839</v>
      </c>
      <c r="AE185" s="19"/>
      <c r="AF185" s="33">
        <f t="shared" si="17"/>
        <v>37.854205900997279</v>
      </c>
      <c r="AG185" s="19"/>
      <c r="AH185" s="36">
        <v>0</v>
      </c>
      <c r="AI185" s="19"/>
      <c r="AJ185" s="33">
        <f t="shared" si="18"/>
        <v>0</v>
      </c>
      <c r="AK185" s="19"/>
      <c r="AL185" s="36">
        <v>0</v>
      </c>
      <c r="AM185" s="19"/>
      <c r="AN185" s="30">
        <v>68</v>
      </c>
      <c r="AO185" s="19"/>
      <c r="AP185" s="35">
        <v>18039</v>
      </c>
      <c r="AQ185" s="19"/>
      <c r="AR185" s="35">
        <f>IF(E185,AP185,0)</f>
        <v>18039</v>
      </c>
      <c r="AS185" s="19"/>
      <c r="AT185" s="35">
        <f>IF(K185,AP185,0)</f>
        <v>18039</v>
      </c>
      <c r="AU185" s="19"/>
      <c r="AV185" s="35">
        <f>IF(Q185,AP185,0)</f>
        <v>18039</v>
      </c>
    </row>
    <row r="186" spans="1:48" ht="8.85" customHeight="1" x14ac:dyDescent="0.25">
      <c r="A186" s="30">
        <v>69</v>
      </c>
      <c r="B186" s="31"/>
      <c r="C186" s="30" t="s">
        <v>198</v>
      </c>
      <c r="D186" s="31"/>
      <c r="E186" s="36">
        <v>2653046</v>
      </c>
      <c r="F186" s="31"/>
      <c r="G186" s="47">
        <f>(E186/$AP186)</f>
        <v>42.371450474334814</v>
      </c>
      <c r="H186" s="31"/>
      <c r="I186" s="47">
        <f>IF(G$219&gt;0,G186/G$219*100,0)</f>
        <v>31.260642231059478</v>
      </c>
      <c r="J186" s="19"/>
      <c r="K186" s="36">
        <v>14296</v>
      </c>
      <c r="L186" s="31"/>
      <c r="M186" s="47">
        <f>(K186/$AP186)</f>
        <v>0.22831954514964706</v>
      </c>
      <c r="N186" s="31"/>
      <c r="O186" s="47">
        <f>IF(M$219&gt;0,M186/M$219*100,0)</f>
        <v>5.5359182871869699</v>
      </c>
      <c r="P186" s="19"/>
      <c r="Q186" s="36">
        <v>79306</v>
      </c>
      <c r="R186" s="31"/>
      <c r="S186" s="47">
        <f>(Q186/$AP186)</f>
        <v>1.2665857475963842</v>
      </c>
      <c r="T186" s="31"/>
      <c r="U186" s="47">
        <f>IF(S$219&gt;0,S186/S$219*100,0)</f>
        <v>82.374936798421473</v>
      </c>
      <c r="V186" s="19"/>
      <c r="W186" s="36">
        <f>(E186+K186+Q186)</f>
        <v>2746648</v>
      </c>
      <c r="X186" s="19"/>
      <c r="Y186" s="19"/>
      <c r="Z186" s="36">
        <v>202737</v>
      </c>
      <c r="AA186" s="19"/>
      <c r="AB186" s="33">
        <f t="shared" si="16"/>
        <v>7.3812516201566423</v>
      </c>
      <c r="AC186" s="19"/>
      <c r="AD186" s="36">
        <v>0</v>
      </c>
      <c r="AE186" s="19"/>
      <c r="AF186" s="33">
        <f t="shared" si="17"/>
        <v>0</v>
      </c>
      <c r="AG186" s="19"/>
      <c r="AH186" s="36">
        <v>0</v>
      </c>
      <c r="AI186" s="19"/>
      <c r="AJ186" s="33">
        <f t="shared" si="18"/>
        <v>0</v>
      </c>
      <c r="AK186" s="19"/>
      <c r="AL186" s="36">
        <v>0</v>
      </c>
      <c r="AM186" s="19"/>
      <c r="AN186" s="30">
        <v>69</v>
      </c>
      <c r="AO186" s="19"/>
      <c r="AP186" s="35">
        <v>62614</v>
      </c>
      <c r="AQ186" s="19"/>
      <c r="AR186" s="35">
        <f>IF(E186,AP186,0)</f>
        <v>62614</v>
      </c>
      <c r="AS186" s="19"/>
      <c r="AT186" s="35">
        <f>IF(K186,AP186,0)</f>
        <v>62614</v>
      </c>
      <c r="AU186" s="19"/>
      <c r="AV186" s="35">
        <f>IF(Q186,AP186,0)</f>
        <v>62614</v>
      </c>
    </row>
    <row r="187" spans="1:48" ht="8.85" customHeight="1" x14ac:dyDescent="0.25">
      <c r="A187" s="30">
        <v>70</v>
      </c>
      <c r="B187" s="31"/>
      <c r="C187" s="30" t="s">
        <v>199</v>
      </c>
      <c r="D187" s="31"/>
      <c r="E187" s="36">
        <v>894457</v>
      </c>
      <c r="F187" s="31"/>
      <c r="G187" s="47">
        <f>(E187/$AP187)</f>
        <v>31.17009339280736</v>
      </c>
      <c r="H187" s="31"/>
      <c r="I187" s="47">
        <f>IF(G$219&gt;0,G187/G$219*100,0)</f>
        <v>22.996549019521346</v>
      </c>
      <c r="J187" s="19"/>
      <c r="K187" s="36">
        <v>1214</v>
      </c>
      <c r="L187" s="31"/>
      <c r="M187" s="47">
        <f>(K187/$AP187)</f>
        <v>4.230554781154168E-2</v>
      </c>
      <c r="N187" s="31"/>
      <c r="O187" s="47">
        <f>IF(M$219&gt;0,M187/M$219*100,0)</f>
        <v>1.0257556164360566</v>
      </c>
      <c r="P187" s="19"/>
      <c r="Q187" s="36">
        <v>77525</v>
      </c>
      <c r="R187" s="31"/>
      <c r="S187" s="47">
        <f>(Q187/$AP187)</f>
        <v>2.7015960412601059</v>
      </c>
      <c r="T187" s="31"/>
      <c r="U187" s="47">
        <f>IF(S$219&gt;0,S187/S$219*100,0)</f>
        <v>175.70370073719135</v>
      </c>
      <c r="V187" s="19"/>
      <c r="W187" s="36">
        <f>(E187+K187+Q187)</f>
        <v>973196</v>
      </c>
      <c r="X187" s="19"/>
      <c r="Y187" s="19"/>
      <c r="Z187" s="36">
        <v>0</v>
      </c>
      <c r="AA187" s="19"/>
      <c r="AB187" s="33">
        <f t="shared" si="16"/>
        <v>0</v>
      </c>
      <c r="AC187" s="19"/>
      <c r="AD187" s="36">
        <v>303853</v>
      </c>
      <c r="AE187" s="19"/>
      <c r="AF187" s="33">
        <f t="shared" si="17"/>
        <v>31.22217929379077</v>
      </c>
      <c r="AG187" s="19"/>
      <c r="AH187" s="36">
        <v>0</v>
      </c>
      <c r="AI187" s="19"/>
      <c r="AJ187" s="33">
        <f t="shared" si="18"/>
        <v>0</v>
      </c>
      <c r="AK187" s="19"/>
      <c r="AL187" s="36">
        <v>5222</v>
      </c>
      <c r="AM187" s="19"/>
      <c r="AN187" s="30">
        <v>70</v>
      </c>
      <c r="AO187" s="19"/>
      <c r="AP187" s="35">
        <v>28696</v>
      </c>
      <c r="AQ187" s="19"/>
      <c r="AR187" s="35">
        <f>IF(E187,AP187,0)</f>
        <v>28696</v>
      </c>
      <c r="AS187" s="19"/>
      <c r="AT187" s="35">
        <f>IF(K187,AP187,0)</f>
        <v>28696</v>
      </c>
      <c r="AU187" s="19"/>
      <c r="AV187" s="35">
        <f>IF(Q187,AP187,0)</f>
        <v>28696</v>
      </c>
    </row>
    <row r="188" spans="1:48" ht="8.85" customHeight="1" x14ac:dyDescent="0.25">
      <c r="A188" s="37"/>
      <c r="B188" s="31"/>
      <c r="C188" s="30"/>
      <c r="D188" s="31"/>
      <c r="E188" s="31"/>
      <c r="F188" s="31"/>
      <c r="G188" s="38"/>
      <c r="H188" s="31"/>
      <c r="I188" s="38"/>
      <c r="J188" s="19"/>
      <c r="K188" s="31"/>
      <c r="L188" s="31"/>
      <c r="M188" s="38"/>
      <c r="N188" s="31"/>
      <c r="O188" s="38"/>
      <c r="P188" s="19"/>
      <c r="Q188" s="31"/>
      <c r="R188" s="31"/>
      <c r="S188" s="38"/>
      <c r="T188" s="31"/>
      <c r="U188" s="38"/>
      <c r="V188" s="19"/>
      <c r="W188" s="56"/>
      <c r="X188" s="19"/>
      <c r="Y188" s="19"/>
      <c r="Z188" s="31"/>
      <c r="AA188" s="19"/>
      <c r="AB188" s="38"/>
      <c r="AC188" s="19"/>
      <c r="AD188" s="31"/>
      <c r="AE188" s="19"/>
      <c r="AF188" s="38"/>
      <c r="AG188" s="19"/>
      <c r="AH188" s="31"/>
      <c r="AI188" s="19"/>
      <c r="AJ188" s="38"/>
      <c r="AK188" s="19"/>
      <c r="AL188" s="31"/>
      <c r="AM188" s="19"/>
      <c r="AN188" s="39"/>
      <c r="AO188" s="19"/>
      <c r="AP188" s="40"/>
      <c r="AQ188" s="19"/>
      <c r="AR188" s="19"/>
      <c r="AS188" s="19"/>
      <c r="AT188" s="19"/>
      <c r="AU188" s="19"/>
      <c r="AV188" s="19"/>
    </row>
    <row r="189" spans="1:48" ht="8.85" customHeight="1" x14ac:dyDescent="0.25">
      <c r="A189" s="30">
        <v>71</v>
      </c>
      <c r="B189" s="31"/>
      <c r="C189" s="30" t="s">
        <v>200</v>
      </c>
      <c r="D189" s="31"/>
      <c r="E189" s="36">
        <v>357318</v>
      </c>
      <c r="F189" s="31"/>
      <c r="G189" s="47">
        <f>(E189/$AP189)</f>
        <v>15.145085406688425</v>
      </c>
      <c r="H189" s="31"/>
      <c r="I189" s="47">
        <f>IF(G$219&gt;0,G189/G$219*100,0)</f>
        <v>11.173681598275738</v>
      </c>
      <c r="J189" s="19"/>
      <c r="K189" s="36">
        <v>14523</v>
      </c>
      <c r="L189" s="31"/>
      <c r="M189" s="47">
        <f>(K189/$AP189)</f>
        <v>0.61556393845632174</v>
      </c>
      <c r="N189" s="31"/>
      <c r="O189" s="47">
        <f>IF(M$219&gt;0,M189/M$219*100,0)</f>
        <v>14.925185934474754</v>
      </c>
      <c r="P189" s="19"/>
      <c r="Q189" s="36">
        <v>124973</v>
      </c>
      <c r="R189" s="31"/>
      <c r="S189" s="47">
        <f>(Q189/$AP189)</f>
        <v>5.2970372568134616</v>
      </c>
      <c r="T189" s="31"/>
      <c r="U189" s="47">
        <f>IF(S$219&gt;0,S189/S$219*100,0)</f>
        <v>344.50341011411712</v>
      </c>
      <c r="V189" s="19"/>
      <c r="W189" s="36">
        <f>(E189+K189+Q189)</f>
        <v>496814</v>
      </c>
      <c r="X189" s="19"/>
      <c r="Y189" s="19"/>
      <c r="Z189" s="36">
        <v>0</v>
      </c>
      <c r="AA189" s="19"/>
      <c r="AB189" s="33">
        <f t="shared" si="16"/>
        <v>0</v>
      </c>
      <c r="AC189" s="19"/>
      <c r="AD189" s="36">
        <v>0</v>
      </c>
      <c r="AE189" s="19"/>
      <c r="AF189" s="33">
        <f t="shared" si="17"/>
        <v>0</v>
      </c>
      <c r="AG189" s="19"/>
      <c r="AH189" s="36">
        <v>0</v>
      </c>
      <c r="AI189" s="19"/>
      <c r="AJ189" s="33">
        <f t="shared" si="18"/>
        <v>0</v>
      </c>
      <c r="AK189" s="19"/>
      <c r="AL189" s="36">
        <v>11280</v>
      </c>
      <c r="AM189" s="19"/>
      <c r="AN189" s="30">
        <v>71</v>
      </c>
      <c r="AO189" s="19"/>
      <c r="AP189" s="35">
        <v>23593</v>
      </c>
      <c r="AQ189" s="19"/>
      <c r="AR189" s="35">
        <f>IF(E189,AP189,0)</f>
        <v>23593</v>
      </c>
      <c r="AS189" s="19"/>
      <c r="AT189" s="35">
        <f>IF(K189,AP189,0)</f>
        <v>23593</v>
      </c>
      <c r="AU189" s="19"/>
      <c r="AV189" s="35">
        <f>IF(Q189,AP189,0)</f>
        <v>23593</v>
      </c>
    </row>
    <row r="190" spans="1:48" ht="8.85" customHeight="1" x14ac:dyDescent="0.25">
      <c r="A190" s="30">
        <v>72</v>
      </c>
      <c r="B190" s="31"/>
      <c r="C190" s="30" t="s">
        <v>201</v>
      </c>
      <c r="D190" s="31"/>
      <c r="E190" s="36">
        <v>857766</v>
      </c>
      <c r="F190" s="31"/>
      <c r="G190" s="47">
        <f>(E190/$AP190)</f>
        <v>23.400425578350067</v>
      </c>
      <c r="H190" s="31"/>
      <c r="I190" s="47">
        <f>IF(G$219&gt;0,G190/G$219*100,0)</f>
        <v>17.264274030515551</v>
      </c>
      <c r="J190" s="19"/>
      <c r="K190" s="36">
        <v>244461</v>
      </c>
      <c r="L190" s="31"/>
      <c r="M190" s="47">
        <f>(K190/$AP190)</f>
        <v>6.6690582714971631</v>
      </c>
      <c r="N190" s="31"/>
      <c r="O190" s="47">
        <f>IF(M$219&gt;0,M190/M$219*100,0)</f>
        <v>161.70039940863882</v>
      </c>
      <c r="P190" s="19"/>
      <c r="Q190" s="36">
        <v>62907</v>
      </c>
      <c r="R190" s="31"/>
      <c r="S190" s="47">
        <f>(Q190/$AP190)</f>
        <v>1.7161446966390224</v>
      </c>
      <c r="T190" s="31"/>
      <c r="U190" s="47">
        <f>IF(S$219&gt;0,S190/S$219*100,0)</f>
        <v>111.6129020011951</v>
      </c>
      <c r="V190" s="19"/>
      <c r="W190" s="36">
        <f>(E190+K190+Q190)</f>
        <v>1165134</v>
      </c>
      <c r="X190" s="19"/>
      <c r="Y190" s="19"/>
      <c r="Z190" s="36">
        <v>2252</v>
      </c>
      <c r="AA190" s="19"/>
      <c r="AB190" s="33">
        <f t="shared" si="16"/>
        <v>0.19328248939606946</v>
      </c>
      <c r="AC190" s="19"/>
      <c r="AD190" s="36">
        <v>0</v>
      </c>
      <c r="AE190" s="19"/>
      <c r="AF190" s="33">
        <f t="shared" si="17"/>
        <v>0</v>
      </c>
      <c r="AG190" s="19"/>
      <c r="AH190" s="36">
        <v>0</v>
      </c>
      <c r="AI190" s="19"/>
      <c r="AJ190" s="33">
        <f t="shared" si="18"/>
        <v>0</v>
      </c>
      <c r="AK190" s="19"/>
      <c r="AL190" s="36">
        <v>0</v>
      </c>
      <c r="AM190" s="19"/>
      <c r="AN190" s="30">
        <v>72</v>
      </c>
      <c r="AO190" s="19"/>
      <c r="AP190" s="35">
        <v>36656</v>
      </c>
      <c r="AQ190" s="19"/>
      <c r="AR190" s="35">
        <f>IF(E190,AP190,0)</f>
        <v>36656</v>
      </c>
      <c r="AS190" s="19"/>
      <c r="AT190" s="35">
        <f>IF(K190,AP190,0)</f>
        <v>36656</v>
      </c>
      <c r="AU190" s="19"/>
      <c r="AV190" s="35">
        <f>IF(Q190,AP190,0)</f>
        <v>36656</v>
      </c>
    </row>
    <row r="191" spans="1:48" ht="8.85" customHeight="1" x14ac:dyDescent="0.25">
      <c r="A191" s="30">
        <v>73</v>
      </c>
      <c r="B191" s="31"/>
      <c r="C191" s="30" t="s">
        <v>202</v>
      </c>
      <c r="D191" s="31"/>
      <c r="E191" s="36">
        <v>51563000</v>
      </c>
      <c r="F191" s="31"/>
      <c r="G191" s="47">
        <f>(E191/$AP191)</f>
        <v>115.08313804262917</v>
      </c>
      <c r="H191" s="31"/>
      <c r="I191" s="47">
        <f>IF(G$219&gt;0,G191/G$219*100,0)</f>
        <v>84.90558536242176</v>
      </c>
      <c r="J191" s="19"/>
      <c r="K191" s="36">
        <v>5326000</v>
      </c>
      <c r="L191" s="31"/>
      <c r="M191" s="47">
        <f>(K191/$AP191)</f>
        <v>11.887066175650039</v>
      </c>
      <c r="N191" s="31"/>
      <c r="O191" s="47">
        <f>IF(M$219&gt;0,M191/M$219*100,0)</f>
        <v>288.21810668750123</v>
      </c>
      <c r="P191" s="19"/>
      <c r="Q191" s="36">
        <v>725000</v>
      </c>
      <c r="R191" s="31"/>
      <c r="S191" s="47">
        <f>(Q191/$AP191)</f>
        <v>1.6181229773462784</v>
      </c>
      <c r="T191" s="31"/>
      <c r="U191" s="47">
        <f>IF(S$219&gt;0,S191/S$219*100,0)</f>
        <v>105.23786347977202</v>
      </c>
      <c r="V191" s="19"/>
      <c r="W191" s="36">
        <f>(E191+K191+Q191)</f>
        <v>57614000</v>
      </c>
      <c r="X191" s="19"/>
      <c r="Y191" s="19"/>
      <c r="Z191" s="36">
        <v>95000</v>
      </c>
      <c r="AA191" s="19"/>
      <c r="AB191" s="33">
        <f t="shared" si="16"/>
        <v>0.16489047800881729</v>
      </c>
      <c r="AC191" s="19"/>
      <c r="AD191" s="36">
        <v>446000</v>
      </c>
      <c r="AE191" s="19"/>
      <c r="AF191" s="33">
        <f t="shared" si="17"/>
        <v>0.77411740202034229</v>
      </c>
      <c r="AG191" s="19"/>
      <c r="AH191" s="36">
        <v>26664000</v>
      </c>
      <c r="AI191" s="19"/>
      <c r="AJ191" s="33">
        <f t="shared" si="18"/>
        <v>46.280417953969518</v>
      </c>
      <c r="AK191" s="19"/>
      <c r="AL191" s="36">
        <v>18158000</v>
      </c>
      <c r="AM191" s="19"/>
      <c r="AN191" s="30">
        <v>73</v>
      </c>
      <c r="AO191" s="19"/>
      <c r="AP191" s="35">
        <v>448050</v>
      </c>
      <c r="AQ191" s="19"/>
      <c r="AR191" s="35">
        <f>IF(E191,AP191,0)</f>
        <v>448050</v>
      </c>
      <c r="AS191" s="19"/>
      <c r="AT191" s="35">
        <f>IF(K191,AP191,0)</f>
        <v>448050</v>
      </c>
      <c r="AU191" s="19"/>
      <c r="AV191" s="35">
        <f>IF(Q191,AP191,0)</f>
        <v>448050</v>
      </c>
    </row>
    <row r="192" spans="1:48" ht="8.85" customHeight="1" x14ac:dyDescent="0.25">
      <c r="A192" s="30">
        <v>74</v>
      </c>
      <c r="B192" s="31"/>
      <c r="C192" s="30" t="s">
        <v>203</v>
      </c>
      <c r="D192" s="31"/>
      <c r="E192" s="36">
        <v>2642477</v>
      </c>
      <c r="F192" s="31"/>
      <c r="G192" s="47">
        <f>(E192/$AP192)</f>
        <v>76.42296902565289</v>
      </c>
      <c r="H192" s="31"/>
      <c r="I192" s="47">
        <f>IF(G$219&gt;0,G192/G$219*100,0)</f>
        <v>56.383037781379606</v>
      </c>
      <c r="J192" s="19"/>
      <c r="K192" s="36">
        <v>13000</v>
      </c>
      <c r="L192" s="31"/>
      <c r="M192" s="47">
        <f>(K192/$AP192)</f>
        <v>0.37597246724701389</v>
      </c>
      <c r="N192" s="31"/>
      <c r="O192" s="47">
        <f>IF(M$219&gt;0,M192/M$219*100,0)</f>
        <v>9.1159644503819024</v>
      </c>
      <c r="P192" s="19"/>
      <c r="Q192" s="36">
        <v>113653</v>
      </c>
      <c r="R192" s="31"/>
      <c r="S192" s="47">
        <f>(Q192/$AP192)</f>
        <v>3.2869537553865285</v>
      </c>
      <c r="T192" s="31"/>
      <c r="U192" s="47">
        <f>IF(S$219&gt;0,S192/S$219*100,0)</f>
        <v>213.77361017454129</v>
      </c>
      <c r="V192" s="19"/>
      <c r="W192" s="36">
        <f>(E192+K192+Q192)</f>
        <v>2769130</v>
      </c>
      <c r="X192" s="19"/>
      <c r="Y192" s="19"/>
      <c r="Z192" s="36">
        <v>221404</v>
      </c>
      <c r="AA192" s="19"/>
      <c r="AB192" s="33">
        <f t="shared" si="16"/>
        <v>7.9954353894544496</v>
      </c>
      <c r="AC192" s="19"/>
      <c r="AD192" s="36">
        <v>71380</v>
      </c>
      <c r="AE192" s="19"/>
      <c r="AF192" s="33">
        <f t="shared" si="17"/>
        <v>2.5777049109287034</v>
      </c>
      <c r="AG192" s="19"/>
      <c r="AH192" s="36">
        <v>23745</v>
      </c>
      <c r="AI192" s="19"/>
      <c r="AJ192" s="33">
        <f t="shared" si="18"/>
        <v>0.85748953642479764</v>
      </c>
      <c r="AK192" s="19"/>
      <c r="AL192" s="36">
        <v>0</v>
      </c>
      <c r="AM192" s="19"/>
      <c r="AN192" s="30">
        <v>74</v>
      </c>
      <c r="AO192" s="19"/>
      <c r="AP192" s="35">
        <v>34577</v>
      </c>
      <c r="AQ192" s="19"/>
      <c r="AR192" s="35">
        <f>IF(E192,AP192,0)</f>
        <v>34577</v>
      </c>
      <c r="AS192" s="19"/>
      <c r="AT192" s="35">
        <f>IF(K192,AP192,0)</f>
        <v>34577</v>
      </c>
      <c r="AU192" s="19"/>
      <c r="AV192" s="35">
        <f>IF(Q192,AP192,0)</f>
        <v>34577</v>
      </c>
    </row>
    <row r="193" spans="1:48" ht="8.85" customHeight="1" x14ac:dyDescent="0.25">
      <c r="A193" s="30">
        <v>75</v>
      </c>
      <c r="B193" s="31"/>
      <c r="C193" s="30" t="s">
        <v>204</v>
      </c>
      <c r="D193" s="31"/>
      <c r="E193" s="36">
        <v>53115</v>
      </c>
      <c r="F193" s="31"/>
      <c r="G193" s="47">
        <v>0</v>
      </c>
      <c r="H193" s="31"/>
      <c r="I193" s="47">
        <f>IF(G$219&gt;0,G193/G$219*100,0)</f>
        <v>0</v>
      </c>
      <c r="J193" s="19"/>
      <c r="K193" s="36">
        <v>20183</v>
      </c>
      <c r="L193" s="31"/>
      <c r="M193" s="47">
        <v>0</v>
      </c>
      <c r="N193" s="31"/>
      <c r="O193" s="47">
        <f>IF(M$219&gt;0,M193/M$219*100,0)</f>
        <v>0</v>
      </c>
      <c r="P193" s="19"/>
      <c r="Q193" s="36">
        <v>105359</v>
      </c>
      <c r="R193" s="31"/>
      <c r="S193" s="47">
        <v>0</v>
      </c>
      <c r="T193" s="31"/>
      <c r="U193" s="47">
        <f>IF(S$219&gt;0,S193/S$219*100,0)</f>
        <v>0</v>
      </c>
      <c r="V193" s="19"/>
      <c r="W193" s="36">
        <f>(E193+K193+Q193)</f>
        <v>178657</v>
      </c>
      <c r="X193" s="19"/>
      <c r="Y193" s="19"/>
      <c r="Z193" s="36">
        <v>0</v>
      </c>
      <c r="AA193" s="19"/>
      <c r="AB193" s="33">
        <f t="shared" si="16"/>
        <v>0</v>
      </c>
      <c r="AC193" s="19"/>
      <c r="AD193" s="36">
        <v>0</v>
      </c>
      <c r="AE193" s="19"/>
      <c r="AF193" s="33">
        <f t="shared" si="17"/>
        <v>0</v>
      </c>
      <c r="AG193" s="19"/>
      <c r="AH193" s="36">
        <v>0</v>
      </c>
      <c r="AI193" s="19"/>
      <c r="AJ193" s="33">
        <f t="shared" si="18"/>
        <v>0</v>
      </c>
      <c r="AK193" s="19"/>
      <c r="AL193" s="36">
        <v>0</v>
      </c>
      <c r="AM193" s="19"/>
      <c r="AN193" s="30">
        <v>75</v>
      </c>
      <c r="AO193" s="19"/>
      <c r="AP193" s="35">
        <v>7308</v>
      </c>
      <c r="AQ193" s="19"/>
      <c r="AR193" s="35">
        <f>IF(E193,AP193,0)</f>
        <v>7308</v>
      </c>
      <c r="AS193" s="19"/>
      <c r="AT193" s="35">
        <f>IF(K193,AP193,0)</f>
        <v>7308</v>
      </c>
      <c r="AU193" s="19"/>
      <c r="AV193" s="35">
        <f>IF(Q193,AP193,0)</f>
        <v>7308</v>
      </c>
    </row>
    <row r="194" spans="1:48" ht="8.85" customHeight="1" x14ac:dyDescent="0.25">
      <c r="A194" s="37"/>
      <c r="B194" s="31"/>
      <c r="C194" s="30"/>
      <c r="D194" s="31"/>
      <c r="E194" s="31"/>
      <c r="F194" s="31"/>
      <c r="G194" s="38"/>
      <c r="H194" s="31"/>
      <c r="I194" s="38"/>
      <c r="J194" s="19"/>
      <c r="K194" s="31"/>
      <c r="L194" s="31"/>
      <c r="M194" s="38"/>
      <c r="N194" s="31"/>
      <c r="O194" s="38"/>
      <c r="P194" s="19"/>
      <c r="Q194" s="31"/>
      <c r="R194" s="31"/>
      <c r="S194" s="38"/>
      <c r="T194" s="31"/>
      <c r="U194" s="38"/>
      <c r="V194" s="19"/>
      <c r="W194" s="56"/>
      <c r="X194" s="19"/>
      <c r="Y194" s="19"/>
      <c r="Z194" s="31"/>
      <c r="AA194" s="19"/>
      <c r="AB194" s="38"/>
      <c r="AC194" s="19"/>
      <c r="AD194" s="31"/>
      <c r="AE194" s="19"/>
      <c r="AF194" s="38"/>
      <c r="AG194" s="19"/>
      <c r="AH194" s="31"/>
      <c r="AI194" s="19"/>
      <c r="AJ194" s="38"/>
      <c r="AK194" s="19"/>
      <c r="AL194" s="31"/>
      <c r="AM194" s="19"/>
      <c r="AN194" s="39"/>
      <c r="AO194" s="19"/>
      <c r="AP194" s="40"/>
      <c r="AQ194" s="19"/>
      <c r="AR194" s="19"/>
      <c r="AS194" s="19"/>
      <c r="AT194" s="19"/>
      <c r="AU194" s="19"/>
      <c r="AV194" s="19"/>
    </row>
    <row r="195" spans="1:48" ht="8.85" customHeight="1" x14ac:dyDescent="0.25">
      <c r="A195" s="30">
        <v>76</v>
      </c>
      <c r="B195" s="31"/>
      <c r="C195" s="30" t="s">
        <v>118</v>
      </c>
      <c r="D195" s="31"/>
      <c r="E195" s="36">
        <v>2282398</v>
      </c>
      <c r="F195" s="31"/>
      <c r="G195" s="47">
        <f>(E195/$AP195)</f>
        <v>252.78524753571824</v>
      </c>
      <c r="H195" s="31"/>
      <c r="I195" s="47">
        <f>IF(G$219&gt;0,G195/G$219*100,0)</f>
        <v>186.49890659963188</v>
      </c>
      <c r="J195" s="19"/>
      <c r="K195" s="36">
        <v>17262</v>
      </c>
      <c r="L195" s="31"/>
      <c r="M195" s="47">
        <f>(K195/$AP195)</f>
        <v>1.9118396278657659</v>
      </c>
      <c r="N195" s="31"/>
      <c r="O195" s="47">
        <f>IF(M$219&gt;0,M195/M$219*100,0)</f>
        <v>46.355155232697719</v>
      </c>
      <c r="P195" s="19"/>
      <c r="Q195" s="36">
        <v>34743</v>
      </c>
      <c r="R195" s="31"/>
      <c r="S195" s="47">
        <f>(Q195/$AP195)</f>
        <v>3.8479344334920809</v>
      </c>
      <c r="T195" s="31"/>
      <c r="U195" s="47">
        <f>IF(S$219&gt;0,S195/S$219*100,0)</f>
        <v>250.25811032920925</v>
      </c>
      <c r="V195" s="19"/>
      <c r="W195" s="36">
        <f>(E195+K195+Q195)</f>
        <v>2334403</v>
      </c>
      <c r="X195" s="19"/>
      <c r="Y195" s="19"/>
      <c r="Z195" s="36">
        <v>0</v>
      </c>
      <c r="AA195" s="19"/>
      <c r="AB195" s="33">
        <f t="shared" si="16"/>
        <v>0</v>
      </c>
      <c r="AC195" s="19"/>
      <c r="AD195" s="36">
        <v>2128398</v>
      </c>
      <c r="AE195" s="19"/>
      <c r="AF195" s="33">
        <f t="shared" si="17"/>
        <v>91.175259798757963</v>
      </c>
      <c r="AG195" s="19"/>
      <c r="AH195" s="36">
        <v>0</v>
      </c>
      <c r="AI195" s="19"/>
      <c r="AJ195" s="33">
        <f t="shared" si="18"/>
        <v>0</v>
      </c>
      <c r="AK195" s="19"/>
      <c r="AL195" s="36">
        <v>0</v>
      </c>
      <c r="AM195" s="19"/>
      <c r="AN195" s="30">
        <v>76</v>
      </c>
      <c r="AO195" s="19"/>
      <c r="AP195" s="35">
        <v>9029</v>
      </c>
      <c r="AQ195" s="19"/>
      <c r="AR195" s="35">
        <f>IF(E195,AP195,0)</f>
        <v>9029</v>
      </c>
      <c r="AS195" s="19"/>
      <c r="AT195" s="35">
        <f>IF(K195,AP195,0)</f>
        <v>9029</v>
      </c>
      <c r="AU195" s="19"/>
      <c r="AV195" s="35">
        <f>IF(Q195,AP195,0)</f>
        <v>9029</v>
      </c>
    </row>
    <row r="196" spans="1:48" ht="8.85" customHeight="1" x14ac:dyDescent="0.25">
      <c r="A196" s="30">
        <v>77</v>
      </c>
      <c r="B196" s="31"/>
      <c r="C196" s="30" t="s">
        <v>119</v>
      </c>
      <c r="D196" s="31"/>
      <c r="E196" s="36">
        <v>4126192</v>
      </c>
      <c r="F196" s="31"/>
      <c r="G196" s="47">
        <f>(E196/$AP196)</f>
        <v>43.931178399557091</v>
      </c>
      <c r="H196" s="31"/>
      <c r="I196" s="47">
        <f>IF(G$219&gt;0,G196/G$219*100,0)</f>
        <v>32.411372170731944</v>
      </c>
      <c r="J196" s="19"/>
      <c r="K196" s="36">
        <v>0</v>
      </c>
      <c r="L196" s="31"/>
      <c r="M196" s="47">
        <f>(K196/$AP196)</f>
        <v>0</v>
      </c>
      <c r="N196" s="31"/>
      <c r="O196" s="47">
        <f>IF(M$219&gt;0,M196/M$219*100,0)</f>
        <v>0</v>
      </c>
      <c r="P196" s="19"/>
      <c r="Q196" s="36">
        <v>62742</v>
      </c>
      <c r="R196" s="31"/>
      <c r="S196" s="47">
        <f>(Q196/$AP196)</f>
        <v>0.66800817682381497</v>
      </c>
      <c r="T196" s="31"/>
      <c r="U196" s="47">
        <f>IF(S$219&gt;0,S196/S$219*100,0)</f>
        <v>43.445247549260834</v>
      </c>
      <c r="V196" s="19"/>
      <c r="W196" s="36">
        <f>(E196+K196+Q196)</f>
        <v>4188934</v>
      </c>
      <c r="X196" s="19"/>
      <c r="Y196" s="19"/>
      <c r="Z196" s="36">
        <v>554654</v>
      </c>
      <c r="AA196" s="19"/>
      <c r="AB196" s="33">
        <f t="shared" si="16"/>
        <v>13.24093432839954</v>
      </c>
      <c r="AC196" s="19"/>
      <c r="AD196" s="36">
        <v>0</v>
      </c>
      <c r="AE196" s="19"/>
      <c r="AF196" s="33">
        <f t="shared" si="17"/>
        <v>0</v>
      </c>
      <c r="AG196" s="19"/>
      <c r="AH196" s="36">
        <v>0</v>
      </c>
      <c r="AI196" s="19"/>
      <c r="AJ196" s="33">
        <f t="shared" si="18"/>
        <v>0</v>
      </c>
      <c r="AK196" s="19"/>
      <c r="AL196" s="36">
        <v>874529</v>
      </c>
      <c r="AM196" s="19"/>
      <c r="AN196" s="30">
        <v>77</v>
      </c>
      <c r="AO196" s="19"/>
      <c r="AP196" s="35">
        <v>93924</v>
      </c>
      <c r="AQ196" s="19"/>
      <c r="AR196" s="35">
        <f>IF(E196,AP196,0)</f>
        <v>93924</v>
      </c>
      <c r="AS196" s="19"/>
      <c r="AT196" s="35">
        <f>IF(K196,AP196,0)</f>
        <v>0</v>
      </c>
      <c r="AU196" s="19"/>
      <c r="AV196" s="35">
        <f>IF(Q196,AP196,0)</f>
        <v>93924</v>
      </c>
    </row>
    <row r="197" spans="1:48" ht="8.85" customHeight="1" x14ac:dyDescent="0.25">
      <c r="A197" s="30">
        <v>78</v>
      </c>
      <c r="B197" s="31"/>
      <c r="C197" s="30" t="s">
        <v>205</v>
      </c>
      <c r="D197" s="31"/>
      <c r="E197" s="36">
        <v>2477648</v>
      </c>
      <c r="F197" s="31"/>
      <c r="G197" s="47">
        <f>(E197/$AP197)</f>
        <v>111.40002697720426</v>
      </c>
      <c r="H197" s="31"/>
      <c r="I197" s="47">
        <f>IF(G$219&gt;0,G197/G$219*100,0)</f>
        <v>82.188274153468825</v>
      </c>
      <c r="J197" s="19"/>
      <c r="K197" s="36">
        <v>246674</v>
      </c>
      <c r="L197" s="31"/>
      <c r="M197" s="47">
        <f>(K197/$AP197)</f>
        <v>11.090958140371386</v>
      </c>
      <c r="N197" s="31"/>
      <c r="O197" s="47">
        <f>IF(M$219&gt;0,M197/M$219*100,0)</f>
        <v>268.91538326893897</v>
      </c>
      <c r="P197" s="19"/>
      <c r="Q197" s="36">
        <v>76472</v>
      </c>
      <c r="R197" s="31"/>
      <c r="S197" s="47">
        <f>(Q197/$AP197)</f>
        <v>3.4383346072568681</v>
      </c>
      <c r="T197" s="31"/>
      <c r="U197" s="47">
        <f>IF(S$219&gt;0,S197/S$219*100,0)</f>
        <v>223.61896658169721</v>
      </c>
      <c r="V197" s="19"/>
      <c r="W197" s="36">
        <f>(E197+K197+Q197)</f>
        <v>2800794</v>
      </c>
      <c r="X197" s="19"/>
      <c r="Y197" s="19"/>
      <c r="Z197" s="36">
        <v>217415</v>
      </c>
      <c r="AA197" s="19"/>
      <c r="AB197" s="33">
        <f t="shared" si="16"/>
        <v>7.7626201712800018</v>
      </c>
      <c r="AC197" s="19"/>
      <c r="AD197" s="36">
        <v>6550</v>
      </c>
      <c r="AE197" s="19"/>
      <c r="AF197" s="33">
        <f t="shared" si="17"/>
        <v>0.23386225477489597</v>
      </c>
      <c r="AG197" s="19"/>
      <c r="AH197" s="36">
        <v>0</v>
      </c>
      <c r="AI197" s="19"/>
      <c r="AJ197" s="33">
        <f t="shared" si="18"/>
        <v>0</v>
      </c>
      <c r="AK197" s="19"/>
      <c r="AL197" s="36">
        <v>49895</v>
      </c>
      <c r="AM197" s="19"/>
      <c r="AN197" s="30">
        <v>78</v>
      </c>
      <c r="AO197" s="19"/>
      <c r="AP197" s="35">
        <v>22241</v>
      </c>
      <c r="AQ197" s="19"/>
      <c r="AR197" s="35">
        <f>IF(E197,AP197,0)</f>
        <v>22241</v>
      </c>
      <c r="AS197" s="19"/>
      <c r="AT197" s="35">
        <f>IF(K197,AP197,0)</f>
        <v>22241</v>
      </c>
      <c r="AU197" s="19"/>
      <c r="AV197" s="35">
        <f>IF(Q197,AP197,0)</f>
        <v>22241</v>
      </c>
    </row>
    <row r="198" spans="1:48" ht="8.85" customHeight="1" x14ac:dyDescent="0.25">
      <c r="A198" s="30">
        <v>79</v>
      </c>
      <c r="B198" s="31"/>
      <c r="C198" s="30" t="s">
        <v>206</v>
      </c>
      <c r="D198" s="31"/>
      <c r="E198" s="36">
        <v>5178227</v>
      </c>
      <c r="F198" s="31"/>
      <c r="G198" s="47">
        <f>(E198/$AP198)</f>
        <v>64.942961058506299</v>
      </c>
      <c r="H198" s="31"/>
      <c r="I198" s="47">
        <f>IF(G$219&gt;0,G198/G$219*100,0)</f>
        <v>47.913362614416478</v>
      </c>
      <c r="J198" s="19"/>
      <c r="K198" s="36">
        <v>54000</v>
      </c>
      <c r="L198" s="31"/>
      <c r="M198" s="47">
        <f>(K198/$AP198)</f>
        <v>0.67724336865868184</v>
      </c>
      <c r="N198" s="31"/>
      <c r="O198" s="47">
        <f>IF(M$219&gt;0,M198/M$219*100,0)</f>
        <v>16.420687711936338</v>
      </c>
      <c r="P198" s="19"/>
      <c r="Q198" s="36">
        <v>121210</v>
      </c>
      <c r="R198" s="31"/>
      <c r="S198" s="47">
        <f>(Q198/$AP198)</f>
        <v>1.5201605317614599</v>
      </c>
      <c r="T198" s="31"/>
      <c r="U198" s="47">
        <f>IF(S$219&gt;0,S198/S$219*100,0)</f>
        <v>98.866679942469389</v>
      </c>
      <c r="V198" s="19"/>
      <c r="W198" s="36">
        <f>(E198+K198+Q198)</f>
        <v>5353437</v>
      </c>
      <c r="X198" s="19"/>
      <c r="Y198" s="19"/>
      <c r="Z198" s="36">
        <v>0</v>
      </c>
      <c r="AA198" s="19"/>
      <c r="AB198" s="33">
        <f t="shared" si="16"/>
        <v>0</v>
      </c>
      <c r="AC198" s="19"/>
      <c r="AD198" s="36">
        <v>0</v>
      </c>
      <c r="AE198" s="19"/>
      <c r="AF198" s="33">
        <f t="shared" si="17"/>
        <v>0</v>
      </c>
      <c r="AG198" s="19"/>
      <c r="AH198" s="36">
        <v>0</v>
      </c>
      <c r="AI198" s="19"/>
      <c r="AJ198" s="33">
        <f t="shared" si="18"/>
        <v>0</v>
      </c>
      <c r="AK198" s="19"/>
      <c r="AL198" s="36">
        <v>11855</v>
      </c>
      <c r="AM198" s="19"/>
      <c r="AN198" s="30">
        <v>79</v>
      </c>
      <c r="AO198" s="19"/>
      <c r="AP198" s="35">
        <v>79735</v>
      </c>
      <c r="AQ198" s="19"/>
      <c r="AR198" s="35">
        <f>IF(E198,AP198,0)</f>
        <v>79735</v>
      </c>
      <c r="AS198" s="19"/>
      <c r="AT198" s="35">
        <f>IF(K198,AP198,0)</f>
        <v>79735</v>
      </c>
      <c r="AU198" s="19"/>
      <c r="AV198" s="35">
        <f>IF(Q198,AP198,0)</f>
        <v>79735</v>
      </c>
    </row>
    <row r="199" spans="1:48" ht="8.85" customHeight="1" x14ac:dyDescent="0.25">
      <c r="A199" s="30">
        <v>80</v>
      </c>
      <c r="B199" s="31"/>
      <c r="C199" s="30" t="s">
        <v>207</v>
      </c>
      <c r="D199" s="31"/>
      <c r="E199" s="36">
        <v>906720</v>
      </c>
      <c r="F199" s="31"/>
      <c r="G199" s="47">
        <f>(E199/$AP199)</f>
        <v>32.737119543632886</v>
      </c>
      <c r="H199" s="31"/>
      <c r="I199" s="47">
        <f>IF(G$219&gt;0,G199/G$219*100,0)</f>
        <v>24.152663415400784</v>
      </c>
      <c r="J199" s="19"/>
      <c r="K199" s="36">
        <v>34236</v>
      </c>
      <c r="L199" s="31"/>
      <c r="M199" s="47">
        <f>(K199/$AP199)</f>
        <v>1.2360905513232481</v>
      </c>
      <c r="N199" s="31"/>
      <c r="O199" s="47">
        <f>IF(M$219&gt;0,M199/M$219*100,0)</f>
        <v>29.97069866797591</v>
      </c>
      <c r="P199" s="19"/>
      <c r="Q199" s="36">
        <v>67046</v>
      </c>
      <c r="R199" s="31"/>
      <c r="S199" s="47">
        <f>(Q199/$AP199)</f>
        <v>2.4206953821713544</v>
      </c>
      <c r="T199" s="31"/>
      <c r="U199" s="47">
        <f>IF(S$219&gt;0,S199/S$219*100,0)</f>
        <v>157.43476467582926</v>
      </c>
      <c r="V199" s="19"/>
      <c r="W199" s="36">
        <f>(E199+K199+Q199)</f>
        <v>1008002</v>
      </c>
      <c r="X199" s="19"/>
      <c r="Y199" s="19"/>
      <c r="Z199" s="36">
        <v>0</v>
      </c>
      <c r="AA199" s="19"/>
      <c r="AB199" s="33">
        <f t="shared" si="16"/>
        <v>0</v>
      </c>
      <c r="AC199" s="19"/>
      <c r="AD199" s="36">
        <v>0</v>
      </c>
      <c r="AE199" s="19"/>
      <c r="AF199" s="33">
        <f t="shared" si="17"/>
        <v>0</v>
      </c>
      <c r="AG199" s="19"/>
      <c r="AH199" s="36">
        <v>0</v>
      </c>
      <c r="AI199" s="19"/>
      <c r="AJ199" s="33">
        <f t="shared" si="18"/>
        <v>0</v>
      </c>
      <c r="AK199" s="19"/>
      <c r="AL199" s="36">
        <v>0</v>
      </c>
      <c r="AM199" s="19"/>
      <c r="AN199" s="30">
        <v>80</v>
      </c>
      <c r="AO199" s="19"/>
      <c r="AP199" s="35">
        <v>27697</v>
      </c>
      <c r="AQ199" s="19"/>
      <c r="AR199" s="35">
        <f>IF(E199,AP199,0)</f>
        <v>27697</v>
      </c>
      <c r="AS199" s="19"/>
      <c r="AT199" s="35">
        <f>IF(K199,AP199,0)</f>
        <v>27697</v>
      </c>
      <c r="AU199" s="19"/>
      <c r="AV199" s="35">
        <f>IF(Q199,AP199,0)</f>
        <v>27697</v>
      </c>
    </row>
    <row r="200" spans="1:48" ht="8.85" customHeight="1" x14ac:dyDescent="0.25">
      <c r="A200" s="37"/>
      <c r="B200" s="31"/>
      <c r="C200" s="30"/>
      <c r="D200" s="31"/>
      <c r="E200" s="31"/>
      <c r="F200" s="31"/>
      <c r="G200" s="38"/>
      <c r="H200" s="31"/>
      <c r="I200" s="38"/>
      <c r="J200" s="19"/>
      <c r="K200" s="31"/>
      <c r="L200" s="31"/>
      <c r="M200" s="38"/>
      <c r="N200" s="31"/>
      <c r="O200" s="38"/>
      <c r="P200" s="19"/>
      <c r="Q200" s="31"/>
      <c r="R200" s="31"/>
      <c r="S200" s="38"/>
      <c r="T200" s="31"/>
      <c r="U200" s="38"/>
      <c r="V200" s="19"/>
      <c r="W200" s="30"/>
      <c r="X200" s="19"/>
      <c r="Y200" s="19"/>
      <c r="Z200" s="31"/>
      <c r="AA200" s="19"/>
      <c r="AB200" s="38"/>
      <c r="AC200" s="19"/>
      <c r="AD200" s="31"/>
      <c r="AE200" s="19"/>
      <c r="AF200" s="38"/>
      <c r="AG200" s="19"/>
      <c r="AH200" s="31"/>
      <c r="AI200" s="19"/>
      <c r="AJ200" s="38"/>
      <c r="AK200" s="19"/>
      <c r="AL200" s="31"/>
      <c r="AM200" s="19"/>
      <c r="AN200" s="39"/>
      <c r="AO200" s="19"/>
      <c r="AP200" s="40"/>
      <c r="AQ200" s="19"/>
      <c r="AR200" s="19"/>
      <c r="AS200" s="19"/>
      <c r="AT200" s="19"/>
      <c r="AU200" s="19"/>
      <c r="AV200" s="19"/>
    </row>
    <row r="201" spans="1:48" ht="8.85" customHeight="1" x14ac:dyDescent="0.25">
      <c r="A201" s="30">
        <v>81</v>
      </c>
      <c r="B201" s="31"/>
      <c r="C201" s="30" t="s">
        <v>208</v>
      </c>
      <c r="D201" s="31"/>
      <c r="E201" s="36">
        <v>1848573</v>
      </c>
      <c r="F201" s="31"/>
      <c r="G201" s="47">
        <f>(E201/$AP201)</f>
        <v>81.316720186512995</v>
      </c>
      <c r="H201" s="31"/>
      <c r="I201" s="47">
        <f>IF(G$219&gt;0,G201/G$219*100,0)</f>
        <v>59.993530282695886</v>
      </c>
      <c r="J201" s="19"/>
      <c r="K201" s="36">
        <v>39800</v>
      </c>
      <c r="L201" s="31"/>
      <c r="M201" s="47">
        <f>(K201/$AP201)</f>
        <v>1.7507588087801873</v>
      </c>
      <c r="N201" s="31"/>
      <c r="O201" s="47">
        <f>IF(M$219&gt;0,M201/M$219*100,0)</f>
        <v>42.449531421532342</v>
      </c>
      <c r="P201" s="19"/>
      <c r="Q201" s="36">
        <v>56680</v>
      </c>
      <c r="R201" s="31"/>
      <c r="S201" s="47">
        <f>(Q201/$AP201)</f>
        <v>2.4932916904939955</v>
      </c>
      <c r="T201" s="31"/>
      <c r="U201" s="47">
        <f>IF(S$219&gt;0,S201/S$219*100,0)</f>
        <v>162.15621075338447</v>
      </c>
      <c r="V201" s="19"/>
      <c r="W201" s="36">
        <f>(E201+K201+Q201)</f>
        <v>1945053</v>
      </c>
      <c r="X201" s="19"/>
      <c r="Y201" s="19"/>
      <c r="Z201" s="36">
        <v>0</v>
      </c>
      <c r="AA201" s="19"/>
      <c r="AB201" s="33">
        <f t="shared" si="16"/>
        <v>0</v>
      </c>
      <c r="AC201" s="19"/>
      <c r="AD201" s="36">
        <v>631998</v>
      </c>
      <c r="AE201" s="19"/>
      <c r="AF201" s="33">
        <f t="shared" si="17"/>
        <v>32.492585034957919</v>
      </c>
      <c r="AG201" s="19"/>
      <c r="AH201" s="36">
        <v>0</v>
      </c>
      <c r="AI201" s="19"/>
      <c r="AJ201" s="33">
        <f t="shared" si="18"/>
        <v>0</v>
      </c>
      <c r="AK201" s="19"/>
      <c r="AL201" s="36">
        <v>0</v>
      </c>
      <c r="AM201" s="19"/>
      <c r="AN201" s="30">
        <v>81</v>
      </c>
      <c r="AO201" s="19"/>
      <c r="AP201" s="35">
        <v>22733</v>
      </c>
      <c r="AQ201" s="19"/>
      <c r="AR201" s="35">
        <f>IF(E201,AP201,0)</f>
        <v>22733</v>
      </c>
      <c r="AS201" s="19"/>
      <c r="AT201" s="35">
        <f>IF(K201,AP201,0)</f>
        <v>22733</v>
      </c>
      <c r="AU201" s="19"/>
      <c r="AV201" s="35">
        <f>IF(Q201,AP201,0)</f>
        <v>22733</v>
      </c>
    </row>
    <row r="202" spans="1:48" ht="8.85" customHeight="1" x14ac:dyDescent="0.25">
      <c r="A202" s="30">
        <v>82</v>
      </c>
      <c r="B202" s="31"/>
      <c r="C202" s="30" t="s">
        <v>209</v>
      </c>
      <c r="D202" s="31"/>
      <c r="E202" s="36">
        <v>931811</v>
      </c>
      <c r="F202" s="31"/>
      <c r="G202" s="47">
        <f>(E202/$AP202)</f>
        <v>22.218775335018361</v>
      </c>
      <c r="H202" s="31"/>
      <c r="I202" s="47">
        <f>IF(G$219&gt;0,G202/G$219*100,0)</f>
        <v>16.392480757320634</v>
      </c>
      <c r="J202" s="19"/>
      <c r="K202" s="36">
        <v>16392</v>
      </c>
      <c r="L202" s="31"/>
      <c r="M202" s="47">
        <f>(K202/$AP202)</f>
        <v>0.39086270208402879</v>
      </c>
      <c r="N202" s="31"/>
      <c r="O202" s="47">
        <f>IF(M$219&gt;0,M202/M$219*100,0)</f>
        <v>9.4769984708408685</v>
      </c>
      <c r="P202" s="19"/>
      <c r="Q202" s="36">
        <v>124224</v>
      </c>
      <c r="R202" s="31"/>
      <c r="S202" s="47">
        <f>(Q202/$AP202)</f>
        <v>2.962086890171205</v>
      </c>
      <c r="T202" s="31"/>
      <c r="U202" s="47">
        <f>IF(S$219&gt;0,S202/S$219*100,0)</f>
        <v>192.6452439815709</v>
      </c>
      <c r="V202" s="19"/>
      <c r="W202" s="36">
        <f>(E202+K202+Q202)</f>
        <v>1072427</v>
      </c>
      <c r="X202" s="19"/>
      <c r="Y202" s="19"/>
      <c r="Z202" s="36">
        <v>109708</v>
      </c>
      <c r="AA202" s="19"/>
      <c r="AB202" s="33">
        <f t="shared" si="16"/>
        <v>10.229880448739168</v>
      </c>
      <c r="AC202" s="19"/>
      <c r="AD202" s="36">
        <v>0</v>
      </c>
      <c r="AE202" s="19"/>
      <c r="AF202" s="33">
        <f t="shared" si="17"/>
        <v>0</v>
      </c>
      <c r="AG202" s="19"/>
      <c r="AH202" s="36">
        <v>0</v>
      </c>
      <c r="AI202" s="19"/>
      <c r="AJ202" s="33">
        <f t="shared" si="18"/>
        <v>0</v>
      </c>
      <c r="AK202" s="19"/>
      <c r="AL202" s="36">
        <v>0</v>
      </c>
      <c r="AM202" s="19"/>
      <c r="AN202" s="30">
        <v>82</v>
      </c>
      <c r="AO202" s="19"/>
      <c r="AP202" s="35">
        <v>41938</v>
      </c>
      <c r="AQ202" s="19"/>
      <c r="AR202" s="35">
        <f>IF(E202,AP202,0)</f>
        <v>41938</v>
      </c>
      <c r="AS202" s="19"/>
      <c r="AT202" s="35">
        <f>IF(K202,AP202,0)</f>
        <v>41938</v>
      </c>
      <c r="AU202" s="19"/>
      <c r="AV202" s="35">
        <f>IF(Q202,AP202,0)</f>
        <v>41938</v>
      </c>
    </row>
    <row r="203" spans="1:48" ht="8.85" customHeight="1" x14ac:dyDescent="0.25">
      <c r="A203" s="30">
        <v>83</v>
      </c>
      <c r="B203" s="31"/>
      <c r="C203" s="30" t="s">
        <v>210</v>
      </c>
      <c r="D203" s="31"/>
      <c r="E203" s="36">
        <v>482903</v>
      </c>
      <c r="F203" s="31"/>
      <c r="G203" s="47">
        <f>(E203/$AP203)</f>
        <v>15.551429859590364</v>
      </c>
      <c r="H203" s="31"/>
      <c r="I203" s="47">
        <f>IF(G$219&gt;0,G203/G$219*100,0)</f>
        <v>11.473472811994922</v>
      </c>
      <c r="J203" s="19"/>
      <c r="K203" s="36">
        <v>27600</v>
      </c>
      <c r="L203" s="31"/>
      <c r="M203" s="47">
        <f>(K203/$AP203)</f>
        <v>0.88883163725363901</v>
      </c>
      <c r="N203" s="31"/>
      <c r="O203" s="47">
        <f>IF(M$219&gt;0,M203/M$219*100,0)</f>
        <v>21.550933415173553</v>
      </c>
      <c r="P203" s="19"/>
      <c r="Q203" s="36">
        <v>87091</v>
      </c>
      <c r="R203" s="31"/>
      <c r="S203" s="47">
        <f>(Q203/$AP203)</f>
        <v>2.8046824681179956</v>
      </c>
      <c r="T203" s="31"/>
      <c r="U203" s="47">
        <f>IF(S$219&gt;0,S203/S$219*100,0)</f>
        <v>182.40813264265739</v>
      </c>
      <c r="V203" s="19"/>
      <c r="W203" s="36">
        <f>(E203+K203+Q203)</f>
        <v>597594</v>
      </c>
      <c r="X203" s="19"/>
      <c r="Y203" s="19"/>
      <c r="Z203" s="36">
        <v>30915</v>
      </c>
      <c r="AA203" s="19"/>
      <c r="AB203" s="33">
        <f t="shared" si="16"/>
        <v>5.1732447112922815</v>
      </c>
      <c r="AC203" s="19"/>
      <c r="AD203" s="36">
        <v>0</v>
      </c>
      <c r="AE203" s="19"/>
      <c r="AF203" s="33">
        <f t="shared" si="17"/>
        <v>0</v>
      </c>
      <c r="AG203" s="19"/>
      <c r="AH203" s="36">
        <v>0</v>
      </c>
      <c r="AI203" s="19"/>
      <c r="AJ203" s="33">
        <f t="shared" si="18"/>
        <v>0</v>
      </c>
      <c r="AK203" s="19"/>
      <c r="AL203" s="36">
        <v>0</v>
      </c>
      <c r="AM203" s="19"/>
      <c r="AN203" s="30">
        <v>83</v>
      </c>
      <c r="AO203" s="19"/>
      <c r="AP203" s="35">
        <v>31052</v>
      </c>
      <c r="AQ203" s="19"/>
      <c r="AR203" s="35">
        <f>IF(E203,AP203,0)</f>
        <v>31052</v>
      </c>
      <c r="AS203" s="19"/>
      <c r="AT203" s="35">
        <f>IF(K203,AP203,0)</f>
        <v>31052</v>
      </c>
      <c r="AU203" s="19"/>
      <c r="AV203" s="35">
        <f>IF(Q203,AP203,0)</f>
        <v>31052</v>
      </c>
    </row>
    <row r="204" spans="1:48" ht="8.85" customHeight="1" x14ac:dyDescent="0.25">
      <c r="A204" s="30">
        <v>84</v>
      </c>
      <c r="B204" s="31"/>
      <c r="C204" s="30" t="s">
        <v>211</v>
      </c>
      <c r="D204" s="31"/>
      <c r="E204" s="36">
        <v>751978</v>
      </c>
      <c r="F204" s="31"/>
      <c r="G204" s="47">
        <f>(E204/$AP204)</f>
        <v>41.22234404122355</v>
      </c>
      <c r="H204" s="31"/>
      <c r="I204" s="47">
        <f>IF(G$219&gt;0,G204/G$219*100,0)</f>
        <v>30.412859002287107</v>
      </c>
      <c r="J204" s="19"/>
      <c r="K204" s="36">
        <v>133556</v>
      </c>
      <c r="L204" s="31"/>
      <c r="M204" s="47">
        <f>(K204/$AP204)</f>
        <v>7.3213463436026753</v>
      </c>
      <c r="N204" s="31"/>
      <c r="O204" s="47">
        <f>IF(M$219&gt;0,M204/M$219*100,0)</f>
        <v>177.51601197267084</v>
      </c>
      <c r="P204" s="19"/>
      <c r="Q204" s="36">
        <v>43040</v>
      </c>
      <c r="R204" s="31"/>
      <c r="S204" s="47">
        <f>(Q204/$AP204)</f>
        <v>2.3593904177173557</v>
      </c>
      <c r="T204" s="31"/>
      <c r="U204" s="47">
        <f>IF(S$219&gt;0,S204/S$219*100,0)</f>
        <v>153.44767372528679</v>
      </c>
      <c r="V204" s="19"/>
      <c r="W204" s="36">
        <f>(E204+K204+Q204)</f>
        <v>928574</v>
      </c>
      <c r="X204" s="19"/>
      <c r="Y204" s="19"/>
      <c r="Z204" s="36">
        <v>0</v>
      </c>
      <c r="AA204" s="19"/>
      <c r="AB204" s="33">
        <f t="shared" si="16"/>
        <v>0</v>
      </c>
      <c r="AC204" s="19"/>
      <c r="AD204" s="36">
        <v>0</v>
      </c>
      <c r="AE204" s="19"/>
      <c r="AF204" s="33">
        <f t="shared" si="17"/>
        <v>0</v>
      </c>
      <c r="AG204" s="19"/>
      <c r="AH204" s="36">
        <v>0</v>
      </c>
      <c r="AI204" s="19"/>
      <c r="AJ204" s="33">
        <f t="shared" si="18"/>
        <v>0</v>
      </c>
      <c r="AK204" s="19"/>
      <c r="AL204" s="36">
        <v>0</v>
      </c>
      <c r="AM204" s="19"/>
      <c r="AN204" s="30">
        <v>84</v>
      </c>
      <c r="AO204" s="19"/>
      <c r="AP204" s="35">
        <v>18242</v>
      </c>
      <c r="AQ204" s="19"/>
      <c r="AR204" s="35">
        <f>IF(E204,AP204,0)</f>
        <v>18242</v>
      </c>
      <c r="AS204" s="19"/>
      <c r="AT204" s="35">
        <f>IF(K204,AP204,0)</f>
        <v>18242</v>
      </c>
      <c r="AU204" s="19"/>
      <c r="AV204" s="35">
        <f>IF(Q204,AP204,0)</f>
        <v>18242</v>
      </c>
    </row>
    <row r="205" spans="1:48" ht="8.85" customHeight="1" x14ac:dyDescent="0.25">
      <c r="A205" s="30">
        <v>85</v>
      </c>
      <c r="B205" s="31"/>
      <c r="C205" s="30" t="s">
        <v>212</v>
      </c>
      <c r="D205" s="31"/>
      <c r="E205" s="36">
        <v>7407260</v>
      </c>
      <c r="F205" s="31"/>
      <c r="G205" s="47">
        <f>(E205/$AP205)</f>
        <v>57.124811055927445</v>
      </c>
      <c r="H205" s="31"/>
      <c r="I205" s="47">
        <f>IF(G$219&gt;0,G205/G$219*100,0)</f>
        <v>42.145318627170575</v>
      </c>
      <c r="J205" s="19"/>
      <c r="K205" s="36">
        <v>0</v>
      </c>
      <c r="L205" s="31"/>
      <c r="M205" s="47">
        <f>(K205/$AP205)</f>
        <v>0</v>
      </c>
      <c r="N205" s="31"/>
      <c r="O205" s="47">
        <f>IF(M$219&gt;0,M205/M$219*100,0)</f>
        <v>0</v>
      </c>
      <c r="P205" s="19"/>
      <c r="Q205" s="36">
        <v>158637</v>
      </c>
      <c r="R205" s="31"/>
      <c r="S205" s="47">
        <f>(Q205/$AP205)</f>
        <v>1.2234090137890612</v>
      </c>
      <c r="T205" s="31"/>
      <c r="U205" s="47">
        <f>IF(S$219&gt;0,S205/S$219*100,0)</f>
        <v>79.566851577748437</v>
      </c>
      <c r="V205" s="19"/>
      <c r="W205" s="36">
        <f>(E205+K205+Q205)</f>
        <v>7565897</v>
      </c>
      <c r="X205" s="19"/>
      <c r="Y205" s="19"/>
      <c r="Z205" s="36">
        <v>400000</v>
      </c>
      <c r="AA205" s="19"/>
      <c r="AB205" s="33">
        <f t="shared" si="16"/>
        <v>5.2868813836614477</v>
      </c>
      <c r="AC205" s="19"/>
      <c r="AD205" s="36">
        <v>0</v>
      </c>
      <c r="AE205" s="19"/>
      <c r="AF205" s="33">
        <f t="shared" si="17"/>
        <v>0</v>
      </c>
      <c r="AG205" s="19"/>
      <c r="AH205" s="36">
        <v>0</v>
      </c>
      <c r="AI205" s="19"/>
      <c r="AJ205" s="33">
        <f t="shared" si="18"/>
        <v>0</v>
      </c>
      <c r="AK205" s="19"/>
      <c r="AL205" s="36">
        <v>676597</v>
      </c>
      <c r="AM205" s="19"/>
      <c r="AN205" s="30">
        <v>85</v>
      </c>
      <c r="AO205" s="19"/>
      <c r="AP205" s="35">
        <v>129668</v>
      </c>
      <c r="AQ205" s="19"/>
      <c r="AR205" s="35">
        <f>IF(E205,AP205,0)</f>
        <v>129668</v>
      </c>
      <c r="AS205" s="19"/>
      <c r="AT205" s="35">
        <f>IF(K205,AP205,0)</f>
        <v>0</v>
      </c>
      <c r="AU205" s="19"/>
      <c r="AV205" s="35">
        <f>IF(Q205,AP205,0)</f>
        <v>129668</v>
      </c>
    </row>
    <row r="206" spans="1:48" ht="8.85" customHeight="1" x14ac:dyDescent="0.25">
      <c r="A206" s="31"/>
      <c r="B206" s="31"/>
      <c r="C206" s="30"/>
      <c r="D206" s="31"/>
      <c r="E206" s="31"/>
      <c r="F206" s="19"/>
      <c r="G206" s="19"/>
      <c r="H206" s="19"/>
      <c r="I206" s="19"/>
      <c r="J206" s="19"/>
      <c r="K206" s="31"/>
      <c r="L206" s="19"/>
      <c r="M206" s="19"/>
      <c r="N206" s="19"/>
      <c r="O206" s="19"/>
      <c r="P206" s="19"/>
      <c r="Q206" s="31"/>
      <c r="R206" s="19"/>
      <c r="S206" s="19"/>
      <c r="T206" s="19"/>
      <c r="U206" s="51"/>
      <c r="V206" s="19"/>
      <c r="W206" s="11"/>
      <c r="X206" s="19"/>
      <c r="Y206" s="19"/>
      <c r="Z206" s="31"/>
      <c r="AA206" s="19"/>
      <c r="AB206" s="38"/>
      <c r="AC206" s="19"/>
      <c r="AD206" s="31"/>
      <c r="AE206" s="19"/>
      <c r="AF206" s="38"/>
      <c r="AG206" s="19"/>
      <c r="AH206" s="31"/>
      <c r="AI206" s="19"/>
      <c r="AJ206" s="38"/>
      <c r="AK206" s="19"/>
      <c r="AL206" s="31"/>
      <c r="AM206" s="19"/>
      <c r="AN206" s="30"/>
      <c r="AO206" s="19"/>
      <c r="AP206" s="40"/>
      <c r="AQ206" s="19"/>
      <c r="AR206" s="19"/>
      <c r="AS206" s="19"/>
      <c r="AT206" s="19"/>
      <c r="AU206" s="19"/>
      <c r="AV206" s="19"/>
    </row>
    <row r="207" spans="1:48" ht="8.85" customHeight="1" x14ac:dyDescent="0.25">
      <c r="A207" s="30">
        <v>86</v>
      </c>
      <c r="B207" s="31"/>
      <c r="C207" s="30" t="s">
        <v>213</v>
      </c>
      <c r="D207" s="31"/>
      <c r="E207" s="36">
        <v>4695139</v>
      </c>
      <c r="F207" s="31"/>
      <c r="G207" s="47">
        <f>(E207/$AP207)</f>
        <v>33.084163055350032</v>
      </c>
      <c r="H207" s="31"/>
      <c r="I207" s="47">
        <f>IF(G$219&gt;0,G207/G$219*100,0)</f>
        <v>24.408703813757494</v>
      </c>
      <c r="J207" s="19"/>
      <c r="K207" s="36">
        <v>0</v>
      </c>
      <c r="L207" s="31"/>
      <c r="M207" s="47">
        <f>(K207/$AP207)</f>
        <v>0</v>
      </c>
      <c r="N207" s="31"/>
      <c r="O207" s="47">
        <f>IF(M$219&gt;0,M207/M$219*100,0)</f>
        <v>0</v>
      </c>
      <c r="P207" s="19"/>
      <c r="Q207" s="36">
        <v>170069</v>
      </c>
      <c r="R207" s="31"/>
      <c r="S207" s="47">
        <f>(Q207/$AP207)</f>
        <v>1.198386358031216</v>
      </c>
      <c r="T207" s="31"/>
      <c r="U207" s="47">
        <f>IF(S$219&gt;0,S207/S$219*100,0)</f>
        <v>77.939453124471356</v>
      </c>
      <c r="V207" s="19"/>
      <c r="W207" s="36">
        <f>(E207+K207+Q207)</f>
        <v>4865208</v>
      </c>
      <c r="X207" s="19"/>
      <c r="Y207" s="19"/>
      <c r="Z207" s="36">
        <v>44840</v>
      </c>
      <c r="AA207" s="19"/>
      <c r="AB207" s="33">
        <f t="shared" si="16"/>
        <v>0.92164610433921845</v>
      </c>
      <c r="AC207" s="19"/>
      <c r="AD207" s="36">
        <v>0</v>
      </c>
      <c r="AE207" s="19"/>
      <c r="AF207" s="33">
        <f t="shared" si="17"/>
        <v>0</v>
      </c>
      <c r="AG207" s="19"/>
      <c r="AH207" s="36">
        <v>0</v>
      </c>
      <c r="AI207" s="19"/>
      <c r="AJ207" s="33">
        <f t="shared" si="18"/>
        <v>0</v>
      </c>
      <c r="AK207" s="19"/>
      <c r="AL207" s="36">
        <v>2133376</v>
      </c>
      <c r="AM207" s="19"/>
      <c r="AN207" s="30">
        <v>86</v>
      </c>
      <c r="AO207" s="19"/>
      <c r="AP207" s="35">
        <v>141915</v>
      </c>
      <c r="AQ207" s="19"/>
      <c r="AR207" s="35">
        <f>IF(E207,AP207,0)</f>
        <v>141915</v>
      </c>
      <c r="AS207" s="19"/>
      <c r="AT207" s="35">
        <f>IF(K207,AP207,0)</f>
        <v>0</v>
      </c>
      <c r="AU207" s="19"/>
      <c r="AV207" s="35">
        <f>IF(Q207,AP207,0)</f>
        <v>141915</v>
      </c>
    </row>
    <row r="208" spans="1:48" ht="8.85" customHeight="1" x14ac:dyDescent="0.25">
      <c r="A208" s="30">
        <v>87</v>
      </c>
      <c r="B208" s="31"/>
      <c r="C208" s="30" t="s">
        <v>214</v>
      </c>
      <c r="D208" s="31"/>
      <c r="E208" s="36">
        <v>456642</v>
      </c>
      <c r="F208" s="31"/>
      <c r="G208" s="47">
        <f>(E208/$AP208)</f>
        <v>67.720895743734246</v>
      </c>
      <c r="H208" s="31"/>
      <c r="I208" s="47">
        <f>IF(G$219&gt;0,G208/G$219*100,0)</f>
        <v>49.962856350505646</v>
      </c>
      <c r="J208" s="19"/>
      <c r="K208" s="36">
        <v>11500</v>
      </c>
      <c r="L208" s="31"/>
      <c r="M208" s="47">
        <f>(K208/$AP208)</f>
        <v>1.705472341687676</v>
      </c>
      <c r="N208" s="31"/>
      <c r="O208" s="47">
        <f>IF(M$219&gt;0,M208/M$219*100,0)</f>
        <v>41.351499357850685</v>
      </c>
      <c r="P208" s="19"/>
      <c r="Q208" s="36">
        <v>56169</v>
      </c>
      <c r="R208" s="31"/>
      <c r="S208" s="47">
        <f>(Q208/$AP208)</f>
        <v>8.3299718226308759</v>
      </c>
      <c r="T208" s="31"/>
      <c r="U208" s="47">
        <f>IF(S$219&gt;0,S208/S$219*100,0)</f>
        <v>541.75637435051226</v>
      </c>
      <c r="V208" s="19"/>
      <c r="W208" s="36">
        <f>(E208+K208+Q208)</f>
        <v>524311</v>
      </c>
      <c r="X208" s="19"/>
      <c r="Y208" s="19"/>
      <c r="Z208" s="36">
        <v>6110</v>
      </c>
      <c r="AA208" s="19"/>
      <c r="AB208" s="33">
        <f t="shared" si="16"/>
        <v>1.1653388923749455</v>
      </c>
      <c r="AC208" s="19"/>
      <c r="AD208" s="36">
        <v>0</v>
      </c>
      <c r="AE208" s="19"/>
      <c r="AF208" s="33">
        <f t="shared" si="17"/>
        <v>0</v>
      </c>
      <c r="AG208" s="19"/>
      <c r="AH208" s="36">
        <v>0</v>
      </c>
      <c r="AI208" s="19"/>
      <c r="AJ208" s="33">
        <f t="shared" si="18"/>
        <v>0</v>
      </c>
      <c r="AK208" s="19"/>
      <c r="AL208" s="36">
        <v>0</v>
      </c>
      <c r="AM208" s="19"/>
      <c r="AN208" s="30">
        <v>87</v>
      </c>
      <c r="AO208" s="19"/>
      <c r="AP208" s="35">
        <v>6743</v>
      </c>
      <c r="AQ208" s="19"/>
      <c r="AR208" s="35">
        <f>IF(E208,AP208,0)</f>
        <v>6743</v>
      </c>
      <c r="AS208" s="19"/>
      <c r="AT208" s="35">
        <f>IF(K208,AP208,0)</f>
        <v>6743</v>
      </c>
      <c r="AU208" s="19"/>
      <c r="AV208" s="35">
        <f>IF(Q208,AP208,0)</f>
        <v>6743</v>
      </c>
    </row>
    <row r="209" spans="1:48" ht="8.85" customHeight="1" x14ac:dyDescent="0.25">
      <c r="A209" s="30">
        <v>88</v>
      </c>
      <c r="B209" s="31"/>
      <c r="C209" s="30" t="s">
        <v>215</v>
      </c>
      <c r="D209" s="31"/>
      <c r="E209" s="36">
        <v>362382</v>
      </c>
      <c r="F209" s="31"/>
      <c r="G209" s="47">
        <f>(E209/$AP209)</f>
        <v>30.854150702426566</v>
      </c>
      <c r="H209" s="31"/>
      <c r="I209" s="47">
        <f>IF(G$219&gt;0,G209/G$219*100,0)</f>
        <v>22.763454062918555</v>
      </c>
      <c r="J209" s="19"/>
      <c r="K209" s="36">
        <v>222472</v>
      </c>
      <c r="L209" s="31"/>
      <c r="M209" s="47">
        <f>(K209/$AP209)</f>
        <v>18.941847594721157</v>
      </c>
      <c r="N209" s="31"/>
      <c r="O209" s="47">
        <f>IF(M$219&gt;0,M209/M$219*100,0)</f>
        <v>459.27088906907568</v>
      </c>
      <c r="P209" s="19"/>
      <c r="Q209" s="36">
        <v>33868</v>
      </c>
      <c r="R209" s="31"/>
      <c r="S209" s="47">
        <f>(Q209/$AP209)</f>
        <v>2.8836100468284376</v>
      </c>
      <c r="T209" s="31"/>
      <c r="U209" s="47">
        <f>IF(S$219&gt;0,S209/S$219*100,0)</f>
        <v>187.5413455500846</v>
      </c>
      <c r="V209" s="19"/>
      <c r="W209" s="36">
        <f>(E209+K209+Q209)</f>
        <v>618722</v>
      </c>
      <c r="X209" s="19"/>
      <c r="Y209" s="19"/>
      <c r="Z209" s="36">
        <v>0</v>
      </c>
      <c r="AA209" s="19"/>
      <c r="AB209" s="33">
        <f t="shared" si="16"/>
        <v>0</v>
      </c>
      <c r="AC209" s="19"/>
      <c r="AD209" s="36">
        <v>37195</v>
      </c>
      <c r="AE209" s="19"/>
      <c r="AF209" s="33">
        <f t="shared" si="17"/>
        <v>6.0115851707228778</v>
      </c>
      <c r="AG209" s="19"/>
      <c r="AH209" s="36">
        <v>0</v>
      </c>
      <c r="AI209" s="19"/>
      <c r="AJ209" s="33">
        <f t="shared" si="18"/>
        <v>0</v>
      </c>
      <c r="AK209" s="19"/>
      <c r="AL209" s="36">
        <v>24116</v>
      </c>
      <c r="AM209" s="19"/>
      <c r="AN209" s="30">
        <v>88</v>
      </c>
      <c r="AO209" s="19"/>
      <c r="AP209" s="35">
        <v>11745</v>
      </c>
      <c r="AQ209" s="19"/>
      <c r="AR209" s="35">
        <f>IF(E209,AP209,0)</f>
        <v>11745</v>
      </c>
      <c r="AS209" s="19"/>
      <c r="AT209" s="35">
        <f>IF(K209,AP209,0)</f>
        <v>11745</v>
      </c>
      <c r="AU209" s="19"/>
      <c r="AV209" s="35">
        <f>IF(Q209,AP209,0)</f>
        <v>11745</v>
      </c>
    </row>
    <row r="210" spans="1:48" ht="8.85" customHeight="1" x14ac:dyDescent="0.25">
      <c r="A210" s="30">
        <v>89</v>
      </c>
      <c r="B210" s="31"/>
      <c r="C210" s="30" t="s">
        <v>216</v>
      </c>
      <c r="D210" s="31"/>
      <c r="E210" s="36">
        <v>2136800</v>
      </c>
      <c r="F210" s="31"/>
      <c r="G210" s="47">
        <f>(E210/$AP210)</f>
        <v>49.270216052941038</v>
      </c>
      <c r="H210" s="31"/>
      <c r="I210" s="47">
        <f>IF(G$219&gt;0,G210/G$219*100,0)</f>
        <v>36.350386390735729</v>
      </c>
      <c r="J210" s="19"/>
      <c r="K210" s="36">
        <v>0</v>
      </c>
      <c r="L210" s="31"/>
      <c r="M210" s="47">
        <f>(K210/$AP210)</f>
        <v>0</v>
      </c>
      <c r="N210" s="31"/>
      <c r="O210" s="47">
        <f>IF(M$219&gt;0,M210/M$219*100,0)</f>
        <v>0</v>
      </c>
      <c r="P210" s="19"/>
      <c r="Q210" s="36">
        <v>112210</v>
      </c>
      <c r="R210" s="31"/>
      <c r="S210" s="47">
        <f>(Q210/$AP210)</f>
        <v>2.5873319652286195</v>
      </c>
      <c r="T210" s="31"/>
      <c r="U210" s="47">
        <f>IF(S$219&gt;0,S210/S$219*100,0)</f>
        <v>168.27230806655226</v>
      </c>
      <c r="V210" s="19"/>
      <c r="W210" s="36">
        <f>(E210+K210+Q210)</f>
        <v>2249010</v>
      </c>
      <c r="X210" s="19"/>
      <c r="Y210" s="19"/>
      <c r="Z210" s="36">
        <v>251201</v>
      </c>
      <c r="AA210" s="19"/>
      <c r="AB210" s="33">
        <f t="shared" si="16"/>
        <v>11.169403426396503</v>
      </c>
      <c r="AC210" s="19"/>
      <c r="AD210" s="36">
        <v>0</v>
      </c>
      <c r="AE210" s="19"/>
      <c r="AF210" s="33">
        <f t="shared" si="17"/>
        <v>0</v>
      </c>
      <c r="AG210" s="19"/>
      <c r="AH210" s="36">
        <v>0</v>
      </c>
      <c r="AI210" s="19"/>
      <c r="AJ210" s="33">
        <f t="shared" si="18"/>
        <v>0</v>
      </c>
      <c r="AK210" s="19"/>
      <c r="AL210" s="36">
        <v>0</v>
      </c>
      <c r="AM210" s="19"/>
      <c r="AN210" s="30">
        <v>89</v>
      </c>
      <c r="AO210" s="19"/>
      <c r="AP210" s="35">
        <v>43369</v>
      </c>
      <c r="AQ210" s="19"/>
      <c r="AR210" s="35">
        <f>IF(E210,AP210,0)</f>
        <v>43369</v>
      </c>
      <c r="AS210" s="19"/>
      <c r="AT210" s="35">
        <f>IF(K210,AP210,0)</f>
        <v>0</v>
      </c>
      <c r="AU210" s="19"/>
      <c r="AV210" s="35">
        <f>IF(Q210,AP210,0)</f>
        <v>43369</v>
      </c>
    </row>
    <row r="211" spans="1:48" ht="8.85" customHeight="1" x14ac:dyDescent="0.25">
      <c r="A211" s="30">
        <v>90</v>
      </c>
      <c r="B211" s="31"/>
      <c r="C211" s="30" t="s">
        <v>217</v>
      </c>
      <c r="D211" s="31"/>
      <c r="E211" s="53">
        <v>830392</v>
      </c>
      <c r="F211" s="31"/>
      <c r="G211" s="47">
        <f>(E211/$AP211)</f>
        <v>21.193741864679311</v>
      </c>
      <c r="H211" s="31"/>
      <c r="I211" s="47">
        <f>IF(G$219&gt;0,G211/G$219*100,0)</f>
        <v>15.636235591473891</v>
      </c>
      <c r="J211" s="19"/>
      <c r="K211" s="53">
        <v>17480</v>
      </c>
      <c r="L211" s="31"/>
      <c r="M211" s="47">
        <f>(K211/$AP211)</f>
        <v>0.44613460605905925</v>
      </c>
      <c r="N211" s="31"/>
      <c r="O211" s="47">
        <f>IF(M$219&gt;0,M211/M$219*100,0)</f>
        <v>10.817141049446938</v>
      </c>
      <c r="P211" s="19"/>
      <c r="Q211" s="53">
        <v>109020</v>
      </c>
      <c r="R211" s="31"/>
      <c r="S211" s="47">
        <f>(Q211/$AP211)</f>
        <v>2.7824710956841328</v>
      </c>
      <c r="T211" s="31"/>
      <c r="U211" s="47">
        <f>IF(S$219&gt;0,S211/S$219*100,0)</f>
        <v>180.9635716218834</v>
      </c>
      <c r="V211" s="19"/>
      <c r="W211" s="36">
        <f>(E211+K211+Q211)</f>
        <v>956892</v>
      </c>
      <c r="X211" s="19"/>
      <c r="Y211" s="19"/>
      <c r="Z211" s="53">
        <v>0</v>
      </c>
      <c r="AA211" s="52"/>
      <c r="AB211" s="47">
        <f t="shared" si="16"/>
        <v>0</v>
      </c>
      <c r="AC211" s="52"/>
      <c r="AD211" s="53">
        <v>49661</v>
      </c>
      <c r="AE211" s="52"/>
      <c r="AF211" s="47">
        <f t="shared" si="17"/>
        <v>5.1898228849232719</v>
      </c>
      <c r="AG211" s="52"/>
      <c r="AH211" s="53">
        <v>0</v>
      </c>
      <c r="AI211" s="52"/>
      <c r="AJ211" s="47">
        <f t="shared" si="18"/>
        <v>0</v>
      </c>
      <c r="AK211" s="52"/>
      <c r="AL211" s="53">
        <v>15393</v>
      </c>
      <c r="AM211" s="19"/>
      <c r="AN211" s="30">
        <v>90</v>
      </c>
      <c r="AO211" s="19"/>
      <c r="AP211" s="35">
        <v>39181</v>
      </c>
      <c r="AQ211" s="19"/>
      <c r="AR211" s="35">
        <f>IF(E211,AP211,0)</f>
        <v>39181</v>
      </c>
      <c r="AS211" s="19"/>
      <c r="AT211" s="35">
        <f>IF(K211,AP211,0)</f>
        <v>39181</v>
      </c>
      <c r="AU211" s="19"/>
      <c r="AV211" s="35">
        <f>IF(Q211,AP211,0)</f>
        <v>39181</v>
      </c>
    </row>
    <row r="212" spans="1:48" ht="8.85" customHeight="1" x14ac:dyDescent="0.25">
      <c r="A212" s="31"/>
      <c r="B212" s="31"/>
      <c r="C212" s="30"/>
      <c r="D212" s="31"/>
      <c r="E212" s="31"/>
      <c r="F212" s="31"/>
      <c r="G212" s="38"/>
      <c r="H212" s="31"/>
      <c r="I212" s="38"/>
      <c r="J212" s="19"/>
      <c r="K212" s="31"/>
      <c r="L212" s="31"/>
      <c r="M212" s="38"/>
      <c r="N212" s="31"/>
      <c r="O212" s="38"/>
      <c r="P212" s="19"/>
      <c r="Q212" s="31"/>
      <c r="R212" s="31"/>
      <c r="S212" s="38"/>
      <c r="T212" s="31"/>
      <c r="U212" s="38"/>
      <c r="V212" s="19"/>
      <c r="W212" s="56"/>
      <c r="X212" s="19"/>
      <c r="Y212" s="19"/>
      <c r="Z212" s="31"/>
      <c r="AA212" s="19"/>
      <c r="AB212" s="38"/>
      <c r="AC212" s="19"/>
      <c r="AD212" s="31"/>
      <c r="AE212" s="19"/>
      <c r="AF212" s="38"/>
      <c r="AG212" s="19"/>
      <c r="AH212" s="31"/>
      <c r="AI212" s="19"/>
      <c r="AJ212" s="38"/>
      <c r="AK212" s="19"/>
      <c r="AL212" s="31"/>
      <c r="AM212" s="19"/>
      <c r="AN212" s="39"/>
      <c r="AO212" s="19"/>
      <c r="AP212" s="40"/>
      <c r="AQ212" s="19"/>
      <c r="AR212" s="19"/>
      <c r="AS212" s="19"/>
      <c r="AT212" s="19"/>
      <c r="AU212" s="19"/>
      <c r="AV212" s="19"/>
    </row>
    <row r="213" spans="1:48" ht="8.85" customHeight="1" x14ac:dyDescent="0.25">
      <c r="A213" s="30">
        <v>91</v>
      </c>
      <c r="B213" s="31"/>
      <c r="C213" s="30" t="s">
        <v>218</v>
      </c>
      <c r="D213" s="31"/>
      <c r="E213" s="36">
        <v>3810330</v>
      </c>
      <c r="F213" s="31"/>
      <c r="G213" s="47">
        <f>(E213/$AP213)</f>
        <v>71.341134618985208</v>
      </c>
      <c r="H213" s="31"/>
      <c r="I213" s="47">
        <f>IF(G$219&gt;0,G213/G$219*100,0)</f>
        <v>52.633781962050222</v>
      </c>
      <c r="J213" s="19"/>
      <c r="K213" s="36">
        <v>16770</v>
      </c>
      <c r="L213" s="31"/>
      <c r="M213" s="47">
        <f>(K213/$AP213)</f>
        <v>0.31398614491668225</v>
      </c>
      <c r="N213" s="31"/>
      <c r="O213" s="47">
        <f>IF(M$219&gt;0,M213/M$219*100,0)</f>
        <v>7.6130216553660919</v>
      </c>
      <c r="P213" s="19"/>
      <c r="Q213" s="36">
        <v>121596</v>
      </c>
      <c r="R213" s="31"/>
      <c r="S213" s="47">
        <f>(Q213/$AP213)</f>
        <v>2.2766523123010671</v>
      </c>
      <c r="T213" s="31"/>
      <c r="U213" s="47">
        <f>IF(S$219&gt;0,S213/S$219*100,0)</f>
        <v>148.06663559389943</v>
      </c>
      <c r="V213" s="19"/>
      <c r="W213" s="36">
        <f>(E213+K213+Q213)</f>
        <v>3948696</v>
      </c>
      <c r="X213" s="19"/>
      <c r="Y213" s="19"/>
      <c r="Z213" s="36">
        <v>52920</v>
      </c>
      <c r="AA213" s="19"/>
      <c r="AB213" s="33">
        <f>IF($W213&gt;0,Z213/$W213*100,0)</f>
        <v>1.3401892675455391</v>
      </c>
      <c r="AC213" s="19"/>
      <c r="AD213" s="36">
        <v>18515</v>
      </c>
      <c r="AE213" s="19"/>
      <c r="AF213" s="33">
        <f>IF($W213&gt;0,AD213/$W213*100,0)</f>
        <v>0.46888896992830037</v>
      </c>
      <c r="AG213" s="19"/>
      <c r="AH213" s="36">
        <v>0</v>
      </c>
      <c r="AI213" s="19"/>
      <c r="AJ213" s="33">
        <f>IF($W213&gt;0,AH213/$W213*100,0)</f>
        <v>0</v>
      </c>
      <c r="AK213" s="19"/>
      <c r="AL213" s="36">
        <v>0</v>
      </c>
      <c r="AM213" s="19"/>
      <c r="AN213" s="30">
        <v>91</v>
      </c>
      <c r="AO213" s="19"/>
      <c r="AP213" s="35">
        <v>53410</v>
      </c>
      <c r="AQ213" s="19"/>
      <c r="AR213" s="35">
        <f>IF(E213,AP213,0)</f>
        <v>53410</v>
      </c>
      <c r="AS213" s="19"/>
      <c r="AT213" s="35">
        <f>IF(K213,AP213,0)</f>
        <v>53410</v>
      </c>
      <c r="AU213" s="19"/>
      <c r="AV213" s="35">
        <f>IF(Q213,AP213,0)</f>
        <v>53410</v>
      </c>
    </row>
    <row r="214" spans="1:48" ht="8.85" customHeight="1" x14ac:dyDescent="0.25">
      <c r="A214" s="30">
        <v>92</v>
      </c>
      <c r="B214" s="31"/>
      <c r="C214" s="30" t="s">
        <v>219</v>
      </c>
      <c r="D214" s="31"/>
      <c r="E214" s="36">
        <v>734797</v>
      </c>
      <c r="F214" s="31"/>
      <c r="G214" s="47">
        <f>(E214/$AP214)</f>
        <v>41.525685221814072</v>
      </c>
      <c r="H214" s="31"/>
      <c r="I214" s="47">
        <f>IF(G$219&gt;0,G214/G$219*100,0)</f>
        <v>30.636656866514844</v>
      </c>
      <c r="J214" s="19"/>
      <c r="K214" s="36">
        <v>20200</v>
      </c>
      <c r="L214" s="31"/>
      <c r="M214" s="47">
        <f>(K214/$AP214)</f>
        <v>1.1415654139587454</v>
      </c>
      <c r="N214" s="31"/>
      <c r="O214" s="47">
        <f>IF(M$219&gt;0,M214/M$219*100,0)</f>
        <v>27.678807992597964</v>
      </c>
      <c r="P214" s="19"/>
      <c r="Q214" s="36">
        <v>39891</v>
      </c>
      <c r="R214" s="31"/>
      <c r="S214" s="47">
        <f>(Q214/$AP214)</f>
        <v>2.2543656400113026</v>
      </c>
      <c r="T214" s="31"/>
      <c r="U214" s="47">
        <f>IF(S$219&gt;0,S214/S$219*100,0)</f>
        <v>146.61717729642496</v>
      </c>
      <c r="V214" s="19"/>
      <c r="W214" s="36">
        <f>(E214+K214+Q214)</f>
        <v>794888</v>
      </c>
      <c r="X214" s="19"/>
      <c r="Y214" s="19"/>
      <c r="Z214" s="36">
        <v>0</v>
      </c>
      <c r="AA214" s="19"/>
      <c r="AB214" s="33">
        <f>IF($W214&gt;0,Z214/$W214*100,0)</f>
        <v>0</v>
      </c>
      <c r="AC214" s="19"/>
      <c r="AD214" s="36">
        <v>0</v>
      </c>
      <c r="AE214" s="19"/>
      <c r="AF214" s="33">
        <f>IF($W214&gt;0,AD214/$W214*100,0)</f>
        <v>0</v>
      </c>
      <c r="AG214" s="19"/>
      <c r="AH214" s="36">
        <v>0</v>
      </c>
      <c r="AI214" s="19"/>
      <c r="AJ214" s="33">
        <f>IF($W214&gt;0,AH214/$W214*100,0)</f>
        <v>0</v>
      </c>
      <c r="AK214" s="19"/>
      <c r="AL214" s="36">
        <v>6705</v>
      </c>
      <c r="AM214" s="19"/>
      <c r="AN214" s="30">
        <v>92</v>
      </c>
      <c r="AO214" s="19"/>
      <c r="AP214" s="35">
        <v>17695</v>
      </c>
      <c r="AQ214" s="19"/>
      <c r="AR214" s="35">
        <f>IF(E214,AP214,0)</f>
        <v>17695</v>
      </c>
      <c r="AS214" s="19"/>
      <c r="AT214" s="35">
        <f>IF(K214,AP214,0)</f>
        <v>17695</v>
      </c>
      <c r="AU214" s="19"/>
      <c r="AV214" s="35">
        <f>IF(Q214,AP214,0)</f>
        <v>17695</v>
      </c>
    </row>
    <row r="215" spans="1:48" ht="8.85" customHeight="1" x14ac:dyDescent="0.25">
      <c r="A215" s="30">
        <v>93</v>
      </c>
      <c r="B215" s="31"/>
      <c r="C215" s="30" t="s">
        <v>220</v>
      </c>
      <c r="D215" s="31"/>
      <c r="E215" s="36">
        <v>5891615</v>
      </c>
      <c r="F215" s="31"/>
      <c r="G215" s="47">
        <f>(E215/$AP215)</f>
        <v>149.15103415103414</v>
      </c>
      <c r="H215" s="31"/>
      <c r="I215" s="47">
        <f>IF(G$219&gt;0,G215/G$219*100,0)</f>
        <v>110.04006388245335</v>
      </c>
      <c r="J215" s="19"/>
      <c r="K215" s="36">
        <v>0</v>
      </c>
      <c r="L215" s="31"/>
      <c r="M215" s="47">
        <f>(K215/$AP215)</f>
        <v>0</v>
      </c>
      <c r="N215" s="31"/>
      <c r="O215" s="47">
        <f>IF(M$219&gt;0,M215/M$219*100,0)</f>
        <v>0</v>
      </c>
      <c r="P215" s="19"/>
      <c r="Q215" s="36">
        <v>114148</v>
      </c>
      <c r="R215" s="31"/>
      <c r="S215" s="47">
        <f>(Q215/$AP215)</f>
        <v>2.889749626591732</v>
      </c>
      <c r="T215" s="31"/>
      <c r="U215" s="47">
        <f>IF(S$219&gt;0,S215/S$219*100,0)</f>
        <v>187.94064539688139</v>
      </c>
      <c r="V215" s="19"/>
      <c r="W215" s="36">
        <f>(E215+K215+Q215)</f>
        <v>6005763</v>
      </c>
      <c r="X215" s="19"/>
      <c r="Y215" s="19"/>
      <c r="Z215" s="36">
        <v>1529593</v>
      </c>
      <c r="AA215" s="19"/>
      <c r="AB215" s="33">
        <f>IF($W215&gt;0,Z215/$W215*100,0)</f>
        <v>25.468753928518321</v>
      </c>
      <c r="AC215" s="19"/>
      <c r="AD215" s="36">
        <v>0</v>
      </c>
      <c r="AE215" s="19"/>
      <c r="AF215" s="33">
        <f>IF($W215&gt;0,AD215/$W215*100,0)</f>
        <v>0</v>
      </c>
      <c r="AG215" s="19"/>
      <c r="AH215" s="36">
        <v>1031550</v>
      </c>
      <c r="AI215" s="19"/>
      <c r="AJ215" s="33">
        <f>IF($W215&gt;0,AH215/$W215*100,0)</f>
        <v>17.176002449647115</v>
      </c>
      <c r="AK215" s="19"/>
      <c r="AL215" s="36">
        <v>459883</v>
      </c>
      <c r="AM215" s="19"/>
      <c r="AN215" s="30">
        <v>93</v>
      </c>
      <c r="AO215" s="19"/>
      <c r="AP215" s="35">
        <v>39501</v>
      </c>
      <c r="AQ215" s="19"/>
      <c r="AR215" s="35">
        <f>IF(E215,AP215,0)</f>
        <v>39501</v>
      </c>
      <c r="AS215" s="19"/>
      <c r="AT215" s="35">
        <f>IF(K215,AP215,0)</f>
        <v>0</v>
      </c>
      <c r="AU215" s="19"/>
      <c r="AV215" s="35">
        <f>IF(Q215,AP215,0)</f>
        <v>39501</v>
      </c>
    </row>
    <row r="216" spans="1:48" ht="8.85" customHeight="1" x14ac:dyDescent="0.25">
      <c r="A216" s="30">
        <v>94</v>
      </c>
      <c r="B216" s="31"/>
      <c r="C216" s="30" t="s">
        <v>221</v>
      </c>
      <c r="D216" s="31"/>
      <c r="E216" s="36">
        <v>727559</v>
      </c>
      <c r="F216" s="31"/>
      <c r="G216" s="47">
        <f>(E216/$AP216)</f>
        <v>25.562469257255287</v>
      </c>
      <c r="H216" s="31"/>
      <c r="I216" s="47">
        <f>IF(G$219&gt;0,G216/G$219*100,0)</f>
        <v>18.859378120122265</v>
      </c>
      <c r="J216" s="19"/>
      <c r="K216" s="36">
        <v>6000</v>
      </c>
      <c r="L216" s="31"/>
      <c r="M216" s="47">
        <f>(K216/$AP216)</f>
        <v>0.2108073923125571</v>
      </c>
      <c r="N216" s="31"/>
      <c r="O216" s="47">
        <f>IF(M$219&gt;0,M216/M$219*100,0)</f>
        <v>5.1113122944090916</v>
      </c>
      <c r="P216" s="19"/>
      <c r="Q216" s="36">
        <v>57270</v>
      </c>
      <c r="R216" s="31"/>
      <c r="S216" s="47">
        <f>(Q216/$AP216)</f>
        <v>2.0121565596233575</v>
      </c>
      <c r="T216" s="31"/>
      <c r="U216" s="47">
        <f>IF(S$219&gt;0,S216/S$219*100,0)</f>
        <v>130.86462542473066</v>
      </c>
      <c r="V216" s="19"/>
      <c r="W216" s="36">
        <f>(E216+K216+Q216)</f>
        <v>790829</v>
      </c>
      <c r="X216" s="19"/>
      <c r="Y216" s="19"/>
      <c r="Z216" s="36">
        <v>843421</v>
      </c>
      <c r="AA216" s="19"/>
      <c r="AB216" s="33">
        <f>IF($W216&gt;0,Z216/$W216*100,0)</f>
        <v>106.65023665040103</v>
      </c>
      <c r="AC216" s="19"/>
      <c r="AD216" s="36">
        <v>0</v>
      </c>
      <c r="AE216" s="19"/>
      <c r="AF216" s="33">
        <f>IF($W216&gt;0,AD216/$W216*100,0)</f>
        <v>0</v>
      </c>
      <c r="AG216" s="19"/>
      <c r="AH216" s="36">
        <v>0</v>
      </c>
      <c r="AI216" s="19"/>
      <c r="AJ216" s="33">
        <f>IF($W216&gt;0,AH216/$W216*100,0)</f>
        <v>0</v>
      </c>
      <c r="AK216" s="19"/>
      <c r="AL216" s="36">
        <v>4553</v>
      </c>
      <c r="AM216" s="19"/>
      <c r="AN216" s="30">
        <v>94</v>
      </c>
      <c r="AO216" s="19"/>
      <c r="AP216" s="35">
        <v>28462</v>
      </c>
      <c r="AQ216" s="19"/>
      <c r="AR216" s="35">
        <f>IF(E216,AP216,0)</f>
        <v>28462</v>
      </c>
      <c r="AS216" s="19"/>
      <c r="AT216" s="35">
        <f>IF(K216,AP216,0)</f>
        <v>28462</v>
      </c>
      <c r="AU216" s="19"/>
      <c r="AV216" s="35">
        <f>IF(Q216,AP216,0)</f>
        <v>28462</v>
      </c>
    </row>
    <row r="217" spans="1:48" ht="8.85" customHeight="1" x14ac:dyDescent="0.25">
      <c r="A217" s="41">
        <v>95</v>
      </c>
      <c r="B217" s="31"/>
      <c r="C217" s="30" t="s">
        <v>222</v>
      </c>
      <c r="D217" s="31"/>
      <c r="E217" s="42">
        <v>6942338</v>
      </c>
      <c r="F217" s="31"/>
      <c r="G217" s="47">
        <f>(E217/$AP217)</f>
        <v>101.22239556754393</v>
      </c>
      <c r="H217" s="38"/>
      <c r="I217" s="47">
        <f>IF(G$219&gt;0,G217/G$219*100,0)</f>
        <v>74.679461245359846</v>
      </c>
      <c r="J217" s="19"/>
      <c r="K217" s="42">
        <v>1600658</v>
      </c>
      <c r="L217" s="31"/>
      <c r="M217" s="47">
        <f>(K217/$AP217)</f>
        <v>23.338310126120874</v>
      </c>
      <c r="N217" s="38"/>
      <c r="O217" s="47">
        <f>IF(M$219&gt;0,M217/M$219*100,0)</f>
        <v>565.86911004291267</v>
      </c>
      <c r="P217" s="19"/>
      <c r="Q217" s="42">
        <v>50495</v>
      </c>
      <c r="R217" s="31"/>
      <c r="S217" s="47">
        <f>(Q217/$AP217)</f>
        <v>0.7362397025588685</v>
      </c>
      <c r="T217" s="38"/>
      <c r="U217" s="47">
        <f>IF(S$219&gt;0,S217/S$219*100,0)</f>
        <v>47.882821263279901</v>
      </c>
      <c r="V217" s="19"/>
      <c r="W217" s="42">
        <f>(E217+K217+Q217)</f>
        <v>8593491</v>
      </c>
      <c r="X217" s="19"/>
      <c r="Y217" s="19"/>
      <c r="Z217" s="42">
        <v>5777</v>
      </c>
      <c r="AA217" s="19"/>
      <c r="AB217" s="33">
        <f>IF($W217&gt;0,Z217/$W217*100,0)</f>
        <v>6.7225298775550002E-2</v>
      </c>
      <c r="AC217" s="19"/>
      <c r="AD217" s="42">
        <v>21663</v>
      </c>
      <c r="AE217" s="19"/>
      <c r="AF217" s="33">
        <f>IF($W217&gt;0,AD217/$W217*100,0)</f>
        <v>0.25208614287255315</v>
      </c>
      <c r="AG217" s="19"/>
      <c r="AH217" s="42">
        <v>0</v>
      </c>
      <c r="AI217" s="19"/>
      <c r="AJ217" s="33">
        <f>IF($W217&gt;0,AH217/$W217*100,0)</f>
        <v>0</v>
      </c>
      <c r="AK217" s="19"/>
      <c r="AL217" s="42">
        <v>430998</v>
      </c>
      <c r="AM217" s="19"/>
      <c r="AN217" s="41">
        <v>95</v>
      </c>
      <c r="AO217" s="19"/>
      <c r="AP217" s="43">
        <v>68585</v>
      </c>
      <c r="AQ217" s="19"/>
      <c r="AR217" s="43">
        <f>IF(E217,AP217,0)</f>
        <v>68585</v>
      </c>
      <c r="AS217" s="19"/>
      <c r="AT217" s="43">
        <f>IF(K217,AP217,0)</f>
        <v>68585</v>
      </c>
      <c r="AU217" s="19"/>
      <c r="AV217" s="43">
        <f>IF(Q217,AP217,0)</f>
        <v>68585</v>
      </c>
    </row>
    <row r="218" spans="1:48" ht="8.85" customHeight="1" x14ac:dyDescent="0.25">
      <c r="A218" s="31"/>
      <c r="B218" s="31"/>
      <c r="C218" s="30"/>
      <c r="D218" s="31"/>
      <c r="E218" s="31"/>
      <c r="F218" s="31"/>
      <c r="G218" s="38"/>
      <c r="H218" s="38"/>
      <c r="I218" s="38"/>
      <c r="J218" s="19"/>
      <c r="K218" s="31"/>
      <c r="L218" s="31"/>
      <c r="M218" s="38"/>
      <c r="N218" s="38"/>
      <c r="O218" s="38"/>
      <c r="P218" s="19"/>
      <c r="Q218" s="31"/>
      <c r="R218" s="31"/>
      <c r="S218" s="38"/>
      <c r="T218" s="38"/>
      <c r="U218" s="38"/>
      <c r="V218" s="19"/>
      <c r="W218" s="30"/>
      <c r="X218" s="19"/>
      <c r="Y218" s="19"/>
      <c r="Z218" s="31"/>
      <c r="AA218" s="19"/>
      <c r="AB218" s="38"/>
      <c r="AC218" s="19"/>
      <c r="AD218" s="31"/>
      <c r="AE218" s="19"/>
      <c r="AF218" s="38"/>
      <c r="AG218" s="19"/>
      <c r="AH218" s="31"/>
      <c r="AI218" s="19"/>
      <c r="AJ218" s="38"/>
      <c r="AK218" s="19"/>
      <c r="AL218" s="31"/>
      <c r="AM218" s="19"/>
      <c r="AN218" s="30"/>
      <c r="AO218" s="19"/>
      <c r="AP218" s="19"/>
      <c r="AQ218" s="19"/>
      <c r="AR218" s="19"/>
      <c r="AS218" s="19"/>
      <c r="AT218" s="19"/>
      <c r="AU218" s="19"/>
      <c r="AV218" s="19"/>
    </row>
    <row r="219" spans="1:48" ht="8.85" customHeight="1" x14ac:dyDescent="0.25">
      <c r="A219" s="41">
        <f>A217</f>
        <v>95</v>
      </c>
      <c r="B219" s="31"/>
      <c r="C219" s="44" t="s">
        <v>68</v>
      </c>
      <c r="D219" s="31"/>
      <c r="E219" s="45">
        <f>SUM(E89:E217)</f>
        <v>791822239</v>
      </c>
      <c r="F219" s="31"/>
      <c r="G219" s="46">
        <f>(E219/$AP219)</f>
        <v>135.54248233657859</v>
      </c>
      <c r="H219" s="38"/>
      <c r="I219" s="47">
        <f>IF(G$219&gt;0,G219/G$219*100,0)</f>
        <v>100</v>
      </c>
      <c r="J219" s="19"/>
      <c r="K219" s="45">
        <f>SUM(K89:K217)</f>
        <v>24093821</v>
      </c>
      <c r="L219" s="31"/>
      <c r="M219" s="46">
        <f>(K219/$AP219)</f>
        <v>4.1243301166149564</v>
      </c>
      <c r="N219" s="38"/>
      <c r="O219" s="47">
        <f>IF(M$219&gt;0,M219/M$219*100,0)</f>
        <v>100</v>
      </c>
      <c r="P219" s="19"/>
      <c r="Q219" s="45">
        <f>SUM(Q89:Q217)</f>
        <v>8982387</v>
      </c>
      <c r="R219" s="31"/>
      <c r="S219" s="46">
        <f>(Q219/$AP219)</f>
        <v>1.5375863057665562</v>
      </c>
      <c r="T219" s="38"/>
      <c r="U219" s="47">
        <f>IF(S$219&gt;0,S219/S$219*100,0)</f>
        <v>100</v>
      </c>
      <c r="V219" s="19"/>
      <c r="W219" s="45">
        <f>SUM(W89:W217)</f>
        <v>824898447</v>
      </c>
      <c r="X219" s="19"/>
      <c r="Y219" s="19"/>
      <c r="Z219" s="45">
        <f>SUM(Z89:Z217)</f>
        <v>106375945</v>
      </c>
      <c r="AA219" s="19"/>
      <c r="AB219" s="47">
        <f>IF($W219&gt;0,Z219/$W219*100,0)</f>
        <v>12.895641322500879</v>
      </c>
      <c r="AC219" s="19"/>
      <c r="AD219" s="45">
        <f>SUM(AD89:AD217)</f>
        <v>14398403</v>
      </c>
      <c r="AE219" s="19"/>
      <c r="AF219" s="47">
        <f>IF($W219&gt;0,AD219/$W219*100,0)</f>
        <v>1.7454758282506502</v>
      </c>
      <c r="AG219" s="19"/>
      <c r="AH219" s="45">
        <f>SUM(AH89:AH217)</f>
        <v>119110805</v>
      </c>
      <c r="AI219" s="19"/>
      <c r="AJ219" s="47">
        <f>IF($W219&gt;0,AH219/$W219*100,0)</f>
        <v>14.439450750960138</v>
      </c>
      <c r="AK219" s="19"/>
      <c r="AL219" s="45">
        <f>SUM(AL89:AL217)</f>
        <v>165262284</v>
      </c>
      <c r="AM219" s="19"/>
      <c r="AN219" s="41">
        <f>AN217</f>
        <v>95</v>
      </c>
      <c r="AO219" s="19"/>
      <c r="AP219" s="48">
        <f>SUM(AP89:AP217)</f>
        <v>5841875</v>
      </c>
      <c r="AQ219" s="19"/>
      <c r="AR219" s="48">
        <f>SUM(AR89:AR217)</f>
        <v>5841875</v>
      </c>
      <c r="AS219" s="19"/>
      <c r="AT219" s="48">
        <f>SUM(AT89:AT217)</f>
        <v>4595666</v>
      </c>
      <c r="AU219" s="19"/>
      <c r="AV219" s="48">
        <f>SUM(AV89:AV217)</f>
        <v>4467894</v>
      </c>
    </row>
    <row r="220" spans="1:48" ht="8.85" customHeight="1" x14ac:dyDescent="0.25">
      <c r="A220" s="31"/>
      <c r="B220" s="19"/>
      <c r="C220" s="11"/>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row>
    <row r="221" spans="1:48" ht="8.85" customHeight="1" x14ac:dyDescent="0.25">
      <c r="A221" s="31"/>
      <c r="B221" s="31"/>
      <c r="C221" s="30"/>
      <c r="D221" s="31"/>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row>
    <row r="222" spans="1:48" ht="8.85" customHeight="1" x14ac:dyDescent="0.25">
      <c r="A222" s="31"/>
      <c r="B222" s="31"/>
      <c r="C222" s="30"/>
      <c r="D222" s="31"/>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row>
    <row r="223" spans="1:48" ht="8.85" customHeight="1" x14ac:dyDescent="0.25">
      <c r="A223" s="31"/>
      <c r="B223" s="31"/>
      <c r="C223" s="30"/>
      <c r="D223" s="31"/>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row>
    <row r="224" spans="1:48" ht="8.85" customHeight="1" x14ac:dyDescent="0.25">
      <c r="A224" s="31"/>
      <c r="B224" s="31"/>
      <c r="C224" s="30"/>
      <c r="D224" s="31"/>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row>
    <row r="225" spans="1:48" ht="1.7" customHeight="1" x14ac:dyDescent="0.25">
      <c r="A225" s="31"/>
      <c r="B225" s="31"/>
      <c r="C225" s="30"/>
      <c r="D225" s="31"/>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row>
    <row r="226" spans="1:48" ht="8.85" customHeight="1" x14ac:dyDescent="0.25">
      <c r="A226" s="31"/>
      <c r="B226" s="31"/>
      <c r="C226" s="30"/>
      <c r="D226" s="31"/>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row>
    <row r="227" spans="1:48" s="15" customFormat="1" ht="10.5" customHeight="1" x14ac:dyDescent="0.25">
      <c r="A227" s="49" t="s">
        <v>588</v>
      </c>
      <c r="B227" s="12"/>
      <c r="C227" s="12"/>
      <c r="D227" s="12"/>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50" t="s">
        <v>589</v>
      </c>
      <c r="AP227" s="10"/>
      <c r="AQ227" s="10"/>
      <c r="AR227" s="10"/>
      <c r="AS227" s="10"/>
      <c r="AT227" s="10"/>
      <c r="AU227" s="10"/>
      <c r="AV227" s="10"/>
    </row>
    <row r="228" spans="1:48" s="15" customFormat="1" ht="10.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2"/>
      <c r="V228" s="10"/>
      <c r="W228" s="13" t="s">
        <v>45</v>
      </c>
      <c r="X228" s="10"/>
      <c r="Y228" s="12"/>
      <c r="Z228" s="14" t="s">
        <v>46</v>
      </c>
      <c r="AA228" s="10"/>
      <c r="AB228" s="10"/>
      <c r="AC228" s="10"/>
      <c r="AD228" s="10"/>
      <c r="AE228" s="10"/>
      <c r="AF228" s="10"/>
      <c r="AG228" s="10"/>
      <c r="AH228" s="10"/>
      <c r="AI228" s="10"/>
      <c r="AJ228" s="10"/>
      <c r="AK228" s="10"/>
      <c r="AL228" s="12"/>
      <c r="AM228" s="10"/>
      <c r="AN228" s="13" t="s">
        <v>572</v>
      </c>
      <c r="AO228" s="10"/>
      <c r="AP228" s="10"/>
      <c r="AQ228" s="10"/>
      <c r="AR228" s="10"/>
      <c r="AS228" s="10"/>
      <c r="AT228" s="10"/>
      <c r="AU228" s="10"/>
      <c r="AV228" s="10"/>
    </row>
    <row r="229" spans="1:48" s="15" customFormat="1" ht="10.5" customHeight="1" x14ac:dyDescent="0.25">
      <c r="A229" s="16"/>
      <c r="B229" s="10"/>
      <c r="C229" s="10"/>
      <c r="D229" s="10"/>
      <c r="E229" s="10"/>
      <c r="F229" s="10"/>
      <c r="G229" s="10"/>
      <c r="H229" s="10"/>
      <c r="I229" s="10"/>
      <c r="J229" s="10"/>
      <c r="K229" s="10"/>
      <c r="L229" s="10"/>
      <c r="M229" s="10"/>
      <c r="N229" s="10"/>
      <c r="O229" s="10"/>
      <c r="P229" s="10"/>
      <c r="Q229" s="10"/>
      <c r="R229" s="10"/>
      <c r="S229" s="10"/>
      <c r="T229" s="10"/>
      <c r="U229" s="12"/>
      <c r="V229" s="10"/>
      <c r="W229" s="13" t="s">
        <v>573</v>
      </c>
      <c r="X229" s="10"/>
      <c r="Y229" s="12"/>
      <c r="Z229" s="14" t="s">
        <v>395</v>
      </c>
      <c r="AA229" s="10"/>
      <c r="AB229" s="10"/>
      <c r="AC229" s="10"/>
      <c r="AD229" s="10"/>
      <c r="AE229" s="10"/>
      <c r="AF229" s="10"/>
      <c r="AG229" s="10"/>
      <c r="AH229" s="10"/>
      <c r="AI229" s="10"/>
      <c r="AJ229" s="10"/>
      <c r="AK229" s="10"/>
      <c r="AL229" s="12"/>
      <c r="AM229" s="10"/>
      <c r="AN229" s="13" t="s">
        <v>223</v>
      </c>
      <c r="AO229" s="10"/>
      <c r="AP229" s="10"/>
      <c r="AQ229" s="10"/>
      <c r="AR229" s="10"/>
      <c r="AS229" s="10"/>
      <c r="AT229" s="10"/>
      <c r="AU229" s="10"/>
      <c r="AV229" s="10"/>
    </row>
    <row r="230" spans="1:48" s="15" customFormat="1" ht="10.5" customHeight="1" x14ac:dyDescent="0.25">
      <c r="A230" s="17"/>
      <c r="B230" s="10"/>
      <c r="C230" s="10"/>
      <c r="D230" s="10"/>
      <c r="E230" s="10"/>
      <c r="F230" s="10"/>
      <c r="G230" s="10"/>
      <c r="H230" s="10"/>
      <c r="I230" s="10"/>
      <c r="J230" s="10"/>
      <c r="K230" s="10"/>
      <c r="L230" s="10"/>
      <c r="M230" s="10"/>
      <c r="N230" s="10"/>
      <c r="O230" s="10"/>
      <c r="P230" s="10"/>
      <c r="Q230" s="10"/>
      <c r="R230" s="10"/>
      <c r="S230" s="10"/>
      <c r="T230" s="10"/>
      <c r="U230" s="12"/>
      <c r="V230" s="10"/>
      <c r="W230" s="13" t="s">
        <v>51</v>
      </c>
      <c r="X230" s="10"/>
      <c r="Y230" s="12"/>
      <c r="Z230" s="18" t="s">
        <v>52</v>
      </c>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row>
    <row r="231" spans="1:48" ht="7.5" customHeight="1" x14ac:dyDescent="0.25">
      <c r="A231" s="19"/>
      <c r="B231" s="19"/>
      <c r="C231" s="11"/>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row>
    <row r="232" spans="1:48" ht="9.6" customHeight="1"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21" t="s">
        <v>507</v>
      </c>
      <c r="AA232" s="21"/>
      <c r="AB232" s="21"/>
      <c r="AC232" s="21"/>
      <c r="AD232" s="21"/>
      <c r="AE232" s="21"/>
      <c r="AF232" s="21"/>
      <c r="AG232" s="21"/>
      <c r="AH232" s="21"/>
      <c r="AI232" s="21"/>
      <c r="AJ232" s="21"/>
      <c r="AK232" s="21"/>
      <c r="AL232" s="21"/>
      <c r="AM232" s="11"/>
      <c r="AN232" s="11"/>
      <c r="AO232" s="11"/>
      <c r="AP232" s="11"/>
      <c r="AQ232" s="11"/>
      <c r="AR232" s="11"/>
      <c r="AS232" s="11"/>
      <c r="AT232" s="11"/>
      <c r="AU232" s="11"/>
      <c r="AV232" s="11"/>
    </row>
    <row r="233" spans="1:48" ht="9.6" customHeight="1"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row>
    <row r="234" spans="1:48" ht="9.6" customHeight="1" x14ac:dyDescent="0.25">
      <c r="A234" s="11"/>
      <c r="B234" s="11"/>
      <c r="C234" s="11"/>
      <c r="D234" s="11"/>
      <c r="E234" s="22" t="s">
        <v>574</v>
      </c>
      <c r="F234" s="22"/>
      <c r="G234" s="22"/>
      <c r="H234" s="22"/>
      <c r="I234" s="22"/>
      <c r="J234" s="11"/>
      <c r="K234" s="11"/>
      <c r="L234" s="11"/>
      <c r="M234" s="11"/>
      <c r="N234" s="11"/>
      <c r="O234" s="11"/>
      <c r="P234" s="11"/>
      <c r="Q234" s="11"/>
      <c r="R234" s="11"/>
      <c r="S234" s="11"/>
      <c r="T234" s="11"/>
      <c r="U234" s="11"/>
      <c r="V234" s="11"/>
      <c r="W234" s="11"/>
      <c r="X234" s="11"/>
      <c r="Y234" s="11"/>
      <c r="Z234" s="11"/>
      <c r="AA234" s="11"/>
      <c r="AB234" s="11"/>
      <c r="AC234" s="11"/>
      <c r="AD234" s="21" t="s">
        <v>400</v>
      </c>
      <c r="AE234" s="21"/>
      <c r="AF234" s="21"/>
      <c r="AG234" s="21"/>
      <c r="AH234" s="21"/>
      <c r="AI234" s="21"/>
      <c r="AJ234" s="21"/>
      <c r="AK234" s="11"/>
      <c r="AL234" s="11"/>
      <c r="AM234" s="11"/>
      <c r="AN234" s="11"/>
      <c r="AO234" s="11"/>
      <c r="AP234" s="11"/>
      <c r="AQ234" s="11"/>
      <c r="AR234" s="11"/>
      <c r="AS234" s="11"/>
      <c r="AT234" s="11"/>
      <c r="AU234" s="11"/>
      <c r="AV234" s="11"/>
    </row>
    <row r="235" spans="1:48" ht="9.6" customHeight="1" x14ac:dyDescent="0.25">
      <c r="A235" s="11"/>
      <c r="B235" s="11"/>
      <c r="C235" s="11"/>
      <c r="D235" s="11"/>
      <c r="E235" s="21" t="s">
        <v>575</v>
      </c>
      <c r="F235" s="21"/>
      <c r="G235" s="21"/>
      <c r="H235" s="21"/>
      <c r="I235" s="21"/>
      <c r="J235" s="11"/>
      <c r="K235" s="21" t="s">
        <v>576</v>
      </c>
      <c r="L235" s="21"/>
      <c r="M235" s="21"/>
      <c r="N235" s="21"/>
      <c r="O235" s="21"/>
      <c r="P235" s="11"/>
      <c r="Q235" s="21" t="s">
        <v>577</v>
      </c>
      <c r="R235" s="21"/>
      <c r="S235" s="21"/>
      <c r="T235" s="21"/>
      <c r="U235" s="2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row>
    <row r="236" spans="1:48" ht="9.6" customHeight="1" x14ac:dyDescent="0.25">
      <c r="A236" s="11"/>
      <c r="B236" s="11"/>
      <c r="C236" s="11"/>
      <c r="D236" s="11"/>
      <c r="I236" s="23"/>
      <c r="V236" s="11"/>
      <c r="W236" s="11"/>
      <c r="X236" s="11"/>
      <c r="Y236" s="11"/>
      <c r="Z236" s="21" t="s">
        <v>435</v>
      </c>
      <c r="AA236" s="21"/>
      <c r="AB236" s="24"/>
      <c r="AC236" s="11"/>
      <c r="AD236" s="21" t="s">
        <v>62</v>
      </c>
      <c r="AE236" s="21"/>
      <c r="AF236" s="21"/>
      <c r="AG236" s="11"/>
      <c r="AH236" s="21" t="s">
        <v>63</v>
      </c>
      <c r="AI236" s="21"/>
      <c r="AJ236" s="21"/>
      <c r="AK236" s="11"/>
      <c r="AL236" s="11"/>
      <c r="AM236" s="11"/>
      <c r="AN236" s="11"/>
      <c r="AO236" s="11"/>
      <c r="AP236" s="11"/>
      <c r="AQ236" s="11"/>
      <c r="AR236" s="25" t="s">
        <v>574</v>
      </c>
      <c r="AS236" s="11"/>
      <c r="AT236" s="11"/>
      <c r="AU236" s="11"/>
      <c r="AV236" s="25" t="s">
        <v>578</v>
      </c>
    </row>
    <row r="237" spans="1:48" ht="9.6" customHeight="1" x14ac:dyDescent="0.25">
      <c r="A237" s="11"/>
      <c r="B237" s="11"/>
      <c r="C237" s="11"/>
      <c r="D237" s="11"/>
      <c r="E237" s="11"/>
      <c r="F237" s="11"/>
      <c r="G237" s="11"/>
      <c r="H237" s="11"/>
      <c r="I237" s="25" t="s">
        <v>67</v>
      </c>
      <c r="J237" s="11"/>
      <c r="K237" s="11"/>
      <c r="L237" s="11"/>
      <c r="M237" s="11"/>
      <c r="N237" s="11"/>
      <c r="O237" s="25" t="s">
        <v>67</v>
      </c>
      <c r="P237" s="11"/>
      <c r="Q237" s="11"/>
      <c r="R237" s="11"/>
      <c r="S237" s="11"/>
      <c r="T237" s="11"/>
      <c r="U237" s="25" t="s">
        <v>67</v>
      </c>
      <c r="V237" s="11"/>
      <c r="W237" s="11"/>
      <c r="X237" s="11"/>
      <c r="Y237" s="11"/>
      <c r="Z237" s="11"/>
      <c r="AA237" s="11"/>
      <c r="AB237" s="26" t="s">
        <v>269</v>
      </c>
      <c r="AC237" s="11"/>
      <c r="AD237" s="11"/>
      <c r="AE237" s="11"/>
      <c r="AF237" s="26" t="s">
        <v>269</v>
      </c>
      <c r="AG237" s="11"/>
      <c r="AH237" s="11"/>
      <c r="AI237" s="11"/>
      <c r="AJ237" s="26" t="s">
        <v>269</v>
      </c>
      <c r="AK237" s="11"/>
      <c r="AL237" s="25" t="s">
        <v>412</v>
      </c>
      <c r="AM237" s="11"/>
      <c r="AN237" s="11"/>
      <c r="AO237" s="11"/>
      <c r="AP237" s="11"/>
      <c r="AQ237" s="11"/>
      <c r="AR237" s="25" t="s">
        <v>374</v>
      </c>
      <c r="AS237" s="11"/>
      <c r="AT237" s="25" t="s">
        <v>579</v>
      </c>
      <c r="AU237" s="11"/>
      <c r="AV237" s="25" t="s">
        <v>580</v>
      </c>
    </row>
    <row r="238" spans="1:48" ht="9.6" customHeight="1" x14ac:dyDescent="0.25">
      <c r="A238" s="27" t="s">
        <v>74</v>
      </c>
      <c r="B238" s="11"/>
      <c r="C238" s="27" t="s">
        <v>76</v>
      </c>
      <c r="D238" s="11"/>
      <c r="E238" s="27" t="s">
        <v>77</v>
      </c>
      <c r="F238" s="11"/>
      <c r="G238" s="27" t="s">
        <v>438</v>
      </c>
      <c r="H238" s="11"/>
      <c r="I238" s="27" t="s">
        <v>83</v>
      </c>
      <c r="J238" s="11"/>
      <c r="K238" s="27" t="s">
        <v>77</v>
      </c>
      <c r="L238" s="11"/>
      <c r="M238" s="27" t="s">
        <v>438</v>
      </c>
      <c r="N238" s="11"/>
      <c r="O238" s="27" t="s">
        <v>83</v>
      </c>
      <c r="P238" s="11"/>
      <c r="Q238" s="27" t="s">
        <v>77</v>
      </c>
      <c r="R238" s="11"/>
      <c r="S238" s="27" t="s">
        <v>438</v>
      </c>
      <c r="T238" s="11"/>
      <c r="U238" s="27" t="s">
        <v>83</v>
      </c>
      <c r="V238" s="11"/>
      <c r="W238" s="27" t="s">
        <v>68</v>
      </c>
      <c r="X238" s="11"/>
      <c r="Y238" s="11"/>
      <c r="Z238" s="27" t="s">
        <v>77</v>
      </c>
      <c r="AA238" s="11"/>
      <c r="AB238" s="28" t="s">
        <v>376</v>
      </c>
      <c r="AC238" s="11"/>
      <c r="AD238" s="27" t="s">
        <v>77</v>
      </c>
      <c r="AE238" s="11"/>
      <c r="AF238" s="28" t="s">
        <v>376</v>
      </c>
      <c r="AG238" s="11"/>
      <c r="AH238" s="27" t="s">
        <v>77</v>
      </c>
      <c r="AI238" s="11"/>
      <c r="AJ238" s="28" t="s">
        <v>376</v>
      </c>
      <c r="AK238" s="11"/>
      <c r="AL238" s="27" t="s">
        <v>581</v>
      </c>
      <c r="AM238" s="11"/>
      <c r="AN238" s="27" t="s">
        <v>74</v>
      </c>
      <c r="AO238" s="11"/>
      <c r="AP238" s="11"/>
      <c r="AQ238" s="11"/>
      <c r="AR238" s="29" t="s">
        <v>383</v>
      </c>
      <c r="AS238" s="11"/>
      <c r="AT238" s="29" t="s">
        <v>582</v>
      </c>
      <c r="AU238" s="11"/>
      <c r="AV238" s="29" t="s">
        <v>583</v>
      </c>
    </row>
    <row r="239" spans="1:48" ht="8.85" customHeight="1"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row>
    <row r="240" spans="1:48" ht="8.85" customHeight="1" x14ac:dyDescent="0.25">
      <c r="A240" s="30"/>
      <c r="B240" s="30" t="s">
        <v>224</v>
      </c>
      <c r="C240" s="30"/>
      <c r="D240" s="30"/>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row>
    <row r="241" spans="1:48" ht="8.85" customHeight="1" x14ac:dyDescent="0.25">
      <c r="A241" s="11">
        <v>1</v>
      </c>
      <c r="B241" s="25"/>
      <c r="C241" s="11" t="s">
        <v>225</v>
      </c>
      <c r="D241" s="31"/>
      <c r="E241" s="34">
        <v>1054210</v>
      </c>
      <c r="F241" s="31"/>
      <c r="G241" s="32">
        <f>(E241/$AP241)</f>
        <v>128.70345501159809</v>
      </c>
      <c r="H241" s="31"/>
      <c r="I241" s="33">
        <f>IF(G$287&gt;0,G241/G$287*100,0)</f>
        <v>158.83670730805187</v>
      </c>
      <c r="J241" s="19"/>
      <c r="K241" s="34">
        <v>0</v>
      </c>
      <c r="L241" s="31"/>
      <c r="M241" s="32">
        <f>(K241/$AP241)</f>
        <v>0</v>
      </c>
      <c r="N241" s="31"/>
      <c r="O241" s="33">
        <f>IF(M$287&gt;0,M241/M$287*100,0)</f>
        <v>0</v>
      </c>
      <c r="P241" s="19"/>
      <c r="Q241" s="34">
        <v>0</v>
      </c>
      <c r="R241" s="31"/>
      <c r="S241" s="32">
        <f>(Q241/$AP241)</f>
        <v>0</v>
      </c>
      <c r="T241" s="31"/>
      <c r="U241" s="33">
        <f>IF(S$287&gt;0,S241/S$287*100,0)</f>
        <v>0</v>
      </c>
      <c r="V241" s="19"/>
      <c r="W241" s="34">
        <f>(E241+K241+Q241)</f>
        <v>1054210</v>
      </c>
      <c r="X241" s="19"/>
      <c r="Y241" s="19"/>
      <c r="Z241" s="34">
        <v>51490</v>
      </c>
      <c r="AA241" s="19"/>
      <c r="AB241" s="33">
        <f>IF($W241&gt;0,Z241/$W241*100,0)</f>
        <v>4.884226102958614</v>
      </c>
      <c r="AC241" s="19"/>
      <c r="AD241" s="34">
        <v>0</v>
      </c>
      <c r="AE241" s="19"/>
      <c r="AF241" s="33">
        <f>IF($W241&gt;0,AD241/$W241*100,0)</f>
        <v>0</v>
      </c>
      <c r="AG241" s="19"/>
      <c r="AH241" s="34">
        <v>0</v>
      </c>
      <c r="AI241" s="19"/>
      <c r="AJ241" s="33">
        <f>IF($W241&gt;0,AH241/$W241*100,0)</f>
        <v>0</v>
      </c>
      <c r="AK241" s="19"/>
      <c r="AL241" s="34">
        <v>0</v>
      </c>
      <c r="AM241" s="19"/>
      <c r="AN241" s="30">
        <v>1</v>
      </c>
      <c r="AO241" s="19"/>
      <c r="AP241" s="35">
        <v>8191</v>
      </c>
      <c r="AQ241" s="19"/>
      <c r="AR241" s="35">
        <f>IF(E241,AP241,0)</f>
        <v>8191</v>
      </c>
      <c r="AS241" s="19"/>
      <c r="AT241" s="35">
        <f>IF(K241,AP241,0)</f>
        <v>0</v>
      </c>
      <c r="AU241" s="19"/>
      <c r="AV241" s="35">
        <f>IF(Q241,AP241,0)</f>
        <v>0</v>
      </c>
    </row>
    <row r="242" spans="1:48" ht="8.85" customHeight="1" x14ac:dyDescent="0.25">
      <c r="A242" s="11">
        <v>2</v>
      </c>
      <c r="B242" s="25"/>
      <c r="C242" s="11" t="s">
        <v>226</v>
      </c>
      <c r="D242" s="31"/>
      <c r="E242" s="36">
        <v>653139</v>
      </c>
      <c r="F242" s="31"/>
      <c r="G242" s="33">
        <f>(E242/$AP242)</f>
        <v>90.399861591695498</v>
      </c>
      <c r="H242" s="31"/>
      <c r="I242" s="33">
        <f>IF(G$287&gt;0,G242/G$287*100,0)</f>
        <v>111.56511963905396</v>
      </c>
      <c r="J242" s="19"/>
      <c r="K242" s="36">
        <v>0</v>
      </c>
      <c r="L242" s="31"/>
      <c r="M242" s="33">
        <f>(K242/$AP242)</f>
        <v>0</v>
      </c>
      <c r="N242" s="31"/>
      <c r="O242" s="33">
        <f>IF(M$287&gt;0,M242/M$287*100,0)</f>
        <v>0</v>
      </c>
      <c r="P242" s="19"/>
      <c r="Q242" s="36">
        <v>0</v>
      </c>
      <c r="R242" s="31"/>
      <c r="S242" s="33">
        <f>(Q242/$AP242)</f>
        <v>0</v>
      </c>
      <c r="T242" s="31"/>
      <c r="U242" s="33">
        <f>IF(S$287&gt;0,S242/S$287*100,0)</f>
        <v>0</v>
      </c>
      <c r="V242" s="19"/>
      <c r="W242" s="36">
        <f>(E242+K242+Q242)</f>
        <v>653139</v>
      </c>
      <c r="X242" s="19"/>
      <c r="Y242" s="19"/>
      <c r="Z242" s="36">
        <v>3239</v>
      </c>
      <c r="AA242" s="19"/>
      <c r="AB242" s="33">
        <f>IF($W242&gt;0,Z242/$W242*100,0)</f>
        <v>0.49591281488320249</v>
      </c>
      <c r="AC242" s="19"/>
      <c r="AD242" s="36">
        <v>5000</v>
      </c>
      <c r="AE242" s="19"/>
      <c r="AF242" s="33">
        <f>IF($W242&gt;0,AD242/$W242*100,0)</f>
        <v>0.76553382970546846</v>
      </c>
      <c r="AG242" s="19"/>
      <c r="AH242" s="36">
        <v>0</v>
      </c>
      <c r="AI242" s="19"/>
      <c r="AJ242" s="33">
        <f>IF($W242&gt;0,AH242/$W242*100,0)</f>
        <v>0</v>
      </c>
      <c r="AK242" s="19"/>
      <c r="AL242" s="36">
        <v>0</v>
      </c>
      <c r="AM242" s="19"/>
      <c r="AN242" s="30">
        <v>2</v>
      </c>
      <c r="AO242" s="19"/>
      <c r="AP242" s="35">
        <v>7225</v>
      </c>
      <c r="AQ242" s="19"/>
      <c r="AR242" s="35">
        <f>IF(E242,AP242,0)</f>
        <v>7225</v>
      </c>
      <c r="AS242" s="19"/>
      <c r="AT242" s="35">
        <f>IF(K242,AP242,0)</f>
        <v>0</v>
      </c>
      <c r="AU242" s="19"/>
      <c r="AV242" s="35">
        <f>IF(Q242,AP242,0)</f>
        <v>0</v>
      </c>
    </row>
    <row r="243" spans="1:48" ht="8.85" customHeight="1" x14ac:dyDescent="0.25">
      <c r="A243" s="11">
        <v>3</v>
      </c>
      <c r="B243" s="25"/>
      <c r="C243" s="20" t="s">
        <v>140</v>
      </c>
      <c r="D243" s="31"/>
      <c r="E243" s="36">
        <v>170597</v>
      </c>
      <c r="F243" s="31"/>
      <c r="G243" s="33">
        <f>(E243/$AP243)</f>
        <v>27.640473104342192</v>
      </c>
      <c r="H243" s="31"/>
      <c r="I243" s="33">
        <f>IF(G$287&gt;0,G243/G$287*100,0)</f>
        <v>34.111918253747334</v>
      </c>
      <c r="J243" s="19"/>
      <c r="K243" s="36">
        <v>0</v>
      </c>
      <c r="L243" s="31"/>
      <c r="M243" s="33">
        <f>(K243/$AP243)</f>
        <v>0</v>
      </c>
      <c r="N243" s="31"/>
      <c r="O243" s="33">
        <f>IF(M$287&gt;0,M243/M$287*100,0)</f>
        <v>0</v>
      </c>
      <c r="P243" s="19"/>
      <c r="Q243" s="36">
        <v>0</v>
      </c>
      <c r="R243" s="31"/>
      <c r="S243" s="33">
        <f>(Q243/$AP243)</f>
        <v>0</v>
      </c>
      <c r="T243" s="31"/>
      <c r="U243" s="33">
        <f>IF(S$287&gt;0,S243/S$287*100,0)</f>
        <v>0</v>
      </c>
      <c r="V243" s="19"/>
      <c r="W243" s="36">
        <f>(E243+K243+Q243)</f>
        <v>170597</v>
      </c>
      <c r="X243" s="19"/>
      <c r="Y243" s="19"/>
      <c r="Z243" s="36">
        <v>0</v>
      </c>
      <c r="AA243" s="19"/>
      <c r="AB243" s="33">
        <f>IF($W243&gt;0,Z243/$W243*100,0)</f>
        <v>0</v>
      </c>
      <c r="AC243" s="19"/>
      <c r="AD243" s="36">
        <v>0</v>
      </c>
      <c r="AE243" s="19"/>
      <c r="AF243" s="33">
        <f>IF($W243&gt;0,AD243/$W243*100,0)</f>
        <v>0</v>
      </c>
      <c r="AG243" s="19"/>
      <c r="AH243" s="36">
        <v>0</v>
      </c>
      <c r="AI243" s="19"/>
      <c r="AJ243" s="33">
        <f>IF($W243&gt;0,AH243/$W243*100,0)</f>
        <v>0</v>
      </c>
      <c r="AK243" s="19"/>
      <c r="AL243" s="36">
        <v>0</v>
      </c>
      <c r="AM243" s="19"/>
      <c r="AN243" s="30">
        <v>3</v>
      </c>
      <c r="AO243" s="19"/>
      <c r="AP243" s="35">
        <v>6172</v>
      </c>
      <c r="AQ243" s="19"/>
      <c r="AR243" s="35">
        <f>IF(E243,AP243,0)</f>
        <v>6172</v>
      </c>
      <c r="AS243" s="19"/>
      <c r="AT243" s="35">
        <f>IF(K243,AP243,0)</f>
        <v>0</v>
      </c>
      <c r="AU243" s="19"/>
      <c r="AV243" s="35">
        <f>IF(Q243,AP243,0)</f>
        <v>0</v>
      </c>
    </row>
    <row r="244" spans="1:48" ht="8.85" customHeight="1" x14ac:dyDescent="0.25">
      <c r="A244" s="11">
        <v>4</v>
      </c>
      <c r="B244" s="25"/>
      <c r="C244" s="20" t="s">
        <v>227</v>
      </c>
      <c r="D244" s="31"/>
      <c r="E244" s="36">
        <v>153710</v>
      </c>
      <c r="F244" s="31"/>
      <c r="G244" s="33">
        <f>(E244/$AP244)</f>
        <v>36.728793309438473</v>
      </c>
      <c r="H244" s="31"/>
      <c r="I244" s="33">
        <f>IF(G$287&gt;0,G244/G$287*100,0)</f>
        <v>45.32808068084492</v>
      </c>
      <c r="J244" s="19"/>
      <c r="K244" s="36">
        <v>0</v>
      </c>
      <c r="L244" s="31"/>
      <c r="M244" s="33">
        <f>(K244/$AP244)</f>
        <v>0</v>
      </c>
      <c r="N244" s="31"/>
      <c r="O244" s="33">
        <f>IF(M$287&gt;0,M244/M$287*100,0)</f>
        <v>0</v>
      </c>
      <c r="P244" s="19"/>
      <c r="Q244" s="36">
        <v>0</v>
      </c>
      <c r="R244" s="31"/>
      <c r="S244" s="33">
        <f>(Q244/$AP244)</f>
        <v>0</v>
      </c>
      <c r="T244" s="31"/>
      <c r="U244" s="33">
        <f>IF(S$287&gt;0,S244/S$287*100,0)</f>
        <v>0</v>
      </c>
      <c r="V244" s="19"/>
      <c r="W244" s="36">
        <f>(E244+K244+Q244)</f>
        <v>153710</v>
      </c>
      <c r="X244" s="19"/>
      <c r="Y244" s="19"/>
      <c r="Z244" s="36">
        <v>0</v>
      </c>
      <c r="AA244" s="19"/>
      <c r="AB244" s="33">
        <f>IF($W244&gt;0,Z244/$W244*100,0)</f>
        <v>0</v>
      </c>
      <c r="AC244" s="19"/>
      <c r="AD244" s="36">
        <v>0</v>
      </c>
      <c r="AE244" s="19"/>
      <c r="AF244" s="33">
        <f>IF($W244&gt;0,AD244/$W244*100,0)</f>
        <v>0</v>
      </c>
      <c r="AG244" s="19"/>
      <c r="AH244" s="36">
        <v>0</v>
      </c>
      <c r="AI244" s="19"/>
      <c r="AJ244" s="33">
        <f>IF($W244&gt;0,AH244/$W244*100,0)</f>
        <v>0</v>
      </c>
      <c r="AK244" s="19"/>
      <c r="AL244" s="36">
        <v>51933</v>
      </c>
      <c r="AM244" s="19"/>
      <c r="AN244" s="30">
        <v>4</v>
      </c>
      <c r="AO244" s="19"/>
      <c r="AP244" s="35">
        <v>4185</v>
      </c>
      <c r="AQ244" s="19"/>
      <c r="AR244" s="35">
        <f>IF(E244,AP244,0)</f>
        <v>4185</v>
      </c>
      <c r="AS244" s="19"/>
      <c r="AT244" s="35">
        <f>IF(K244,AP244,0)</f>
        <v>0</v>
      </c>
      <c r="AU244" s="19"/>
      <c r="AV244" s="35">
        <f>IF(Q244,AP244,0)</f>
        <v>0</v>
      </c>
    </row>
    <row r="245" spans="1:48" ht="8.85" customHeight="1" x14ac:dyDescent="0.25">
      <c r="A245" s="11">
        <v>5</v>
      </c>
      <c r="B245" s="25"/>
      <c r="C245" s="11" t="s">
        <v>228</v>
      </c>
      <c r="D245" s="31"/>
      <c r="E245" s="36">
        <v>4402</v>
      </c>
      <c r="F245" s="31"/>
      <c r="G245" s="47">
        <f>(E245/$AP245)</f>
        <v>0.78411115069469184</v>
      </c>
      <c r="H245" s="31"/>
      <c r="I245" s="47">
        <f>IF(G$287&gt;0,G245/G$287*100,0)</f>
        <v>0.96769456055899294</v>
      </c>
      <c r="J245" s="19"/>
      <c r="K245" s="36">
        <v>0</v>
      </c>
      <c r="L245" s="31"/>
      <c r="M245" s="47">
        <f>(K245/$AP245)</f>
        <v>0</v>
      </c>
      <c r="N245" s="31"/>
      <c r="O245" s="47">
        <f>IF(M$287&gt;0,M245/M$287*100,0)</f>
        <v>0</v>
      </c>
      <c r="P245" s="19"/>
      <c r="Q245" s="36">
        <v>0</v>
      </c>
      <c r="R245" s="31"/>
      <c r="S245" s="47">
        <f>(Q245/$AP245)</f>
        <v>0</v>
      </c>
      <c r="T245" s="31"/>
      <c r="U245" s="47">
        <f>IF(S$287&gt;0,S245/S$287*100,0)</f>
        <v>0</v>
      </c>
      <c r="V245" s="19"/>
      <c r="W245" s="36">
        <f>(E245+K245+Q245)</f>
        <v>4402</v>
      </c>
      <c r="X245" s="19"/>
      <c r="Y245" s="19"/>
      <c r="Z245" s="36">
        <v>0</v>
      </c>
      <c r="AA245" s="19"/>
      <c r="AB245" s="47">
        <f>IF($W245&gt;0,Z245/$W245*100,0)</f>
        <v>0</v>
      </c>
      <c r="AC245" s="19"/>
      <c r="AD245" s="36">
        <v>0</v>
      </c>
      <c r="AE245" s="19"/>
      <c r="AF245" s="47">
        <f>IF($W245&gt;0,AD245/$W245*100,0)</f>
        <v>0</v>
      </c>
      <c r="AG245" s="19"/>
      <c r="AH245" s="36">
        <v>0</v>
      </c>
      <c r="AI245" s="19"/>
      <c r="AJ245" s="47">
        <f>IF($W245&gt;0,AH245/$W245*100,0)</f>
        <v>0</v>
      </c>
      <c r="AK245" s="19"/>
      <c r="AL245" s="36">
        <v>0</v>
      </c>
      <c r="AM245" s="19"/>
      <c r="AN245" s="30">
        <v>5</v>
      </c>
      <c r="AO245" s="19"/>
      <c r="AP245" s="35">
        <v>5614</v>
      </c>
      <c r="AQ245" s="19"/>
      <c r="AR245" s="35">
        <f>IF(E245,AP245,0)</f>
        <v>5614</v>
      </c>
      <c r="AS245" s="19"/>
      <c r="AT245" s="35">
        <f>IF(K245,AP245,0)</f>
        <v>0</v>
      </c>
      <c r="AU245" s="19"/>
      <c r="AV245" s="35">
        <f>IF(Q245,AP245,0)</f>
        <v>0</v>
      </c>
    </row>
    <row r="246" spans="1:48" ht="8.85" customHeight="1" x14ac:dyDescent="0.25">
      <c r="A246" s="57"/>
      <c r="B246" s="11"/>
      <c r="C246" s="11"/>
      <c r="D246" s="31"/>
      <c r="E246" s="31"/>
      <c r="F246" s="31"/>
      <c r="G246" s="38"/>
      <c r="H246" s="31"/>
      <c r="I246" s="38"/>
      <c r="J246" s="19"/>
      <c r="K246" s="31"/>
      <c r="L246" s="31"/>
      <c r="M246" s="38"/>
      <c r="N246" s="31"/>
      <c r="O246" s="38"/>
      <c r="P246" s="19"/>
      <c r="Q246" s="31"/>
      <c r="R246" s="31"/>
      <c r="S246" s="38"/>
      <c r="T246" s="31"/>
      <c r="U246" s="38"/>
      <c r="V246" s="19"/>
      <c r="W246" s="30"/>
      <c r="X246" s="19"/>
      <c r="Y246" s="19"/>
      <c r="Z246" s="31"/>
      <c r="AA246" s="19"/>
      <c r="AB246" s="38"/>
      <c r="AC246" s="19"/>
      <c r="AD246" s="31"/>
      <c r="AE246" s="19"/>
      <c r="AF246" s="38"/>
      <c r="AG246" s="19"/>
      <c r="AH246" s="31"/>
      <c r="AI246" s="19"/>
      <c r="AJ246" s="38"/>
      <c r="AK246" s="19"/>
      <c r="AL246" s="31"/>
      <c r="AM246" s="19"/>
      <c r="AN246" s="39"/>
      <c r="AO246" s="19"/>
      <c r="AP246" s="40"/>
      <c r="AQ246" s="19"/>
      <c r="AR246" s="19"/>
      <c r="AS246" s="19"/>
      <c r="AT246" s="19"/>
      <c r="AU246" s="19"/>
      <c r="AV246" s="19"/>
    </row>
    <row r="247" spans="1:48" ht="8.85" customHeight="1" x14ac:dyDescent="0.25">
      <c r="A247" s="11">
        <v>6</v>
      </c>
      <c r="B247" s="25"/>
      <c r="C247" s="11" t="s">
        <v>229</v>
      </c>
      <c r="D247" s="31"/>
      <c r="E247" s="36">
        <v>3226892</v>
      </c>
      <c r="F247" s="31"/>
      <c r="G247" s="47">
        <f>(E247/$AP247)</f>
        <v>75.713092444861573</v>
      </c>
      <c r="H247" s="31"/>
      <c r="I247" s="47">
        <f>IF(G$287&gt;0,G247/G$287*100,0)</f>
        <v>93.439747231092042</v>
      </c>
      <c r="J247" s="19"/>
      <c r="K247" s="36">
        <v>0</v>
      </c>
      <c r="L247" s="31"/>
      <c r="M247" s="47">
        <f>(K247/$AP247)</f>
        <v>0</v>
      </c>
      <c r="N247" s="31"/>
      <c r="O247" s="47">
        <f>IF(M$287&gt;0,M247/M$287*100,0)</f>
        <v>0</v>
      </c>
      <c r="P247" s="19"/>
      <c r="Q247" s="36">
        <v>0</v>
      </c>
      <c r="R247" s="31"/>
      <c r="S247" s="47">
        <f>(Q247/$AP247)</f>
        <v>0</v>
      </c>
      <c r="T247" s="31"/>
      <c r="U247" s="47">
        <f>IF(S$287&gt;0,S247/S$287*100,0)</f>
        <v>0</v>
      </c>
      <c r="V247" s="19"/>
      <c r="W247" s="36">
        <f>(E247+K247+Q247)</f>
        <v>3226892</v>
      </c>
      <c r="X247" s="19"/>
      <c r="Y247" s="19"/>
      <c r="Z247" s="36">
        <v>0</v>
      </c>
      <c r="AA247" s="19"/>
      <c r="AB247" s="47">
        <f>IF($W247&gt;0,Z247/$W247*100,0)</f>
        <v>0</v>
      </c>
      <c r="AC247" s="19"/>
      <c r="AD247" s="36">
        <v>0</v>
      </c>
      <c r="AE247" s="19"/>
      <c r="AF247" s="47">
        <f>IF($W247&gt;0,AD247/$W247*100,0)</f>
        <v>0</v>
      </c>
      <c r="AG247" s="19"/>
      <c r="AH247" s="36">
        <v>553855</v>
      </c>
      <c r="AI247" s="19"/>
      <c r="AJ247" s="47">
        <f>IF($W247&gt;0,AH247/$W247*100,0)</f>
        <v>17.163729061896092</v>
      </c>
      <c r="AK247" s="19"/>
      <c r="AL247" s="36">
        <v>6289</v>
      </c>
      <c r="AM247" s="19"/>
      <c r="AN247" s="30">
        <v>6</v>
      </c>
      <c r="AO247" s="19"/>
      <c r="AP247" s="35">
        <v>42620</v>
      </c>
      <c r="AQ247" s="19"/>
      <c r="AR247" s="35">
        <f>IF(E247,AP247,0)</f>
        <v>42620</v>
      </c>
      <c r="AS247" s="19"/>
      <c r="AT247" s="35">
        <f>IF(K247,AP247,0)</f>
        <v>0</v>
      </c>
      <c r="AU247" s="19"/>
      <c r="AV247" s="35">
        <f>IF(Q247,AP247,0)</f>
        <v>0</v>
      </c>
    </row>
    <row r="248" spans="1:48" ht="8.85" customHeight="1" x14ac:dyDescent="0.25">
      <c r="A248" s="11">
        <v>7</v>
      </c>
      <c r="B248" s="25"/>
      <c r="C248" s="11" t="s">
        <v>230</v>
      </c>
      <c r="D248" s="31"/>
      <c r="E248" s="36">
        <v>461565</v>
      </c>
      <c r="F248" s="31"/>
      <c r="G248" s="47">
        <f>(E248/$AP248)</f>
        <v>127.46893123446561</v>
      </c>
      <c r="H248" s="31"/>
      <c r="I248" s="47">
        <f>IF(G$287&gt;0,G248/G$287*100,0)</f>
        <v>157.31314531948249</v>
      </c>
      <c r="J248" s="19"/>
      <c r="K248" s="36">
        <v>0</v>
      </c>
      <c r="L248" s="31"/>
      <c r="M248" s="47">
        <f>(K248/$AP248)</f>
        <v>0</v>
      </c>
      <c r="N248" s="31"/>
      <c r="O248" s="47">
        <f>IF(M$287&gt;0,M248/M$287*100,0)</f>
        <v>0</v>
      </c>
      <c r="P248" s="19"/>
      <c r="Q248" s="36">
        <v>0</v>
      </c>
      <c r="R248" s="31"/>
      <c r="S248" s="47">
        <f>(Q248/$AP248)</f>
        <v>0</v>
      </c>
      <c r="T248" s="31"/>
      <c r="U248" s="47">
        <f>IF(S$287&gt;0,S248/S$287*100,0)</f>
        <v>0</v>
      </c>
      <c r="V248" s="19"/>
      <c r="W248" s="36">
        <f>(E248+K248+Q248)</f>
        <v>461565</v>
      </c>
      <c r="X248" s="19"/>
      <c r="Y248" s="19"/>
      <c r="Z248" s="36">
        <v>96456</v>
      </c>
      <c r="AA248" s="19"/>
      <c r="AB248" s="47">
        <f>IF($W248&gt;0,Z248/$W248*100,0)</f>
        <v>20.897598388092682</v>
      </c>
      <c r="AC248" s="19"/>
      <c r="AD248" s="36">
        <v>277400</v>
      </c>
      <c r="AE248" s="19"/>
      <c r="AF248" s="47">
        <f>IF($W248&gt;0,AD248/$W248*100,0)</f>
        <v>60.099877590371889</v>
      </c>
      <c r="AG248" s="19"/>
      <c r="AH248" s="36">
        <v>0</v>
      </c>
      <c r="AI248" s="19"/>
      <c r="AJ248" s="47">
        <f>IF($W248&gt;0,AH248/$W248*100,0)</f>
        <v>0</v>
      </c>
      <c r="AK248" s="19"/>
      <c r="AL248" s="36">
        <v>40021</v>
      </c>
      <c r="AM248" s="19"/>
      <c r="AN248" s="30">
        <v>7</v>
      </c>
      <c r="AO248" s="19"/>
      <c r="AP248" s="35">
        <v>3621</v>
      </c>
      <c r="AQ248" s="19"/>
      <c r="AR248" s="35">
        <f>IF(E248,AP248,0)</f>
        <v>3621</v>
      </c>
      <c r="AS248" s="19"/>
      <c r="AT248" s="35">
        <f>IF(K248,AP248,0)</f>
        <v>0</v>
      </c>
      <c r="AU248" s="19"/>
      <c r="AV248" s="35">
        <f>IF(Q248,AP248,0)</f>
        <v>0</v>
      </c>
    </row>
    <row r="249" spans="1:48" ht="8.85" customHeight="1" x14ac:dyDescent="0.25">
      <c r="A249" s="11">
        <v>8</v>
      </c>
      <c r="B249" s="25"/>
      <c r="C249" s="11" t="s">
        <v>231</v>
      </c>
      <c r="D249" s="31"/>
      <c r="E249" s="36">
        <v>225657</v>
      </c>
      <c r="F249" s="31"/>
      <c r="G249" s="47">
        <f>(E249/$AP249)</f>
        <v>41.450587803085966</v>
      </c>
      <c r="H249" s="31"/>
      <c r="I249" s="47">
        <f>IF(G$287&gt;0,G249/G$287*100,0)</f>
        <v>51.155385704542013</v>
      </c>
      <c r="J249" s="19"/>
      <c r="K249" s="36">
        <v>0</v>
      </c>
      <c r="L249" s="31"/>
      <c r="M249" s="47">
        <f>(K249/$AP249)</f>
        <v>0</v>
      </c>
      <c r="N249" s="31"/>
      <c r="O249" s="47">
        <f>IF(M$287&gt;0,M249/M$287*100,0)</f>
        <v>0</v>
      </c>
      <c r="P249" s="19"/>
      <c r="Q249" s="36">
        <v>0</v>
      </c>
      <c r="R249" s="31"/>
      <c r="S249" s="47">
        <f>(Q249/$AP249)</f>
        <v>0</v>
      </c>
      <c r="T249" s="31"/>
      <c r="U249" s="47">
        <f>IF(S$287&gt;0,S249/S$287*100,0)</f>
        <v>0</v>
      </c>
      <c r="V249" s="19"/>
      <c r="W249" s="36">
        <f>(E249+K249+Q249)</f>
        <v>225657</v>
      </c>
      <c r="X249" s="19"/>
      <c r="Y249" s="19"/>
      <c r="Z249" s="36">
        <v>0</v>
      </c>
      <c r="AA249" s="19"/>
      <c r="AB249" s="47">
        <f>IF($W249&gt;0,Z249/$W249*100,0)</f>
        <v>0</v>
      </c>
      <c r="AC249" s="19"/>
      <c r="AD249" s="36">
        <v>0</v>
      </c>
      <c r="AE249" s="19"/>
      <c r="AF249" s="47">
        <f>IF($W249&gt;0,AD249/$W249*100,0)</f>
        <v>0</v>
      </c>
      <c r="AG249" s="19"/>
      <c r="AH249" s="36">
        <v>0</v>
      </c>
      <c r="AI249" s="19"/>
      <c r="AJ249" s="47">
        <f>IF($W249&gt;0,AH249/$W249*100,0)</f>
        <v>0</v>
      </c>
      <c r="AK249" s="19"/>
      <c r="AL249" s="36">
        <v>0</v>
      </c>
      <c r="AM249" s="19"/>
      <c r="AN249" s="30">
        <v>8</v>
      </c>
      <c r="AO249" s="19"/>
      <c r="AP249" s="35">
        <v>5444</v>
      </c>
      <c r="AQ249" s="19"/>
      <c r="AR249" s="35">
        <f>IF(E249,AP249,0)</f>
        <v>5444</v>
      </c>
      <c r="AS249" s="19"/>
      <c r="AT249" s="35">
        <f>IF(K249,AP249,0)</f>
        <v>0</v>
      </c>
      <c r="AU249" s="19"/>
      <c r="AV249" s="35">
        <f>IF(Q249,AP249,0)</f>
        <v>0</v>
      </c>
    </row>
    <row r="250" spans="1:48" ht="8.85" customHeight="1" x14ac:dyDescent="0.25">
      <c r="A250" s="11">
        <v>9</v>
      </c>
      <c r="B250" s="25"/>
      <c r="C250" s="11" t="s">
        <v>232</v>
      </c>
      <c r="D250" s="31"/>
      <c r="E250" s="36">
        <v>188409</v>
      </c>
      <c r="F250" s="31"/>
      <c r="G250" s="47">
        <f>(E250/$AP250)</f>
        <v>33.382175761871011</v>
      </c>
      <c r="H250" s="31"/>
      <c r="I250" s="47">
        <f>IF(G$287&gt;0,G250/G$287*100,0)</f>
        <v>41.197921845349313</v>
      </c>
      <c r="J250" s="19"/>
      <c r="K250" s="36">
        <v>0</v>
      </c>
      <c r="L250" s="31"/>
      <c r="M250" s="47">
        <f>(K250/$AP250)</f>
        <v>0</v>
      </c>
      <c r="N250" s="31"/>
      <c r="O250" s="47">
        <f>IF(M$287&gt;0,M250/M$287*100,0)</f>
        <v>0</v>
      </c>
      <c r="P250" s="19"/>
      <c r="Q250" s="36">
        <v>0</v>
      </c>
      <c r="R250" s="31"/>
      <c r="S250" s="47">
        <f>(Q250/$AP250)</f>
        <v>0</v>
      </c>
      <c r="T250" s="31"/>
      <c r="U250" s="47">
        <f>IF(S$287&gt;0,S250/S$287*100,0)</f>
        <v>0</v>
      </c>
      <c r="V250" s="19"/>
      <c r="W250" s="36">
        <f>(E250+K250+Q250)</f>
        <v>188409</v>
      </c>
      <c r="X250" s="19"/>
      <c r="Y250" s="19"/>
      <c r="Z250" s="36">
        <v>0</v>
      </c>
      <c r="AA250" s="19"/>
      <c r="AB250" s="47">
        <f>IF($W250&gt;0,Z250/$W250*100,0)</f>
        <v>0</v>
      </c>
      <c r="AC250" s="19"/>
      <c r="AD250" s="36">
        <v>0</v>
      </c>
      <c r="AE250" s="19"/>
      <c r="AF250" s="47">
        <f>IF($W250&gt;0,AD250/$W250*100,0)</f>
        <v>0</v>
      </c>
      <c r="AG250" s="19"/>
      <c r="AH250" s="36">
        <v>0</v>
      </c>
      <c r="AI250" s="19"/>
      <c r="AJ250" s="47">
        <f>IF($W250&gt;0,AH250/$W250*100,0)</f>
        <v>0</v>
      </c>
      <c r="AK250" s="19"/>
      <c r="AL250" s="36">
        <v>11161</v>
      </c>
      <c r="AM250" s="19"/>
      <c r="AN250" s="30">
        <v>9</v>
      </c>
      <c r="AO250" s="19"/>
      <c r="AP250" s="35">
        <v>5644</v>
      </c>
      <c r="AQ250" s="19"/>
      <c r="AR250" s="35">
        <f>IF(E250,AP250,0)</f>
        <v>5644</v>
      </c>
      <c r="AS250" s="19"/>
      <c r="AT250" s="35">
        <f>IF(K250,AP250,0)</f>
        <v>0</v>
      </c>
      <c r="AU250" s="19"/>
      <c r="AV250" s="35">
        <f>IF(Q250,AP250,0)</f>
        <v>0</v>
      </c>
    </row>
    <row r="251" spans="1:48" ht="8.85" customHeight="1" x14ac:dyDescent="0.25">
      <c r="A251" s="11">
        <v>10</v>
      </c>
      <c r="B251" s="25"/>
      <c r="C251" s="11" t="s">
        <v>233</v>
      </c>
      <c r="D251" s="31"/>
      <c r="E251" s="36">
        <v>23989</v>
      </c>
      <c r="F251" s="31"/>
      <c r="G251" s="47">
        <f>(E251/$AP251)</f>
        <v>6.4993226767813601</v>
      </c>
      <c r="H251" s="31"/>
      <c r="I251" s="47">
        <f>IF(G$287&gt;0,G251/G$287*100,0)</f>
        <v>8.0210046701502833</v>
      </c>
      <c r="J251" s="19"/>
      <c r="K251" s="36">
        <v>0</v>
      </c>
      <c r="L251" s="31"/>
      <c r="M251" s="47">
        <f>(K251/$AP251)</f>
        <v>0</v>
      </c>
      <c r="N251" s="31"/>
      <c r="O251" s="47">
        <f>IF(M$287&gt;0,M251/M$287*100,0)</f>
        <v>0</v>
      </c>
      <c r="P251" s="19"/>
      <c r="Q251" s="36">
        <v>0</v>
      </c>
      <c r="R251" s="31"/>
      <c r="S251" s="47">
        <f>(Q251/$AP251)</f>
        <v>0</v>
      </c>
      <c r="T251" s="31"/>
      <c r="U251" s="47">
        <f>IF(S$287&gt;0,S251/S$287*100,0)</f>
        <v>0</v>
      </c>
      <c r="V251" s="19"/>
      <c r="W251" s="36">
        <f>(E251+K251+Q251)</f>
        <v>23989</v>
      </c>
      <c r="X251" s="19"/>
      <c r="Y251" s="19"/>
      <c r="Z251" s="36">
        <v>0</v>
      </c>
      <c r="AA251" s="19"/>
      <c r="AB251" s="47">
        <f>IF($W251&gt;0,Z251/$W251*100,0)</f>
        <v>0</v>
      </c>
      <c r="AC251" s="19"/>
      <c r="AD251" s="36">
        <v>0</v>
      </c>
      <c r="AE251" s="19"/>
      <c r="AF251" s="47">
        <f>IF($W251&gt;0,AD251/$W251*100,0)</f>
        <v>0</v>
      </c>
      <c r="AG251" s="19"/>
      <c r="AH251" s="36">
        <v>0</v>
      </c>
      <c r="AI251" s="19"/>
      <c r="AJ251" s="47">
        <f>IF($W251&gt;0,AH251/$W251*100,0)</f>
        <v>0</v>
      </c>
      <c r="AK251" s="19"/>
      <c r="AL251" s="36">
        <v>0</v>
      </c>
      <c r="AM251" s="19"/>
      <c r="AN251" s="30">
        <v>10</v>
      </c>
      <c r="AO251" s="19"/>
      <c r="AP251" s="35">
        <v>3691</v>
      </c>
      <c r="AQ251" s="19"/>
      <c r="AR251" s="35">
        <f>IF(E251,AP251,0)</f>
        <v>3691</v>
      </c>
      <c r="AS251" s="19"/>
      <c r="AT251" s="35">
        <f>IF(K251,AP251,0)</f>
        <v>0</v>
      </c>
      <c r="AU251" s="19"/>
      <c r="AV251" s="35">
        <f>IF(Q251,AP251,0)</f>
        <v>0</v>
      </c>
    </row>
    <row r="252" spans="1:48" ht="8.85" customHeight="1" x14ac:dyDescent="0.25">
      <c r="A252" s="57"/>
      <c r="B252" s="11"/>
      <c r="C252" s="11"/>
      <c r="D252" s="31"/>
      <c r="E252" s="31"/>
      <c r="F252" s="31"/>
      <c r="G252" s="38"/>
      <c r="H252" s="31"/>
      <c r="I252" s="38"/>
      <c r="J252" s="19"/>
      <c r="K252" s="31"/>
      <c r="L252" s="31"/>
      <c r="M252" s="38"/>
      <c r="N252" s="31"/>
      <c r="O252" s="38"/>
      <c r="P252" s="19"/>
      <c r="Q252" s="31"/>
      <c r="R252" s="31"/>
      <c r="S252" s="38"/>
      <c r="T252" s="31"/>
      <c r="U252" s="38"/>
      <c r="V252" s="19"/>
      <c r="W252" s="30"/>
      <c r="X252" s="19"/>
      <c r="Y252" s="19"/>
      <c r="Z252" s="31"/>
      <c r="AA252" s="19"/>
      <c r="AB252" s="38"/>
      <c r="AC252" s="19"/>
      <c r="AD252" s="31"/>
      <c r="AE252" s="19"/>
      <c r="AF252" s="38"/>
      <c r="AG252" s="19"/>
      <c r="AH252" s="31"/>
      <c r="AI252" s="19"/>
      <c r="AJ252" s="38"/>
      <c r="AK252" s="19"/>
      <c r="AL252" s="31"/>
      <c r="AM252" s="19"/>
      <c r="AN252" s="39"/>
      <c r="AO252" s="19"/>
      <c r="AP252" s="19"/>
      <c r="AQ252" s="19"/>
      <c r="AR252" s="19"/>
      <c r="AS252" s="19"/>
      <c r="AT252" s="19"/>
      <c r="AU252" s="19"/>
      <c r="AV252" s="19"/>
    </row>
    <row r="253" spans="1:48" ht="8.85" customHeight="1" x14ac:dyDescent="0.25">
      <c r="A253" s="11">
        <v>11</v>
      </c>
      <c r="B253" s="25"/>
      <c r="C253" s="11" t="s">
        <v>234</v>
      </c>
      <c r="D253" s="31"/>
      <c r="E253" s="36">
        <v>1383223</v>
      </c>
      <c r="F253" s="31"/>
      <c r="G253" s="47">
        <f>(E253/$AP253)</f>
        <v>65.739413525973106</v>
      </c>
      <c r="H253" s="31"/>
      <c r="I253" s="47">
        <f>IF(G$287&gt;0,G253/G$287*100,0)</f>
        <v>81.130937657322505</v>
      </c>
      <c r="J253" s="19"/>
      <c r="K253" s="36">
        <v>0</v>
      </c>
      <c r="L253" s="31"/>
      <c r="M253" s="47">
        <f>(K253/$AP253)</f>
        <v>0</v>
      </c>
      <c r="N253" s="31"/>
      <c r="O253" s="47">
        <f>IF(M$287&gt;0,M253/M$287*100,0)</f>
        <v>0</v>
      </c>
      <c r="P253" s="19"/>
      <c r="Q253" s="36">
        <v>0</v>
      </c>
      <c r="R253" s="31"/>
      <c r="S253" s="47">
        <f>(Q253/$AP253)</f>
        <v>0</v>
      </c>
      <c r="T253" s="31"/>
      <c r="U253" s="47">
        <f>IF(S$287&gt;0,S253/S$287*100,0)</f>
        <v>0</v>
      </c>
      <c r="V253" s="19"/>
      <c r="W253" s="36">
        <f>(E253+K253+Q253)</f>
        <v>1383223</v>
      </c>
      <c r="X253" s="19"/>
      <c r="Y253" s="19"/>
      <c r="Z253" s="36">
        <v>0</v>
      </c>
      <c r="AA253" s="19"/>
      <c r="AB253" s="47">
        <f>IF($W253&gt;0,Z253/$W253*100,0)</f>
        <v>0</v>
      </c>
      <c r="AC253" s="19"/>
      <c r="AD253" s="36">
        <v>440992</v>
      </c>
      <c r="AE253" s="19"/>
      <c r="AF253" s="47">
        <f>IF($W253&gt;0,AD253/$W253*100,0)</f>
        <v>31.881482595358811</v>
      </c>
      <c r="AG253" s="19"/>
      <c r="AH253" s="36">
        <v>0</v>
      </c>
      <c r="AI253" s="19"/>
      <c r="AJ253" s="47">
        <f>IF($W253&gt;0,AH253/$W253*100,0)</f>
        <v>0</v>
      </c>
      <c r="AK253" s="19"/>
      <c r="AL253" s="36">
        <v>0</v>
      </c>
      <c r="AM253" s="19"/>
      <c r="AN253" s="30">
        <v>11</v>
      </c>
      <c r="AO253" s="19"/>
      <c r="AP253" s="35">
        <v>21041</v>
      </c>
      <c r="AQ253" s="19"/>
      <c r="AR253" s="35">
        <f>IF(E253,AP253,0)</f>
        <v>21041</v>
      </c>
      <c r="AS253" s="19"/>
      <c r="AT253" s="35">
        <f>IF(K253,AP253,0)</f>
        <v>0</v>
      </c>
      <c r="AU253" s="19"/>
      <c r="AV253" s="35">
        <f>IF(Q253,AP253,0)</f>
        <v>0</v>
      </c>
    </row>
    <row r="254" spans="1:48" ht="8.85" customHeight="1" x14ac:dyDescent="0.25">
      <c r="A254" s="11">
        <v>12</v>
      </c>
      <c r="B254" s="25"/>
      <c r="C254" s="20" t="s">
        <v>235</v>
      </c>
      <c r="D254" s="31"/>
      <c r="E254" s="36">
        <v>479186</v>
      </c>
      <c r="F254" s="31"/>
      <c r="G254" s="47">
        <f>(E254/$AP254)</f>
        <v>123.37435633367662</v>
      </c>
      <c r="H254" s="31"/>
      <c r="I254" s="47">
        <f>IF(G$287&gt;0,G254/G$287*100,0)</f>
        <v>152.25991038488877</v>
      </c>
      <c r="J254" s="19"/>
      <c r="K254" s="36">
        <v>0</v>
      </c>
      <c r="L254" s="31"/>
      <c r="M254" s="47">
        <f>(K254/$AP254)</f>
        <v>0</v>
      </c>
      <c r="N254" s="31"/>
      <c r="O254" s="47">
        <f>IF(M$287&gt;0,M254/M$287*100,0)</f>
        <v>0</v>
      </c>
      <c r="P254" s="19"/>
      <c r="Q254" s="36">
        <v>0</v>
      </c>
      <c r="R254" s="31"/>
      <c r="S254" s="47">
        <f>(Q254/$AP254)</f>
        <v>0</v>
      </c>
      <c r="T254" s="31"/>
      <c r="U254" s="47">
        <f>IF(S$287&gt;0,S254/S$287*100,0)</f>
        <v>0</v>
      </c>
      <c r="V254" s="19"/>
      <c r="W254" s="36">
        <f>(E254+K254+Q254)</f>
        <v>479186</v>
      </c>
      <c r="X254" s="19"/>
      <c r="Y254" s="19"/>
      <c r="Z254" s="36">
        <v>50000</v>
      </c>
      <c r="AA254" s="19"/>
      <c r="AB254" s="47">
        <f>IF($W254&gt;0,Z254/$W254*100,0)</f>
        <v>10.43436160488829</v>
      </c>
      <c r="AC254" s="19"/>
      <c r="AD254" s="36">
        <v>292005</v>
      </c>
      <c r="AE254" s="19"/>
      <c r="AF254" s="47">
        <f>IF($W254&gt;0,AD254/$W254*100,0)</f>
        <v>60.937715208708099</v>
      </c>
      <c r="AG254" s="19"/>
      <c r="AH254" s="36">
        <v>0</v>
      </c>
      <c r="AI254" s="19"/>
      <c r="AJ254" s="47">
        <f>IF($W254&gt;0,AH254/$W254*100,0)</f>
        <v>0</v>
      </c>
      <c r="AK254" s="19"/>
      <c r="AL254" s="36">
        <v>0</v>
      </c>
      <c r="AM254" s="19"/>
      <c r="AN254" s="30">
        <v>12</v>
      </c>
      <c r="AO254" s="19"/>
      <c r="AP254" s="35">
        <v>3884</v>
      </c>
      <c r="AQ254" s="19"/>
      <c r="AR254" s="35">
        <f>IF(E254,AP254,0)</f>
        <v>3884</v>
      </c>
      <c r="AS254" s="19"/>
      <c r="AT254" s="35">
        <f>IF(K254,AP254,0)</f>
        <v>0</v>
      </c>
      <c r="AU254" s="19"/>
      <c r="AV254" s="35">
        <f>IF(Q254,AP254,0)</f>
        <v>0</v>
      </c>
    </row>
    <row r="255" spans="1:48" ht="8.85" customHeight="1" x14ac:dyDescent="0.25">
      <c r="A255" s="11">
        <v>13</v>
      </c>
      <c r="B255" s="25"/>
      <c r="C255" s="11" t="s">
        <v>236</v>
      </c>
      <c r="D255" s="31"/>
      <c r="E255" s="36">
        <v>939320</v>
      </c>
      <c r="F255" s="31"/>
      <c r="G255" s="47">
        <f>(E255/$AP255)</f>
        <v>265.19480519480521</v>
      </c>
      <c r="H255" s="31"/>
      <c r="I255" s="47">
        <f>IF(G$287&gt;0,G255/G$287*100,0)</f>
        <v>327.28468438199457</v>
      </c>
      <c r="J255" s="19"/>
      <c r="K255" s="36">
        <v>1550</v>
      </c>
      <c r="L255" s="31"/>
      <c r="M255" s="47">
        <f>(K255/$AP255)</f>
        <v>0.43760587238848109</v>
      </c>
      <c r="N255" s="31"/>
      <c r="O255" s="47">
        <f>IF(M$287&gt;0,M255/M$287*100,0)</f>
        <v>43.237489178398228</v>
      </c>
      <c r="P255" s="19"/>
      <c r="Q255" s="36">
        <v>0</v>
      </c>
      <c r="R255" s="31"/>
      <c r="S255" s="47">
        <f>(Q255/$AP255)</f>
        <v>0</v>
      </c>
      <c r="T255" s="31"/>
      <c r="U255" s="47">
        <f>IF(S$287&gt;0,S255/S$287*100,0)</f>
        <v>0</v>
      </c>
      <c r="V255" s="19"/>
      <c r="W255" s="36">
        <f>(E255+K255+Q255)</f>
        <v>940870</v>
      </c>
      <c r="X255" s="19"/>
      <c r="Y255" s="19"/>
      <c r="Z255" s="36">
        <v>2196</v>
      </c>
      <c r="AA255" s="19"/>
      <c r="AB255" s="47">
        <f>IF($W255&gt;0,Z255/$W255*100,0)</f>
        <v>0.23340100120101606</v>
      </c>
      <c r="AC255" s="19"/>
      <c r="AD255" s="36">
        <v>420876</v>
      </c>
      <c r="AE255" s="19"/>
      <c r="AF255" s="47">
        <f>IF($W255&gt;0,AD255/$W255*100,0)</f>
        <v>44.732641066247197</v>
      </c>
      <c r="AG255" s="19"/>
      <c r="AH255" s="36">
        <v>109391</v>
      </c>
      <c r="AI255" s="19"/>
      <c r="AJ255" s="47">
        <f>IF($W255&gt;0,AH255/$W255*100,0)</f>
        <v>11.626579655000159</v>
      </c>
      <c r="AK255" s="19"/>
      <c r="AL255" s="36">
        <v>0</v>
      </c>
      <c r="AM255" s="19"/>
      <c r="AN255" s="30">
        <v>13</v>
      </c>
      <c r="AO255" s="19"/>
      <c r="AP255" s="35">
        <v>3542</v>
      </c>
      <c r="AQ255" s="19"/>
      <c r="AR255" s="35">
        <f>IF(E255,AP255,0)</f>
        <v>3542</v>
      </c>
      <c r="AS255" s="19"/>
      <c r="AT255" s="35">
        <f>IF(K255,AP255,0)</f>
        <v>3542</v>
      </c>
      <c r="AU255" s="19"/>
      <c r="AV255" s="35">
        <f>IF(Q255,AP255,0)</f>
        <v>0</v>
      </c>
    </row>
    <row r="256" spans="1:48" ht="8.85" customHeight="1" x14ac:dyDescent="0.25">
      <c r="A256" s="11">
        <v>14</v>
      </c>
      <c r="B256" s="25"/>
      <c r="C256" s="11" t="s">
        <v>154</v>
      </c>
      <c r="D256" s="31"/>
      <c r="E256" s="36">
        <v>1329651</v>
      </c>
      <c r="F256" s="31"/>
      <c r="G256" s="47">
        <f>(E256/$AP256)</f>
        <v>81.180230783320098</v>
      </c>
      <c r="H256" s="31"/>
      <c r="I256" s="47">
        <f>IF(G$287&gt;0,G256/G$287*100,0)</f>
        <v>100.18690294653194</v>
      </c>
      <c r="J256" s="19"/>
      <c r="K256" s="36">
        <v>0</v>
      </c>
      <c r="L256" s="31"/>
      <c r="M256" s="47">
        <f>(K256/$AP256)</f>
        <v>0</v>
      </c>
      <c r="N256" s="31"/>
      <c r="O256" s="47">
        <f>IF(M$287&gt;0,M256/M$287*100,0)</f>
        <v>0</v>
      </c>
      <c r="P256" s="19"/>
      <c r="Q256" s="36">
        <v>0</v>
      </c>
      <c r="R256" s="31"/>
      <c r="S256" s="47">
        <f>(Q256/$AP256)</f>
        <v>0</v>
      </c>
      <c r="T256" s="31"/>
      <c r="U256" s="47">
        <f>IF(S$287&gt;0,S256/S$287*100,0)</f>
        <v>0</v>
      </c>
      <c r="V256" s="19"/>
      <c r="W256" s="36">
        <f>(E256+K256+Q256)</f>
        <v>1329651</v>
      </c>
      <c r="X256" s="19"/>
      <c r="Y256" s="19"/>
      <c r="Z256" s="36">
        <v>0</v>
      </c>
      <c r="AA256" s="19"/>
      <c r="AB256" s="47">
        <f>IF($W256&gt;0,Z256/$W256*100,0)</f>
        <v>0</v>
      </c>
      <c r="AC256" s="19"/>
      <c r="AD256" s="36">
        <v>0</v>
      </c>
      <c r="AE256" s="19"/>
      <c r="AF256" s="47">
        <f>IF($W256&gt;0,AD256/$W256*100,0)</f>
        <v>0</v>
      </c>
      <c r="AG256" s="19"/>
      <c r="AH256" s="36">
        <v>0</v>
      </c>
      <c r="AI256" s="19"/>
      <c r="AJ256" s="47">
        <f>IF($W256&gt;0,AH256/$W256*100,0)</f>
        <v>0</v>
      </c>
      <c r="AK256" s="19"/>
      <c r="AL256" s="36">
        <v>0</v>
      </c>
      <c r="AM256" s="19"/>
      <c r="AN256" s="30">
        <v>14</v>
      </c>
      <c r="AO256" s="19"/>
      <c r="AP256" s="35">
        <v>16379</v>
      </c>
      <c r="AQ256" s="19"/>
      <c r="AR256" s="35">
        <f>IF(E256,AP256,0)</f>
        <v>16379</v>
      </c>
      <c r="AS256" s="19"/>
      <c r="AT256" s="35">
        <f>IF(K256,AP256,0)</f>
        <v>0</v>
      </c>
      <c r="AU256" s="19"/>
      <c r="AV256" s="35">
        <f>IF(Q256,AP256,0)</f>
        <v>0</v>
      </c>
    </row>
    <row r="257" spans="1:48" ht="8.85" customHeight="1" x14ac:dyDescent="0.25">
      <c r="A257" s="11">
        <v>15</v>
      </c>
      <c r="B257" s="25"/>
      <c r="C257" s="11" t="s">
        <v>237</v>
      </c>
      <c r="D257" s="31"/>
      <c r="E257" s="36">
        <v>183444</v>
      </c>
      <c r="F257" s="31"/>
      <c r="G257" s="47">
        <f>(E257/$AP257)</f>
        <v>36.977222334206814</v>
      </c>
      <c r="H257" s="31"/>
      <c r="I257" s="47">
        <f>IF(G$287&gt;0,G257/G$287*100,0)</f>
        <v>45.634674224043877</v>
      </c>
      <c r="J257" s="19"/>
      <c r="K257" s="36">
        <v>0</v>
      </c>
      <c r="L257" s="31"/>
      <c r="M257" s="47">
        <f>(K257/$AP257)</f>
        <v>0</v>
      </c>
      <c r="N257" s="31"/>
      <c r="O257" s="47">
        <f>IF(M$287&gt;0,M257/M$287*100,0)</f>
        <v>0</v>
      </c>
      <c r="P257" s="19"/>
      <c r="Q257" s="36">
        <v>0</v>
      </c>
      <c r="R257" s="31"/>
      <c r="S257" s="47">
        <f>(Q257/$AP257)</f>
        <v>0</v>
      </c>
      <c r="T257" s="31"/>
      <c r="U257" s="47">
        <f>IF(S$287&gt;0,S257/S$287*100,0)</f>
        <v>0</v>
      </c>
      <c r="V257" s="19"/>
      <c r="W257" s="36">
        <f>(E257+K257+Q257)</f>
        <v>183444</v>
      </c>
      <c r="X257" s="19"/>
      <c r="Y257" s="19"/>
      <c r="Z257" s="36">
        <v>0</v>
      </c>
      <c r="AA257" s="19"/>
      <c r="AB257" s="47">
        <f>IF($W257&gt;0,Z257/$W257*100,0)</f>
        <v>0</v>
      </c>
      <c r="AC257" s="19"/>
      <c r="AD257" s="36">
        <v>0</v>
      </c>
      <c r="AE257" s="19"/>
      <c r="AF257" s="47">
        <f>IF($W257&gt;0,AD257/$W257*100,0)</f>
        <v>0</v>
      </c>
      <c r="AG257" s="19"/>
      <c r="AH257" s="36">
        <v>297675</v>
      </c>
      <c r="AI257" s="19"/>
      <c r="AJ257" s="47">
        <f>IF($W257&gt;0,AH257/$W257*100,0)</f>
        <v>162.27022960685548</v>
      </c>
      <c r="AK257" s="19"/>
      <c r="AL257" s="36">
        <v>0</v>
      </c>
      <c r="AM257" s="19"/>
      <c r="AN257" s="30">
        <v>15</v>
      </c>
      <c r="AO257" s="19"/>
      <c r="AP257" s="35">
        <v>4961</v>
      </c>
      <c r="AQ257" s="19"/>
      <c r="AR257" s="35">
        <f>IF(E257,AP257,0)</f>
        <v>4961</v>
      </c>
      <c r="AS257" s="19"/>
      <c r="AT257" s="35">
        <f>IF(K257,AP257,0)</f>
        <v>0</v>
      </c>
      <c r="AU257" s="19"/>
      <c r="AV257" s="35">
        <f>IF(Q257,AP257,0)</f>
        <v>0</v>
      </c>
    </row>
    <row r="258" spans="1:48" ht="8.85" customHeight="1" x14ac:dyDescent="0.25">
      <c r="A258" s="57"/>
      <c r="B258" s="11"/>
      <c r="C258" s="11"/>
      <c r="D258" s="31"/>
      <c r="E258" s="31"/>
      <c r="F258" s="31"/>
      <c r="G258" s="38"/>
      <c r="H258" s="31"/>
      <c r="I258" s="38"/>
      <c r="J258" s="19"/>
      <c r="K258" s="31"/>
      <c r="L258" s="31"/>
      <c r="M258" s="38"/>
      <c r="N258" s="31"/>
      <c r="O258" s="38"/>
      <c r="P258" s="19"/>
      <c r="Q258" s="31"/>
      <c r="R258" s="31"/>
      <c r="S258" s="38"/>
      <c r="T258" s="31"/>
      <c r="U258" s="38"/>
      <c r="V258" s="19"/>
      <c r="W258" s="30"/>
      <c r="X258" s="19"/>
      <c r="Y258" s="19"/>
      <c r="Z258" s="31"/>
      <c r="AA258" s="19"/>
      <c r="AB258" s="38"/>
      <c r="AC258" s="19"/>
      <c r="AD258" s="31"/>
      <c r="AE258" s="19"/>
      <c r="AF258" s="38"/>
      <c r="AG258" s="19"/>
      <c r="AH258" s="31"/>
      <c r="AI258" s="19"/>
      <c r="AJ258" s="38"/>
      <c r="AK258" s="19"/>
      <c r="AL258" s="31"/>
      <c r="AM258" s="19"/>
      <c r="AN258" s="39"/>
      <c r="AO258" s="19"/>
      <c r="AP258" s="40"/>
      <c r="AQ258" s="19"/>
      <c r="AR258" s="19"/>
      <c r="AS258" s="19"/>
      <c r="AT258" s="19"/>
      <c r="AU258" s="19"/>
      <c r="AV258" s="19"/>
    </row>
    <row r="259" spans="1:48" ht="8.85" customHeight="1" x14ac:dyDescent="0.25">
      <c r="A259" s="11">
        <v>16</v>
      </c>
      <c r="B259" s="25"/>
      <c r="C259" s="11" t="s">
        <v>238</v>
      </c>
      <c r="D259" s="31"/>
      <c r="E259" s="36">
        <v>575230</v>
      </c>
      <c r="F259" s="31"/>
      <c r="G259" s="47">
        <f>(E259/$AP259)</f>
        <v>70.013388510223947</v>
      </c>
      <c r="H259" s="31"/>
      <c r="I259" s="47">
        <f>IF(G$287&gt;0,G259/G$287*100,0)</f>
        <v>86.405575494777693</v>
      </c>
      <c r="J259" s="19"/>
      <c r="K259" s="36">
        <v>0</v>
      </c>
      <c r="L259" s="31"/>
      <c r="M259" s="47">
        <f>(K259/$AP259)</f>
        <v>0</v>
      </c>
      <c r="N259" s="31"/>
      <c r="O259" s="47">
        <f>IF(M$287&gt;0,M259/M$287*100,0)</f>
        <v>0</v>
      </c>
      <c r="P259" s="19"/>
      <c r="Q259" s="36">
        <v>0</v>
      </c>
      <c r="R259" s="31"/>
      <c r="S259" s="47">
        <f>(Q259/$AP259)</f>
        <v>0</v>
      </c>
      <c r="T259" s="31"/>
      <c r="U259" s="47">
        <f>IF(S$287&gt;0,S259/S$287*100,0)</f>
        <v>0</v>
      </c>
      <c r="V259" s="19"/>
      <c r="W259" s="36">
        <f>(E259+K259+Q259)</f>
        <v>575230</v>
      </c>
      <c r="X259" s="19"/>
      <c r="Y259" s="19"/>
      <c r="Z259" s="36">
        <v>277400</v>
      </c>
      <c r="AA259" s="19"/>
      <c r="AB259" s="47">
        <f>IF($W259&gt;0,Z259/$W259*100,0)</f>
        <v>48.224188585435392</v>
      </c>
      <c r="AC259" s="19"/>
      <c r="AD259" s="36">
        <v>0</v>
      </c>
      <c r="AE259" s="19"/>
      <c r="AF259" s="47">
        <f>IF($W259&gt;0,AD259/$W259*100,0)</f>
        <v>0</v>
      </c>
      <c r="AG259" s="19"/>
      <c r="AH259" s="36">
        <v>0</v>
      </c>
      <c r="AI259" s="19"/>
      <c r="AJ259" s="47">
        <f>IF($W259&gt;0,AH259/$W259*100,0)</f>
        <v>0</v>
      </c>
      <c r="AK259" s="19"/>
      <c r="AL259" s="36">
        <v>0</v>
      </c>
      <c r="AM259" s="19"/>
      <c r="AN259" s="30">
        <v>16</v>
      </c>
      <c r="AO259" s="19"/>
      <c r="AP259" s="35">
        <v>8216</v>
      </c>
      <c r="AQ259" s="19"/>
      <c r="AR259" s="35">
        <f>IF(E259,AP259,0)</f>
        <v>8216</v>
      </c>
      <c r="AS259" s="19"/>
      <c r="AT259" s="35">
        <f>IF(K259,AP259,0)</f>
        <v>0</v>
      </c>
      <c r="AU259" s="19"/>
      <c r="AV259" s="35">
        <f>IF(Q259,AP259,0)</f>
        <v>0</v>
      </c>
    </row>
    <row r="260" spans="1:48" ht="8.85" customHeight="1" x14ac:dyDescent="0.25">
      <c r="A260" s="11">
        <v>17</v>
      </c>
      <c r="B260" s="25"/>
      <c r="C260" s="11" t="s">
        <v>239</v>
      </c>
      <c r="D260" s="31"/>
      <c r="E260" s="36">
        <v>1233985</v>
      </c>
      <c r="F260" s="31"/>
      <c r="G260" s="47">
        <f>(E260/$AP260)</f>
        <v>85.456024930747915</v>
      </c>
      <c r="H260" s="31"/>
      <c r="I260" s="47">
        <f>IF(G$287&gt;0,G260/G$287*100,0)</f>
        <v>105.46378586660019</v>
      </c>
      <c r="J260" s="19"/>
      <c r="K260" s="36">
        <v>0</v>
      </c>
      <c r="L260" s="31"/>
      <c r="M260" s="47">
        <f>(K260/$AP260)</f>
        <v>0</v>
      </c>
      <c r="N260" s="31"/>
      <c r="O260" s="47">
        <f>IF(M$287&gt;0,M260/M$287*100,0)</f>
        <v>0</v>
      </c>
      <c r="P260" s="19"/>
      <c r="Q260" s="36">
        <v>0</v>
      </c>
      <c r="R260" s="31"/>
      <c r="S260" s="47">
        <f>(Q260/$AP260)</f>
        <v>0</v>
      </c>
      <c r="T260" s="31"/>
      <c r="U260" s="47">
        <f>IF(S$287&gt;0,S260/S$287*100,0)</f>
        <v>0</v>
      </c>
      <c r="V260" s="19"/>
      <c r="W260" s="36">
        <f>(E260+K260+Q260)</f>
        <v>1233985</v>
      </c>
      <c r="X260" s="19"/>
      <c r="Y260" s="19"/>
      <c r="Z260" s="36">
        <v>0</v>
      </c>
      <c r="AA260" s="19"/>
      <c r="AB260" s="47">
        <f>IF($W260&gt;0,Z260/$W260*100,0)</f>
        <v>0</v>
      </c>
      <c r="AC260" s="19"/>
      <c r="AD260" s="36">
        <v>0</v>
      </c>
      <c r="AE260" s="19"/>
      <c r="AF260" s="47">
        <f>IF($W260&gt;0,AD260/$W260*100,0)</f>
        <v>0</v>
      </c>
      <c r="AG260" s="19"/>
      <c r="AH260" s="36">
        <v>0</v>
      </c>
      <c r="AI260" s="19"/>
      <c r="AJ260" s="47">
        <f>IF($W260&gt;0,AH260/$W260*100,0)</f>
        <v>0</v>
      </c>
      <c r="AK260" s="19"/>
      <c r="AL260" s="36">
        <v>41280</v>
      </c>
      <c r="AM260" s="19"/>
      <c r="AN260" s="30">
        <v>17</v>
      </c>
      <c r="AO260" s="19"/>
      <c r="AP260" s="35">
        <v>14440</v>
      </c>
      <c r="AQ260" s="19"/>
      <c r="AR260" s="35">
        <f>IF(E260,AP260,0)</f>
        <v>14440</v>
      </c>
      <c r="AS260" s="19"/>
      <c r="AT260" s="35">
        <f>IF(K260,AP260,0)</f>
        <v>0</v>
      </c>
      <c r="AU260" s="19"/>
      <c r="AV260" s="35">
        <f>IF(Q260,AP260,0)</f>
        <v>0</v>
      </c>
    </row>
    <row r="261" spans="1:48" ht="8.85" customHeight="1" x14ac:dyDescent="0.25">
      <c r="A261" s="11">
        <v>18</v>
      </c>
      <c r="B261" s="25"/>
      <c r="C261" s="11" t="s">
        <v>240</v>
      </c>
      <c r="D261" s="31"/>
      <c r="E261" s="36">
        <v>1763753</v>
      </c>
      <c r="F261" s="31"/>
      <c r="G261" s="47">
        <f>(E261/$AP261)</f>
        <v>75.723553151296585</v>
      </c>
      <c r="H261" s="31"/>
      <c r="I261" s="47">
        <f>IF(G$287&gt;0,G261/G$287*100,0)</f>
        <v>93.452657095602703</v>
      </c>
      <c r="J261" s="19"/>
      <c r="K261" s="36">
        <v>0</v>
      </c>
      <c r="L261" s="31"/>
      <c r="M261" s="47">
        <f>(K261/$AP261)</f>
        <v>0</v>
      </c>
      <c r="N261" s="31"/>
      <c r="O261" s="47">
        <f>IF(M$287&gt;0,M261/M$287*100,0)</f>
        <v>0</v>
      </c>
      <c r="P261" s="19"/>
      <c r="Q261" s="36">
        <v>0</v>
      </c>
      <c r="R261" s="31"/>
      <c r="S261" s="47">
        <f>(Q261/$AP261)</f>
        <v>0</v>
      </c>
      <c r="T261" s="31"/>
      <c r="U261" s="47">
        <f>IF(S$287&gt;0,S261/S$287*100,0)</f>
        <v>0</v>
      </c>
      <c r="V261" s="19"/>
      <c r="W261" s="36">
        <f>(E261+K261+Q261)</f>
        <v>1763753</v>
      </c>
      <c r="X261" s="19"/>
      <c r="Y261" s="19"/>
      <c r="Z261" s="36">
        <v>0</v>
      </c>
      <c r="AA261" s="19"/>
      <c r="AB261" s="47">
        <f>IF($W261&gt;0,Z261/$W261*100,0)</f>
        <v>0</v>
      </c>
      <c r="AC261" s="19"/>
      <c r="AD261" s="36">
        <v>0</v>
      </c>
      <c r="AE261" s="19"/>
      <c r="AF261" s="47">
        <f>IF($W261&gt;0,AD261/$W261*100,0)</f>
        <v>0</v>
      </c>
      <c r="AG261" s="19"/>
      <c r="AH261" s="36">
        <v>0</v>
      </c>
      <c r="AI261" s="19"/>
      <c r="AJ261" s="47">
        <f>IF($W261&gt;0,AH261/$W261*100,0)</f>
        <v>0</v>
      </c>
      <c r="AK261" s="19"/>
      <c r="AL261" s="36">
        <v>0</v>
      </c>
      <c r="AM261" s="19"/>
      <c r="AN261" s="30">
        <v>18</v>
      </c>
      <c r="AO261" s="19"/>
      <c r="AP261" s="35">
        <v>23292</v>
      </c>
      <c r="AQ261" s="19"/>
      <c r="AR261" s="35">
        <f>IF(E261,AP261,0)</f>
        <v>23292</v>
      </c>
      <c r="AS261" s="19"/>
      <c r="AT261" s="35">
        <f>IF(K261,AP261,0)</f>
        <v>0</v>
      </c>
      <c r="AU261" s="19"/>
      <c r="AV261" s="35">
        <f>IF(Q261,AP261,0)</f>
        <v>0</v>
      </c>
    </row>
    <row r="262" spans="1:48" ht="8.85" customHeight="1" x14ac:dyDescent="0.25">
      <c r="A262" s="11">
        <v>19</v>
      </c>
      <c r="B262" s="25"/>
      <c r="C262" s="11" t="s">
        <v>241</v>
      </c>
      <c r="D262" s="31"/>
      <c r="E262" s="36">
        <v>3831575</v>
      </c>
      <c r="F262" s="31"/>
      <c r="G262" s="47">
        <f>(E262/$AP262)</f>
        <v>89.909306363807019</v>
      </c>
      <c r="H262" s="31"/>
      <c r="I262" s="47">
        <f>IF(G$287&gt;0,G262/G$287*100,0)</f>
        <v>110.95971104964558</v>
      </c>
      <c r="J262" s="19"/>
      <c r="K262" s="36">
        <v>0</v>
      </c>
      <c r="L262" s="31"/>
      <c r="M262" s="47">
        <f>(K262/$AP262)</f>
        <v>0</v>
      </c>
      <c r="N262" s="31"/>
      <c r="O262" s="47">
        <f>IF(M$287&gt;0,M262/M$287*100,0)</f>
        <v>0</v>
      </c>
      <c r="P262" s="19"/>
      <c r="Q262" s="36">
        <v>0</v>
      </c>
      <c r="R262" s="31"/>
      <c r="S262" s="47">
        <f>(Q262/$AP262)</f>
        <v>0</v>
      </c>
      <c r="T262" s="31"/>
      <c r="U262" s="47">
        <f>IF(S$287&gt;0,S262/S$287*100,0)</f>
        <v>0</v>
      </c>
      <c r="V262" s="19"/>
      <c r="W262" s="36">
        <f>(E262+K262+Q262)</f>
        <v>3831575</v>
      </c>
      <c r="X262" s="19"/>
      <c r="Y262" s="19"/>
      <c r="Z262" s="36">
        <v>82780</v>
      </c>
      <c r="AA262" s="19"/>
      <c r="AB262" s="47">
        <f>IF($W262&gt;0,Z262/$W262*100,0)</f>
        <v>2.1604692587251977</v>
      </c>
      <c r="AC262" s="19"/>
      <c r="AD262" s="36">
        <v>0</v>
      </c>
      <c r="AE262" s="19"/>
      <c r="AF262" s="47">
        <f>IF($W262&gt;0,AD262/$W262*100,0)</f>
        <v>0</v>
      </c>
      <c r="AG262" s="19"/>
      <c r="AH262" s="36">
        <v>0</v>
      </c>
      <c r="AI262" s="19"/>
      <c r="AJ262" s="47">
        <f>IF($W262&gt;0,AH262/$W262*100,0)</f>
        <v>0</v>
      </c>
      <c r="AK262" s="19"/>
      <c r="AL262" s="36">
        <v>932</v>
      </c>
      <c r="AM262" s="19"/>
      <c r="AN262" s="30">
        <v>19</v>
      </c>
      <c r="AO262" s="19"/>
      <c r="AP262" s="35">
        <v>42616</v>
      </c>
      <c r="AQ262" s="19"/>
      <c r="AR262" s="35">
        <f>IF(E262,AP262,0)</f>
        <v>42616</v>
      </c>
      <c r="AS262" s="19"/>
      <c r="AT262" s="35">
        <f>IF(K262,AP262,0)</f>
        <v>0</v>
      </c>
      <c r="AU262" s="19"/>
      <c r="AV262" s="35">
        <f>IF(Q262,AP262,0)</f>
        <v>0</v>
      </c>
    </row>
    <row r="263" spans="1:48" ht="8.85" customHeight="1" x14ac:dyDescent="0.25">
      <c r="A263" s="11">
        <v>20</v>
      </c>
      <c r="B263" s="25"/>
      <c r="C263" s="11" t="s">
        <v>242</v>
      </c>
      <c r="D263" s="31"/>
      <c r="E263" s="36">
        <v>65689</v>
      </c>
      <c r="F263" s="31"/>
      <c r="G263" s="47">
        <f>(E263/$AP263)</f>
        <v>13.419611848825332</v>
      </c>
      <c r="H263" s="31"/>
      <c r="I263" s="47">
        <f>IF(G$287&gt;0,G263/G$287*100,0)</f>
        <v>16.561536434491615</v>
      </c>
      <c r="J263" s="19"/>
      <c r="K263" s="36">
        <v>0</v>
      </c>
      <c r="L263" s="31"/>
      <c r="M263" s="47">
        <f>(K263/$AP263)</f>
        <v>0</v>
      </c>
      <c r="N263" s="31"/>
      <c r="O263" s="47">
        <f>IF(M$287&gt;0,M263/M$287*100,0)</f>
        <v>0</v>
      </c>
      <c r="P263" s="19"/>
      <c r="Q263" s="36">
        <v>0</v>
      </c>
      <c r="R263" s="31"/>
      <c r="S263" s="47">
        <f>(Q263/$AP263)</f>
        <v>0</v>
      </c>
      <c r="T263" s="31"/>
      <c r="U263" s="47">
        <f>IF(S$287&gt;0,S263/S$287*100,0)</f>
        <v>0</v>
      </c>
      <c r="V263" s="19"/>
      <c r="W263" s="36">
        <f>(E263+K263+Q263)</f>
        <v>65689</v>
      </c>
      <c r="X263" s="19"/>
      <c r="Y263" s="19"/>
      <c r="Z263" s="36">
        <v>0</v>
      </c>
      <c r="AA263" s="19"/>
      <c r="AB263" s="47">
        <f>IF($W263&gt;0,Z263/$W263*100,0)</f>
        <v>0</v>
      </c>
      <c r="AC263" s="19"/>
      <c r="AD263" s="36">
        <v>0</v>
      </c>
      <c r="AE263" s="19"/>
      <c r="AF263" s="47">
        <f>IF($W263&gt;0,AD263/$W263*100,0)</f>
        <v>0</v>
      </c>
      <c r="AG263" s="19"/>
      <c r="AH263" s="36">
        <v>0</v>
      </c>
      <c r="AI263" s="19"/>
      <c r="AJ263" s="47">
        <f>IF($W263&gt;0,AH263/$W263*100,0)</f>
        <v>0</v>
      </c>
      <c r="AK263" s="19"/>
      <c r="AL263" s="36">
        <v>0</v>
      </c>
      <c r="AM263" s="19"/>
      <c r="AN263" s="30">
        <v>20</v>
      </c>
      <c r="AO263" s="19"/>
      <c r="AP263" s="35">
        <v>4895</v>
      </c>
      <c r="AQ263" s="19"/>
      <c r="AR263" s="35">
        <f>IF(E263,AP263,0)</f>
        <v>4895</v>
      </c>
      <c r="AS263" s="19"/>
      <c r="AT263" s="35">
        <f>IF(K263,AP263,0)</f>
        <v>0</v>
      </c>
      <c r="AU263" s="19"/>
      <c r="AV263" s="35">
        <f>IF(Q263,AP263,0)</f>
        <v>0</v>
      </c>
    </row>
    <row r="264" spans="1:48" ht="8.85" customHeight="1" x14ac:dyDescent="0.25">
      <c r="A264" s="57"/>
      <c r="B264" s="11"/>
      <c r="C264" s="11"/>
      <c r="D264" s="31"/>
      <c r="E264" s="31"/>
      <c r="F264" s="31"/>
      <c r="G264" s="38"/>
      <c r="H264" s="31"/>
      <c r="I264" s="38"/>
      <c r="J264" s="19"/>
      <c r="K264" s="31"/>
      <c r="L264" s="31"/>
      <c r="M264" s="38"/>
      <c r="N264" s="31"/>
      <c r="O264" s="38"/>
      <c r="P264" s="19"/>
      <c r="Q264" s="31"/>
      <c r="R264" s="31"/>
      <c r="S264" s="38"/>
      <c r="T264" s="31"/>
      <c r="U264" s="38"/>
      <c r="V264" s="19"/>
      <c r="W264" s="56"/>
      <c r="X264" s="19"/>
      <c r="Y264" s="19"/>
      <c r="Z264" s="31"/>
      <c r="AA264" s="19"/>
      <c r="AB264" s="38"/>
      <c r="AC264" s="19"/>
      <c r="AD264" s="31"/>
      <c r="AE264" s="19"/>
      <c r="AF264" s="38"/>
      <c r="AG264" s="19"/>
      <c r="AH264" s="31"/>
      <c r="AI264" s="19"/>
      <c r="AJ264" s="38"/>
      <c r="AK264" s="19"/>
      <c r="AL264" s="31"/>
      <c r="AM264" s="19"/>
      <c r="AN264" s="39"/>
      <c r="AO264" s="19"/>
      <c r="AP264" s="19"/>
      <c r="AQ264" s="19"/>
      <c r="AR264" s="19"/>
      <c r="AS264" s="19"/>
      <c r="AT264" s="19"/>
      <c r="AU264" s="19"/>
      <c r="AV264" s="19"/>
    </row>
    <row r="265" spans="1:48" ht="8.85" customHeight="1" x14ac:dyDescent="0.25">
      <c r="A265" s="11">
        <v>21</v>
      </c>
      <c r="B265" s="25"/>
      <c r="C265" s="11" t="s">
        <v>243</v>
      </c>
      <c r="D265" s="31"/>
      <c r="E265" s="36">
        <v>434622</v>
      </c>
      <c r="F265" s="31"/>
      <c r="G265" s="47">
        <f>(E265/$AP265)</f>
        <v>72.825402144772113</v>
      </c>
      <c r="H265" s="31"/>
      <c r="I265" s="47">
        <f>IF(G$287&gt;0,G265/G$287*100,0)</f>
        <v>89.875963967074185</v>
      </c>
      <c r="J265" s="19"/>
      <c r="K265" s="36">
        <v>0</v>
      </c>
      <c r="L265" s="31"/>
      <c r="M265" s="47">
        <f>(K265/$AP265)</f>
        <v>0</v>
      </c>
      <c r="N265" s="31"/>
      <c r="O265" s="47">
        <f>IF(M$287&gt;0,M265/M$287*100,0)</f>
        <v>0</v>
      </c>
      <c r="P265" s="19"/>
      <c r="Q265" s="36">
        <v>0</v>
      </c>
      <c r="R265" s="31"/>
      <c r="S265" s="47">
        <f>(Q265/$AP265)</f>
        <v>0</v>
      </c>
      <c r="T265" s="31"/>
      <c r="U265" s="47">
        <f>IF(S$287&gt;0,S265/S$287*100,0)</f>
        <v>0</v>
      </c>
      <c r="V265" s="19"/>
      <c r="W265" s="36">
        <f>(E265+K265+Q265)</f>
        <v>434622</v>
      </c>
      <c r="X265" s="19"/>
      <c r="Y265" s="19"/>
      <c r="Z265" s="36">
        <v>0</v>
      </c>
      <c r="AA265" s="19"/>
      <c r="AB265" s="47">
        <f>IF($W265&gt;0,Z265/$W265*100,0)</f>
        <v>0</v>
      </c>
      <c r="AC265" s="19"/>
      <c r="AD265" s="36">
        <v>22665</v>
      </c>
      <c r="AE265" s="19"/>
      <c r="AF265" s="47">
        <f>IF($W265&gt;0,AD265/$W265*100,0)</f>
        <v>5.2148763753330485</v>
      </c>
      <c r="AG265" s="19"/>
      <c r="AH265" s="36">
        <v>0</v>
      </c>
      <c r="AI265" s="19"/>
      <c r="AJ265" s="47">
        <f>IF($W265&gt;0,AH265/$W265*100,0)</f>
        <v>0</v>
      </c>
      <c r="AK265" s="19"/>
      <c r="AL265" s="36">
        <v>4794</v>
      </c>
      <c r="AM265" s="19"/>
      <c r="AN265" s="30">
        <v>21</v>
      </c>
      <c r="AO265" s="19"/>
      <c r="AP265" s="35">
        <v>5968</v>
      </c>
      <c r="AQ265" s="19"/>
      <c r="AR265" s="35">
        <f>IF(E265,AP265,0)</f>
        <v>5968</v>
      </c>
      <c r="AS265" s="19"/>
      <c r="AT265" s="35">
        <f>IF(K265,AP265,0)</f>
        <v>0</v>
      </c>
      <c r="AU265" s="19"/>
      <c r="AV265" s="35">
        <f>IF(Q265,AP265,0)</f>
        <v>0</v>
      </c>
    </row>
    <row r="266" spans="1:48" ht="8.85" customHeight="1" x14ac:dyDescent="0.25">
      <c r="A266" s="11">
        <v>22</v>
      </c>
      <c r="B266" s="25"/>
      <c r="C266" s="20" t="s">
        <v>195</v>
      </c>
      <c r="D266" s="31"/>
      <c r="E266" s="36">
        <v>120146</v>
      </c>
      <c r="F266" s="31"/>
      <c r="G266" s="47">
        <f>(E266/$AP266)</f>
        <v>25.449269222622327</v>
      </c>
      <c r="H266" s="31"/>
      <c r="I266" s="47">
        <f>IF(G$287&gt;0,G266/G$287*100,0)</f>
        <v>31.407689299041792</v>
      </c>
      <c r="J266" s="19"/>
      <c r="K266" s="36">
        <v>0</v>
      </c>
      <c r="L266" s="31"/>
      <c r="M266" s="47">
        <f>(K266/$AP266)</f>
        <v>0</v>
      </c>
      <c r="N266" s="31"/>
      <c r="O266" s="47">
        <f>IF(M$287&gt;0,M266/M$287*100,0)</f>
        <v>0</v>
      </c>
      <c r="P266" s="19"/>
      <c r="Q266" s="36">
        <v>0</v>
      </c>
      <c r="R266" s="31"/>
      <c r="S266" s="47">
        <f>(Q266/$AP266)</f>
        <v>0</v>
      </c>
      <c r="T266" s="31"/>
      <c r="U266" s="47">
        <f>IF(S$287&gt;0,S266/S$287*100,0)</f>
        <v>0</v>
      </c>
      <c r="V266" s="19"/>
      <c r="W266" s="36">
        <f>(E266+K266+Q266)</f>
        <v>120146</v>
      </c>
      <c r="X266" s="19"/>
      <c r="Y266" s="19"/>
      <c r="Z266" s="36">
        <v>0</v>
      </c>
      <c r="AA266" s="19"/>
      <c r="AB266" s="47">
        <f>IF($W266&gt;0,Z266/$W266*100,0)</f>
        <v>0</v>
      </c>
      <c r="AC266" s="19"/>
      <c r="AD266" s="36">
        <v>0</v>
      </c>
      <c r="AE266" s="19"/>
      <c r="AF266" s="47">
        <f>IF($W266&gt;0,AD266/$W266*100,0)</f>
        <v>0</v>
      </c>
      <c r="AG266" s="19"/>
      <c r="AH266" s="36">
        <v>0</v>
      </c>
      <c r="AI266" s="19"/>
      <c r="AJ266" s="47">
        <f>IF($W266&gt;0,AH266/$W266*100,0)</f>
        <v>0</v>
      </c>
      <c r="AK266" s="19"/>
      <c r="AL266" s="36">
        <v>0</v>
      </c>
      <c r="AM266" s="19"/>
      <c r="AN266" s="30">
        <v>22</v>
      </c>
      <c r="AO266" s="19"/>
      <c r="AP266" s="35">
        <v>4721</v>
      </c>
      <c r="AQ266" s="19"/>
      <c r="AR266" s="35">
        <f>IF(E266,AP266,0)</f>
        <v>4721</v>
      </c>
      <c r="AS266" s="19"/>
      <c r="AT266" s="35">
        <f>IF(K266,AP266,0)</f>
        <v>0</v>
      </c>
      <c r="AU266" s="19"/>
      <c r="AV266" s="35">
        <f>IF(Q266,AP266,0)</f>
        <v>0</v>
      </c>
    </row>
    <row r="267" spans="1:48" ht="8.85" customHeight="1" x14ac:dyDescent="0.25">
      <c r="A267" s="11">
        <v>23</v>
      </c>
      <c r="B267" s="25"/>
      <c r="C267" s="11" t="s">
        <v>203</v>
      </c>
      <c r="D267" s="31"/>
      <c r="E267" s="36">
        <v>819737</v>
      </c>
      <c r="F267" s="31"/>
      <c r="G267" s="47">
        <f>(E267/$AP267)</f>
        <v>90.219788685890379</v>
      </c>
      <c r="H267" s="31"/>
      <c r="I267" s="47">
        <f>IF(G$287&gt;0,G267/G$287*100,0)</f>
        <v>111.34288638641206</v>
      </c>
      <c r="J267" s="19"/>
      <c r="K267" s="36">
        <v>0</v>
      </c>
      <c r="L267" s="31"/>
      <c r="M267" s="47">
        <f>(K267/$AP267)</f>
        <v>0</v>
      </c>
      <c r="N267" s="31"/>
      <c r="O267" s="47">
        <f>IF(M$287&gt;0,M267/M$287*100,0)</f>
        <v>0</v>
      </c>
      <c r="P267" s="19"/>
      <c r="Q267" s="36">
        <v>0</v>
      </c>
      <c r="R267" s="31"/>
      <c r="S267" s="47">
        <f>(Q267/$AP267)</f>
        <v>0</v>
      </c>
      <c r="T267" s="31"/>
      <c r="U267" s="47">
        <f>IF(S$287&gt;0,S267/S$287*100,0)</f>
        <v>0</v>
      </c>
      <c r="V267" s="19"/>
      <c r="W267" s="36">
        <f>(E267+K267+Q267)</f>
        <v>819737</v>
      </c>
      <c r="X267" s="19"/>
      <c r="Y267" s="19"/>
      <c r="Z267" s="36">
        <v>0</v>
      </c>
      <c r="AA267" s="19"/>
      <c r="AB267" s="47">
        <f>IF($W267&gt;0,Z267/$W267*100,0)</f>
        <v>0</v>
      </c>
      <c r="AC267" s="19"/>
      <c r="AD267" s="36">
        <v>419184</v>
      </c>
      <c r="AE267" s="19"/>
      <c r="AF267" s="47">
        <f>IF($W267&gt;0,AD267/$W267*100,0)</f>
        <v>51.136401065219694</v>
      </c>
      <c r="AG267" s="19"/>
      <c r="AH267" s="36">
        <v>0</v>
      </c>
      <c r="AI267" s="19"/>
      <c r="AJ267" s="47">
        <f>IF($W267&gt;0,AH267/$W267*100,0)</f>
        <v>0</v>
      </c>
      <c r="AK267" s="19"/>
      <c r="AL267" s="36">
        <v>0</v>
      </c>
      <c r="AM267" s="19"/>
      <c r="AN267" s="30">
        <v>23</v>
      </c>
      <c r="AO267" s="19"/>
      <c r="AP267" s="35">
        <v>9086</v>
      </c>
      <c r="AQ267" s="19"/>
      <c r="AR267" s="35">
        <f>IF(E267,AP267,0)</f>
        <v>9086</v>
      </c>
      <c r="AS267" s="19"/>
      <c r="AT267" s="35">
        <f>IF(K267,AP267,0)</f>
        <v>0</v>
      </c>
      <c r="AU267" s="19"/>
      <c r="AV267" s="35">
        <f>IF(Q267,AP267,0)</f>
        <v>0</v>
      </c>
    </row>
    <row r="268" spans="1:48" ht="8.85" customHeight="1" x14ac:dyDescent="0.25">
      <c r="A268" s="11">
        <v>24</v>
      </c>
      <c r="B268" s="25"/>
      <c r="C268" s="58" t="s">
        <v>244</v>
      </c>
      <c r="D268" s="31"/>
      <c r="E268" s="36">
        <v>526174</v>
      </c>
      <c r="F268" s="31"/>
      <c r="G268" s="47">
        <f>(E268/$AP268)</f>
        <v>68.095509253267764</v>
      </c>
      <c r="H268" s="31"/>
      <c r="I268" s="47">
        <f>IF(G$287&gt;0,G268/G$287*100,0)</f>
        <v>84.038664473143655</v>
      </c>
      <c r="J268" s="19"/>
      <c r="K268" s="36">
        <v>1209</v>
      </c>
      <c r="L268" s="31"/>
      <c r="M268" s="47">
        <f>(K268/$AP268)</f>
        <v>0.15646434580044002</v>
      </c>
      <c r="N268" s="31"/>
      <c r="O268" s="47">
        <f>IF(M$287&gt;0,M268/M$287*100,0)</f>
        <v>15.459402821601072</v>
      </c>
      <c r="P268" s="19"/>
      <c r="Q268" s="36">
        <v>0</v>
      </c>
      <c r="R268" s="31"/>
      <c r="S268" s="47">
        <f>(Q268/$AP268)</f>
        <v>0</v>
      </c>
      <c r="T268" s="31"/>
      <c r="U268" s="47">
        <f>IF(S$287&gt;0,S268/S$287*100,0)</f>
        <v>0</v>
      </c>
      <c r="V268" s="19"/>
      <c r="W268" s="36">
        <f>(E268+K268+Q268)</f>
        <v>527383</v>
      </c>
      <c r="X268" s="19"/>
      <c r="Y268" s="19"/>
      <c r="Z268" s="36">
        <v>0</v>
      </c>
      <c r="AA268" s="19"/>
      <c r="AB268" s="47">
        <f>IF($W268&gt;0,Z268/$W268*100,0)</f>
        <v>0</v>
      </c>
      <c r="AC268" s="19"/>
      <c r="AD268" s="36">
        <v>0</v>
      </c>
      <c r="AE268" s="19"/>
      <c r="AF268" s="47">
        <f>IF($W268&gt;0,AD268/$W268*100,0)</f>
        <v>0</v>
      </c>
      <c r="AG268" s="19"/>
      <c r="AH268" s="36">
        <v>0</v>
      </c>
      <c r="AI268" s="19"/>
      <c r="AJ268" s="47">
        <f>IF($W268&gt;0,AH268/$W268*100,0)</f>
        <v>0</v>
      </c>
      <c r="AK268" s="19"/>
      <c r="AL268" s="36">
        <v>0</v>
      </c>
      <c r="AM268" s="19"/>
      <c r="AN268" s="30">
        <v>24</v>
      </c>
      <c r="AO268" s="19"/>
      <c r="AP268" s="35">
        <v>7727</v>
      </c>
      <c r="AQ268" s="19"/>
      <c r="AR268" s="35">
        <f>IF(E268,AP268,0)</f>
        <v>7727</v>
      </c>
      <c r="AS268" s="19"/>
      <c r="AT268" s="35">
        <f>IF(K268,AP268,0)</f>
        <v>7727</v>
      </c>
      <c r="AU268" s="19"/>
      <c r="AV268" s="35">
        <f>IF(Q268,AP268,0)</f>
        <v>0</v>
      </c>
    </row>
    <row r="269" spans="1:48" ht="8.85" customHeight="1" x14ac:dyDescent="0.25">
      <c r="A269" s="11">
        <v>25</v>
      </c>
      <c r="B269" s="25"/>
      <c r="C269" s="11" t="s">
        <v>245</v>
      </c>
      <c r="D269" s="31"/>
      <c r="E269" s="36">
        <v>25850</v>
      </c>
      <c r="F269" s="31"/>
      <c r="G269" s="47">
        <f>(E269/$AP269)</f>
        <v>4.4392924609307913</v>
      </c>
      <c r="H269" s="31"/>
      <c r="I269" s="47">
        <f>IF(G$287&gt;0,G269/G$287*100,0)</f>
        <v>5.4786609823968089</v>
      </c>
      <c r="J269" s="19"/>
      <c r="K269" s="36">
        <v>0</v>
      </c>
      <c r="L269" s="31"/>
      <c r="M269" s="47">
        <f>(K269/$AP269)</f>
        <v>0</v>
      </c>
      <c r="N269" s="31"/>
      <c r="O269" s="47">
        <f>IF(M$287&gt;0,M269/M$287*100,0)</f>
        <v>0</v>
      </c>
      <c r="P269" s="19"/>
      <c r="Q269" s="36">
        <v>0</v>
      </c>
      <c r="R269" s="31"/>
      <c r="S269" s="47">
        <f>(Q269/$AP269)</f>
        <v>0</v>
      </c>
      <c r="T269" s="31"/>
      <c r="U269" s="47">
        <f>IF(S$287&gt;0,S269/S$287*100,0)</f>
        <v>0</v>
      </c>
      <c r="V269" s="19"/>
      <c r="W269" s="36">
        <f>(E269+K269+Q269)</f>
        <v>25850</v>
      </c>
      <c r="X269" s="19"/>
      <c r="Y269" s="19"/>
      <c r="Z269" s="36">
        <v>0</v>
      </c>
      <c r="AA269" s="19"/>
      <c r="AB269" s="47">
        <f>IF($W269&gt;0,Z269/$W269*100,0)</f>
        <v>0</v>
      </c>
      <c r="AC269" s="19"/>
      <c r="AD269" s="36">
        <v>0</v>
      </c>
      <c r="AE269" s="19"/>
      <c r="AF269" s="47">
        <f>IF($W269&gt;0,AD269/$W269*100,0)</f>
        <v>0</v>
      </c>
      <c r="AG269" s="19"/>
      <c r="AH269" s="36">
        <v>0</v>
      </c>
      <c r="AI269" s="19"/>
      <c r="AJ269" s="47">
        <f>IF($W269&gt;0,AH269/$W269*100,0)</f>
        <v>0</v>
      </c>
      <c r="AK269" s="19"/>
      <c r="AL269" s="36">
        <v>0</v>
      </c>
      <c r="AM269" s="19"/>
      <c r="AN269" s="30">
        <v>25</v>
      </c>
      <c r="AO269" s="19"/>
      <c r="AP269" s="35">
        <v>5823</v>
      </c>
      <c r="AQ269" s="19"/>
      <c r="AR269" s="35">
        <f>IF(E269,AP269,0)</f>
        <v>5823</v>
      </c>
      <c r="AS269" s="19"/>
      <c r="AT269" s="35">
        <f>IF(K269,AP269,0)</f>
        <v>0</v>
      </c>
      <c r="AU269" s="19"/>
      <c r="AV269" s="35">
        <f>IF(Q269,AP269,0)</f>
        <v>0</v>
      </c>
    </row>
    <row r="270" spans="1:48" ht="8.85" customHeight="1" x14ac:dyDescent="0.25">
      <c r="A270" s="57"/>
      <c r="B270" s="11"/>
      <c r="C270" s="11"/>
      <c r="D270" s="31"/>
      <c r="E270" s="31"/>
      <c r="F270" s="31"/>
      <c r="G270" s="38"/>
      <c r="H270" s="31"/>
      <c r="I270" s="38"/>
      <c r="J270" s="19"/>
      <c r="K270" s="31"/>
      <c r="L270" s="31"/>
      <c r="M270" s="38"/>
      <c r="N270" s="31"/>
      <c r="O270" s="38"/>
      <c r="P270" s="19"/>
      <c r="Q270" s="31"/>
      <c r="R270" s="31"/>
      <c r="S270" s="38"/>
      <c r="T270" s="31"/>
      <c r="U270" s="38"/>
      <c r="V270" s="19"/>
      <c r="W270" s="56"/>
      <c r="X270" s="19"/>
      <c r="Y270" s="19"/>
      <c r="Z270" s="31"/>
      <c r="AA270" s="19"/>
      <c r="AB270" s="38"/>
      <c r="AC270" s="19"/>
      <c r="AD270" s="31"/>
      <c r="AE270" s="19"/>
      <c r="AF270" s="38"/>
      <c r="AG270" s="19"/>
      <c r="AH270" s="31"/>
      <c r="AI270" s="19"/>
      <c r="AJ270" s="38"/>
      <c r="AK270" s="19"/>
      <c r="AL270" s="31"/>
      <c r="AM270" s="19"/>
      <c r="AN270" s="39"/>
      <c r="AO270" s="19"/>
      <c r="AP270" s="40"/>
      <c r="AQ270" s="19"/>
      <c r="AR270" s="19"/>
      <c r="AS270" s="19"/>
      <c r="AT270" s="19"/>
      <c r="AU270" s="19"/>
      <c r="AV270" s="19"/>
    </row>
    <row r="271" spans="1:48" ht="8.85" customHeight="1" x14ac:dyDescent="0.25">
      <c r="A271" s="11">
        <v>26</v>
      </c>
      <c r="B271" s="25"/>
      <c r="C271" s="11" t="s">
        <v>246</v>
      </c>
      <c r="D271" s="31"/>
      <c r="E271" s="36">
        <v>441099</v>
      </c>
      <c r="F271" s="31"/>
      <c r="G271" s="47">
        <f>(E271/$AP271)</f>
        <v>91.914773911231507</v>
      </c>
      <c r="H271" s="31"/>
      <c r="I271" s="47">
        <f>IF(G$287&gt;0,G271/G$287*100,0)</f>
        <v>113.43471734856236</v>
      </c>
      <c r="J271" s="19"/>
      <c r="K271" s="36">
        <v>0</v>
      </c>
      <c r="L271" s="31"/>
      <c r="M271" s="47">
        <f>(K271/$AP271)</f>
        <v>0</v>
      </c>
      <c r="N271" s="31"/>
      <c r="O271" s="47">
        <f>IF(M$287&gt;0,M271/M$287*100,0)</f>
        <v>0</v>
      </c>
      <c r="P271" s="19"/>
      <c r="Q271" s="36">
        <v>0</v>
      </c>
      <c r="R271" s="31"/>
      <c r="S271" s="47">
        <f>(Q271/$AP271)</f>
        <v>0</v>
      </c>
      <c r="T271" s="31"/>
      <c r="U271" s="47">
        <f>IF(S$287&gt;0,S271/S$287*100,0)</f>
        <v>0</v>
      </c>
      <c r="V271" s="19"/>
      <c r="W271" s="36">
        <f>(E271+K271+Q271)</f>
        <v>441099</v>
      </c>
      <c r="X271" s="19"/>
      <c r="Y271" s="19"/>
      <c r="Z271" s="36">
        <v>0</v>
      </c>
      <c r="AA271" s="19"/>
      <c r="AB271" s="47">
        <f>IF($W271&gt;0,Z271/$W271*100,0)</f>
        <v>0</v>
      </c>
      <c r="AC271" s="19"/>
      <c r="AD271" s="36">
        <v>0</v>
      </c>
      <c r="AE271" s="19"/>
      <c r="AF271" s="47">
        <f>IF($W271&gt;0,AD271/$W271*100,0)</f>
        <v>0</v>
      </c>
      <c r="AG271" s="19"/>
      <c r="AH271" s="36">
        <v>0</v>
      </c>
      <c r="AI271" s="19"/>
      <c r="AJ271" s="47">
        <f>IF($W271&gt;0,AH271/$W271*100,0)</f>
        <v>0</v>
      </c>
      <c r="AK271" s="19"/>
      <c r="AL271" s="36">
        <v>0</v>
      </c>
      <c r="AM271" s="19"/>
      <c r="AN271" s="30">
        <v>26</v>
      </c>
      <c r="AO271" s="19"/>
      <c r="AP271" s="35">
        <v>4799</v>
      </c>
      <c r="AQ271" s="19"/>
      <c r="AR271" s="35">
        <f>IF(E271,AP271,0)</f>
        <v>4799</v>
      </c>
      <c r="AS271" s="19"/>
      <c r="AT271" s="35">
        <f>IF(K271,AP271,0)</f>
        <v>0</v>
      </c>
      <c r="AU271" s="19"/>
      <c r="AV271" s="35">
        <f>IF(Q271,AP271,0)</f>
        <v>0</v>
      </c>
    </row>
    <row r="272" spans="1:48" ht="8.85" customHeight="1" x14ac:dyDescent="0.25">
      <c r="A272" s="11">
        <v>27</v>
      </c>
      <c r="B272" s="25"/>
      <c r="C272" s="11" t="s">
        <v>247</v>
      </c>
      <c r="D272" s="31"/>
      <c r="E272" s="36">
        <v>1668372</v>
      </c>
      <c r="F272" s="31"/>
      <c r="G272" s="47">
        <f>(E272/$AP272)</f>
        <v>206.2519470886389</v>
      </c>
      <c r="H272" s="31"/>
      <c r="I272" s="47">
        <f>IF(G$287&gt;0,G272/G$287*100,0)</f>
        <v>254.54157503760678</v>
      </c>
      <c r="J272" s="19"/>
      <c r="K272" s="36">
        <v>0</v>
      </c>
      <c r="L272" s="31"/>
      <c r="M272" s="47">
        <f>(K272/$AP272)</f>
        <v>0</v>
      </c>
      <c r="N272" s="31"/>
      <c r="O272" s="47">
        <f>IF(M$287&gt;0,M272/M$287*100,0)</f>
        <v>0</v>
      </c>
      <c r="P272" s="19"/>
      <c r="Q272" s="36">
        <v>0</v>
      </c>
      <c r="R272" s="31"/>
      <c r="S272" s="47">
        <f>(Q272/$AP272)</f>
        <v>0</v>
      </c>
      <c r="T272" s="31"/>
      <c r="U272" s="47">
        <f>IF(S$287&gt;0,S272/S$287*100,0)</f>
        <v>0</v>
      </c>
      <c r="V272" s="19"/>
      <c r="W272" s="36">
        <f>(E272+K272+Q272)</f>
        <v>1668372</v>
      </c>
      <c r="X272" s="19"/>
      <c r="Y272" s="19"/>
      <c r="Z272" s="36">
        <v>2250</v>
      </c>
      <c r="AA272" s="19"/>
      <c r="AB272" s="47">
        <f>IF($W272&gt;0,Z272/$W272*100,0)</f>
        <v>0.13486200919219454</v>
      </c>
      <c r="AC272" s="19"/>
      <c r="AD272" s="36">
        <v>521185</v>
      </c>
      <c r="AE272" s="19"/>
      <c r="AF272" s="47">
        <f>IF($W272&gt;0,AD272/$W272*100,0)</f>
        <v>31.239136115926186</v>
      </c>
      <c r="AG272" s="19"/>
      <c r="AH272" s="36">
        <v>0</v>
      </c>
      <c r="AI272" s="19"/>
      <c r="AJ272" s="47">
        <f>IF($W272&gt;0,AH272/$W272*100,0)</f>
        <v>0</v>
      </c>
      <c r="AK272" s="19"/>
      <c r="AL272" s="36">
        <v>0</v>
      </c>
      <c r="AM272" s="19"/>
      <c r="AN272" s="30">
        <v>27</v>
      </c>
      <c r="AO272" s="19"/>
      <c r="AP272" s="35">
        <v>8089</v>
      </c>
      <c r="AQ272" s="19"/>
      <c r="AR272" s="35">
        <f>IF(E272,AP272,0)</f>
        <v>8089</v>
      </c>
      <c r="AS272" s="19"/>
      <c r="AT272" s="35">
        <f>IF(K272,AP272,0)</f>
        <v>0</v>
      </c>
      <c r="AU272" s="19"/>
      <c r="AV272" s="35">
        <f>IF(Q272,AP272,0)</f>
        <v>0</v>
      </c>
    </row>
    <row r="273" spans="1:48" ht="8.85" customHeight="1" x14ac:dyDescent="0.25">
      <c r="A273" s="11">
        <v>28</v>
      </c>
      <c r="B273" s="25"/>
      <c r="C273" s="11" t="s">
        <v>248</v>
      </c>
      <c r="D273" s="31"/>
      <c r="E273" s="36">
        <v>423134</v>
      </c>
      <c r="F273" s="31"/>
      <c r="G273" s="47">
        <f>(E273/$AP273)</f>
        <v>51.969295013510191</v>
      </c>
      <c r="H273" s="31"/>
      <c r="I273" s="47">
        <f>IF(G$287&gt;0,G273/G$287*100,0)</f>
        <v>64.136830672671948</v>
      </c>
      <c r="J273" s="19"/>
      <c r="K273" s="36">
        <v>0</v>
      </c>
      <c r="L273" s="31"/>
      <c r="M273" s="47">
        <f>(K273/$AP273)</f>
        <v>0</v>
      </c>
      <c r="N273" s="31"/>
      <c r="O273" s="47">
        <f>IF(M$287&gt;0,M273/M$287*100,0)</f>
        <v>0</v>
      </c>
      <c r="P273" s="19"/>
      <c r="Q273" s="36">
        <v>0</v>
      </c>
      <c r="R273" s="31"/>
      <c r="S273" s="47">
        <f>(Q273/$AP273)</f>
        <v>0</v>
      </c>
      <c r="T273" s="31"/>
      <c r="U273" s="47">
        <f>IF(S$287&gt;0,S273/S$287*100,0)</f>
        <v>0</v>
      </c>
      <c r="V273" s="19"/>
      <c r="W273" s="36">
        <f>(E273+K273+Q273)</f>
        <v>423134</v>
      </c>
      <c r="X273" s="19"/>
      <c r="Y273" s="19"/>
      <c r="Z273" s="36">
        <v>3000</v>
      </c>
      <c r="AA273" s="19"/>
      <c r="AB273" s="47">
        <f>IF($W273&gt;0,Z273/$W273*100,0)</f>
        <v>0.70899525918503359</v>
      </c>
      <c r="AC273" s="19"/>
      <c r="AD273" s="36">
        <v>0</v>
      </c>
      <c r="AE273" s="19"/>
      <c r="AF273" s="47">
        <f>IF($W273&gt;0,AD273/$W273*100,0)</f>
        <v>0</v>
      </c>
      <c r="AG273" s="19"/>
      <c r="AH273" s="36">
        <v>0</v>
      </c>
      <c r="AI273" s="19"/>
      <c r="AJ273" s="47">
        <f>IF($W273&gt;0,AH273/$W273*100,0)</f>
        <v>0</v>
      </c>
      <c r="AK273" s="19"/>
      <c r="AL273" s="36">
        <v>0</v>
      </c>
      <c r="AM273" s="19"/>
      <c r="AN273" s="30">
        <v>28</v>
      </c>
      <c r="AO273" s="19"/>
      <c r="AP273" s="35">
        <v>8142</v>
      </c>
      <c r="AQ273" s="19"/>
      <c r="AR273" s="35">
        <f>IF(E273,AP273,0)</f>
        <v>8142</v>
      </c>
      <c r="AS273" s="19"/>
      <c r="AT273" s="35">
        <f>IF(K273,AP273,0)</f>
        <v>0</v>
      </c>
      <c r="AU273" s="19"/>
      <c r="AV273" s="35">
        <f>IF(Q273,AP273,0)</f>
        <v>0</v>
      </c>
    </row>
    <row r="274" spans="1:48" ht="8.85" customHeight="1" x14ac:dyDescent="0.25">
      <c r="A274" s="11">
        <v>29</v>
      </c>
      <c r="B274" s="25"/>
      <c r="C274" s="11" t="s">
        <v>249</v>
      </c>
      <c r="D274" s="31"/>
      <c r="E274" s="36">
        <v>609776</v>
      </c>
      <c r="F274" s="31"/>
      <c r="G274" s="47">
        <f>(E274/$AP274)</f>
        <v>131.13462365591397</v>
      </c>
      <c r="H274" s="31"/>
      <c r="I274" s="47">
        <f>IF(G$287&gt;0,G274/G$287*100,0)</f>
        <v>161.83708381184439</v>
      </c>
      <c r="J274" s="19"/>
      <c r="K274" s="36">
        <v>0</v>
      </c>
      <c r="L274" s="31"/>
      <c r="M274" s="47">
        <f>(K274/$AP274)</f>
        <v>0</v>
      </c>
      <c r="N274" s="31"/>
      <c r="O274" s="47">
        <f>IF(M$287&gt;0,M274/M$287*100,0)</f>
        <v>0</v>
      </c>
      <c r="P274" s="19"/>
      <c r="Q274" s="36">
        <v>0</v>
      </c>
      <c r="R274" s="31"/>
      <c r="S274" s="47">
        <f>(Q274/$AP274)</f>
        <v>0</v>
      </c>
      <c r="T274" s="31"/>
      <c r="U274" s="47">
        <f>IF(S$287&gt;0,S274/S$287*100,0)</f>
        <v>0</v>
      </c>
      <c r="V274" s="19"/>
      <c r="W274" s="36">
        <f>(E274+K274+Q274)</f>
        <v>609776</v>
      </c>
      <c r="X274" s="19"/>
      <c r="Y274" s="19"/>
      <c r="Z274" s="36">
        <v>0</v>
      </c>
      <c r="AA274" s="19"/>
      <c r="AB274" s="47">
        <f>IF($W274&gt;0,Z274/$W274*100,0)</f>
        <v>0</v>
      </c>
      <c r="AC274" s="19"/>
      <c r="AD274" s="36">
        <v>0</v>
      </c>
      <c r="AE274" s="19"/>
      <c r="AF274" s="47">
        <f>IF($W274&gt;0,AD274/$W274*100,0)</f>
        <v>0</v>
      </c>
      <c r="AG274" s="19"/>
      <c r="AH274" s="36">
        <v>0</v>
      </c>
      <c r="AI274" s="19"/>
      <c r="AJ274" s="47">
        <f>IF($W274&gt;0,AH274/$W274*100,0)</f>
        <v>0</v>
      </c>
      <c r="AK274" s="19"/>
      <c r="AL274" s="36">
        <v>0</v>
      </c>
      <c r="AM274" s="19"/>
      <c r="AN274" s="30">
        <v>29</v>
      </c>
      <c r="AO274" s="19"/>
      <c r="AP274" s="35">
        <v>4650</v>
      </c>
      <c r="AQ274" s="19"/>
      <c r="AR274" s="35">
        <f>IF(E274,AP274,0)</f>
        <v>4650</v>
      </c>
      <c r="AS274" s="19"/>
      <c r="AT274" s="35">
        <f>IF(K274,AP274,0)</f>
        <v>0</v>
      </c>
      <c r="AU274" s="19"/>
      <c r="AV274" s="35">
        <f>IF(Q274,AP274,0)</f>
        <v>0</v>
      </c>
    </row>
    <row r="275" spans="1:48" ht="8.85" customHeight="1" x14ac:dyDescent="0.25">
      <c r="A275" s="11">
        <v>30</v>
      </c>
      <c r="B275" s="25"/>
      <c r="C275" s="11" t="s">
        <v>250</v>
      </c>
      <c r="D275" s="31"/>
      <c r="E275" s="36">
        <v>85674</v>
      </c>
      <c r="F275" s="31"/>
      <c r="G275" s="47">
        <f>(E275/$AP275)</f>
        <v>13.390747108471396</v>
      </c>
      <c r="H275" s="31"/>
      <c r="I275" s="47">
        <f>IF(G$287&gt;0,G275/G$287*100,0)</f>
        <v>16.525913612130648</v>
      </c>
      <c r="J275" s="19"/>
      <c r="K275" s="36">
        <v>0</v>
      </c>
      <c r="L275" s="31"/>
      <c r="M275" s="47">
        <f>(K275/$AP275)</f>
        <v>0</v>
      </c>
      <c r="N275" s="31"/>
      <c r="O275" s="47">
        <f>IF(M$287&gt;0,M275/M$287*100,0)</f>
        <v>0</v>
      </c>
      <c r="P275" s="19"/>
      <c r="Q275" s="36">
        <v>0</v>
      </c>
      <c r="R275" s="31"/>
      <c r="S275" s="47">
        <f>(Q275/$AP275)</f>
        <v>0</v>
      </c>
      <c r="T275" s="31"/>
      <c r="U275" s="47">
        <f>IF(S$287&gt;0,S275/S$287*100,0)</f>
        <v>0</v>
      </c>
      <c r="V275" s="19"/>
      <c r="W275" s="36">
        <f>(E275+K275+Q275)</f>
        <v>85674</v>
      </c>
      <c r="X275" s="19"/>
      <c r="Y275" s="19"/>
      <c r="Z275" s="36">
        <v>1005</v>
      </c>
      <c r="AA275" s="19"/>
      <c r="AB275" s="47">
        <f>IF($W275&gt;0,Z275/$W275*100,0)</f>
        <v>1.1730513341270397</v>
      </c>
      <c r="AC275" s="19"/>
      <c r="AD275" s="36">
        <v>0</v>
      </c>
      <c r="AE275" s="19"/>
      <c r="AF275" s="47">
        <f>IF($W275&gt;0,AD275/$W275*100,0)</f>
        <v>0</v>
      </c>
      <c r="AG275" s="19"/>
      <c r="AH275" s="36">
        <v>0</v>
      </c>
      <c r="AI275" s="19"/>
      <c r="AJ275" s="47">
        <f>IF($W275&gt;0,AH275/$W275*100,0)</f>
        <v>0</v>
      </c>
      <c r="AK275" s="19"/>
      <c r="AL275" s="36">
        <v>0</v>
      </c>
      <c r="AM275" s="19"/>
      <c r="AN275" s="30">
        <v>30</v>
      </c>
      <c r="AO275" s="19"/>
      <c r="AP275" s="35">
        <v>6398</v>
      </c>
      <c r="AQ275" s="19"/>
      <c r="AR275" s="35">
        <f>IF(E275,AP275,0)</f>
        <v>6398</v>
      </c>
      <c r="AS275" s="19"/>
      <c r="AT275" s="35">
        <f>IF(K275,AP275,0)</f>
        <v>0</v>
      </c>
      <c r="AU275" s="19"/>
      <c r="AV275" s="35">
        <f>IF(Q275,AP275,0)</f>
        <v>0</v>
      </c>
    </row>
    <row r="276" spans="1:48" ht="8.85" customHeight="1" x14ac:dyDescent="0.25">
      <c r="A276" s="57"/>
      <c r="B276" s="11"/>
      <c r="C276" s="11"/>
      <c r="D276" s="31"/>
      <c r="E276" s="31"/>
      <c r="F276" s="31"/>
      <c r="G276" s="38"/>
      <c r="H276" s="31"/>
      <c r="I276" s="38"/>
      <c r="J276" s="19"/>
      <c r="K276" s="31"/>
      <c r="L276" s="31"/>
      <c r="M276" s="38"/>
      <c r="N276" s="31"/>
      <c r="O276" s="38"/>
      <c r="P276" s="19"/>
      <c r="Q276" s="31"/>
      <c r="R276" s="31"/>
      <c r="S276" s="38"/>
      <c r="T276" s="31"/>
      <c r="U276" s="38"/>
      <c r="V276" s="19"/>
      <c r="W276" s="30"/>
      <c r="X276" s="19"/>
      <c r="Y276" s="19"/>
      <c r="Z276" s="31"/>
      <c r="AA276" s="19"/>
      <c r="AB276" s="38"/>
      <c r="AC276" s="19"/>
      <c r="AD276" s="31"/>
      <c r="AE276" s="19"/>
      <c r="AF276" s="38"/>
      <c r="AG276" s="19"/>
      <c r="AH276" s="31"/>
      <c r="AI276" s="19"/>
      <c r="AJ276" s="38"/>
      <c r="AK276" s="19"/>
      <c r="AL276" s="31"/>
      <c r="AM276" s="19"/>
      <c r="AN276" s="39"/>
      <c r="AO276" s="19"/>
      <c r="AP276" s="19"/>
      <c r="AQ276" s="19"/>
      <c r="AR276" s="19"/>
      <c r="AS276" s="19"/>
      <c r="AT276" s="19"/>
      <c r="AU276" s="19"/>
      <c r="AV276" s="19"/>
    </row>
    <row r="277" spans="1:48" ht="8.85" customHeight="1" x14ac:dyDescent="0.25">
      <c r="A277" s="11">
        <v>31</v>
      </c>
      <c r="B277" s="25"/>
      <c r="C277" s="11" t="s">
        <v>216</v>
      </c>
      <c r="D277" s="31"/>
      <c r="E277" s="36">
        <v>43809</v>
      </c>
      <c r="F277" s="31"/>
      <c r="G277" s="47">
        <f t="shared" ref="G277:G285" si="19">(E277/$AP277)</f>
        <v>9.4681218932353577</v>
      </c>
      <c r="H277" s="31"/>
      <c r="I277" s="47">
        <f t="shared" ref="I277:I285" si="20">IF(G$287&gt;0,G277/G$287*100,0)</f>
        <v>11.684886825899586</v>
      </c>
      <c r="J277" s="19"/>
      <c r="K277" s="36">
        <v>0</v>
      </c>
      <c r="L277" s="31"/>
      <c r="M277" s="47">
        <f t="shared" ref="M277:M285" si="21">(K277/$AP277)</f>
        <v>0</v>
      </c>
      <c r="N277" s="31"/>
      <c r="O277" s="47">
        <f t="shared" ref="O277:O285" si="22">IF(M$287&gt;0,M277/M$287*100,0)</f>
        <v>0</v>
      </c>
      <c r="P277" s="19"/>
      <c r="Q277" s="36">
        <v>0</v>
      </c>
      <c r="R277" s="31"/>
      <c r="S277" s="47">
        <f t="shared" ref="S277:S285" si="23">(Q277/$AP277)</f>
        <v>0</v>
      </c>
      <c r="T277" s="31"/>
      <c r="U277" s="47">
        <f t="shared" ref="U277:U285" si="24">IF(S$287&gt;0,S277/S$287*100,0)</f>
        <v>0</v>
      </c>
      <c r="V277" s="19"/>
      <c r="W277" s="36">
        <f t="shared" ref="W277:W285" si="25">(E277+K277+Q277)</f>
        <v>43809</v>
      </c>
      <c r="X277" s="19"/>
      <c r="Y277" s="19"/>
      <c r="Z277" s="36">
        <v>0</v>
      </c>
      <c r="AA277" s="19"/>
      <c r="AB277" s="47">
        <f t="shared" ref="AB277:AB285" si="26">IF($W277&gt;0,Z277/$W277*100,0)</f>
        <v>0</v>
      </c>
      <c r="AC277" s="19"/>
      <c r="AD277" s="36">
        <v>0</v>
      </c>
      <c r="AE277" s="19"/>
      <c r="AF277" s="47">
        <f t="shared" ref="AF277:AF285" si="27">IF($W277&gt;0,AD277/$W277*100,0)</f>
        <v>0</v>
      </c>
      <c r="AG277" s="19"/>
      <c r="AH277" s="36">
        <v>0</v>
      </c>
      <c r="AI277" s="19"/>
      <c r="AJ277" s="47">
        <f t="shared" ref="AJ277:AJ285" si="28">IF($W277&gt;0,AH277/$W277*100,0)</f>
        <v>0</v>
      </c>
      <c r="AK277" s="19"/>
      <c r="AL277" s="36">
        <v>0</v>
      </c>
      <c r="AM277" s="19"/>
      <c r="AN277" s="30">
        <v>31</v>
      </c>
      <c r="AO277" s="19"/>
      <c r="AP277" s="35">
        <v>4627</v>
      </c>
      <c r="AQ277" s="19"/>
      <c r="AR277" s="35">
        <f t="shared" ref="AR277:AR285" si="29">IF(E277,AP277,0)</f>
        <v>4627</v>
      </c>
      <c r="AS277" s="19"/>
      <c r="AT277" s="35">
        <f t="shared" ref="AT277:AT285" si="30">IF(K277,AP277,0)</f>
        <v>0</v>
      </c>
      <c r="AU277" s="19"/>
      <c r="AV277" s="35">
        <f t="shared" ref="AV277:AV285" si="31">IF(Q277,AP277,0)</f>
        <v>0</v>
      </c>
    </row>
    <row r="278" spans="1:48" ht="8.85" customHeight="1" x14ac:dyDescent="0.25">
      <c r="A278" s="11">
        <v>32</v>
      </c>
      <c r="B278" s="25"/>
      <c r="C278" s="11" t="s">
        <v>251</v>
      </c>
      <c r="D278" s="31"/>
      <c r="E278" s="36">
        <v>840890</v>
      </c>
      <c r="F278" s="31"/>
      <c r="G278" s="47">
        <f t="shared" si="19"/>
        <v>53.604258303053484</v>
      </c>
      <c r="H278" s="31"/>
      <c r="I278" s="47">
        <f t="shared" si="20"/>
        <v>66.154586804060926</v>
      </c>
      <c r="J278" s="19"/>
      <c r="K278" s="36">
        <v>0</v>
      </c>
      <c r="L278" s="31"/>
      <c r="M278" s="47">
        <f t="shared" si="21"/>
        <v>0</v>
      </c>
      <c r="N278" s="31"/>
      <c r="O278" s="47">
        <f t="shared" si="22"/>
        <v>0</v>
      </c>
      <c r="P278" s="19"/>
      <c r="Q278" s="36">
        <v>0</v>
      </c>
      <c r="R278" s="31"/>
      <c r="S278" s="47">
        <f t="shared" si="23"/>
        <v>0</v>
      </c>
      <c r="T278" s="31"/>
      <c r="U278" s="47">
        <f t="shared" si="24"/>
        <v>0</v>
      </c>
      <c r="V278" s="19"/>
      <c r="W278" s="36">
        <f t="shared" si="25"/>
        <v>840890</v>
      </c>
      <c r="X278" s="19"/>
      <c r="Y278" s="19"/>
      <c r="Z278" s="36">
        <v>0</v>
      </c>
      <c r="AA278" s="19"/>
      <c r="AB278" s="47">
        <f t="shared" si="26"/>
        <v>0</v>
      </c>
      <c r="AC278" s="19"/>
      <c r="AD278" s="36">
        <v>0</v>
      </c>
      <c r="AE278" s="19"/>
      <c r="AF278" s="47">
        <f t="shared" si="27"/>
        <v>0</v>
      </c>
      <c r="AG278" s="19"/>
      <c r="AH278" s="36">
        <v>0</v>
      </c>
      <c r="AI278" s="19"/>
      <c r="AJ278" s="47">
        <f t="shared" si="28"/>
        <v>0</v>
      </c>
      <c r="AK278" s="19"/>
      <c r="AL278" s="36">
        <v>0</v>
      </c>
      <c r="AM278" s="19"/>
      <c r="AN278" s="30">
        <v>32</v>
      </c>
      <c r="AO278" s="19"/>
      <c r="AP278" s="35">
        <v>15687</v>
      </c>
      <c r="AQ278" s="19"/>
      <c r="AR278" s="35">
        <f t="shared" si="29"/>
        <v>15687</v>
      </c>
      <c r="AS278" s="19"/>
      <c r="AT278" s="35">
        <f t="shared" si="30"/>
        <v>0</v>
      </c>
      <c r="AU278" s="19"/>
      <c r="AV278" s="35">
        <f t="shared" si="31"/>
        <v>0</v>
      </c>
    </row>
    <row r="279" spans="1:48" ht="8.85" customHeight="1" x14ac:dyDescent="0.25">
      <c r="A279" s="11">
        <v>33</v>
      </c>
      <c r="B279" s="25"/>
      <c r="C279" s="11" t="s">
        <v>252</v>
      </c>
      <c r="D279" s="31"/>
      <c r="E279" s="36">
        <v>952283</v>
      </c>
      <c r="F279" s="31"/>
      <c r="G279" s="47">
        <f t="shared" si="19"/>
        <v>117.59483823166214</v>
      </c>
      <c r="H279" s="31"/>
      <c r="I279" s="47">
        <f t="shared" si="20"/>
        <v>145.12723764452966</v>
      </c>
      <c r="J279" s="19"/>
      <c r="K279" s="36">
        <v>0</v>
      </c>
      <c r="L279" s="31"/>
      <c r="M279" s="47">
        <f t="shared" si="21"/>
        <v>0</v>
      </c>
      <c r="N279" s="31"/>
      <c r="O279" s="47">
        <f t="shared" si="22"/>
        <v>0</v>
      </c>
      <c r="P279" s="19"/>
      <c r="Q279" s="36">
        <v>0</v>
      </c>
      <c r="R279" s="31"/>
      <c r="S279" s="47">
        <f t="shared" si="23"/>
        <v>0</v>
      </c>
      <c r="T279" s="31"/>
      <c r="U279" s="47">
        <f t="shared" si="24"/>
        <v>0</v>
      </c>
      <c r="V279" s="19"/>
      <c r="W279" s="36">
        <f t="shared" si="25"/>
        <v>952283</v>
      </c>
      <c r="X279" s="19"/>
      <c r="Y279" s="19"/>
      <c r="Z279" s="36">
        <v>0</v>
      </c>
      <c r="AA279" s="19"/>
      <c r="AB279" s="47">
        <f t="shared" si="26"/>
        <v>0</v>
      </c>
      <c r="AC279" s="19"/>
      <c r="AD279" s="36">
        <v>259511</v>
      </c>
      <c r="AE279" s="19"/>
      <c r="AF279" s="47">
        <f t="shared" si="27"/>
        <v>27.251457812436009</v>
      </c>
      <c r="AG279" s="19"/>
      <c r="AH279" s="36">
        <v>0</v>
      </c>
      <c r="AI279" s="19"/>
      <c r="AJ279" s="47">
        <f t="shared" si="28"/>
        <v>0</v>
      </c>
      <c r="AK279" s="19"/>
      <c r="AL279" s="36">
        <v>0</v>
      </c>
      <c r="AM279" s="19"/>
      <c r="AN279" s="30">
        <v>33</v>
      </c>
      <c r="AO279" s="19"/>
      <c r="AP279" s="35">
        <v>8098</v>
      </c>
      <c r="AQ279" s="19"/>
      <c r="AR279" s="35">
        <f t="shared" si="29"/>
        <v>8098</v>
      </c>
      <c r="AS279" s="19"/>
      <c r="AT279" s="35">
        <f t="shared" si="30"/>
        <v>0</v>
      </c>
      <c r="AU279" s="19"/>
      <c r="AV279" s="35">
        <f t="shared" si="31"/>
        <v>0</v>
      </c>
    </row>
    <row r="280" spans="1:48" ht="8.85" customHeight="1" x14ac:dyDescent="0.25">
      <c r="A280" s="11">
        <v>34</v>
      </c>
      <c r="B280" s="25"/>
      <c r="C280" s="11" t="s">
        <v>253</v>
      </c>
      <c r="D280" s="31"/>
      <c r="E280" s="36">
        <v>806044</v>
      </c>
      <c r="F280" s="31"/>
      <c r="G280" s="47">
        <f t="shared" si="19"/>
        <v>83.866819269586927</v>
      </c>
      <c r="H280" s="31"/>
      <c r="I280" s="47">
        <f t="shared" si="20"/>
        <v>103.50250056597341</v>
      </c>
      <c r="J280" s="19"/>
      <c r="K280" s="36">
        <v>0</v>
      </c>
      <c r="L280" s="31"/>
      <c r="M280" s="47">
        <f t="shared" si="21"/>
        <v>0</v>
      </c>
      <c r="N280" s="31"/>
      <c r="O280" s="47">
        <f t="shared" si="22"/>
        <v>0</v>
      </c>
      <c r="P280" s="19"/>
      <c r="Q280" s="36">
        <v>0</v>
      </c>
      <c r="R280" s="31"/>
      <c r="S280" s="47">
        <f t="shared" si="23"/>
        <v>0</v>
      </c>
      <c r="T280" s="31"/>
      <c r="U280" s="47">
        <f t="shared" si="24"/>
        <v>0</v>
      </c>
      <c r="V280" s="19"/>
      <c r="W280" s="36">
        <f t="shared" si="25"/>
        <v>806044</v>
      </c>
      <c r="X280" s="19"/>
      <c r="Y280" s="19"/>
      <c r="Z280" s="36">
        <v>0</v>
      </c>
      <c r="AA280" s="19"/>
      <c r="AB280" s="47">
        <f t="shared" si="26"/>
        <v>0</v>
      </c>
      <c r="AC280" s="19"/>
      <c r="AD280" s="36">
        <v>0</v>
      </c>
      <c r="AE280" s="19"/>
      <c r="AF280" s="47">
        <f t="shared" si="27"/>
        <v>0</v>
      </c>
      <c r="AG280" s="19"/>
      <c r="AH280" s="36">
        <v>0</v>
      </c>
      <c r="AI280" s="19"/>
      <c r="AJ280" s="47">
        <f t="shared" si="28"/>
        <v>0</v>
      </c>
      <c r="AK280" s="19"/>
      <c r="AL280" s="36">
        <v>0</v>
      </c>
      <c r="AM280" s="19"/>
      <c r="AN280" s="30">
        <v>34</v>
      </c>
      <c r="AO280" s="19"/>
      <c r="AP280" s="35">
        <v>9611</v>
      </c>
      <c r="AQ280" s="19"/>
      <c r="AR280" s="35">
        <f t="shared" si="29"/>
        <v>9611</v>
      </c>
      <c r="AS280" s="19"/>
      <c r="AT280" s="35">
        <f t="shared" si="30"/>
        <v>0</v>
      </c>
      <c r="AU280" s="19"/>
      <c r="AV280" s="35">
        <f t="shared" si="31"/>
        <v>0</v>
      </c>
    </row>
    <row r="281" spans="1:48" ht="8.85" customHeight="1" x14ac:dyDescent="0.25">
      <c r="A281" s="11">
        <v>35</v>
      </c>
      <c r="B281" s="25"/>
      <c r="C281" s="11" t="s">
        <v>254</v>
      </c>
      <c r="D281" s="31"/>
      <c r="E281" s="36">
        <v>784491</v>
      </c>
      <c r="F281" s="31"/>
      <c r="G281" s="47">
        <f t="shared" si="19"/>
        <v>237.29310344827587</v>
      </c>
      <c r="H281" s="31"/>
      <c r="I281" s="47">
        <f t="shared" si="20"/>
        <v>292.85037620191753</v>
      </c>
      <c r="J281" s="19"/>
      <c r="K281" s="36">
        <v>0</v>
      </c>
      <c r="L281" s="31"/>
      <c r="M281" s="47">
        <f t="shared" si="21"/>
        <v>0</v>
      </c>
      <c r="N281" s="31"/>
      <c r="O281" s="47">
        <f t="shared" si="22"/>
        <v>0</v>
      </c>
      <c r="P281" s="19"/>
      <c r="Q281" s="36">
        <v>0</v>
      </c>
      <c r="R281" s="31"/>
      <c r="S281" s="47">
        <f t="shared" si="23"/>
        <v>0</v>
      </c>
      <c r="T281" s="31"/>
      <c r="U281" s="47">
        <f t="shared" si="24"/>
        <v>0</v>
      </c>
      <c r="V281" s="19"/>
      <c r="W281" s="36">
        <f t="shared" si="25"/>
        <v>784491</v>
      </c>
      <c r="X281" s="19"/>
      <c r="Y281" s="19"/>
      <c r="Z281" s="36">
        <v>0</v>
      </c>
      <c r="AA281" s="19"/>
      <c r="AB281" s="47">
        <f t="shared" si="26"/>
        <v>0</v>
      </c>
      <c r="AC281" s="19"/>
      <c r="AD281" s="36">
        <v>0</v>
      </c>
      <c r="AE281" s="19"/>
      <c r="AF281" s="47">
        <f t="shared" si="27"/>
        <v>0</v>
      </c>
      <c r="AG281" s="19"/>
      <c r="AH281" s="36">
        <v>0</v>
      </c>
      <c r="AI281" s="19"/>
      <c r="AJ281" s="47">
        <f t="shared" si="28"/>
        <v>0</v>
      </c>
      <c r="AK281" s="19"/>
      <c r="AL281" s="36">
        <v>0</v>
      </c>
      <c r="AM281" s="19"/>
      <c r="AN281" s="30">
        <v>35</v>
      </c>
      <c r="AO281" s="19"/>
      <c r="AP281" s="35">
        <v>3306</v>
      </c>
      <c r="AQ281" s="19"/>
      <c r="AR281" s="35">
        <f t="shared" si="29"/>
        <v>3306</v>
      </c>
      <c r="AS281" s="19"/>
      <c r="AT281" s="35">
        <f t="shared" si="30"/>
        <v>0</v>
      </c>
      <c r="AU281" s="19"/>
      <c r="AV281" s="35">
        <f t="shared" si="31"/>
        <v>0</v>
      </c>
    </row>
    <row r="282" spans="1:48" ht="8.85" customHeight="1" x14ac:dyDescent="0.25">
      <c r="A282" s="11"/>
      <c r="B282" s="25"/>
      <c r="C282" s="11"/>
      <c r="D282" s="31"/>
      <c r="E282" s="36"/>
      <c r="F282" s="31"/>
      <c r="G282" s="47"/>
      <c r="H282" s="31"/>
      <c r="I282" s="47"/>
      <c r="J282" s="19"/>
      <c r="K282" s="36"/>
      <c r="L282" s="31"/>
      <c r="M282" s="47"/>
      <c r="N282" s="31"/>
      <c r="O282" s="47"/>
      <c r="P282" s="19"/>
      <c r="Q282" s="36"/>
      <c r="R282" s="31"/>
      <c r="S282" s="47"/>
      <c r="T282" s="31"/>
      <c r="U282" s="47"/>
      <c r="V282" s="19"/>
      <c r="W282" s="36"/>
      <c r="X282" s="19"/>
      <c r="Y282" s="19"/>
      <c r="Z282" s="36"/>
      <c r="AA282" s="19"/>
      <c r="AB282" s="47"/>
      <c r="AC282" s="19"/>
      <c r="AD282" s="36"/>
      <c r="AE282" s="19"/>
      <c r="AF282" s="47"/>
      <c r="AG282" s="19"/>
      <c r="AH282" s="36"/>
      <c r="AI282" s="19"/>
      <c r="AJ282" s="47"/>
      <c r="AK282" s="19"/>
      <c r="AL282" s="36"/>
      <c r="AM282" s="19"/>
      <c r="AN282" s="30"/>
      <c r="AO282" s="19"/>
      <c r="AP282" s="35"/>
      <c r="AQ282" s="19"/>
      <c r="AR282" s="35"/>
      <c r="AS282" s="19"/>
      <c r="AT282" s="35"/>
      <c r="AU282" s="19"/>
      <c r="AV282" s="35"/>
    </row>
    <row r="283" spans="1:48" ht="8.85" customHeight="1" x14ac:dyDescent="0.25">
      <c r="A283" s="11">
        <v>36</v>
      </c>
      <c r="B283" s="25"/>
      <c r="C283" s="11" t="s">
        <v>220</v>
      </c>
      <c r="D283" s="31"/>
      <c r="E283" s="36">
        <v>111089</v>
      </c>
      <c r="F283" s="31"/>
      <c r="G283" s="47">
        <f>(E283/$AP283)</f>
        <v>33.806755934266583</v>
      </c>
      <c r="H283" s="31"/>
      <c r="I283" s="47">
        <f>IF(G$287&gt;0,G283/G$287*100,0)</f>
        <v>41.721908684440159</v>
      </c>
      <c r="J283" s="19"/>
      <c r="K283" s="36">
        <v>0</v>
      </c>
      <c r="L283" s="31"/>
      <c r="M283" s="47">
        <f>(K283/$AP283)</f>
        <v>0</v>
      </c>
      <c r="N283" s="31"/>
      <c r="O283" s="47">
        <f>IF(M$287&gt;0,M283/M$287*100,0)</f>
        <v>0</v>
      </c>
      <c r="P283" s="19"/>
      <c r="Q283" s="36">
        <v>0</v>
      </c>
      <c r="R283" s="31"/>
      <c r="S283" s="47">
        <f>(Q283/$AP283)</f>
        <v>0</v>
      </c>
      <c r="T283" s="31"/>
      <c r="U283" s="47">
        <f>IF(S$287&gt;0,S283/S$287*100,0)</f>
        <v>0</v>
      </c>
      <c r="V283" s="19"/>
      <c r="W283" s="36">
        <f>(E283+K283+Q283)</f>
        <v>111089</v>
      </c>
      <c r="X283" s="19"/>
      <c r="Y283" s="19"/>
      <c r="Z283" s="36">
        <v>0</v>
      </c>
      <c r="AA283" s="19"/>
      <c r="AB283" s="47">
        <f>IF($W283&gt;0,Z283/$W283*100,0)</f>
        <v>0</v>
      </c>
      <c r="AC283" s="19"/>
      <c r="AD283" s="36">
        <v>0</v>
      </c>
      <c r="AE283" s="19"/>
      <c r="AF283" s="47">
        <f>IF($W283&gt;0,AD283/$W283*100,0)</f>
        <v>0</v>
      </c>
      <c r="AG283" s="19"/>
      <c r="AH283" s="36">
        <v>0</v>
      </c>
      <c r="AI283" s="19"/>
      <c r="AJ283" s="47">
        <f>IF($W283&gt;0,AH283/$W283*100,0)</f>
        <v>0</v>
      </c>
      <c r="AK283" s="19"/>
      <c r="AL283" s="36">
        <v>0</v>
      </c>
      <c r="AM283" s="19"/>
      <c r="AN283" s="30">
        <v>36</v>
      </c>
      <c r="AO283" s="19"/>
      <c r="AP283" s="35">
        <v>3286</v>
      </c>
      <c r="AQ283" s="19"/>
      <c r="AR283" s="35">
        <f>IF(E283,AP283,0)</f>
        <v>3286</v>
      </c>
      <c r="AS283" s="19"/>
      <c r="AT283" s="35">
        <f>IF(K283,AP283,0)</f>
        <v>0</v>
      </c>
      <c r="AU283" s="19"/>
      <c r="AV283" s="35">
        <f>IF(Q283,AP283,0)</f>
        <v>0</v>
      </c>
    </row>
    <row r="284" spans="1:48" ht="8.85" customHeight="1" x14ac:dyDescent="0.25">
      <c r="A284" s="11">
        <v>37</v>
      </c>
      <c r="B284" s="25"/>
      <c r="C284" s="11" t="s">
        <v>255</v>
      </c>
      <c r="D284" s="31"/>
      <c r="E284" s="36">
        <v>293501</v>
      </c>
      <c r="F284" s="31"/>
      <c r="G284" s="47">
        <f>(E284/$AP284)</f>
        <v>57.583088091033943</v>
      </c>
      <c r="H284" s="31"/>
      <c r="I284" s="47">
        <f>IF(G$287&gt;0,G284/G$287*100,0)</f>
        <v>71.064977301387202</v>
      </c>
      <c r="J284" s="19"/>
      <c r="K284" s="36">
        <v>13805</v>
      </c>
      <c r="L284" s="31"/>
      <c r="M284" s="47">
        <f>(K284/$AP284)</f>
        <v>2.7084559544830293</v>
      </c>
      <c r="N284" s="31"/>
      <c r="O284" s="47">
        <f>IF(M$287&gt;0,M284/M$287*100,0)</f>
        <v>267.60800622476012</v>
      </c>
      <c r="P284" s="19"/>
      <c r="Q284" s="36">
        <v>0</v>
      </c>
      <c r="R284" s="31"/>
      <c r="S284" s="47">
        <f>(Q284/$AP284)</f>
        <v>0</v>
      </c>
      <c r="T284" s="31"/>
      <c r="U284" s="47">
        <f>IF(S$287&gt;0,S284/S$287*100,0)</f>
        <v>0</v>
      </c>
      <c r="V284" s="19"/>
      <c r="W284" s="36">
        <f>(E284+K284+Q284)</f>
        <v>307306</v>
      </c>
      <c r="X284" s="19"/>
      <c r="Y284" s="19"/>
      <c r="Z284" s="36">
        <v>18076</v>
      </c>
      <c r="AA284" s="19"/>
      <c r="AB284" s="47">
        <f>IF($W284&gt;0,Z284/$W284*100,0)</f>
        <v>5.8820849576643477</v>
      </c>
      <c r="AC284" s="19"/>
      <c r="AD284" s="36">
        <v>0</v>
      </c>
      <c r="AE284" s="19"/>
      <c r="AF284" s="47">
        <f>IF($W284&gt;0,AD284/$W284*100,0)</f>
        <v>0</v>
      </c>
      <c r="AG284" s="19"/>
      <c r="AH284" s="36">
        <v>0</v>
      </c>
      <c r="AI284" s="19"/>
      <c r="AJ284" s="47">
        <f>IF($W284&gt;0,AH284/$W284*100,0)</f>
        <v>0</v>
      </c>
      <c r="AK284" s="19"/>
      <c r="AL284" s="36">
        <v>0</v>
      </c>
      <c r="AM284" s="19"/>
      <c r="AN284" s="30">
        <v>37</v>
      </c>
      <c r="AO284" s="19"/>
      <c r="AP284" s="35">
        <v>5097</v>
      </c>
      <c r="AQ284" s="19"/>
      <c r="AR284" s="35">
        <f>IF(E284,AP284,0)</f>
        <v>5097</v>
      </c>
      <c r="AS284" s="19"/>
      <c r="AT284" s="35">
        <f>IF(K284,AP284,0)</f>
        <v>5097</v>
      </c>
      <c r="AU284" s="19"/>
      <c r="AV284" s="35">
        <f>IF(Q284,AP284,0)</f>
        <v>0</v>
      </c>
    </row>
    <row r="285" spans="1:48" ht="8.85" customHeight="1" x14ac:dyDescent="0.25">
      <c r="A285" s="59">
        <v>38</v>
      </c>
      <c r="B285" s="25"/>
      <c r="C285" s="20" t="s">
        <v>256</v>
      </c>
      <c r="D285" s="31"/>
      <c r="E285" s="42">
        <v>2154936</v>
      </c>
      <c r="F285" s="31"/>
      <c r="G285" s="47">
        <f t="shared" si="19"/>
        <v>262.44501278772378</v>
      </c>
      <c r="H285" s="38"/>
      <c r="I285" s="47">
        <f t="shared" si="20"/>
        <v>323.89108495078938</v>
      </c>
      <c r="J285" s="19"/>
      <c r="K285" s="42">
        <v>0</v>
      </c>
      <c r="L285" s="31"/>
      <c r="M285" s="47">
        <f t="shared" si="21"/>
        <v>0</v>
      </c>
      <c r="N285" s="38"/>
      <c r="O285" s="47">
        <f t="shared" si="22"/>
        <v>0</v>
      </c>
      <c r="P285" s="19"/>
      <c r="Q285" s="42">
        <v>0</v>
      </c>
      <c r="R285" s="31"/>
      <c r="S285" s="47">
        <f t="shared" si="23"/>
        <v>0</v>
      </c>
      <c r="T285" s="38"/>
      <c r="U285" s="47">
        <f t="shared" si="24"/>
        <v>0</v>
      </c>
      <c r="V285" s="19"/>
      <c r="W285" s="42">
        <f t="shared" si="25"/>
        <v>2154936</v>
      </c>
      <c r="X285" s="19"/>
      <c r="Y285" s="19"/>
      <c r="Z285" s="42">
        <v>80500</v>
      </c>
      <c r="AA285" s="19"/>
      <c r="AB285" s="47">
        <f t="shared" si="26"/>
        <v>3.7356097814505862</v>
      </c>
      <c r="AC285" s="19"/>
      <c r="AD285" s="42">
        <v>0</v>
      </c>
      <c r="AE285" s="19"/>
      <c r="AF285" s="47">
        <f t="shared" si="27"/>
        <v>0</v>
      </c>
      <c r="AG285" s="19"/>
      <c r="AH285" s="42">
        <v>0</v>
      </c>
      <c r="AI285" s="19"/>
      <c r="AJ285" s="47">
        <f t="shared" si="28"/>
        <v>0</v>
      </c>
      <c r="AK285" s="19"/>
      <c r="AL285" s="42">
        <v>1875</v>
      </c>
      <c r="AM285" s="19"/>
      <c r="AN285" s="41">
        <v>38</v>
      </c>
      <c r="AO285" s="19"/>
      <c r="AP285" s="43">
        <v>8211</v>
      </c>
      <c r="AQ285" s="19"/>
      <c r="AR285" s="43">
        <f t="shared" si="29"/>
        <v>8211</v>
      </c>
      <c r="AS285" s="19"/>
      <c r="AT285" s="43">
        <f t="shared" si="30"/>
        <v>0</v>
      </c>
      <c r="AU285" s="19"/>
      <c r="AV285" s="43">
        <f t="shared" si="31"/>
        <v>0</v>
      </c>
    </row>
    <row r="286" spans="1:48" ht="8.85" customHeight="1" x14ac:dyDescent="0.25">
      <c r="A286" s="31"/>
      <c r="B286" s="31"/>
      <c r="C286" s="30"/>
      <c r="D286" s="31"/>
      <c r="E286" s="31"/>
      <c r="F286" s="31"/>
      <c r="G286" s="38"/>
      <c r="H286" s="38"/>
      <c r="I286" s="38"/>
      <c r="J286" s="19"/>
      <c r="K286" s="31"/>
      <c r="L286" s="31"/>
      <c r="M286" s="38"/>
      <c r="N286" s="38"/>
      <c r="O286" s="38"/>
      <c r="P286" s="19"/>
      <c r="Q286" s="31"/>
      <c r="R286" s="31"/>
      <c r="S286" s="38"/>
      <c r="T286" s="38"/>
      <c r="U286" s="38"/>
      <c r="V286" s="19"/>
      <c r="W286" s="30"/>
      <c r="X286" s="19"/>
      <c r="Y286" s="19"/>
      <c r="Z286" s="31"/>
      <c r="AA286" s="19"/>
      <c r="AB286" s="38"/>
      <c r="AC286" s="19"/>
      <c r="AD286" s="31"/>
      <c r="AE286" s="19"/>
      <c r="AF286" s="38"/>
      <c r="AG286" s="19"/>
      <c r="AH286" s="31"/>
      <c r="AI286" s="19"/>
      <c r="AJ286" s="38"/>
      <c r="AK286" s="19"/>
      <c r="AL286" s="31"/>
      <c r="AM286" s="19"/>
      <c r="AN286" s="30"/>
      <c r="AO286" s="19"/>
      <c r="AP286" s="19"/>
      <c r="AQ286" s="19"/>
      <c r="AR286" s="19"/>
      <c r="AS286" s="19"/>
      <c r="AT286" s="19"/>
      <c r="AU286" s="19"/>
      <c r="AV286" s="19"/>
    </row>
    <row r="287" spans="1:48" ht="8.85" customHeight="1" x14ac:dyDescent="0.25">
      <c r="A287" s="41">
        <f>A285</f>
        <v>38</v>
      </c>
      <c r="B287" s="31"/>
      <c r="C287" s="44" t="s">
        <v>68</v>
      </c>
      <c r="D287" s="31"/>
      <c r="E287" s="45">
        <f>SUM(E241:E285)</f>
        <v>29089253</v>
      </c>
      <c r="F287" s="31"/>
      <c r="G287" s="46">
        <f>IF(ISNONTEXT(H$287),E287/$AP287,E287/AR287)</f>
        <v>81.028785595503052</v>
      </c>
      <c r="H287" s="38"/>
      <c r="I287" s="47">
        <f>IF(G$287&gt;0,G287/G$287*100,0)</f>
        <v>100</v>
      </c>
      <c r="J287" s="19"/>
      <c r="K287" s="45">
        <f>SUM(K241:K285)</f>
        <v>16564</v>
      </c>
      <c r="L287" s="31"/>
      <c r="M287" s="46">
        <f>(K287/$AT287)</f>
        <v>1.0120982524746425</v>
      </c>
      <c r="N287" s="60" t="s">
        <v>384</v>
      </c>
      <c r="O287" s="47">
        <f>IF(M$287&gt;0,M287/M$287*100,0)</f>
        <v>100</v>
      </c>
      <c r="P287" s="19"/>
      <c r="Q287" s="45">
        <f>SUM(Q241:Q285)</f>
        <v>0</v>
      </c>
      <c r="R287" s="31"/>
      <c r="S287" s="46">
        <f>IF(ISNONTEXT(T$287),Q287/$AP287,Q287/AV287)</f>
        <v>0</v>
      </c>
      <c r="T287" s="38"/>
      <c r="U287" s="47">
        <f>IF(S$287&gt;0,S287/S$287*100,0)</f>
        <v>0</v>
      </c>
      <c r="V287" s="19"/>
      <c r="W287" s="45">
        <f>SUM(W241:W285)</f>
        <v>29105817</v>
      </c>
      <c r="X287" s="19"/>
      <c r="Y287" s="19"/>
      <c r="Z287" s="45">
        <f>SUM(Z241:Z285)</f>
        <v>668392</v>
      </c>
      <c r="AA287" s="19"/>
      <c r="AB287" s="47">
        <f>IF($W287&gt;0,Z287/$W287*100,0)</f>
        <v>2.2964206776947718</v>
      </c>
      <c r="AC287" s="19"/>
      <c r="AD287" s="45">
        <f>SUM(AD241:AD285)</f>
        <v>2658818</v>
      </c>
      <c r="AE287" s="19"/>
      <c r="AF287" s="47">
        <f>IF($W287&gt;0,AD287/$W287*100,0)</f>
        <v>9.1350055557622731</v>
      </c>
      <c r="AG287" s="19"/>
      <c r="AH287" s="45">
        <f>SUM(AH241:AH285)</f>
        <v>960921</v>
      </c>
      <c r="AI287" s="19"/>
      <c r="AJ287" s="47">
        <f>IF($W287&gt;0,AH287/$W287*100,0)</f>
        <v>3.3014740661634754</v>
      </c>
      <c r="AK287" s="19"/>
      <c r="AL287" s="45">
        <f>SUM(AL241:AL285)</f>
        <v>158285</v>
      </c>
      <c r="AM287" s="19"/>
      <c r="AN287" s="41">
        <f>AN285</f>
        <v>38</v>
      </c>
      <c r="AO287" s="19"/>
      <c r="AP287" s="48">
        <f>SUM(AP241:AP285)</f>
        <v>358999</v>
      </c>
      <c r="AQ287" s="19"/>
      <c r="AR287" s="48">
        <f>SUM(AR241:AR285)</f>
        <v>358999</v>
      </c>
      <c r="AS287" s="55"/>
      <c r="AT287" s="48">
        <f>SUM(AT241:AT285)</f>
        <v>16366</v>
      </c>
      <c r="AU287" s="55"/>
      <c r="AV287" s="48">
        <f>SUM(AV241:AV285)</f>
        <v>0</v>
      </c>
    </row>
    <row r="288" spans="1:48" ht="8.85" customHeight="1" x14ac:dyDescent="0.25">
      <c r="A288" s="31"/>
      <c r="B288" s="19"/>
      <c r="C288" s="11"/>
      <c r="D288" s="19"/>
      <c r="E288" s="19"/>
      <c r="F288" s="19"/>
      <c r="G288" s="19"/>
      <c r="H288" s="19"/>
      <c r="I288" s="19"/>
      <c r="J288" s="19"/>
      <c r="K288" s="19"/>
      <c r="L288" s="19"/>
      <c r="M288" s="19"/>
      <c r="N288" s="19"/>
      <c r="O288" s="19"/>
      <c r="P288" s="19"/>
      <c r="Q288" s="19"/>
      <c r="R288" s="19"/>
      <c r="S288" s="19"/>
      <c r="T288" s="19"/>
      <c r="U288" s="19"/>
      <c r="V288" s="19"/>
      <c r="W288" s="11"/>
      <c r="X288" s="19"/>
      <c r="Y288" s="19"/>
      <c r="Z288" s="19"/>
      <c r="AA288" s="19"/>
      <c r="AB288" s="51"/>
      <c r="AC288" s="19"/>
      <c r="AD288" s="19"/>
      <c r="AE288" s="19"/>
      <c r="AF288" s="51"/>
      <c r="AG288" s="19"/>
      <c r="AH288" s="19"/>
      <c r="AI288" s="19"/>
      <c r="AJ288" s="51"/>
      <c r="AK288" s="19"/>
      <c r="AL288" s="19"/>
      <c r="AM288" s="19"/>
      <c r="AN288" s="30"/>
      <c r="AO288" s="19"/>
      <c r="AP288" s="19"/>
      <c r="AQ288" s="19"/>
      <c r="AR288" s="19"/>
      <c r="AS288" s="52"/>
      <c r="AT288" s="19"/>
      <c r="AU288" s="52"/>
      <c r="AV288" s="19"/>
    </row>
    <row r="289" spans="1:48" ht="12" thickBot="1" x14ac:dyDescent="0.3">
      <c r="A289" s="61">
        <f>(A60+A219+A287)</f>
        <v>171</v>
      </c>
      <c r="B289" s="31"/>
      <c r="C289" s="44" t="s">
        <v>257</v>
      </c>
      <c r="D289" s="31"/>
      <c r="E289" s="62">
        <f>(E60+E219+E287)</f>
        <v>1238036478</v>
      </c>
      <c r="F289" s="31"/>
      <c r="G289" s="46">
        <f>(E289/$AP289)</f>
        <v>141.15422651530241</v>
      </c>
      <c r="H289" s="38"/>
      <c r="I289" s="47"/>
      <c r="J289" s="19"/>
      <c r="K289" s="62">
        <f>(K60+K219+K287)</f>
        <v>32717249</v>
      </c>
      <c r="L289" s="31"/>
      <c r="M289" s="46">
        <f>(K289/$AP289)</f>
        <v>3.7302438646751663</v>
      </c>
      <c r="N289" s="38"/>
      <c r="O289" s="47"/>
      <c r="P289" s="19"/>
      <c r="Q289" s="62">
        <f>(Q60+Q219+Q287)</f>
        <v>11014594</v>
      </c>
      <c r="R289" s="31"/>
      <c r="S289" s="46">
        <f>(Q289/$AP289)</f>
        <v>1.2558244640430465</v>
      </c>
      <c r="T289" s="38"/>
      <c r="U289" s="47"/>
      <c r="V289" s="19"/>
      <c r="W289" s="62">
        <f>(W60+W219+W287)</f>
        <v>1281768321</v>
      </c>
      <c r="X289" s="19"/>
      <c r="Y289" s="19"/>
      <c r="Z289" s="62">
        <f>(Z60+Z219+Z287)</f>
        <v>121251427</v>
      </c>
      <c r="AA289" s="19"/>
      <c r="AB289" s="47">
        <f>IF($W289&gt;0,Z289/$W289*100,0)</f>
        <v>9.4596991526052854</v>
      </c>
      <c r="AC289" s="19"/>
      <c r="AD289" s="62">
        <f>(AD60+AD219+AD287)</f>
        <v>20470562</v>
      </c>
      <c r="AE289" s="19"/>
      <c r="AF289" s="47">
        <f>IF($W289&gt;0,AD289/$W289*100,0)</f>
        <v>1.5970563216938798</v>
      </c>
      <c r="AG289" s="19"/>
      <c r="AH289" s="62">
        <f>(AH60+AH219+AH287)</f>
        <v>216104991</v>
      </c>
      <c r="AI289" s="19"/>
      <c r="AJ289" s="47">
        <f>IF($W289&gt;0,AH289/$W289*100,0)</f>
        <v>16.85991044242698</v>
      </c>
      <c r="AK289" s="19"/>
      <c r="AL289" s="62">
        <f>(AL60+AL219+AL287)</f>
        <v>194893961</v>
      </c>
      <c r="AM289" s="19"/>
      <c r="AN289" s="61">
        <f>(AN60+AN219+AN287)</f>
        <v>171</v>
      </c>
      <c r="AO289" s="19"/>
      <c r="AP289" s="63">
        <f>(AP60+AP219+AP287)</f>
        <v>8770807</v>
      </c>
      <c r="AQ289" s="19"/>
      <c r="AR289" s="63">
        <f>(AR60+AR219+AR287)</f>
        <v>8770807</v>
      </c>
      <c r="AS289" s="55"/>
      <c r="AT289" s="63">
        <f>(AT60+AT219+AT287)</f>
        <v>5858736</v>
      </c>
      <c r="AU289" s="55"/>
      <c r="AV289" s="63">
        <f>(AV60+AV219+AV287)</f>
        <v>5903866</v>
      </c>
    </row>
    <row r="290" spans="1:48" ht="8.85" customHeight="1" thickTop="1" x14ac:dyDescent="0.25">
      <c r="A290" s="54"/>
      <c r="B290" s="31"/>
      <c r="C290" s="44"/>
      <c r="D290" s="31"/>
      <c r="E290" s="64"/>
      <c r="F290" s="19"/>
      <c r="G290" s="51"/>
      <c r="H290" s="19"/>
      <c r="I290" s="19"/>
      <c r="J290" s="19"/>
      <c r="K290" s="64"/>
      <c r="L290" s="19"/>
      <c r="M290" s="51"/>
      <c r="N290" s="19"/>
      <c r="O290" s="19"/>
      <c r="P290" s="19"/>
      <c r="Q290" s="64"/>
      <c r="R290" s="19"/>
      <c r="S290" s="51"/>
      <c r="T290" s="19"/>
      <c r="U290" s="19"/>
      <c r="V290" s="19"/>
      <c r="W290" s="64"/>
      <c r="X290" s="19"/>
      <c r="Y290" s="19"/>
      <c r="Z290" s="64"/>
      <c r="AA290" s="19"/>
      <c r="AB290" s="51"/>
      <c r="AC290" s="19"/>
      <c r="AD290" s="64"/>
      <c r="AE290" s="19"/>
      <c r="AF290" s="51"/>
      <c r="AG290" s="19"/>
      <c r="AH290" s="64"/>
      <c r="AI290" s="19"/>
      <c r="AJ290" s="51"/>
      <c r="AK290" s="19"/>
      <c r="AL290" s="64"/>
      <c r="AM290" s="19"/>
      <c r="AN290" s="38"/>
      <c r="AO290" s="19"/>
      <c r="AP290" s="40"/>
      <c r="AQ290" s="19"/>
      <c r="AR290" s="40"/>
      <c r="AS290" s="64"/>
      <c r="AT290" s="40"/>
      <c r="AU290" s="64"/>
      <c r="AV290" s="40"/>
    </row>
    <row r="291" spans="1:48" ht="8.85" customHeight="1" x14ac:dyDescent="0.25">
      <c r="A291" s="54"/>
      <c r="B291" s="31"/>
      <c r="C291" s="44"/>
      <c r="D291" s="31"/>
      <c r="E291" s="64"/>
      <c r="F291" s="19"/>
      <c r="G291" s="51"/>
      <c r="H291" s="19"/>
      <c r="I291" s="19"/>
      <c r="J291" s="19"/>
      <c r="K291" s="64"/>
      <c r="L291" s="19"/>
      <c r="M291" s="51"/>
      <c r="N291" s="19"/>
      <c r="O291" s="19"/>
      <c r="P291" s="19"/>
      <c r="Q291" s="64"/>
      <c r="R291" s="19"/>
      <c r="S291" s="51"/>
      <c r="T291" s="19"/>
      <c r="U291" s="19"/>
      <c r="V291" s="19"/>
      <c r="W291" s="64"/>
      <c r="X291" s="19"/>
      <c r="Y291" s="19"/>
      <c r="Z291" s="64"/>
      <c r="AA291" s="19"/>
      <c r="AB291" s="51"/>
      <c r="AC291" s="19"/>
      <c r="AD291" s="64"/>
      <c r="AE291" s="19"/>
      <c r="AF291" s="51"/>
      <c r="AG291" s="19"/>
      <c r="AH291" s="64"/>
      <c r="AI291" s="19"/>
      <c r="AJ291" s="51"/>
      <c r="AK291" s="19"/>
      <c r="AL291" s="64"/>
      <c r="AM291" s="19"/>
      <c r="AN291" s="38"/>
      <c r="AO291" s="19"/>
      <c r="AP291" s="40"/>
      <c r="AQ291" s="19"/>
      <c r="AR291" s="40"/>
      <c r="AS291" s="40"/>
      <c r="AT291" s="40"/>
      <c r="AU291" s="40"/>
      <c r="AV291" s="40"/>
    </row>
    <row r="292" spans="1:48" ht="12.2" customHeight="1" x14ac:dyDescent="0.25">
      <c r="A292" s="54"/>
      <c r="B292" s="31"/>
      <c r="C292" s="65" t="s">
        <v>258</v>
      </c>
      <c r="D292" s="31"/>
      <c r="E292" s="64"/>
      <c r="F292" s="19"/>
      <c r="G292" s="51"/>
      <c r="H292" s="19"/>
      <c r="I292" s="19"/>
      <c r="J292" s="19"/>
      <c r="K292" s="64"/>
      <c r="L292" s="19"/>
      <c r="M292" s="51"/>
      <c r="N292" s="19"/>
      <c r="O292" s="19"/>
      <c r="P292" s="19"/>
      <c r="Q292" s="64"/>
      <c r="R292" s="19"/>
      <c r="S292" s="51"/>
      <c r="T292" s="19"/>
      <c r="U292" s="19"/>
      <c r="V292" s="19"/>
      <c r="W292" s="64"/>
      <c r="X292" s="19"/>
      <c r="Y292" s="19"/>
      <c r="Z292" s="64"/>
      <c r="AA292" s="19"/>
      <c r="AB292" s="51"/>
      <c r="AC292" s="19"/>
      <c r="AD292" s="64"/>
      <c r="AE292" s="19"/>
      <c r="AF292" s="51"/>
      <c r="AG292" s="19"/>
      <c r="AH292" s="64"/>
      <c r="AI292" s="19"/>
      <c r="AJ292" s="51"/>
      <c r="AK292" s="19"/>
      <c r="AL292" s="64"/>
      <c r="AM292" s="19"/>
      <c r="AN292" s="38"/>
      <c r="AO292" s="19"/>
      <c r="AP292" s="40"/>
      <c r="AQ292" s="19"/>
      <c r="AR292" s="40"/>
      <c r="AS292" s="40"/>
      <c r="AT292" s="40"/>
      <c r="AU292" s="40"/>
      <c r="AV292" s="40"/>
    </row>
    <row r="293" spans="1:48" ht="11.25" customHeight="1" x14ac:dyDescent="0.25">
      <c r="A293" s="54"/>
      <c r="B293" s="31"/>
      <c r="C293" s="66" t="s">
        <v>771</v>
      </c>
      <c r="D293" s="31"/>
      <c r="E293" s="64"/>
      <c r="F293" s="19"/>
      <c r="G293" s="51"/>
      <c r="H293" s="19"/>
      <c r="I293" s="19"/>
      <c r="J293" s="19"/>
      <c r="K293" s="64"/>
      <c r="L293" s="19"/>
      <c r="M293" s="51"/>
      <c r="N293" s="19"/>
      <c r="O293" s="19"/>
      <c r="P293" s="19"/>
      <c r="Q293" s="64"/>
      <c r="R293" s="19"/>
      <c r="S293" s="51"/>
      <c r="T293" s="19"/>
      <c r="U293" s="19"/>
      <c r="V293" s="19"/>
      <c r="W293" s="64"/>
      <c r="X293" s="19"/>
      <c r="Y293" s="19"/>
      <c r="Z293" s="64"/>
      <c r="AA293" s="19"/>
      <c r="AB293" s="51"/>
      <c r="AC293" s="19"/>
      <c r="AD293" s="64"/>
      <c r="AE293" s="19"/>
      <c r="AF293" s="51"/>
      <c r="AG293" s="19"/>
      <c r="AH293" s="64"/>
      <c r="AI293" s="19"/>
      <c r="AJ293" s="51"/>
      <c r="AK293" s="19"/>
      <c r="AL293" s="64"/>
      <c r="AM293" s="19"/>
      <c r="AN293" s="38"/>
      <c r="AO293" s="19"/>
      <c r="AP293" s="40"/>
      <c r="AQ293" s="19"/>
      <c r="AR293" s="40"/>
      <c r="AS293" s="40"/>
      <c r="AT293" s="40"/>
      <c r="AU293" s="40"/>
      <c r="AV293" s="40"/>
    </row>
    <row r="294" spans="1:48" ht="8.85" customHeight="1" x14ac:dyDescent="0.25">
      <c r="A294" s="54"/>
      <c r="B294" s="31"/>
      <c r="C294" s="44"/>
      <c r="D294" s="31"/>
      <c r="E294" s="64"/>
      <c r="F294" s="19"/>
      <c r="G294" s="51"/>
      <c r="H294" s="19"/>
      <c r="I294" s="19"/>
      <c r="J294" s="19"/>
      <c r="K294" s="64"/>
      <c r="L294" s="19"/>
      <c r="M294" s="51"/>
      <c r="N294" s="19"/>
      <c r="O294" s="19"/>
      <c r="P294" s="19"/>
      <c r="Q294" s="64"/>
      <c r="R294" s="19"/>
      <c r="S294" s="51"/>
      <c r="T294" s="19"/>
      <c r="U294" s="19"/>
      <c r="V294" s="19"/>
      <c r="W294" s="64"/>
      <c r="X294" s="19"/>
      <c r="Y294" s="19"/>
      <c r="Z294" s="64"/>
      <c r="AA294" s="19"/>
      <c r="AB294" s="51"/>
      <c r="AC294" s="19"/>
      <c r="AD294" s="64"/>
      <c r="AE294" s="19"/>
      <c r="AF294" s="51"/>
      <c r="AG294" s="19"/>
      <c r="AH294" s="64"/>
      <c r="AI294" s="19"/>
      <c r="AJ294" s="51"/>
      <c r="AK294" s="19"/>
      <c r="AL294" s="64"/>
      <c r="AM294" s="19"/>
      <c r="AN294" s="38"/>
      <c r="AO294" s="19"/>
      <c r="AP294" s="40"/>
      <c r="AQ294" s="19"/>
      <c r="AR294" s="40"/>
      <c r="AS294" s="40"/>
      <c r="AT294" s="40"/>
      <c r="AU294" s="40"/>
      <c r="AV294" s="40"/>
    </row>
    <row r="295" spans="1:48" ht="8.85" customHeight="1" x14ac:dyDescent="0.25">
      <c r="A295" s="54"/>
      <c r="B295" s="31"/>
      <c r="C295" s="44"/>
      <c r="D295" s="31"/>
      <c r="E295" s="64"/>
      <c r="F295" s="19"/>
      <c r="G295" s="51"/>
      <c r="H295" s="19"/>
      <c r="I295" s="19"/>
      <c r="J295" s="19"/>
      <c r="K295" s="64"/>
      <c r="L295" s="19"/>
      <c r="M295" s="51"/>
      <c r="N295" s="19"/>
      <c r="O295" s="19"/>
      <c r="P295" s="19"/>
      <c r="Q295" s="64"/>
      <c r="R295" s="19"/>
      <c r="S295" s="51"/>
      <c r="T295" s="19"/>
      <c r="U295" s="19"/>
      <c r="V295" s="19"/>
      <c r="W295" s="64"/>
      <c r="X295" s="19"/>
      <c r="Y295" s="19"/>
      <c r="Z295" s="64"/>
      <c r="AA295" s="19"/>
      <c r="AB295" s="51"/>
      <c r="AC295" s="19"/>
      <c r="AD295" s="64"/>
      <c r="AE295" s="19"/>
      <c r="AF295" s="51"/>
      <c r="AG295" s="19"/>
      <c r="AH295" s="64"/>
      <c r="AI295" s="19"/>
      <c r="AJ295" s="51"/>
      <c r="AK295" s="19"/>
      <c r="AL295" s="64"/>
      <c r="AM295" s="19"/>
      <c r="AN295" s="38"/>
      <c r="AO295" s="19"/>
      <c r="AP295" s="40"/>
      <c r="AQ295" s="19"/>
      <c r="AR295" s="40"/>
      <c r="AS295" s="40"/>
      <c r="AT295" s="40"/>
      <c r="AU295" s="40"/>
      <c r="AV295" s="40"/>
    </row>
    <row r="296" spans="1:48" ht="8.85" customHeight="1" x14ac:dyDescent="0.25">
      <c r="A296" s="54"/>
      <c r="B296" s="31"/>
      <c r="C296" s="44"/>
      <c r="D296" s="31"/>
      <c r="E296" s="64"/>
      <c r="F296" s="19"/>
      <c r="G296" s="51"/>
      <c r="H296" s="19"/>
      <c r="I296" s="19"/>
      <c r="J296" s="19"/>
      <c r="K296" s="64"/>
      <c r="L296" s="19"/>
      <c r="M296" s="51"/>
      <c r="N296" s="19"/>
      <c r="O296" s="19"/>
      <c r="P296" s="19"/>
      <c r="Q296" s="64"/>
      <c r="R296" s="19"/>
      <c r="S296" s="51"/>
      <c r="T296" s="19"/>
      <c r="U296" s="19"/>
      <c r="V296" s="19"/>
      <c r="W296" s="64"/>
      <c r="X296" s="19"/>
      <c r="Y296" s="19"/>
      <c r="Z296" s="64"/>
      <c r="AA296" s="19"/>
      <c r="AB296" s="51"/>
      <c r="AC296" s="19"/>
      <c r="AD296" s="64"/>
      <c r="AE296" s="19"/>
      <c r="AF296" s="51"/>
      <c r="AG296" s="19"/>
      <c r="AH296" s="64"/>
      <c r="AI296" s="19"/>
      <c r="AJ296" s="51"/>
      <c r="AK296" s="19"/>
      <c r="AL296" s="64"/>
      <c r="AM296" s="19"/>
      <c r="AN296" s="38"/>
      <c r="AO296" s="19"/>
      <c r="AP296" s="40"/>
      <c r="AQ296" s="19"/>
      <c r="AR296" s="40"/>
      <c r="AS296" s="40"/>
      <c r="AT296" s="40"/>
      <c r="AU296" s="40"/>
      <c r="AV296" s="40"/>
    </row>
    <row r="297" spans="1:48" ht="8.85" customHeight="1" x14ac:dyDescent="0.25">
      <c r="A297" s="54"/>
      <c r="B297" s="31"/>
      <c r="C297" s="44"/>
      <c r="D297" s="31"/>
      <c r="E297" s="64"/>
      <c r="F297" s="19"/>
      <c r="G297" s="51"/>
      <c r="H297" s="19"/>
      <c r="I297" s="19"/>
      <c r="J297" s="19"/>
      <c r="K297" s="64"/>
      <c r="L297" s="19"/>
      <c r="M297" s="51"/>
      <c r="N297" s="19"/>
      <c r="O297" s="19"/>
      <c r="P297" s="19"/>
      <c r="Q297" s="64"/>
      <c r="R297" s="19"/>
      <c r="S297" s="51"/>
      <c r="T297" s="19"/>
      <c r="U297" s="19"/>
      <c r="V297" s="19"/>
      <c r="W297" s="64"/>
      <c r="X297" s="19"/>
      <c r="Y297" s="19"/>
      <c r="Z297" s="64"/>
      <c r="AA297" s="19"/>
      <c r="AB297" s="51"/>
      <c r="AC297" s="19"/>
      <c r="AD297" s="64"/>
      <c r="AE297" s="19"/>
      <c r="AF297" s="51"/>
      <c r="AG297" s="19"/>
      <c r="AH297" s="64"/>
      <c r="AI297" s="19"/>
      <c r="AJ297" s="51"/>
      <c r="AK297" s="19"/>
      <c r="AL297" s="64"/>
      <c r="AM297" s="19"/>
      <c r="AN297" s="38"/>
      <c r="AO297" s="19"/>
      <c r="AP297" s="40"/>
      <c r="AQ297" s="19"/>
      <c r="AR297" s="40"/>
      <c r="AS297" s="40"/>
      <c r="AT297" s="40"/>
      <c r="AU297" s="40"/>
      <c r="AV297" s="40"/>
    </row>
    <row r="298" spans="1:48" ht="8.85" customHeight="1" x14ac:dyDescent="0.25">
      <c r="A298" s="54"/>
      <c r="B298" s="31"/>
      <c r="C298" s="44"/>
      <c r="D298" s="31"/>
      <c r="E298" s="64"/>
      <c r="F298" s="19"/>
      <c r="G298" s="51"/>
      <c r="H298" s="19"/>
      <c r="I298" s="19"/>
      <c r="J298" s="19"/>
      <c r="K298" s="64"/>
      <c r="L298" s="19"/>
      <c r="M298" s="51"/>
      <c r="N298" s="19"/>
      <c r="O298" s="19"/>
      <c r="P298" s="19"/>
      <c r="Q298" s="64"/>
      <c r="R298" s="19"/>
      <c r="S298" s="51"/>
      <c r="T298" s="19"/>
      <c r="U298" s="19"/>
      <c r="V298" s="19"/>
      <c r="W298" s="64"/>
      <c r="X298" s="19"/>
      <c r="Y298" s="19"/>
      <c r="Z298" s="64"/>
      <c r="AA298" s="19"/>
      <c r="AB298" s="51"/>
      <c r="AC298" s="19"/>
      <c r="AD298" s="64"/>
      <c r="AE298" s="19"/>
      <c r="AF298" s="51"/>
      <c r="AG298" s="19"/>
      <c r="AH298" s="64"/>
      <c r="AI298" s="19"/>
      <c r="AJ298" s="51"/>
      <c r="AK298" s="19"/>
      <c r="AL298" s="64"/>
      <c r="AM298" s="19"/>
      <c r="AN298" s="38"/>
      <c r="AO298" s="19"/>
      <c r="AP298" s="40"/>
      <c r="AQ298" s="19"/>
      <c r="AR298" s="40"/>
      <c r="AS298" s="40"/>
      <c r="AT298" s="40"/>
      <c r="AU298" s="40"/>
      <c r="AV298" s="40"/>
    </row>
    <row r="299" spans="1:48" ht="8.85" customHeight="1" x14ac:dyDescent="0.25">
      <c r="A299" s="54"/>
      <c r="B299" s="31"/>
      <c r="C299" s="44"/>
      <c r="D299" s="31"/>
      <c r="E299" s="64"/>
      <c r="F299" s="19"/>
      <c r="G299" s="51"/>
      <c r="H299" s="19"/>
      <c r="I299" s="19"/>
      <c r="J299" s="19"/>
      <c r="K299" s="64"/>
      <c r="L299" s="19"/>
      <c r="M299" s="51"/>
      <c r="N299" s="19"/>
      <c r="O299" s="19"/>
      <c r="P299" s="19"/>
      <c r="Q299" s="64"/>
      <c r="R299" s="19"/>
      <c r="S299" s="51"/>
      <c r="T299" s="19"/>
      <c r="U299" s="19"/>
      <c r="V299" s="19"/>
      <c r="W299" s="64"/>
      <c r="X299" s="19"/>
      <c r="Y299" s="19"/>
      <c r="Z299" s="64"/>
      <c r="AA299" s="19"/>
      <c r="AB299" s="51"/>
      <c r="AC299" s="19"/>
      <c r="AD299" s="64"/>
      <c r="AE299" s="19"/>
      <c r="AF299" s="51"/>
      <c r="AG299" s="19"/>
      <c r="AH299" s="64"/>
      <c r="AI299" s="19"/>
      <c r="AJ299" s="51"/>
      <c r="AK299" s="19"/>
      <c r="AL299" s="64"/>
      <c r="AM299" s="19"/>
      <c r="AN299" s="38"/>
      <c r="AO299" s="19"/>
      <c r="AP299" s="40"/>
      <c r="AQ299" s="19"/>
      <c r="AR299" s="40"/>
      <c r="AS299" s="40"/>
      <c r="AT299" s="40"/>
      <c r="AU299" s="40"/>
      <c r="AV299" s="40"/>
    </row>
    <row r="300" spans="1:48" ht="8.85" customHeight="1" x14ac:dyDescent="0.25">
      <c r="A300" s="54"/>
      <c r="B300" s="31"/>
      <c r="C300" s="44"/>
      <c r="D300" s="31"/>
      <c r="E300" s="64"/>
      <c r="F300" s="19"/>
      <c r="G300" s="51"/>
      <c r="H300" s="19"/>
      <c r="I300" s="19"/>
      <c r="J300" s="19"/>
      <c r="K300" s="64"/>
      <c r="L300" s="19"/>
      <c r="M300" s="51"/>
      <c r="N300" s="19"/>
      <c r="O300" s="19"/>
      <c r="P300" s="19"/>
      <c r="Q300" s="64"/>
      <c r="R300" s="19"/>
      <c r="S300" s="51"/>
      <c r="T300" s="19"/>
      <c r="U300" s="19"/>
      <c r="V300" s="19"/>
      <c r="W300" s="64"/>
      <c r="X300" s="19"/>
      <c r="Y300" s="19"/>
      <c r="Z300" s="64"/>
      <c r="AA300" s="19"/>
      <c r="AB300" s="51"/>
      <c r="AC300" s="19"/>
      <c r="AD300" s="64"/>
      <c r="AE300" s="19"/>
      <c r="AF300" s="51"/>
      <c r="AG300" s="19"/>
      <c r="AH300" s="64"/>
      <c r="AI300" s="19"/>
      <c r="AJ300" s="51"/>
      <c r="AK300" s="19"/>
      <c r="AL300" s="64"/>
      <c r="AM300" s="19"/>
      <c r="AN300" s="38"/>
      <c r="AO300" s="19"/>
      <c r="AP300" s="40"/>
      <c r="AQ300" s="19"/>
      <c r="AR300" s="40"/>
      <c r="AS300" s="40"/>
      <c r="AT300" s="40"/>
      <c r="AU300" s="40"/>
      <c r="AV300" s="40"/>
    </row>
    <row r="301" spans="1:48" ht="8.85" hidden="1" customHeight="1" x14ac:dyDescent="0.25">
      <c r="A301" s="54"/>
      <c r="B301" s="31"/>
      <c r="C301" s="44"/>
      <c r="D301" s="31"/>
      <c r="E301" s="64"/>
      <c r="F301" s="19"/>
      <c r="G301" s="51"/>
      <c r="H301" s="19"/>
      <c r="I301" s="19"/>
      <c r="J301" s="19"/>
      <c r="K301" s="64"/>
      <c r="L301" s="19"/>
      <c r="M301" s="51"/>
      <c r="N301" s="19"/>
      <c r="O301" s="19"/>
      <c r="P301" s="19"/>
      <c r="Q301" s="64"/>
      <c r="R301" s="19"/>
      <c r="S301" s="51"/>
      <c r="T301" s="19"/>
      <c r="U301" s="19"/>
      <c r="V301" s="19"/>
      <c r="W301" s="64"/>
      <c r="X301" s="19"/>
      <c r="Y301" s="19"/>
      <c r="Z301" s="64"/>
      <c r="AA301" s="19"/>
      <c r="AB301" s="51"/>
      <c r="AC301" s="19"/>
      <c r="AD301" s="64"/>
      <c r="AE301" s="19"/>
      <c r="AF301" s="51"/>
      <c r="AG301" s="19"/>
      <c r="AH301" s="64"/>
      <c r="AI301" s="19"/>
      <c r="AJ301" s="51"/>
      <c r="AK301" s="19"/>
      <c r="AL301" s="64"/>
      <c r="AM301" s="19"/>
      <c r="AN301" s="38"/>
      <c r="AO301" s="19"/>
      <c r="AP301" s="40"/>
      <c r="AQ301" s="19"/>
      <c r="AR301" s="40"/>
      <c r="AS301" s="40"/>
      <c r="AT301" s="40"/>
      <c r="AU301" s="40"/>
      <c r="AV301" s="40"/>
    </row>
    <row r="302" spans="1:48" ht="8.85" hidden="1" customHeight="1" x14ac:dyDescent="0.25">
      <c r="A302" s="54"/>
      <c r="B302" s="31"/>
      <c r="C302" s="44"/>
      <c r="D302" s="31"/>
      <c r="E302" s="64"/>
      <c r="F302" s="19"/>
      <c r="G302" s="51"/>
      <c r="H302" s="19"/>
      <c r="I302" s="19"/>
      <c r="J302" s="19"/>
      <c r="K302" s="64"/>
      <c r="L302" s="19"/>
      <c r="M302" s="51"/>
      <c r="N302" s="19"/>
      <c r="O302" s="19"/>
      <c r="P302" s="19"/>
      <c r="Q302" s="64"/>
      <c r="R302" s="19"/>
      <c r="S302" s="51"/>
      <c r="T302" s="19"/>
      <c r="U302" s="19"/>
      <c r="V302" s="19"/>
      <c r="W302" s="64"/>
      <c r="X302" s="19"/>
      <c r="Y302" s="19"/>
      <c r="Z302" s="64"/>
      <c r="AA302" s="19"/>
      <c r="AB302" s="51"/>
      <c r="AC302" s="19"/>
      <c r="AD302" s="64"/>
      <c r="AE302" s="19"/>
      <c r="AF302" s="51"/>
      <c r="AG302" s="19"/>
      <c r="AH302" s="64"/>
      <c r="AI302" s="19"/>
      <c r="AJ302" s="51"/>
      <c r="AK302" s="19"/>
      <c r="AL302" s="64"/>
      <c r="AM302" s="19"/>
      <c r="AN302" s="38"/>
      <c r="AO302" s="19"/>
      <c r="AP302" s="40"/>
      <c r="AQ302" s="19"/>
      <c r="AR302" s="40"/>
      <c r="AS302" s="40"/>
      <c r="AT302" s="40"/>
      <c r="AU302" s="40"/>
      <c r="AV302" s="40"/>
    </row>
    <row r="303" spans="1:48" ht="8.85" customHeight="1" x14ac:dyDescent="0.25">
      <c r="A303" s="54"/>
      <c r="B303" s="31"/>
      <c r="C303" s="44"/>
      <c r="D303" s="31"/>
      <c r="E303" s="64"/>
      <c r="F303" s="19"/>
      <c r="G303" s="51"/>
      <c r="H303" s="19"/>
      <c r="I303" s="19"/>
      <c r="J303" s="19"/>
      <c r="K303" s="64"/>
      <c r="L303" s="19"/>
      <c r="M303" s="51"/>
      <c r="N303" s="19"/>
      <c r="O303" s="19"/>
      <c r="P303" s="19"/>
      <c r="Q303" s="64"/>
      <c r="R303" s="19"/>
      <c r="S303" s="51"/>
      <c r="T303" s="19"/>
      <c r="U303" s="19"/>
      <c r="V303" s="19"/>
      <c r="W303" s="64"/>
      <c r="X303" s="19"/>
      <c r="Y303" s="19"/>
      <c r="Z303" s="64"/>
      <c r="AA303" s="19"/>
      <c r="AB303" s="51"/>
      <c r="AC303" s="19"/>
      <c r="AD303" s="64"/>
      <c r="AE303" s="19"/>
      <c r="AF303" s="51"/>
      <c r="AG303" s="19"/>
      <c r="AH303" s="64"/>
      <c r="AI303" s="19"/>
      <c r="AJ303" s="51"/>
      <c r="AK303" s="19"/>
      <c r="AL303" s="64"/>
      <c r="AM303" s="19"/>
      <c r="AN303" s="38"/>
      <c r="AO303" s="19"/>
      <c r="AP303" s="40"/>
      <c r="AQ303" s="19"/>
      <c r="AR303" s="40"/>
      <c r="AS303" s="40"/>
      <c r="AT303" s="40"/>
      <c r="AU303" s="40"/>
      <c r="AV303" s="40"/>
    </row>
    <row r="304" spans="1:48" s="15" customFormat="1" ht="10.5" customHeight="1" x14ac:dyDescent="0.25">
      <c r="A304" s="49" t="s">
        <v>590</v>
      </c>
      <c r="B304" s="12"/>
      <c r="C304" s="67"/>
      <c r="D304" s="12"/>
      <c r="E304" s="68"/>
      <c r="F304" s="10"/>
      <c r="G304" s="69"/>
      <c r="H304" s="10"/>
      <c r="I304" s="10"/>
      <c r="J304" s="10"/>
      <c r="K304" s="68"/>
      <c r="L304" s="10"/>
      <c r="M304" s="69"/>
      <c r="N304" s="10"/>
      <c r="O304" s="10"/>
      <c r="P304" s="10"/>
      <c r="Q304" s="68"/>
      <c r="R304" s="10"/>
      <c r="S304" s="69"/>
      <c r="T304" s="10"/>
      <c r="U304" s="10"/>
      <c r="V304" s="10"/>
      <c r="W304" s="68"/>
      <c r="X304" s="10"/>
      <c r="Y304" s="10"/>
      <c r="Z304" s="68"/>
      <c r="AA304" s="10"/>
      <c r="AB304" s="69"/>
      <c r="AC304" s="10"/>
      <c r="AD304" s="68"/>
      <c r="AE304" s="10"/>
      <c r="AF304" s="69"/>
      <c r="AG304" s="10"/>
      <c r="AH304" s="68"/>
      <c r="AI304" s="10"/>
      <c r="AJ304" s="69"/>
      <c r="AK304" s="10"/>
      <c r="AL304" s="68"/>
      <c r="AM304" s="10"/>
      <c r="AN304" s="70"/>
      <c r="AO304" s="50" t="s">
        <v>591</v>
      </c>
      <c r="AP304" s="16"/>
      <c r="AQ304" s="10"/>
      <c r="AR304" s="16"/>
      <c r="AS304" s="16"/>
      <c r="AT304" s="16"/>
      <c r="AU304" s="16"/>
      <c r="AV304" s="16"/>
    </row>
    <row r="305" spans="40:40" ht="9.75" customHeight="1" x14ac:dyDescent="0.25">
      <c r="AN305" s="71"/>
    </row>
    <row r="306" spans="40:40" ht="9.75" customHeight="1" x14ac:dyDescent="0.25">
      <c r="AN306" s="71"/>
    </row>
    <row r="307" spans="40:40" ht="9.75" customHeight="1" x14ac:dyDescent="0.25">
      <c r="AN307" s="71"/>
    </row>
    <row r="308" spans="40:40" ht="9.75" customHeight="1" x14ac:dyDescent="0.25">
      <c r="AN308" s="71"/>
    </row>
    <row r="309" spans="40:40" ht="9.75" customHeight="1" x14ac:dyDescent="0.25">
      <c r="AN309" s="71"/>
    </row>
    <row r="310" spans="40:40" ht="9.75" customHeight="1" x14ac:dyDescent="0.25">
      <c r="AN310" s="71"/>
    </row>
    <row r="311" spans="40:40" ht="9.75" customHeight="1" x14ac:dyDescent="0.25">
      <c r="AN311" s="71"/>
    </row>
    <row r="312" spans="40:40" ht="9.75" customHeight="1" x14ac:dyDescent="0.25">
      <c r="AN312" s="71"/>
    </row>
    <row r="313" spans="40:40" ht="9.75" customHeight="1" x14ac:dyDescent="0.25">
      <c r="AN313" s="71"/>
    </row>
    <row r="314" spans="40:40" ht="9.75" customHeight="1" x14ac:dyDescent="0.25">
      <c r="AN314" s="71"/>
    </row>
    <row r="315" spans="40:40" ht="9.75" customHeight="1" x14ac:dyDescent="0.25">
      <c r="AN315" s="71"/>
    </row>
    <row r="316" spans="40:40" ht="9.75" customHeight="1" x14ac:dyDescent="0.25">
      <c r="AN316" s="71"/>
    </row>
    <row r="317" spans="40:40" ht="9.75" customHeight="1" x14ac:dyDescent="0.25">
      <c r="AN317" s="71"/>
    </row>
    <row r="318" spans="40:40" ht="9.75" customHeight="1" x14ac:dyDescent="0.25">
      <c r="AN318" s="71"/>
    </row>
    <row r="319" spans="40:40" ht="9.75" customHeight="1" x14ac:dyDescent="0.25">
      <c r="AN319" s="71"/>
    </row>
    <row r="320" spans="40:40" ht="9.75" customHeight="1" x14ac:dyDescent="0.25">
      <c r="AN320" s="71"/>
    </row>
    <row r="321" spans="40:40" ht="9.75" customHeight="1" x14ac:dyDescent="0.25">
      <c r="AN321" s="71"/>
    </row>
    <row r="322" spans="40:40" ht="9.75" customHeight="1" x14ac:dyDescent="0.25">
      <c r="AN322" s="71"/>
    </row>
    <row r="323" spans="40:40" ht="9.75" customHeight="1" x14ac:dyDescent="0.25">
      <c r="AN323" s="71"/>
    </row>
    <row r="324" spans="40:40" ht="9.75" customHeight="1" x14ac:dyDescent="0.25">
      <c r="AN324" s="71"/>
    </row>
    <row r="325" spans="40:40" ht="9.75" customHeight="1" x14ac:dyDescent="0.25">
      <c r="AN325" s="71"/>
    </row>
    <row r="326" spans="40:40" ht="9.75" customHeight="1" x14ac:dyDescent="0.25">
      <c r="AN326" s="71"/>
    </row>
    <row r="327" spans="40:40" ht="9.75" customHeight="1" x14ac:dyDescent="0.25">
      <c r="AN327" s="71"/>
    </row>
    <row r="328" spans="40:40" ht="9.75" customHeight="1" x14ac:dyDescent="0.25">
      <c r="AN328" s="71"/>
    </row>
    <row r="329" spans="40:40" ht="9.75" customHeight="1" x14ac:dyDescent="0.25">
      <c r="AN329" s="71"/>
    </row>
    <row r="330" spans="40:40" ht="9.75" customHeight="1" x14ac:dyDescent="0.25">
      <c r="AN330" s="71"/>
    </row>
    <row r="331" spans="40:40" ht="9.75" customHeight="1" x14ac:dyDescent="0.25">
      <c r="AN331" s="71"/>
    </row>
    <row r="332" spans="40:40" ht="9.75" customHeight="1" x14ac:dyDescent="0.25">
      <c r="AN332" s="71"/>
    </row>
    <row r="333" spans="40:40" ht="9.75" customHeight="1" x14ac:dyDescent="0.25">
      <c r="AN333" s="71"/>
    </row>
    <row r="334" spans="40:40" ht="9.75" customHeight="1" x14ac:dyDescent="0.25">
      <c r="AN334" s="71"/>
    </row>
    <row r="335" spans="40:40" ht="9.75" customHeight="1" x14ac:dyDescent="0.25">
      <c r="AN335" s="71"/>
    </row>
    <row r="336" spans="40:40" ht="9.75" customHeight="1" x14ac:dyDescent="0.25">
      <c r="AN336" s="71"/>
    </row>
    <row r="337" spans="40:40" ht="9.75" customHeight="1" x14ac:dyDescent="0.25">
      <c r="AN337" s="71"/>
    </row>
    <row r="338" spans="40:40" ht="9.75" customHeight="1" x14ac:dyDescent="0.25">
      <c r="AN338" s="71"/>
    </row>
    <row r="339" spans="40:40" ht="9.75" customHeight="1" x14ac:dyDescent="0.25">
      <c r="AN339" s="71"/>
    </row>
    <row r="340" spans="40:40" ht="9.75" customHeight="1" x14ac:dyDescent="0.25">
      <c r="AN340" s="71"/>
    </row>
    <row r="341" spans="40:40" ht="9.75" customHeight="1" x14ac:dyDescent="0.25">
      <c r="AN341" s="71"/>
    </row>
    <row r="342" spans="40:40" ht="9.75" customHeight="1" x14ac:dyDescent="0.25">
      <c r="AN342" s="71"/>
    </row>
    <row r="343" spans="40:40" ht="9.75" customHeight="1" x14ac:dyDescent="0.25">
      <c r="AN343" s="71"/>
    </row>
    <row r="344" spans="40:40" ht="9.75" customHeight="1" x14ac:dyDescent="0.25">
      <c r="AN344" s="71"/>
    </row>
    <row r="345" spans="40:40" ht="9.75" customHeight="1" x14ac:dyDescent="0.25">
      <c r="AN345" s="71"/>
    </row>
    <row r="346" spans="40:40" ht="9.75" customHeight="1" x14ac:dyDescent="0.25">
      <c r="AN346" s="71"/>
    </row>
    <row r="347" spans="40:40" ht="9.75" customHeight="1" x14ac:dyDescent="0.25">
      <c r="AN347" s="71"/>
    </row>
    <row r="348" spans="40:40" ht="9.75" customHeight="1" x14ac:dyDescent="0.25">
      <c r="AN348" s="71"/>
    </row>
    <row r="349" spans="40:40" ht="9.75" customHeight="1" x14ac:dyDescent="0.25">
      <c r="AN349" s="71"/>
    </row>
    <row r="350" spans="40:40" ht="9.75" customHeight="1" x14ac:dyDescent="0.25">
      <c r="AN350" s="71"/>
    </row>
    <row r="351" spans="40:40" ht="9.75" customHeight="1" x14ac:dyDescent="0.25">
      <c r="AN351" s="71"/>
    </row>
    <row r="352" spans="40:40" ht="9.75" customHeight="1" x14ac:dyDescent="0.25">
      <c r="AN352" s="71"/>
    </row>
    <row r="353" spans="40:40" ht="9.75" customHeight="1" x14ac:dyDescent="0.25">
      <c r="AN353" s="71"/>
    </row>
    <row r="354" spans="40:40" ht="9.75" customHeight="1" x14ac:dyDescent="0.25">
      <c r="AN354" s="71"/>
    </row>
    <row r="355" spans="40:40" ht="9.75" customHeight="1" x14ac:dyDescent="0.25">
      <c r="AN355" s="71"/>
    </row>
    <row r="356" spans="40:40" ht="9.75" customHeight="1" x14ac:dyDescent="0.25">
      <c r="AN356" s="71"/>
    </row>
    <row r="357" spans="40:40" ht="9.75" customHeight="1" x14ac:dyDescent="0.25">
      <c r="AN357" s="71"/>
    </row>
    <row r="358" spans="40:40" ht="9.75" customHeight="1" x14ac:dyDescent="0.25">
      <c r="AN358" s="71"/>
    </row>
    <row r="359" spans="40:40" ht="9.75" customHeight="1" x14ac:dyDescent="0.25">
      <c r="AN359" s="71"/>
    </row>
    <row r="360" spans="40:40" ht="9.75" customHeight="1" x14ac:dyDescent="0.25">
      <c r="AN360" s="71"/>
    </row>
    <row r="361" spans="40:40" ht="9.75" customHeight="1" x14ac:dyDescent="0.25">
      <c r="AN361" s="71"/>
    </row>
    <row r="362" spans="40:40" ht="9.75" customHeight="1" x14ac:dyDescent="0.25">
      <c r="AN362" s="71"/>
    </row>
    <row r="363" spans="40:40" ht="9.75" customHeight="1" x14ac:dyDescent="0.25">
      <c r="AN363" s="71"/>
    </row>
    <row r="364" spans="40:40" ht="9.75" customHeight="1" x14ac:dyDescent="0.25">
      <c r="AN364" s="71"/>
    </row>
    <row r="365" spans="40:40" ht="9.75" customHeight="1" x14ac:dyDescent="0.25">
      <c r="AN365" s="71"/>
    </row>
    <row r="366" spans="40:40" ht="9.75" customHeight="1" x14ac:dyDescent="0.25">
      <c r="AN366" s="71"/>
    </row>
    <row r="367" spans="40:40" ht="9.75" customHeight="1" x14ac:dyDescent="0.25">
      <c r="AN367" s="71"/>
    </row>
    <row r="368" spans="40:40" ht="9.75" customHeight="1" x14ac:dyDescent="0.25">
      <c r="AN368" s="71"/>
    </row>
    <row r="369" spans="40:40" ht="9.75" customHeight="1" x14ac:dyDescent="0.25">
      <c r="AN369" s="71"/>
    </row>
    <row r="370" spans="40:40" ht="9.75" customHeight="1" x14ac:dyDescent="0.25">
      <c r="AN370" s="71"/>
    </row>
    <row r="371" spans="40:40" ht="9.75" customHeight="1" x14ac:dyDescent="0.25">
      <c r="AN371" s="71"/>
    </row>
    <row r="372" spans="40:40" ht="9.75" customHeight="1" x14ac:dyDescent="0.25">
      <c r="AN372" s="71"/>
    </row>
    <row r="373" spans="40:40" ht="9.75" customHeight="1" x14ac:dyDescent="0.25">
      <c r="AN373" s="71"/>
    </row>
    <row r="374" spans="40:40" ht="9.75" customHeight="1" x14ac:dyDescent="0.25">
      <c r="AN374" s="71"/>
    </row>
    <row r="375" spans="40:40" ht="9.75" customHeight="1" x14ac:dyDescent="0.25">
      <c r="AN375" s="71"/>
    </row>
    <row r="376" spans="40:40" ht="9.75" customHeight="1" x14ac:dyDescent="0.25">
      <c r="AN376" s="71"/>
    </row>
    <row r="377" spans="40:40" ht="9.75" customHeight="1" x14ac:dyDescent="0.25">
      <c r="AN377" s="71"/>
    </row>
    <row r="378" spans="40:40" ht="9.75" customHeight="1" x14ac:dyDescent="0.25">
      <c r="AN378" s="71"/>
    </row>
    <row r="379" spans="40:40" ht="9.75" customHeight="1" x14ac:dyDescent="0.25">
      <c r="AN379" s="71"/>
    </row>
    <row r="380" spans="40:40" ht="9.75" customHeight="1" x14ac:dyDescent="0.25">
      <c r="AN380" s="71"/>
    </row>
    <row r="381" spans="40:40" ht="9.75" customHeight="1" x14ac:dyDescent="0.25">
      <c r="AN381" s="71"/>
    </row>
    <row r="382" spans="40:40" ht="9.75" customHeight="1" x14ac:dyDescent="0.25">
      <c r="AN382" s="71"/>
    </row>
    <row r="383" spans="40:40" ht="9.75" customHeight="1" x14ac:dyDescent="0.25">
      <c r="AN383" s="71"/>
    </row>
    <row r="384" spans="40:40" ht="9.75" customHeight="1" x14ac:dyDescent="0.25">
      <c r="AN384" s="71"/>
    </row>
    <row r="385" spans="40:40" ht="9.75" customHeight="1" x14ac:dyDescent="0.25">
      <c r="AN385" s="71"/>
    </row>
    <row r="386" spans="40:40" ht="9.75" customHeight="1" x14ac:dyDescent="0.25">
      <c r="AN386" s="71"/>
    </row>
    <row r="387" spans="40:40" ht="9.75" customHeight="1" x14ac:dyDescent="0.25">
      <c r="AN387" s="71"/>
    </row>
    <row r="388" spans="40:40" ht="9.75" customHeight="1" x14ac:dyDescent="0.25">
      <c r="AN388" s="71"/>
    </row>
    <row r="389" spans="40:40" ht="9.75" customHeight="1" x14ac:dyDescent="0.25">
      <c r="AN389" s="71"/>
    </row>
    <row r="390" spans="40:40" ht="9.75" customHeight="1" x14ac:dyDescent="0.25">
      <c r="AN390" s="71"/>
    </row>
    <row r="391" spans="40:40" ht="9.75" customHeight="1" x14ac:dyDescent="0.25">
      <c r="AN391" s="71"/>
    </row>
    <row r="392" spans="40:40" ht="9.75" customHeight="1" x14ac:dyDescent="0.25">
      <c r="AN392" s="71"/>
    </row>
    <row r="393" spans="40:40" ht="9.75" customHeight="1" x14ac:dyDescent="0.25">
      <c r="AN393" s="71"/>
    </row>
    <row r="394" spans="40:40" ht="9.75" customHeight="1" x14ac:dyDescent="0.25">
      <c r="AN394" s="71"/>
    </row>
    <row r="395" spans="40:40" ht="9.75" customHeight="1" x14ac:dyDescent="0.25">
      <c r="AN395" s="71"/>
    </row>
    <row r="396" spans="40:40" ht="9.75" customHeight="1" x14ac:dyDescent="0.25">
      <c r="AN396" s="71"/>
    </row>
    <row r="397" spans="40:40" ht="9.75" customHeight="1" x14ac:dyDescent="0.25">
      <c r="AN397" s="71"/>
    </row>
    <row r="398" spans="40:40" ht="9.75" customHeight="1" x14ac:dyDescent="0.25">
      <c r="AN398" s="71"/>
    </row>
    <row r="399" spans="40:40" ht="9.75" customHeight="1" x14ac:dyDescent="0.25">
      <c r="AN399" s="71"/>
    </row>
    <row r="400" spans="40:40" ht="9.75" customHeight="1" x14ac:dyDescent="0.25">
      <c r="AN400" s="71"/>
    </row>
    <row r="401" spans="40:40" ht="9.75" customHeight="1" x14ac:dyDescent="0.25">
      <c r="AN401" s="71"/>
    </row>
    <row r="402" spans="40:40" ht="9.75" customHeight="1" x14ac:dyDescent="0.25">
      <c r="AN402" s="71"/>
    </row>
    <row r="403" spans="40:40" ht="9.75" customHeight="1" x14ac:dyDescent="0.25">
      <c r="AN403" s="71"/>
    </row>
    <row r="404" spans="40:40" ht="9.75" customHeight="1" x14ac:dyDescent="0.25">
      <c r="AN404" s="71"/>
    </row>
    <row r="405" spans="40:40" ht="9.75" customHeight="1" x14ac:dyDescent="0.25">
      <c r="AN405" s="71"/>
    </row>
    <row r="406" spans="40:40" ht="9.75" customHeight="1" x14ac:dyDescent="0.25">
      <c r="AN406" s="71"/>
    </row>
    <row r="407" spans="40:40" ht="9.75" customHeight="1" x14ac:dyDescent="0.25">
      <c r="AN407" s="71"/>
    </row>
    <row r="408" spans="40:40" ht="9.75" customHeight="1" x14ac:dyDescent="0.25">
      <c r="AN408" s="71"/>
    </row>
    <row r="409" spans="40:40" ht="9.75" customHeight="1" x14ac:dyDescent="0.25">
      <c r="AN409" s="71"/>
    </row>
    <row r="410" spans="40:40" ht="9.75" customHeight="1" x14ac:dyDescent="0.25">
      <c r="AN410" s="71"/>
    </row>
    <row r="411" spans="40:40" ht="9.75" customHeight="1" x14ac:dyDescent="0.25">
      <c r="AN411" s="71"/>
    </row>
    <row r="412" spans="40:40" ht="9.75" customHeight="1" x14ac:dyDescent="0.25">
      <c r="AN412" s="71"/>
    </row>
    <row r="413" spans="40:40" ht="9.75" customHeight="1" x14ac:dyDescent="0.25">
      <c r="AN413" s="71"/>
    </row>
    <row r="414" spans="40:40" ht="9.75" customHeight="1" x14ac:dyDescent="0.25">
      <c r="AN414" s="71"/>
    </row>
    <row r="415" spans="40:40" ht="9.75" customHeight="1" x14ac:dyDescent="0.25">
      <c r="AN415" s="71"/>
    </row>
    <row r="416" spans="40:40" ht="9.75" customHeight="1" x14ac:dyDescent="0.25">
      <c r="AN416" s="71"/>
    </row>
    <row r="417" spans="40:40" ht="9.75" customHeight="1" x14ac:dyDescent="0.25">
      <c r="AN417" s="71"/>
    </row>
    <row r="418" spans="40:40" ht="9.75" customHeight="1" x14ac:dyDescent="0.25">
      <c r="AN418" s="71"/>
    </row>
    <row r="419" spans="40:40" ht="9.75" customHeight="1" x14ac:dyDescent="0.25">
      <c r="AN419" s="71"/>
    </row>
    <row r="420" spans="40:40" ht="9.75" customHeight="1" x14ac:dyDescent="0.25">
      <c r="AN420" s="71"/>
    </row>
    <row r="421" spans="40:40" ht="9.75" customHeight="1" x14ac:dyDescent="0.25">
      <c r="AN421" s="71"/>
    </row>
    <row r="422" spans="40:40" ht="9.75" customHeight="1" x14ac:dyDescent="0.25">
      <c r="AN422" s="71"/>
    </row>
    <row r="423" spans="40:40" ht="9.75" customHeight="1" x14ac:dyDescent="0.25">
      <c r="AN423" s="71"/>
    </row>
    <row r="424" spans="40:40" ht="9.75" customHeight="1" x14ac:dyDescent="0.25">
      <c r="AN424" s="71"/>
    </row>
    <row r="425" spans="40:40" ht="9.75" customHeight="1" x14ac:dyDescent="0.25">
      <c r="AN425" s="71"/>
    </row>
    <row r="426" spans="40:40" ht="9.75" customHeight="1" x14ac:dyDescent="0.25">
      <c r="AN426" s="71"/>
    </row>
    <row r="427" spans="40:40" ht="9.75" customHeight="1" x14ac:dyDescent="0.25">
      <c r="AN427" s="71"/>
    </row>
    <row r="428" spans="40:40" ht="9.75" customHeight="1" x14ac:dyDescent="0.25">
      <c r="AN428" s="71"/>
    </row>
    <row r="429" spans="40:40" ht="9.75" customHeight="1" x14ac:dyDescent="0.25">
      <c r="AN429" s="71"/>
    </row>
    <row r="430" spans="40:40" ht="9.75" customHeight="1" x14ac:dyDescent="0.25">
      <c r="AN430" s="71"/>
    </row>
    <row r="431" spans="40:40" ht="9.75" customHeight="1" x14ac:dyDescent="0.25">
      <c r="AN431" s="71"/>
    </row>
    <row r="432" spans="40:40" ht="9.75" customHeight="1" x14ac:dyDescent="0.25">
      <c r="AN432" s="71"/>
    </row>
    <row r="433" spans="40:40" ht="9.75" customHeight="1" x14ac:dyDescent="0.25">
      <c r="AN433" s="71"/>
    </row>
    <row r="434" spans="40:40" ht="9.75" customHeight="1" x14ac:dyDescent="0.25">
      <c r="AN434" s="71"/>
    </row>
    <row r="435" spans="40:40" ht="9.75" customHeight="1" x14ac:dyDescent="0.25">
      <c r="AN435" s="71"/>
    </row>
    <row r="436" spans="40:40" ht="9.75" customHeight="1" x14ac:dyDescent="0.25">
      <c r="AN436" s="71"/>
    </row>
    <row r="437" spans="40:40" ht="9.75" customHeight="1" x14ac:dyDescent="0.25">
      <c r="AN437" s="71"/>
    </row>
    <row r="438" spans="40:40" ht="9.75" customHeight="1" x14ac:dyDescent="0.25">
      <c r="AN438" s="71"/>
    </row>
    <row r="439" spans="40:40" ht="9.75" customHeight="1" x14ac:dyDescent="0.25">
      <c r="AN439" s="71"/>
    </row>
    <row r="440" spans="40:40" ht="9.75" customHeight="1" x14ac:dyDescent="0.25">
      <c r="AN440" s="71"/>
    </row>
    <row r="441" spans="40:40" ht="9.75" customHeight="1" x14ac:dyDescent="0.25">
      <c r="AN441" s="71"/>
    </row>
    <row r="442" spans="40:40" ht="9.75" customHeight="1" x14ac:dyDescent="0.25">
      <c r="AN442" s="71"/>
    </row>
    <row r="443" spans="40:40" ht="9.75" customHeight="1" x14ac:dyDescent="0.25">
      <c r="AN443" s="71"/>
    </row>
    <row r="444" spans="40:40" ht="9.75" customHeight="1" x14ac:dyDescent="0.25">
      <c r="AN444" s="71"/>
    </row>
    <row r="445" spans="40:40" ht="9.75" customHeight="1" x14ac:dyDescent="0.25">
      <c r="AN445" s="71"/>
    </row>
    <row r="446" spans="40:40" ht="9.75" customHeight="1" x14ac:dyDescent="0.25">
      <c r="AN446" s="71"/>
    </row>
    <row r="447" spans="40:40" ht="9.75" customHeight="1" x14ac:dyDescent="0.25">
      <c r="AN447" s="71"/>
    </row>
    <row r="448" spans="40:40" ht="9.75" customHeight="1" x14ac:dyDescent="0.25">
      <c r="AN448" s="71"/>
    </row>
    <row r="449" spans="40:40" ht="9.75" customHeight="1" x14ac:dyDescent="0.25">
      <c r="AN449" s="71"/>
    </row>
    <row r="450" spans="40:40" ht="9.75" customHeight="1" x14ac:dyDescent="0.25">
      <c r="AN450" s="71"/>
    </row>
    <row r="451" spans="40:40" ht="9.75" customHeight="1" x14ac:dyDescent="0.25">
      <c r="AN451" s="71"/>
    </row>
    <row r="452" spans="40:40" ht="9.75" customHeight="1" x14ac:dyDescent="0.25">
      <c r="AN452" s="71"/>
    </row>
    <row r="453" spans="40:40" ht="9.75" customHeight="1" x14ac:dyDescent="0.25">
      <c r="AN453" s="71"/>
    </row>
    <row r="454" spans="40:40" ht="9.75" customHeight="1" x14ac:dyDescent="0.25">
      <c r="AN454" s="71"/>
    </row>
    <row r="455" spans="40:40" ht="9.75" customHeight="1" x14ac:dyDescent="0.25">
      <c r="AN455" s="71"/>
    </row>
    <row r="456" spans="40:40" ht="9.75" customHeight="1" x14ac:dyDescent="0.25">
      <c r="AN456" s="71"/>
    </row>
    <row r="457" spans="40:40" ht="9.75" customHeight="1" x14ac:dyDescent="0.25">
      <c r="AN457" s="71"/>
    </row>
    <row r="458" spans="40:40" ht="9.75" customHeight="1" x14ac:dyDescent="0.25">
      <c r="AN458" s="71"/>
    </row>
    <row r="459" spans="40:40" ht="9.75" customHeight="1" x14ac:dyDescent="0.25">
      <c r="AN459" s="71"/>
    </row>
    <row r="460" spans="40:40" ht="9.75" customHeight="1" x14ac:dyDescent="0.25">
      <c r="AN460" s="71"/>
    </row>
    <row r="461" spans="40:40" ht="9.75" customHeight="1" x14ac:dyDescent="0.25">
      <c r="AN461" s="71"/>
    </row>
    <row r="462" spans="40:40" ht="9.75" customHeight="1" x14ac:dyDescent="0.25">
      <c r="AN462" s="71"/>
    </row>
    <row r="463" spans="40:40" ht="9.75" customHeight="1" x14ac:dyDescent="0.25">
      <c r="AN463" s="71"/>
    </row>
    <row r="464" spans="40:40" ht="9.75" customHeight="1" x14ac:dyDescent="0.25">
      <c r="AN464" s="71"/>
    </row>
    <row r="465" spans="40:40" ht="9.75" customHeight="1" x14ac:dyDescent="0.25">
      <c r="AN465" s="71"/>
    </row>
    <row r="466" spans="40:40" ht="9.75" customHeight="1" x14ac:dyDescent="0.25">
      <c r="AN466" s="71"/>
    </row>
    <row r="467" spans="40:40" ht="9.75" customHeight="1" x14ac:dyDescent="0.25">
      <c r="AN467" s="71"/>
    </row>
    <row r="468" spans="40:40" ht="9.75" customHeight="1" x14ac:dyDescent="0.25">
      <c r="AN468" s="71"/>
    </row>
    <row r="469" spans="40:40" ht="9.75" customHeight="1" x14ac:dyDescent="0.25">
      <c r="AN469" s="71"/>
    </row>
    <row r="470" spans="40:40" ht="9.75" customHeight="1" x14ac:dyDescent="0.25">
      <c r="AN470" s="71"/>
    </row>
    <row r="471" spans="40:40" ht="9.75" customHeight="1" x14ac:dyDescent="0.25">
      <c r="AN471" s="71"/>
    </row>
    <row r="472" spans="40:40" ht="9.75" customHeight="1" x14ac:dyDescent="0.25">
      <c r="AN472" s="71"/>
    </row>
    <row r="473" spans="40:40" ht="9.75" customHeight="1" x14ac:dyDescent="0.25">
      <c r="AN473" s="71"/>
    </row>
    <row r="474" spans="40:40" ht="9.75" customHeight="1" x14ac:dyDescent="0.25">
      <c r="AN474" s="71"/>
    </row>
    <row r="475" spans="40:40" ht="9.75" customHeight="1" x14ac:dyDescent="0.25">
      <c r="AN475" s="71"/>
    </row>
    <row r="476" spans="40:40" ht="9.75" customHeight="1" x14ac:dyDescent="0.25">
      <c r="AN476" s="71"/>
    </row>
    <row r="477" spans="40:40" ht="9.75" customHeight="1" x14ac:dyDescent="0.25">
      <c r="AN477" s="71"/>
    </row>
    <row r="478" spans="40:40" ht="9.75" customHeight="1" x14ac:dyDescent="0.25">
      <c r="AN478" s="71"/>
    </row>
    <row r="479" spans="40:40" ht="9.75" customHeight="1" x14ac:dyDescent="0.25">
      <c r="AN479" s="71"/>
    </row>
    <row r="480" spans="40:40" ht="9.75" customHeight="1" x14ac:dyDescent="0.25">
      <c r="AN480" s="71"/>
    </row>
    <row r="481" spans="40:40" ht="9.75" customHeight="1" x14ac:dyDescent="0.25">
      <c r="AN481" s="71"/>
    </row>
    <row r="482" spans="40:40" ht="9.75" customHeight="1" x14ac:dyDescent="0.25">
      <c r="AN482" s="71"/>
    </row>
    <row r="483" spans="40:40" ht="9.75" customHeight="1" x14ac:dyDescent="0.25">
      <c r="AN483" s="71"/>
    </row>
    <row r="484" spans="40:40" ht="9.75" customHeight="1" x14ac:dyDescent="0.25">
      <c r="AN484" s="71"/>
    </row>
    <row r="485" spans="40:40" ht="9.75" customHeight="1" x14ac:dyDescent="0.25">
      <c r="AN485" s="71"/>
    </row>
    <row r="486" spans="40:40" ht="9.75" customHeight="1" x14ac:dyDescent="0.25">
      <c r="AN486" s="71"/>
    </row>
    <row r="487" spans="40:40" ht="9.75" customHeight="1" x14ac:dyDescent="0.25">
      <c r="AN487" s="71"/>
    </row>
    <row r="488" spans="40:40" ht="9.75" customHeight="1" x14ac:dyDescent="0.25">
      <c r="AN488" s="71"/>
    </row>
    <row r="489" spans="40:40" ht="9.75" customHeight="1" x14ac:dyDescent="0.25">
      <c r="AN489" s="71"/>
    </row>
    <row r="490" spans="40:40" ht="9.75" customHeight="1" x14ac:dyDescent="0.25">
      <c r="AN490" s="71"/>
    </row>
    <row r="491" spans="40:40" ht="9.75" customHeight="1" x14ac:dyDescent="0.25">
      <c r="AN491" s="71"/>
    </row>
    <row r="492" spans="40:40" ht="9.75" customHeight="1" x14ac:dyDescent="0.25">
      <c r="AN492" s="71"/>
    </row>
    <row r="493" spans="40:40" ht="9.75" customHeight="1" x14ac:dyDescent="0.25">
      <c r="AN493" s="71"/>
    </row>
    <row r="494" spans="40:40" ht="9.75" customHeight="1" x14ac:dyDescent="0.25">
      <c r="AN494" s="71"/>
    </row>
    <row r="495" spans="40:40" ht="9.75" customHeight="1" x14ac:dyDescent="0.25">
      <c r="AN495" s="71"/>
    </row>
    <row r="496" spans="40:40" ht="9.75" customHeight="1" x14ac:dyDescent="0.25">
      <c r="AN496" s="71"/>
    </row>
    <row r="497" spans="40:40" ht="9.75" customHeight="1" x14ac:dyDescent="0.25">
      <c r="AN497" s="71"/>
    </row>
    <row r="498" spans="40:40" ht="9.75" customHeight="1" x14ac:dyDescent="0.25">
      <c r="AN498" s="71"/>
    </row>
    <row r="499" spans="40:40" ht="9.75" customHeight="1" x14ac:dyDescent="0.25">
      <c r="AN499" s="71"/>
    </row>
    <row r="500" spans="40:40" ht="9.75" customHeight="1" x14ac:dyDescent="0.25">
      <c r="AN500" s="71"/>
    </row>
    <row r="501" spans="40:40" ht="9.75" customHeight="1" x14ac:dyDescent="0.25">
      <c r="AN501" s="71"/>
    </row>
    <row r="502" spans="40:40" ht="9.75" customHeight="1" x14ac:dyDescent="0.25">
      <c r="AN502" s="71"/>
    </row>
    <row r="503" spans="40:40" ht="9.75" customHeight="1" x14ac:dyDescent="0.25">
      <c r="AN503" s="71"/>
    </row>
    <row r="504" spans="40:40" ht="9.75" customHeight="1" x14ac:dyDescent="0.25">
      <c r="AN504" s="71"/>
    </row>
    <row r="505" spans="40:40" ht="9.75" customHeight="1" x14ac:dyDescent="0.25">
      <c r="AN505" s="71"/>
    </row>
    <row r="506" spans="40:40" ht="9.75" customHeight="1" x14ac:dyDescent="0.25">
      <c r="AN506" s="71"/>
    </row>
    <row r="507" spans="40:40" ht="9.75" customHeight="1" x14ac:dyDescent="0.25">
      <c r="AN507" s="71"/>
    </row>
    <row r="508" spans="40:40" ht="9.75" customHeight="1" x14ac:dyDescent="0.25">
      <c r="AN508" s="71"/>
    </row>
    <row r="509" spans="40:40" ht="9.75" customHeight="1" x14ac:dyDescent="0.25">
      <c r="AN509" s="71"/>
    </row>
    <row r="510" spans="40:40" ht="9.75" customHeight="1" x14ac:dyDescent="0.25">
      <c r="AN510" s="71"/>
    </row>
    <row r="511" spans="40:40" ht="9.75" customHeight="1" x14ac:dyDescent="0.25">
      <c r="AN511" s="71"/>
    </row>
    <row r="512" spans="40:40" ht="9.75" customHeight="1" x14ac:dyDescent="0.25">
      <c r="AN512" s="71"/>
    </row>
    <row r="513" spans="40:40" ht="9.75" customHeight="1" x14ac:dyDescent="0.25">
      <c r="AN513" s="71"/>
    </row>
    <row r="514" spans="40:40" ht="9.75" customHeight="1" x14ac:dyDescent="0.25">
      <c r="AN514" s="71"/>
    </row>
    <row r="515" spans="40:40" ht="9.75" customHeight="1" x14ac:dyDescent="0.25">
      <c r="AN515" s="71"/>
    </row>
    <row r="516" spans="40:40" ht="9.75" customHeight="1" x14ac:dyDescent="0.25">
      <c r="AN516" s="71"/>
    </row>
    <row r="517" spans="40:40" ht="9.75" customHeight="1" x14ac:dyDescent="0.25">
      <c r="AN517" s="71"/>
    </row>
    <row r="518" spans="40:40" ht="9.75" customHeight="1" x14ac:dyDescent="0.25">
      <c r="AN518" s="71"/>
    </row>
    <row r="519" spans="40:40" ht="9.75" customHeight="1" x14ac:dyDescent="0.25">
      <c r="AN519" s="71"/>
    </row>
    <row r="520" spans="40:40" ht="9.75" customHeight="1" x14ac:dyDescent="0.25">
      <c r="AN520" s="71"/>
    </row>
    <row r="521" spans="40:40" ht="9.75" customHeight="1" x14ac:dyDescent="0.25">
      <c r="AN521" s="71"/>
    </row>
    <row r="522" spans="40:40" ht="9.75" customHeight="1" x14ac:dyDescent="0.25">
      <c r="AN522" s="71"/>
    </row>
    <row r="523" spans="40:40" ht="9.75" customHeight="1" x14ac:dyDescent="0.25">
      <c r="AN523" s="71"/>
    </row>
    <row r="524" spans="40:40" ht="9.75" customHeight="1" x14ac:dyDescent="0.25">
      <c r="AN524" s="71"/>
    </row>
    <row r="525" spans="40:40" ht="9.75" customHeight="1" x14ac:dyDescent="0.25">
      <c r="AN525" s="71"/>
    </row>
    <row r="526" spans="40:40" ht="9.75" customHeight="1" x14ac:dyDescent="0.25">
      <c r="AN526" s="71"/>
    </row>
    <row r="527" spans="40:40" ht="9.75" customHeight="1" x14ac:dyDescent="0.25">
      <c r="AN527" s="71"/>
    </row>
    <row r="528" spans="40:40" ht="9.75" customHeight="1" x14ac:dyDescent="0.25">
      <c r="AN528" s="71"/>
    </row>
    <row r="529" spans="40:40" ht="9.75" customHeight="1" x14ac:dyDescent="0.25">
      <c r="AN529" s="71"/>
    </row>
    <row r="530" spans="40:40" ht="9.75" customHeight="1" x14ac:dyDescent="0.25">
      <c r="AN530" s="71"/>
    </row>
    <row r="531" spans="40:40" ht="9.75" customHeight="1" x14ac:dyDescent="0.25">
      <c r="AN531" s="71"/>
    </row>
    <row r="532" spans="40:40" ht="9.75" customHeight="1" x14ac:dyDescent="0.25">
      <c r="AN532" s="71"/>
    </row>
    <row r="533" spans="40:40" ht="9.75" customHeight="1" x14ac:dyDescent="0.25">
      <c r="AN533" s="71"/>
    </row>
    <row r="534" spans="40:40" ht="9.75" customHeight="1" x14ac:dyDescent="0.25">
      <c r="AN534" s="71"/>
    </row>
    <row r="535" spans="40:40" ht="9.75" customHeight="1" x14ac:dyDescent="0.25">
      <c r="AN535" s="71"/>
    </row>
    <row r="536" spans="40:40" ht="9.75" customHeight="1" x14ac:dyDescent="0.25">
      <c r="AN536" s="71"/>
    </row>
    <row r="537" spans="40:40" ht="9.75" customHeight="1" x14ac:dyDescent="0.25">
      <c r="AN537" s="71"/>
    </row>
    <row r="538" spans="40:40" ht="9.75" customHeight="1" x14ac:dyDescent="0.25">
      <c r="AN538" s="71"/>
    </row>
    <row r="539" spans="40:40" ht="9.75" customHeight="1" x14ac:dyDescent="0.25">
      <c r="AN539" s="71"/>
    </row>
    <row r="540" spans="40:40" ht="9.75" customHeight="1" x14ac:dyDescent="0.25">
      <c r="AN540" s="71"/>
    </row>
    <row r="541" spans="40:40" ht="9.75" customHeight="1" x14ac:dyDescent="0.25">
      <c r="AN541" s="71"/>
    </row>
    <row r="542" spans="40:40" ht="9.75" customHeight="1" x14ac:dyDescent="0.25">
      <c r="AN542" s="71"/>
    </row>
    <row r="543" spans="40:40" ht="9.75" customHeight="1" x14ac:dyDescent="0.25">
      <c r="AN543" s="71"/>
    </row>
    <row r="544" spans="40:40" ht="9.75" customHeight="1" x14ac:dyDescent="0.25">
      <c r="AN544" s="71"/>
    </row>
    <row r="545" spans="40:40" ht="9.75" customHeight="1" x14ac:dyDescent="0.25">
      <c r="AN545" s="71"/>
    </row>
    <row r="546" spans="40:40" ht="9.75" customHeight="1" x14ac:dyDescent="0.25">
      <c r="AN546" s="71"/>
    </row>
    <row r="547" spans="40:40" ht="9.75" customHeight="1" x14ac:dyDescent="0.25">
      <c r="AN547" s="71"/>
    </row>
    <row r="548" spans="40:40" ht="9.75" customHeight="1" x14ac:dyDescent="0.25">
      <c r="AN548" s="71"/>
    </row>
    <row r="549" spans="40:40" ht="9.75" customHeight="1" x14ac:dyDescent="0.25">
      <c r="AN549" s="71"/>
    </row>
    <row r="550" spans="40:40" ht="9.75" customHeight="1" x14ac:dyDescent="0.25">
      <c r="AN550" s="71"/>
    </row>
    <row r="551" spans="40:40" ht="9.75" customHeight="1" x14ac:dyDescent="0.25">
      <c r="AN551" s="71"/>
    </row>
    <row r="552" spans="40:40" ht="9.75" customHeight="1" x14ac:dyDescent="0.25">
      <c r="AN552" s="71"/>
    </row>
    <row r="553" spans="40:40" ht="9.75" customHeight="1" x14ac:dyDescent="0.25">
      <c r="AN553" s="71"/>
    </row>
    <row r="554" spans="40:40" ht="9.75" customHeight="1" x14ac:dyDescent="0.25">
      <c r="AN554" s="71"/>
    </row>
    <row r="555" spans="40:40" ht="9.75" customHeight="1" x14ac:dyDescent="0.25">
      <c r="AN555" s="71"/>
    </row>
  </sheetData>
  <printOptions gridLinesSet="0"/>
  <pageMargins left="3.75" right="0.25" top="0.5" bottom="0.25" header="0" footer="0"/>
  <pageSetup paperSize="17" pageOrder="overThenDown" orientation="landscape" r:id="rId1"/>
  <headerFooter alignWithMargins="0"/>
  <rowBreaks count="3" manualBreakCount="3">
    <brk id="75" max="40" man="1"/>
    <brk id="151" max="40" man="1"/>
    <brk id="227" max="40" man="1"/>
  </rowBreaks>
  <colBreaks count="1" manualBreakCount="1">
    <brk id="24" max="30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U304"/>
  <sheetViews>
    <sheetView showGridLines="0" zoomScale="120" zoomScaleNormal="120" workbookViewId="0">
      <selection activeCell="A41" sqref="A41:XFD41"/>
    </sheetView>
  </sheetViews>
  <sheetFormatPr defaultColWidth="12.7109375" defaultRowHeight="9.75" customHeight="1" x14ac:dyDescent="0.25"/>
  <cols>
    <col min="1" max="1" width="5" style="20" customWidth="1"/>
    <col min="2" max="2" width="1.5703125" style="20" customWidth="1"/>
    <col min="3" max="3" width="19.5703125" style="20" customWidth="1"/>
    <col min="4" max="4" width="1.5703125" style="20" customWidth="1"/>
    <col min="5" max="5" width="1.5703125" style="20" hidden="1" customWidth="1"/>
    <col min="6" max="6" width="1.5703125" style="20" customWidth="1"/>
    <col min="7" max="7" width="13.5703125" style="20" customWidth="1"/>
    <col min="8" max="8" width="1.5703125" style="20" customWidth="1"/>
    <col min="9" max="9" width="13.5703125" style="20" customWidth="1"/>
    <col min="10" max="10" width="1.5703125" style="20" customWidth="1"/>
    <col min="11" max="11" width="13.5703125" style="20" customWidth="1"/>
    <col min="12" max="12" width="1.5703125" style="20" customWidth="1"/>
    <col min="13" max="13" width="13.5703125" style="20" customWidth="1"/>
    <col min="14" max="14" width="1.5703125" style="20" customWidth="1"/>
    <col min="15" max="15" width="13.5703125" style="20" customWidth="1"/>
    <col min="16" max="16" width="1.5703125" style="20" customWidth="1"/>
    <col min="17" max="17" width="13.5703125" style="20" customWidth="1"/>
    <col min="18" max="18" width="1.5703125" style="20" customWidth="1"/>
    <col min="19" max="19" width="13.5703125" style="20" customWidth="1"/>
    <col min="20" max="20" width="1.5703125" style="20" customWidth="1"/>
    <col min="21" max="21" width="13.5703125" style="20" customWidth="1"/>
    <col min="22" max="22" width="1.5703125" style="20" customWidth="1"/>
    <col min="23" max="23" width="14.5703125" style="20" customWidth="1"/>
    <col min="24" max="24" width="1.28515625" style="20" customWidth="1"/>
    <col min="25" max="25" width="1.5703125" style="20" customWidth="1"/>
    <col min="26" max="26" width="13.5703125" style="20" customWidth="1"/>
    <col min="27" max="27" width="1.5703125" style="20" customWidth="1"/>
    <col min="28" max="28" width="13.5703125" style="20" customWidth="1"/>
    <col min="29" max="29" width="1.5703125" style="20" customWidth="1"/>
    <col min="30" max="30" width="13.5703125" style="20" customWidth="1"/>
    <col min="31" max="31" width="1.5703125" style="20" customWidth="1"/>
    <col min="32" max="32" width="17.85546875" style="20" hidden="1" customWidth="1"/>
    <col min="33" max="33" width="1.5703125" style="20" hidden="1" customWidth="1"/>
    <col min="34" max="34" width="13.5703125" style="20" customWidth="1"/>
    <col min="35" max="35" width="1.5703125" style="20" customWidth="1"/>
    <col min="36" max="36" width="13.5703125" style="20" customWidth="1"/>
    <col min="37" max="37" width="1.5703125" style="20" customWidth="1"/>
    <col min="38" max="38" width="15.28515625" style="20" customWidth="1"/>
    <col min="39" max="39" width="1.5703125" style="20" customWidth="1"/>
    <col min="40" max="40" width="1.5703125" style="20" hidden="1" customWidth="1"/>
    <col min="41" max="41" width="1.5703125" style="20" customWidth="1"/>
    <col min="42" max="42" width="22.140625" style="20" customWidth="1"/>
    <col min="43" max="43" width="1.5703125" style="20" customWidth="1"/>
    <col min="44" max="44" width="7.5703125" style="20" customWidth="1"/>
    <col min="45" max="45" width="8.42578125" style="20" customWidth="1"/>
    <col min="46" max="46" width="1.5703125" style="20" customWidth="1"/>
    <col min="47" max="47" width="13" style="20" customWidth="1"/>
    <col min="48" max="256" width="12.7109375" style="20"/>
    <col min="257" max="257" width="5" style="20" customWidth="1"/>
    <col min="258" max="258" width="1.5703125" style="20" customWidth="1"/>
    <col min="259" max="259" width="19.5703125" style="20" customWidth="1"/>
    <col min="260" max="260" width="1.5703125" style="20" customWidth="1"/>
    <col min="261" max="261" width="0" style="20" hidden="1" customWidth="1"/>
    <col min="262" max="262" width="1.5703125" style="20" customWidth="1"/>
    <col min="263" max="263" width="13.5703125" style="20" customWidth="1"/>
    <col min="264" max="264" width="1.5703125" style="20" customWidth="1"/>
    <col min="265" max="265" width="13.5703125" style="20" customWidth="1"/>
    <col min="266" max="266" width="1.5703125" style="20" customWidth="1"/>
    <col min="267" max="267" width="13.5703125" style="20" customWidth="1"/>
    <col min="268" max="268" width="1.5703125" style="20" customWidth="1"/>
    <col min="269" max="269" width="13.5703125" style="20" customWidth="1"/>
    <col min="270" max="270" width="1.5703125" style="20" customWidth="1"/>
    <col min="271" max="271" width="13.5703125" style="20" customWidth="1"/>
    <col min="272" max="272" width="1.5703125" style="20" customWidth="1"/>
    <col min="273" max="273" width="13.5703125" style="20" customWidth="1"/>
    <col min="274" max="274" width="1.5703125" style="20" customWidth="1"/>
    <col min="275" max="275" width="13.5703125" style="20" customWidth="1"/>
    <col min="276" max="276" width="1.5703125" style="20" customWidth="1"/>
    <col min="277" max="277" width="13.5703125" style="20" customWidth="1"/>
    <col min="278" max="278" width="1.5703125" style="20" customWidth="1"/>
    <col min="279" max="279" width="14.5703125" style="20" customWidth="1"/>
    <col min="280" max="280" width="1.28515625" style="20" customWidth="1"/>
    <col min="281" max="281" width="1.5703125" style="20" customWidth="1"/>
    <col min="282" max="282" width="13.5703125" style="20" customWidth="1"/>
    <col min="283" max="283" width="1.5703125" style="20" customWidth="1"/>
    <col min="284" max="284" width="13.5703125" style="20" customWidth="1"/>
    <col min="285" max="285" width="1.5703125" style="20" customWidth="1"/>
    <col min="286" max="286" width="13.5703125" style="20" customWidth="1"/>
    <col min="287" max="287" width="1.5703125" style="20" customWidth="1"/>
    <col min="288" max="289" width="0" style="20" hidden="1" customWidth="1"/>
    <col min="290" max="290" width="13.5703125" style="20" customWidth="1"/>
    <col min="291" max="291" width="1.5703125" style="20" customWidth="1"/>
    <col min="292" max="292" width="13.5703125" style="20" customWidth="1"/>
    <col min="293" max="293" width="1.5703125" style="20" customWidth="1"/>
    <col min="294" max="294" width="15.28515625" style="20" customWidth="1"/>
    <col min="295" max="295" width="1.5703125" style="20" customWidth="1"/>
    <col min="296" max="296" width="0" style="20" hidden="1" customWidth="1"/>
    <col min="297" max="297" width="1.5703125" style="20" customWidth="1"/>
    <col min="298" max="298" width="22.140625" style="20" customWidth="1"/>
    <col min="299" max="299" width="1.5703125" style="20" customWidth="1"/>
    <col min="300" max="300" width="7.5703125" style="20" customWidth="1"/>
    <col min="301" max="301" width="8.42578125" style="20" customWidth="1"/>
    <col min="302" max="302" width="1.5703125" style="20" customWidth="1"/>
    <col min="303" max="303" width="38.85546875" style="20" customWidth="1"/>
    <col min="304" max="512" width="12.7109375" style="20"/>
    <col min="513" max="513" width="5" style="20" customWidth="1"/>
    <col min="514" max="514" width="1.5703125" style="20" customWidth="1"/>
    <col min="515" max="515" width="19.5703125" style="20" customWidth="1"/>
    <col min="516" max="516" width="1.5703125" style="20" customWidth="1"/>
    <col min="517" max="517" width="0" style="20" hidden="1" customWidth="1"/>
    <col min="518" max="518" width="1.5703125" style="20" customWidth="1"/>
    <col min="519" max="519" width="13.5703125" style="20" customWidth="1"/>
    <col min="520" max="520" width="1.5703125" style="20" customWidth="1"/>
    <col min="521" max="521" width="13.5703125" style="20" customWidth="1"/>
    <col min="522" max="522" width="1.5703125" style="20" customWidth="1"/>
    <col min="523" max="523" width="13.5703125" style="20" customWidth="1"/>
    <col min="524" max="524" width="1.5703125" style="20" customWidth="1"/>
    <col min="525" max="525" width="13.5703125" style="20" customWidth="1"/>
    <col min="526" max="526" width="1.5703125" style="20" customWidth="1"/>
    <col min="527" max="527" width="13.5703125" style="20" customWidth="1"/>
    <col min="528" max="528" width="1.5703125" style="20" customWidth="1"/>
    <col min="529" max="529" width="13.5703125" style="20" customWidth="1"/>
    <col min="530" max="530" width="1.5703125" style="20" customWidth="1"/>
    <col min="531" max="531" width="13.5703125" style="20" customWidth="1"/>
    <col min="532" max="532" width="1.5703125" style="20" customWidth="1"/>
    <col min="533" max="533" width="13.5703125" style="20" customWidth="1"/>
    <col min="534" max="534" width="1.5703125" style="20" customWidth="1"/>
    <col min="535" max="535" width="14.5703125" style="20" customWidth="1"/>
    <col min="536" max="536" width="1.28515625" style="20" customWidth="1"/>
    <col min="537" max="537" width="1.5703125" style="20" customWidth="1"/>
    <col min="538" max="538" width="13.5703125" style="20" customWidth="1"/>
    <col min="539" max="539" width="1.5703125" style="20" customWidth="1"/>
    <col min="540" max="540" width="13.5703125" style="20" customWidth="1"/>
    <col min="541" max="541" width="1.5703125" style="20" customWidth="1"/>
    <col min="542" max="542" width="13.5703125" style="20" customWidth="1"/>
    <col min="543" max="543" width="1.5703125" style="20" customWidth="1"/>
    <col min="544" max="545" width="0" style="20" hidden="1" customWidth="1"/>
    <col min="546" max="546" width="13.5703125" style="20" customWidth="1"/>
    <col min="547" max="547" width="1.5703125" style="20" customWidth="1"/>
    <col min="548" max="548" width="13.5703125" style="20" customWidth="1"/>
    <col min="549" max="549" width="1.5703125" style="20" customWidth="1"/>
    <col min="550" max="550" width="15.28515625" style="20" customWidth="1"/>
    <col min="551" max="551" width="1.5703125" style="20" customWidth="1"/>
    <col min="552" max="552" width="0" style="20" hidden="1" customWidth="1"/>
    <col min="553" max="553" width="1.5703125" style="20" customWidth="1"/>
    <col min="554" max="554" width="22.140625" style="20" customWidth="1"/>
    <col min="555" max="555" width="1.5703125" style="20" customWidth="1"/>
    <col min="556" max="556" width="7.5703125" style="20" customWidth="1"/>
    <col min="557" max="557" width="8.42578125" style="20" customWidth="1"/>
    <col min="558" max="558" width="1.5703125" style="20" customWidth="1"/>
    <col min="559" max="559" width="38.85546875" style="20" customWidth="1"/>
    <col min="560" max="768" width="12.7109375" style="20"/>
    <col min="769" max="769" width="5" style="20" customWidth="1"/>
    <col min="770" max="770" width="1.5703125" style="20" customWidth="1"/>
    <col min="771" max="771" width="19.5703125" style="20" customWidth="1"/>
    <col min="772" max="772" width="1.5703125" style="20" customWidth="1"/>
    <col min="773" max="773" width="0" style="20" hidden="1" customWidth="1"/>
    <col min="774" max="774" width="1.5703125" style="20" customWidth="1"/>
    <col min="775" max="775" width="13.5703125" style="20" customWidth="1"/>
    <col min="776" max="776" width="1.5703125" style="20" customWidth="1"/>
    <col min="777" max="777" width="13.5703125" style="20" customWidth="1"/>
    <col min="778" max="778" width="1.5703125" style="20" customWidth="1"/>
    <col min="779" max="779" width="13.5703125" style="20" customWidth="1"/>
    <col min="780" max="780" width="1.5703125" style="20" customWidth="1"/>
    <col min="781" max="781" width="13.5703125" style="20" customWidth="1"/>
    <col min="782" max="782" width="1.5703125" style="20" customWidth="1"/>
    <col min="783" max="783" width="13.5703125" style="20" customWidth="1"/>
    <col min="784" max="784" width="1.5703125" style="20" customWidth="1"/>
    <col min="785" max="785" width="13.5703125" style="20" customWidth="1"/>
    <col min="786" max="786" width="1.5703125" style="20" customWidth="1"/>
    <col min="787" max="787" width="13.5703125" style="20" customWidth="1"/>
    <col min="788" max="788" width="1.5703125" style="20" customWidth="1"/>
    <col min="789" max="789" width="13.5703125" style="20" customWidth="1"/>
    <col min="790" max="790" width="1.5703125" style="20" customWidth="1"/>
    <col min="791" max="791" width="14.5703125" style="20" customWidth="1"/>
    <col min="792" max="792" width="1.28515625" style="20" customWidth="1"/>
    <col min="793" max="793" width="1.5703125" style="20" customWidth="1"/>
    <col min="794" max="794" width="13.5703125" style="20" customWidth="1"/>
    <col min="795" max="795" width="1.5703125" style="20" customWidth="1"/>
    <col min="796" max="796" width="13.5703125" style="20" customWidth="1"/>
    <col min="797" max="797" width="1.5703125" style="20" customWidth="1"/>
    <col min="798" max="798" width="13.5703125" style="20" customWidth="1"/>
    <col min="799" max="799" width="1.5703125" style="20" customWidth="1"/>
    <col min="800" max="801" width="0" style="20" hidden="1" customWidth="1"/>
    <col min="802" max="802" width="13.5703125" style="20" customWidth="1"/>
    <col min="803" max="803" width="1.5703125" style="20" customWidth="1"/>
    <col min="804" max="804" width="13.5703125" style="20" customWidth="1"/>
    <col min="805" max="805" width="1.5703125" style="20" customWidth="1"/>
    <col min="806" max="806" width="15.28515625" style="20" customWidth="1"/>
    <col min="807" max="807" width="1.5703125" style="20" customWidth="1"/>
    <col min="808" max="808" width="0" style="20" hidden="1" customWidth="1"/>
    <col min="809" max="809" width="1.5703125" style="20" customWidth="1"/>
    <col min="810" max="810" width="22.140625" style="20" customWidth="1"/>
    <col min="811" max="811" width="1.5703125" style="20" customWidth="1"/>
    <col min="812" max="812" width="7.5703125" style="20" customWidth="1"/>
    <col min="813" max="813" width="8.42578125" style="20" customWidth="1"/>
    <col min="814" max="814" width="1.5703125" style="20" customWidth="1"/>
    <col min="815" max="815" width="38.85546875" style="20" customWidth="1"/>
    <col min="816" max="1024" width="12.7109375" style="20"/>
    <col min="1025" max="1025" width="5" style="20" customWidth="1"/>
    <col min="1026" max="1026" width="1.5703125" style="20" customWidth="1"/>
    <col min="1027" max="1027" width="19.5703125" style="20" customWidth="1"/>
    <col min="1028" max="1028" width="1.5703125" style="20" customWidth="1"/>
    <col min="1029" max="1029" width="0" style="20" hidden="1" customWidth="1"/>
    <col min="1030" max="1030" width="1.5703125" style="20" customWidth="1"/>
    <col min="1031" max="1031" width="13.5703125" style="20" customWidth="1"/>
    <col min="1032" max="1032" width="1.5703125" style="20" customWidth="1"/>
    <col min="1033" max="1033" width="13.5703125" style="20" customWidth="1"/>
    <col min="1034" max="1034" width="1.5703125" style="20" customWidth="1"/>
    <col min="1035" max="1035" width="13.5703125" style="20" customWidth="1"/>
    <col min="1036" max="1036" width="1.5703125" style="20" customWidth="1"/>
    <col min="1037" max="1037" width="13.5703125" style="20" customWidth="1"/>
    <col min="1038" max="1038" width="1.5703125" style="20" customWidth="1"/>
    <col min="1039" max="1039" width="13.5703125" style="20" customWidth="1"/>
    <col min="1040" max="1040" width="1.5703125" style="20" customWidth="1"/>
    <col min="1041" max="1041" width="13.5703125" style="20" customWidth="1"/>
    <col min="1042" max="1042" width="1.5703125" style="20" customWidth="1"/>
    <col min="1043" max="1043" width="13.5703125" style="20" customWidth="1"/>
    <col min="1044" max="1044" width="1.5703125" style="20" customWidth="1"/>
    <col min="1045" max="1045" width="13.5703125" style="20" customWidth="1"/>
    <col min="1046" max="1046" width="1.5703125" style="20" customWidth="1"/>
    <col min="1047" max="1047" width="14.5703125" style="20" customWidth="1"/>
    <col min="1048" max="1048" width="1.28515625" style="20" customWidth="1"/>
    <col min="1049" max="1049" width="1.5703125" style="20" customWidth="1"/>
    <col min="1050" max="1050" width="13.5703125" style="20" customWidth="1"/>
    <col min="1051" max="1051" width="1.5703125" style="20" customWidth="1"/>
    <col min="1052" max="1052" width="13.5703125" style="20" customWidth="1"/>
    <col min="1053" max="1053" width="1.5703125" style="20" customWidth="1"/>
    <col min="1054" max="1054" width="13.5703125" style="20" customWidth="1"/>
    <col min="1055" max="1055" width="1.5703125" style="20" customWidth="1"/>
    <col min="1056" max="1057" width="0" style="20" hidden="1" customWidth="1"/>
    <col min="1058" max="1058" width="13.5703125" style="20" customWidth="1"/>
    <col min="1059" max="1059" width="1.5703125" style="20" customWidth="1"/>
    <col min="1060" max="1060" width="13.5703125" style="20" customWidth="1"/>
    <col min="1061" max="1061" width="1.5703125" style="20" customWidth="1"/>
    <col min="1062" max="1062" width="15.28515625" style="20" customWidth="1"/>
    <col min="1063" max="1063" width="1.5703125" style="20" customWidth="1"/>
    <col min="1064" max="1064" width="0" style="20" hidden="1" customWidth="1"/>
    <col min="1065" max="1065" width="1.5703125" style="20" customWidth="1"/>
    <col min="1066" max="1066" width="22.140625" style="20" customWidth="1"/>
    <col min="1067" max="1067" width="1.5703125" style="20" customWidth="1"/>
    <col min="1068" max="1068" width="7.5703125" style="20" customWidth="1"/>
    <col min="1069" max="1069" width="8.42578125" style="20" customWidth="1"/>
    <col min="1070" max="1070" width="1.5703125" style="20" customWidth="1"/>
    <col min="1071" max="1071" width="38.85546875" style="20" customWidth="1"/>
    <col min="1072" max="1280" width="12.7109375" style="20"/>
    <col min="1281" max="1281" width="5" style="20" customWidth="1"/>
    <col min="1282" max="1282" width="1.5703125" style="20" customWidth="1"/>
    <col min="1283" max="1283" width="19.5703125" style="20" customWidth="1"/>
    <col min="1284" max="1284" width="1.5703125" style="20" customWidth="1"/>
    <col min="1285" max="1285" width="0" style="20" hidden="1" customWidth="1"/>
    <col min="1286" max="1286" width="1.5703125" style="20" customWidth="1"/>
    <col min="1287" max="1287" width="13.5703125" style="20" customWidth="1"/>
    <col min="1288" max="1288" width="1.5703125" style="20" customWidth="1"/>
    <col min="1289" max="1289" width="13.5703125" style="20" customWidth="1"/>
    <col min="1290" max="1290" width="1.5703125" style="20" customWidth="1"/>
    <col min="1291" max="1291" width="13.5703125" style="20" customWidth="1"/>
    <col min="1292" max="1292" width="1.5703125" style="20" customWidth="1"/>
    <col min="1293" max="1293" width="13.5703125" style="20" customWidth="1"/>
    <col min="1294" max="1294" width="1.5703125" style="20" customWidth="1"/>
    <col min="1295" max="1295" width="13.5703125" style="20" customWidth="1"/>
    <col min="1296" max="1296" width="1.5703125" style="20" customWidth="1"/>
    <col min="1297" max="1297" width="13.5703125" style="20" customWidth="1"/>
    <col min="1298" max="1298" width="1.5703125" style="20" customWidth="1"/>
    <col min="1299" max="1299" width="13.5703125" style="20" customWidth="1"/>
    <col min="1300" max="1300" width="1.5703125" style="20" customWidth="1"/>
    <col min="1301" max="1301" width="13.5703125" style="20" customWidth="1"/>
    <col min="1302" max="1302" width="1.5703125" style="20" customWidth="1"/>
    <col min="1303" max="1303" width="14.5703125" style="20" customWidth="1"/>
    <col min="1304" max="1304" width="1.28515625" style="20" customWidth="1"/>
    <col min="1305" max="1305" width="1.5703125" style="20" customWidth="1"/>
    <col min="1306" max="1306" width="13.5703125" style="20" customWidth="1"/>
    <col min="1307" max="1307" width="1.5703125" style="20" customWidth="1"/>
    <col min="1308" max="1308" width="13.5703125" style="20" customWidth="1"/>
    <col min="1309" max="1309" width="1.5703125" style="20" customWidth="1"/>
    <col min="1310" max="1310" width="13.5703125" style="20" customWidth="1"/>
    <col min="1311" max="1311" width="1.5703125" style="20" customWidth="1"/>
    <col min="1312" max="1313" width="0" style="20" hidden="1" customWidth="1"/>
    <col min="1314" max="1314" width="13.5703125" style="20" customWidth="1"/>
    <col min="1315" max="1315" width="1.5703125" style="20" customWidth="1"/>
    <col min="1316" max="1316" width="13.5703125" style="20" customWidth="1"/>
    <col min="1317" max="1317" width="1.5703125" style="20" customWidth="1"/>
    <col min="1318" max="1318" width="15.28515625" style="20" customWidth="1"/>
    <col min="1319" max="1319" width="1.5703125" style="20" customWidth="1"/>
    <col min="1320" max="1320" width="0" style="20" hidden="1" customWidth="1"/>
    <col min="1321" max="1321" width="1.5703125" style="20" customWidth="1"/>
    <col min="1322" max="1322" width="22.140625" style="20" customWidth="1"/>
    <col min="1323" max="1323" width="1.5703125" style="20" customWidth="1"/>
    <col min="1324" max="1324" width="7.5703125" style="20" customWidth="1"/>
    <col min="1325" max="1325" width="8.42578125" style="20" customWidth="1"/>
    <col min="1326" max="1326" width="1.5703125" style="20" customWidth="1"/>
    <col min="1327" max="1327" width="38.85546875" style="20" customWidth="1"/>
    <col min="1328" max="1536" width="12.7109375" style="20"/>
    <col min="1537" max="1537" width="5" style="20" customWidth="1"/>
    <col min="1538" max="1538" width="1.5703125" style="20" customWidth="1"/>
    <col min="1539" max="1539" width="19.5703125" style="20" customWidth="1"/>
    <col min="1540" max="1540" width="1.5703125" style="20" customWidth="1"/>
    <col min="1541" max="1541" width="0" style="20" hidden="1" customWidth="1"/>
    <col min="1542" max="1542" width="1.5703125" style="20" customWidth="1"/>
    <col min="1543" max="1543" width="13.5703125" style="20" customWidth="1"/>
    <col min="1544" max="1544" width="1.5703125" style="20" customWidth="1"/>
    <col min="1545" max="1545" width="13.5703125" style="20" customWidth="1"/>
    <col min="1546" max="1546" width="1.5703125" style="20" customWidth="1"/>
    <col min="1547" max="1547" width="13.5703125" style="20" customWidth="1"/>
    <col min="1548" max="1548" width="1.5703125" style="20" customWidth="1"/>
    <col min="1549" max="1549" width="13.5703125" style="20" customWidth="1"/>
    <col min="1550" max="1550" width="1.5703125" style="20" customWidth="1"/>
    <col min="1551" max="1551" width="13.5703125" style="20" customWidth="1"/>
    <col min="1552" max="1552" width="1.5703125" style="20" customWidth="1"/>
    <col min="1553" max="1553" width="13.5703125" style="20" customWidth="1"/>
    <col min="1554" max="1554" width="1.5703125" style="20" customWidth="1"/>
    <col min="1555" max="1555" width="13.5703125" style="20" customWidth="1"/>
    <col min="1556" max="1556" width="1.5703125" style="20" customWidth="1"/>
    <col min="1557" max="1557" width="13.5703125" style="20" customWidth="1"/>
    <col min="1558" max="1558" width="1.5703125" style="20" customWidth="1"/>
    <col min="1559" max="1559" width="14.5703125" style="20" customWidth="1"/>
    <col min="1560" max="1560" width="1.28515625" style="20" customWidth="1"/>
    <col min="1561" max="1561" width="1.5703125" style="20" customWidth="1"/>
    <col min="1562" max="1562" width="13.5703125" style="20" customWidth="1"/>
    <col min="1563" max="1563" width="1.5703125" style="20" customWidth="1"/>
    <col min="1564" max="1564" width="13.5703125" style="20" customWidth="1"/>
    <col min="1565" max="1565" width="1.5703125" style="20" customWidth="1"/>
    <col min="1566" max="1566" width="13.5703125" style="20" customWidth="1"/>
    <col min="1567" max="1567" width="1.5703125" style="20" customWidth="1"/>
    <col min="1568" max="1569" width="0" style="20" hidden="1" customWidth="1"/>
    <col min="1570" max="1570" width="13.5703125" style="20" customWidth="1"/>
    <col min="1571" max="1571" width="1.5703125" style="20" customWidth="1"/>
    <col min="1572" max="1572" width="13.5703125" style="20" customWidth="1"/>
    <col min="1573" max="1573" width="1.5703125" style="20" customWidth="1"/>
    <col min="1574" max="1574" width="15.28515625" style="20" customWidth="1"/>
    <col min="1575" max="1575" width="1.5703125" style="20" customWidth="1"/>
    <col min="1576" max="1576" width="0" style="20" hidden="1" customWidth="1"/>
    <col min="1577" max="1577" width="1.5703125" style="20" customWidth="1"/>
    <col min="1578" max="1578" width="22.140625" style="20" customWidth="1"/>
    <col min="1579" max="1579" width="1.5703125" style="20" customWidth="1"/>
    <col min="1580" max="1580" width="7.5703125" style="20" customWidth="1"/>
    <col min="1581" max="1581" width="8.42578125" style="20" customWidth="1"/>
    <col min="1582" max="1582" width="1.5703125" style="20" customWidth="1"/>
    <col min="1583" max="1583" width="38.85546875" style="20" customWidth="1"/>
    <col min="1584" max="1792" width="12.7109375" style="20"/>
    <col min="1793" max="1793" width="5" style="20" customWidth="1"/>
    <col min="1794" max="1794" width="1.5703125" style="20" customWidth="1"/>
    <col min="1795" max="1795" width="19.5703125" style="20" customWidth="1"/>
    <col min="1796" max="1796" width="1.5703125" style="20" customWidth="1"/>
    <col min="1797" max="1797" width="0" style="20" hidden="1" customWidth="1"/>
    <col min="1798" max="1798" width="1.5703125" style="20" customWidth="1"/>
    <col min="1799" max="1799" width="13.5703125" style="20" customWidth="1"/>
    <col min="1800" max="1800" width="1.5703125" style="20" customWidth="1"/>
    <col min="1801" max="1801" width="13.5703125" style="20" customWidth="1"/>
    <col min="1802" max="1802" width="1.5703125" style="20" customWidth="1"/>
    <col min="1803" max="1803" width="13.5703125" style="20" customWidth="1"/>
    <col min="1804" max="1804" width="1.5703125" style="20" customWidth="1"/>
    <col min="1805" max="1805" width="13.5703125" style="20" customWidth="1"/>
    <col min="1806" max="1806" width="1.5703125" style="20" customWidth="1"/>
    <col min="1807" max="1807" width="13.5703125" style="20" customWidth="1"/>
    <col min="1808" max="1808" width="1.5703125" style="20" customWidth="1"/>
    <col min="1809" max="1809" width="13.5703125" style="20" customWidth="1"/>
    <col min="1810" max="1810" width="1.5703125" style="20" customWidth="1"/>
    <col min="1811" max="1811" width="13.5703125" style="20" customWidth="1"/>
    <col min="1812" max="1812" width="1.5703125" style="20" customWidth="1"/>
    <col min="1813" max="1813" width="13.5703125" style="20" customWidth="1"/>
    <col min="1814" max="1814" width="1.5703125" style="20" customWidth="1"/>
    <col min="1815" max="1815" width="14.5703125" style="20" customWidth="1"/>
    <col min="1816" max="1816" width="1.28515625" style="20" customWidth="1"/>
    <col min="1817" max="1817" width="1.5703125" style="20" customWidth="1"/>
    <col min="1818" max="1818" width="13.5703125" style="20" customWidth="1"/>
    <col min="1819" max="1819" width="1.5703125" style="20" customWidth="1"/>
    <col min="1820" max="1820" width="13.5703125" style="20" customWidth="1"/>
    <col min="1821" max="1821" width="1.5703125" style="20" customWidth="1"/>
    <col min="1822" max="1822" width="13.5703125" style="20" customWidth="1"/>
    <col min="1823" max="1823" width="1.5703125" style="20" customWidth="1"/>
    <col min="1824" max="1825" width="0" style="20" hidden="1" customWidth="1"/>
    <col min="1826" max="1826" width="13.5703125" style="20" customWidth="1"/>
    <col min="1827" max="1827" width="1.5703125" style="20" customWidth="1"/>
    <col min="1828" max="1828" width="13.5703125" style="20" customWidth="1"/>
    <col min="1829" max="1829" width="1.5703125" style="20" customWidth="1"/>
    <col min="1830" max="1830" width="15.28515625" style="20" customWidth="1"/>
    <col min="1831" max="1831" width="1.5703125" style="20" customWidth="1"/>
    <col min="1832" max="1832" width="0" style="20" hidden="1" customWidth="1"/>
    <col min="1833" max="1833" width="1.5703125" style="20" customWidth="1"/>
    <col min="1834" max="1834" width="22.140625" style="20" customWidth="1"/>
    <col min="1835" max="1835" width="1.5703125" style="20" customWidth="1"/>
    <col min="1836" max="1836" width="7.5703125" style="20" customWidth="1"/>
    <col min="1837" max="1837" width="8.42578125" style="20" customWidth="1"/>
    <col min="1838" max="1838" width="1.5703125" style="20" customWidth="1"/>
    <col min="1839" max="1839" width="38.85546875" style="20" customWidth="1"/>
    <col min="1840" max="2048" width="12.7109375" style="20"/>
    <col min="2049" max="2049" width="5" style="20" customWidth="1"/>
    <col min="2050" max="2050" width="1.5703125" style="20" customWidth="1"/>
    <col min="2051" max="2051" width="19.5703125" style="20" customWidth="1"/>
    <col min="2052" max="2052" width="1.5703125" style="20" customWidth="1"/>
    <col min="2053" max="2053" width="0" style="20" hidden="1" customWidth="1"/>
    <col min="2054" max="2054" width="1.5703125" style="20" customWidth="1"/>
    <col min="2055" max="2055" width="13.5703125" style="20" customWidth="1"/>
    <col min="2056" max="2056" width="1.5703125" style="20" customWidth="1"/>
    <col min="2057" max="2057" width="13.5703125" style="20" customWidth="1"/>
    <col min="2058" max="2058" width="1.5703125" style="20" customWidth="1"/>
    <col min="2059" max="2059" width="13.5703125" style="20" customWidth="1"/>
    <col min="2060" max="2060" width="1.5703125" style="20" customWidth="1"/>
    <col min="2061" max="2061" width="13.5703125" style="20" customWidth="1"/>
    <col min="2062" max="2062" width="1.5703125" style="20" customWidth="1"/>
    <col min="2063" max="2063" width="13.5703125" style="20" customWidth="1"/>
    <col min="2064" max="2064" width="1.5703125" style="20" customWidth="1"/>
    <col min="2065" max="2065" width="13.5703125" style="20" customWidth="1"/>
    <col min="2066" max="2066" width="1.5703125" style="20" customWidth="1"/>
    <col min="2067" max="2067" width="13.5703125" style="20" customWidth="1"/>
    <col min="2068" max="2068" width="1.5703125" style="20" customWidth="1"/>
    <col min="2069" max="2069" width="13.5703125" style="20" customWidth="1"/>
    <col min="2070" max="2070" width="1.5703125" style="20" customWidth="1"/>
    <col min="2071" max="2071" width="14.5703125" style="20" customWidth="1"/>
    <col min="2072" max="2072" width="1.28515625" style="20" customWidth="1"/>
    <col min="2073" max="2073" width="1.5703125" style="20" customWidth="1"/>
    <col min="2074" max="2074" width="13.5703125" style="20" customWidth="1"/>
    <col min="2075" max="2075" width="1.5703125" style="20" customWidth="1"/>
    <col min="2076" max="2076" width="13.5703125" style="20" customWidth="1"/>
    <col min="2077" max="2077" width="1.5703125" style="20" customWidth="1"/>
    <col min="2078" max="2078" width="13.5703125" style="20" customWidth="1"/>
    <col min="2079" max="2079" width="1.5703125" style="20" customWidth="1"/>
    <col min="2080" max="2081" width="0" style="20" hidden="1" customWidth="1"/>
    <col min="2082" max="2082" width="13.5703125" style="20" customWidth="1"/>
    <col min="2083" max="2083" width="1.5703125" style="20" customWidth="1"/>
    <col min="2084" max="2084" width="13.5703125" style="20" customWidth="1"/>
    <col min="2085" max="2085" width="1.5703125" style="20" customWidth="1"/>
    <col min="2086" max="2086" width="15.28515625" style="20" customWidth="1"/>
    <col min="2087" max="2087" width="1.5703125" style="20" customWidth="1"/>
    <col min="2088" max="2088" width="0" style="20" hidden="1" customWidth="1"/>
    <col min="2089" max="2089" width="1.5703125" style="20" customWidth="1"/>
    <col min="2090" max="2090" width="22.140625" style="20" customWidth="1"/>
    <col min="2091" max="2091" width="1.5703125" style="20" customWidth="1"/>
    <col min="2092" max="2092" width="7.5703125" style="20" customWidth="1"/>
    <col min="2093" max="2093" width="8.42578125" style="20" customWidth="1"/>
    <col min="2094" max="2094" width="1.5703125" style="20" customWidth="1"/>
    <col min="2095" max="2095" width="38.85546875" style="20" customWidth="1"/>
    <col min="2096" max="2304" width="12.7109375" style="20"/>
    <col min="2305" max="2305" width="5" style="20" customWidth="1"/>
    <col min="2306" max="2306" width="1.5703125" style="20" customWidth="1"/>
    <col min="2307" max="2307" width="19.5703125" style="20" customWidth="1"/>
    <col min="2308" max="2308" width="1.5703125" style="20" customWidth="1"/>
    <col min="2309" max="2309" width="0" style="20" hidden="1" customWidth="1"/>
    <col min="2310" max="2310" width="1.5703125" style="20" customWidth="1"/>
    <col min="2311" max="2311" width="13.5703125" style="20" customWidth="1"/>
    <col min="2312" max="2312" width="1.5703125" style="20" customWidth="1"/>
    <col min="2313" max="2313" width="13.5703125" style="20" customWidth="1"/>
    <col min="2314" max="2314" width="1.5703125" style="20" customWidth="1"/>
    <col min="2315" max="2315" width="13.5703125" style="20" customWidth="1"/>
    <col min="2316" max="2316" width="1.5703125" style="20" customWidth="1"/>
    <col min="2317" max="2317" width="13.5703125" style="20" customWidth="1"/>
    <col min="2318" max="2318" width="1.5703125" style="20" customWidth="1"/>
    <col min="2319" max="2319" width="13.5703125" style="20" customWidth="1"/>
    <col min="2320" max="2320" width="1.5703125" style="20" customWidth="1"/>
    <col min="2321" max="2321" width="13.5703125" style="20" customWidth="1"/>
    <col min="2322" max="2322" width="1.5703125" style="20" customWidth="1"/>
    <col min="2323" max="2323" width="13.5703125" style="20" customWidth="1"/>
    <col min="2324" max="2324" width="1.5703125" style="20" customWidth="1"/>
    <col min="2325" max="2325" width="13.5703125" style="20" customWidth="1"/>
    <col min="2326" max="2326" width="1.5703125" style="20" customWidth="1"/>
    <col min="2327" max="2327" width="14.5703125" style="20" customWidth="1"/>
    <col min="2328" max="2328" width="1.28515625" style="20" customWidth="1"/>
    <col min="2329" max="2329" width="1.5703125" style="20" customWidth="1"/>
    <col min="2330" max="2330" width="13.5703125" style="20" customWidth="1"/>
    <col min="2331" max="2331" width="1.5703125" style="20" customWidth="1"/>
    <col min="2332" max="2332" width="13.5703125" style="20" customWidth="1"/>
    <col min="2333" max="2333" width="1.5703125" style="20" customWidth="1"/>
    <col min="2334" max="2334" width="13.5703125" style="20" customWidth="1"/>
    <col min="2335" max="2335" width="1.5703125" style="20" customWidth="1"/>
    <col min="2336" max="2337" width="0" style="20" hidden="1" customWidth="1"/>
    <col min="2338" max="2338" width="13.5703125" style="20" customWidth="1"/>
    <col min="2339" max="2339" width="1.5703125" style="20" customWidth="1"/>
    <col min="2340" max="2340" width="13.5703125" style="20" customWidth="1"/>
    <col min="2341" max="2341" width="1.5703125" style="20" customWidth="1"/>
    <col min="2342" max="2342" width="15.28515625" style="20" customWidth="1"/>
    <col min="2343" max="2343" width="1.5703125" style="20" customWidth="1"/>
    <col min="2344" max="2344" width="0" style="20" hidden="1" customWidth="1"/>
    <col min="2345" max="2345" width="1.5703125" style="20" customWidth="1"/>
    <col min="2346" max="2346" width="22.140625" style="20" customWidth="1"/>
    <col min="2347" max="2347" width="1.5703125" style="20" customWidth="1"/>
    <col min="2348" max="2348" width="7.5703125" style="20" customWidth="1"/>
    <col min="2349" max="2349" width="8.42578125" style="20" customWidth="1"/>
    <col min="2350" max="2350" width="1.5703125" style="20" customWidth="1"/>
    <col min="2351" max="2351" width="38.85546875" style="20" customWidth="1"/>
    <col min="2352" max="2560" width="12.7109375" style="20"/>
    <col min="2561" max="2561" width="5" style="20" customWidth="1"/>
    <col min="2562" max="2562" width="1.5703125" style="20" customWidth="1"/>
    <col min="2563" max="2563" width="19.5703125" style="20" customWidth="1"/>
    <col min="2564" max="2564" width="1.5703125" style="20" customWidth="1"/>
    <col min="2565" max="2565" width="0" style="20" hidden="1" customWidth="1"/>
    <col min="2566" max="2566" width="1.5703125" style="20" customWidth="1"/>
    <col min="2567" max="2567" width="13.5703125" style="20" customWidth="1"/>
    <col min="2568" max="2568" width="1.5703125" style="20" customWidth="1"/>
    <col min="2569" max="2569" width="13.5703125" style="20" customWidth="1"/>
    <col min="2570" max="2570" width="1.5703125" style="20" customWidth="1"/>
    <col min="2571" max="2571" width="13.5703125" style="20" customWidth="1"/>
    <col min="2572" max="2572" width="1.5703125" style="20" customWidth="1"/>
    <col min="2573" max="2573" width="13.5703125" style="20" customWidth="1"/>
    <col min="2574" max="2574" width="1.5703125" style="20" customWidth="1"/>
    <col min="2575" max="2575" width="13.5703125" style="20" customWidth="1"/>
    <col min="2576" max="2576" width="1.5703125" style="20" customWidth="1"/>
    <col min="2577" max="2577" width="13.5703125" style="20" customWidth="1"/>
    <col min="2578" max="2578" width="1.5703125" style="20" customWidth="1"/>
    <col min="2579" max="2579" width="13.5703125" style="20" customWidth="1"/>
    <col min="2580" max="2580" width="1.5703125" style="20" customWidth="1"/>
    <col min="2581" max="2581" width="13.5703125" style="20" customWidth="1"/>
    <col min="2582" max="2582" width="1.5703125" style="20" customWidth="1"/>
    <col min="2583" max="2583" width="14.5703125" style="20" customWidth="1"/>
    <col min="2584" max="2584" width="1.28515625" style="20" customWidth="1"/>
    <col min="2585" max="2585" width="1.5703125" style="20" customWidth="1"/>
    <col min="2586" max="2586" width="13.5703125" style="20" customWidth="1"/>
    <col min="2587" max="2587" width="1.5703125" style="20" customWidth="1"/>
    <col min="2588" max="2588" width="13.5703125" style="20" customWidth="1"/>
    <col min="2589" max="2589" width="1.5703125" style="20" customWidth="1"/>
    <col min="2590" max="2590" width="13.5703125" style="20" customWidth="1"/>
    <col min="2591" max="2591" width="1.5703125" style="20" customWidth="1"/>
    <col min="2592" max="2593" width="0" style="20" hidden="1" customWidth="1"/>
    <col min="2594" max="2594" width="13.5703125" style="20" customWidth="1"/>
    <col min="2595" max="2595" width="1.5703125" style="20" customWidth="1"/>
    <col min="2596" max="2596" width="13.5703125" style="20" customWidth="1"/>
    <col min="2597" max="2597" width="1.5703125" style="20" customWidth="1"/>
    <col min="2598" max="2598" width="15.28515625" style="20" customWidth="1"/>
    <col min="2599" max="2599" width="1.5703125" style="20" customWidth="1"/>
    <col min="2600" max="2600" width="0" style="20" hidden="1" customWidth="1"/>
    <col min="2601" max="2601" width="1.5703125" style="20" customWidth="1"/>
    <col min="2602" max="2602" width="22.140625" style="20" customWidth="1"/>
    <col min="2603" max="2603" width="1.5703125" style="20" customWidth="1"/>
    <col min="2604" max="2604" width="7.5703125" style="20" customWidth="1"/>
    <col min="2605" max="2605" width="8.42578125" style="20" customWidth="1"/>
    <col min="2606" max="2606" width="1.5703125" style="20" customWidth="1"/>
    <col min="2607" max="2607" width="38.85546875" style="20" customWidth="1"/>
    <col min="2608" max="2816" width="12.7109375" style="20"/>
    <col min="2817" max="2817" width="5" style="20" customWidth="1"/>
    <col min="2818" max="2818" width="1.5703125" style="20" customWidth="1"/>
    <col min="2819" max="2819" width="19.5703125" style="20" customWidth="1"/>
    <col min="2820" max="2820" width="1.5703125" style="20" customWidth="1"/>
    <col min="2821" max="2821" width="0" style="20" hidden="1" customWidth="1"/>
    <col min="2822" max="2822" width="1.5703125" style="20" customWidth="1"/>
    <col min="2823" max="2823" width="13.5703125" style="20" customWidth="1"/>
    <col min="2824" max="2824" width="1.5703125" style="20" customWidth="1"/>
    <col min="2825" max="2825" width="13.5703125" style="20" customWidth="1"/>
    <col min="2826" max="2826" width="1.5703125" style="20" customWidth="1"/>
    <col min="2827" max="2827" width="13.5703125" style="20" customWidth="1"/>
    <col min="2828" max="2828" width="1.5703125" style="20" customWidth="1"/>
    <col min="2829" max="2829" width="13.5703125" style="20" customWidth="1"/>
    <col min="2830" max="2830" width="1.5703125" style="20" customWidth="1"/>
    <col min="2831" max="2831" width="13.5703125" style="20" customWidth="1"/>
    <col min="2832" max="2832" width="1.5703125" style="20" customWidth="1"/>
    <col min="2833" max="2833" width="13.5703125" style="20" customWidth="1"/>
    <col min="2834" max="2834" width="1.5703125" style="20" customWidth="1"/>
    <col min="2835" max="2835" width="13.5703125" style="20" customWidth="1"/>
    <col min="2836" max="2836" width="1.5703125" style="20" customWidth="1"/>
    <col min="2837" max="2837" width="13.5703125" style="20" customWidth="1"/>
    <col min="2838" max="2838" width="1.5703125" style="20" customWidth="1"/>
    <col min="2839" max="2839" width="14.5703125" style="20" customWidth="1"/>
    <col min="2840" max="2840" width="1.28515625" style="20" customWidth="1"/>
    <col min="2841" max="2841" width="1.5703125" style="20" customWidth="1"/>
    <col min="2842" max="2842" width="13.5703125" style="20" customWidth="1"/>
    <col min="2843" max="2843" width="1.5703125" style="20" customWidth="1"/>
    <col min="2844" max="2844" width="13.5703125" style="20" customWidth="1"/>
    <col min="2845" max="2845" width="1.5703125" style="20" customWidth="1"/>
    <col min="2846" max="2846" width="13.5703125" style="20" customWidth="1"/>
    <col min="2847" max="2847" width="1.5703125" style="20" customWidth="1"/>
    <col min="2848" max="2849" width="0" style="20" hidden="1" customWidth="1"/>
    <col min="2850" max="2850" width="13.5703125" style="20" customWidth="1"/>
    <col min="2851" max="2851" width="1.5703125" style="20" customWidth="1"/>
    <col min="2852" max="2852" width="13.5703125" style="20" customWidth="1"/>
    <col min="2853" max="2853" width="1.5703125" style="20" customWidth="1"/>
    <col min="2854" max="2854" width="15.28515625" style="20" customWidth="1"/>
    <col min="2855" max="2855" width="1.5703125" style="20" customWidth="1"/>
    <col min="2856" max="2856" width="0" style="20" hidden="1" customWidth="1"/>
    <col min="2857" max="2857" width="1.5703125" style="20" customWidth="1"/>
    <col min="2858" max="2858" width="22.140625" style="20" customWidth="1"/>
    <col min="2859" max="2859" width="1.5703125" style="20" customWidth="1"/>
    <col min="2860" max="2860" width="7.5703125" style="20" customWidth="1"/>
    <col min="2861" max="2861" width="8.42578125" style="20" customWidth="1"/>
    <col min="2862" max="2862" width="1.5703125" style="20" customWidth="1"/>
    <col min="2863" max="2863" width="38.85546875" style="20" customWidth="1"/>
    <col min="2864" max="3072" width="12.7109375" style="20"/>
    <col min="3073" max="3073" width="5" style="20" customWidth="1"/>
    <col min="3074" max="3074" width="1.5703125" style="20" customWidth="1"/>
    <col min="3075" max="3075" width="19.5703125" style="20" customWidth="1"/>
    <col min="3076" max="3076" width="1.5703125" style="20" customWidth="1"/>
    <col min="3077" max="3077" width="0" style="20" hidden="1" customWidth="1"/>
    <col min="3078" max="3078" width="1.5703125" style="20" customWidth="1"/>
    <col min="3079" max="3079" width="13.5703125" style="20" customWidth="1"/>
    <col min="3080" max="3080" width="1.5703125" style="20" customWidth="1"/>
    <col min="3081" max="3081" width="13.5703125" style="20" customWidth="1"/>
    <col min="3082" max="3082" width="1.5703125" style="20" customWidth="1"/>
    <col min="3083" max="3083" width="13.5703125" style="20" customWidth="1"/>
    <col min="3084" max="3084" width="1.5703125" style="20" customWidth="1"/>
    <col min="3085" max="3085" width="13.5703125" style="20" customWidth="1"/>
    <col min="3086" max="3086" width="1.5703125" style="20" customWidth="1"/>
    <col min="3087" max="3087" width="13.5703125" style="20" customWidth="1"/>
    <col min="3088" max="3088" width="1.5703125" style="20" customWidth="1"/>
    <col min="3089" max="3089" width="13.5703125" style="20" customWidth="1"/>
    <col min="3090" max="3090" width="1.5703125" style="20" customWidth="1"/>
    <col min="3091" max="3091" width="13.5703125" style="20" customWidth="1"/>
    <col min="3092" max="3092" width="1.5703125" style="20" customWidth="1"/>
    <col min="3093" max="3093" width="13.5703125" style="20" customWidth="1"/>
    <col min="3094" max="3094" width="1.5703125" style="20" customWidth="1"/>
    <col min="3095" max="3095" width="14.5703125" style="20" customWidth="1"/>
    <col min="3096" max="3096" width="1.28515625" style="20" customWidth="1"/>
    <col min="3097" max="3097" width="1.5703125" style="20" customWidth="1"/>
    <col min="3098" max="3098" width="13.5703125" style="20" customWidth="1"/>
    <col min="3099" max="3099" width="1.5703125" style="20" customWidth="1"/>
    <col min="3100" max="3100" width="13.5703125" style="20" customWidth="1"/>
    <col min="3101" max="3101" width="1.5703125" style="20" customWidth="1"/>
    <col min="3102" max="3102" width="13.5703125" style="20" customWidth="1"/>
    <col min="3103" max="3103" width="1.5703125" style="20" customWidth="1"/>
    <col min="3104" max="3105" width="0" style="20" hidden="1" customWidth="1"/>
    <col min="3106" max="3106" width="13.5703125" style="20" customWidth="1"/>
    <col min="3107" max="3107" width="1.5703125" style="20" customWidth="1"/>
    <col min="3108" max="3108" width="13.5703125" style="20" customWidth="1"/>
    <col min="3109" max="3109" width="1.5703125" style="20" customWidth="1"/>
    <col min="3110" max="3110" width="15.28515625" style="20" customWidth="1"/>
    <col min="3111" max="3111" width="1.5703125" style="20" customWidth="1"/>
    <col min="3112" max="3112" width="0" style="20" hidden="1" customWidth="1"/>
    <col min="3113" max="3113" width="1.5703125" style="20" customWidth="1"/>
    <col min="3114" max="3114" width="22.140625" style="20" customWidth="1"/>
    <col min="3115" max="3115" width="1.5703125" style="20" customWidth="1"/>
    <col min="3116" max="3116" width="7.5703125" style="20" customWidth="1"/>
    <col min="3117" max="3117" width="8.42578125" style="20" customWidth="1"/>
    <col min="3118" max="3118" width="1.5703125" style="20" customWidth="1"/>
    <col min="3119" max="3119" width="38.85546875" style="20" customWidth="1"/>
    <col min="3120" max="3328" width="12.7109375" style="20"/>
    <col min="3329" max="3329" width="5" style="20" customWidth="1"/>
    <col min="3330" max="3330" width="1.5703125" style="20" customWidth="1"/>
    <col min="3331" max="3331" width="19.5703125" style="20" customWidth="1"/>
    <col min="3332" max="3332" width="1.5703125" style="20" customWidth="1"/>
    <col min="3333" max="3333" width="0" style="20" hidden="1" customWidth="1"/>
    <col min="3334" max="3334" width="1.5703125" style="20" customWidth="1"/>
    <col min="3335" max="3335" width="13.5703125" style="20" customWidth="1"/>
    <col min="3336" max="3336" width="1.5703125" style="20" customWidth="1"/>
    <col min="3337" max="3337" width="13.5703125" style="20" customWidth="1"/>
    <col min="3338" max="3338" width="1.5703125" style="20" customWidth="1"/>
    <col min="3339" max="3339" width="13.5703125" style="20" customWidth="1"/>
    <col min="3340" max="3340" width="1.5703125" style="20" customWidth="1"/>
    <col min="3341" max="3341" width="13.5703125" style="20" customWidth="1"/>
    <col min="3342" max="3342" width="1.5703125" style="20" customWidth="1"/>
    <col min="3343" max="3343" width="13.5703125" style="20" customWidth="1"/>
    <col min="3344" max="3344" width="1.5703125" style="20" customWidth="1"/>
    <col min="3345" max="3345" width="13.5703125" style="20" customWidth="1"/>
    <col min="3346" max="3346" width="1.5703125" style="20" customWidth="1"/>
    <col min="3347" max="3347" width="13.5703125" style="20" customWidth="1"/>
    <col min="3348" max="3348" width="1.5703125" style="20" customWidth="1"/>
    <col min="3349" max="3349" width="13.5703125" style="20" customWidth="1"/>
    <col min="3350" max="3350" width="1.5703125" style="20" customWidth="1"/>
    <col min="3351" max="3351" width="14.5703125" style="20" customWidth="1"/>
    <col min="3352" max="3352" width="1.28515625" style="20" customWidth="1"/>
    <col min="3353" max="3353" width="1.5703125" style="20" customWidth="1"/>
    <col min="3354" max="3354" width="13.5703125" style="20" customWidth="1"/>
    <col min="3355" max="3355" width="1.5703125" style="20" customWidth="1"/>
    <col min="3356" max="3356" width="13.5703125" style="20" customWidth="1"/>
    <col min="3357" max="3357" width="1.5703125" style="20" customWidth="1"/>
    <col min="3358" max="3358" width="13.5703125" style="20" customWidth="1"/>
    <col min="3359" max="3359" width="1.5703125" style="20" customWidth="1"/>
    <col min="3360" max="3361" width="0" style="20" hidden="1" customWidth="1"/>
    <col min="3362" max="3362" width="13.5703125" style="20" customWidth="1"/>
    <col min="3363" max="3363" width="1.5703125" style="20" customWidth="1"/>
    <col min="3364" max="3364" width="13.5703125" style="20" customWidth="1"/>
    <col min="3365" max="3365" width="1.5703125" style="20" customWidth="1"/>
    <col min="3366" max="3366" width="15.28515625" style="20" customWidth="1"/>
    <col min="3367" max="3367" width="1.5703125" style="20" customWidth="1"/>
    <col min="3368" max="3368" width="0" style="20" hidden="1" customWidth="1"/>
    <col min="3369" max="3369" width="1.5703125" style="20" customWidth="1"/>
    <col min="3370" max="3370" width="22.140625" style="20" customWidth="1"/>
    <col min="3371" max="3371" width="1.5703125" style="20" customWidth="1"/>
    <col min="3372" max="3372" width="7.5703125" style="20" customWidth="1"/>
    <col min="3373" max="3373" width="8.42578125" style="20" customWidth="1"/>
    <col min="3374" max="3374" width="1.5703125" style="20" customWidth="1"/>
    <col min="3375" max="3375" width="38.85546875" style="20" customWidth="1"/>
    <col min="3376" max="3584" width="12.7109375" style="20"/>
    <col min="3585" max="3585" width="5" style="20" customWidth="1"/>
    <col min="3586" max="3586" width="1.5703125" style="20" customWidth="1"/>
    <col min="3587" max="3587" width="19.5703125" style="20" customWidth="1"/>
    <col min="3588" max="3588" width="1.5703125" style="20" customWidth="1"/>
    <col min="3589" max="3589" width="0" style="20" hidden="1" customWidth="1"/>
    <col min="3590" max="3590" width="1.5703125" style="20" customWidth="1"/>
    <col min="3591" max="3591" width="13.5703125" style="20" customWidth="1"/>
    <col min="3592" max="3592" width="1.5703125" style="20" customWidth="1"/>
    <col min="3593" max="3593" width="13.5703125" style="20" customWidth="1"/>
    <col min="3594" max="3594" width="1.5703125" style="20" customWidth="1"/>
    <col min="3595" max="3595" width="13.5703125" style="20" customWidth="1"/>
    <col min="3596" max="3596" width="1.5703125" style="20" customWidth="1"/>
    <col min="3597" max="3597" width="13.5703125" style="20" customWidth="1"/>
    <col min="3598" max="3598" width="1.5703125" style="20" customWidth="1"/>
    <col min="3599" max="3599" width="13.5703125" style="20" customWidth="1"/>
    <col min="3600" max="3600" width="1.5703125" style="20" customWidth="1"/>
    <col min="3601" max="3601" width="13.5703125" style="20" customWidth="1"/>
    <col min="3602" max="3602" width="1.5703125" style="20" customWidth="1"/>
    <col min="3603" max="3603" width="13.5703125" style="20" customWidth="1"/>
    <col min="3604" max="3604" width="1.5703125" style="20" customWidth="1"/>
    <col min="3605" max="3605" width="13.5703125" style="20" customWidth="1"/>
    <col min="3606" max="3606" width="1.5703125" style="20" customWidth="1"/>
    <col min="3607" max="3607" width="14.5703125" style="20" customWidth="1"/>
    <col min="3608" max="3608" width="1.28515625" style="20" customWidth="1"/>
    <col min="3609" max="3609" width="1.5703125" style="20" customWidth="1"/>
    <col min="3610" max="3610" width="13.5703125" style="20" customWidth="1"/>
    <col min="3611" max="3611" width="1.5703125" style="20" customWidth="1"/>
    <col min="3612" max="3612" width="13.5703125" style="20" customWidth="1"/>
    <col min="3613" max="3613" width="1.5703125" style="20" customWidth="1"/>
    <col min="3614" max="3614" width="13.5703125" style="20" customWidth="1"/>
    <col min="3615" max="3615" width="1.5703125" style="20" customWidth="1"/>
    <col min="3616" max="3617" width="0" style="20" hidden="1" customWidth="1"/>
    <col min="3618" max="3618" width="13.5703125" style="20" customWidth="1"/>
    <col min="3619" max="3619" width="1.5703125" style="20" customWidth="1"/>
    <col min="3620" max="3620" width="13.5703125" style="20" customWidth="1"/>
    <col min="3621" max="3621" width="1.5703125" style="20" customWidth="1"/>
    <col min="3622" max="3622" width="15.28515625" style="20" customWidth="1"/>
    <col min="3623" max="3623" width="1.5703125" style="20" customWidth="1"/>
    <col min="3624" max="3624" width="0" style="20" hidden="1" customWidth="1"/>
    <col min="3625" max="3625" width="1.5703125" style="20" customWidth="1"/>
    <col min="3626" max="3626" width="22.140625" style="20" customWidth="1"/>
    <col min="3627" max="3627" width="1.5703125" style="20" customWidth="1"/>
    <col min="3628" max="3628" width="7.5703125" style="20" customWidth="1"/>
    <col min="3629" max="3629" width="8.42578125" style="20" customWidth="1"/>
    <col min="3630" max="3630" width="1.5703125" style="20" customWidth="1"/>
    <col min="3631" max="3631" width="38.85546875" style="20" customWidth="1"/>
    <col min="3632" max="3840" width="12.7109375" style="20"/>
    <col min="3841" max="3841" width="5" style="20" customWidth="1"/>
    <col min="3842" max="3842" width="1.5703125" style="20" customWidth="1"/>
    <col min="3843" max="3843" width="19.5703125" style="20" customWidth="1"/>
    <col min="3844" max="3844" width="1.5703125" style="20" customWidth="1"/>
    <col min="3845" max="3845" width="0" style="20" hidden="1" customWidth="1"/>
    <col min="3846" max="3846" width="1.5703125" style="20" customWidth="1"/>
    <col min="3847" max="3847" width="13.5703125" style="20" customWidth="1"/>
    <col min="3848" max="3848" width="1.5703125" style="20" customWidth="1"/>
    <col min="3849" max="3849" width="13.5703125" style="20" customWidth="1"/>
    <col min="3850" max="3850" width="1.5703125" style="20" customWidth="1"/>
    <col min="3851" max="3851" width="13.5703125" style="20" customWidth="1"/>
    <col min="3852" max="3852" width="1.5703125" style="20" customWidth="1"/>
    <col min="3853" max="3853" width="13.5703125" style="20" customWidth="1"/>
    <col min="3854" max="3854" width="1.5703125" style="20" customWidth="1"/>
    <col min="3855" max="3855" width="13.5703125" style="20" customWidth="1"/>
    <col min="3856" max="3856" width="1.5703125" style="20" customWidth="1"/>
    <col min="3857" max="3857" width="13.5703125" style="20" customWidth="1"/>
    <col min="3858" max="3858" width="1.5703125" style="20" customWidth="1"/>
    <col min="3859" max="3859" width="13.5703125" style="20" customWidth="1"/>
    <col min="3860" max="3860" width="1.5703125" style="20" customWidth="1"/>
    <col min="3861" max="3861" width="13.5703125" style="20" customWidth="1"/>
    <col min="3862" max="3862" width="1.5703125" style="20" customWidth="1"/>
    <col min="3863" max="3863" width="14.5703125" style="20" customWidth="1"/>
    <col min="3864" max="3864" width="1.28515625" style="20" customWidth="1"/>
    <col min="3865" max="3865" width="1.5703125" style="20" customWidth="1"/>
    <col min="3866" max="3866" width="13.5703125" style="20" customWidth="1"/>
    <col min="3867" max="3867" width="1.5703125" style="20" customWidth="1"/>
    <col min="3868" max="3868" width="13.5703125" style="20" customWidth="1"/>
    <col min="3869" max="3869" width="1.5703125" style="20" customWidth="1"/>
    <col min="3870" max="3870" width="13.5703125" style="20" customWidth="1"/>
    <col min="3871" max="3871" width="1.5703125" style="20" customWidth="1"/>
    <col min="3872" max="3873" width="0" style="20" hidden="1" customWidth="1"/>
    <col min="3874" max="3874" width="13.5703125" style="20" customWidth="1"/>
    <col min="3875" max="3875" width="1.5703125" style="20" customWidth="1"/>
    <col min="3876" max="3876" width="13.5703125" style="20" customWidth="1"/>
    <col min="3877" max="3877" width="1.5703125" style="20" customWidth="1"/>
    <col min="3878" max="3878" width="15.28515625" style="20" customWidth="1"/>
    <col min="3879" max="3879" width="1.5703125" style="20" customWidth="1"/>
    <col min="3880" max="3880" width="0" style="20" hidden="1" customWidth="1"/>
    <col min="3881" max="3881" width="1.5703125" style="20" customWidth="1"/>
    <col min="3882" max="3882" width="22.140625" style="20" customWidth="1"/>
    <col min="3883" max="3883" width="1.5703125" style="20" customWidth="1"/>
    <col min="3884" max="3884" width="7.5703125" style="20" customWidth="1"/>
    <col min="3885" max="3885" width="8.42578125" style="20" customWidth="1"/>
    <col min="3886" max="3886" width="1.5703125" style="20" customWidth="1"/>
    <col min="3887" max="3887" width="38.85546875" style="20" customWidth="1"/>
    <col min="3888" max="4096" width="12.7109375" style="20"/>
    <col min="4097" max="4097" width="5" style="20" customWidth="1"/>
    <col min="4098" max="4098" width="1.5703125" style="20" customWidth="1"/>
    <col min="4099" max="4099" width="19.5703125" style="20" customWidth="1"/>
    <col min="4100" max="4100" width="1.5703125" style="20" customWidth="1"/>
    <col min="4101" max="4101" width="0" style="20" hidden="1" customWidth="1"/>
    <col min="4102" max="4102" width="1.5703125" style="20" customWidth="1"/>
    <col min="4103" max="4103" width="13.5703125" style="20" customWidth="1"/>
    <col min="4104" max="4104" width="1.5703125" style="20" customWidth="1"/>
    <col min="4105" max="4105" width="13.5703125" style="20" customWidth="1"/>
    <col min="4106" max="4106" width="1.5703125" style="20" customWidth="1"/>
    <col min="4107" max="4107" width="13.5703125" style="20" customWidth="1"/>
    <col min="4108" max="4108" width="1.5703125" style="20" customWidth="1"/>
    <col min="4109" max="4109" width="13.5703125" style="20" customWidth="1"/>
    <col min="4110" max="4110" width="1.5703125" style="20" customWidth="1"/>
    <col min="4111" max="4111" width="13.5703125" style="20" customWidth="1"/>
    <col min="4112" max="4112" width="1.5703125" style="20" customWidth="1"/>
    <col min="4113" max="4113" width="13.5703125" style="20" customWidth="1"/>
    <col min="4114" max="4114" width="1.5703125" style="20" customWidth="1"/>
    <col min="4115" max="4115" width="13.5703125" style="20" customWidth="1"/>
    <col min="4116" max="4116" width="1.5703125" style="20" customWidth="1"/>
    <col min="4117" max="4117" width="13.5703125" style="20" customWidth="1"/>
    <col min="4118" max="4118" width="1.5703125" style="20" customWidth="1"/>
    <col min="4119" max="4119" width="14.5703125" style="20" customWidth="1"/>
    <col min="4120" max="4120" width="1.28515625" style="20" customWidth="1"/>
    <col min="4121" max="4121" width="1.5703125" style="20" customWidth="1"/>
    <col min="4122" max="4122" width="13.5703125" style="20" customWidth="1"/>
    <col min="4123" max="4123" width="1.5703125" style="20" customWidth="1"/>
    <col min="4124" max="4124" width="13.5703125" style="20" customWidth="1"/>
    <col min="4125" max="4125" width="1.5703125" style="20" customWidth="1"/>
    <col min="4126" max="4126" width="13.5703125" style="20" customWidth="1"/>
    <col min="4127" max="4127" width="1.5703125" style="20" customWidth="1"/>
    <col min="4128" max="4129" width="0" style="20" hidden="1" customWidth="1"/>
    <col min="4130" max="4130" width="13.5703125" style="20" customWidth="1"/>
    <col min="4131" max="4131" width="1.5703125" style="20" customWidth="1"/>
    <col min="4132" max="4132" width="13.5703125" style="20" customWidth="1"/>
    <col min="4133" max="4133" width="1.5703125" style="20" customWidth="1"/>
    <col min="4134" max="4134" width="15.28515625" style="20" customWidth="1"/>
    <col min="4135" max="4135" width="1.5703125" style="20" customWidth="1"/>
    <col min="4136" max="4136" width="0" style="20" hidden="1" customWidth="1"/>
    <col min="4137" max="4137" width="1.5703125" style="20" customWidth="1"/>
    <col min="4138" max="4138" width="22.140625" style="20" customWidth="1"/>
    <col min="4139" max="4139" width="1.5703125" style="20" customWidth="1"/>
    <col min="4140" max="4140" width="7.5703125" style="20" customWidth="1"/>
    <col min="4141" max="4141" width="8.42578125" style="20" customWidth="1"/>
    <col min="4142" max="4142" width="1.5703125" style="20" customWidth="1"/>
    <col min="4143" max="4143" width="38.85546875" style="20" customWidth="1"/>
    <col min="4144" max="4352" width="12.7109375" style="20"/>
    <col min="4353" max="4353" width="5" style="20" customWidth="1"/>
    <col min="4354" max="4354" width="1.5703125" style="20" customWidth="1"/>
    <col min="4355" max="4355" width="19.5703125" style="20" customWidth="1"/>
    <col min="4356" max="4356" width="1.5703125" style="20" customWidth="1"/>
    <col min="4357" max="4357" width="0" style="20" hidden="1" customWidth="1"/>
    <col min="4358" max="4358" width="1.5703125" style="20" customWidth="1"/>
    <col min="4359" max="4359" width="13.5703125" style="20" customWidth="1"/>
    <col min="4360" max="4360" width="1.5703125" style="20" customWidth="1"/>
    <col min="4361" max="4361" width="13.5703125" style="20" customWidth="1"/>
    <col min="4362" max="4362" width="1.5703125" style="20" customWidth="1"/>
    <col min="4363" max="4363" width="13.5703125" style="20" customWidth="1"/>
    <col min="4364" max="4364" width="1.5703125" style="20" customWidth="1"/>
    <col min="4365" max="4365" width="13.5703125" style="20" customWidth="1"/>
    <col min="4366" max="4366" width="1.5703125" style="20" customWidth="1"/>
    <col min="4367" max="4367" width="13.5703125" style="20" customWidth="1"/>
    <col min="4368" max="4368" width="1.5703125" style="20" customWidth="1"/>
    <col min="4369" max="4369" width="13.5703125" style="20" customWidth="1"/>
    <col min="4370" max="4370" width="1.5703125" style="20" customWidth="1"/>
    <col min="4371" max="4371" width="13.5703125" style="20" customWidth="1"/>
    <col min="4372" max="4372" width="1.5703125" style="20" customWidth="1"/>
    <col min="4373" max="4373" width="13.5703125" style="20" customWidth="1"/>
    <col min="4374" max="4374" width="1.5703125" style="20" customWidth="1"/>
    <col min="4375" max="4375" width="14.5703125" style="20" customWidth="1"/>
    <col min="4376" max="4376" width="1.28515625" style="20" customWidth="1"/>
    <col min="4377" max="4377" width="1.5703125" style="20" customWidth="1"/>
    <col min="4378" max="4378" width="13.5703125" style="20" customWidth="1"/>
    <col min="4379" max="4379" width="1.5703125" style="20" customWidth="1"/>
    <col min="4380" max="4380" width="13.5703125" style="20" customWidth="1"/>
    <col min="4381" max="4381" width="1.5703125" style="20" customWidth="1"/>
    <col min="4382" max="4382" width="13.5703125" style="20" customWidth="1"/>
    <col min="4383" max="4383" width="1.5703125" style="20" customWidth="1"/>
    <col min="4384" max="4385" width="0" style="20" hidden="1" customWidth="1"/>
    <col min="4386" max="4386" width="13.5703125" style="20" customWidth="1"/>
    <col min="4387" max="4387" width="1.5703125" style="20" customWidth="1"/>
    <col min="4388" max="4388" width="13.5703125" style="20" customWidth="1"/>
    <col min="4389" max="4389" width="1.5703125" style="20" customWidth="1"/>
    <col min="4390" max="4390" width="15.28515625" style="20" customWidth="1"/>
    <col min="4391" max="4391" width="1.5703125" style="20" customWidth="1"/>
    <col min="4392" max="4392" width="0" style="20" hidden="1" customWidth="1"/>
    <col min="4393" max="4393" width="1.5703125" style="20" customWidth="1"/>
    <col min="4394" max="4394" width="22.140625" style="20" customWidth="1"/>
    <col min="4395" max="4395" width="1.5703125" style="20" customWidth="1"/>
    <col min="4396" max="4396" width="7.5703125" style="20" customWidth="1"/>
    <col min="4397" max="4397" width="8.42578125" style="20" customWidth="1"/>
    <col min="4398" max="4398" width="1.5703125" style="20" customWidth="1"/>
    <col min="4399" max="4399" width="38.85546875" style="20" customWidth="1"/>
    <col min="4400" max="4608" width="12.7109375" style="20"/>
    <col min="4609" max="4609" width="5" style="20" customWidth="1"/>
    <col min="4610" max="4610" width="1.5703125" style="20" customWidth="1"/>
    <col min="4611" max="4611" width="19.5703125" style="20" customWidth="1"/>
    <col min="4612" max="4612" width="1.5703125" style="20" customWidth="1"/>
    <col min="4613" max="4613" width="0" style="20" hidden="1" customWidth="1"/>
    <col min="4614" max="4614" width="1.5703125" style="20" customWidth="1"/>
    <col min="4615" max="4615" width="13.5703125" style="20" customWidth="1"/>
    <col min="4616" max="4616" width="1.5703125" style="20" customWidth="1"/>
    <col min="4617" max="4617" width="13.5703125" style="20" customWidth="1"/>
    <col min="4618" max="4618" width="1.5703125" style="20" customWidth="1"/>
    <col min="4619" max="4619" width="13.5703125" style="20" customWidth="1"/>
    <col min="4620" max="4620" width="1.5703125" style="20" customWidth="1"/>
    <col min="4621" max="4621" width="13.5703125" style="20" customWidth="1"/>
    <col min="4622" max="4622" width="1.5703125" style="20" customWidth="1"/>
    <col min="4623" max="4623" width="13.5703125" style="20" customWidth="1"/>
    <col min="4624" max="4624" width="1.5703125" style="20" customWidth="1"/>
    <col min="4625" max="4625" width="13.5703125" style="20" customWidth="1"/>
    <col min="4626" max="4626" width="1.5703125" style="20" customWidth="1"/>
    <col min="4627" max="4627" width="13.5703125" style="20" customWidth="1"/>
    <col min="4628" max="4628" width="1.5703125" style="20" customWidth="1"/>
    <col min="4629" max="4629" width="13.5703125" style="20" customWidth="1"/>
    <col min="4630" max="4630" width="1.5703125" style="20" customWidth="1"/>
    <col min="4631" max="4631" width="14.5703125" style="20" customWidth="1"/>
    <col min="4632" max="4632" width="1.28515625" style="20" customWidth="1"/>
    <col min="4633" max="4633" width="1.5703125" style="20" customWidth="1"/>
    <col min="4634" max="4634" width="13.5703125" style="20" customWidth="1"/>
    <col min="4635" max="4635" width="1.5703125" style="20" customWidth="1"/>
    <col min="4636" max="4636" width="13.5703125" style="20" customWidth="1"/>
    <col min="4637" max="4637" width="1.5703125" style="20" customWidth="1"/>
    <col min="4638" max="4638" width="13.5703125" style="20" customWidth="1"/>
    <col min="4639" max="4639" width="1.5703125" style="20" customWidth="1"/>
    <col min="4640" max="4641" width="0" style="20" hidden="1" customWidth="1"/>
    <col min="4642" max="4642" width="13.5703125" style="20" customWidth="1"/>
    <col min="4643" max="4643" width="1.5703125" style="20" customWidth="1"/>
    <col min="4644" max="4644" width="13.5703125" style="20" customWidth="1"/>
    <col min="4645" max="4645" width="1.5703125" style="20" customWidth="1"/>
    <col min="4646" max="4646" width="15.28515625" style="20" customWidth="1"/>
    <col min="4647" max="4647" width="1.5703125" style="20" customWidth="1"/>
    <col min="4648" max="4648" width="0" style="20" hidden="1" customWidth="1"/>
    <col min="4649" max="4649" width="1.5703125" style="20" customWidth="1"/>
    <col min="4650" max="4650" width="22.140625" style="20" customWidth="1"/>
    <col min="4651" max="4651" width="1.5703125" style="20" customWidth="1"/>
    <col min="4652" max="4652" width="7.5703125" style="20" customWidth="1"/>
    <col min="4653" max="4653" width="8.42578125" style="20" customWidth="1"/>
    <col min="4654" max="4654" width="1.5703125" style="20" customWidth="1"/>
    <col min="4655" max="4655" width="38.85546875" style="20" customWidth="1"/>
    <col min="4656" max="4864" width="12.7109375" style="20"/>
    <col min="4865" max="4865" width="5" style="20" customWidth="1"/>
    <col min="4866" max="4866" width="1.5703125" style="20" customWidth="1"/>
    <col min="4867" max="4867" width="19.5703125" style="20" customWidth="1"/>
    <col min="4868" max="4868" width="1.5703125" style="20" customWidth="1"/>
    <col min="4869" max="4869" width="0" style="20" hidden="1" customWidth="1"/>
    <col min="4870" max="4870" width="1.5703125" style="20" customWidth="1"/>
    <col min="4871" max="4871" width="13.5703125" style="20" customWidth="1"/>
    <col min="4872" max="4872" width="1.5703125" style="20" customWidth="1"/>
    <col min="4873" max="4873" width="13.5703125" style="20" customWidth="1"/>
    <col min="4874" max="4874" width="1.5703125" style="20" customWidth="1"/>
    <col min="4875" max="4875" width="13.5703125" style="20" customWidth="1"/>
    <col min="4876" max="4876" width="1.5703125" style="20" customWidth="1"/>
    <col min="4877" max="4877" width="13.5703125" style="20" customWidth="1"/>
    <col min="4878" max="4878" width="1.5703125" style="20" customWidth="1"/>
    <col min="4879" max="4879" width="13.5703125" style="20" customWidth="1"/>
    <col min="4880" max="4880" width="1.5703125" style="20" customWidth="1"/>
    <col min="4881" max="4881" width="13.5703125" style="20" customWidth="1"/>
    <col min="4882" max="4882" width="1.5703125" style="20" customWidth="1"/>
    <col min="4883" max="4883" width="13.5703125" style="20" customWidth="1"/>
    <col min="4884" max="4884" width="1.5703125" style="20" customWidth="1"/>
    <col min="4885" max="4885" width="13.5703125" style="20" customWidth="1"/>
    <col min="4886" max="4886" width="1.5703125" style="20" customWidth="1"/>
    <col min="4887" max="4887" width="14.5703125" style="20" customWidth="1"/>
    <col min="4888" max="4888" width="1.28515625" style="20" customWidth="1"/>
    <col min="4889" max="4889" width="1.5703125" style="20" customWidth="1"/>
    <col min="4890" max="4890" width="13.5703125" style="20" customWidth="1"/>
    <col min="4891" max="4891" width="1.5703125" style="20" customWidth="1"/>
    <col min="4892" max="4892" width="13.5703125" style="20" customWidth="1"/>
    <col min="4893" max="4893" width="1.5703125" style="20" customWidth="1"/>
    <col min="4894" max="4894" width="13.5703125" style="20" customWidth="1"/>
    <col min="4895" max="4895" width="1.5703125" style="20" customWidth="1"/>
    <col min="4896" max="4897" width="0" style="20" hidden="1" customWidth="1"/>
    <col min="4898" max="4898" width="13.5703125" style="20" customWidth="1"/>
    <col min="4899" max="4899" width="1.5703125" style="20" customWidth="1"/>
    <col min="4900" max="4900" width="13.5703125" style="20" customWidth="1"/>
    <col min="4901" max="4901" width="1.5703125" style="20" customWidth="1"/>
    <col min="4902" max="4902" width="15.28515625" style="20" customWidth="1"/>
    <col min="4903" max="4903" width="1.5703125" style="20" customWidth="1"/>
    <col min="4904" max="4904" width="0" style="20" hidden="1" customWidth="1"/>
    <col min="4905" max="4905" width="1.5703125" style="20" customWidth="1"/>
    <col min="4906" max="4906" width="22.140625" style="20" customWidth="1"/>
    <col min="4907" max="4907" width="1.5703125" style="20" customWidth="1"/>
    <col min="4908" max="4908" width="7.5703125" style="20" customWidth="1"/>
    <col min="4909" max="4909" width="8.42578125" style="20" customWidth="1"/>
    <col min="4910" max="4910" width="1.5703125" style="20" customWidth="1"/>
    <col min="4911" max="4911" width="38.85546875" style="20" customWidth="1"/>
    <col min="4912" max="5120" width="12.7109375" style="20"/>
    <col min="5121" max="5121" width="5" style="20" customWidth="1"/>
    <col min="5122" max="5122" width="1.5703125" style="20" customWidth="1"/>
    <col min="5123" max="5123" width="19.5703125" style="20" customWidth="1"/>
    <col min="5124" max="5124" width="1.5703125" style="20" customWidth="1"/>
    <col min="5125" max="5125" width="0" style="20" hidden="1" customWidth="1"/>
    <col min="5126" max="5126" width="1.5703125" style="20" customWidth="1"/>
    <col min="5127" max="5127" width="13.5703125" style="20" customWidth="1"/>
    <col min="5128" max="5128" width="1.5703125" style="20" customWidth="1"/>
    <col min="5129" max="5129" width="13.5703125" style="20" customWidth="1"/>
    <col min="5130" max="5130" width="1.5703125" style="20" customWidth="1"/>
    <col min="5131" max="5131" width="13.5703125" style="20" customWidth="1"/>
    <col min="5132" max="5132" width="1.5703125" style="20" customWidth="1"/>
    <col min="5133" max="5133" width="13.5703125" style="20" customWidth="1"/>
    <col min="5134" max="5134" width="1.5703125" style="20" customWidth="1"/>
    <col min="5135" max="5135" width="13.5703125" style="20" customWidth="1"/>
    <col min="5136" max="5136" width="1.5703125" style="20" customWidth="1"/>
    <col min="5137" max="5137" width="13.5703125" style="20" customWidth="1"/>
    <col min="5138" max="5138" width="1.5703125" style="20" customWidth="1"/>
    <col min="5139" max="5139" width="13.5703125" style="20" customWidth="1"/>
    <col min="5140" max="5140" width="1.5703125" style="20" customWidth="1"/>
    <col min="5141" max="5141" width="13.5703125" style="20" customWidth="1"/>
    <col min="5142" max="5142" width="1.5703125" style="20" customWidth="1"/>
    <col min="5143" max="5143" width="14.5703125" style="20" customWidth="1"/>
    <col min="5144" max="5144" width="1.28515625" style="20" customWidth="1"/>
    <col min="5145" max="5145" width="1.5703125" style="20" customWidth="1"/>
    <col min="5146" max="5146" width="13.5703125" style="20" customWidth="1"/>
    <col min="5147" max="5147" width="1.5703125" style="20" customWidth="1"/>
    <col min="5148" max="5148" width="13.5703125" style="20" customWidth="1"/>
    <col min="5149" max="5149" width="1.5703125" style="20" customWidth="1"/>
    <col min="5150" max="5150" width="13.5703125" style="20" customWidth="1"/>
    <col min="5151" max="5151" width="1.5703125" style="20" customWidth="1"/>
    <col min="5152" max="5153" width="0" style="20" hidden="1" customWidth="1"/>
    <col min="5154" max="5154" width="13.5703125" style="20" customWidth="1"/>
    <col min="5155" max="5155" width="1.5703125" style="20" customWidth="1"/>
    <col min="5156" max="5156" width="13.5703125" style="20" customWidth="1"/>
    <col min="5157" max="5157" width="1.5703125" style="20" customWidth="1"/>
    <col min="5158" max="5158" width="15.28515625" style="20" customWidth="1"/>
    <col min="5159" max="5159" width="1.5703125" style="20" customWidth="1"/>
    <col min="5160" max="5160" width="0" style="20" hidden="1" customWidth="1"/>
    <col min="5161" max="5161" width="1.5703125" style="20" customWidth="1"/>
    <col min="5162" max="5162" width="22.140625" style="20" customWidth="1"/>
    <col min="5163" max="5163" width="1.5703125" style="20" customWidth="1"/>
    <col min="5164" max="5164" width="7.5703125" style="20" customWidth="1"/>
    <col min="5165" max="5165" width="8.42578125" style="20" customWidth="1"/>
    <col min="5166" max="5166" width="1.5703125" style="20" customWidth="1"/>
    <col min="5167" max="5167" width="38.85546875" style="20" customWidth="1"/>
    <col min="5168" max="5376" width="12.7109375" style="20"/>
    <col min="5377" max="5377" width="5" style="20" customWidth="1"/>
    <col min="5378" max="5378" width="1.5703125" style="20" customWidth="1"/>
    <col min="5379" max="5379" width="19.5703125" style="20" customWidth="1"/>
    <col min="5380" max="5380" width="1.5703125" style="20" customWidth="1"/>
    <col min="5381" max="5381" width="0" style="20" hidden="1" customWidth="1"/>
    <col min="5382" max="5382" width="1.5703125" style="20" customWidth="1"/>
    <col min="5383" max="5383" width="13.5703125" style="20" customWidth="1"/>
    <col min="5384" max="5384" width="1.5703125" style="20" customWidth="1"/>
    <col min="5385" max="5385" width="13.5703125" style="20" customWidth="1"/>
    <col min="5386" max="5386" width="1.5703125" style="20" customWidth="1"/>
    <col min="5387" max="5387" width="13.5703125" style="20" customWidth="1"/>
    <col min="5388" max="5388" width="1.5703125" style="20" customWidth="1"/>
    <col min="5389" max="5389" width="13.5703125" style="20" customWidth="1"/>
    <col min="5390" max="5390" width="1.5703125" style="20" customWidth="1"/>
    <col min="5391" max="5391" width="13.5703125" style="20" customWidth="1"/>
    <col min="5392" max="5392" width="1.5703125" style="20" customWidth="1"/>
    <col min="5393" max="5393" width="13.5703125" style="20" customWidth="1"/>
    <col min="5394" max="5394" width="1.5703125" style="20" customWidth="1"/>
    <col min="5395" max="5395" width="13.5703125" style="20" customWidth="1"/>
    <col min="5396" max="5396" width="1.5703125" style="20" customWidth="1"/>
    <col min="5397" max="5397" width="13.5703125" style="20" customWidth="1"/>
    <col min="5398" max="5398" width="1.5703125" style="20" customWidth="1"/>
    <col min="5399" max="5399" width="14.5703125" style="20" customWidth="1"/>
    <col min="5400" max="5400" width="1.28515625" style="20" customWidth="1"/>
    <col min="5401" max="5401" width="1.5703125" style="20" customWidth="1"/>
    <col min="5402" max="5402" width="13.5703125" style="20" customWidth="1"/>
    <col min="5403" max="5403" width="1.5703125" style="20" customWidth="1"/>
    <col min="5404" max="5404" width="13.5703125" style="20" customWidth="1"/>
    <col min="5405" max="5405" width="1.5703125" style="20" customWidth="1"/>
    <col min="5406" max="5406" width="13.5703125" style="20" customWidth="1"/>
    <col min="5407" max="5407" width="1.5703125" style="20" customWidth="1"/>
    <col min="5408" max="5409" width="0" style="20" hidden="1" customWidth="1"/>
    <col min="5410" max="5410" width="13.5703125" style="20" customWidth="1"/>
    <col min="5411" max="5411" width="1.5703125" style="20" customWidth="1"/>
    <col min="5412" max="5412" width="13.5703125" style="20" customWidth="1"/>
    <col min="5413" max="5413" width="1.5703125" style="20" customWidth="1"/>
    <col min="5414" max="5414" width="15.28515625" style="20" customWidth="1"/>
    <col min="5415" max="5415" width="1.5703125" style="20" customWidth="1"/>
    <col min="5416" max="5416" width="0" style="20" hidden="1" customWidth="1"/>
    <col min="5417" max="5417" width="1.5703125" style="20" customWidth="1"/>
    <col min="5418" max="5418" width="22.140625" style="20" customWidth="1"/>
    <col min="5419" max="5419" width="1.5703125" style="20" customWidth="1"/>
    <col min="5420" max="5420" width="7.5703125" style="20" customWidth="1"/>
    <col min="5421" max="5421" width="8.42578125" style="20" customWidth="1"/>
    <col min="5422" max="5422" width="1.5703125" style="20" customWidth="1"/>
    <col min="5423" max="5423" width="38.85546875" style="20" customWidth="1"/>
    <col min="5424" max="5632" width="12.7109375" style="20"/>
    <col min="5633" max="5633" width="5" style="20" customWidth="1"/>
    <col min="5634" max="5634" width="1.5703125" style="20" customWidth="1"/>
    <col min="5635" max="5635" width="19.5703125" style="20" customWidth="1"/>
    <col min="5636" max="5636" width="1.5703125" style="20" customWidth="1"/>
    <col min="5637" max="5637" width="0" style="20" hidden="1" customWidth="1"/>
    <col min="5638" max="5638" width="1.5703125" style="20" customWidth="1"/>
    <col min="5639" max="5639" width="13.5703125" style="20" customWidth="1"/>
    <col min="5640" max="5640" width="1.5703125" style="20" customWidth="1"/>
    <col min="5641" max="5641" width="13.5703125" style="20" customWidth="1"/>
    <col min="5642" max="5642" width="1.5703125" style="20" customWidth="1"/>
    <col min="5643" max="5643" width="13.5703125" style="20" customWidth="1"/>
    <col min="5644" max="5644" width="1.5703125" style="20" customWidth="1"/>
    <col min="5645" max="5645" width="13.5703125" style="20" customWidth="1"/>
    <col min="5646" max="5646" width="1.5703125" style="20" customWidth="1"/>
    <col min="5647" max="5647" width="13.5703125" style="20" customWidth="1"/>
    <col min="5648" max="5648" width="1.5703125" style="20" customWidth="1"/>
    <col min="5649" max="5649" width="13.5703125" style="20" customWidth="1"/>
    <col min="5650" max="5650" width="1.5703125" style="20" customWidth="1"/>
    <col min="5651" max="5651" width="13.5703125" style="20" customWidth="1"/>
    <col min="5652" max="5652" width="1.5703125" style="20" customWidth="1"/>
    <col min="5653" max="5653" width="13.5703125" style="20" customWidth="1"/>
    <col min="5654" max="5654" width="1.5703125" style="20" customWidth="1"/>
    <col min="5655" max="5655" width="14.5703125" style="20" customWidth="1"/>
    <col min="5656" max="5656" width="1.28515625" style="20" customWidth="1"/>
    <col min="5657" max="5657" width="1.5703125" style="20" customWidth="1"/>
    <col min="5658" max="5658" width="13.5703125" style="20" customWidth="1"/>
    <col min="5659" max="5659" width="1.5703125" style="20" customWidth="1"/>
    <col min="5660" max="5660" width="13.5703125" style="20" customWidth="1"/>
    <col min="5661" max="5661" width="1.5703125" style="20" customWidth="1"/>
    <col min="5662" max="5662" width="13.5703125" style="20" customWidth="1"/>
    <col min="5663" max="5663" width="1.5703125" style="20" customWidth="1"/>
    <col min="5664" max="5665" width="0" style="20" hidden="1" customWidth="1"/>
    <col min="5666" max="5666" width="13.5703125" style="20" customWidth="1"/>
    <col min="5667" max="5667" width="1.5703125" style="20" customWidth="1"/>
    <col min="5668" max="5668" width="13.5703125" style="20" customWidth="1"/>
    <col min="5669" max="5669" width="1.5703125" style="20" customWidth="1"/>
    <col min="5670" max="5670" width="15.28515625" style="20" customWidth="1"/>
    <col min="5671" max="5671" width="1.5703125" style="20" customWidth="1"/>
    <col min="5672" max="5672" width="0" style="20" hidden="1" customWidth="1"/>
    <col min="5673" max="5673" width="1.5703125" style="20" customWidth="1"/>
    <col min="5674" max="5674" width="22.140625" style="20" customWidth="1"/>
    <col min="5675" max="5675" width="1.5703125" style="20" customWidth="1"/>
    <col min="5676" max="5676" width="7.5703125" style="20" customWidth="1"/>
    <col min="5677" max="5677" width="8.42578125" style="20" customWidth="1"/>
    <col min="5678" max="5678" width="1.5703125" style="20" customWidth="1"/>
    <col min="5679" max="5679" width="38.85546875" style="20" customWidth="1"/>
    <col min="5680" max="5888" width="12.7109375" style="20"/>
    <col min="5889" max="5889" width="5" style="20" customWidth="1"/>
    <col min="5890" max="5890" width="1.5703125" style="20" customWidth="1"/>
    <col min="5891" max="5891" width="19.5703125" style="20" customWidth="1"/>
    <col min="5892" max="5892" width="1.5703125" style="20" customWidth="1"/>
    <col min="5893" max="5893" width="0" style="20" hidden="1" customWidth="1"/>
    <col min="5894" max="5894" width="1.5703125" style="20" customWidth="1"/>
    <col min="5895" max="5895" width="13.5703125" style="20" customWidth="1"/>
    <col min="5896" max="5896" width="1.5703125" style="20" customWidth="1"/>
    <col min="5897" max="5897" width="13.5703125" style="20" customWidth="1"/>
    <col min="5898" max="5898" width="1.5703125" style="20" customWidth="1"/>
    <col min="5899" max="5899" width="13.5703125" style="20" customWidth="1"/>
    <col min="5900" max="5900" width="1.5703125" style="20" customWidth="1"/>
    <col min="5901" max="5901" width="13.5703125" style="20" customWidth="1"/>
    <col min="5902" max="5902" width="1.5703125" style="20" customWidth="1"/>
    <col min="5903" max="5903" width="13.5703125" style="20" customWidth="1"/>
    <col min="5904" max="5904" width="1.5703125" style="20" customWidth="1"/>
    <col min="5905" max="5905" width="13.5703125" style="20" customWidth="1"/>
    <col min="5906" max="5906" width="1.5703125" style="20" customWidth="1"/>
    <col min="5907" max="5907" width="13.5703125" style="20" customWidth="1"/>
    <col min="5908" max="5908" width="1.5703125" style="20" customWidth="1"/>
    <col min="5909" max="5909" width="13.5703125" style="20" customWidth="1"/>
    <col min="5910" max="5910" width="1.5703125" style="20" customWidth="1"/>
    <col min="5911" max="5911" width="14.5703125" style="20" customWidth="1"/>
    <col min="5912" max="5912" width="1.28515625" style="20" customWidth="1"/>
    <col min="5913" max="5913" width="1.5703125" style="20" customWidth="1"/>
    <col min="5914" max="5914" width="13.5703125" style="20" customWidth="1"/>
    <col min="5915" max="5915" width="1.5703125" style="20" customWidth="1"/>
    <col min="5916" max="5916" width="13.5703125" style="20" customWidth="1"/>
    <col min="5917" max="5917" width="1.5703125" style="20" customWidth="1"/>
    <col min="5918" max="5918" width="13.5703125" style="20" customWidth="1"/>
    <col min="5919" max="5919" width="1.5703125" style="20" customWidth="1"/>
    <col min="5920" max="5921" width="0" style="20" hidden="1" customWidth="1"/>
    <col min="5922" max="5922" width="13.5703125" style="20" customWidth="1"/>
    <col min="5923" max="5923" width="1.5703125" style="20" customWidth="1"/>
    <col min="5924" max="5924" width="13.5703125" style="20" customWidth="1"/>
    <col min="5925" max="5925" width="1.5703125" style="20" customWidth="1"/>
    <col min="5926" max="5926" width="15.28515625" style="20" customWidth="1"/>
    <col min="5927" max="5927" width="1.5703125" style="20" customWidth="1"/>
    <col min="5928" max="5928" width="0" style="20" hidden="1" customWidth="1"/>
    <col min="5929" max="5929" width="1.5703125" style="20" customWidth="1"/>
    <col min="5930" max="5930" width="22.140625" style="20" customWidth="1"/>
    <col min="5931" max="5931" width="1.5703125" style="20" customWidth="1"/>
    <col min="5932" max="5932" width="7.5703125" style="20" customWidth="1"/>
    <col min="5933" max="5933" width="8.42578125" style="20" customWidth="1"/>
    <col min="5934" max="5934" width="1.5703125" style="20" customWidth="1"/>
    <col min="5935" max="5935" width="38.85546875" style="20" customWidth="1"/>
    <col min="5936" max="6144" width="12.7109375" style="20"/>
    <col min="6145" max="6145" width="5" style="20" customWidth="1"/>
    <col min="6146" max="6146" width="1.5703125" style="20" customWidth="1"/>
    <col min="6147" max="6147" width="19.5703125" style="20" customWidth="1"/>
    <col min="6148" max="6148" width="1.5703125" style="20" customWidth="1"/>
    <col min="6149" max="6149" width="0" style="20" hidden="1" customWidth="1"/>
    <col min="6150" max="6150" width="1.5703125" style="20" customWidth="1"/>
    <col min="6151" max="6151" width="13.5703125" style="20" customWidth="1"/>
    <col min="6152" max="6152" width="1.5703125" style="20" customWidth="1"/>
    <col min="6153" max="6153" width="13.5703125" style="20" customWidth="1"/>
    <col min="6154" max="6154" width="1.5703125" style="20" customWidth="1"/>
    <col min="6155" max="6155" width="13.5703125" style="20" customWidth="1"/>
    <col min="6156" max="6156" width="1.5703125" style="20" customWidth="1"/>
    <col min="6157" max="6157" width="13.5703125" style="20" customWidth="1"/>
    <col min="6158" max="6158" width="1.5703125" style="20" customWidth="1"/>
    <col min="6159" max="6159" width="13.5703125" style="20" customWidth="1"/>
    <col min="6160" max="6160" width="1.5703125" style="20" customWidth="1"/>
    <col min="6161" max="6161" width="13.5703125" style="20" customWidth="1"/>
    <col min="6162" max="6162" width="1.5703125" style="20" customWidth="1"/>
    <col min="6163" max="6163" width="13.5703125" style="20" customWidth="1"/>
    <col min="6164" max="6164" width="1.5703125" style="20" customWidth="1"/>
    <col min="6165" max="6165" width="13.5703125" style="20" customWidth="1"/>
    <col min="6166" max="6166" width="1.5703125" style="20" customWidth="1"/>
    <col min="6167" max="6167" width="14.5703125" style="20" customWidth="1"/>
    <col min="6168" max="6168" width="1.28515625" style="20" customWidth="1"/>
    <col min="6169" max="6169" width="1.5703125" style="20" customWidth="1"/>
    <col min="6170" max="6170" width="13.5703125" style="20" customWidth="1"/>
    <col min="6171" max="6171" width="1.5703125" style="20" customWidth="1"/>
    <col min="6172" max="6172" width="13.5703125" style="20" customWidth="1"/>
    <col min="6173" max="6173" width="1.5703125" style="20" customWidth="1"/>
    <col min="6174" max="6174" width="13.5703125" style="20" customWidth="1"/>
    <col min="6175" max="6175" width="1.5703125" style="20" customWidth="1"/>
    <col min="6176" max="6177" width="0" style="20" hidden="1" customWidth="1"/>
    <col min="6178" max="6178" width="13.5703125" style="20" customWidth="1"/>
    <col min="6179" max="6179" width="1.5703125" style="20" customWidth="1"/>
    <col min="6180" max="6180" width="13.5703125" style="20" customWidth="1"/>
    <col min="6181" max="6181" width="1.5703125" style="20" customWidth="1"/>
    <col min="6182" max="6182" width="15.28515625" style="20" customWidth="1"/>
    <col min="6183" max="6183" width="1.5703125" style="20" customWidth="1"/>
    <col min="6184" max="6184" width="0" style="20" hidden="1" customWidth="1"/>
    <col min="6185" max="6185" width="1.5703125" style="20" customWidth="1"/>
    <col min="6186" max="6186" width="22.140625" style="20" customWidth="1"/>
    <col min="6187" max="6187" width="1.5703125" style="20" customWidth="1"/>
    <col min="6188" max="6188" width="7.5703125" style="20" customWidth="1"/>
    <col min="6189" max="6189" width="8.42578125" style="20" customWidth="1"/>
    <col min="6190" max="6190" width="1.5703125" style="20" customWidth="1"/>
    <col min="6191" max="6191" width="38.85546875" style="20" customWidth="1"/>
    <col min="6192" max="6400" width="12.7109375" style="20"/>
    <col min="6401" max="6401" width="5" style="20" customWidth="1"/>
    <col min="6402" max="6402" width="1.5703125" style="20" customWidth="1"/>
    <col min="6403" max="6403" width="19.5703125" style="20" customWidth="1"/>
    <col min="6404" max="6404" width="1.5703125" style="20" customWidth="1"/>
    <col min="6405" max="6405" width="0" style="20" hidden="1" customWidth="1"/>
    <col min="6406" max="6406" width="1.5703125" style="20" customWidth="1"/>
    <col min="6407" max="6407" width="13.5703125" style="20" customWidth="1"/>
    <col min="6408" max="6408" width="1.5703125" style="20" customWidth="1"/>
    <col min="6409" max="6409" width="13.5703125" style="20" customWidth="1"/>
    <col min="6410" max="6410" width="1.5703125" style="20" customWidth="1"/>
    <col min="6411" max="6411" width="13.5703125" style="20" customWidth="1"/>
    <col min="6412" max="6412" width="1.5703125" style="20" customWidth="1"/>
    <col min="6413" max="6413" width="13.5703125" style="20" customWidth="1"/>
    <col min="6414" max="6414" width="1.5703125" style="20" customWidth="1"/>
    <col min="6415" max="6415" width="13.5703125" style="20" customWidth="1"/>
    <col min="6416" max="6416" width="1.5703125" style="20" customWidth="1"/>
    <col min="6417" max="6417" width="13.5703125" style="20" customWidth="1"/>
    <col min="6418" max="6418" width="1.5703125" style="20" customWidth="1"/>
    <col min="6419" max="6419" width="13.5703125" style="20" customWidth="1"/>
    <col min="6420" max="6420" width="1.5703125" style="20" customWidth="1"/>
    <col min="6421" max="6421" width="13.5703125" style="20" customWidth="1"/>
    <col min="6422" max="6422" width="1.5703125" style="20" customWidth="1"/>
    <col min="6423" max="6423" width="14.5703125" style="20" customWidth="1"/>
    <col min="6424" max="6424" width="1.28515625" style="20" customWidth="1"/>
    <col min="6425" max="6425" width="1.5703125" style="20" customWidth="1"/>
    <col min="6426" max="6426" width="13.5703125" style="20" customWidth="1"/>
    <col min="6427" max="6427" width="1.5703125" style="20" customWidth="1"/>
    <col min="6428" max="6428" width="13.5703125" style="20" customWidth="1"/>
    <col min="6429" max="6429" width="1.5703125" style="20" customWidth="1"/>
    <col min="6430" max="6430" width="13.5703125" style="20" customWidth="1"/>
    <col min="6431" max="6431" width="1.5703125" style="20" customWidth="1"/>
    <col min="6432" max="6433" width="0" style="20" hidden="1" customWidth="1"/>
    <col min="6434" max="6434" width="13.5703125" style="20" customWidth="1"/>
    <col min="6435" max="6435" width="1.5703125" style="20" customWidth="1"/>
    <col min="6436" max="6436" width="13.5703125" style="20" customWidth="1"/>
    <col min="6437" max="6437" width="1.5703125" style="20" customWidth="1"/>
    <col min="6438" max="6438" width="15.28515625" style="20" customWidth="1"/>
    <col min="6439" max="6439" width="1.5703125" style="20" customWidth="1"/>
    <col min="6440" max="6440" width="0" style="20" hidden="1" customWidth="1"/>
    <col min="6441" max="6441" width="1.5703125" style="20" customWidth="1"/>
    <col min="6442" max="6442" width="22.140625" style="20" customWidth="1"/>
    <col min="6443" max="6443" width="1.5703125" style="20" customWidth="1"/>
    <col min="6444" max="6444" width="7.5703125" style="20" customWidth="1"/>
    <col min="6445" max="6445" width="8.42578125" style="20" customWidth="1"/>
    <col min="6446" max="6446" width="1.5703125" style="20" customWidth="1"/>
    <col min="6447" max="6447" width="38.85546875" style="20" customWidth="1"/>
    <col min="6448" max="6656" width="12.7109375" style="20"/>
    <col min="6657" max="6657" width="5" style="20" customWidth="1"/>
    <col min="6658" max="6658" width="1.5703125" style="20" customWidth="1"/>
    <col min="6659" max="6659" width="19.5703125" style="20" customWidth="1"/>
    <col min="6660" max="6660" width="1.5703125" style="20" customWidth="1"/>
    <col min="6661" max="6661" width="0" style="20" hidden="1" customWidth="1"/>
    <col min="6662" max="6662" width="1.5703125" style="20" customWidth="1"/>
    <col min="6663" max="6663" width="13.5703125" style="20" customWidth="1"/>
    <col min="6664" max="6664" width="1.5703125" style="20" customWidth="1"/>
    <col min="6665" max="6665" width="13.5703125" style="20" customWidth="1"/>
    <col min="6666" max="6666" width="1.5703125" style="20" customWidth="1"/>
    <col min="6667" max="6667" width="13.5703125" style="20" customWidth="1"/>
    <col min="6668" max="6668" width="1.5703125" style="20" customWidth="1"/>
    <col min="6669" max="6669" width="13.5703125" style="20" customWidth="1"/>
    <col min="6670" max="6670" width="1.5703125" style="20" customWidth="1"/>
    <col min="6671" max="6671" width="13.5703125" style="20" customWidth="1"/>
    <col min="6672" max="6672" width="1.5703125" style="20" customWidth="1"/>
    <col min="6673" max="6673" width="13.5703125" style="20" customWidth="1"/>
    <col min="6674" max="6674" width="1.5703125" style="20" customWidth="1"/>
    <col min="6675" max="6675" width="13.5703125" style="20" customWidth="1"/>
    <col min="6676" max="6676" width="1.5703125" style="20" customWidth="1"/>
    <col min="6677" max="6677" width="13.5703125" style="20" customWidth="1"/>
    <col min="6678" max="6678" width="1.5703125" style="20" customWidth="1"/>
    <col min="6679" max="6679" width="14.5703125" style="20" customWidth="1"/>
    <col min="6680" max="6680" width="1.28515625" style="20" customWidth="1"/>
    <col min="6681" max="6681" width="1.5703125" style="20" customWidth="1"/>
    <col min="6682" max="6682" width="13.5703125" style="20" customWidth="1"/>
    <col min="6683" max="6683" width="1.5703125" style="20" customWidth="1"/>
    <col min="6684" max="6684" width="13.5703125" style="20" customWidth="1"/>
    <col min="6685" max="6685" width="1.5703125" style="20" customWidth="1"/>
    <col min="6686" max="6686" width="13.5703125" style="20" customWidth="1"/>
    <col min="6687" max="6687" width="1.5703125" style="20" customWidth="1"/>
    <col min="6688" max="6689" width="0" style="20" hidden="1" customWidth="1"/>
    <col min="6690" max="6690" width="13.5703125" style="20" customWidth="1"/>
    <col min="6691" max="6691" width="1.5703125" style="20" customWidth="1"/>
    <col min="6692" max="6692" width="13.5703125" style="20" customWidth="1"/>
    <col min="6693" max="6693" width="1.5703125" style="20" customWidth="1"/>
    <col min="6694" max="6694" width="15.28515625" style="20" customWidth="1"/>
    <col min="6695" max="6695" width="1.5703125" style="20" customWidth="1"/>
    <col min="6696" max="6696" width="0" style="20" hidden="1" customWidth="1"/>
    <col min="6697" max="6697" width="1.5703125" style="20" customWidth="1"/>
    <col min="6698" max="6698" width="22.140625" style="20" customWidth="1"/>
    <col min="6699" max="6699" width="1.5703125" style="20" customWidth="1"/>
    <col min="6700" max="6700" width="7.5703125" style="20" customWidth="1"/>
    <col min="6701" max="6701" width="8.42578125" style="20" customWidth="1"/>
    <col min="6702" max="6702" width="1.5703125" style="20" customWidth="1"/>
    <col min="6703" max="6703" width="38.85546875" style="20" customWidth="1"/>
    <col min="6704" max="6912" width="12.7109375" style="20"/>
    <col min="6913" max="6913" width="5" style="20" customWidth="1"/>
    <col min="6914" max="6914" width="1.5703125" style="20" customWidth="1"/>
    <col min="6915" max="6915" width="19.5703125" style="20" customWidth="1"/>
    <col min="6916" max="6916" width="1.5703125" style="20" customWidth="1"/>
    <col min="6917" max="6917" width="0" style="20" hidden="1" customWidth="1"/>
    <col min="6918" max="6918" width="1.5703125" style="20" customWidth="1"/>
    <col min="6919" max="6919" width="13.5703125" style="20" customWidth="1"/>
    <col min="6920" max="6920" width="1.5703125" style="20" customWidth="1"/>
    <col min="6921" max="6921" width="13.5703125" style="20" customWidth="1"/>
    <col min="6922" max="6922" width="1.5703125" style="20" customWidth="1"/>
    <col min="6923" max="6923" width="13.5703125" style="20" customWidth="1"/>
    <col min="6924" max="6924" width="1.5703125" style="20" customWidth="1"/>
    <col min="6925" max="6925" width="13.5703125" style="20" customWidth="1"/>
    <col min="6926" max="6926" width="1.5703125" style="20" customWidth="1"/>
    <col min="6927" max="6927" width="13.5703125" style="20" customWidth="1"/>
    <col min="6928" max="6928" width="1.5703125" style="20" customWidth="1"/>
    <col min="6929" max="6929" width="13.5703125" style="20" customWidth="1"/>
    <col min="6930" max="6930" width="1.5703125" style="20" customWidth="1"/>
    <col min="6931" max="6931" width="13.5703125" style="20" customWidth="1"/>
    <col min="6932" max="6932" width="1.5703125" style="20" customWidth="1"/>
    <col min="6933" max="6933" width="13.5703125" style="20" customWidth="1"/>
    <col min="6934" max="6934" width="1.5703125" style="20" customWidth="1"/>
    <col min="6935" max="6935" width="14.5703125" style="20" customWidth="1"/>
    <col min="6936" max="6936" width="1.28515625" style="20" customWidth="1"/>
    <col min="6937" max="6937" width="1.5703125" style="20" customWidth="1"/>
    <col min="6938" max="6938" width="13.5703125" style="20" customWidth="1"/>
    <col min="6939" max="6939" width="1.5703125" style="20" customWidth="1"/>
    <col min="6940" max="6940" width="13.5703125" style="20" customWidth="1"/>
    <col min="6941" max="6941" width="1.5703125" style="20" customWidth="1"/>
    <col min="6942" max="6942" width="13.5703125" style="20" customWidth="1"/>
    <col min="6943" max="6943" width="1.5703125" style="20" customWidth="1"/>
    <col min="6944" max="6945" width="0" style="20" hidden="1" customWidth="1"/>
    <col min="6946" max="6946" width="13.5703125" style="20" customWidth="1"/>
    <col min="6947" max="6947" width="1.5703125" style="20" customWidth="1"/>
    <col min="6948" max="6948" width="13.5703125" style="20" customWidth="1"/>
    <col min="6949" max="6949" width="1.5703125" style="20" customWidth="1"/>
    <col min="6950" max="6950" width="15.28515625" style="20" customWidth="1"/>
    <col min="6951" max="6951" width="1.5703125" style="20" customWidth="1"/>
    <col min="6952" max="6952" width="0" style="20" hidden="1" customWidth="1"/>
    <col min="6953" max="6953" width="1.5703125" style="20" customWidth="1"/>
    <col min="6954" max="6954" width="22.140625" style="20" customWidth="1"/>
    <col min="6955" max="6955" width="1.5703125" style="20" customWidth="1"/>
    <col min="6956" max="6956" width="7.5703125" style="20" customWidth="1"/>
    <col min="6957" max="6957" width="8.42578125" style="20" customWidth="1"/>
    <col min="6958" max="6958" width="1.5703125" style="20" customWidth="1"/>
    <col min="6959" max="6959" width="38.85546875" style="20" customWidth="1"/>
    <col min="6960" max="7168" width="12.7109375" style="20"/>
    <col min="7169" max="7169" width="5" style="20" customWidth="1"/>
    <col min="7170" max="7170" width="1.5703125" style="20" customWidth="1"/>
    <col min="7171" max="7171" width="19.5703125" style="20" customWidth="1"/>
    <col min="7172" max="7172" width="1.5703125" style="20" customWidth="1"/>
    <col min="7173" max="7173" width="0" style="20" hidden="1" customWidth="1"/>
    <col min="7174" max="7174" width="1.5703125" style="20" customWidth="1"/>
    <col min="7175" max="7175" width="13.5703125" style="20" customWidth="1"/>
    <col min="7176" max="7176" width="1.5703125" style="20" customWidth="1"/>
    <col min="7177" max="7177" width="13.5703125" style="20" customWidth="1"/>
    <col min="7178" max="7178" width="1.5703125" style="20" customWidth="1"/>
    <col min="7179" max="7179" width="13.5703125" style="20" customWidth="1"/>
    <col min="7180" max="7180" width="1.5703125" style="20" customWidth="1"/>
    <col min="7181" max="7181" width="13.5703125" style="20" customWidth="1"/>
    <col min="7182" max="7182" width="1.5703125" style="20" customWidth="1"/>
    <col min="7183" max="7183" width="13.5703125" style="20" customWidth="1"/>
    <col min="7184" max="7184" width="1.5703125" style="20" customWidth="1"/>
    <col min="7185" max="7185" width="13.5703125" style="20" customWidth="1"/>
    <col min="7186" max="7186" width="1.5703125" style="20" customWidth="1"/>
    <col min="7187" max="7187" width="13.5703125" style="20" customWidth="1"/>
    <col min="7188" max="7188" width="1.5703125" style="20" customWidth="1"/>
    <col min="7189" max="7189" width="13.5703125" style="20" customWidth="1"/>
    <col min="7190" max="7190" width="1.5703125" style="20" customWidth="1"/>
    <col min="7191" max="7191" width="14.5703125" style="20" customWidth="1"/>
    <col min="7192" max="7192" width="1.28515625" style="20" customWidth="1"/>
    <col min="7193" max="7193" width="1.5703125" style="20" customWidth="1"/>
    <col min="7194" max="7194" width="13.5703125" style="20" customWidth="1"/>
    <col min="7195" max="7195" width="1.5703125" style="20" customWidth="1"/>
    <col min="7196" max="7196" width="13.5703125" style="20" customWidth="1"/>
    <col min="7197" max="7197" width="1.5703125" style="20" customWidth="1"/>
    <col min="7198" max="7198" width="13.5703125" style="20" customWidth="1"/>
    <col min="7199" max="7199" width="1.5703125" style="20" customWidth="1"/>
    <col min="7200" max="7201" width="0" style="20" hidden="1" customWidth="1"/>
    <col min="7202" max="7202" width="13.5703125" style="20" customWidth="1"/>
    <col min="7203" max="7203" width="1.5703125" style="20" customWidth="1"/>
    <col min="7204" max="7204" width="13.5703125" style="20" customWidth="1"/>
    <col min="7205" max="7205" width="1.5703125" style="20" customWidth="1"/>
    <col min="7206" max="7206" width="15.28515625" style="20" customWidth="1"/>
    <col min="7207" max="7207" width="1.5703125" style="20" customWidth="1"/>
    <col min="7208" max="7208" width="0" style="20" hidden="1" customWidth="1"/>
    <col min="7209" max="7209" width="1.5703125" style="20" customWidth="1"/>
    <col min="7210" max="7210" width="22.140625" style="20" customWidth="1"/>
    <col min="7211" max="7211" width="1.5703125" style="20" customWidth="1"/>
    <col min="7212" max="7212" width="7.5703125" style="20" customWidth="1"/>
    <col min="7213" max="7213" width="8.42578125" style="20" customWidth="1"/>
    <col min="7214" max="7214" width="1.5703125" style="20" customWidth="1"/>
    <col min="7215" max="7215" width="38.85546875" style="20" customWidth="1"/>
    <col min="7216" max="7424" width="12.7109375" style="20"/>
    <col min="7425" max="7425" width="5" style="20" customWidth="1"/>
    <col min="7426" max="7426" width="1.5703125" style="20" customWidth="1"/>
    <col min="7427" max="7427" width="19.5703125" style="20" customWidth="1"/>
    <col min="7428" max="7428" width="1.5703125" style="20" customWidth="1"/>
    <col min="7429" max="7429" width="0" style="20" hidden="1" customWidth="1"/>
    <col min="7430" max="7430" width="1.5703125" style="20" customWidth="1"/>
    <col min="7431" max="7431" width="13.5703125" style="20" customWidth="1"/>
    <col min="7432" max="7432" width="1.5703125" style="20" customWidth="1"/>
    <col min="7433" max="7433" width="13.5703125" style="20" customWidth="1"/>
    <col min="7434" max="7434" width="1.5703125" style="20" customWidth="1"/>
    <col min="7435" max="7435" width="13.5703125" style="20" customWidth="1"/>
    <col min="7436" max="7436" width="1.5703125" style="20" customWidth="1"/>
    <col min="7437" max="7437" width="13.5703125" style="20" customWidth="1"/>
    <col min="7438" max="7438" width="1.5703125" style="20" customWidth="1"/>
    <col min="7439" max="7439" width="13.5703125" style="20" customWidth="1"/>
    <col min="7440" max="7440" width="1.5703125" style="20" customWidth="1"/>
    <col min="7441" max="7441" width="13.5703125" style="20" customWidth="1"/>
    <col min="7442" max="7442" width="1.5703125" style="20" customWidth="1"/>
    <col min="7443" max="7443" width="13.5703125" style="20" customWidth="1"/>
    <col min="7444" max="7444" width="1.5703125" style="20" customWidth="1"/>
    <col min="7445" max="7445" width="13.5703125" style="20" customWidth="1"/>
    <col min="7446" max="7446" width="1.5703125" style="20" customWidth="1"/>
    <col min="7447" max="7447" width="14.5703125" style="20" customWidth="1"/>
    <col min="7448" max="7448" width="1.28515625" style="20" customWidth="1"/>
    <col min="7449" max="7449" width="1.5703125" style="20" customWidth="1"/>
    <col min="7450" max="7450" width="13.5703125" style="20" customWidth="1"/>
    <col min="7451" max="7451" width="1.5703125" style="20" customWidth="1"/>
    <col min="7452" max="7452" width="13.5703125" style="20" customWidth="1"/>
    <col min="7453" max="7453" width="1.5703125" style="20" customWidth="1"/>
    <col min="7454" max="7454" width="13.5703125" style="20" customWidth="1"/>
    <col min="7455" max="7455" width="1.5703125" style="20" customWidth="1"/>
    <col min="7456" max="7457" width="0" style="20" hidden="1" customWidth="1"/>
    <col min="7458" max="7458" width="13.5703125" style="20" customWidth="1"/>
    <col min="7459" max="7459" width="1.5703125" style="20" customWidth="1"/>
    <col min="7460" max="7460" width="13.5703125" style="20" customWidth="1"/>
    <col min="7461" max="7461" width="1.5703125" style="20" customWidth="1"/>
    <col min="7462" max="7462" width="15.28515625" style="20" customWidth="1"/>
    <col min="7463" max="7463" width="1.5703125" style="20" customWidth="1"/>
    <col min="7464" max="7464" width="0" style="20" hidden="1" customWidth="1"/>
    <col min="7465" max="7465" width="1.5703125" style="20" customWidth="1"/>
    <col min="7466" max="7466" width="22.140625" style="20" customWidth="1"/>
    <col min="7467" max="7467" width="1.5703125" style="20" customWidth="1"/>
    <col min="7468" max="7468" width="7.5703125" style="20" customWidth="1"/>
    <col min="7469" max="7469" width="8.42578125" style="20" customWidth="1"/>
    <col min="7470" max="7470" width="1.5703125" style="20" customWidth="1"/>
    <col min="7471" max="7471" width="38.85546875" style="20" customWidth="1"/>
    <col min="7472" max="7680" width="12.7109375" style="20"/>
    <col min="7681" max="7681" width="5" style="20" customWidth="1"/>
    <col min="7682" max="7682" width="1.5703125" style="20" customWidth="1"/>
    <col min="7683" max="7683" width="19.5703125" style="20" customWidth="1"/>
    <col min="7684" max="7684" width="1.5703125" style="20" customWidth="1"/>
    <col min="7685" max="7685" width="0" style="20" hidden="1" customWidth="1"/>
    <col min="7686" max="7686" width="1.5703125" style="20" customWidth="1"/>
    <col min="7687" max="7687" width="13.5703125" style="20" customWidth="1"/>
    <col min="7688" max="7688" width="1.5703125" style="20" customWidth="1"/>
    <col min="7689" max="7689" width="13.5703125" style="20" customWidth="1"/>
    <col min="7690" max="7690" width="1.5703125" style="20" customWidth="1"/>
    <col min="7691" max="7691" width="13.5703125" style="20" customWidth="1"/>
    <col min="7692" max="7692" width="1.5703125" style="20" customWidth="1"/>
    <col min="7693" max="7693" width="13.5703125" style="20" customWidth="1"/>
    <col min="7694" max="7694" width="1.5703125" style="20" customWidth="1"/>
    <col min="7695" max="7695" width="13.5703125" style="20" customWidth="1"/>
    <col min="7696" max="7696" width="1.5703125" style="20" customWidth="1"/>
    <col min="7697" max="7697" width="13.5703125" style="20" customWidth="1"/>
    <col min="7698" max="7698" width="1.5703125" style="20" customWidth="1"/>
    <col min="7699" max="7699" width="13.5703125" style="20" customWidth="1"/>
    <col min="7700" max="7700" width="1.5703125" style="20" customWidth="1"/>
    <col min="7701" max="7701" width="13.5703125" style="20" customWidth="1"/>
    <col min="7702" max="7702" width="1.5703125" style="20" customWidth="1"/>
    <col min="7703" max="7703" width="14.5703125" style="20" customWidth="1"/>
    <col min="7704" max="7704" width="1.28515625" style="20" customWidth="1"/>
    <col min="7705" max="7705" width="1.5703125" style="20" customWidth="1"/>
    <col min="7706" max="7706" width="13.5703125" style="20" customWidth="1"/>
    <col min="7707" max="7707" width="1.5703125" style="20" customWidth="1"/>
    <col min="7708" max="7708" width="13.5703125" style="20" customWidth="1"/>
    <col min="7709" max="7709" width="1.5703125" style="20" customWidth="1"/>
    <col min="7710" max="7710" width="13.5703125" style="20" customWidth="1"/>
    <col min="7711" max="7711" width="1.5703125" style="20" customWidth="1"/>
    <col min="7712" max="7713" width="0" style="20" hidden="1" customWidth="1"/>
    <col min="7714" max="7714" width="13.5703125" style="20" customWidth="1"/>
    <col min="7715" max="7715" width="1.5703125" style="20" customWidth="1"/>
    <col min="7716" max="7716" width="13.5703125" style="20" customWidth="1"/>
    <col min="7717" max="7717" width="1.5703125" style="20" customWidth="1"/>
    <col min="7718" max="7718" width="15.28515625" style="20" customWidth="1"/>
    <col min="7719" max="7719" width="1.5703125" style="20" customWidth="1"/>
    <col min="7720" max="7720" width="0" style="20" hidden="1" customWidth="1"/>
    <col min="7721" max="7721" width="1.5703125" style="20" customWidth="1"/>
    <col min="7722" max="7722" width="22.140625" style="20" customWidth="1"/>
    <col min="7723" max="7723" width="1.5703125" style="20" customWidth="1"/>
    <col min="7724" max="7724" width="7.5703125" style="20" customWidth="1"/>
    <col min="7725" max="7725" width="8.42578125" style="20" customWidth="1"/>
    <col min="7726" max="7726" width="1.5703125" style="20" customWidth="1"/>
    <col min="7727" max="7727" width="38.85546875" style="20" customWidth="1"/>
    <col min="7728" max="7936" width="12.7109375" style="20"/>
    <col min="7937" max="7937" width="5" style="20" customWidth="1"/>
    <col min="7938" max="7938" width="1.5703125" style="20" customWidth="1"/>
    <col min="7939" max="7939" width="19.5703125" style="20" customWidth="1"/>
    <col min="7940" max="7940" width="1.5703125" style="20" customWidth="1"/>
    <col min="7941" max="7941" width="0" style="20" hidden="1" customWidth="1"/>
    <col min="7942" max="7942" width="1.5703125" style="20" customWidth="1"/>
    <col min="7943" max="7943" width="13.5703125" style="20" customWidth="1"/>
    <col min="7944" max="7944" width="1.5703125" style="20" customWidth="1"/>
    <col min="7945" max="7945" width="13.5703125" style="20" customWidth="1"/>
    <col min="7946" max="7946" width="1.5703125" style="20" customWidth="1"/>
    <col min="7947" max="7947" width="13.5703125" style="20" customWidth="1"/>
    <col min="7948" max="7948" width="1.5703125" style="20" customWidth="1"/>
    <col min="7949" max="7949" width="13.5703125" style="20" customWidth="1"/>
    <col min="7950" max="7950" width="1.5703125" style="20" customWidth="1"/>
    <col min="7951" max="7951" width="13.5703125" style="20" customWidth="1"/>
    <col min="7952" max="7952" width="1.5703125" style="20" customWidth="1"/>
    <col min="7953" max="7953" width="13.5703125" style="20" customWidth="1"/>
    <col min="7954" max="7954" width="1.5703125" style="20" customWidth="1"/>
    <col min="7955" max="7955" width="13.5703125" style="20" customWidth="1"/>
    <col min="7956" max="7956" width="1.5703125" style="20" customWidth="1"/>
    <col min="7957" max="7957" width="13.5703125" style="20" customWidth="1"/>
    <col min="7958" max="7958" width="1.5703125" style="20" customWidth="1"/>
    <col min="7959" max="7959" width="14.5703125" style="20" customWidth="1"/>
    <col min="7960" max="7960" width="1.28515625" style="20" customWidth="1"/>
    <col min="7961" max="7961" width="1.5703125" style="20" customWidth="1"/>
    <col min="7962" max="7962" width="13.5703125" style="20" customWidth="1"/>
    <col min="7963" max="7963" width="1.5703125" style="20" customWidth="1"/>
    <col min="7964" max="7964" width="13.5703125" style="20" customWidth="1"/>
    <col min="7965" max="7965" width="1.5703125" style="20" customWidth="1"/>
    <col min="7966" max="7966" width="13.5703125" style="20" customWidth="1"/>
    <col min="7967" max="7967" width="1.5703125" style="20" customWidth="1"/>
    <col min="7968" max="7969" width="0" style="20" hidden="1" customWidth="1"/>
    <col min="7970" max="7970" width="13.5703125" style="20" customWidth="1"/>
    <col min="7971" max="7971" width="1.5703125" style="20" customWidth="1"/>
    <col min="7972" max="7972" width="13.5703125" style="20" customWidth="1"/>
    <col min="7973" max="7973" width="1.5703125" style="20" customWidth="1"/>
    <col min="7974" max="7974" width="15.28515625" style="20" customWidth="1"/>
    <col min="7975" max="7975" width="1.5703125" style="20" customWidth="1"/>
    <col min="7976" max="7976" width="0" style="20" hidden="1" customWidth="1"/>
    <col min="7977" max="7977" width="1.5703125" style="20" customWidth="1"/>
    <col min="7978" max="7978" width="22.140625" style="20" customWidth="1"/>
    <col min="7979" max="7979" width="1.5703125" style="20" customWidth="1"/>
    <col min="7980" max="7980" width="7.5703125" style="20" customWidth="1"/>
    <col min="7981" max="7981" width="8.42578125" style="20" customWidth="1"/>
    <col min="7982" max="7982" width="1.5703125" style="20" customWidth="1"/>
    <col min="7983" max="7983" width="38.85546875" style="20" customWidth="1"/>
    <col min="7984" max="8192" width="12.7109375" style="20"/>
    <col min="8193" max="8193" width="5" style="20" customWidth="1"/>
    <col min="8194" max="8194" width="1.5703125" style="20" customWidth="1"/>
    <col min="8195" max="8195" width="19.5703125" style="20" customWidth="1"/>
    <col min="8196" max="8196" width="1.5703125" style="20" customWidth="1"/>
    <col min="8197" max="8197" width="0" style="20" hidden="1" customWidth="1"/>
    <col min="8198" max="8198" width="1.5703125" style="20" customWidth="1"/>
    <col min="8199" max="8199" width="13.5703125" style="20" customWidth="1"/>
    <col min="8200" max="8200" width="1.5703125" style="20" customWidth="1"/>
    <col min="8201" max="8201" width="13.5703125" style="20" customWidth="1"/>
    <col min="8202" max="8202" width="1.5703125" style="20" customWidth="1"/>
    <col min="8203" max="8203" width="13.5703125" style="20" customWidth="1"/>
    <col min="8204" max="8204" width="1.5703125" style="20" customWidth="1"/>
    <col min="8205" max="8205" width="13.5703125" style="20" customWidth="1"/>
    <col min="8206" max="8206" width="1.5703125" style="20" customWidth="1"/>
    <col min="8207" max="8207" width="13.5703125" style="20" customWidth="1"/>
    <col min="8208" max="8208" width="1.5703125" style="20" customWidth="1"/>
    <col min="8209" max="8209" width="13.5703125" style="20" customWidth="1"/>
    <col min="8210" max="8210" width="1.5703125" style="20" customWidth="1"/>
    <col min="8211" max="8211" width="13.5703125" style="20" customWidth="1"/>
    <col min="8212" max="8212" width="1.5703125" style="20" customWidth="1"/>
    <col min="8213" max="8213" width="13.5703125" style="20" customWidth="1"/>
    <col min="8214" max="8214" width="1.5703125" style="20" customWidth="1"/>
    <col min="8215" max="8215" width="14.5703125" style="20" customWidth="1"/>
    <col min="8216" max="8216" width="1.28515625" style="20" customWidth="1"/>
    <col min="8217" max="8217" width="1.5703125" style="20" customWidth="1"/>
    <col min="8218" max="8218" width="13.5703125" style="20" customWidth="1"/>
    <col min="8219" max="8219" width="1.5703125" style="20" customWidth="1"/>
    <col min="8220" max="8220" width="13.5703125" style="20" customWidth="1"/>
    <col min="8221" max="8221" width="1.5703125" style="20" customWidth="1"/>
    <col min="8222" max="8222" width="13.5703125" style="20" customWidth="1"/>
    <col min="8223" max="8223" width="1.5703125" style="20" customWidth="1"/>
    <col min="8224" max="8225" width="0" style="20" hidden="1" customWidth="1"/>
    <col min="8226" max="8226" width="13.5703125" style="20" customWidth="1"/>
    <col min="8227" max="8227" width="1.5703125" style="20" customWidth="1"/>
    <col min="8228" max="8228" width="13.5703125" style="20" customWidth="1"/>
    <col min="8229" max="8229" width="1.5703125" style="20" customWidth="1"/>
    <col min="8230" max="8230" width="15.28515625" style="20" customWidth="1"/>
    <col min="8231" max="8231" width="1.5703125" style="20" customWidth="1"/>
    <col min="8232" max="8232" width="0" style="20" hidden="1" customWidth="1"/>
    <col min="8233" max="8233" width="1.5703125" style="20" customWidth="1"/>
    <col min="8234" max="8234" width="22.140625" style="20" customWidth="1"/>
    <col min="8235" max="8235" width="1.5703125" style="20" customWidth="1"/>
    <col min="8236" max="8236" width="7.5703125" style="20" customWidth="1"/>
    <col min="8237" max="8237" width="8.42578125" style="20" customWidth="1"/>
    <col min="8238" max="8238" width="1.5703125" style="20" customWidth="1"/>
    <col min="8239" max="8239" width="38.85546875" style="20" customWidth="1"/>
    <col min="8240" max="8448" width="12.7109375" style="20"/>
    <col min="8449" max="8449" width="5" style="20" customWidth="1"/>
    <col min="8450" max="8450" width="1.5703125" style="20" customWidth="1"/>
    <col min="8451" max="8451" width="19.5703125" style="20" customWidth="1"/>
    <col min="8452" max="8452" width="1.5703125" style="20" customWidth="1"/>
    <col min="8453" max="8453" width="0" style="20" hidden="1" customWidth="1"/>
    <col min="8454" max="8454" width="1.5703125" style="20" customWidth="1"/>
    <col min="8455" max="8455" width="13.5703125" style="20" customWidth="1"/>
    <col min="8456" max="8456" width="1.5703125" style="20" customWidth="1"/>
    <col min="8457" max="8457" width="13.5703125" style="20" customWidth="1"/>
    <col min="8458" max="8458" width="1.5703125" style="20" customWidth="1"/>
    <col min="8459" max="8459" width="13.5703125" style="20" customWidth="1"/>
    <col min="8460" max="8460" width="1.5703125" style="20" customWidth="1"/>
    <col min="8461" max="8461" width="13.5703125" style="20" customWidth="1"/>
    <col min="8462" max="8462" width="1.5703125" style="20" customWidth="1"/>
    <col min="8463" max="8463" width="13.5703125" style="20" customWidth="1"/>
    <col min="8464" max="8464" width="1.5703125" style="20" customWidth="1"/>
    <col min="8465" max="8465" width="13.5703125" style="20" customWidth="1"/>
    <col min="8466" max="8466" width="1.5703125" style="20" customWidth="1"/>
    <col min="8467" max="8467" width="13.5703125" style="20" customWidth="1"/>
    <col min="8468" max="8468" width="1.5703125" style="20" customWidth="1"/>
    <col min="8469" max="8469" width="13.5703125" style="20" customWidth="1"/>
    <col min="8470" max="8470" width="1.5703125" style="20" customWidth="1"/>
    <col min="8471" max="8471" width="14.5703125" style="20" customWidth="1"/>
    <col min="8472" max="8472" width="1.28515625" style="20" customWidth="1"/>
    <col min="8473" max="8473" width="1.5703125" style="20" customWidth="1"/>
    <col min="8474" max="8474" width="13.5703125" style="20" customWidth="1"/>
    <col min="8475" max="8475" width="1.5703125" style="20" customWidth="1"/>
    <col min="8476" max="8476" width="13.5703125" style="20" customWidth="1"/>
    <col min="8477" max="8477" width="1.5703125" style="20" customWidth="1"/>
    <col min="8478" max="8478" width="13.5703125" style="20" customWidth="1"/>
    <col min="8479" max="8479" width="1.5703125" style="20" customWidth="1"/>
    <col min="8480" max="8481" width="0" style="20" hidden="1" customWidth="1"/>
    <col min="8482" max="8482" width="13.5703125" style="20" customWidth="1"/>
    <col min="8483" max="8483" width="1.5703125" style="20" customWidth="1"/>
    <col min="8484" max="8484" width="13.5703125" style="20" customWidth="1"/>
    <col min="8485" max="8485" width="1.5703125" style="20" customWidth="1"/>
    <col min="8486" max="8486" width="15.28515625" style="20" customWidth="1"/>
    <col min="8487" max="8487" width="1.5703125" style="20" customWidth="1"/>
    <col min="8488" max="8488" width="0" style="20" hidden="1" customWidth="1"/>
    <col min="8489" max="8489" width="1.5703125" style="20" customWidth="1"/>
    <col min="8490" max="8490" width="22.140625" style="20" customWidth="1"/>
    <col min="8491" max="8491" width="1.5703125" style="20" customWidth="1"/>
    <col min="8492" max="8492" width="7.5703125" style="20" customWidth="1"/>
    <col min="8493" max="8493" width="8.42578125" style="20" customWidth="1"/>
    <col min="8494" max="8494" width="1.5703125" style="20" customWidth="1"/>
    <col min="8495" max="8495" width="38.85546875" style="20" customWidth="1"/>
    <col min="8496" max="8704" width="12.7109375" style="20"/>
    <col min="8705" max="8705" width="5" style="20" customWidth="1"/>
    <col min="8706" max="8706" width="1.5703125" style="20" customWidth="1"/>
    <col min="8707" max="8707" width="19.5703125" style="20" customWidth="1"/>
    <col min="8708" max="8708" width="1.5703125" style="20" customWidth="1"/>
    <col min="8709" max="8709" width="0" style="20" hidden="1" customWidth="1"/>
    <col min="8710" max="8710" width="1.5703125" style="20" customWidth="1"/>
    <col min="8711" max="8711" width="13.5703125" style="20" customWidth="1"/>
    <col min="8712" max="8712" width="1.5703125" style="20" customWidth="1"/>
    <col min="8713" max="8713" width="13.5703125" style="20" customWidth="1"/>
    <col min="8714" max="8714" width="1.5703125" style="20" customWidth="1"/>
    <col min="8715" max="8715" width="13.5703125" style="20" customWidth="1"/>
    <col min="8716" max="8716" width="1.5703125" style="20" customWidth="1"/>
    <col min="8717" max="8717" width="13.5703125" style="20" customWidth="1"/>
    <col min="8718" max="8718" width="1.5703125" style="20" customWidth="1"/>
    <col min="8719" max="8719" width="13.5703125" style="20" customWidth="1"/>
    <col min="8720" max="8720" width="1.5703125" style="20" customWidth="1"/>
    <col min="8721" max="8721" width="13.5703125" style="20" customWidth="1"/>
    <col min="8722" max="8722" width="1.5703125" style="20" customWidth="1"/>
    <col min="8723" max="8723" width="13.5703125" style="20" customWidth="1"/>
    <col min="8724" max="8724" width="1.5703125" style="20" customWidth="1"/>
    <col min="8725" max="8725" width="13.5703125" style="20" customWidth="1"/>
    <col min="8726" max="8726" width="1.5703125" style="20" customWidth="1"/>
    <col min="8727" max="8727" width="14.5703125" style="20" customWidth="1"/>
    <col min="8728" max="8728" width="1.28515625" style="20" customWidth="1"/>
    <col min="8729" max="8729" width="1.5703125" style="20" customWidth="1"/>
    <col min="8730" max="8730" width="13.5703125" style="20" customWidth="1"/>
    <col min="8731" max="8731" width="1.5703125" style="20" customWidth="1"/>
    <col min="8732" max="8732" width="13.5703125" style="20" customWidth="1"/>
    <col min="8733" max="8733" width="1.5703125" style="20" customWidth="1"/>
    <col min="8734" max="8734" width="13.5703125" style="20" customWidth="1"/>
    <col min="8735" max="8735" width="1.5703125" style="20" customWidth="1"/>
    <col min="8736" max="8737" width="0" style="20" hidden="1" customWidth="1"/>
    <col min="8738" max="8738" width="13.5703125" style="20" customWidth="1"/>
    <col min="8739" max="8739" width="1.5703125" style="20" customWidth="1"/>
    <col min="8740" max="8740" width="13.5703125" style="20" customWidth="1"/>
    <col min="8741" max="8741" width="1.5703125" style="20" customWidth="1"/>
    <col min="8742" max="8742" width="15.28515625" style="20" customWidth="1"/>
    <col min="8743" max="8743" width="1.5703125" style="20" customWidth="1"/>
    <col min="8744" max="8744" width="0" style="20" hidden="1" customWidth="1"/>
    <col min="8745" max="8745" width="1.5703125" style="20" customWidth="1"/>
    <col min="8746" max="8746" width="22.140625" style="20" customWidth="1"/>
    <col min="8747" max="8747" width="1.5703125" style="20" customWidth="1"/>
    <col min="8748" max="8748" width="7.5703125" style="20" customWidth="1"/>
    <col min="8749" max="8749" width="8.42578125" style="20" customWidth="1"/>
    <col min="8750" max="8750" width="1.5703125" style="20" customWidth="1"/>
    <col min="8751" max="8751" width="38.85546875" style="20" customWidth="1"/>
    <col min="8752" max="8960" width="12.7109375" style="20"/>
    <col min="8961" max="8961" width="5" style="20" customWidth="1"/>
    <col min="8962" max="8962" width="1.5703125" style="20" customWidth="1"/>
    <col min="8963" max="8963" width="19.5703125" style="20" customWidth="1"/>
    <col min="8964" max="8964" width="1.5703125" style="20" customWidth="1"/>
    <col min="8965" max="8965" width="0" style="20" hidden="1" customWidth="1"/>
    <col min="8966" max="8966" width="1.5703125" style="20" customWidth="1"/>
    <col min="8967" max="8967" width="13.5703125" style="20" customWidth="1"/>
    <col min="8968" max="8968" width="1.5703125" style="20" customWidth="1"/>
    <col min="8969" max="8969" width="13.5703125" style="20" customWidth="1"/>
    <col min="8970" max="8970" width="1.5703125" style="20" customWidth="1"/>
    <col min="8971" max="8971" width="13.5703125" style="20" customWidth="1"/>
    <col min="8972" max="8972" width="1.5703125" style="20" customWidth="1"/>
    <col min="8973" max="8973" width="13.5703125" style="20" customWidth="1"/>
    <col min="8974" max="8974" width="1.5703125" style="20" customWidth="1"/>
    <col min="8975" max="8975" width="13.5703125" style="20" customWidth="1"/>
    <col min="8976" max="8976" width="1.5703125" style="20" customWidth="1"/>
    <col min="8977" max="8977" width="13.5703125" style="20" customWidth="1"/>
    <col min="8978" max="8978" width="1.5703125" style="20" customWidth="1"/>
    <col min="8979" max="8979" width="13.5703125" style="20" customWidth="1"/>
    <col min="8980" max="8980" width="1.5703125" style="20" customWidth="1"/>
    <col min="8981" max="8981" width="13.5703125" style="20" customWidth="1"/>
    <col min="8982" max="8982" width="1.5703125" style="20" customWidth="1"/>
    <col min="8983" max="8983" width="14.5703125" style="20" customWidth="1"/>
    <col min="8984" max="8984" width="1.28515625" style="20" customWidth="1"/>
    <col min="8985" max="8985" width="1.5703125" style="20" customWidth="1"/>
    <col min="8986" max="8986" width="13.5703125" style="20" customWidth="1"/>
    <col min="8987" max="8987" width="1.5703125" style="20" customWidth="1"/>
    <col min="8988" max="8988" width="13.5703125" style="20" customWidth="1"/>
    <col min="8989" max="8989" width="1.5703125" style="20" customWidth="1"/>
    <col min="8990" max="8990" width="13.5703125" style="20" customWidth="1"/>
    <col min="8991" max="8991" width="1.5703125" style="20" customWidth="1"/>
    <col min="8992" max="8993" width="0" style="20" hidden="1" customWidth="1"/>
    <col min="8994" max="8994" width="13.5703125" style="20" customWidth="1"/>
    <col min="8995" max="8995" width="1.5703125" style="20" customWidth="1"/>
    <col min="8996" max="8996" width="13.5703125" style="20" customWidth="1"/>
    <col min="8997" max="8997" width="1.5703125" style="20" customWidth="1"/>
    <col min="8998" max="8998" width="15.28515625" style="20" customWidth="1"/>
    <col min="8999" max="8999" width="1.5703125" style="20" customWidth="1"/>
    <col min="9000" max="9000" width="0" style="20" hidden="1" customWidth="1"/>
    <col min="9001" max="9001" width="1.5703125" style="20" customWidth="1"/>
    <col min="9002" max="9002" width="22.140625" style="20" customWidth="1"/>
    <col min="9003" max="9003" width="1.5703125" style="20" customWidth="1"/>
    <col min="9004" max="9004" width="7.5703125" style="20" customWidth="1"/>
    <col min="9005" max="9005" width="8.42578125" style="20" customWidth="1"/>
    <col min="9006" max="9006" width="1.5703125" style="20" customWidth="1"/>
    <col min="9007" max="9007" width="38.85546875" style="20" customWidth="1"/>
    <col min="9008" max="9216" width="12.7109375" style="20"/>
    <col min="9217" max="9217" width="5" style="20" customWidth="1"/>
    <col min="9218" max="9218" width="1.5703125" style="20" customWidth="1"/>
    <col min="9219" max="9219" width="19.5703125" style="20" customWidth="1"/>
    <col min="9220" max="9220" width="1.5703125" style="20" customWidth="1"/>
    <col min="9221" max="9221" width="0" style="20" hidden="1" customWidth="1"/>
    <col min="9222" max="9222" width="1.5703125" style="20" customWidth="1"/>
    <col min="9223" max="9223" width="13.5703125" style="20" customWidth="1"/>
    <col min="9224" max="9224" width="1.5703125" style="20" customWidth="1"/>
    <col min="9225" max="9225" width="13.5703125" style="20" customWidth="1"/>
    <col min="9226" max="9226" width="1.5703125" style="20" customWidth="1"/>
    <col min="9227" max="9227" width="13.5703125" style="20" customWidth="1"/>
    <col min="9228" max="9228" width="1.5703125" style="20" customWidth="1"/>
    <col min="9229" max="9229" width="13.5703125" style="20" customWidth="1"/>
    <col min="9230" max="9230" width="1.5703125" style="20" customWidth="1"/>
    <col min="9231" max="9231" width="13.5703125" style="20" customWidth="1"/>
    <col min="9232" max="9232" width="1.5703125" style="20" customWidth="1"/>
    <col min="9233" max="9233" width="13.5703125" style="20" customWidth="1"/>
    <col min="9234" max="9234" width="1.5703125" style="20" customWidth="1"/>
    <col min="9235" max="9235" width="13.5703125" style="20" customWidth="1"/>
    <col min="9236" max="9236" width="1.5703125" style="20" customWidth="1"/>
    <col min="9237" max="9237" width="13.5703125" style="20" customWidth="1"/>
    <col min="9238" max="9238" width="1.5703125" style="20" customWidth="1"/>
    <col min="9239" max="9239" width="14.5703125" style="20" customWidth="1"/>
    <col min="9240" max="9240" width="1.28515625" style="20" customWidth="1"/>
    <col min="9241" max="9241" width="1.5703125" style="20" customWidth="1"/>
    <col min="9242" max="9242" width="13.5703125" style="20" customWidth="1"/>
    <col min="9243" max="9243" width="1.5703125" style="20" customWidth="1"/>
    <col min="9244" max="9244" width="13.5703125" style="20" customWidth="1"/>
    <col min="9245" max="9245" width="1.5703125" style="20" customWidth="1"/>
    <col min="9246" max="9246" width="13.5703125" style="20" customWidth="1"/>
    <col min="9247" max="9247" width="1.5703125" style="20" customWidth="1"/>
    <col min="9248" max="9249" width="0" style="20" hidden="1" customWidth="1"/>
    <col min="9250" max="9250" width="13.5703125" style="20" customWidth="1"/>
    <col min="9251" max="9251" width="1.5703125" style="20" customWidth="1"/>
    <col min="9252" max="9252" width="13.5703125" style="20" customWidth="1"/>
    <col min="9253" max="9253" width="1.5703125" style="20" customWidth="1"/>
    <col min="9254" max="9254" width="15.28515625" style="20" customWidth="1"/>
    <col min="9255" max="9255" width="1.5703125" style="20" customWidth="1"/>
    <col min="9256" max="9256" width="0" style="20" hidden="1" customWidth="1"/>
    <col min="9257" max="9257" width="1.5703125" style="20" customWidth="1"/>
    <col min="9258" max="9258" width="22.140625" style="20" customWidth="1"/>
    <col min="9259" max="9259" width="1.5703125" style="20" customWidth="1"/>
    <col min="9260" max="9260" width="7.5703125" style="20" customWidth="1"/>
    <col min="9261" max="9261" width="8.42578125" style="20" customWidth="1"/>
    <col min="9262" max="9262" width="1.5703125" style="20" customWidth="1"/>
    <col min="9263" max="9263" width="38.85546875" style="20" customWidth="1"/>
    <col min="9264" max="9472" width="12.7109375" style="20"/>
    <col min="9473" max="9473" width="5" style="20" customWidth="1"/>
    <col min="9474" max="9474" width="1.5703125" style="20" customWidth="1"/>
    <col min="9475" max="9475" width="19.5703125" style="20" customWidth="1"/>
    <col min="9476" max="9476" width="1.5703125" style="20" customWidth="1"/>
    <col min="9477" max="9477" width="0" style="20" hidden="1" customWidth="1"/>
    <col min="9478" max="9478" width="1.5703125" style="20" customWidth="1"/>
    <col min="9479" max="9479" width="13.5703125" style="20" customWidth="1"/>
    <col min="9480" max="9480" width="1.5703125" style="20" customWidth="1"/>
    <col min="9481" max="9481" width="13.5703125" style="20" customWidth="1"/>
    <col min="9482" max="9482" width="1.5703125" style="20" customWidth="1"/>
    <col min="9483" max="9483" width="13.5703125" style="20" customWidth="1"/>
    <col min="9484" max="9484" width="1.5703125" style="20" customWidth="1"/>
    <col min="9485" max="9485" width="13.5703125" style="20" customWidth="1"/>
    <col min="9486" max="9486" width="1.5703125" style="20" customWidth="1"/>
    <col min="9487" max="9487" width="13.5703125" style="20" customWidth="1"/>
    <col min="9488" max="9488" width="1.5703125" style="20" customWidth="1"/>
    <col min="9489" max="9489" width="13.5703125" style="20" customWidth="1"/>
    <col min="9490" max="9490" width="1.5703125" style="20" customWidth="1"/>
    <col min="9491" max="9491" width="13.5703125" style="20" customWidth="1"/>
    <col min="9492" max="9492" width="1.5703125" style="20" customWidth="1"/>
    <col min="9493" max="9493" width="13.5703125" style="20" customWidth="1"/>
    <col min="9494" max="9494" width="1.5703125" style="20" customWidth="1"/>
    <col min="9495" max="9495" width="14.5703125" style="20" customWidth="1"/>
    <col min="9496" max="9496" width="1.28515625" style="20" customWidth="1"/>
    <col min="9497" max="9497" width="1.5703125" style="20" customWidth="1"/>
    <col min="9498" max="9498" width="13.5703125" style="20" customWidth="1"/>
    <col min="9499" max="9499" width="1.5703125" style="20" customWidth="1"/>
    <col min="9500" max="9500" width="13.5703125" style="20" customWidth="1"/>
    <col min="9501" max="9501" width="1.5703125" style="20" customWidth="1"/>
    <col min="9502" max="9502" width="13.5703125" style="20" customWidth="1"/>
    <col min="9503" max="9503" width="1.5703125" style="20" customWidth="1"/>
    <col min="9504" max="9505" width="0" style="20" hidden="1" customWidth="1"/>
    <col min="9506" max="9506" width="13.5703125" style="20" customWidth="1"/>
    <col min="9507" max="9507" width="1.5703125" style="20" customWidth="1"/>
    <col min="9508" max="9508" width="13.5703125" style="20" customWidth="1"/>
    <col min="9509" max="9509" width="1.5703125" style="20" customWidth="1"/>
    <col min="9510" max="9510" width="15.28515625" style="20" customWidth="1"/>
    <col min="9511" max="9511" width="1.5703125" style="20" customWidth="1"/>
    <col min="9512" max="9512" width="0" style="20" hidden="1" customWidth="1"/>
    <col min="9513" max="9513" width="1.5703125" style="20" customWidth="1"/>
    <col min="9514" max="9514" width="22.140625" style="20" customWidth="1"/>
    <col min="9515" max="9515" width="1.5703125" style="20" customWidth="1"/>
    <col min="9516" max="9516" width="7.5703125" style="20" customWidth="1"/>
    <col min="9517" max="9517" width="8.42578125" style="20" customWidth="1"/>
    <col min="9518" max="9518" width="1.5703125" style="20" customWidth="1"/>
    <col min="9519" max="9519" width="38.85546875" style="20" customWidth="1"/>
    <col min="9520" max="9728" width="12.7109375" style="20"/>
    <col min="9729" max="9729" width="5" style="20" customWidth="1"/>
    <col min="9730" max="9730" width="1.5703125" style="20" customWidth="1"/>
    <col min="9731" max="9731" width="19.5703125" style="20" customWidth="1"/>
    <col min="9732" max="9732" width="1.5703125" style="20" customWidth="1"/>
    <col min="9733" max="9733" width="0" style="20" hidden="1" customWidth="1"/>
    <col min="9734" max="9734" width="1.5703125" style="20" customWidth="1"/>
    <col min="9735" max="9735" width="13.5703125" style="20" customWidth="1"/>
    <col min="9736" max="9736" width="1.5703125" style="20" customWidth="1"/>
    <col min="9737" max="9737" width="13.5703125" style="20" customWidth="1"/>
    <col min="9738" max="9738" width="1.5703125" style="20" customWidth="1"/>
    <col min="9739" max="9739" width="13.5703125" style="20" customWidth="1"/>
    <col min="9740" max="9740" width="1.5703125" style="20" customWidth="1"/>
    <col min="9741" max="9741" width="13.5703125" style="20" customWidth="1"/>
    <col min="9742" max="9742" width="1.5703125" style="20" customWidth="1"/>
    <col min="9743" max="9743" width="13.5703125" style="20" customWidth="1"/>
    <col min="9744" max="9744" width="1.5703125" style="20" customWidth="1"/>
    <col min="9745" max="9745" width="13.5703125" style="20" customWidth="1"/>
    <col min="9746" max="9746" width="1.5703125" style="20" customWidth="1"/>
    <col min="9747" max="9747" width="13.5703125" style="20" customWidth="1"/>
    <col min="9748" max="9748" width="1.5703125" style="20" customWidth="1"/>
    <col min="9749" max="9749" width="13.5703125" style="20" customWidth="1"/>
    <col min="9750" max="9750" width="1.5703125" style="20" customWidth="1"/>
    <col min="9751" max="9751" width="14.5703125" style="20" customWidth="1"/>
    <col min="9752" max="9752" width="1.28515625" style="20" customWidth="1"/>
    <col min="9753" max="9753" width="1.5703125" style="20" customWidth="1"/>
    <col min="9754" max="9754" width="13.5703125" style="20" customWidth="1"/>
    <col min="9755" max="9755" width="1.5703125" style="20" customWidth="1"/>
    <col min="9756" max="9756" width="13.5703125" style="20" customWidth="1"/>
    <col min="9757" max="9757" width="1.5703125" style="20" customWidth="1"/>
    <col min="9758" max="9758" width="13.5703125" style="20" customWidth="1"/>
    <col min="9759" max="9759" width="1.5703125" style="20" customWidth="1"/>
    <col min="9760" max="9761" width="0" style="20" hidden="1" customWidth="1"/>
    <col min="9762" max="9762" width="13.5703125" style="20" customWidth="1"/>
    <col min="9763" max="9763" width="1.5703125" style="20" customWidth="1"/>
    <col min="9764" max="9764" width="13.5703125" style="20" customWidth="1"/>
    <col min="9765" max="9765" width="1.5703125" style="20" customWidth="1"/>
    <col min="9766" max="9766" width="15.28515625" style="20" customWidth="1"/>
    <col min="9767" max="9767" width="1.5703125" style="20" customWidth="1"/>
    <col min="9768" max="9768" width="0" style="20" hidden="1" customWidth="1"/>
    <col min="9769" max="9769" width="1.5703125" style="20" customWidth="1"/>
    <col min="9770" max="9770" width="22.140625" style="20" customWidth="1"/>
    <col min="9771" max="9771" width="1.5703125" style="20" customWidth="1"/>
    <col min="9772" max="9772" width="7.5703125" style="20" customWidth="1"/>
    <col min="9773" max="9773" width="8.42578125" style="20" customWidth="1"/>
    <col min="9774" max="9774" width="1.5703125" style="20" customWidth="1"/>
    <col min="9775" max="9775" width="38.85546875" style="20" customWidth="1"/>
    <col min="9776" max="9984" width="12.7109375" style="20"/>
    <col min="9985" max="9985" width="5" style="20" customWidth="1"/>
    <col min="9986" max="9986" width="1.5703125" style="20" customWidth="1"/>
    <col min="9987" max="9987" width="19.5703125" style="20" customWidth="1"/>
    <col min="9988" max="9988" width="1.5703125" style="20" customWidth="1"/>
    <col min="9989" max="9989" width="0" style="20" hidden="1" customWidth="1"/>
    <col min="9990" max="9990" width="1.5703125" style="20" customWidth="1"/>
    <col min="9991" max="9991" width="13.5703125" style="20" customWidth="1"/>
    <col min="9992" max="9992" width="1.5703125" style="20" customWidth="1"/>
    <col min="9993" max="9993" width="13.5703125" style="20" customWidth="1"/>
    <col min="9994" max="9994" width="1.5703125" style="20" customWidth="1"/>
    <col min="9995" max="9995" width="13.5703125" style="20" customWidth="1"/>
    <col min="9996" max="9996" width="1.5703125" style="20" customWidth="1"/>
    <col min="9997" max="9997" width="13.5703125" style="20" customWidth="1"/>
    <col min="9998" max="9998" width="1.5703125" style="20" customWidth="1"/>
    <col min="9999" max="9999" width="13.5703125" style="20" customWidth="1"/>
    <col min="10000" max="10000" width="1.5703125" style="20" customWidth="1"/>
    <col min="10001" max="10001" width="13.5703125" style="20" customWidth="1"/>
    <col min="10002" max="10002" width="1.5703125" style="20" customWidth="1"/>
    <col min="10003" max="10003" width="13.5703125" style="20" customWidth="1"/>
    <col min="10004" max="10004" width="1.5703125" style="20" customWidth="1"/>
    <col min="10005" max="10005" width="13.5703125" style="20" customWidth="1"/>
    <col min="10006" max="10006" width="1.5703125" style="20" customWidth="1"/>
    <col min="10007" max="10007" width="14.5703125" style="20" customWidth="1"/>
    <col min="10008" max="10008" width="1.28515625" style="20" customWidth="1"/>
    <col min="10009" max="10009" width="1.5703125" style="20" customWidth="1"/>
    <col min="10010" max="10010" width="13.5703125" style="20" customWidth="1"/>
    <col min="10011" max="10011" width="1.5703125" style="20" customWidth="1"/>
    <col min="10012" max="10012" width="13.5703125" style="20" customWidth="1"/>
    <col min="10013" max="10013" width="1.5703125" style="20" customWidth="1"/>
    <col min="10014" max="10014" width="13.5703125" style="20" customWidth="1"/>
    <col min="10015" max="10015" width="1.5703125" style="20" customWidth="1"/>
    <col min="10016" max="10017" width="0" style="20" hidden="1" customWidth="1"/>
    <col min="10018" max="10018" width="13.5703125" style="20" customWidth="1"/>
    <col min="10019" max="10019" width="1.5703125" style="20" customWidth="1"/>
    <col min="10020" max="10020" width="13.5703125" style="20" customWidth="1"/>
    <col min="10021" max="10021" width="1.5703125" style="20" customWidth="1"/>
    <col min="10022" max="10022" width="15.28515625" style="20" customWidth="1"/>
    <col min="10023" max="10023" width="1.5703125" style="20" customWidth="1"/>
    <col min="10024" max="10024" width="0" style="20" hidden="1" customWidth="1"/>
    <col min="10025" max="10025" width="1.5703125" style="20" customWidth="1"/>
    <col min="10026" max="10026" width="22.140625" style="20" customWidth="1"/>
    <col min="10027" max="10027" width="1.5703125" style="20" customWidth="1"/>
    <col min="10028" max="10028" width="7.5703125" style="20" customWidth="1"/>
    <col min="10029" max="10029" width="8.42578125" style="20" customWidth="1"/>
    <col min="10030" max="10030" width="1.5703125" style="20" customWidth="1"/>
    <col min="10031" max="10031" width="38.85546875" style="20" customWidth="1"/>
    <col min="10032" max="10240" width="12.7109375" style="20"/>
    <col min="10241" max="10241" width="5" style="20" customWidth="1"/>
    <col min="10242" max="10242" width="1.5703125" style="20" customWidth="1"/>
    <col min="10243" max="10243" width="19.5703125" style="20" customWidth="1"/>
    <col min="10244" max="10244" width="1.5703125" style="20" customWidth="1"/>
    <col min="10245" max="10245" width="0" style="20" hidden="1" customWidth="1"/>
    <col min="10246" max="10246" width="1.5703125" style="20" customWidth="1"/>
    <col min="10247" max="10247" width="13.5703125" style="20" customWidth="1"/>
    <col min="10248" max="10248" width="1.5703125" style="20" customWidth="1"/>
    <col min="10249" max="10249" width="13.5703125" style="20" customWidth="1"/>
    <col min="10250" max="10250" width="1.5703125" style="20" customWidth="1"/>
    <col min="10251" max="10251" width="13.5703125" style="20" customWidth="1"/>
    <col min="10252" max="10252" width="1.5703125" style="20" customWidth="1"/>
    <col min="10253" max="10253" width="13.5703125" style="20" customWidth="1"/>
    <col min="10254" max="10254" width="1.5703125" style="20" customWidth="1"/>
    <col min="10255" max="10255" width="13.5703125" style="20" customWidth="1"/>
    <col min="10256" max="10256" width="1.5703125" style="20" customWidth="1"/>
    <col min="10257" max="10257" width="13.5703125" style="20" customWidth="1"/>
    <col min="10258" max="10258" width="1.5703125" style="20" customWidth="1"/>
    <col min="10259" max="10259" width="13.5703125" style="20" customWidth="1"/>
    <col min="10260" max="10260" width="1.5703125" style="20" customWidth="1"/>
    <col min="10261" max="10261" width="13.5703125" style="20" customWidth="1"/>
    <col min="10262" max="10262" width="1.5703125" style="20" customWidth="1"/>
    <col min="10263" max="10263" width="14.5703125" style="20" customWidth="1"/>
    <col min="10264" max="10264" width="1.28515625" style="20" customWidth="1"/>
    <col min="10265" max="10265" width="1.5703125" style="20" customWidth="1"/>
    <col min="10266" max="10266" width="13.5703125" style="20" customWidth="1"/>
    <col min="10267" max="10267" width="1.5703125" style="20" customWidth="1"/>
    <col min="10268" max="10268" width="13.5703125" style="20" customWidth="1"/>
    <col min="10269" max="10269" width="1.5703125" style="20" customWidth="1"/>
    <col min="10270" max="10270" width="13.5703125" style="20" customWidth="1"/>
    <col min="10271" max="10271" width="1.5703125" style="20" customWidth="1"/>
    <col min="10272" max="10273" width="0" style="20" hidden="1" customWidth="1"/>
    <col min="10274" max="10274" width="13.5703125" style="20" customWidth="1"/>
    <col min="10275" max="10275" width="1.5703125" style="20" customWidth="1"/>
    <col min="10276" max="10276" width="13.5703125" style="20" customWidth="1"/>
    <col min="10277" max="10277" width="1.5703125" style="20" customWidth="1"/>
    <col min="10278" max="10278" width="15.28515625" style="20" customWidth="1"/>
    <col min="10279" max="10279" width="1.5703125" style="20" customWidth="1"/>
    <col min="10280" max="10280" width="0" style="20" hidden="1" customWidth="1"/>
    <col min="10281" max="10281" width="1.5703125" style="20" customWidth="1"/>
    <col min="10282" max="10282" width="22.140625" style="20" customWidth="1"/>
    <col min="10283" max="10283" width="1.5703125" style="20" customWidth="1"/>
    <col min="10284" max="10284" width="7.5703125" style="20" customWidth="1"/>
    <col min="10285" max="10285" width="8.42578125" style="20" customWidth="1"/>
    <col min="10286" max="10286" width="1.5703125" style="20" customWidth="1"/>
    <col min="10287" max="10287" width="38.85546875" style="20" customWidth="1"/>
    <col min="10288" max="10496" width="12.7109375" style="20"/>
    <col min="10497" max="10497" width="5" style="20" customWidth="1"/>
    <col min="10498" max="10498" width="1.5703125" style="20" customWidth="1"/>
    <col min="10499" max="10499" width="19.5703125" style="20" customWidth="1"/>
    <col min="10500" max="10500" width="1.5703125" style="20" customWidth="1"/>
    <col min="10501" max="10501" width="0" style="20" hidden="1" customWidth="1"/>
    <col min="10502" max="10502" width="1.5703125" style="20" customWidth="1"/>
    <col min="10503" max="10503" width="13.5703125" style="20" customWidth="1"/>
    <col min="10504" max="10504" width="1.5703125" style="20" customWidth="1"/>
    <col min="10505" max="10505" width="13.5703125" style="20" customWidth="1"/>
    <col min="10506" max="10506" width="1.5703125" style="20" customWidth="1"/>
    <col min="10507" max="10507" width="13.5703125" style="20" customWidth="1"/>
    <col min="10508" max="10508" width="1.5703125" style="20" customWidth="1"/>
    <col min="10509" max="10509" width="13.5703125" style="20" customWidth="1"/>
    <col min="10510" max="10510" width="1.5703125" style="20" customWidth="1"/>
    <col min="10511" max="10511" width="13.5703125" style="20" customWidth="1"/>
    <col min="10512" max="10512" width="1.5703125" style="20" customWidth="1"/>
    <col min="10513" max="10513" width="13.5703125" style="20" customWidth="1"/>
    <col min="10514" max="10514" width="1.5703125" style="20" customWidth="1"/>
    <col min="10515" max="10515" width="13.5703125" style="20" customWidth="1"/>
    <col min="10516" max="10516" width="1.5703125" style="20" customWidth="1"/>
    <col min="10517" max="10517" width="13.5703125" style="20" customWidth="1"/>
    <col min="10518" max="10518" width="1.5703125" style="20" customWidth="1"/>
    <col min="10519" max="10519" width="14.5703125" style="20" customWidth="1"/>
    <col min="10520" max="10520" width="1.28515625" style="20" customWidth="1"/>
    <col min="10521" max="10521" width="1.5703125" style="20" customWidth="1"/>
    <col min="10522" max="10522" width="13.5703125" style="20" customWidth="1"/>
    <col min="10523" max="10523" width="1.5703125" style="20" customWidth="1"/>
    <col min="10524" max="10524" width="13.5703125" style="20" customWidth="1"/>
    <col min="10525" max="10525" width="1.5703125" style="20" customWidth="1"/>
    <col min="10526" max="10526" width="13.5703125" style="20" customWidth="1"/>
    <col min="10527" max="10527" width="1.5703125" style="20" customWidth="1"/>
    <col min="10528" max="10529" width="0" style="20" hidden="1" customWidth="1"/>
    <col min="10530" max="10530" width="13.5703125" style="20" customWidth="1"/>
    <col min="10531" max="10531" width="1.5703125" style="20" customWidth="1"/>
    <col min="10532" max="10532" width="13.5703125" style="20" customWidth="1"/>
    <col min="10533" max="10533" width="1.5703125" style="20" customWidth="1"/>
    <col min="10534" max="10534" width="15.28515625" style="20" customWidth="1"/>
    <col min="10535" max="10535" width="1.5703125" style="20" customWidth="1"/>
    <col min="10536" max="10536" width="0" style="20" hidden="1" customWidth="1"/>
    <col min="10537" max="10537" width="1.5703125" style="20" customWidth="1"/>
    <col min="10538" max="10538" width="22.140625" style="20" customWidth="1"/>
    <col min="10539" max="10539" width="1.5703125" style="20" customWidth="1"/>
    <col min="10540" max="10540" width="7.5703125" style="20" customWidth="1"/>
    <col min="10541" max="10541" width="8.42578125" style="20" customWidth="1"/>
    <col min="10542" max="10542" width="1.5703125" style="20" customWidth="1"/>
    <col min="10543" max="10543" width="38.85546875" style="20" customWidth="1"/>
    <col min="10544" max="10752" width="12.7109375" style="20"/>
    <col min="10753" max="10753" width="5" style="20" customWidth="1"/>
    <col min="10754" max="10754" width="1.5703125" style="20" customWidth="1"/>
    <col min="10755" max="10755" width="19.5703125" style="20" customWidth="1"/>
    <col min="10756" max="10756" width="1.5703125" style="20" customWidth="1"/>
    <col min="10757" max="10757" width="0" style="20" hidden="1" customWidth="1"/>
    <col min="10758" max="10758" width="1.5703125" style="20" customWidth="1"/>
    <col min="10759" max="10759" width="13.5703125" style="20" customWidth="1"/>
    <col min="10760" max="10760" width="1.5703125" style="20" customWidth="1"/>
    <col min="10761" max="10761" width="13.5703125" style="20" customWidth="1"/>
    <col min="10762" max="10762" width="1.5703125" style="20" customWidth="1"/>
    <col min="10763" max="10763" width="13.5703125" style="20" customWidth="1"/>
    <col min="10764" max="10764" width="1.5703125" style="20" customWidth="1"/>
    <col min="10765" max="10765" width="13.5703125" style="20" customWidth="1"/>
    <col min="10766" max="10766" width="1.5703125" style="20" customWidth="1"/>
    <col min="10767" max="10767" width="13.5703125" style="20" customWidth="1"/>
    <col min="10768" max="10768" width="1.5703125" style="20" customWidth="1"/>
    <col min="10769" max="10769" width="13.5703125" style="20" customWidth="1"/>
    <col min="10770" max="10770" width="1.5703125" style="20" customWidth="1"/>
    <col min="10771" max="10771" width="13.5703125" style="20" customWidth="1"/>
    <col min="10772" max="10772" width="1.5703125" style="20" customWidth="1"/>
    <col min="10773" max="10773" width="13.5703125" style="20" customWidth="1"/>
    <col min="10774" max="10774" width="1.5703125" style="20" customWidth="1"/>
    <col min="10775" max="10775" width="14.5703125" style="20" customWidth="1"/>
    <col min="10776" max="10776" width="1.28515625" style="20" customWidth="1"/>
    <col min="10777" max="10777" width="1.5703125" style="20" customWidth="1"/>
    <col min="10778" max="10778" width="13.5703125" style="20" customWidth="1"/>
    <col min="10779" max="10779" width="1.5703125" style="20" customWidth="1"/>
    <col min="10780" max="10780" width="13.5703125" style="20" customWidth="1"/>
    <col min="10781" max="10781" width="1.5703125" style="20" customWidth="1"/>
    <col min="10782" max="10782" width="13.5703125" style="20" customWidth="1"/>
    <col min="10783" max="10783" width="1.5703125" style="20" customWidth="1"/>
    <col min="10784" max="10785" width="0" style="20" hidden="1" customWidth="1"/>
    <col min="10786" max="10786" width="13.5703125" style="20" customWidth="1"/>
    <col min="10787" max="10787" width="1.5703125" style="20" customWidth="1"/>
    <col min="10788" max="10788" width="13.5703125" style="20" customWidth="1"/>
    <col min="10789" max="10789" width="1.5703125" style="20" customWidth="1"/>
    <col min="10790" max="10790" width="15.28515625" style="20" customWidth="1"/>
    <col min="10791" max="10791" width="1.5703125" style="20" customWidth="1"/>
    <col min="10792" max="10792" width="0" style="20" hidden="1" customWidth="1"/>
    <col min="10793" max="10793" width="1.5703125" style="20" customWidth="1"/>
    <col min="10794" max="10794" width="22.140625" style="20" customWidth="1"/>
    <col min="10795" max="10795" width="1.5703125" style="20" customWidth="1"/>
    <col min="10796" max="10796" width="7.5703125" style="20" customWidth="1"/>
    <col min="10797" max="10797" width="8.42578125" style="20" customWidth="1"/>
    <col min="10798" max="10798" width="1.5703125" style="20" customWidth="1"/>
    <col min="10799" max="10799" width="38.85546875" style="20" customWidth="1"/>
    <col min="10800" max="11008" width="12.7109375" style="20"/>
    <col min="11009" max="11009" width="5" style="20" customWidth="1"/>
    <col min="11010" max="11010" width="1.5703125" style="20" customWidth="1"/>
    <col min="11011" max="11011" width="19.5703125" style="20" customWidth="1"/>
    <col min="11012" max="11012" width="1.5703125" style="20" customWidth="1"/>
    <col min="11013" max="11013" width="0" style="20" hidden="1" customWidth="1"/>
    <col min="11014" max="11014" width="1.5703125" style="20" customWidth="1"/>
    <col min="11015" max="11015" width="13.5703125" style="20" customWidth="1"/>
    <col min="11016" max="11016" width="1.5703125" style="20" customWidth="1"/>
    <col min="11017" max="11017" width="13.5703125" style="20" customWidth="1"/>
    <col min="11018" max="11018" width="1.5703125" style="20" customWidth="1"/>
    <col min="11019" max="11019" width="13.5703125" style="20" customWidth="1"/>
    <col min="11020" max="11020" width="1.5703125" style="20" customWidth="1"/>
    <col min="11021" max="11021" width="13.5703125" style="20" customWidth="1"/>
    <col min="11022" max="11022" width="1.5703125" style="20" customWidth="1"/>
    <col min="11023" max="11023" width="13.5703125" style="20" customWidth="1"/>
    <col min="11024" max="11024" width="1.5703125" style="20" customWidth="1"/>
    <col min="11025" max="11025" width="13.5703125" style="20" customWidth="1"/>
    <col min="11026" max="11026" width="1.5703125" style="20" customWidth="1"/>
    <col min="11027" max="11027" width="13.5703125" style="20" customWidth="1"/>
    <col min="11028" max="11028" width="1.5703125" style="20" customWidth="1"/>
    <col min="11029" max="11029" width="13.5703125" style="20" customWidth="1"/>
    <col min="11030" max="11030" width="1.5703125" style="20" customWidth="1"/>
    <col min="11031" max="11031" width="14.5703125" style="20" customWidth="1"/>
    <col min="11032" max="11032" width="1.28515625" style="20" customWidth="1"/>
    <col min="11033" max="11033" width="1.5703125" style="20" customWidth="1"/>
    <col min="11034" max="11034" width="13.5703125" style="20" customWidth="1"/>
    <col min="11035" max="11035" width="1.5703125" style="20" customWidth="1"/>
    <col min="11036" max="11036" width="13.5703125" style="20" customWidth="1"/>
    <col min="11037" max="11037" width="1.5703125" style="20" customWidth="1"/>
    <col min="11038" max="11038" width="13.5703125" style="20" customWidth="1"/>
    <col min="11039" max="11039" width="1.5703125" style="20" customWidth="1"/>
    <col min="11040" max="11041" width="0" style="20" hidden="1" customWidth="1"/>
    <col min="11042" max="11042" width="13.5703125" style="20" customWidth="1"/>
    <col min="11043" max="11043" width="1.5703125" style="20" customWidth="1"/>
    <col min="11044" max="11044" width="13.5703125" style="20" customWidth="1"/>
    <col min="11045" max="11045" width="1.5703125" style="20" customWidth="1"/>
    <col min="11046" max="11046" width="15.28515625" style="20" customWidth="1"/>
    <col min="11047" max="11047" width="1.5703125" style="20" customWidth="1"/>
    <col min="11048" max="11048" width="0" style="20" hidden="1" customWidth="1"/>
    <col min="11049" max="11049" width="1.5703125" style="20" customWidth="1"/>
    <col min="11050" max="11050" width="22.140625" style="20" customWidth="1"/>
    <col min="11051" max="11051" width="1.5703125" style="20" customWidth="1"/>
    <col min="11052" max="11052" width="7.5703125" style="20" customWidth="1"/>
    <col min="11053" max="11053" width="8.42578125" style="20" customWidth="1"/>
    <col min="11054" max="11054" width="1.5703125" style="20" customWidth="1"/>
    <col min="11055" max="11055" width="38.85546875" style="20" customWidth="1"/>
    <col min="11056" max="11264" width="12.7109375" style="20"/>
    <col min="11265" max="11265" width="5" style="20" customWidth="1"/>
    <col min="11266" max="11266" width="1.5703125" style="20" customWidth="1"/>
    <col min="11267" max="11267" width="19.5703125" style="20" customWidth="1"/>
    <col min="11268" max="11268" width="1.5703125" style="20" customWidth="1"/>
    <col min="11269" max="11269" width="0" style="20" hidden="1" customWidth="1"/>
    <col min="11270" max="11270" width="1.5703125" style="20" customWidth="1"/>
    <col min="11271" max="11271" width="13.5703125" style="20" customWidth="1"/>
    <col min="11272" max="11272" width="1.5703125" style="20" customWidth="1"/>
    <col min="11273" max="11273" width="13.5703125" style="20" customWidth="1"/>
    <col min="11274" max="11274" width="1.5703125" style="20" customWidth="1"/>
    <col min="11275" max="11275" width="13.5703125" style="20" customWidth="1"/>
    <col min="11276" max="11276" width="1.5703125" style="20" customWidth="1"/>
    <col min="11277" max="11277" width="13.5703125" style="20" customWidth="1"/>
    <col min="11278" max="11278" width="1.5703125" style="20" customWidth="1"/>
    <col min="11279" max="11279" width="13.5703125" style="20" customWidth="1"/>
    <col min="11280" max="11280" width="1.5703125" style="20" customWidth="1"/>
    <col min="11281" max="11281" width="13.5703125" style="20" customWidth="1"/>
    <col min="11282" max="11282" width="1.5703125" style="20" customWidth="1"/>
    <col min="11283" max="11283" width="13.5703125" style="20" customWidth="1"/>
    <col min="11284" max="11284" width="1.5703125" style="20" customWidth="1"/>
    <col min="11285" max="11285" width="13.5703125" style="20" customWidth="1"/>
    <col min="11286" max="11286" width="1.5703125" style="20" customWidth="1"/>
    <col min="11287" max="11287" width="14.5703125" style="20" customWidth="1"/>
    <col min="11288" max="11288" width="1.28515625" style="20" customWidth="1"/>
    <col min="11289" max="11289" width="1.5703125" style="20" customWidth="1"/>
    <col min="11290" max="11290" width="13.5703125" style="20" customWidth="1"/>
    <col min="11291" max="11291" width="1.5703125" style="20" customWidth="1"/>
    <col min="11292" max="11292" width="13.5703125" style="20" customWidth="1"/>
    <col min="11293" max="11293" width="1.5703125" style="20" customWidth="1"/>
    <col min="11294" max="11294" width="13.5703125" style="20" customWidth="1"/>
    <col min="11295" max="11295" width="1.5703125" style="20" customWidth="1"/>
    <col min="11296" max="11297" width="0" style="20" hidden="1" customWidth="1"/>
    <col min="11298" max="11298" width="13.5703125" style="20" customWidth="1"/>
    <col min="11299" max="11299" width="1.5703125" style="20" customWidth="1"/>
    <col min="11300" max="11300" width="13.5703125" style="20" customWidth="1"/>
    <col min="11301" max="11301" width="1.5703125" style="20" customWidth="1"/>
    <col min="11302" max="11302" width="15.28515625" style="20" customWidth="1"/>
    <col min="11303" max="11303" width="1.5703125" style="20" customWidth="1"/>
    <col min="11304" max="11304" width="0" style="20" hidden="1" customWidth="1"/>
    <col min="11305" max="11305" width="1.5703125" style="20" customWidth="1"/>
    <col min="11306" max="11306" width="22.140625" style="20" customWidth="1"/>
    <col min="11307" max="11307" width="1.5703125" style="20" customWidth="1"/>
    <col min="11308" max="11308" width="7.5703125" style="20" customWidth="1"/>
    <col min="11309" max="11309" width="8.42578125" style="20" customWidth="1"/>
    <col min="11310" max="11310" width="1.5703125" style="20" customWidth="1"/>
    <col min="11311" max="11311" width="38.85546875" style="20" customWidth="1"/>
    <col min="11312" max="11520" width="12.7109375" style="20"/>
    <col min="11521" max="11521" width="5" style="20" customWidth="1"/>
    <col min="11522" max="11522" width="1.5703125" style="20" customWidth="1"/>
    <col min="11523" max="11523" width="19.5703125" style="20" customWidth="1"/>
    <col min="11524" max="11524" width="1.5703125" style="20" customWidth="1"/>
    <col min="11525" max="11525" width="0" style="20" hidden="1" customWidth="1"/>
    <col min="11526" max="11526" width="1.5703125" style="20" customWidth="1"/>
    <col min="11527" max="11527" width="13.5703125" style="20" customWidth="1"/>
    <col min="11528" max="11528" width="1.5703125" style="20" customWidth="1"/>
    <col min="11529" max="11529" width="13.5703125" style="20" customWidth="1"/>
    <col min="11530" max="11530" width="1.5703125" style="20" customWidth="1"/>
    <col min="11531" max="11531" width="13.5703125" style="20" customWidth="1"/>
    <col min="11532" max="11532" width="1.5703125" style="20" customWidth="1"/>
    <col min="11533" max="11533" width="13.5703125" style="20" customWidth="1"/>
    <col min="11534" max="11534" width="1.5703125" style="20" customWidth="1"/>
    <col min="11535" max="11535" width="13.5703125" style="20" customWidth="1"/>
    <col min="11536" max="11536" width="1.5703125" style="20" customWidth="1"/>
    <col min="11537" max="11537" width="13.5703125" style="20" customWidth="1"/>
    <col min="11538" max="11538" width="1.5703125" style="20" customWidth="1"/>
    <col min="11539" max="11539" width="13.5703125" style="20" customWidth="1"/>
    <col min="11540" max="11540" width="1.5703125" style="20" customWidth="1"/>
    <col min="11541" max="11541" width="13.5703125" style="20" customWidth="1"/>
    <col min="11542" max="11542" width="1.5703125" style="20" customWidth="1"/>
    <col min="11543" max="11543" width="14.5703125" style="20" customWidth="1"/>
    <col min="11544" max="11544" width="1.28515625" style="20" customWidth="1"/>
    <col min="11545" max="11545" width="1.5703125" style="20" customWidth="1"/>
    <col min="11546" max="11546" width="13.5703125" style="20" customWidth="1"/>
    <col min="11547" max="11547" width="1.5703125" style="20" customWidth="1"/>
    <col min="11548" max="11548" width="13.5703125" style="20" customWidth="1"/>
    <col min="11549" max="11549" width="1.5703125" style="20" customWidth="1"/>
    <col min="11550" max="11550" width="13.5703125" style="20" customWidth="1"/>
    <col min="11551" max="11551" width="1.5703125" style="20" customWidth="1"/>
    <col min="11552" max="11553" width="0" style="20" hidden="1" customWidth="1"/>
    <col min="11554" max="11554" width="13.5703125" style="20" customWidth="1"/>
    <col min="11555" max="11555" width="1.5703125" style="20" customWidth="1"/>
    <col min="11556" max="11556" width="13.5703125" style="20" customWidth="1"/>
    <col min="11557" max="11557" width="1.5703125" style="20" customWidth="1"/>
    <col min="11558" max="11558" width="15.28515625" style="20" customWidth="1"/>
    <col min="11559" max="11559" width="1.5703125" style="20" customWidth="1"/>
    <col min="11560" max="11560" width="0" style="20" hidden="1" customWidth="1"/>
    <col min="11561" max="11561" width="1.5703125" style="20" customWidth="1"/>
    <col min="11562" max="11562" width="22.140625" style="20" customWidth="1"/>
    <col min="11563" max="11563" width="1.5703125" style="20" customWidth="1"/>
    <col min="11564" max="11564" width="7.5703125" style="20" customWidth="1"/>
    <col min="11565" max="11565" width="8.42578125" style="20" customWidth="1"/>
    <col min="11566" max="11566" width="1.5703125" style="20" customWidth="1"/>
    <col min="11567" max="11567" width="38.85546875" style="20" customWidth="1"/>
    <col min="11568" max="11776" width="12.7109375" style="20"/>
    <col min="11777" max="11777" width="5" style="20" customWidth="1"/>
    <col min="11778" max="11778" width="1.5703125" style="20" customWidth="1"/>
    <col min="11779" max="11779" width="19.5703125" style="20" customWidth="1"/>
    <col min="11780" max="11780" width="1.5703125" style="20" customWidth="1"/>
    <col min="11781" max="11781" width="0" style="20" hidden="1" customWidth="1"/>
    <col min="11782" max="11782" width="1.5703125" style="20" customWidth="1"/>
    <col min="11783" max="11783" width="13.5703125" style="20" customWidth="1"/>
    <col min="11784" max="11784" width="1.5703125" style="20" customWidth="1"/>
    <col min="11785" max="11785" width="13.5703125" style="20" customWidth="1"/>
    <col min="11786" max="11786" width="1.5703125" style="20" customWidth="1"/>
    <col min="11787" max="11787" width="13.5703125" style="20" customWidth="1"/>
    <col min="11788" max="11788" width="1.5703125" style="20" customWidth="1"/>
    <col min="11789" max="11789" width="13.5703125" style="20" customWidth="1"/>
    <col min="11790" max="11790" width="1.5703125" style="20" customWidth="1"/>
    <col min="11791" max="11791" width="13.5703125" style="20" customWidth="1"/>
    <col min="11792" max="11792" width="1.5703125" style="20" customWidth="1"/>
    <col min="11793" max="11793" width="13.5703125" style="20" customWidth="1"/>
    <col min="11794" max="11794" width="1.5703125" style="20" customWidth="1"/>
    <col min="11795" max="11795" width="13.5703125" style="20" customWidth="1"/>
    <col min="11796" max="11796" width="1.5703125" style="20" customWidth="1"/>
    <col min="11797" max="11797" width="13.5703125" style="20" customWidth="1"/>
    <col min="11798" max="11798" width="1.5703125" style="20" customWidth="1"/>
    <col min="11799" max="11799" width="14.5703125" style="20" customWidth="1"/>
    <col min="11800" max="11800" width="1.28515625" style="20" customWidth="1"/>
    <col min="11801" max="11801" width="1.5703125" style="20" customWidth="1"/>
    <col min="11802" max="11802" width="13.5703125" style="20" customWidth="1"/>
    <col min="11803" max="11803" width="1.5703125" style="20" customWidth="1"/>
    <col min="11804" max="11804" width="13.5703125" style="20" customWidth="1"/>
    <col min="11805" max="11805" width="1.5703125" style="20" customWidth="1"/>
    <col min="11806" max="11806" width="13.5703125" style="20" customWidth="1"/>
    <col min="11807" max="11807" width="1.5703125" style="20" customWidth="1"/>
    <col min="11808" max="11809" width="0" style="20" hidden="1" customWidth="1"/>
    <col min="11810" max="11810" width="13.5703125" style="20" customWidth="1"/>
    <col min="11811" max="11811" width="1.5703125" style="20" customWidth="1"/>
    <col min="11812" max="11812" width="13.5703125" style="20" customWidth="1"/>
    <col min="11813" max="11813" width="1.5703125" style="20" customWidth="1"/>
    <col min="11814" max="11814" width="15.28515625" style="20" customWidth="1"/>
    <col min="11815" max="11815" width="1.5703125" style="20" customWidth="1"/>
    <col min="11816" max="11816" width="0" style="20" hidden="1" customWidth="1"/>
    <col min="11817" max="11817" width="1.5703125" style="20" customWidth="1"/>
    <col min="11818" max="11818" width="22.140625" style="20" customWidth="1"/>
    <col min="11819" max="11819" width="1.5703125" style="20" customWidth="1"/>
    <col min="11820" max="11820" width="7.5703125" style="20" customWidth="1"/>
    <col min="11821" max="11821" width="8.42578125" style="20" customWidth="1"/>
    <col min="11822" max="11822" width="1.5703125" style="20" customWidth="1"/>
    <col min="11823" max="11823" width="38.85546875" style="20" customWidth="1"/>
    <col min="11824" max="12032" width="12.7109375" style="20"/>
    <col min="12033" max="12033" width="5" style="20" customWidth="1"/>
    <col min="12034" max="12034" width="1.5703125" style="20" customWidth="1"/>
    <col min="12035" max="12035" width="19.5703125" style="20" customWidth="1"/>
    <col min="12036" max="12036" width="1.5703125" style="20" customWidth="1"/>
    <col min="12037" max="12037" width="0" style="20" hidden="1" customWidth="1"/>
    <col min="12038" max="12038" width="1.5703125" style="20" customWidth="1"/>
    <col min="12039" max="12039" width="13.5703125" style="20" customWidth="1"/>
    <col min="12040" max="12040" width="1.5703125" style="20" customWidth="1"/>
    <col min="12041" max="12041" width="13.5703125" style="20" customWidth="1"/>
    <col min="12042" max="12042" width="1.5703125" style="20" customWidth="1"/>
    <col min="12043" max="12043" width="13.5703125" style="20" customWidth="1"/>
    <col min="12044" max="12044" width="1.5703125" style="20" customWidth="1"/>
    <col min="12045" max="12045" width="13.5703125" style="20" customWidth="1"/>
    <col min="12046" max="12046" width="1.5703125" style="20" customWidth="1"/>
    <col min="12047" max="12047" width="13.5703125" style="20" customWidth="1"/>
    <col min="12048" max="12048" width="1.5703125" style="20" customWidth="1"/>
    <col min="12049" max="12049" width="13.5703125" style="20" customWidth="1"/>
    <col min="12050" max="12050" width="1.5703125" style="20" customWidth="1"/>
    <col min="12051" max="12051" width="13.5703125" style="20" customWidth="1"/>
    <col min="12052" max="12052" width="1.5703125" style="20" customWidth="1"/>
    <col min="12053" max="12053" width="13.5703125" style="20" customWidth="1"/>
    <col min="12054" max="12054" width="1.5703125" style="20" customWidth="1"/>
    <col min="12055" max="12055" width="14.5703125" style="20" customWidth="1"/>
    <col min="12056" max="12056" width="1.28515625" style="20" customWidth="1"/>
    <col min="12057" max="12057" width="1.5703125" style="20" customWidth="1"/>
    <col min="12058" max="12058" width="13.5703125" style="20" customWidth="1"/>
    <col min="12059" max="12059" width="1.5703125" style="20" customWidth="1"/>
    <col min="12060" max="12060" width="13.5703125" style="20" customWidth="1"/>
    <col min="12061" max="12061" width="1.5703125" style="20" customWidth="1"/>
    <col min="12062" max="12062" width="13.5703125" style="20" customWidth="1"/>
    <col min="12063" max="12063" width="1.5703125" style="20" customWidth="1"/>
    <col min="12064" max="12065" width="0" style="20" hidden="1" customWidth="1"/>
    <col min="12066" max="12066" width="13.5703125" style="20" customWidth="1"/>
    <col min="12067" max="12067" width="1.5703125" style="20" customWidth="1"/>
    <col min="12068" max="12068" width="13.5703125" style="20" customWidth="1"/>
    <col min="12069" max="12069" width="1.5703125" style="20" customWidth="1"/>
    <col min="12070" max="12070" width="15.28515625" style="20" customWidth="1"/>
    <col min="12071" max="12071" width="1.5703125" style="20" customWidth="1"/>
    <col min="12072" max="12072" width="0" style="20" hidden="1" customWidth="1"/>
    <col min="12073" max="12073" width="1.5703125" style="20" customWidth="1"/>
    <col min="12074" max="12074" width="22.140625" style="20" customWidth="1"/>
    <col min="12075" max="12075" width="1.5703125" style="20" customWidth="1"/>
    <col min="12076" max="12076" width="7.5703125" style="20" customWidth="1"/>
    <col min="12077" max="12077" width="8.42578125" style="20" customWidth="1"/>
    <col min="12078" max="12078" width="1.5703125" style="20" customWidth="1"/>
    <col min="12079" max="12079" width="38.85546875" style="20" customWidth="1"/>
    <col min="12080" max="12288" width="12.7109375" style="20"/>
    <col min="12289" max="12289" width="5" style="20" customWidth="1"/>
    <col min="12290" max="12290" width="1.5703125" style="20" customWidth="1"/>
    <col min="12291" max="12291" width="19.5703125" style="20" customWidth="1"/>
    <col min="12292" max="12292" width="1.5703125" style="20" customWidth="1"/>
    <col min="12293" max="12293" width="0" style="20" hidden="1" customWidth="1"/>
    <col min="12294" max="12294" width="1.5703125" style="20" customWidth="1"/>
    <col min="12295" max="12295" width="13.5703125" style="20" customWidth="1"/>
    <col min="12296" max="12296" width="1.5703125" style="20" customWidth="1"/>
    <col min="12297" max="12297" width="13.5703125" style="20" customWidth="1"/>
    <col min="12298" max="12298" width="1.5703125" style="20" customWidth="1"/>
    <col min="12299" max="12299" width="13.5703125" style="20" customWidth="1"/>
    <col min="12300" max="12300" width="1.5703125" style="20" customWidth="1"/>
    <col min="12301" max="12301" width="13.5703125" style="20" customWidth="1"/>
    <col min="12302" max="12302" width="1.5703125" style="20" customWidth="1"/>
    <col min="12303" max="12303" width="13.5703125" style="20" customWidth="1"/>
    <col min="12304" max="12304" width="1.5703125" style="20" customWidth="1"/>
    <col min="12305" max="12305" width="13.5703125" style="20" customWidth="1"/>
    <col min="12306" max="12306" width="1.5703125" style="20" customWidth="1"/>
    <col min="12307" max="12307" width="13.5703125" style="20" customWidth="1"/>
    <col min="12308" max="12308" width="1.5703125" style="20" customWidth="1"/>
    <col min="12309" max="12309" width="13.5703125" style="20" customWidth="1"/>
    <col min="12310" max="12310" width="1.5703125" style="20" customWidth="1"/>
    <col min="12311" max="12311" width="14.5703125" style="20" customWidth="1"/>
    <col min="12312" max="12312" width="1.28515625" style="20" customWidth="1"/>
    <col min="12313" max="12313" width="1.5703125" style="20" customWidth="1"/>
    <col min="12314" max="12314" width="13.5703125" style="20" customWidth="1"/>
    <col min="12315" max="12315" width="1.5703125" style="20" customWidth="1"/>
    <col min="12316" max="12316" width="13.5703125" style="20" customWidth="1"/>
    <col min="12317" max="12317" width="1.5703125" style="20" customWidth="1"/>
    <col min="12318" max="12318" width="13.5703125" style="20" customWidth="1"/>
    <col min="12319" max="12319" width="1.5703125" style="20" customWidth="1"/>
    <col min="12320" max="12321" width="0" style="20" hidden="1" customWidth="1"/>
    <col min="12322" max="12322" width="13.5703125" style="20" customWidth="1"/>
    <col min="12323" max="12323" width="1.5703125" style="20" customWidth="1"/>
    <col min="12324" max="12324" width="13.5703125" style="20" customWidth="1"/>
    <col min="12325" max="12325" width="1.5703125" style="20" customWidth="1"/>
    <col min="12326" max="12326" width="15.28515625" style="20" customWidth="1"/>
    <col min="12327" max="12327" width="1.5703125" style="20" customWidth="1"/>
    <col min="12328" max="12328" width="0" style="20" hidden="1" customWidth="1"/>
    <col min="12329" max="12329" width="1.5703125" style="20" customWidth="1"/>
    <col min="12330" max="12330" width="22.140625" style="20" customWidth="1"/>
    <col min="12331" max="12331" width="1.5703125" style="20" customWidth="1"/>
    <col min="12332" max="12332" width="7.5703125" style="20" customWidth="1"/>
    <col min="12333" max="12333" width="8.42578125" style="20" customWidth="1"/>
    <col min="12334" max="12334" width="1.5703125" style="20" customWidth="1"/>
    <col min="12335" max="12335" width="38.85546875" style="20" customWidth="1"/>
    <col min="12336" max="12544" width="12.7109375" style="20"/>
    <col min="12545" max="12545" width="5" style="20" customWidth="1"/>
    <col min="12546" max="12546" width="1.5703125" style="20" customWidth="1"/>
    <col min="12547" max="12547" width="19.5703125" style="20" customWidth="1"/>
    <col min="12548" max="12548" width="1.5703125" style="20" customWidth="1"/>
    <col min="12549" max="12549" width="0" style="20" hidden="1" customWidth="1"/>
    <col min="12550" max="12550" width="1.5703125" style="20" customWidth="1"/>
    <col min="12551" max="12551" width="13.5703125" style="20" customWidth="1"/>
    <col min="12552" max="12552" width="1.5703125" style="20" customWidth="1"/>
    <col min="12553" max="12553" width="13.5703125" style="20" customWidth="1"/>
    <col min="12554" max="12554" width="1.5703125" style="20" customWidth="1"/>
    <col min="12555" max="12555" width="13.5703125" style="20" customWidth="1"/>
    <col min="12556" max="12556" width="1.5703125" style="20" customWidth="1"/>
    <col min="12557" max="12557" width="13.5703125" style="20" customWidth="1"/>
    <col min="12558" max="12558" width="1.5703125" style="20" customWidth="1"/>
    <col min="12559" max="12559" width="13.5703125" style="20" customWidth="1"/>
    <col min="12560" max="12560" width="1.5703125" style="20" customWidth="1"/>
    <col min="12561" max="12561" width="13.5703125" style="20" customWidth="1"/>
    <col min="12562" max="12562" width="1.5703125" style="20" customWidth="1"/>
    <col min="12563" max="12563" width="13.5703125" style="20" customWidth="1"/>
    <col min="12564" max="12564" width="1.5703125" style="20" customWidth="1"/>
    <col min="12565" max="12565" width="13.5703125" style="20" customWidth="1"/>
    <col min="12566" max="12566" width="1.5703125" style="20" customWidth="1"/>
    <col min="12567" max="12567" width="14.5703125" style="20" customWidth="1"/>
    <col min="12568" max="12568" width="1.28515625" style="20" customWidth="1"/>
    <col min="12569" max="12569" width="1.5703125" style="20" customWidth="1"/>
    <col min="12570" max="12570" width="13.5703125" style="20" customWidth="1"/>
    <col min="12571" max="12571" width="1.5703125" style="20" customWidth="1"/>
    <col min="12572" max="12572" width="13.5703125" style="20" customWidth="1"/>
    <col min="12573" max="12573" width="1.5703125" style="20" customWidth="1"/>
    <col min="12574" max="12574" width="13.5703125" style="20" customWidth="1"/>
    <col min="12575" max="12575" width="1.5703125" style="20" customWidth="1"/>
    <col min="12576" max="12577" width="0" style="20" hidden="1" customWidth="1"/>
    <col min="12578" max="12578" width="13.5703125" style="20" customWidth="1"/>
    <col min="12579" max="12579" width="1.5703125" style="20" customWidth="1"/>
    <col min="12580" max="12580" width="13.5703125" style="20" customWidth="1"/>
    <col min="12581" max="12581" width="1.5703125" style="20" customWidth="1"/>
    <col min="12582" max="12582" width="15.28515625" style="20" customWidth="1"/>
    <col min="12583" max="12583" width="1.5703125" style="20" customWidth="1"/>
    <col min="12584" max="12584" width="0" style="20" hidden="1" customWidth="1"/>
    <col min="12585" max="12585" width="1.5703125" style="20" customWidth="1"/>
    <col min="12586" max="12586" width="22.140625" style="20" customWidth="1"/>
    <col min="12587" max="12587" width="1.5703125" style="20" customWidth="1"/>
    <col min="12588" max="12588" width="7.5703125" style="20" customWidth="1"/>
    <col min="12589" max="12589" width="8.42578125" style="20" customWidth="1"/>
    <col min="12590" max="12590" width="1.5703125" style="20" customWidth="1"/>
    <col min="12591" max="12591" width="38.85546875" style="20" customWidth="1"/>
    <col min="12592" max="12800" width="12.7109375" style="20"/>
    <col min="12801" max="12801" width="5" style="20" customWidth="1"/>
    <col min="12802" max="12802" width="1.5703125" style="20" customWidth="1"/>
    <col min="12803" max="12803" width="19.5703125" style="20" customWidth="1"/>
    <col min="12804" max="12804" width="1.5703125" style="20" customWidth="1"/>
    <col min="12805" max="12805" width="0" style="20" hidden="1" customWidth="1"/>
    <col min="12806" max="12806" width="1.5703125" style="20" customWidth="1"/>
    <col min="12807" max="12807" width="13.5703125" style="20" customWidth="1"/>
    <col min="12808" max="12808" width="1.5703125" style="20" customWidth="1"/>
    <col min="12809" max="12809" width="13.5703125" style="20" customWidth="1"/>
    <col min="12810" max="12810" width="1.5703125" style="20" customWidth="1"/>
    <col min="12811" max="12811" width="13.5703125" style="20" customWidth="1"/>
    <col min="12812" max="12812" width="1.5703125" style="20" customWidth="1"/>
    <col min="12813" max="12813" width="13.5703125" style="20" customWidth="1"/>
    <col min="12814" max="12814" width="1.5703125" style="20" customWidth="1"/>
    <col min="12815" max="12815" width="13.5703125" style="20" customWidth="1"/>
    <col min="12816" max="12816" width="1.5703125" style="20" customWidth="1"/>
    <col min="12817" max="12817" width="13.5703125" style="20" customWidth="1"/>
    <col min="12818" max="12818" width="1.5703125" style="20" customWidth="1"/>
    <col min="12819" max="12819" width="13.5703125" style="20" customWidth="1"/>
    <col min="12820" max="12820" width="1.5703125" style="20" customWidth="1"/>
    <col min="12821" max="12821" width="13.5703125" style="20" customWidth="1"/>
    <col min="12822" max="12822" width="1.5703125" style="20" customWidth="1"/>
    <col min="12823" max="12823" width="14.5703125" style="20" customWidth="1"/>
    <col min="12824" max="12824" width="1.28515625" style="20" customWidth="1"/>
    <col min="12825" max="12825" width="1.5703125" style="20" customWidth="1"/>
    <col min="12826" max="12826" width="13.5703125" style="20" customWidth="1"/>
    <col min="12827" max="12827" width="1.5703125" style="20" customWidth="1"/>
    <col min="12828" max="12828" width="13.5703125" style="20" customWidth="1"/>
    <col min="12829" max="12829" width="1.5703125" style="20" customWidth="1"/>
    <col min="12830" max="12830" width="13.5703125" style="20" customWidth="1"/>
    <col min="12831" max="12831" width="1.5703125" style="20" customWidth="1"/>
    <col min="12832" max="12833" width="0" style="20" hidden="1" customWidth="1"/>
    <col min="12834" max="12834" width="13.5703125" style="20" customWidth="1"/>
    <col min="12835" max="12835" width="1.5703125" style="20" customWidth="1"/>
    <col min="12836" max="12836" width="13.5703125" style="20" customWidth="1"/>
    <col min="12837" max="12837" width="1.5703125" style="20" customWidth="1"/>
    <col min="12838" max="12838" width="15.28515625" style="20" customWidth="1"/>
    <col min="12839" max="12839" width="1.5703125" style="20" customWidth="1"/>
    <col min="12840" max="12840" width="0" style="20" hidden="1" customWidth="1"/>
    <col min="12841" max="12841" width="1.5703125" style="20" customWidth="1"/>
    <col min="12842" max="12842" width="22.140625" style="20" customWidth="1"/>
    <col min="12843" max="12843" width="1.5703125" style="20" customWidth="1"/>
    <col min="12844" max="12844" width="7.5703125" style="20" customWidth="1"/>
    <col min="12845" max="12845" width="8.42578125" style="20" customWidth="1"/>
    <col min="12846" max="12846" width="1.5703125" style="20" customWidth="1"/>
    <col min="12847" max="12847" width="38.85546875" style="20" customWidth="1"/>
    <col min="12848" max="13056" width="12.7109375" style="20"/>
    <col min="13057" max="13057" width="5" style="20" customWidth="1"/>
    <col min="13058" max="13058" width="1.5703125" style="20" customWidth="1"/>
    <col min="13059" max="13059" width="19.5703125" style="20" customWidth="1"/>
    <col min="13060" max="13060" width="1.5703125" style="20" customWidth="1"/>
    <col min="13061" max="13061" width="0" style="20" hidden="1" customWidth="1"/>
    <col min="13062" max="13062" width="1.5703125" style="20" customWidth="1"/>
    <col min="13063" max="13063" width="13.5703125" style="20" customWidth="1"/>
    <col min="13064" max="13064" width="1.5703125" style="20" customWidth="1"/>
    <col min="13065" max="13065" width="13.5703125" style="20" customWidth="1"/>
    <col min="13066" max="13066" width="1.5703125" style="20" customWidth="1"/>
    <col min="13067" max="13067" width="13.5703125" style="20" customWidth="1"/>
    <col min="13068" max="13068" width="1.5703125" style="20" customWidth="1"/>
    <col min="13069" max="13069" width="13.5703125" style="20" customWidth="1"/>
    <col min="13070" max="13070" width="1.5703125" style="20" customWidth="1"/>
    <col min="13071" max="13071" width="13.5703125" style="20" customWidth="1"/>
    <col min="13072" max="13072" width="1.5703125" style="20" customWidth="1"/>
    <col min="13073" max="13073" width="13.5703125" style="20" customWidth="1"/>
    <col min="13074" max="13074" width="1.5703125" style="20" customWidth="1"/>
    <col min="13075" max="13075" width="13.5703125" style="20" customWidth="1"/>
    <col min="13076" max="13076" width="1.5703125" style="20" customWidth="1"/>
    <col min="13077" max="13077" width="13.5703125" style="20" customWidth="1"/>
    <col min="13078" max="13078" width="1.5703125" style="20" customWidth="1"/>
    <col min="13079" max="13079" width="14.5703125" style="20" customWidth="1"/>
    <col min="13080" max="13080" width="1.28515625" style="20" customWidth="1"/>
    <col min="13081" max="13081" width="1.5703125" style="20" customWidth="1"/>
    <col min="13082" max="13082" width="13.5703125" style="20" customWidth="1"/>
    <col min="13083" max="13083" width="1.5703125" style="20" customWidth="1"/>
    <col min="13084" max="13084" width="13.5703125" style="20" customWidth="1"/>
    <col min="13085" max="13085" width="1.5703125" style="20" customWidth="1"/>
    <col min="13086" max="13086" width="13.5703125" style="20" customWidth="1"/>
    <col min="13087" max="13087" width="1.5703125" style="20" customWidth="1"/>
    <col min="13088" max="13089" width="0" style="20" hidden="1" customWidth="1"/>
    <col min="13090" max="13090" width="13.5703125" style="20" customWidth="1"/>
    <col min="13091" max="13091" width="1.5703125" style="20" customWidth="1"/>
    <col min="13092" max="13092" width="13.5703125" style="20" customWidth="1"/>
    <col min="13093" max="13093" width="1.5703125" style="20" customWidth="1"/>
    <col min="13094" max="13094" width="15.28515625" style="20" customWidth="1"/>
    <col min="13095" max="13095" width="1.5703125" style="20" customWidth="1"/>
    <col min="13096" max="13096" width="0" style="20" hidden="1" customWidth="1"/>
    <col min="13097" max="13097" width="1.5703125" style="20" customWidth="1"/>
    <col min="13098" max="13098" width="22.140625" style="20" customWidth="1"/>
    <col min="13099" max="13099" width="1.5703125" style="20" customWidth="1"/>
    <col min="13100" max="13100" width="7.5703125" style="20" customWidth="1"/>
    <col min="13101" max="13101" width="8.42578125" style="20" customWidth="1"/>
    <col min="13102" max="13102" width="1.5703125" style="20" customWidth="1"/>
    <col min="13103" max="13103" width="38.85546875" style="20" customWidth="1"/>
    <col min="13104" max="13312" width="12.7109375" style="20"/>
    <col min="13313" max="13313" width="5" style="20" customWidth="1"/>
    <col min="13314" max="13314" width="1.5703125" style="20" customWidth="1"/>
    <col min="13315" max="13315" width="19.5703125" style="20" customWidth="1"/>
    <col min="13316" max="13316" width="1.5703125" style="20" customWidth="1"/>
    <col min="13317" max="13317" width="0" style="20" hidden="1" customWidth="1"/>
    <col min="13318" max="13318" width="1.5703125" style="20" customWidth="1"/>
    <col min="13319" max="13319" width="13.5703125" style="20" customWidth="1"/>
    <col min="13320" max="13320" width="1.5703125" style="20" customWidth="1"/>
    <col min="13321" max="13321" width="13.5703125" style="20" customWidth="1"/>
    <col min="13322" max="13322" width="1.5703125" style="20" customWidth="1"/>
    <col min="13323" max="13323" width="13.5703125" style="20" customWidth="1"/>
    <col min="13324" max="13324" width="1.5703125" style="20" customWidth="1"/>
    <col min="13325" max="13325" width="13.5703125" style="20" customWidth="1"/>
    <col min="13326" max="13326" width="1.5703125" style="20" customWidth="1"/>
    <col min="13327" max="13327" width="13.5703125" style="20" customWidth="1"/>
    <col min="13328" max="13328" width="1.5703125" style="20" customWidth="1"/>
    <col min="13329" max="13329" width="13.5703125" style="20" customWidth="1"/>
    <col min="13330" max="13330" width="1.5703125" style="20" customWidth="1"/>
    <col min="13331" max="13331" width="13.5703125" style="20" customWidth="1"/>
    <col min="13332" max="13332" width="1.5703125" style="20" customWidth="1"/>
    <col min="13333" max="13333" width="13.5703125" style="20" customWidth="1"/>
    <col min="13334" max="13334" width="1.5703125" style="20" customWidth="1"/>
    <col min="13335" max="13335" width="14.5703125" style="20" customWidth="1"/>
    <col min="13336" max="13336" width="1.28515625" style="20" customWidth="1"/>
    <col min="13337" max="13337" width="1.5703125" style="20" customWidth="1"/>
    <col min="13338" max="13338" width="13.5703125" style="20" customWidth="1"/>
    <col min="13339" max="13339" width="1.5703125" style="20" customWidth="1"/>
    <col min="13340" max="13340" width="13.5703125" style="20" customWidth="1"/>
    <col min="13341" max="13341" width="1.5703125" style="20" customWidth="1"/>
    <col min="13342" max="13342" width="13.5703125" style="20" customWidth="1"/>
    <col min="13343" max="13343" width="1.5703125" style="20" customWidth="1"/>
    <col min="13344" max="13345" width="0" style="20" hidden="1" customWidth="1"/>
    <col min="13346" max="13346" width="13.5703125" style="20" customWidth="1"/>
    <col min="13347" max="13347" width="1.5703125" style="20" customWidth="1"/>
    <col min="13348" max="13348" width="13.5703125" style="20" customWidth="1"/>
    <col min="13349" max="13349" width="1.5703125" style="20" customWidth="1"/>
    <col min="13350" max="13350" width="15.28515625" style="20" customWidth="1"/>
    <col min="13351" max="13351" width="1.5703125" style="20" customWidth="1"/>
    <col min="13352" max="13352" width="0" style="20" hidden="1" customWidth="1"/>
    <col min="13353" max="13353" width="1.5703125" style="20" customWidth="1"/>
    <col min="13354" max="13354" width="22.140625" style="20" customWidth="1"/>
    <col min="13355" max="13355" width="1.5703125" style="20" customWidth="1"/>
    <col min="13356" max="13356" width="7.5703125" style="20" customWidth="1"/>
    <col min="13357" max="13357" width="8.42578125" style="20" customWidth="1"/>
    <col min="13358" max="13358" width="1.5703125" style="20" customWidth="1"/>
    <col min="13359" max="13359" width="38.85546875" style="20" customWidth="1"/>
    <col min="13360" max="13568" width="12.7109375" style="20"/>
    <col min="13569" max="13569" width="5" style="20" customWidth="1"/>
    <col min="13570" max="13570" width="1.5703125" style="20" customWidth="1"/>
    <col min="13571" max="13571" width="19.5703125" style="20" customWidth="1"/>
    <col min="13572" max="13572" width="1.5703125" style="20" customWidth="1"/>
    <col min="13573" max="13573" width="0" style="20" hidden="1" customWidth="1"/>
    <col min="13574" max="13574" width="1.5703125" style="20" customWidth="1"/>
    <col min="13575" max="13575" width="13.5703125" style="20" customWidth="1"/>
    <col min="13576" max="13576" width="1.5703125" style="20" customWidth="1"/>
    <col min="13577" max="13577" width="13.5703125" style="20" customWidth="1"/>
    <col min="13578" max="13578" width="1.5703125" style="20" customWidth="1"/>
    <col min="13579" max="13579" width="13.5703125" style="20" customWidth="1"/>
    <col min="13580" max="13580" width="1.5703125" style="20" customWidth="1"/>
    <col min="13581" max="13581" width="13.5703125" style="20" customWidth="1"/>
    <col min="13582" max="13582" width="1.5703125" style="20" customWidth="1"/>
    <col min="13583" max="13583" width="13.5703125" style="20" customWidth="1"/>
    <col min="13584" max="13584" width="1.5703125" style="20" customWidth="1"/>
    <col min="13585" max="13585" width="13.5703125" style="20" customWidth="1"/>
    <col min="13586" max="13586" width="1.5703125" style="20" customWidth="1"/>
    <col min="13587" max="13587" width="13.5703125" style="20" customWidth="1"/>
    <col min="13588" max="13588" width="1.5703125" style="20" customWidth="1"/>
    <col min="13589" max="13589" width="13.5703125" style="20" customWidth="1"/>
    <col min="13590" max="13590" width="1.5703125" style="20" customWidth="1"/>
    <col min="13591" max="13591" width="14.5703125" style="20" customWidth="1"/>
    <col min="13592" max="13592" width="1.28515625" style="20" customWidth="1"/>
    <col min="13593" max="13593" width="1.5703125" style="20" customWidth="1"/>
    <col min="13594" max="13594" width="13.5703125" style="20" customWidth="1"/>
    <col min="13595" max="13595" width="1.5703125" style="20" customWidth="1"/>
    <col min="13596" max="13596" width="13.5703125" style="20" customWidth="1"/>
    <col min="13597" max="13597" width="1.5703125" style="20" customWidth="1"/>
    <col min="13598" max="13598" width="13.5703125" style="20" customWidth="1"/>
    <col min="13599" max="13599" width="1.5703125" style="20" customWidth="1"/>
    <col min="13600" max="13601" width="0" style="20" hidden="1" customWidth="1"/>
    <col min="13602" max="13602" width="13.5703125" style="20" customWidth="1"/>
    <col min="13603" max="13603" width="1.5703125" style="20" customWidth="1"/>
    <col min="13604" max="13604" width="13.5703125" style="20" customWidth="1"/>
    <col min="13605" max="13605" width="1.5703125" style="20" customWidth="1"/>
    <col min="13606" max="13606" width="15.28515625" style="20" customWidth="1"/>
    <col min="13607" max="13607" width="1.5703125" style="20" customWidth="1"/>
    <col min="13608" max="13608" width="0" style="20" hidden="1" customWidth="1"/>
    <col min="13609" max="13609" width="1.5703125" style="20" customWidth="1"/>
    <col min="13610" max="13610" width="22.140625" style="20" customWidth="1"/>
    <col min="13611" max="13611" width="1.5703125" style="20" customWidth="1"/>
    <col min="13612" max="13612" width="7.5703125" style="20" customWidth="1"/>
    <col min="13613" max="13613" width="8.42578125" style="20" customWidth="1"/>
    <col min="13614" max="13614" width="1.5703125" style="20" customWidth="1"/>
    <col min="13615" max="13615" width="38.85546875" style="20" customWidth="1"/>
    <col min="13616" max="13824" width="12.7109375" style="20"/>
    <col min="13825" max="13825" width="5" style="20" customWidth="1"/>
    <col min="13826" max="13826" width="1.5703125" style="20" customWidth="1"/>
    <col min="13827" max="13827" width="19.5703125" style="20" customWidth="1"/>
    <col min="13828" max="13828" width="1.5703125" style="20" customWidth="1"/>
    <col min="13829" max="13829" width="0" style="20" hidden="1" customWidth="1"/>
    <col min="13830" max="13830" width="1.5703125" style="20" customWidth="1"/>
    <col min="13831" max="13831" width="13.5703125" style="20" customWidth="1"/>
    <col min="13832" max="13832" width="1.5703125" style="20" customWidth="1"/>
    <col min="13833" max="13833" width="13.5703125" style="20" customWidth="1"/>
    <col min="13834" max="13834" width="1.5703125" style="20" customWidth="1"/>
    <col min="13835" max="13835" width="13.5703125" style="20" customWidth="1"/>
    <col min="13836" max="13836" width="1.5703125" style="20" customWidth="1"/>
    <col min="13837" max="13837" width="13.5703125" style="20" customWidth="1"/>
    <col min="13838" max="13838" width="1.5703125" style="20" customWidth="1"/>
    <col min="13839" max="13839" width="13.5703125" style="20" customWidth="1"/>
    <col min="13840" max="13840" width="1.5703125" style="20" customWidth="1"/>
    <col min="13841" max="13841" width="13.5703125" style="20" customWidth="1"/>
    <col min="13842" max="13842" width="1.5703125" style="20" customWidth="1"/>
    <col min="13843" max="13843" width="13.5703125" style="20" customWidth="1"/>
    <col min="13844" max="13844" width="1.5703125" style="20" customWidth="1"/>
    <col min="13845" max="13845" width="13.5703125" style="20" customWidth="1"/>
    <col min="13846" max="13846" width="1.5703125" style="20" customWidth="1"/>
    <col min="13847" max="13847" width="14.5703125" style="20" customWidth="1"/>
    <col min="13848" max="13848" width="1.28515625" style="20" customWidth="1"/>
    <col min="13849" max="13849" width="1.5703125" style="20" customWidth="1"/>
    <col min="13850" max="13850" width="13.5703125" style="20" customWidth="1"/>
    <col min="13851" max="13851" width="1.5703125" style="20" customWidth="1"/>
    <col min="13852" max="13852" width="13.5703125" style="20" customWidth="1"/>
    <col min="13853" max="13853" width="1.5703125" style="20" customWidth="1"/>
    <col min="13854" max="13854" width="13.5703125" style="20" customWidth="1"/>
    <col min="13855" max="13855" width="1.5703125" style="20" customWidth="1"/>
    <col min="13856" max="13857" width="0" style="20" hidden="1" customWidth="1"/>
    <col min="13858" max="13858" width="13.5703125" style="20" customWidth="1"/>
    <col min="13859" max="13859" width="1.5703125" style="20" customWidth="1"/>
    <col min="13860" max="13860" width="13.5703125" style="20" customWidth="1"/>
    <col min="13861" max="13861" width="1.5703125" style="20" customWidth="1"/>
    <col min="13862" max="13862" width="15.28515625" style="20" customWidth="1"/>
    <col min="13863" max="13863" width="1.5703125" style="20" customWidth="1"/>
    <col min="13864" max="13864" width="0" style="20" hidden="1" customWidth="1"/>
    <col min="13865" max="13865" width="1.5703125" style="20" customWidth="1"/>
    <col min="13866" max="13866" width="22.140625" style="20" customWidth="1"/>
    <col min="13867" max="13867" width="1.5703125" style="20" customWidth="1"/>
    <col min="13868" max="13868" width="7.5703125" style="20" customWidth="1"/>
    <col min="13869" max="13869" width="8.42578125" style="20" customWidth="1"/>
    <col min="13870" max="13870" width="1.5703125" style="20" customWidth="1"/>
    <col min="13871" max="13871" width="38.85546875" style="20" customWidth="1"/>
    <col min="13872" max="14080" width="12.7109375" style="20"/>
    <col min="14081" max="14081" width="5" style="20" customWidth="1"/>
    <col min="14082" max="14082" width="1.5703125" style="20" customWidth="1"/>
    <col min="14083" max="14083" width="19.5703125" style="20" customWidth="1"/>
    <col min="14084" max="14084" width="1.5703125" style="20" customWidth="1"/>
    <col min="14085" max="14085" width="0" style="20" hidden="1" customWidth="1"/>
    <col min="14086" max="14086" width="1.5703125" style="20" customWidth="1"/>
    <col min="14087" max="14087" width="13.5703125" style="20" customWidth="1"/>
    <col min="14088" max="14088" width="1.5703125" style="20" customWidth="1"/>
    <col min="14089" max="14089" width="13.5703125" style="20" customWidth="1"/>
    <col min="14090" max="14090" width="1.5703125" style="20" customWidth="1"/>
    <col min="14091" max="14091" width="13.5703125" style="20" customWidth="1"/>
    <col min="14092" max="14092" width="1.5703125" style="20" customWidth="1"/>
    <col min="14093" max="14093" width="13.5703125" style="20" customWidth="1"/>
    <col min="14094" max="14094" width="1.5703125" style="20" customWidth="1"/>
    <col min="14095" max="14095" width="13.5703125" style="20" customWidth="1"/>
    <col min="14096" max="14096" width="1.5703125" style="20" customWidth="1"/>
    <col min="14097" max="14097" width="13.5703125" style="20" customWidth="1"/>
    <col min="14098" max="14098" width="1.5703125" style="20" customWidth="1"/>
    <col min="14099" max="14099" width="13.5703125" style="20" customWidth="1"/>
    <col min="14100" max="14100" width="1.5703125" style="20" customWidth="1"/>
    <col min="14101" max="14101" width="13.5703125" style="20" customWidth="1"/>
    <col min="14102" max="14102" width="1.5703125" style="20" customWidth="1"/>
    <col min="14103" max="14103" width="14.5703125" style="20" customWidth="1"/>
    <col min="14104" max="14104" width="1.28515625" style="20" customWidth="1"/>
    <col min="14105" max="14105" width="1.5703125" style="20" customWidth="1"/>
    <col min="14106" max="14106" width="13.5703125" style="20" customWidth="1"/>
    <col min="14107" max="14107" width="1.5703125" style="20" customWidth="1"/>
    <col min="14108" max="14108" width="13.5703125" style="20" customWidth="1"/>
    <col min="14109" max="14109" width="1.5703125" style="20" customWidth="1"/>
    <col min="14110" max="14110" width="13.5703125" style="20" customWidth="1"/>
    <col min="14111" max="14111" width="1.5703125" style="20" customWidth="1"/>
    <col min="14112" max="14113" width="0" style="20" hidden="1" customWidth="1"/>
    <col min="14114" max="14114" width="13.5703125" style="20" customWidth="1"/>
    <col min="14115" max="14115" width="1.5703125" style="20" customWidth="1"/>
    <col min="14116" max="14116" width="13.5703125" style="20" customWidth="1"/>
    <col min="14117" max="14117" width="1.5703125" style="20" customWidth="1"/>
    <col min="14118" max="14118" width="15.28515625" style="20" customWidth="1"/>
    <col min="14119" max="14119" width="1.5703125" style="20" customWidth="1"/>
    <col min="14120" max="14120" width="0" style="20" hidden="1" customWidth="1"/>
    <col min="14121" max="14121" width="1.5703125" style="20" customWidth="1"/>
    <col min="14122" max="14122" width="22.140625" style="20" customWidth="1"/>
    <col min="14123" max="14123" width="1.5703125" style="20" customWidth="1"/>
    <col min="14124" max="14124" width="7.5703125" style="20" customWidth="1"/>
    <col min="14125" max="14125" width="8.42578125" style="20" customWidth="1"/>
    <col min="14126" max="14126" width="1.5703125" style="20" customWidth="1"/>
    <col min="14127" max="14127" width="38.85546875" style="20" customWidth="1"/>
    <col min="14128" max="14336" width="12.7109375" style="20"/>
    <col min="14337" max="14337" width="5" style="20" customWidth="1"/>
    <col min="14338" max="14338" width="1.5703125" style="20" customWidth="1"/>
    <col min="14339" max="14339" width="19.5703125" style="20" customWidth="1"/>
    <col min="14340" max="14340" width="1.5703125" style="20" customWidth="1"/>
    <col min="14341" max="14341" width="0" style="20" hidden="1" customWidth="1"/>
    <col min="14342" max="14342" width="1.5703125" style="20" customWidth="1"/>
    <col min="14343" max="14343" width="13.5703125" style="20" customWidth="1"/>
    <col min="14344" max="14344" width="1.5703125" style="20" customWidth="1"/>
    <col min="14345" max="14345" width="13.5703125" style="20" customWidth="1"/>
    <col min="14346" max="14346" width="1.5703125" style="20" customWidth="1"/>
    <col min="14347" max="14347" width="13.5703125" style="20" customWidth="1"/>
    <col min="14348" max="14348" width="1.5703125" style="20" customWidth="1"/>
    <col min="14349" max="14349" width="13.5703125" style="20" customWidth="1"/>
    <col min="14350" max="14350" width="1.5703125" style="20" customWidth="1"/>
    <col min="14351" max="14351" width="13.5703125" style="20" customWidth="1"/>
    <col min="14352" max="14352" width="1.5703125" style="20" customWidth="1"/>
    <col min="14353" max="14353" width="13.5703125" style="20" customWidth="1"/>
    <col min="14354" max="14354" width="1.5703125" style="20" customWidth="1"/>
    <col min="14355" max="14355" width="13.5703125" style="20" customWidth="1"/>
    <col min="14356" max="14356" width="1.5703125" style="20" customWidth="1"/>
    <col min="14357" max="14357" width="13.5703125" style="20" customWidth="1"/>
    <col min="14358" max="14358" width="1.5703125" style="20" customWidth="1"/>
    <col min="14359" max="14359" width="14.5703125" style="20" customWidth="1"/>
    <col min="14360" max="14360" width="1.28515625" style="20" customWidth="1"/>
    <col min="14361" max="14361" width="1.5703125" style="20" customWidth="1"/>
    <col min="14362" max="14362" width="13.5703125" style="20" customWidth="1"/>
    <col min="14363" max="14363" width="1.5703125" style="20" customWidth="1"/>
    <col min="14364" max="14364" width="13.5703125" style="20" customWidth="1"/>
    <col min="14365" max="14365" width="1.5703125" style="20" customWidth="1"/>
    <col min="14366" max="14366" width="13.5703125" style="20" customWidth="1"/>
    <col min="14367" max="14367" width="1.5703125" style="20" customWidth="1"/>
    <col min="14368" max="14369" width="0" style="20" hidden="1" customWidth="1"/>
    <col min="14370" max="14370" width="13.5703125" style="20" customWidth="1"/>
    <col min="14371" max="14371" width="1.5703125" style="20" customWidth="1"/>
    <col min="14372" max="14372" width="13.5703125" style="20" customWidth="1"/>
    <col min="14373" max="14373" width="1.5703125" style="20" customWidth="1"/>
    <col min="14374" max="14374" width="15.28515625" style="20" customWidth="1"/>
    <col min="14375" max="14375" width="1.5703125" style="20" customWidth="1"/>
    <col min="14376" max="14376" width="0" style="20" hidden="1" customWidth="1"/>
    <col min="14377" max="14377" width="1.5703125" style="20" customWidth="1"/>
    <col min="14378" max="14378" width="22.140625" style="20" customWidth="1"/>
    <col min="14379" max="14379" width="1.5703125" style="20" customWidth="1"/>
    <col min="14380" max="14380" width="7.5703125" style="20" customWidth="1"/>
    <col min="14381" max="14381" width="8.42578125" style="20" customWidth="1"/>
    <col min="14382" max="14382" width="1.5703125" style="20" customWidth="1"/>
    <col min="14383" max="14383" width="38.85546875" style="20" customWidth="1"/>
    <col min="14384" max="14592" width="12.7109375" style="20"/>
    <col min="14593" max="14593" width="5" style="20" customWidth="1"/>
    <col min="14594" max="14594" width="1.5703125" style="20" customWidth="1"/>
    <col min="14595" max="14595" width="19.5703125" style="20" customWidth="1"/>
    <col min="14596" max="14596" width="1.5703125" style="20" customWidth="1"/>
    <col min="14597" max="14597" width="0" style="20" hidden="1" customWidth="1"/>
    <col min="14598" max="14598" width="1.5703125" style="20" customWidth="1"/>
    <col min="14599" max="14599" width="13.5703125" style="20" customWidth="1"/>
    <col min="14600" max="14600" width="1.5703125" style="20" customWidth="1"/>
    <col min="14601" max="14601" width="13.5703125" style="20" customWidth="1"/>
    <col min="14602" max="14602" width="1.5703125" style="20" customWidth="1"/>
    <col min="14603" max="14603" width="13.5703125" style="20" customWidth="1"/>
    <col min="14604" max="14604" width="1.5703125" style="20" customWidth="1"/>
    <col min="14605" max="14605" width="13.5703125" style="20" customWidth="1"/>
    <col min="14606" max="14606" width="1.5703125" style="20" customWidth="1"/>
    <col min="14607" max="14607" width="13.5703125" style="20" customWidth="1"/>
    <col min="14608" max="14608" width="1.5703125" style="20" customWidth="1"/>
    <col min="14609" max="14609" width="13.5703125" style="20" customWidth="1"/>
    <col min="14610" max="14610" width="1.5703125" style="20" customWidth="1"/>
    <col min="14611" max="14611" width="13.5703125" style="20" customWidth="1"/>
    <col min="14612" max="14612" width="1.5703125" style="20" customWidth="1"/>
    <col min="14613" max="14613" width="13.5703125" style="20" customWidth="1"/>
    <col min="14614" max="14614" width="1.5703125" style="20" customWidth="1"/>
    <col min="14615" max="14615" width="14.5703125" style="20" customWidth="1"/>
    <col min="14616" max="14616" width="1.28515625" style="20" customWidth="1"/>
    <col min="14617" max="14617" width="1.5703125" style="20" customWidth="1"/>
    <col min="14618" max="14618" width="13.5703125" style="20" customWidth="1"/>
    <col min="14619" max="14619" width="1.5703125" style="20" customWidth="1"/>
    <col min="14620" max="14620" width="13.5703125" style="20" customWidth="1"/>
    <col min="14621" max="14621" width="1.5703125" style="20" customWidth="1"/>
    <col min="14622" max="14622" width="13.5703125" style="20" customWidth="1"/>
    <col min="14623" max="14623" width="1.5703125" style="20" customWidth="1"/>
    <col min="14624" max="14625" width="0" style="20" hidden="1" customWidth="1"/>
    <col min="14626" max="14626" width="13.5703125" style="20" customWidth="1"/>
    <col min="14627" max="14627" width="1.5703125" style="20" customWidth="1"/>
    <col min="14628" max="14628" width="13.5703125" style="20" customWidth="1"/>
    <col min="14629" max="14629" width="1.5703125" style="20" customWidth="1"/>
    <col min="14630" max="14630" width="15.28515625" style="20" customWidth="1"/>
    <col min="14631" max="14631" width="1.5703125" style="20" customWidth="1"/>
    <col min="14632" max="14632" width="0" style="20" hidden="1" customWidth="1"/>
    <col min="14633" max="14633" width="1.5703125" style="20" customWidth="1"/>
    <col min="14634" max="14634" width="22.140625" style="20" customWidth="1"/>
    <col min="14635" max="14635" width="1.5703125" style="20" customWidth="1"/>
    <col min="14636" max="14636" width="7.5703125" style="20" customWidth="1"/>
    <col min="14637" max="14637" width="8.42578125" style="20" customWidth="1"/>
    <col min="14638" max="14638" width="1.5703125" style="20" customWidth="1"/>
    <col min="14639" max="14639" width="38.85546875" style="20" customWidth="1"/>
    <col min="14640" max="14848" width="12.7109375" style="20"/>
    <col min="14849" max="14849" width="5" style="20" customWidth="1"/>
    <col min="14850" max="14850" width="1.5703125" style="20" customWidth="1"/>
    <col min="14851" max="14851" width="19.5703125" style="20" customWidth="1"/>
    <col min="14852" max="14852" width="1.5703125" style="20" customWidth="1"/>
    <col min="14853" max="14853" width="0" style="20" hidden="1" customWidth="1"/>
    <col min="14854" max="14854" width="1.5703125" style="20" customWidth="1"/>
    <col min="14855" max="14855" width="13.5703125" style="20" customWidth="1"/>
    <col min="14856" max="14856" width="1.5703125" style="20" customWidth="1"/>
    <col min="14857" max="14857" width="13.5703125" style="20" customWidth="1"/>
    <col min="14858" max="14858" width="1.5703125" style="20" customWidth="1"/>
    <col min="14859" max="14859" width="13.5703125" style="20" customWidth="1"/>
    <col min="14860" max="14860" width="1.5703125" style="20" customWidth="1"/>
    <col min="14861" max="14861" width="13.5703125" style="20" customWidth="1"/>
    <col min="14862" max="14862" width="1.5703125" style="20" customWidth="1"/>
    <col min="14863" max="14863" width="13.5703125" style="20" customWidth="1"/>
    <col min="14864" max="14864" width="1.5703125" style="20" customWidth="1"/>
    <col min="14865" max="14865" width="13.5703125" style="20" customWidth="1"/>
    <col min="14866" max="14866" width="1.5703125" style="20" customWidth="1"/>
    <col min="14867" max="14867" width="13.5703125" style="20" customWidth="1"/>
    <col min="14868" max="14868" width="1.5703125" style="20" customWidth="1"/>
    <col min="14869" max="14869" width="13.5703125" style="20" customWidth="1"/>
    <col min="14870" max="14870" width="1.5703125" style="20" customWidth="1"/>
    <col min="14871" max="14871" width="14.5703125" style="20" customWidth="1"/>
    <col min="14872" max="14872" width="1.28515625" style="20" customWidth="1"/>
    <col min="14873" max="14873" width="1.5703125" style="20" customWidth="1"/>
    <col min="14874" max="14874" width="13.5703125" style="20" customWidth="1"/>
    <col min="14875" max="14875" width="1.5703125" style="20" customWidth="1"/>
    <col min="14876" max="14876" width="13.5703125" style="20" customWidth="1"/>
    <col min="14877" max="14877" width="1.5703125" style="20" customWidth="1"/>
    <col min="14878" max="14878" width="13.5703125" style="20" customWidth="1"/>
    <col min="14879" max="14879" width="1.5703125" style="20" customWidth="1"/>
    <col min="14880" max="14881" width="0" style="20" hidden="1" customWidth="1"/>
    <col min="14882" max="14882" width="13.5703125" style="20" customWidth="1"/>
    <col min="14883" max="14883" width="1.5703125" style="20" customWidth="1"/>
    <col min="14884" max="14884" width="13.5703125" style="20" customWidth="1"/>
    <col min="14885" max="14885" width="1.5703125" style="20" customWidth="1"/>
    <col min="14886" max="14886" width="15.28515625" style="20" customWidth="1"/>
    <col min="14887" max="14887" width="1.5703125" style="20" customWidth="1"/>
    <col min="14888" max="14888" width="0" style="20" hidden="1" customWidth="1"/>
    <col min="14889" max="14889" width="1.5703125" style="20" customWidth="1"/>
    <col min="14890" max="14890" width="22.140625" style="20" customWidth="1"/>
    <col min="14891" max="14891" width="1.5703125" style="20" customWidth="1"/>
    <col min="14892" max="14892" width="7.5703125" style="20" customWidth="1"/>
    <col min="14893" max="14893" width="8.42578125" style="20" customWidth="1"/>
    <col min="14894" max="14894" width="1.5703125" style="20" customWidth="1"/>
    <col min="14895" max="14895" width="38.85546875" style="20" customWidth="1"/>
    <col min="14896" max="15104" width="12.7109375" style="20"/>
    <col min="15105" max="15105" width="5" style="20" customWidth="1"/>
    <col min="15106" max="15106" width="1.5703125" style="20" customWidth="1"/>
    <col min="15107" max="15107" width="19.5703125" style="20" customWidth="1"/>
    <col min="15108" max="15108" width="1.5703125" style="20" customWidth="1"/>
    <col min="15109" max="15109" width="0" style="20" hidden="1" customWidth="1"/>
    <col min="15110" max="15110" width="1.5703125" style="20" customWidth="1"/>
    <col min="15111" max="15111" width="13.5703125" style="20" customWidth="1"/>
    <col min="15112" max="15112" width="1.5703125" style="20" customWidth="1"/>
    <col min="15113" max="15113" width="13.5703125" style="20" customWidth="1"/>
    <col min="15114" max="15114" width="1.5703125" style="20" customWidth="1"/>
    <col min="15115" max="15115" width="13.5703125" style="20" customWidth="1"/>
    <col min="15116" max="15116" width="1.5703125" style="20" customWidth="1"/>
    <col min="15117" max="15117" width="13.5703125" style="20" customWidth="1"/>
    <col min="15118" max="15118" width="1.5703125" style="20" customWidth="1"/>
    <col min="15119" max="15119" width="13.5703125" style="20" customWidth="1"/>
    <col min="15120" max="15120" width="1.5703125" style="20" customWidth="1"/>
    <col min="15121" max="15121" width="13.5703125" style="20" customWidth="1"/>
    <col min="15122" max="15122" width="1.5703125" style="20" customWidth="1"/>
    <col min="15123" max="15123" width="13.5703125" style="20" customWidth="1"/>
    <col min="15124" max="15124" width="1.5703125" style="20" customWidth="1"/>
    <col min="15125" max="15125" width="13.5703125" style="20" customWidth="1"/>
    <col min="15126" max="15126" width="1.5703125" style="20" customWidth="1"/>
    <col min="15127" max="15127" width="14.5703125" style="20" customWidth="1"/>
    <col min="15128" max="15128" width="1.28515625" style="20" customWidth="1"/>
    <col min="15129" max="15129" width="1.5703125" style="20" customWidth="1"/>
    <col min="15130" max="15130" width="13.5703125" style="20" customWidth="1"/>
    <col min="15131" max="15131" width="1.5703125" style="20" customWidth="1"/>
    <col min="15132" max="15132" width="13.5703125" style="20" customWidth="1"/>
    <col min="15133" max="15133" width="1.5703125" style="20" customWidth="1"/>
    <col min="15134" max="15134" width="13.5703125" style="20" customWidth="1"/>
    <col min="15135" max="15135" width="1.5703125" style="20" customWidth="1"/>
    <col min="15136" max="15137" width="0" style="20" hidden="1" customWidth="1"/>
    <col min="15138" max="15138" width="13.5703125" style="20" customWidth="1"/>
    <col min="15139" max="15139" width="1.5703125" style="20" customWidth="1"/>
    <col min="15140" max="15140" width="13.5703125" style="20" customWidth="1"/>
    <col min="15141" max="15141" width="1.5703125" style="20" customWidth="1"/>
    <col min="15142" max="15142" width="15.28515625" style="20" customWidth="1"/>
    <col min="15143" max="15143" width="1.5703125" style="20" customWidth="1"/>
    <col min="15144" max="15144" width="0" style="20" hidden="1" customWidth="1"/>
    <col min="15145" max="15145" width="1.5703125" style="20" customWidth="1"/>
    <col min="15146" max="15146" width="22.140625" style="20" customWidth="1"/>
    <col min="15147" max="15147" width="1.5703125" style="20" customWidth="1"/>
    <col min="15148" max="15148" width="7.5703125" style="20" customWidth="1"/>
    <col min="15149" max="15149" width="8.42578125" style="20" customWidth="1"/>
    <col min="15150" max="15150" width="1.5703125" style="20" customWidth="1"/>
    <col min="15151" max="15151" width="38.85546875" style="20" customWidth="1"/>
    <col min="15152" max="15360" width="12.7109375" style="20"/>
    <col min="15361" max="15361" width="5" style="20" customWidth="1"/>
    <col min="15362" max="15362" width="1.5703125" style="20" customWidth="1"/>
    <col min="15363" max="15363" width="19.5703125" style="20" customWidth="1"/>
    <col min="15364" max="15364" width="1.5703125" style="20" customWidth="1"/>
    <col min="15365" max="15365" width="0" style="20" hidden="1" customWidth="1"/>
    <col min="15366" max="15366" width="1.5703125" style="20" customWidth="1"/>
    <col min="15367" max="15367" width="13.5703125" style="20" customWidth="1"/>
    <col min="15368" max="15368" width="1.5703125" style="20" customWidth="1"/>
    <col min="15369" max="15369" width="13.5703125" style="20" customWidth="1"/>
    <col min="15370" max="15370" width="1.5703125" style="20" customWidth="1"/>
    <col min="15371" max="15371" width="13.5703125" style="20" customWidth="1"/>
    <col min="15372" max="15372" width="1.5703125" style="20" customWidth="1"/>
    <col min="15373" max="15373" width="13.5703125" style="20" customWidth="1"/>
    <col min="15374" max="15374" width="1.5703125" style="20" customWidth="1"/>
    <col min="15375" max="15375" width="13.5703125" style="20" customWidth="1"/>
    <col min="15376" max="15376" width="1.5703125" style="20" customWidth="1"/>
    <col min="15377" max="15377" width="13.5703125" style="20" customWidth="1"/>
    <col min="15378" max="15378" width="1.5703125" style="20" customWidth="1"/>
    <col min="15379" max="15379" width="13.5703125" style="20" customWidth="1"/>
    <col min="15380" max="15380" width="1.5703125" style="20" customWidth="1"/>
    <col min="15381" max="15381" width="13.5703125" style="20" customWidth="1"/>
    <col min="15382" max="15382" width="1.5703125" style="20" customWidth="1"/>
    <col min="15383" max="15383" width="14.5703125" style="20" customWidth="1"/>
    <col min="15384" max="15384" width="1.28515625" style="20" customWidth="1"/>
    <col min="15385" max="15385" width="1.5703125" style="20" customWidth="1"/>
    <col min="15386" max="15386" width="13.5703125" style="20" customWidth="1"/>
    <col min="15387" max="15387" width="1.5703125" style="20" customWidth="1"/>
    <col min="15388" max="15388" width="13.5703125" style="20" customWidth="1"/>
    <col min="15389" max="15389" width="1.5703125" style="20" customWidth="1"/>
    <col min="15390" max="15390" width="13.5703125" style="20" customWidth="1"/>
    <col min="15391" max="15391" width="1.5703125" style="20" customWidth="1"/>
    <col min="15392" max="15393" width="0" style="20" hidden="1" customWidth="1"/>
    <col min="15394" max="15394" width="13.5703125" style="20" customWidth="1"/>
    <col min="15395" max="15395" width="1.5703125" style="20" customWidth="1"/>
    <col min="15396" max="15396" width="13.5703125" style="20" customWidth="1"/>
    <col min="15397" max="15397" width="1.5703125" style="20" customWidth="1"/>
    <col min="15398" max="15398" width="15.28515625" style="20" customWidth="1"/>
    <col min="15399" max="15399" width="1.5703125" style="20" customWidth="1"/>
    <col min="15400" max="15400" width="0" style="20" hidden="1" customWidth="1"/>
    <col min="15401" max="15401" width="1.5703125" style="20" customWidth="1"/>
    <col min="15402" max="15402" width="22.140625" style="20" customWidth="1"/>
    <col min="15403" max="15403" width="1.5703125" style="20" customWidth="1"/>
    <col min="15404" max="15404" width="7.5703125" style="20" customWidth="1"/>
    <col min="15405" max="15405" width="8.42578125" style="20" customWidth="1"/>
    <col min="15406" max="15406" width="1.5703125" style="20" customWidth="1"/>
    <col min="15407" max="15407" width="38.85546875" style="20" customWidth="1"/>
    <col min="15408" max="15616" width="12.7109375" style="20"/>
    <col min="15617" max="15617" width="5" style="20" customWidth="1"/>
    <col min="15618" max="15618" width="1.5703125" style="20" customWidth="1"/>
    <col min="15619" max="15619" width="19.5703125" style="20" customWidth="1"/>
    <col min="15620" max="15620" width="1.5703125" style="20" customWidth="1"/>
    <col min="15621" max="15621" width="0" style="20" hidden="1" customWidth="1"/>
    <col min="15622" max="15622" width="1.5703125" style="20" customWidth="1"/>
    <col min="15623" max="15623" width="13.5703125" style="20" customWidth="1"/>
    <col min="15624" max="15624" width="1.5703125" style="20" customWidth="1"/>
    <col min="15625" max="15625" width="13.5703125" style="20" customWidth="1"/>
    <col min="15626" max="15626" width="1.5703125" style="20" customWidth="1"/>
    <col min="15627" max="15627" width="13.5703125" style="20" customWidth="1"/>
    <col min="15628" max="15628" width="1.5703125" style="20" customWidth="1"/>
    <col min="15629" max="15629" width="13.5703125" style="20" customWidth="1"/>
    <col min="15630" max="15630" width="1.5703125" style="20" customWidth="1"/>
    <col min="15631" max="15631" width="13.5703125" style="20" customWidth="1"/>
    <col min="15632" max="15632" width="1.5703125" style="20" customWidth="1"/>
    <col min="15633" max="15633" width="13.5703125" style="20" customWidth="1"/>
    <col min="15634" max="15634" width="1.5703125" style="20" customWidth="1"/>
    <col min="15635" max="15635" width="13.5703125" style="20" customWidth="1"/>
    <col min="15636" max="15636" width="1.5703125" style="20" customWidth="1"/>
    <col min="15637" max="15637" width="13.5703125" style="20" customWidth="1"/>
    <col min="15638" max="15638" width="1.5703125" style="20" customWidth="1"/>
    <col min="15639" max="15639" width="14.5703125" style="20" customWidth="1"/>
    <col min="15640" max="15640" width="1.28515625" style="20" customWidth="1"/>
    <col min="15641" max="15641" width="1.5703125" style="20" customWidth="1"/>
    <col min="15642" max="15642" width="13.5703125" style="20" customWidth="1"/>
    <col min="15643" max="15643" width="1.5703125" style="20" customWidth="1"/>
    <col min="15644" max="15644" width="13.5703125" style="20" customWidth="1"/>
    <col min="15645" max="15645" width="1.5703125" style="20" customWidth="1"/>
    <col min="15646" max="15646" width="13.5703125" style="20" customWidth="1"/>
    <col min="15647" max="15647" width="1.5703125" style="20" customWidth="1"/>
    <col min="15648" max="15649" width="0" style="20" hidden="1" customWidth="1"/>
    <col min="15650" max="15650" width="13.5703125" style="20" customWidth="1"/>
    <col min="15651" max="15651" width="1.5703125" style="20" customWidth="1"/>
    <col min="15652" max="15652" width="13.5703125" style="20" customWidth="1"/>
    <col min="15653" max="15653" width="1.5703125" style="20" customWidth="1"/>
    <col min="15654" max="15654" width="15.28515625" style="20" customWidth="1"/>
    <col min="15655" max="15655" width="1.5703125" style="20" customWidth="1"/>
    <col min="15656" max="15656" width="0" style="20" hidden="1" customWidth="1"/>
    <col min="15657" max="15657" width="1.5703125" style="20" customWidth="1"/>
    <col min="15658" max="15658" width="22.140625" style="20" customWidth="1"/>
    <col min="15659" max="15659" width="1.5703125" style="20" customWidth="1"/>
    <col min="15660" max="15660" width="7.5703125" style="20" customWidth="1"/>
    <col min="15661" max="15661" width="8.42578125" style="20" customWidth="1"/>
    <col min="15662" max="15662" width="1.5703125" style="20" customWidth="1"/>
    <col min="15663" max="15663" width="38.85546875" style="20" customWidth="1"/>
    <col min="15664" max="15872" width="12.7109375" style="20"/>
    <col min="15873" max="15873" width="5" style="20" customWidth="1"/>
    <col min="15874" max="15874" width="1.5703125" style="20" customWidth="1"/>
    <col min="15875" max="15875" width="19.5703125" style="20" customWidth="1"/>
    <col min="15876" max="15876" width="1.5703125" style="20" customWidth="1"/>
    <col min="15877" max="15877" width="0" style="20" hidden="1" customWidth="1"/>
    <col min="15878" max="15878" width="1.5703125" style="20" customWidth="1"/>
    <col min="15879" max="15879" width="13.5703125" style="20" customWidth="1"/>
    <col min="15880" max="15880" width="1.5703125" style="20" customWidth="1"/>
    <col min="15881" max="15881" width="13.5703125" style="20" customWidth="1"/>
    <col min="15882" max="15882" width="1.5703125" style="20" customWidth="1"/>
    <col min="15883" max="15883" width="13.5703125" style="20" customWidth="1"/>
    <col min="15884" max="15884" width="1.5703125" style="20" customWidth="1"/>
    <col min="15885" max="15885" width="13.5703125" style="20" customWidth="1"/>
    <col min="15886" max="15886" width="1.5703125" style="20" customWidth="1"/>
    <col min="15887" max="15887" width="13.5703125" style="20" customWidth="1"/>
    <col min="15888" max="15888" width="1.5703125" style="20" customWidth="1"/>
    <col min="15889" max="15889" width="13.5703125" style="20" customWidth="1"/>
    <col min="15890" max="15890" width="1.5703125" style="20" customWidth="1"/>
    <col min="15891" max="15891" width="13.5703125" style="20" customWidth="1"/>
    <col min="15892" max="15892" width="1.5703125" style="20" customWidth="1"/>
    <col min="15893" max="15893" width="13.5703125" style="20" customWidth="1"/>
    <col min="15894" max="15894" width="1.5703125" style="20" customWidth="1"/>
    <col min="15895" max="15895" width="14.5703125" style="20" customWidth="1"/>
    <col min="15896" max="15896" width="1.28515625" style="20" customWidth="1"/>
    <col min="15897" max="15897" width="1.5703125" style="20" customWidth="1"/>
    <col min="15898" max="15898" width="13.5703125" style="20" customWidth="1"/>
    <col min="15899" max="15899" width="1.5703125" style="20" customWidth="1"/>
    <col min="15900" max="15900" width="13.5703125" style="20" customWidth="1"/>
    <col min="15901" max="15901" width="1.5703125" style="20" customWidth="1"/>
    <col min="15902" max="15902" width="13.5703125" style="20" customWidth="1"/>
    <col min="15903" max="15903" width="1.5703125" style="20" customWidth="1"/>
    <col min="15904" max="15905" width="0" style="20" hidden="1" customWidth="1"/>
    <col min="15906" max="15906" width="13.5703125" style="20" customWidth="1"/>
    <col min="15907" max="15907" width="1.5703125" style="20" customWidth="1"/>
    <col min="15908" max="15908" width="13.5703125" style="20" customWidth="1"/>
    <col min="15909" max="15909" width="1.5703125" style="20" customWidth="1"/>
    <col min="15910" max="15910" width="15.28515625" style="20" customWidth="1"/>
    <col min="15911" max="15911" width="1.5703125" style="20" customWidth="1"/>
    <col min="15912" max="15912" width="0" style="20" hidden="1" customWidth="1"/>
    <col min="15913" max="15913" width="1.5703125" style="20" customWidth="1"/>
    <col min="15914" max="15914" width="22.140625" style="20" customWidth="1"/>
    <col min="15915" max="15915" width="1.5703125" style="20" customWidth="1"/>
    <col min="15916" max="15916" width="7.5703125" style="20" customWidth="1"/>
    <col min="15917" max="15917" width="8.42578125" style="20" customWidth="1"/>
    <col min="15918" max="15918" width="1.5703125" style="20" customWidth="1"/>
    <col min="15919" max="15919" width="38.85546875" style="20" customWidth="1"/>
    <col min="15920" max="16128" width="12.7109375" style="20"/>
    <col min="16129" max="16129" width="5" style="20" customWidth="1"/>
    <col min="16130" max="16130" width="1.5703125" style="20" customWidth="1"/>
    <col min="16131" max="16131" width="19.5703125" style="20" customWidth="1"/>
    <col min="16132" max="16132" width="1.5703125" style="20" customWidth="1"/>
    <col min="16133" max="16133" width="0" style="20" hidden="1" customWidth="1"/>
    <col min="16134" max="16134" width="1.5703125" style="20" customWidth="1"/>
    <col min="16135" max="16135" width="13.5703125" style="20" customWidth="1"/>
    <col min="16136" max="16136" width="1.5703125" style="20" customWidth="1"/>
    <col min="16137" max="16137" width="13.5703125" style="20" customWidth="1"/>
    <col min="16138" max="16138" width="1.5703125" style="20" customWidth="1"/>
    <col min="16139" max="16139" width="13.5703125" style="20" customWidth="1"/>
    <col min="16140" max="16140" width="1.5703125" style="20" customWidth="1"/>
    <col min="16141" max="16141" width="13.5703125" style="20" customWidth="1"/>
    <col min="16142" max="16142" width="1.5703125" style="20" customWidth="1"/>
    <col min="16143" max="16143" width="13.5703125" style="20" customWidth="1"/>
    <col min="16144" max="16144" width="1.5703125" style="20" customWidth="1"/>
    <col min="16145" max="16145" width="13.5703125" style="20" customWidth="1"/>
    <col min="16146" max="16146" width="1.5703125" style="20" customWidth="1"/>
    <col min="16147" max="16147" width="13.5703125" style="20" customWidth="1"/>
    <col min="16148" max="16148" width="1.5703125" style="20" customWidth="1"/>
    <col min="16149" max="16149" width="13.5703125" style="20" customWidth="1"/>
    <col min="16150" max="16150" width="1.5703125" style="20" customWidth="1"/>
    <col min="16151" max="16151" width="14.5703125" style="20" customWidth="1"/>
    <col min="16152" max="16152" width="1.28515625" style="20" customWidth="1"/>
    <col min="16153" max="16153" width="1.5703125" style="20" customWidth="1"/>
    <col min="16154" max="16154" width="13.5703125" style="20" customWidth="1"/>
    <col min="16155" max="16155" width="1.5703125" style="20" customWidth="1"/>
    <col min="16156" max="16156" width="13.5703125" style="20" customWidth="1"/>
    <col min="16157" max="16157" width="1.5703125" style="20" customWidth="1"/>
    <col min="16158" max="16158" width="13.5703125" style="20" customWidth="1"/>
    <col min="16159" max="16159" width="1.5703125" style="20" customWidth="1"/>
    <col min="16160" max="16161" width="0" style="20" hidden="1" customWidth="1"/>
    <col min="16162" max="16162" width="13.5703125" style="20" customWidth="1"/>
    <col min="16163" max="16163" width="1.5703125" style="20" customWidth="1"/>
    <col min="16164" max="16164" width="13.5703125" style="20" customWidth="1"/>
    <col min="16165" max="16165" width="1.5703125" style="20" customWidth="1"/>
    <col min="16166" max="16166" width="15.28515625" style="20" customWidth="1"/>
    <col min="16167" max="16167" width="1.5703125" style="20" customWidth="1"/>
    <col min="16168" max="16168" width="0" style="20" hidden="1" customWidth="1"/>
    <col min="16169" max="16169" width="1.5703125" style="20" customWidth="1"/>
    <col min="16170" max="16170" width="22.140625" style="20" customWidth="1"/>
    <col min="16171" max="16171" width="1.5703125" style="20" customWidth="1"/>
    <col min="16172" max="16172" width="7.5703125" style="20" customWidth="1"/>
    <col min="16173" max="16173" width="8.42578125" style="20" customWidth="1"/>
    <col min="16174" max="16174" width="1.5703125" style="20" customWidth="1"/>
    <col min="16175" max="16175" width="38.85546875" style="20" customWidth="1"/>
    <col min="16176" max="16384" width="12.7109375" style="20"/>
  </cols>
  <sheetData>
    <row r="1" spans="1:44" s="15" customFormat="1" ht="10.5" customHeight="1" x14ac:dyDescent="0.25">
      <c r="A1" s="72"/>
      <c r="B1" s="10"/>
      <c r="C1" s="11"/>
      <c r="D1" s="10"/>
      <c r="E1" s="10"/>
      <c r="F1" s="10"/>
      <c r="G1" s="10"/>
      <c r="H1" s="10"/>
      <c r="I1" s="10"/>
      <c r="J1" s="10"/>
      <c r="K1" s="10"/>
      <c r="L1" s="10"/>
      <c r="M1" s="10"/>
      <c r="N1" s="10"/>
      <c r="O1" s="10"/>
      <c r="P1" s="10"/>
      <c r="Q1" s="10"/>
      <c r="R1" s="10"/>
      <c r="S1" s="10"/>
      <c r="T1" s="10"/>
      <c r="U1" s="12"/>
      <c r="V1" s="10"/>
      <c r="W1" s="72" t="s">
        <v>45</v>
      </c>
      <c r="X1" s="10"/>
      <c r="Y1" s="10"/>
      <c r="Z1" s="14" t="s">
        <v>46</v>
      </c>
      <c r="AA1" s="10"/>
      <c r="AB1" s="10"/>
      <c r="AC1" s="10"/>
      <c r="AD1" s="10"/>
      <c r="AE1" s="10"/>
      <c r="AF1" s="10"/>
      <c r="AG1" s="10"/>
      <c r="AH1" s="10"/>
      <c r="AI1" s="10"/>
      <c r="AJ1" s="10"/>
      <c r="AK1" s="10"/>
      <c r="AL1" s="10"/>
      <c r="AM1" s="10"/>
      <c r="AN1" s="10"/>
      <c r="AO1" s="10"/>
      <c r="AP1" s="12"/>
      <c r="AQ1" s="10"/>
      <c r="AR1" s="72" t="s">
        <v>592</v>
      </c>
    </row>
    <row r="2" spans="1:44" s="15" customFormat="1" ht="10.5" customHeight="1" x14ac:dyDescent="0.25">
      <c r="A2" s="16"/>
      <c r="B2" s="10"/>
      <c r="C2" s="11"/>
      <c r="D2" s="10"/>
      <c r="E2" s="10"/>
      <c r="F2" s="10"/>
      <c r="G2" s="10"/>
      <c r="H2" s="10"/>
      <c r="I2" s="10"/>
      <c r="J2" s="10"/>
      <c r="K2" s="10"/>
      <c r="L2" s="10"/>
      <c r="M2" s="10"/>
      <c r="N2" s="10"/>
      <c r="O2" s="10"/>
      <c r="P2" s="10"/>
      <c r="Q2" s="10"/>
      <c r="R2" s="10"/>
      <c r="S2" s="10"/>
      <c r="T2" s="10"/>
      <c r="U2" s="12"/>
      <c r="V2" s="10"/>
      <c r="W2" s="13" t="s">
        <v>593</v>
      </c>
      <c r="X2" s="10"/>
      <c r="Y2" s="10"/>
      <c r="Z2" s="14" t="s">
        <v>594</v>
      </c>
      <c r="AA2" s="10"/>
      <c r="AB2" s="10"/>
      <c r="AC2" s="10"/>
      <c r="AD2" s="10"/>
      <c r="AE2" s="10"/>
      <c r="AF2" s="10"/>
      <c r="AG2" s="10"/>
      <c r="AH2" s="10"/>
      <c r="AI2" s="10"/>
      <c r="AJ2" s="10"/>
      <c r="AK2" s="10"/>
      <c r="AL2" s="10"/>
      <c r="AM2" s="10"/>
      <c r="AN2" s="10"/>
      <c r="AO2" s="10"/>
      <c r="AP2" s="12"/>
      <c r="AQ2" s="10"/>
      <c r="AR2" s="13" t="s">
        <v>50</v>
      </c>
    </row>
    <row r="3" spans="1:44" s="15" customFormat="1" ht="10.5" customHeight="1" x14ac:dyDescent="0.25">
      <c r="A3" s="17"/>
      <c r="B3" s="10"/>
      <c r="C3" s="11"/>
      <c r="D3" s="10"/>
      <c r="E3" s="10"/>
      <c r="F3" s="10"/>
      <c r="G3" s="10"/>
      <c r="H3" s="10"/>
      <c r="I3" s="10"/>
      <c r="J3" s="10"/>
      <c r="K3" s="10"/>
      <c r="L3" s="10"/>
      <c r="M3" s="10"/>
      <c r="N3" s="10"/>
      <c r="O3" s="10"/>
      <c r="P3" s="10"/>
      <c r="Q3" s="10"/>
      <c r="R3" s="10"/>
      <c r="S3" s="10"/>
      <c r="T3" s="10"/>
      <c r="U3" s="12"/>
      <c r="V3" s="10"/>
      <c r="W3" s="13" t="s">
        <v>51</v>
      </c>
      <c r="X3" s="10"/>
      <c r="Y3" s="10"/>
      <c r="Z3" s="18" t="s">
        <v>52</v>
      </c>
      <c r="AA3" s="10"/>
      <c r="AB3" s="10"/>
      <c r="AC3" s="10"/>
      <c r="AD3" s="10"/>
      <c r="AE3" s="10"/>
      <c r="AF3" s="10"/>
      <c r="AG3" s="10"/>
      <c r="AH3" s="10"/>
      <c r="AI3" s="10"/>
      <c r="AJ3" s="10"/>
      <c r="AK3" s="10"/>
      <c r="AL3" s="10"/>
      <c r="AM3" s="10"/>
      <c r="AN3" s="10"/>
      <c r="AO3" s="10"/>
      <c r="AP3" s="10"/>
      <c r="AQ3" s="10"/>
      <c r="AR3" s="10"/>
    </row>
    <row r="4" spans="1:44" ht="9.75" customHeight="1" x14ac:dyDescent="0.25">
      <c r="A4" s="19"/>
      <c r="B4" s="19"/>
      <c r="C4" s="11"/>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row>
    <row r="5" spans="1:44" ht="9.6" customHeight="1" x14ac:dyDescent="0.25">
      <c r="A5" s="19"/>
      <c r="B5" s="19"/>
      <c r="C5" s="11"/>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row>
    <row r="6" spans="1:44" ht="9.75" customHeight="1" x14ac:dyDescent="0.25">
      <c r="A6" s="19"/>
      <c r="B6" s="19"/>
      <c r="C6" s="11"/>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row>
    <row r="7" spans="1:44" ht="10.5" customHeight="1" x14ac:dyDescent="0.25">
      <c r="A7" s="11"/>
      <c r="B7" s="11"/>
      <c r="C7" s="11"/>
      <c r="D7" s="11"/>
      <c r="E7" s="11"/>
      <c r="F7" s="11"/>
      <c r="G7" s="21" t="s">
        <v>595</v>
      </c>
      <c r="H7" s="21"/>
      <c r="I7" s="21"/>
      <c r="J7" s="21"/>
      <c r="K7" s="21"/>
      <c r="L7" s="21"/>
      <c r="M7" s="21"/>
      <c r="N7" s="21"/>
      <c r="O7" s="21"/>
      <c r="P7" s="21"/>
      <c r="Q7" s="21"/>
      <c r="R7" s="21"/>
      <c r="S7" s="21"/>
      <c r="T7" s="21"/>
      <c r="U7" s="21"/>
      <c r="V7" s="21"/>
      <c r="W7" s="21"/>
      <c r="X7" s="73"/>
      <c r="Y7" s="11"/>
      <c r="Z7" s="21" t="s">
        <v>596</v>
      </c>
      <c r="AA7" s="21"/>
      <c r="AB7" s="21"/>
      <c r="AC7" s="21"/>
      <c r="AD7" s="21"/>
      <c r="AE7" s="21"/>
      <c r="AF7" s="21"/>
      <c r="AG7" s="21"/>
      <c r="AH7" s="21"/>
      <c r="AI7" s="21"/>
      <c r="AJ7" s="21"/>
      <c r="AK7" s="21"/>
      <c r="AL7" s="21"/>
      <c r="AM7" s="21"/>
      <c r="AN7" s="11"/>
      <c r="AO7" s="11"/>
      <c r="AP7" s="27" t="s">
        <v>300</v>
      </c>
      <c r="AQ7" s="11"/>
      <c r="AR7" s="11"/>
    </row>
    <row r="8" spans="1:44" ht="10.5" customHeight="1" x14ac:dyDescent="0.2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87" t="s">
        <v>597</v>
      </c>
      <c r="AQ8" s="11"/>
      <c r="AR8" s="11"/>
    </row>
    <row r="9" spans="1:44" ht="10.5" customHeight="1" x14ac:dyDescent="0.25">
      <c r="A9" s="11"/>
      <c r="B9" s="11"/>
      <c r="C9" s="11"/>
      <c r="D9" s="11"/>
      <c r="E9" s="11"/>
      <c r="F9" s="11"/>
      <c r="G9" s="11"/>
      <c r="H9" s="11"/>
      <c r="I9" s="11"/>
      <c r="J9" s="11"/>
      <c r="K9" s="11"/>
      <c r="L9" s="11"/>
      <c r="M9" s="11"/>
      <c r="N9" s="11"/>
      <c r="O9" s="11"/>
      <c r="P9" s="11"/>
      <c r="Q9" s="25" t="s">
        <v>598</v>
      </c>
      <c r="R9" s="11"/>
      <c r="S9" s="25" t="s">
        <v>303</v>
      </c>
      <c r="T9" s="11"/>
      <c r="U9" s="11"/>
      <c r="V9" s="11"/>
      <c r="W9" s="11"/>
      <c r="X9" s="11"/>
      <c r="Y9" s="11"/>
      <c r="Z9" s="11"/>
      <c r="AA9" s="11"/>
      <c r="AB9" s="11"/>
      <c r="AC9" s="11"/>
      <c r="AD9" s="11"/>
      <c r="AE9" s="11"/>
      <c r="AF9" s="11"/>
      <c r="AG9" s="11"/>
      <c r="AH9" s="11"/>
      <c r="AI9" s="11"/>
      <c r="AJ9" s="25" t="s">
        <v>303</v>
      </c>
      <c r="AK9" s="11"/>
      <c r="AL9" s="11"/>
      <c r="AM9" s="11"/>
      <c r="AN9" s="11"/>
      <c r="AO9" s="11"/>
      <c r="AP9" s="29" t="s">
        <v>302</v>
      </c>
      <c r="AQ9" s="11"/>
      <c r="AR9" s="11"/>
    </row>
    <row r="10" spans="1:44" ht="10.5" customHeight="1" x14ac:dyDescent="0.25">
      <c r="A10" s="11"/>
      <c r="B10" s="11"/>
      <c r="C10" s="11"/>
      <c r="D10" s="11"/>
      <c r="E10" s="11"/>
      <c r="F10" s="11"/>
      <c r="G10" s="11"/>
      <c r="H10" s="11"/>
      <c r="I10" s="11"/>
      <c r="J10" s="11"/>
      <c r="K10" s="11"/>
      <c r="L10" s="11"/>
      <c r="M10" s="11"/>
      <c r="N10" s="11"/>
      <c r="O10" s="11"/>
      <c r="P10" s="11"/>
      <c r="Q10" s="25" t="s">
        <v>599</v>
      </c>
      <c r="R10" s="11"/>
      <c r="S10" s="25" t="s">
        <v>600</v>
      </c>
      <c r="T10" s="11"/>
      <c r="U10" s="25" t="s">
        <v>331</v>
      </c>
      <c r="V10" s="11"/>
      <c r="W10" s="25" t="s">
        <v>68</v>
      </c>
      <c r="X10" s="11"/>
      <c r="Y10" s="11"/>
      <c r="Z10" s="11"/>
      <c r="AA10" s="11"/>
      <c r="AB10" s="25" t="s">
        <v>601</v>
      </c>
      <c r="AC10" s="11"/>
      <c r="AD10" s="25" t="s">
        <v>602</v>
      </c>
      <c r="AE10" s="11"/>
      <c r="AF10" s="11"/>
      <c r="AG10" s="11"/>
      <c r="AH10" s="25" t="s">
        <v>603</v>
      </c>
      <c r="AI10" s="11"/>
      <c r="AJ10" s="25" t="s">
        <v>604</v>
      </c>
      <c r="AK10" s="11"/>
      <c r="AL10" s="25" t="s">
        <v>68</v>
      </c>
      <c r="AM10" s="11"/>
      <c r="AN10" s="11"/>
      <c r="AO10" s="11"/>
      <c r="AP10" s="73"/>
      <c r="AQ10" s="11"/>
      <c r="AR10" s="11"/>
    </row>
    <row r="11" spans="1:44" ht="10.5" customHeight="1" x14ac:dyDescent="0.25">
      <c r="A11" s="27" t="s">
        <v>74</v>
      </c>
      <c r="B11" s="11"/>
      <c r="C11" s="27" t="s">
        <v>76</v>
      </c>
      <c r="D11" s="11"/>
      <c r="E11" s="11"/>
      <c r="F11" s="11"/>
      <c r="G11" s="27" t="s">
        <v>605</v>
      </c>
      <c r="H11" s="11"/>
      <c r="I11" s="27" t="s">
        <v>606</v>
      </c>
      <c r="J11" s="11"/>
      <c r="K11" s="27" t="s">
        <v>607</v>
      </c>
      <c r="L11" s="11"/>
      <c r="M11" s="27" t="s">
        <v>608</v>
      </c>
      <c r="N11" s="11"/>
      <c r="O11" s="27" t="s">
        <v>609</v>
      </c>
      <c r="P11" s="11"/>
      <c r="Q11" s="27" t="s">
        <v>72</v>
      </c>
      <c r="R11" s="11"/>
      <c r="S11" s="27" t="s">
        <v>610</v>
      </c>
      <c r="T11" s="11"/>
      <c r="U11" s="27" t="s">
        <v>611</v>
      </c>
      <c r="V11" s="11"/>
      <c r="W11" s="27" t="s">
        <v>611</v>
      </c>
      <c r="X11" s="73"/>
      <c r="Y11" s="11"/>
      <c r="Z11" s="27" t="s">
        <v>381</v>
      </c>
      <c r="AA11" s="11"/>
      <c r="AB11" s="27" t="s">
        <v>612</v>
      </c>
      <c r="AC11" s="11"/>
      <c r="AD11" s="96" t="s">
        <v>72</v>
      </c>
      <c r="AE11" s="11"/>
      <c r="AF11" s="27" t="s">
        <v>613</v>
      </c>
      <c r="AG11" s="11"/>
      <c r="AH11" s="27" t="s">
        <v>81</v>
      </c>
      <c r="AI11" s="11"/>
      <c r="AJ11" s="27" t="s">
        <v>610</v>
      </c>
      <c r="AK11" s="11"/>
      <c r="AL11" s="27" t="s">
        <v>614</v>
      </c>
      <c r="AM11" s="11"/>
      <c r="AN11" s="11"/>
      <c r="AO11" s="11"/>
      <c r="AP11" s="27" t="s">
        <v>615</v>
      </c>
      <c r="AQ11" s="11"/>
      <c r="AR11" s="27" t="s">
        <v>74</v>
      </c>
    </row>
    <row r="12" spans="1:44" ht="8.85" customHeight="1" x14ac:dyDescent="0.2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1:44" ht="8.85" customHeight="1" x14ac:dyDescent="0.25">
      <c r="A13" s="30"/>
      <c r="B13" s="30" t="s">
        <v>87</v>
      </c>
      <c r="C13" s="30"/>
      <c r="D13" s="30"/>
      <c r="E13" s="30"/>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1:44" ht="8.85" customHeight="1" x14ac:dyDescent="0.25">
      <c r="A14" s="30">
        <v>1</v>
      </c>
      <c r="B14" s="31"/>
      <c r="C14" s="11" t="s">
        <v>88</v>
      </c>
      <c r="D14" s="31"/>
      <c r="E14" s="31"/>
      <c r="F14" s="19"/>
      <c r="G14" s="74">
        <v>4352739</v>
      </c>
      <c r="H14" s="19"/>
      <c r="I14" s="74">
        <v>7829600</v>
      </c>
      <c r="J14" s="19"/>
      <c r="K14" s="74">
        <v>84648044</v>
      </c>
      <c r="L14" s="19"/>
      <c r="M14" s="74">
        <v>1488019</v>
      </c>
      <c r="N14" s="19"/>
      <c r="O14" s="74">
        <v>4401600</v>
      </c>
      <c r="P14" s="19"/>
      <c r="Q14" s="74">
        <v>36538523</v>
      </c>
      <c r="R14" s="19"/>
      <c r="S14" s="74">
        <v>0</v>
      </c>
      <c r="T14" s="19"/>
      <c r="U14" s="74">
        <v>4489933</v>
      </c>
      <c r="V14" s="19"/>
      <c r="W14" s="74">
        <f t="shared" ref="W14:W36" si="0">SUM(G14:U14)</f>
        <v>143748458</v>
      </c>
      <c r="X14" s="40"/>
      <c r="Y14" s="19"/>
      <c r="Z14" s="74">
        <v>27193363</v>
      </c>
      <c r="AA14" s="19"/>
      <c r="AB14" s="74">
        <v>13378132</v>
      </c>
      <c r="AC14" s="19"/>
      <c r="AD14" s="74">
        <v>48404754</v>
      </c>
      <c r="AE14" s="19"/>
      <c r="AF14" s="74">
        <v>0</v>
      </c>
      <c r="AG14" s="19"/>
      <c r="AH14" s="74">
        <v>0</v>
      </c>
      <c r="AI14" s="19"/>
      <c r="AJ14" s="74">
        <v>0</v>
      </c>
      <c r="AK14" s="19"/>
      <c r="AL14" s="74">
        <f t="shared" ref="AL14:AL36" si="1">SUM(Z14:AJ14)</f>
        <v>88976249</v>
      </c>
      <c r="AM14" s="19"/>
      <c r="AN14" s="19"/>
      <c r="AO14" s="19"/>
      <c r="AP14" s="74">
        <v>7788070.9100000001</v>
      </c>
      <c r="AQ14" s="19"/>
      <c r="AR14" s="30">
        <v>1</v>
      </c>
    </row>
    <row r="15" spans="1:44" ht="8.85" customHeight="1" x14ac:dyDescent="0.25">
      <c r="A15" s="30">
        <v>2</v>
      </c>
      <c r="B15" s="31"/>
      <c r="C15" s="11" t="s">
        <v>90</v>
      </c>
      <c r="D15" s="31"/>
      <c r="E15" s="31"/>
      <c r="F15" s="19"/>
      <c r="G15" s="75">
        <v>0</v>
      </c>
      <c r="H15" s="19"/>
      <c r="I15" s="75">
        <v>167884</v>
      </c>
      <c r="J15" s="19"/>
      <c r="K15" s="75">
        <v>3000000</v>
      </c>
      <c r="L15" s="19"/>
      <c r="M15" s="75">
        <v>2779</v>
      </c>
      <c r="N15" s="19"/>
      <c r="O15" s="75">
        <v>0</v>
      </c>
      <c r="P15" s="19"/>
      <c r="Q15" s="75">
        <v>4696765</v>
      </c>
      <c r="R15" s="19"/>
      <c r="S15" s="75">
        <v>0</v>
      </c>
      <c r="T15" s="19"/>
      <c r="U15" s="75">
        <v>0</v>
      </c>
      <c r="V15" s="19"/>
      <c r="W15" s="75">
        <f t="shared" si="0"/>
        <v>7867428</v>
      </c>
      <c r="X15" s="40"/>
      <c r="Y15" s="273"/>
      <c r="Z15" s="75">
        <v>815294</v>
      </c>
      <c r="AA15" s="19"/>
      <c r="AB15" s="75">
        <v>3496319</v>
      </c>
      <c r="AC15" s="19"/>
      <c r="AD15" s="75">
        <v>555815</v>
      </c>
      <c r="AE15" s="19"/>
      <c r="AF15" s="75">
        <v>0</v>
      </c>
      <c r="AG15" s="19"/>
      <c r="AH15" s="80">
        <v>84522</v>
      </c>
      <c r="AI15" s="19"/>
      <c r="AJ15" s="75">
        <v>0</v>
      </c>
      <c r="AK15" s="19"/>
      <c r="AL15" s="75">
        <f t="shared" si="1"/>
        <v>4951950</v>
      </c>
      <c r="AM15" s="19"/>
      <c r="AN15" s="19"/>
      <c r="AO15" s="19"/>
      <c r="AP15" s="75">
        <v>3117109.24</v>
      </c>
      <c r="AQ15" s="19"/>
      <c r="AR15" s="30">
        <v>2</v>
      </c>
    </row>
    <row r="16" spans="1:44" ht="8.85" customHeight="1" x14ac:dyDescent="0.25">
      <c r="A16" s="30">
        <v>3</v>
      </c>
      <c r="B16" s="31"/>
      <c r="C16" s="11" t="s">
        <v>91</v>
      </c>
      <c r="D16" s="31"/>
      <c r="E16" s="31"/>
      <c r="F16" s="19"/>
      <c r="G16" s="75">
        <v>0</v>
      </c>
      <c r="H16" s="19"/>
      <c r="I16" s="75">
        <v>0</v>
      </c>
      <c r="J16" s="19"/>
      <c r="K16" s="75">
        <v>0</v>
      </c>
      <c r="L16" s="19"/>
      <c r="M16" s="75">
        <v>18685</v>
      </c>
      <c r="N16" s="19"/>
      <c r="O16" s="75">
        <v>0</v>
      </c>
      <c r="P16" s="19"/>
      <c r="Q16" s="75">
        <v>498553</v>
      </c>
      <c r="R16" s="19"/>
      <c r="S16" s="75">
        <v>0</v>
      </c>
      <c r="T16" s="19"/>
      <c r="U16" s="75">
        <v>0</v>
      </c>
      <c r="V16" s="19"/>
      <c r="W16" s="75">
        <f t="shared" si="0"/>
        <v>517238</v>
      </c>
      <c r="X16" s="40"/>
      <c r="Y16" s="273"/>
      <c r="Z16" s="75">
        <v>0</v>
      </c>
      <c r="AA16" s="19"/>
      <c r="AB16" s="75">
        <v>0</v>
      </c>
      <c r="AC16" s="19"/>
      <c r="AD16" s="75">
        <v>0</v>
      </c>
      <c r="AE16" s="19"/>
      <c r="AF16" s="75">
        <v>0</v>
      </c>
      <c r="AG16" s="19"/>
      <c r="AH16" s="80">
        <v>516690</v>
      </c>
      <c r="AI16" s="19"/>
      <c r="AJ16" s="75">
        <v>0</v>
      </c>
      <c r="AK16" s="19"/>
      <c r="AL16" s="75">
        <f t="shared" si="1"/>
        <v>516690</v>
      </c>
      <c r="AM16" s="19"/>
      <c r="AN16" s="19"/>
      <c r="AO16" s="19"/>
      <c r="AP16" s="75">
        <v>681859.70000000007</v>
      </c>
      <c r="AQ16" s="19"/>
      <c r="AR16" s="30">
        <v>3</v>
      </c>
    </row>
    <row r="17" spans="1:44" ht="8.85" customHeight="1" x14ac:dyDescent="0.25">
      <c r="A17" s="30">
        <v>4</v>
      </c>
      <c r="B17" s="31"/>
      <c r="C17" s="11" t="s">
        <v>92</v>
      </c>
      <c r="D17" s="31"/>
      <c r="E17" s="31"/>
      <c r="F17" s="19"/>
      <c r="G17" s="75">
        <v>72158</v>
      </c>
      <c r="H17" s="19"/>
      <c r="I17" s="75">
        <v>7517040</v>
      </c>
      <c r="J17" s="19"/>
      <c r="K17" s="75">
        <v>13066892</v>
      </c>
      <c r="L17" s="19"/>
      <c r="M17" s="75">
        <v>0</v>
      </c>
      <c r="N17" s="19"/>
      <c r="O17" s="75">
        <v>0</v>
      </c>
      <c r="P17" s="19"/>
      <c r="Q17" s="75">
        <v>9054857</v>
      </c>
      <c r="R17" s="19"/>
      <c r="S17" s="75">
        <v>1704111</v>
      </c>
      <c r="T17" s="19"/>
      <c r="U17" s="75">
        <v>1166314</v>
      </c>
      <c r="V17" s="19"/>
      <c r="W17" s="75">
        <f t="shared" si="0"/>
        <v>32581372</v>
      </c>
      <c r="X17" s="40"/>
      <c r="Y17" s="273"/>
      <c r="Z17" s="75">
        <v>76532</v>
      </c>
      <c r="AA17" s="19"/>
      <c r="AB17" s="75">
        <v>10734364</v>
      </c>
      <c r="AC17" s="19"/>
      <c r="AD17" s="75">
        <v>6392465</v>
      </c>
      <c r="AE17" s="19"/>
      <c r="AF17" s="75">
        <v>0</v>
      </c>
      <c r="AG17" s="19"/>
      <c r="AH17" s="80">
        <v>239314</v>
      </c>
      <c r="AI17" s="19"/>
      <c r="AJ17" s="75">
        <v>0</v>
      </c>
      <c r="AK17" s="19"/>
      <c r="AL17" s="75">
        <f t="shared" si="1"/>
        <v>17442675</v>
      </c>
      <c r="AM17" s="19"/>
      <c r="AN17" s="19"/>
      <c r="AO17" s="19"/>
      <c r="AP17" s="75">
        <v>7345448.959999999</v>
      </c>
      <c r="AQ17" s="19"/>
      <c r="AR17" s="30">
        <v>4</v>
      </c>
    </row>
    <row r="18" spans="1:44" ht="8.85" customHeight="1" x14ac:dyDescent="0.25">
      <c r="A18" s="30">
        <v>5</v>
      </c>
      <c r="B18" s="31"/>
      <c r="C18" s="11" t="s">
        <v>93</v>
      </c>
      <c r="D18" s="31"/>
      <c r="E18" s="31"/>
      <c r="F18" s="19"/>
      <c r="G18" s="75">
        <v>6235868</v>
      </c>
      <c r="H18" s="19"/>
      <c r="I18" s="75">
        <v>4206969</v>
      </c>
      <c r="J18" s="19"/>
      <c r="K18" s="75">
        <v>85662407</v>
      </c>
      <c r="L18" s="19"/>
      <c r="M18" s="75">
        <v>854165</v>
      </c>
      <c r="N18" s="19"/>
      <c r="O18" s="75">
        <v>0</v>
      </c>
      <c r="P18" s="19"/>
      <c r="Q18" s="75">
        <v>37727512</v>
      </c>
      <c r="R18" s="19"/>
      <c r="S18" s="75">
        <v>0</v>
      </c>
      <c r="T18" s="19"/>
      <c r="U18" s="75">
        <v>1138135</v>
      </c>
      <c r="V18" s="19"/>
      <c r="W18" s="75">
        <f t="shared" si="0"/>
        <v>135825056</v>
      </c>
      <c r="X18" s="40"/>
      <c r="Y18" s="273"/>
      <c r="Z18" s="75">
        <v>14647853</v>
      </c>
      <c r="AA18" s="19"/>
      <c r="AB18" s="75">
        <v>15031217</v>
      </c>
      <c r="AC18" s="19"/>
      <c r="AD18" s="75">
        <v>35241874</v>
      </c>
      <c r="AE18" s="19"/>
      <c r="AF18" s="75">
        <v>0</v>
      </c>
      <c r="AG18" s="19"/>
      <c r="AH18" s="80">
        <v>3237321</v>
      </c>
      <c r="AI18" s="19"/>
      <c r="AJ18" s="75">
        <v>0</v>
      </c>
      <c r="AK18" s="19"/>
      <c r="AL18" s="75">
        <f t="shared" si="1"/>
        <v>68158265</v>
      </c>
      <c r="AM18" s="19"/>
      <c r="AN18" s="19"/>
      <c r="AO18" s="19"/>
      <c r="AP18" s="75">
        <v>19920387.960000001</v>
      </c>
      <c r="AQ18" s="19"/>
      <c r="AR18" s="30">
        <v>5</v>
      </c>
    </row>
    <row r="19" spans="1:44" ht="8.85" customHeight="1" x14ac:dyDescent="0.25">
      <c r="A19" s="37"/>
      <c r="B19" s="31"/>
      <c r="C19" s="11"/>
      <c r="D19" s="31"/>
      <c r="E19" s="31"/>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37"/>
    </row>
    <row r="20" spans="1:44" ht="8.85" customHeight="1" x14ac:dyDescent="0.25">
      <c r="A20" s="30">
        <v>6</v>
      </c>
      <c r="B20" s="31"/>
      <c r="C20" s="11" t="s">
        <v>94</v>
      </c>
      <c r="D20" s="31"/>
      <c r="E20" s="31"/>
      <c r="F20" s="19"/>
      <c r="G20" s="75">
        <v>0</v>
      </c>
      <c r="H20" s="19"/>
      <c r="I20" s="75">
        <v>765492</v>
      </c>
      <c r="J20" s="19"/>
      <c r="K20" s="75">
        <v>11203669</v>
      </c>
      <c r="L20" s="19"/>
      <c r="M20" s="75">
        <v>64935</v>
      </c>
      <c r="N20" s="19"/>
      <c r="O20" s="75">
        <v>0</v>
      </c>
      <c r="P20" s="19"/>
      <c r="Q20" s="75">
        <v>2408680</v>
      </c>
      <c r="R20" s="19"/>
      <c r="S20" s="75">
        <v>0</v>
      </c>
      <c r="T20" s="19"/>
      <c r="U20" s="75">
        <v>0</v>
      </c>
      <c r="V20" s="19"/>
      <c r="W20" s="75">
        <f t="shared" si="0"/>
        <v>14442776</v>
      </c>
      <c r="X20" s="40"/>
      <c r="Y20" s="273"/>
      <c r="Z20" s="75">
        <v>1644948</v>
      </c>
      <c r="AA20" s="19"/>
      <c r="AB20" s="75">
        <v>539853</v>
      </c>
      <c r="AC20" s="19"/>
      <c r="AD20" s="75">
        <v>202313</v>
      </c>
      <c r="AE20" s="19"/>
      <c r="AF20" s="75">
        <v>0</v>
      </c>
      <c r="AG20" s="19"/>
      <c r="AH20" s="80">
        <v>0</v>
      </c>
      <c r="AI20" s="19"/>
      <c r="AJ20" s="75">
        <v>0</v>
      </c>
      <c r="AK20" s="19"/>
      <c r="AL20" s="75">
        <f t="shared" si="1"/>
        <v>2387114</v>
      </c>
      <c r="AM20" s="19"/>
      <c r="AN20" s="19"/>
      <c r="AO20" s="19"/>
      <c r="AP20" s="75">
        <v>8644424.5099999998</v>
      </c>
      <c r="AQ20" s="19"/>
      <c r="AR20" s="30">
        <v>6</v>
      </c>
    </row>
    <row r="21" spans="1:44" ht="8.85" customHeight="1" x14ac:dyDescent="0.25">
      <c r="A21" s="30">
        <v>7</v>
      </c>
      <c r="B21" s="31"/>
      <c r="C21" s="11" t="s">
        <v>95</v>
      </c>
      <c r="D21" s="31"/>
      <c r="E21" s="31"/>
      <c r="F21" s="19"/>
      <c r="G21" s="75">
        <v>0</v>
      </c>
      <c r="H21" s="19"/>
      <c r="I21" s="75">
        <v>0</v>
      </c>
      <c r="J21" s="19"/>
      <c r="K21" s="75">
        <v>750000</v>
      </c>
      <c r="L21" s="19"/>
      <c r="M21" s="75">
        <v>4041</v>
      </c>
      <c r="N21" s="19"/>
      <c r="O21" s="75">
        <v>0</v>
      </c>
      <c r="P21" s="19"/>
      <c r="Q21" s="75">
        <v>0</v>
      </c>
      <c r="R21" s="19"/>
      <c r="S21" s="75">
        <v>0</v>
      </c>
      <c r="T21" s="19"/>
      <c r="U21" s="75">
        <v>75000</v>
      </c>
      <c r="V21" s="19"/>
      <c r="W21" s="75">
        <f t="shared" si="0"/>
        <v>829041</v>
      </c>
      <c r="X21" s="40"/>
      <c r="Y21" s="273"/>
      <c r="Z21" s="75">
        <v>396951</v>
      </c>
      <c r="AA21" s="19"/>
      <c r="AB21" s="75">
        <v>0</v>
      </c>
      <c r="AC21" s="19"/>
      <c r="AD21" s="75">
        <v>0</v>
      </c>
      <c r="AE21" s="19"/>
      <c r="AF21" s="75">
        <v>0</v>
      </c>
      <c r="AG21" s="19"/>
      <c r="AH21" s="80">
        <v>0</v>
      </c>
      <c r="AI21" s="19"/>
      <c r="AJ21" s="75">
        <v>0</v>
      </c>
      <c r="AK21" s="19"/>
      <c r="AL21" s="75">
        <f t="shared" si="1"/>
        <v>396951</v>
      </c>
      <c r="AM21" s="19"/>
      <c r="AN21" s="19"/>
      <c r="AO21" s="19"/>
      <c r="AP21" s="75">
        <v>256968.6</v>
      </c>
      <c r="AQ21" s="19"/>
      <c r="AR21" s="30">
        <v>7</v>
      </c>
    </row>
    <row r="22" spans="1:44" ht="8.85" customHeight="1" x14ac:dyDescent="0.25">
      <c r="A22" s="30">
        <v>8</v>
      </c>
      <c r="B22" s="31"/>
      <c r="C22" s="11" t="s">
        <v>96</v>
      </c>
      <c r="D22" s="31"/>
      <c r="E22" s="31"/>
      <c r="F22" s="19"/>
      <c r="G22" s="75">
        <v>1144687</v>
      </c>
      <c r="H22" s="19"/>
      <c r="I22" s="75">
        <v>1367897</v>
      </c>
      <c r="J22" s="19"/>
      <c r="K22" s="75">
        <v>14438702</v>
      </c>
      <c r="L22" s="19"/>
      <c r="M22" s="75">
        <v>27576</v>
      </c>
      <c r="N22" s="19"/>
      <c r="O22" s="75">
        <v>0</v>
      </c>
      <c r="P22" s="19"/>
      <c r="Q22" s="75">
        <v>4111409</v>
      </c>
      <c r="R22" s="19"/>
      <c r="S22" s="75">
        <v>0</v>
      </c>
      <c r="T22" s="19"/>
      <c r="U22" s="75">
        <v>846100</v>
      </c>
      <c r="V22" s="19"/>
      <c r="W22" s="75">
        <f t="shared" si="0"/>
        <v>21936371</v>
      </c>
      <c r="X22" s="40"/>
      <c r="Y22" s="273"/>
      <c r="Z22" s="75">
        <v>0</v>
      </c>
      <c r="AA22" s="19"/>
      <c r="AB22" s="75">
        <v>0</v>
      </c>
      <c r="AC22" s="19"/>
      <c r="AD22" s="75">
        <v>13763636</v>
      </c>
      <c r="AE22" s="19"/>
      <c r="AF22" s="75">
        <v>0</v>
      </c>
      <c r="AG22" s="19"/>
      <c r="AH22" s="80">
        <v>0</v>
      </c>
      <c r="AI22" s="19"/>
      <c r="AJ22" s="75">
        <v>0</v>
      </c>
      <c r="AK22" s="19"/>
      <c r="AL22" s="75">
        <f t="shared" si="1"/>
        <v>13763636</v>
      </c>
      <c r="AM22" s="19"/>
      <c r="AN22" s="19"/>
      <c r="AO22" s="19"/>
      <c r="AP22" s="75">
        <v>1763972.91</v>
      </c>
      <c r="AQ22" s="19"/>
      <c r="AR22" s="30">
        <v>8</v>
      </c>
    </row>
    <row r="23" spans="1:44" ht="8.85" customHeight="1" x14ac:dyDescent="0.25">
      <c r="A23" s="30">
        <v>9</v>
      </c>
      <c r="B23" s="31"/>
      <c r="C23" s="11" t="s">
        <v>97</v>
      </c>
      <c r="D23" s="31"/>
      <c r="E23" s="31"/>
      <c r="F23" s="19"/>
      <c r="G23" s="75">
        <v>0</v>
      </c>
      <c r="H23" s="19"/>
      <c r="I23" s="75">
        <v>290219</v>
      </c>
      <c r="J23" s="19"/>
      <c r="K23" s="75">
        <v>0</v>
      </c>
      <c r="L23" s="19"/>
      <c r="M23" s="75">
        <v>0</v>
      </c>
      <c r="N23" s="19"/>
      <c r="O23" s="75">
        <v>0</v>
      </c>
      <c r="P23" s="19"/>
      <c r="Q23" s="75">
        <v>0</v>
      </c>
      <c r="R23" s="19"/>
      <c r="S23" s="75">
        <v>0</v>
      </c>
      <c r="T23" s="19"/>
      <c r="U23" s="75">
        <v>0</v>
      </c>
      <c r="V23" s="19"/>
      <c r="W23" s="75">
        <f t="shared" si="0"/>
        <v>290219</v>
      </c>
      <c r="X23" s="40"/>
      <c r="Y23" s="273"/>
      <c r="Z23" s="75">
        <v>0</v>
      </c>
      <c r="AA23" s="19"/>
      <c r="AB23" s="75">
        <v>0</v>
      </c>
      <c r="AC23" s="19"/>
      <c r="AD23" s="75">
        <v>290219</v>
      </c>
      <c r="AE23" s="19"/>
      <c r="AF23" s="75">
        <v>0</v>
      </c>
      <c r="AG23" s="19"/>
      <c r="AH23" s="80">
        <v>0</v>
      </c>
      <c r="AI23" s="19"/>
      <c r="AJ23" s="75">
        <v>0</v>
      </c>
      <c r="AK23" s="19"/>
      <c r="AL23" s="75">
        <f t="shared" si="1"/>
        <v>290219</v>
      </c>
      <c r="AM23" s="19"/>
      <c r="AN23" s="19"/>
      <c r="AO23" s="19"/>
      <c r="AP23" s="75">
        <v>7857471.8899999997</v>
      </c>
      <c r="AQ23" s="19"/>
      <c r="AR23" s="30">
        <v>9</v>
      </c>
    </row>
    <row r="24" spans="1:44" ht="8.85" customHeight="1" x14ac:dyDescent="0.25">
      <c r="A24" s="30">
        <v>10</v>
      </c>
      <c r="B24" s="31"/>
      <c r="C24" s="11" t="s">
        <v>98</v>
      </c>
      <c r="D24" s="31"/>
      <c r="E24" s="31"/>
      <c r="F24" s="19"/>
      <c r="G24" s="75">
        <v>603691</v>
      </c>
      <c r="H24" s="19"/>
      <c r="I24" s="75">
        <v>10861342</v>
      </c>
      <c r="J24" s="19"/>
      <c r="K24" s="75">
        <v>72207</v>
      </c>
      <c r="L24" s="19"/>
      <c r="M24" s="75">
        <v>39931</v>
      </c>
      <c r="N24" s="19"/>
      <c r="O24" s="75">
        <v>0</v>
      </c>
      <c r="P24" s="19"/>
      <c r="Q24" s="75">
        <v>15778027</v>
      </c>
      <c r="R24" s="19"/>
      <c r="S24" s="75">
        <v>0</v>
      </c>
      <c r="T24" s="19"/>
      <c r="U24" s="75">
        <v>2584637</v>
      </c>
      <c r="V24" s="19"/>
      <c r="W24" s="75">
        <f t="shared" si="0"/>
        <v>29939835</v>
      </c>
      <c r="X24" s="40"/>
      <c r="Y24" s="273"/>
      <c r="Z24" s="75">
        <v>418297</v>
      </c>
      <c r="AA24" s="19"/>
      <c r="AB24" s="75">
        <v>19563570</v>
      </c>
      <c r="AC24" s="19"/>
      <c r="AD24" s="75">
        <v>3959733</v>
      </c>
      <c r="AE24" s="19"/>
      <c r="AF24" s="75">
        <v>0</v>
      </c>
      <c r="AG24" s="19"/>
      <c r="AH24" s="80">
        <v>7394584</v>
      </c>
      <c r="AI24" s="19"/>
      <c r="AJ24" s="75">
        <v>0</v>
      </c>
      <c r="AK24" s="19"/>
      <c r="AL24" s="75">
        <f t="shared" si="1"/>
        <v>31336184</v>
      </c>
      <c r="AM24" s="19"/>
      <c r="AN24" s="19"/>
      <c r="AO24" s="19"/>
      <c r="AP24" s="75">
        <v>8375446.129999999</v>
      </c>
      <c r="AQ24" s="19"/>
      <c r="AR24" s="30">
        <v>10</v>
      </c>
    </row>
    <row r="25" spans="1:44" ht="8.85" customHeight="1" x14ac:dyDescent="0.25">
      <c r="A25" s="37"/>
      <c r="B25" s="31"/>
      <c r="C25" s="11"/>
      <c r="D25" s="31"/>
      <c r="E25" s="31"/>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37"/>
    </row>
    <row r="26" spans="1:44" ht="8.85" customHeight="1" x14ac:dyDescent="0.25">
      <c r="A26" s="30">
        <v>11</v>
      </c>
      <c r="B26" s="31"/>
      <c r="C26" s="11" t="s">
        <v>99</v>
      </c>
      <c r="D26" s="31"/>
      <c r="E26" s="31"/>
      <c r="F26" s="19"/>
      <c r="G26" s="75">
        <v>600648</v>
      </c>
      <c r="H26" s="19"/>
      <c r="I26" s="75">
        <v>159708</v>
      </c>
      <c r="J26" s="19"/>
      <c r="K26" s="75">
        <v>438115</v>
      </c>
      <c r="L26" s="19"/>
      <c r="M26" s="75">
        <v>853</v>
      </c>
      <c r="N26" s="19"/>
      <c r="O26" s="75">
        <v>0</v>
      </c>
      <c r="P26" s="19"/>
      <c r="Q26" s="75">
        <v>2278960</v>
      </c>
      <c r="R26" s="19"/>
      <c r="S26" s="75">
        <v>862369</v>
      </c>
      <c r="T26" s="19"/>
      <c r="U26" s="75">
        <v>1715162</v>
      </c>
      <c r="V26" s="19"/>
      <c r="W26" s="75">
        <f t="shared" si="0"/>
        <v>6055815</v>
      </c>
      <c r="X26" s="40"/>
      <c r="Y26" s="273"/>
      <c r="Z26" s="75">
        <v>1156939</v>
      </c>
      <c r="AA26" s="19"/>
      <c r="AB26" s="75">
        <v>2573827</v>
      </c>
      <c r="AC26" s="19"/>
      <c r="AD26" s="75">
        <v>1234922</v>
      </c>
      <c r="AE26" s="19"/>
      <c r="AF26" s="75">
        <v>0</v>
      </c>
      <c r="AG26" s="19"/>
      <c r="AH26" s="80">
        <v>0</v>
      </c>
      <c r="AI26" s="19"/>
      <c r="AJ26" s="75">
        <v>0</v>
      </c>
      <c r="AK26" s="19"/>
      <c r="AL26" s="75">
        <f t="shared" si="1"/>
        <v>4965688</v>
      </c>
      <c r="AM26" s="19"/>
      <c r="AN26" s="19"/>
      <c r="AO26" s="19"/>
      <c r="AP26" s="75">
        <v>1192347.0699999998</v>
      </c>
      <c r="AQ26" s="19"/>
      <c r="AR26" s="30">
        <v>11</v>
      </c>
    </row>
    <row r="27" spans="1:44" ht="8.85" customHeight="1" x14ac:dyDescent="0.25">
      <c r="A27" s="30">
        <v>12</v>
      </c>
      <c r="B27" s="31"/>
      <c r="C27" s="11" t="s">
        <v>100</v>
      </c>
      <c r="D27" s="31"/>
      <c r="E27" s="31"/>
      <c r="F27" s="19"/>
      <c r="G27" s="75">
        <v>0</v>
      </c>
      <c r="H27" s="19"/>
      <c r="I27" s="75">
        <v>0</v>
      </c>
      <c r="J27" s="19"/>
      <c r="K27" s="75">
        <v>0</v>
      </c>
      <c r="L27" s="19"/>
      <c r="M27" s="75">
        <v>1009</v>
      </c>
      <c r="N27" s="19"/>
      <c r="O27" s="75">
        <v>0</v>
      </c>
      <c r="P27" s="19"/>
      <c r="Q27" s="75">
        <v>0</v>
      </c>
      <c r="R27" s="19"/>
      <c r="S27" s="75">
        <v>0</v>
      </c>
      <c r="T27" s="19"/>
      <c r="U27" s="75">
        <v>24287</v>
      </c>
      <c r="V27" s="19"/>
      <c r="W27" s="75">
        <f t="shared" si="0"/>
        <v>25296</v>
      </c>
      <c r="X27" s="40"/>
      <c r="Y27" s="273"/>
      <c r="Z27" s="75">
        <v>56109</v>
      </c>
      <c r="AA27" s="19"/>
      <c r="AB27" s="75">
        <v>0</v>
      </c>
      <c r="AC27" s="19"/>
      <c r="AD27" s="75">
        <v>380182</v>
      </c>
      <c r="AE27" s="19"/>
      <c r="AF27" s="75">
        <v>0</v>
      </c>
      <c r="AG27" s="19"/>
      <c r="AH27" s="80">
        <v>0</v>
      </c>
      <c r="AI27" s="19"/>
      <c r="AJ27" s="75">
        <v>0</v>
      </c>
      <c r="AK27" s="19"/>
      <c r="AL27" s="75">
        <f t="shared" si="1"/>
        <v>436291</v>
      </c>
      <c r="AM27" s="19"/>
      <c r="AN27" s="19"/>
      <c r="AO27" s="19"/>
      <c r="AP27" s="75">
        <v>246781</v>
      </c>
      <c r="AQ27" s="19"/>
      <c r="AR27" s="30">
        <v>12</v>
      </c>
    </row>
    <row r="28" spans="1:44" ht="8.85" customHeight="1" x14ac:dyDescent="0.25">
      <c r="A28" s="30">
        <v>13</v>
      </c>
      <c r="B28" s="31"/>
      <c r="C28" s="11" t="s">
        <v>101</v>
      </c>
      <c r="D28" s="31"/>
      <c r="E28" s="31"/>
      <c r="F28" s="19"/>
      <c r="G28" s="75">
        <v>979565</v>
      </c>
      <c r="H28" s="19"/>
      <c r="I28" s="75">
        <v>353719</v>
      </c>
      <c r="J28" s="19"/>
      <c r="K28" s="75">
        <v>0</v>
      </c>
      <c r="L28" s="19"/>
      <c r="M28" s="75">
        <v>310484</v>
      </c>
      <c r="N28" s="19"/>
      <c r="O28" s="75">
        <v>0</v>
      </c>
      <c r="P28" s="19"/>
      <c r="Q28" s="75">
        <v>0</v>
      </c>
      <c r="R28" s="19"/>
      <c r="S28" s="75">
        <v>0</v>
      </c>
      <c r="T28" s="19"/>
      <c r="U28" s="75">
        <v>103864</v>
      </c>
      <c r="V28" s="19"/>
      <c r="W28" s="75">
        <f t="shared" si="0"/>
        <v>1747632</v>
      </c>
      <c r="X28" s="40"/>
      <c r="Y28" s="273"/>
      <c r="Z28" s="75">
        <v>9426373</v>
      </c>
      <c r="AA28" s="19"/>
      <c r="AB28" s="75">
        <v>2664572</v>
      </c>
      <c r="AC28" s="19"/>
      <c r="AD28" s="75">
        <v>4209274</v>
      </c>
      <c r="AE28" s="19"/>
      <c r="AF28" s="75">
        <v>0</v>
      </c>
      <c r="AG28" s="19"/>
      <c r="AH28" s="80">
        <v>0</v>
      </c>
      <c r="AI28" s="19"/>
      <c r="AJ28" s="75">
        <v>0</v>
      </c>
      <c r="AK28" s="19"/>
      <c r="AL28" s="75">
        <f t="shared" si="1"/>
        <v>16300219</v>
      </c>
      <c r="AM28" s="19"/>
      <c r="AN28" s="19"/>
      <c r="AO28" s="19"/>
      <c r="AP28" s="75">
        <v>17565743.32</v>
      </c>
      <c r="AQ28" s="19"/>
      <c r="AR28" s="30">
        <v>13</v>
      </c>
    </row>
    <row r="29" spans="1:44" ht="8.85" customHeight="1" x14ac:dyDescent="0.25">
      <c r="A29" s="30">
        <v>14</v>
      </c>
      <c r="B29" s="31"/>
      <c r="C29" s="11" t="s">
        <v>102</v>
      </c>
      <c r="D29" s="31"/>
      <c r="E29" s="31"/>
      <c r="F29" s="19"/>
      <c r="G29" s="75">
        <v>0</v>
      </c>
      <c r="H29" s="19"/>
      <c r="I29" s="75">
        <v>748804</v>
      </c>
      <c r="J29" s="19"/>
      <c r="K29" s="75">
        <v>0</v>
      </c>
      <c r="L29" s="19"/>
      <c r="M29" s="75">
        <v>0</v>
      </c>
      <c r="N29" s="19"/>
      <c r="O29" s="75">
        <v>0</v>
      </c>
      <c r="P29" s="19"/>
      <c r="Q29" s="75">
        <v>841129</v>
      </c>
      <c r="R29" s="19"/>
      <c r="S29" s="75">
        <v>0</v>
      </c>
      <c r="T29" s="19"/>
      <c r="U29" s="75">
        <v>0</v>
      </c>
      <c r="V29" s="19"/>
      <c r="W29" s="75">
        <f t="shared" si="0"/>
        <v>1589933</v>
      </c>
      <c r="X29" s="40"/>
      <c r="Y29" s="273"/>
      <c r="Z29" s="75">
        <v>629649</v>
      </c>
      <c r="AA29" s="19"/>
      <c r="AB29" s="75">
        <v>0</v>
      </c>
      <c r="AC29" s="19"/>
      <c r="AD29" s="75">
        <v>960284</v>
      </c>
      <c r="AE29" s="19"/>
      <c r="AF29" s="75">
        <v>0</v>
      </c>
      <c r="AG29" s="19"/>
      <c r="AH29" s="80">
        <v>0</v>
      </c>
      <c r="AI29" s="19"/>
      <c r="AJ29" s="75">
        <v>0</v>
      </c>
      <c r="AK29" s="19"/>
      <c r="AL29" s="75">
        <f t="shared" si="1"/>
        <v>1589933</v>
      </c>
      <c r="AM29" s="19"/>
      <c r="AN29" s="19"/>
      <c r="AO29" s="19"/>
      <c r="AP29" s="75">
        <v>877144.1</v>
      </c>
      <c r="AQ29" s="19"/>
      <c r="AR29" s="30">
        <v>14</v>
      </c>
    </row>
    <row r="30" spans="1:44" ht="8.85" customHeight="1" x14ac:dyDescent="0.25">
      <c r="A30" s="30">
        <v>15</v>
      </c>
      <c r="B30" s="31"/>
      <c r="C30" s="11" t="s">
        <v>103</v>
      </c>
      <c r="D30" s="31"/>
      <c r="E30" s="31"/>
      <c r="F30" s="19"/>
      <c r="G30" s="75">
        <v>3396338</v>
      </c>
      <c r="H30" s="19"/>
      <c r="I30" s="75">
        <v>6478237</v>
      </c>
      <c r="J30" s="19"/>
      <c r="K30" s="75">
        <v>0</v>
      </c>
      <c r="L30" s="19"/>
      <c r="M30" s="75">
        <v>214635</v>
      </c>
      <c r="N30" s="19"/>
      <c r="O30" s="75">
        <v>0</v>
      </c>
      <c r="P30" s="19"/>
      <c r="Q30" s="75">
        <v>24135256</v>
      </c>
      <c r="R30" s="19"/>
      <c r="S30" s="75">
        <v>0</v>
      </c>
      <c r="T30" s="19"/>
      <c r="U30" s="75">
        <v>1346397</v>
      </c>
      <c r="V30" s="19"/>
      <c r="W30" s="75">
        <f t="shared" si="0"/>
        <v>35570863</v>
      </c>
      <c r="X30" s="40"/>
      <c r="Y30" s="273"/>
      <c r="Z30" s="75">
        <v>0</v>
      </c>
      <c r="AA30" s="19"/>
      <c r="AB30" s="75">
        <v>2171880</v>
      </c>
      <c r="AC30" s="19"/>
      <c r="AD30" s="75">
        <v>12112505</v>
      </c>
      <c r="AE30" s="19"/>
      <c r="AF30" s="75">
        <v>0</v>
      </c>
      <c r="AG30" s="19"/>
      <c r="AH30" s="80">
        <v>35379375</v>
      </c>
      <c r="AI30" s="19"/>
      <c r="AJ30" s="75">
        <v>0</v>
      </c>
      <c r="AK30" s="19"/>
      <c r="AL30" s="75">
        <f t="shared" si="1"/>
        <v>49663760</v>
      </c>
      <c r="AM30" s="19"/>
      <c r="AN30" s="19"/>
      <c r="AO30" s="19"/>
      <c r="AP30" s="75">
        <v>12087953.819999998</v>
      </c>
      <c r="AQ30" s="19"/>
      <c r="AR30" s="30">
        <v>15</v>
      </c>
    </row>
    <row r="31" spans="1:44" ht="8.85" customHeight="1" x14ac:dyDescent="0.25">
      <c r="A31" s="37"/>
      <c r="B31" s="31"/>
      <c r="C31" s="11"/>
      <c r="D31" s="31"/>
      <c r="E31" s="31"/>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37"/>
    </row>
    <row r="32" spans="1:44" ht="8.85" customHeight="1" x14ac:dyDescent="0.25">
      <c r="A32" s="30">
        <v>16</v>
      </c>
      <c r="B32" s="31"/>
      <c r="C32" s="11" t="s">
        <v>104</v>
      </c>
      <c r="D32" s="31"/>
      <c r="E32" s="31"/>
      <c r="F32" s="19"/>
      <c r="G32" s="75">
        <v>497283</v>
      </c>
      <c r="H32" s="19"/>
      <c r="I32" s="75">
        <v>0</v>
      </c>
      <c r="J32" s="19"/>
      <c r="K32" s="75">
        <v>0</v>
      </c>
      <c r="L32" s="19"/>
      <c r="M32" s="75">
        <v>147437</v>
      </c>
      <c r="N32" s="19"/>
      <c r="O32" s="75">
        <v>0</v>
      </c>
      <c r="P32" s="19"/>
      <c r="Q32" s="75">
        <v>3575000</v>
      </c>
      <c r="R32" s="19"/>
      <c r="S32" s="75">
        <v>0</v>
      </c>
      <c r="T32" s="19"/>
      <c r="U32" s="75">
        <v>0</v>
      </c>
      <c r="V32" s="19"/>
      <c r="W32" s="75">
        <f t="shared" si="0"/>
        <v>4219720</v>
      </c>
      <c r="X32" s="40"/>
      <c r="Y32" s="273"/>
      <c r="Z32" s="75">
        <v>33272330</v>
      </c>
      <c r="AA32" s="19"/>
      <c r="AB32" s="75">
        <v>462645</v>
      </c>
      <c r="AC32" s="19"/>
      <c r="AD32" s="75">
        <v>2133201</v>
      </c>
      <c r="AE32" s="19"/>
      <c r="AF32" s="75">
        <v>0</v>
      </c>
      <c r="AG32" s="19"/>
      <c r="AH32" s="80">
        <v>0</v>
      </c>
      <c r="AI32" s="19"/>
      <c r="AJ32" s="75">
        <v>0</v>
      </c>
      <c r="AK32" s="19"/>
      <c r="AL32" s="75">
        <f t="shared" si="1"/>
        <v>35868176</v>
      </c>
      <c r="AM32" s="19"/>
      <c r="AN32" s="19"/>
      <c r="AO32" s="19"/>
      <c r="AP32" s="75">
        <v>3469726.78</v>
      </c>
      <c r="AQ32" s="19"/>
      <c r="AR32" s="30">
        <v>16</v>
      </c>
    </row>
    <row r="33" spans="1:44" ht="8.85" customHeight="1" x14ac:dyDescent="0.25">
      <c r="A33" s="30">
        <v>17</v>
      </c>
      <c r="B33" s="31"/>
      <c r="C33" s="11" t="s">
        <v>105</v>
      </c>
      <c r="D33" s="31"/>
      <c r="E33" s="31"/>
      <c r="F33" s="19"/>
      <c r="G33" s="75">
        <v>863097</v>
      </c>
      <c r="H33" s="19"/>
      <c r="I33" s="75">
        <v>636999</v>
      </c>
      <c r="J33" s="19"/>
      <c r="K33" s="75">
        <v>0</v>
      </c>
      <c r="L33" s="19"/>
      <c r="M33" s="75">
        <v>86629</v>
      </c>
      <c r="N33" s="19"/>
      <c r="O33" s="75">
        <v>0</v>
      </c>
      <c r="P33" s="19"/>
      <c r="Q33" s="75">
        <v>3345314</v>
      </c>
      <c r="R33" s="19"/>
      <c r="S33" s="75">
        <v>100000</v>
      </c>
      <c r="T33" s="19"/>
      <c r="U33" s="75">
        <v>338681</v>
      </c>
      <c r="V33" s="19"/>
      <c r="W33" s="75">
        <f t="shared" si="0"/>
        <v>5370720</v>
      </c>
      <c r="X33" s="40"/>
      <c r="Y33" s="273"/>
      <c r="Z33" s="75">
        <v>0</v>
      </c>
      <c r="AA33" s="19"/>
      <c r="AB33" s="75">
        <v>3514784</v>
      </c>
      <c r="AC33" s="19"/>
      <c r="AD33" s="75">
        <v>2594993</v>
      </c>
      <c r="AE33" s="19"/>
      <c r="AF33" s="75">
        <v>0</v>
      </c>
      <c r="AG33" s="19"/>
      <c r="AH33" s="80">
        <v>5463470</v>
      </c>
      <c r="AI33" s="19"/>
      <c r="AJ33" s="75">
        <v>0</v>
      </c>
      <c r="AK33" s="19"/>
      <c r="AL33" s="75">
        <f t="shared" si="1"/>
        <v>11573247</v>
      </c>
      <c r="AM33" s="19"/>
      <c r="AN33" s="19"/>
      <c r="AO33" s="19"/>
      <c r="AP33" s="75">
        <v>1656896.77</v>
      </c>
      <c r="AQ33" s="19"/>
      <c r="AR33" s="30">
        <v>17</v>
      </c>
    </row>
    <row r="34" spans="1:44" ht="8.85" customHeight="1" x14ac:dyDescent="0.25">
      <c r="A34" s="30">
        <v>18</v>
      </c>
      <c r="B34" s="31"/>
      <c r="C34" s="11" t="s">
        <v>106</v>
      </c>
      <c r="D34" s="31"/>
      <c r="E34" s="31"/>
      <c r="F34" s="19"/>
      <c r="G34" s="75">
        <v>84395</v>
      </c>
      <c r="H34" s="19"/>
      <c r="I34" s="75">
        <v>0</v>
      </c>
      <c r="J34" s="19"/>
      <c r="K34" s="75">
        <v>0</v>
      </c>
      <c r="L34" s="19"/>
      <c r="M34" s="75">
        <v>0</v>
      </c>
      <c r="N34" s="19"/>
      <c r="O34" s="75">
        <v>0</v>
      </c>
      <c r="P34" s="19"/>
      <c r="Q34" s="75">
        <v>2262997</v>
      </c>
      <c r="R34" s="19"/>
      <c r="S34" s="75">
        <v>0</v>
      </c>
      <c r="T34" s="19"/>
      <c r="U34" s="75">
        <v>7000</v>
      </c>
      <c r="V34" s="19"/>
      <c r="W34" s="75">
        <f t="shared" si="0"/>
        <v>2354392</v>
      </c>
      <c r="X34" s="40"/>
      <c r="Y34" s="273"/>
      <c r="Z34" s="75">
        <v>1702893</v>
      </c>
      <c r="AA34" s="19"/>
      <c r="AB34" s="75">
        <v>0</v>
      </c>
      <c r="AC34" s="19"/>
      <c r="AD34" s="75">
        <v>651499</v>
      </c>
      <c r="AE34" s="19"/>
      <c r="AF34" s="75">
        <v>0</v>
      </c>
      <c r="AG34" s="19"/>
      <c r="AH34" s="80">
        <v>0</v>
      </c>
      <c r="AI34" s="19"/>
      <c r="AJ34" s="75">
        <v>0</v>
      </c>
      <c r="AK34" s="19"/>
      <c r="AL34" s="75">
        <f t="shared" si="1"/>
        <v>2354392</v>
      </c>
      <c r="AM34" s="19"/>
      <c r="AN34" s="19"/>
      <c r="AO34" s="19"/>
      <c r="AP34" s="75">
        <v>209.63</v>
      </c>
      <c r="AQ34" s="19"/>
      <c r="AR34" s="30">
        <v>18</v>
      </c>
    </row>
    <row r="35" spans="1:44" ht="8.85" customHeight="1" x14ac:dyDescent="0.25">
      <c r="A35" s="30">
        <v>19</v>
      </c>
      <c r="B35" s="31"/>
      <c r="C35" s="11" t="s">
        <v>107</v>
      </c>
      <c r="D35" s="31"/>
      <c r="E35" s="31"/>
      <c r="F35" s="19"/>
      <c r="G35" s="75">
        <v>4440580</v>
      </c>
      <c r="H35" s="19"/>
      <c r="I35" s="75">
        <v>434502</v>
      </c>
      <c r="J35" s="19"/>
      <c r="K35" s="75">
        <v>0</v>
      </c>
      <c r="L35" s="19"/>
      <c r="M35" s="75">
        <v>85341</v>
      </c>
      <c r="N35" s="19"/>
      <c r="O35" s="75">
        <v>0</v>
      </c>
      <c r="P35" s="19"/>
      <c r="Q35" s="75">
        <v>4902907</v>
      </c>
      <c r="R35" s="19"/>
      <c r="S35" s="75">
        <v>0</v>
      </c>
      <c r="T35" s="19"/>
      <c r="U35" s="75">
        <v>1717317</v>
      </c>
      <c r="V35" s="19"/>
      <c r="W35" s="75">
        <f t="shared" si="0"/>
        <v>11580647</v>
      </c>
      <c r="X35" s="40"/>
      <c r="Y35" s="273"/>
      <c r="Z35" s="75">
        <v>8935338</v>
      </c>
      <c r="AA35" s="19"/>
      <c r="AB35" s="75">
        <v>9533602</v>
      </c>
      <c r="AC35" s="19"/>
      <c r="AD35" s="75">
        <v>10683638</v>
      </c>
      <c r="AE35" s="19"/>
      <c r="AF35" s="75">
        <v>0</v>
      </c>
      <c r="AG35" s="19"/>
      <c r="AH35" s="80">
        <v>3735204</v>
      </c>
      <c r="AI35" s="19"/>
      <c r="AJ35" s="75">
        <v>0</v>
      </c>
      <c r="AK35" s="19"/>
      <c r="AL35" s="75">
        <f t="shared" si="1"/>
        <v>32887782</v>
      </c>
      <c r="AM35" s="19"/>
      <c r="AN35" s="19"/>
      <c r="AO35" s="19"/>
      <c r="AP35" s="75">
        <v>30079816.940000001</v>
      </c>
      <c r="AQ35" s="19"/>
      <c r="AR35" s="30">
        <v>19</v>
      </c>
    </row>
    <row r="36" spans="1:44" ht="8.85" customHeight="1" x14ac:dyDescent="0.25">
      <c r="A36" s="30">
        <v>20</v>
      </c>
      <c r="B36" s="31"/>
      <c r="C36" s="11" t="s">
        <v>108</v>
      </c>
      <c r="D36" s="31"/>
      <c r="E36" s="31"/>
      <c r="F36" s="19"/>
      <c r="G36" s="75">
        <v>58834</v>
      </c>
      <c r="H36" s="19"/>
      <c r="I36" s="75">
        <v>220191</v>
      </c>
      <c r="J36" s="19"/>
      <c r="K36" s="75">
        <v>16715641</v>
      </c>
      <c r="L36" s="19"/>
      <c r="M36" s="75">
        <v>93041</v>
      </c>
      <c r="N36" s="19"/>
      <c r="O36" s="75">
        <v>3256077</v>
      </c>
      <c r="P36" s="19"/>
      <c r="Q36" s="75">
        <v>10039884</v>
      </c>
      <c r="R36" s="19"/>
      <c r="S36" s="75">
        <v>0</v>
      </c>
      <c r="T36" s="19"/>
      <c r="U36" s="75">
        <v>1875962</v>
      </c>
      <c r="V36" s="19"/>
      <c r="W36" s="75">
        <f t="shared" si="0"/>
        <v>32259630</v>
      </c>
      <c r="X36" s="40"/>
      <c r="Y36" s="273"/>
      <c r="Z36" s="75">
        <v>9702103</v>
      </c>
      <c r="AA36" s="19"/>
      <c r="AB36" s="75">
        <v>297706</v>
      </c>
      <c r="AC36" s="19"/>
      <c r="AD36" s="75">
        <v>3722410</v>
      </c>
      <c r="AE36" s="19"/>
      <c r="AF36" s="75">
        <v>0</v>
      </c>
      <c r="AG36" s="19"/>
      <c r="AH36" s="80">
        <v>2039277</v>
      </c>
      <c r="AI36" s="19"/>
      <c r="AJ36" s="75">
        <v>0</v>
      </c>
      <c r="AK36" s="19"/>
      <c r="AL36" s="75">
        <f t="shared" si="1"/>
        <v>15761496</v>
      </c>
      <c r="AM36" s="19"/>
      <c r="AN36" s="19"/>
      <c r="AO36" s="19"/>
      <c r="AP36" s="75">
        <v>1309551.48</v>
      </c>
      <c r="AQ36" s="19"/>
      <c r="AR36" s="30">
        <v>20</v>
      </c>
    </row>
    <row r="37" spans="1:44" ht="8.85" customHeight="1" x14ac:dyDescent="0.25">
      <c r="A37" s="37"/>
      <c r="B37" s="31"/>
      <c r="C37" s="11"/>
      <c r="D37" s="31"/>
      <c r="E37" s="31"/>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37"/>
    </row>
    <row r="38" spans="1:44" ht="8.85" customHeight="1" x14ac:dyDescent="0.25">
      <c r="A38" s="30">
        <v>21</v>
      </c>
      <c r="B38" s="31"/>
      <c r="C38" s="11" t="s">
        <v>109</v>
      </c>
      <c r="D38" s="31"/>
      <c r="E38" s="31"/>
      <c r="F38" s="19"/>
      <c r="G38" s="75">
        <v>1148571</v>
      </c>
      <c r="H38" s="19"/>
      <c r="I38" s="75">
        <v>1746901</v>
      </c>
      <c r="J38" s="19"/>
      <c r="K38" s="75">
        <v>0</v>
      </c>
      <c r="L38" s="19"/>
      <c r="M38" s="75">
        <v>777</v>
      </c>
      <c r="N38" s="19"/>
      <c r="O38" s="75">
        <v>0</v>
      </c>
      <c r="P38" s="19"/>
      <c r="Q38" s="75">
        <v>2493331</v>
      </c>
      <c r="R38" s="19"/>
      <c r="S38" s="75">
        <v>0</v>
      </c>
      <c r="T38" s="19"/>
      <c r="U38" s="75">
        <v>28631</v>
      </c>
      <c r="V38" s="19"/>
      <c r="W38" s="75">
        <f t="shared" ref="W38:W53" si="2">SUM(G38:U38)</f>
        <v>5418211</v>
      </c>
      <c r="X38" s="40"/>
      <c r="Y38" s="273"/>
      <c r="Z38" s="75">
        <v>0</v>
      </c>
      <c r="AA38" s="19"/>
      <c r="AB38" s="75">
        <v>3399820</v>
      </c>
      <c r="AC38" s="19"/>
      <c r="AD38" s="75">
        <v>2229829</v>
      </c>
      <c r="AE38" s="19"/>
      <c r="AF38" s="75">
        <v>0</v>
      </c>
      <c r="AG38" s="19"/>
      <c r="AH38" s="80">
        <v>813210</v>
      </c>
      <c r="AI38" s="19"/>
      <c r="AJ38" s="75">
        <v>0</v>
      </c>
      <c r="AK38" s="19"/>
      <c r="AL38" s="75">
        <f t="shared" ref="AL38:AL53" si="3">SUM(Z38:AJ38)</f>
        <v>6442859</v>
      </c>
      <c r="AM38" s="19"/>
      <c r="AN38" s="19"/>
      <c r="AO38" s="19"/>
      <c r="AP38" s="75">
        <v>710062.12</v>
      </c>
      <c r="AQ38" s="19"/>
      <c r="AR38" s="30">
        <v>21</v>
      </c>
    </row>
    <row r="39" spans="1:44" ht="8.85" customHeight="1" x14ac:dyDescent="0.25">
      <c r="A39" s="30">
        <v>22</v>
      </c>
      <c r="B39" s="31"/>
      <c r="C39" s="11" t="s">
        <v>110</v>
      </c>
      <c r="D39" s="31"/>
      <c r="E39" s="31"/>
      <c r="F39" s="19"/>
      <c r="G39" s="75">
        <v>0</v>
      </c>
      <c r="H39" s="19"/>
      <c r="I39" s="75">
        <v>474192</v>
      </c>
      <c r="J39" s="19"/>
      <c r="K39" s="75">
        <v>0</v>
      </c>
      <c r="L39" s="19"/>
      <c r="M39" s="75">
        <v>0</v>
      </c>
      <c r="N39" s="19"/>
      <c r="O39" s="75">
        <v>0</v>
      </c>
      <c r="P39" s="19"/>
      <c r="Q39" s="75">
        <v>0</v>
      </c>
      <c r="R39" s="19"/>
      <c r="S39" s="75">
        <v>0</v>
      </c>
      <c r="T39" s="19"/>
      <c r="U39" s="75">
        <v>0</v>
      </c>
      <c r="V39" s="19"/>
      <c r="W39" s="75">
        <f t="shared" si="2"/>
        <v>474192</v>
      </c>
      <c r="X39" s="40"/>
      <c r="Y39" s="273"/>
      <c r="Z39" s="75">
        <v>0</v>
      </c>
      <c r="AA39" s="19"/>
      <c r="AB39" s="75">
        <v>0</v>
      </c>
      <c r="AC39" s="19"/>
      <c r="AD39" s="75">
        <v>466026</v>
      </c>
      <c r="AE39" s="19"/>
      <c r="AF39" s="75">
        <v>0</v>
      </c>
      <c r="AG39" s="19"/>
      <c r="AH39" s="80">
        <v>0</v>
      </c>
      <c r="AI39" s="19"/>
      <c r="AJ39" s="75">
        <v>0</v>
      </c>
      <c r="AK39" s="19"/>
      <c r="AL39" s="75">
        <f t="shared" si="3"/>
        <v>466026</v>
      </c>
      <c r="AM39" s="19"/>
      <c r="AN39" s="19"/>
      <c r="AO39" s="19"/>
      <c r="AP39" s="75">
        <v>20692.77</v>
      </c>
      <c r="AQ39" s="19"/>
      <c r="AR39" s="30">
        <v>22</v>
      </c>
    </row>
    <row r="40" spans="1:44" ht="8.85" customHeight="1" x14ac:dyDescent="0.25">
      <c r="A40" s="30">
        <v>23</v>
      </c>
      <c r="B40" s="31"/>
      <c r="C40" s="11" t="s">
        <v>111</v>
      </c>
      <c r="D40" s="31"/>
      <c r="E40" s="31"/>
      <c r="F40" s="19"/>
      <c r="G40" s="75">
        <v>9850933</v>
      </c>
      <c r="H40" s="19"/>
      <c r="I40" s="75">
        <v>4560179</v>
      </c>
      <c r="J40" s="19"/>
      <c r="K40" s="75">
        <v>74189559</v>
      </c>
      <c r="L40" s="19"/>
      <c r="M40" s="75">
        <v>839487</v>
      </c>
      <c r="N40" s="19"/>
      <c r="O40" s="75">
        <v>7067601</v>
      </c>
      <c r="P40" s="19"/>
      <c r="Q40" s="75">
        <v>27157706</v>
      </c>
      <c r="R40" s="19"/>
      <c r="S40" s="75">
        <v>0</v>
      </c>
      <c r="T40" s="19"/>
      <c r="U40" s="75">
        <v>1092461</v>
      </c>
      <c r="V40" s="19"/>
      <c r="W40" s="75">
        <f t="shared" si="2"/>
        <v>124757926</v>
      </c>
      <c r="X40" s="40"/>
      <c r="Y40" s="273"/>
      <c r="Z40" s="75">
        <v>28498544</v>
      </c>
      <c r="AA40" s="19"/>
      <c r="AB40" s="75">
        <v>19152693</v>
      </c>
      <c r="AC40" s="19"/>
      <c r="AD40" s="75">
        <v>34188536</v>
      </c>
      <c r="AE40" s="19"/>
      <c r="AF40" s="75">
        <v>0</v>
      </c>
      <c r="AG40" s="19"/>
      <c r="AH40" s="80">
        <v>6629371</v>
      </c>
      <c r="AI40" s="19"/>
      <c r="AJ40" s="75">
        <v>451333</v>
      </c>
      <c r="AK40" s="19"/>
      <c r="AL40" s="75">
        <f t="shared" si="3"/>
        <v>88920477</v>
      </c>
      <c r="AM40" s="19"/>
      <c r="AN40" s="19"/>
      <c r="AO40" s="19"/>
      <c r="AP40" s="75">
        <v>9750562.1300000008</v>
      </c>
      <c r="AQ40" s="19"/>
      <c r="AR40" s="30">
        <v>23</v>
      </c>
    </row>
    <row r="41" spans="1:44" ht="8.85" customHeight="1" x14ac:dyDescent="0.25">
      <c r="A41" s="30">
        <v>24</v>
      </c>
      <c r="B41" s="31"/>
      <c r="C41" s="11" t="s">
        <v>112</v>
      </c>
      <c r="D41" s="31"/>
      <c r="E41" s="31"/>
      <c r="F41" s="19"/>
      <c r="G41" s="75">
        <v>0</v>
      </c>
      <c r="H41" s="19"/>
      <c r="I41" s="75">
        <v>5941421</v>
      </c>
      <c r="J41" s="19"/>
      <c r="K41" s="75">
        <v>90093781</v>
      </c>
      <c r="L41" s="19"/>
      <c r="M41" s="75">
        <v>56108</v>
      </c>
      <c r="N41" s="19"/>
      <c r="O41" s="75">
        <v>0</v>
      </c>
      <c r="P41" s="19"/>
      <c r="Q41" s="75">
        <v>0</v>
      </c>
      <c r="R41" s="19"/>
      <c r="S41" s="75">
        <v>0</v>
      </c>
      <c r="T41" s="19"/>
      <c r="U41" s="75">
        <v>16024260</v>
      </c>
      <c r="V41" s="19"/>
      <c r="W41" s="75">
        <f t="shared" si="2"/>
        <v>112115570</v>
      </c>
      <c r="X41" s="40"/>
      <c r="Y41" s="273"/>
      <c r="Z41" s="75">
        <v>40436383</v>
      </c>
      <c r="AA41" s="19"/>
      <c r="AB41" s="75">
        <v>0</v>
      </c>
      <c r="AC41" s="19"/>
      <c r="AD41" s="75">
        <v>64309907</v>
      </c>
      <c r="AE41" s="19"/>
      <c r="AF41" s="75">
        <v>0</v>
      </c>
      <c r="AG41" s="19"/>
      <c r="AH41" s="80">
        <v>0</v>
      </c>
      <c r="AI41" s="19"/>
      <c r="AJ41" s="75">
        <v>0</v>
      </c>
      <c r="AK41" s="19"/>
      <c r="AL41" s="75">
        <f t="shared" si="3"/>
        <v>104746290</v>
      </c>
      <c r="AM41" s="19"/>
      <c r="AN41" s="19"/>
      <c r="AO41" s="19"/>
      <c r="AP41" s="75">
        <v>48968791.200000003</v>
      </c>
      <c r="AQ41" s="19"/>
      <c r="AR41" s="30">
        <v>24</v>
      </c>
    </row>
    <row r="42" spans="1:44" ht="8.85" customHeight="1" x14ac:dyDescent="0.25">
      <c r="A42" s="30">
        <v>25</v>
      </c>
      <c r="B42" s="31"/>
      <c r="C42" s="11" t="s">
        <v>113</v>
      </c>
      <c r="D42" s="31"/>
      <c r="E42" s="31"/>
      <c r="F42" s="19"/>
      <c r="G42" s="75">
        <v>0</v>
      </c>
      <c r="H42" s="19"/>
      <c r="I42" s="75">
        <v>0</v>
      </c>
      <c r="J42" s="19"/>
      <c r="K42" s="75">
        <v>0</v>
      </c>
      <c r="L42" s="19"/>
      <c r="M42" s="75">
        <v>0</v>
      </c>
      <c r="N42" s="19"/>
      <c r="O42" s="75">
        <v>0</v>
      </c>
      <c r="P42" s="19"/>
      <c r="Q42" s="75">
        <v>0</v>
      </c>
      <c r="R42" s="19"/>
      <c r="S42" s="75">
        <v>0</v>
      </c>
      <c r="T42" s="19"/>
      <c r="U42" s="75">
        <v>0</v>
      </c>
      <c r="V42" s="19"/>
      <c r="W42" s="75">
        <f t="shared" si="2"/>
        <v>0</v>
      </c>
      <c r="X42" s="40"/>
      <c r="Y42" s="273"/>
      <c r="Z42" s="75">
        <v>0</v>
      </c>
      <c r="AA42" s="19"/>
      <c r="AB42" s="75">
        <v>0</v>
      </c>
      <c r="AC42" s="19"/>
      <c r="AD42" s="75">
        <v>0</v>
      </c>
      <c r="AE42" s="19"/>
      <c r="AF42" s="75">
        <v>0</v>
      </c>
      <c r="AG42" s="19"/>
      <c r="AH42" s="80">
        <v>0</v>
      </c>
      <c r="AI42" s="19"/>
      <c r="AJ42" s="75">
        <v>0</v>
      </c>
      <c r="AK42" s="19"/>
      <c r="AL42" s="75">
        <f t="shared" si="3"/>
        <v>0</v>
      </c>
      <c r="AM42" s="19"/>
      <c r="AN42" s="19"/>
      <c r="AO42" s="19"/>
      <c r="AP42" s="75">
        <v>80973.919999999998</v>
      </c>
      <c r="AQ42" s="19"/>
      <c r="AR42" s="30">
        <v>25</v>
      </c>
    </row>
    <row r="43" spans="1:44" ht="8.85" customHeight="1" x14ac:dyDescent="0.25">
      <c r="A43" s="37"/>
      <c r="B43" s="31"/>
      <c r="C43" s="11"/>
      <c r="D43" s="31"/>
      <c r="E43" s="31"/>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37"/>
    </row>
    <row r="44" spans="1:44" ht="8.85" customHeight="1" x14ac:dyDescent="0.25">
      <c r="A44" s="30">
        <v>26</v>
      </c>
      <c r="B44" s="31"/>
      <c r="C44" s="11" t="s">
        <v>114</v>
      </c>
      <c r="D44" s="31"/>
      <c r="E44" s="31"/>
      <c r="F44" s="19"/>
      <c r="G44" s="75">
        <v>4858</v>
      </c>
      <c r="H44" s="19"/>
      <c r="I44" s="75">
        <v>871967</v>
      </c>
      <c r="J44" s="19"/>
      <c r="K44" s="75">
        <v>0</v>
      </c>
      <c r="L44" s="19"/>
      <c r="M44" s="75">
        <v>75100</v>
      </c>
      <c r="N44" s="19"/>
      <c r="O44" s="75">
        <v>0</v>
      </c>
      <c r="P44" s="19"/>
      <c r="Q44" s="75">
        <v>0</v>
      </c>
      <c r="R44" s="19"/>
      <c r="S44" s="75">
        <v>0</v>
      </c>
      <c r="T44" s="19"/>
      <c r="U44" s="75">
        <v>14717</v>
      </c>
      <c r="V44" s="19"/>
      <c r="W44" s="75">
        <f t="shared" si="2"/>
        <v>966642</v>
      </c>
      <c r="X44" s="40"/>
      <c r="Y44" s="273"/>
      <c r="Z44" s="75">
        <v>717997</v>
      </c>
      <c r="AA44" s="19"/>
      <c r="AB44" s="75">
        <v>0</v>
      </c>
      <c r="AC44" s="19"/>
      <c r="AD44" s="75">
        <v>2026326</v>
      </c>
      <c r="AE44" s="19"/>
      <c r="AF44" s="75">
        <v>0</v>
      </c>
      <c r="AG44" s="19"/>
      <c r="AH44" s="80">
        <v>0</v>
      </c>
      <c r="AI44" s="19"/>
      <c r="AJ44" s="75">
        <v>0</v>
      </c>
      <c r="AK44" s="19"/>
      <c r="AL44" s="75">
        <f t="shared" si="3"/>
        <v>2744323</v>
      </c>
      <c r="AM44" s="19"/>
      <c r="AN44" s="19"/>
      <c r="AO44" s="19"/>
      <c r="AP44" s="75">
        <v>1260694.3799999999</v>
      </c>
      <c r="AQ44" s="19"/>
      <c r="AR44" s="30">
        <v>26</v>
      </c>
    </row>
    <row r="45" spans="1:44" ht="8.85" customHeight="1" x14ac:dyDescent="0.25">
      <c r="A45" s="30">
        <v>27</v>
      </c>
      <c r="B45" s="31"/>
      <c r="C45" s="11" t="s">
        <v>115</v>
      </c>
      <c r="D45" s="31"/>
      <c r="E45" s="31"/>
      <c r="F45" s="19"/>
      <c r="G45" s="75">
        <v>645565</v>
      </c>
      <c r="H45" s="19"/>
      <c r="I45" s="75">
        <v>0</v>
      </c>
      <c r="J45" s="19"/>
      <c r="K45" s="75">
        <v>322090</v>
      </c>
      <c r="L45" s="19"/>
      <c r="M45" s="75">
        <v>0</v>
      </c>
      <c r="N45" s="19"/>
      <c r="O45" s="75">
        <v>0</v>
      </c>
      <c r="P45" s="19"/>
      <c r="Q45" s="75">
        <v>133000</v>
      </c>
      <c r="R45" s="19"/>
      <c r="S45" s="75">
        <v>0</v>
      </c>
      <c r="T45" s="19"/>
      <c r="U45" s="75">
        <v>5083</v>
      </c>
      <c r="V45" s="19"/>
      <c r="W45" s="75">
        <f t="shared" si="2"/>
        <v>1105738</v>
      </c>
      <c r="X45" s="40"/>
      <c r="Y45" s="273"/>
      <c r="Z45" s="75">
        <v>0</v>
      </c>
      <c r="AA45" s="19"/>
      <c r="AB45" s="75">
        <v>590408</v>
      </c>
      <c r="AC45" s="19"/>
      <c r="AD45" s="75">
        <v>1077722</v>
      </c>
      <c r="AE45" s="19"/>
      <c r="AF45" s="75">
        <v>0</v>
      </c>
      <c r="AG45" s="19"/>
      <c r="AH45" s="80">
        <v>0</v>
      </c>
      <c r="AI45" s="19"/>
      <c r="AJ45" s="75">
        <v>0</v>
      </c>
      <c r="AK45" s="19"/>
      <c r="AL45" s="75">
        <f t="shared" si="3"/>
        <v>1668130</v>
      </c>
      <c r="AM45" s="19"/>
      <c r="AN45" s="19"/>
      <c r="AO45" s="19"/>
      <c r="AP45" s="75">
        <v>740779.75</v>
      </c>
      <c r="AQ45" s="19"/>
      <c r="AR45" s="30">
        <v>27</v>
      </c>
    </row>
    <row r="46" spans="1:44" ht="8.85" customHeight="1" x14ac:dyDescent="0.25">
      <c r="A46" s="30">
        <v>28</v>
      </c>
      <c r="B46" s="31"/>
      <c r="C46" s="11" t="s">
        <v>116</v>
      </c>
      <c r="D46" s="31"/>
      <c r="E46" s="31"/>
      <c r="F46" s="19"/>
      <c r="G46" s="75">
        <v>212919</v>
      </c>
      <c r="H46" s="19"/>
      <c r="I46" s="75">
        <v>1976068</v>
      </c>
      <c r="J46" s="19"/>
      <c r="K46" s="75">
        <v>6058595</v>
      </c>
      <c r="L46" s="19"/>
      <c r="M46" s="75">
        <v>35618</v>
      </c>
      <c r="N46" s="19"/>
      <c r="O46" s="75">
        <v>0</v>
      </c>
      <c r="P46" s="19"/>
      <c r="Q46" s="75">
        <v>8284275</v>
      </c>
      <c r="R46" s="19"/>
      <c r="S46" s="75">
        <v>0</v>
      </c>
      <c r="T46" s="19"/>
      <c r="U46" s="75">
        <v>41222</v>
      </c>
      <c r="V46" s="19"/>
      <c r="W46" s="75">
        <f t="shared" si="2"/>
        <v>16608697</v>
      </c>
      <c r="X46" s="40"/>
      <c r="Y46" s="273"/>
      <c r="Z46" s="75">
        <v>38000</v>
      </c>
      <c r="AA46" s="19"/>
      <c r="AB46" s="75">
        <v>0</v>
      </c>
      <c r="AC46" s="19"/>
      <c r="AD46" s="75">
        <v>7047637</v>
      </c>
      <c r="AE46" s="19"/>
      <c r="AF46" s="75">
        <v>0</v>
      </c>
      <c r="AG46" s="19"/>
      <c r="AH46" s="80">
        <v>510000</v>
      </c>
      <c r="AI46" s="19"/>
      <c r="AJ46" s="75">
        <v>0</v>
      </c>
      <c r="AK46" s="19"/>
      <c r="AL46" s="75">
        <f t="shared" si="3"/>
        <v>7595637</v>
      </c>
      <c r="AM46" s="19"/>
      <c r="AN46" s="19"/>
      <c r="AO46" s="19"/>
      <c r="AP46" s="75">
        <v>5899652.9600000009</v>
      </c>
      <c r="AQ46" s="19"/>
      <c r="AR46" s="30">
        <v>28</v>
      </c>
    </row>
    <row r="47" spans="1:44" ht="8.85" customHeight="1" x14ac:dyDescent="0.25">
      <c r="A47" s="30">
        <v>29</v>
      </c>
      <c r="B47" s="31"/>
      <c r="C47" s="11" t="s">
        <v>117</v>
      </c>
      <c r="D47" s="31"/>
      <c r="E47" s="31"/>
      <c r="F47" s="19"/>
      <c r="G47" s="75">
        <v>0</v>
      </c>
      <c r="H47" s="19"/>
      <c r="I47" s="75">
        <v>0</v>
      </c>
      <c r="J47" s="19"/>
      <c r="K47" s="75">
        <v>0</v>
      </c>
      <c r="L47" s="19"/>
      <c r="M47" s="75">
        <v>0</v>
      </c>
      <c r="N47" s="19"/>
      <c r="O47" s="75">
        <v>0</v>
      </c>
      <c r="P47" s="19"/>
      <c r="Q47" s="75">
        <v>2453761</v>
      </c>
      <c r="R47" s="19"/>
      <c r="S47" s="75">
        <v>0</v>
      </c>
      <c r="T47" s="19"/>
      <c r="U47" s="75">
        <v>0</v>
      </c>
      <c r="V47" s="19"/>
      <c r="W47" s="75">
        <f t="shared" si="2"/>
        <v>2453761</v>
      </c>
      <c r="X47" s="40"/>
      <c r="Y47" s="273"/>
      <c r="Z47" s="75">
        <v>2145765</v>
      </c>
      <c r="AA47" s="19"/>
      <c r="AB47" s="75">
        <v>32286</v>
      </c>
      <c r="AC47" s="19"/>
      <c r="AD47" s="75">
        <v>40010</v>
      </c>
      <c r="AE47" s="19"/>
      <c r="AF47" s="75">
        <v>0</v>
      </c>
      <c r="AG47" s="19"/>
      <c r="AH47" s="80">
        <v>0</v>
      </c>
      <c r="AI47" s="19"/>
      <c r="AJ47" s="75">
        <v>0</v>
      </c>
      <c r="AK47" s="19"/>
      <c r="AL47" s="75">
        <f t="shared" si="3"/>
        <v>2218061</v>
      </c>
      <c r="AM47" s="19"/>
      <c r="AN47" s="19"/>
      <c r="AO47" s="19"/>
      <c r="AP47" s="75">
        <v>360059.55</v>
      </c>
      <c r="AQ47" s="19"/>
      <c r="AR47" s="30">
        <v>29</v>
      </c>
    </row>
    <row r="48" spans="1:44" ht="8.85" customHeight="1" x14ac:dyDescent="0.25">
      <c r="A48" s="30">
        <v>30</v>
      </c>
      <c r="B48" s="31"/>
      <c r="C48" s="11" t="s">
        <v>118</v>
      </c>
      <c r="D48" s="31"/>
      <c r="E48" s="31"/>
      <c r="F48" s="19"/>
      <c r="G48" s="75">
        <v>22905778</v>
      </c>
      <c r="H48" s="19"/>
      <c r="I48" s="75">
        <v>14222491</v>
      </c>
      <c r="J48" s="19"/>
      <c r="K48" s="75">
        <v>90000000</v>
      </c>
      <c r="L48" s="19"/>
      <c r="M48" s="75">
        <v>76560</v>
      </c>
      <c r="N48" s="19"/>
      <c r="O48" s="75">
        <v>0</v>
      </c>
      <c r="P48" s="19"/>
      <c r="Q48" s="75">
        <v>9000000</v>
      </c>
      <c r="R48" s="19"/>
      <c r="S48" s="75">
        <v>0</v>
      </c>
      <c r="T48" s="19"/>
      <c r="U48" s="75">
        <v>5312243</v>
      </c>
      <c r="V48" s="19"/>
      <c r="W48" s="75">
        <f t="shared" si="2"/>
        <v>141517072</v>
      </c>
      <c r="X48" s="40"/>
      <c r="Y48" s="273"/>
      <c r="Z48" s="75">
        <v>11981577</v>
      </c>
      <c r="AA48" s="19"/>
      <c r="AB48" s="75">
        <v>27229988</v>
      </c>
      <c r="AC48" s="19"/>
      <c r="AD48" s="75">
        <v>58797557</v>
      </c>
      <c r="AE48" s="19"/>
      <c r="AF48" s="75">
        <v>0</v>
      </c>
      <c r="AG48" s="19"/>
      <c r="AH48" s="80">
        <v>0</v>
      </c>
      <c r="AI48" s="19"/>
      <c r="AJ48" s="75">
        <v>0</v>
      </c>
      <c r="AK48" s="19"/>
      <c r="AL48" s="75">
        <f t="shared" si="3"/>
        <v>98009122</v>
      </c>
      <c r="AM48" s="19"/>
      <c r="AN48" s="19"/>
      <c r="AO48" s="19"/>
      <c r="AP48" s="75">
        <v>35147359.620000005</v>
      </c>
      <c r="AQ48" s="19"/>
      <c r="AR48" s="30">
        <v>30</v>
      </c>
    </row>
    <row r="49" spans="1:44" ht="8.85" customHeight="1" x14ac:dyDescent="0.25">
      <c r="A49" s="37"/>
      <c r="B49" s="31"/>
      <c r="C49" s="11"/>
      <c r="D49" s="31"/>
      <c r="E49" s="31"/>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37"/>
    </row>
    <row r="50" spans="1:44" ht="8.85" customHeight="1" x14ac:dyDescent="0.25">
      <c r="A50" s="30">
        <v>31</v>
      </c>
      <c r="B50" s="31"/>
      <c r="C50" s="11" t="s">
        <v>119</v>
      </c>
      <c r="D50" s="31"/>
      <c r="E50" s="31"/>
      <c r="F50" s="19"/>
      <c r="G50" s="75">
        <v>9821591</v>
      </c>
      <c r="H50" s="19"/>
      <c r="I50" s="75">
        <v>1705919</v>
      </c>
      <c r="J50" s="19"/>
      <c r="K50" s="75">
        <v>22050000</v>
      </c>
      <c r="L50" s="19"/>
      <c r="M50" s="75">
        <v>129340</v>
      </c>
      <c r="N50" s="19"/>
      <c r="O50" s="75">
        <v>112060</v>
      </c>
      <c r="P50" s="19"/>
      <c r="Q50" s="75">
        <v>2640846</v>
      </c>
      <c r="R50" s="19"/>
      <c r="S50" s="75">
        <v>0</v>
      </c>
      <c r="T50" s="19"/>
      <c r="U50" s="75">
        <v>130750</v>
      </c>
      <c r="V50" s="19"/>
      <c r="W50" s="75">
        <f t="shared" si="2"/>
        <v>36590506</v>
      </c>
      <c r="X50" s="40"/>
      <c r="Y50" s="273"/>
      <c r="Z50" s="75">
        <v>3561044</v>
      </c>
      <c r="AA50" s="19"/>
      <c r="AB50" s="75">
        <v>11610238</v>
      </c>
      <c r="AC50" s="19"/>
      <c r="AD50" s="75">
        <v>10730539</v>
      </c>
      <c r="AE50" s="19"/>
      <c r="AF50" s="75">
        <v>0</v>
      </c>
      <c r="AG50" s="19"/>
      <c r="AH50" s="80">
        <v>310258</v>
      </c>
      <c r="AI50" s="19"/>
      <c r="AJ50" s="75">
        <v>0</v>
      </c>
      <c r="AK50" s="19"/>
      <c r="AL50" s="75">
        <f t="shared" si="3"/>
        <v>26212079</v>
      </c>
      <c r="AM50" s="19"/>
      <c r="AN50" s="19"/>
      <c r="AO50" s="19"/>
      <c r="AP50" s="75">
        <v>17814832.16</v>
      </c>
      <c r="AQ50" s="19"/>
      <c r="AR50" s="30">
        <v>31</v>
      </c>
    </row>
    <row r="51" spans="1:44" ht="8.85" customHeight="1" x14ac:dyDescent="0.25">
      <c r="A51" s="30">
        <v>32</v>
      </c>
      <c r="B51" s="31"/>
      <c r="C51" s="11" t="s">
        <v>120</v>
      </c>
      <c r="D51" s="31"/>
      <c r="E51" s="31"/>
      <c r="F51" s="19"/>
      <c r="G51" s="75">
        <v>12833</v>
      </c>
      <c r="H51" s="19"/>
      <c r="I51" s="75">
        <v>168393</v>
      </c>
      <c r="J51" s="19"/>
      <c r="K51" s="75">
        <v>0</v>
      </c>
      <c r="L51" s="19"/>
      <c r="M51" s="75">
        <v>24502</v>
      </c>
      <c r="N51" s="19"/>
      <c r="O51" s="75">
        <v>0</v>
      </c>
      <c r="P51" s="19"/>
      <c r="Q51" s="75">
        <v>2621857</v>
      </c>
      <c r="R51" s="19"/>
      <c r="S51" s="75">
        <v>0</v>
      </c>
      <c r="T51" s="19"/>
      <c r="U51" s="75">
        <v>0</v>
      </c>
      <c r="V51" s="19"/>
      <c r="W51" s="75">
        <f t="shared" si="2"/>
        <v>2827585</v>
      </c>
      <c r="X51" s="40"/>
      <c r="Y51" s="273"/>
      <c r="Z51" s="75">
        <v>1085321</v>
      </c>
      <c r="AA51" s="19"/>
      <c r="AB51" s="75">
        <v>87700</v>
      </c>
      <c r="AC51" s="19"/>
      <c r="AD51" s="75">
        <v>1587161</v>
      </c>
      <c r="AE51" s="19"/>
      <c r="AF51" s="75">
        <v>0</v>
      </c>
      <c r="AG51" s="19"/>
      <c r="AH51" s="80">
        <v>0</v>
      </c>
      <c r="AI51" s="19"/>
      <c r="AJ51" s="75">
        <v>0</v>
      </c>
      <c r="AK51" s="19"/>
      <c r="AL51" s="75">
        <f t="shared" si="3"/>
        <v>2760182</v>
      </c>
      <c r="AM51" s="19"/>
      <c r="AN51" s="19"/>
      <c r="AO51" s="19"/>
      <c r="AP51" s="75">
        <v>1173744.22</v>
      </c>
      <c r="AQ51" s="19"/>
      <c r="AR51" s="30">
        <v>32</v>
      </c>
    </row>
    <row r="52" spans="1:44" ht="8.85" customHeight="1" x14ac:dyDescent="0.25">
      <c r="A52" s="30">
        <v>33</v>
      </c>
      <c r="B52" s="31"/>
      <c r="C52" s="11" t="s">
        <v>121</v>
      </c>
      <c r="D52" s="31"/>
      <c r="E52" s="31"/>
      <c r="F52" s="19"/>
      <c r="G52" s="75">
        <v>899763</v>
      </c>
      <c r="H52" s="19"/>
      <c r="I52" s="75">
        <v>23690</v>
      </c>
      <c r="J52" s="19"/>
      <c r="K52" s="75">
        <v>0</v>
      </c>
      <c r="L52" s="19"/>
      <c r="M52" s="75">
        <v>5380</v>
      </c>
      <c r="N52" s="19"/>
      <c r="O52" s="75">
        <v>0</v>
      </c>
      <c r="P52" s="19"/>
      <c r="Q52" s="75">
        <v>2782750</v>
      </c>
      <c r="R52" s="19"/>
      <c r="S52" s="75">
        <v>0</v>
      </c>
      <c r="T52" s="19"/>
      <c r="U52" s="75">
        <v>936222</v>
      </c>
      <c r="V52" s="19"/>
      <c r="W52" s="75">
        <f t="shared" si="2"/>
        <v>4647805</v>
      </c>
      <c r="X52" s="40"/>
      <c r="Y52" s="273"/>
      <c r="Z52" s="75">
        <v>262684</v>
      </c>
      <c r="AA52" s="19"/>
      <c r="AB52" s="75">
        <v>1463980</v>
      </c>
      <c r="AC52" s="19"/>
      <c r="AD52" s="75">
        <v>334122</v>
      </c>
      <c r="AE52" s="19"/>
      <c r="AF52" s="75">
        <v>0</v>
      </c>
      <c r="AG52" s="19"/>
      <c r="AH52" s="80">
        <v>2645549</v>
      </c>
      <c r="AI52" s="19"/>
      <c r="AJ52" s="75">
        <v>0</v>
      </c>
      <c r="AK52" s="19"/>
      <c r="AL52" s="75">
        <f t="shared" si="3"/>
        <v>4706335</v>
      </c>
      <c r="AM52" s="19"/>
      <c r="AN52" s="19"/>
      <c r="AO52" s="19"/>
      <c r="AP52" s="75">
        <v>299162.16000000003</v>
      </c>
      <c r="AQ52" s="19"/>
      <c r="AR52" s="30">
        <v>33</v>
      </c>
    </row>
    <row r="53" spans="1:44" ht="8.85" customHeight="1" x14ac:dyDescent="0.25">
      <c r="A53" s="30">
        <v>34</v>
      </c>
      <c r="B53" s="31"/>
      <c r="C53" s="11" t="s">
        <v>122</v>
      </c>
      <c r="D53" s="31"/>
      <c r="E53" s="31"/>
      <c r="F53" s="19"/>
      <c r="G53" s="75">
        <v>6801646</v>
      </c>
      <c r="H53" s="19"/>
      <c r="I53" s="75">
        <v>726922</v>
      </c>
      <c r="J53" s="19"/>
      <c r="K53" s="75">
        <v>29493105</v>
      </c>
      <c r="L53" s="19"/>
      <c r="M53" s="75">
        <v>520</v>
      </c>
      <c r="N53" s="19"/>
      <c r="O53" s="75">
        <v>0</v>
      </c>
      <c r="P53" s="19"/>
      <c r="Q53" s="75">
        <v>6892928</v>
      </c>
      <c r="R53" s="19"/>
      <c r="S53" s="75">
        <v>0</v>
      </c>
      <c r="T53" s="19"/>
      <c r="U53" s="75">
        <v>145080</v>
      </c>
      <c r="V53" s="19"/>
      <c r="W53" s="75">
        <f t="shared" si="2"/>
        <v>44060201</v>
      </c>
      <c r="X53" s="40"/>
      <c r="Y53" s="273"/>
      <c r="Z53" s="75">
        <v>20364825</v>
      </c>
      <c r="AA53" s="19"/>
      <c r="AB53" s="75">
        <v>12257451</v>
      </c>
      <c r="AC53" s="19"/>
      <c r="AD53" s="75">
        <v>10379952</v>
      </c>
      <c r="AE53" s="19"/>
      <c r="AF53" s="75">
        <v>0</v>
      </c>
      <c r="AG53" s="19"/>
      <c r="AH53" s="80">
        <v>0</v>
      </c>
      <c r="AI53" s="19"/>
      <c r="AJ53" s="75">
        <v>0</v>
      </c>
      <c r="AK53" s="19"/>
      <c r="AL53" s="75">
        <f t="shared" si="3"/>
        <v>43002228</v>
      </c>
      <c r="AM53" s="19"/>
      <c r="AN53" s="19"/>
      <c r="AO53" s="19"/>
      <c r="AP53" s="75">
        <v>4954436.330000001</v>
      </c>
      <c r="AQ53" s="19"/>
      <c r="AR53" s="30">
        <v>34</v>
      </c>
    </row>
    <row r="54" spans="1:44" ht="8.85" customHeight="1" x14ac:dyDescent="0.25">
      <c r="A54" s="30">
        <v>35</v>
      </c>
      <c r="B54" s="31"/>
      <c r="C54" s="11" t="s">
        <v>123</v>
      </c>
      <c r="D54" s="31"/>
      <c r="E54" s="31"/>
      <c r="F54" s="19"/>
      <c r="G54" s="75">
        <v>24546136</v>
      </c>
      <c r="H54" s="19"/>
      <c r="I54" s="75">
        <v>3830419</v>
      </c>
      <c r="J54" s="19"/>
      <c r="K54" s="75">
        <v>30394863</v>
      </c>
      <c r="L54" s="19"/>
      <c r="M54" s="75">
        <v>239593</v>
      </c>
      <c r="N54" s="19"/>
      <c r="O54" s="75">
        <v>4062800</v>
      </c>
      <c r="P54" s="19"/>
      <c r="Q54" s="75">
        <v>9511933</v>
      </c>
      <c r="R54" s="19"/>
      <c r="S54" s="75">
        <v>0</v>
      </c>
      <c r="T54" s="19"/>
      <c r="U54" s="75">
        <v>3700267</v>
      </c>
      <c r="V54" s="19"/>
      <c r="W54" s="75">
        <f>SUM(G54:U54)</f>
        <v>76286011</v>
      </c>
      <c r="X54" s="40"/>
      <c r="Y54" s="273"/>
      <c r="Z54" s="75">
        <v>31862719</v>
      </c>
      <c r="AA54" s="19"/>
      <c r="AB54" s="75">
        <v>37276427</v>
      </c>
      <c r="AC54" s="19"/>
      <c r="AD54" s="75">
        <v>46705729</v>
      </c>
      <c r="AE54" s="19"/>
      <c r="AF54" s="75">
        <v>0</v>
      </c>
      <c r="AG54" s="19"/>
      <c r="AH54" s="80">
        <v>200304</v>
      </c>
      <c r="AI54" s="19"/>
      <c r="AJ54" s="75">
        <v>0</v>
      </c>
      <c r="AK54" s="19"/>
      <c r="AL54" s="75">
        <f>SUM(Z54:AJ54)</f>
        <v>116045179</v>
      </c>
      <c r="AM54" s="19"/>
      <c r="AN54" s="19"/>
      <c r="AO54" s="19"/>
      <c r="AP54" s="75">
        <v>60477873.899999999</v>
      </c>
      <c r="AQ54" s="19"/>
      <c r="AR54" s="30">
        <v>35</v>
      </c>
    </row>
    <row r="55" spans="1:44" ht="8.85" customHeight="1" x14ac:dyDescent="0.25">
      <c r="A55" s="37"/>
      <c r="B55" s="31"/>
      <c r="C55" s="11"/>
      <c r="D55" s="31"/>
      <c r="E55" s="31"/>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37"/>
    </row>
    <row r="56" spans="1:44" ht="8.85" customHeight="1" x14ac:dyDescent="0.25">
      <c r="A56" s="30">
        <v>36</v>
      </c>
      <c r="B56" s="31"/>
      <c r="C56" s="11" t="s">
        <v>124</v>
      </c>
      <c r="D56" s="31"/>
      <c r="E56" s="31"/>
      <c r="F56" s="19"/>
      <c r="G56" s="75">
        <v>582098</v>
      </c>
      <c r="H56" s="19"/>
      <c r="I56" s="75">
        <v>665888</v>
      </c>
      <c r="J56" s="19"/>
      <c r="K56" s="75">
        <v>0</v>
      </c>
      <c r="L56" s="19"/>
      <c r="M56" s="75">
        <v>428</v>
      </c>
      <c r="N56" s="19"/>
      <c r="O56" s="75">
        <v>0</v>
      </c>
      <c r="P56" s="19"/>
      <c r="Q56" s="75">
        <v>0</v>
      </c>
      <c r="R56" s="19"/>
      <c r="S56" s="75">
        <v>0</v>
      </c>
      <c r="T56" s="19"/>
      <c r="U56" s="75">
        <v>0</v>
      </c>
      <c r="V56" s="19"/>
      <c r="W56" s="75">
        <f>SUM(G56:U56)</f>
        <v>1248414</v>
      </c>
      <c r="X56" s="40"/>
      <c r="Y56" s="273"/>
      <c r="Z56" s="75">
        <v>0</v>
      </c>
      <c r="AA56" s="19"/>
      <c r="AB56" s="75">
        <v>0</v>
      </c>
      <c r="AC56" s="19"/>
      <c r="AD56" s="75">
        <v>464399</v>
      </c>
      <c r="AE56" s="19"/>
      <c r="AF56" s="75">
        <v>0</v>
      </c>
      <c r="AG56" s="19"/>
      <c r="AH56" s="80">
        <v>2246174</v>
      </c>
      <c r="AI56" s="19"/>
      <c r="AJ56" s="75">
        <v>0</v>
      </c>
      <c r="AK56" s="19"/>
      <c r="AL56" s="75">
        <f>SUM(Z56:AJ56)</f>
        <v>2710573</v>
      </c>
      <c r="AM56" s="19"/>
      <c r="AN56" s="19"/>
      <c r="AO56" s="19"/>
      <c r="AP56" s="75">
        <v>4393955.6900000004</v>
      </c>
      <c r="AQ56" s="19"/>
      <c r="AR56" s="30">
        <v>36</v>
      </c>
    </row>
    <row r="57" spans="1:44" ht="8.85" customHeight="1" x14ac:dyDescent="0.25">
      <c r="A57" s="30">
        <v>37</v>
      </c>
      <c r="B57" s="31"/>
      <c r="C57" s="11" t="s">
        <v>125</v>
      </c>
      <c r="D57" s="31"/>
      <c r="E57" s="31"/>
      <c r="F57" s="19"/>
      <c r="G57" s="75">
        <v>0</v>
      </c>
      <c r="H57" s="19"/>
      <c r="I57" s="75">
        <v>0</v>
      </c>
      <c r="J57" s="19"/>
      <c r="K57" s="75">
        <v>0</v>
      </c>
      <c r="L57" s="19"/>
      <c r="M57" s="75">
        <v>0</v>
      </c>
      <c r="N57" s="19"/>
      <c r="O57" s="75">
        <v>0</v>
      </c>
      <c r="P57" s="19"/>
      <c r="Q57" s="75">
        <v>1207425</v>
      </c>
      <c r="R57" s="19"/>
      <c r="S57" s="75">
        <v>224331</v>
      </c>
      <c r="T57" s="19"/>
      <c r="U57" s="75">
        <v>0</v>
      </c>
      <c r="V57" s="19"/>
      <c r="W57" s="75">
        <f>SUM(G57:U57)</f>
        <v>1431756</v>
      </c>
      <c r="X57" s="40"/>
      <c r="Y57" s="273"/>
      <c r="Z57" s="75">
        <v>2592837</v>
      </c>
      <c r="AA57" s="19"/>
      <c r="AB57" s="75">
        <v>3655082</v>
      </c>
      <c r="AC57" s="19"/>
      <c r="AD57" s="75">
        <v>2041234</v>
      </c>
      <c r="AE57" s="19"/>
      <c r="AF57" s="75">
        <v>0</v>
      </c>
      <c r="AG57" s="19"/>
      <c r="AH57" s="80">
        <v>0</v>
      </c>
      <c r="AI57" s="19"/>
      <c r="AJ57" s="75">
        <v>1510647</v>
      </c>
      <c r="AK57" s="19"/>
      <c r="AL57" s="75">
        <f>SUM(Z57:AJ57)</f>
        <v>9799800</v>
      </c>
      <c r="AM57" s="19"/>
      <c r="AN57" s="19"/>
      <c r="AO57" s="19"/>
      <c r="AP57" s="75">
        <v>1711424.82</v>
      </c>
      <c r="AQ57" s="19"/>
      <c r="AR57" s="30">
        <v>37</v>
      </c>
    </row>
    <row r="58" spans="1:44" ht="8.85" customHeight="1" x14ac:dyDescent="0.25">
      <c r="A58" s="41">
        <v>38</v>
      </c>
      <c r="B58" s="31"/>
      <c r="C58" s="11" t="s">
        <v>126</v>
      </c>
      <c r="D58" s="31"/>
      <c r="E58" s="31"/>
      <c r="F58" s="19"/>
      <c r="G58" s="76">
        <v>549029</v>
      </c>
      <c r="H58" s="19"/>
      <c r="I58" s="76">
        <v>343456</v>
      </c>
      <c r="J58" s="19"/>
      <c r="K58" s="76">
        <v>7400000</v>
      </c>
      <c r="L58" s="19"/>
      <c r="M58" s="76">
        <v>78285</v>
      </c>
      <c r="N58" s="19"/>
      <c r="O58" s="76">
        <v>0</v>
      </c>
      <c r="P58" s="19"/>
      <c r="Q58" s="76">
        <v>603856</v>
      </c>
      <c r="R58" s="19"/>
      <c r="S58" s="76">
        <v>0</v>
      </c>
      <c r="T58" s="19"/>
      <c r="U58" s="76">
        <v>225261</v>
      </c>
      <c r="V58" s="19"/>
      <c r="W58" s="76">
        <f>SUM(G58:U58)</f>
        <v>9199887</v>
      </c>
      <c r="X58" s="40"/>
      <c r="Y58" s="273"/>
      <c r="Z58" s="76">
        <v>1030626</v>
      </c>
      <c r="AA58" s="19"/>
      <c r="AB58" s="76">
        <v>1706169</v>
      </c>
      <c r="AC58" s="19"/>
      <c r="AD58" s="76">
        <v>1974321</v>
      </c>
      <c r="AE58" s="19"/>
      <c r="AF58" s="76">
        <v>0</v>
      </c>
      <c r="AG58" s="19"/>
      <c r="AH58" s="76">
        <v>0</v>
      </c>
      <c r="AI58" s="19"/>
      <c r="AJ58" s="76">
        <v>0</v>
      </c>
      <c r="AK58" s="19"/>
      <c r="AL58" s="76">
        <f>SUM(Z58:AJ58)</f>
        <v>4711116</v>
      </c>
      <c r="AM58" s="19"/>
      <c r="AN58" s="19"/>
      <c r="AO58" s="19"/>
      <c r="AP58" s="76">
        <v>4491060.1100000003</v>
      </c>
      <c r="AQ58" s="19"/>
      <c r="AR58" s="41">
        <v>38</v>
      </c>
    </row>
    <row r="59" spans="1:44" ht="8.85" customHeight="1" x14ac:dyDescent="0.25">
      <c r="A59" s="31"/>
      <c r="B59" s="31"/>
      <c r="C59" s="30"/>
      <c r="D59" s="31"/>
      <c r="E59" s="31"/>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31"/>
    </row>
    <row r="60" spans="1:44" ht="8.85" customHeight="1" x14ac:dyDescent="0.25">
      <c r="A60" s="41">
        <f>A58</f>
        <v>38</v>
      </c>
      <c r="B60" s="31"/>
      <c r="C60" s="44" t="s">
        <v>68</v>
      </c>
      <c r="D60" s="31"/>
      <c r="E60" s="31"/>
      <c r="F60" s="19"/>
      <c r="G60" s="77">
        <f>SUM(G14:G58)</f>
        <v>101311603</v>
      </c>
      <c r="H60" s="19"/>
      <c r="I60" s="77">
        <f>SUM(I14:I58)</f>
        <v>79296509</v>
      </c>
      <c r="J60" s="19"/>
      <c r="K60" s="77">
        <f>SUM(K14:K58)</f>
        <v>579997670</v>
      </c>
      <c r="L60" s="19"/>
      <c r="M60" s="77">
        <f>SUM(M14:M58)</f>
        <v>5001258</v>
      </c>
      <c r="N60" s="19"/>
      <c r="O60" s="77">
        <f>SUM(O14:O58)</f>
        <v>18900138</v>
      </c>
      <c r="P60" s="19"/>
      <c r="Q60" s="77">
        <f>SUM(Q14:Q58)</f>
        <v>237979441</v>
      </c>
      <c r="R60" s="19"/>
      <c r="S60" s="77">
        <f>SUM(S14:S58)</f>
        <v>2890811</v>
      </c>
      <c r="T60" s="19"/>
      <c r="U60" s="77">
        <f>SUM(U14:U58)</f>
        <v>45084986</v>
      </c>
      <c r="V60" s="19"/>
      <c r="W60" s="77">
        <f>SUM(W14:W58)</f>
        <v>1070462416</v>
      </c>
      <c r="X60" s="64"/>
      <c r="Y60" s="19"/>
      <c r="Z60" s="77">
        <f>SUM(Z14:Z58)</f>
        <v>254653294</v>
      </c>
      <c r="AA60" s="19"/>
      <c r="AB60" s="77">
        <f>SUM(AB14:AB58)</f>
        <v>202424713</v>
      </c>
      <c r="AC60" s="19"/>
      <c r="AD60" s="77">
        <f>SUM(AD14:AD58)</f>
        <v>391894724</v>
      </c>
      <c r="AE60" s="19"/>
      <c r="AF60" s="77">
        <f>SUM(AF14:AF58)</f>
        <v>0</v>
      </c>
      <c r="AG60" s="19"/>
      <c r="AH60" s="77">
        <f>SUM(AH14:AH58)</f>
        <v>71444623</v>
      </c>
      <c r="AI60" s="19"/>
      <c r="AJ60" s="77">
        <f>SUM(AJ14:AJ58)</f>
        <v>1961980</v>
      </c>
      <c r="AK60" s="19"/>
      <c r="AL60" s="77">
        <f>SUM(AL14:AL58)</f>
        <v>922379334</v>
      </c>
      <c r="AM60" s="19"/>
      <c r="AN60" s="19"/>
      <c r="AO60" s="19"/>
      <c r="AP60" s="77">
        <f>SUM(AP14:AP58)</f>
        <v>332493449.50999999</v>
      </c>
      <c r="AQ60" s="19"/>
      <c r="AR60" s="41">
        <f>AR58</f>
        <v>38</v>
      </c>
    </row>
    <row r="61" spans="1:44" ht="8.85" customHeight="1" x14ac:dyDescent="0.25">
      <c r="A61" s="19"/>
      <c r="B61" s="19"/>
      <c r="C61" s="11"/>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row>
    <row r="62" spans="1:44" ht="8.85" customHeight="1" x14ac:dyDescent="0.25">
      <c r="A62" s="19"/>
      <c r="B62" s="19"/>
      <c r="C62" s="11"/>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row>
    <row r="63" spans="1:44" ht="8.85" customHeight="1" x14ac:dyDescent="0.25">
      <c r="A63" s="19"/>
      <c r="B63" s="19"/>
      <c r="C63" s="11"/>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row>
    <row r="64" spans="1:44" ht="8.85" customHeight="1" x14ac:dyDescent="0.25">
      <c r="A64" s="19"/>
      <c r="B64" s="19"/>
      <c r="C64" s="11"/>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row>
    <row r="65" spans="1:47" ht="8.85" customHeight="1" x14ac:dyDescent="0.25">
      <c r="A65" s="19"/>
      <c r="B65" s="19"/>
      <c r="C65" s="11"/>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row>
    <row r="66" spans="1:47" ht="8.85" customHeight="1" x14ac:dyDescent="0.25">
      <c r="A66" s="19"/>
      <c r="B66" s="19"/>
      <c r="C66" s="11"/>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row>
    <row r="67" spans="1:47" ht="8.85" customHeight="1" x14ac:dyDescent="0.25">
      <c r="A67" s="19"/>
      <c r="B67" s="19"/>
      <c r="C67" s="11"/>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row>
    <row r="68" spans="1:47" ht="8.85" customHeight="1" x14ac:dyDescent="0.25">
      <c r="A68" s="19"/>
      <c r="B68" s="19"/>
      <c r="C68" s="11"/>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row>
    <row r="69" spans="1:47" ht="8.85" customHeight="1" x14ac:dyDescent="0.25">
      <c r="A69" s="19"/>
      <c r="B69" s="19"/>
      <c r="C69" s="11"/>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row>
    <row r="70" spans="1:47" ht="8.85" customHeight="1" x14ac:dyDescent="0.25">
      <c r="A70" s="19"/>
      <c r="B70" s="19"/>
      <c r="C70" s="11"/>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row>
    <row r="71" spans="1:47" ht="8.85" customHeight="1" x14ac:dyDescent="0.25">
      <c r="A71" s="19"/>
      <c r="B71" s="19"/>
      <c r="C71" s="11"/>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row>
    <row r="72" spans="1:47" ht="8.85" customHeight="1" x14ac:dyDescent="0.25">
      <c r="A72" s="19"/>
      <c r="B72" s="19"/>
      <c r="C72" s="11"/>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row>
    <row r="73" spans="1:47" ht="2.25" customHeight="1" x14ac:dyDescent="0.25">
      <c r="A73" s="19"/>
      <c r="B73" s="19"/>
      <c r="C73" s="11"/>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row>
    <row r="74" spans="1:47" ht="8.85" customHeight="1" x14ac:dyDescent="0.25">
      <c r="A74" s="19"/>
      <c r="B74" s="19"/>
      <c r="C74" s="11"/>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row>
    <row r="75" spans="1:47" s="15" customFormat="1" ht="10.5" customHeight="1" x14ac:dyDescent="0.25">
      <c r="A75" s="18" t="s">
        <v>616</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U75" s="72" t="s">
        <v>617</v>
      </c>
    </row>
    <row r="76" spans="1:47" s="15" customFormat="1" ht="10.5" customHeight="1" x14ac:dyDescent="0.25">
      <c r="A76" s="10"/>
      <c r="B76" s="10"/>
      <c r="C76" s="10"/>
      <c r="D76" s="10"/>
      <c r="E76" s="10"/>
      <c r="F76" s="10"/>
      <c r="G76" s="10"/>
      <c r="H76" s="10"/>
      <c r="I76" s="10"/>
      <c r="J76" s="10"/>
      <c r="K76" s="10"/>
      <c r="L76" s="10"/>
      <c r="M76" s="10"/>
      <c r="N76" s="10"/>
      <c r="O76" s="10"/>
      <c r="P76" s="10"/>
      <c r="Q76" s="10"/>
      <c r="R76" s="10"/>
      <c r="S76" s="10"/>
      <c r="T76" s="10"/>
      <c r="U76" s="12"/>
      <c r="V76" s="10"/>
      <c r="W76" s="72" t="s">
        <v>45</v>
      </c>
      <c r="X76" s="10"/>
      <c r="Y76" s="10"/>
      <c r="Z76" s="14" t="s">
        <v>46</v>
      </c>
      <c r="AA76" s="10"/>
      <c r="AB76" s="10"/>
      <c r="AC76" s="10"/>
      <c r="AD76" s="10"/>
      <c r="AE76" s="10"/>
      <c r="AF76" s="10"/>
      <c r="AG76" s="10"/>
      <c r="AH76" s="10"/>
      <c r="AI76" s="10"/>
      <c r="AJ76" s="10"/>
      <c r="AK76" s="10"/>
      <c r="AL76" s="10"/>
      <c r="AM76" s="10"/>
      <c r="AN76" s="10"/>
      <c r="AO76" s="10"/>
      <c r="AP76" s="12"/>
      <c r="AQ76" s="10"/>
      <c r="AR76" s="72" t="s">
        <v>592</v>
      </c>
    </row>
    <row r="77" spans="1:47" s="15" customFormat="1" ht="10.5" customHeight="1" x14ac:dyDescent="0.25">
      <c r="A77" s="16"/>
      <c r="B77" s="10"/>
      <c r="C77" s="10"/>
      <c r="D77" s="10"/>
      <c r="E77" s="10"/>
      <c r="F77" s="10"/>
      <c r="G77" s="10"/>
      <c r="H77" s="10"/>
      <c r="I77" s="10"/>
      <c r="J77" s="10"/>
      <c r="K77" s="10"/>
      <c r="L77" s="10"/>
      <c r="M77" s="10"/>
      <c r="N77" s="10"/>
      <c r="O77" s="10"/>
      <c r="P77" s="10"/>
      <c r="Q77" s="10"/>
      <c r="R77" s="10"/>
      <c r="S77" s="10"/>
      <c r="T77" s="10"/>
      <c r="U77" s="12"/>
      <c r="V77" s="10"/>
      <c r="W77" s="13" t="s">
        <v>593</v>
      </c>
      <c r="X77" s="10"/>
      <c r="Y77" s="10"/>
      <c r="Z77" s="14" t="s">
        <v>594</v>
      </c>
      <c r="AA77" s="10"/>
      <c r="AB77" s="10"/>
      <c r="AC77" s="10"/>
      <c r="AD77" s="10"/>
      <c r="AE77" s="10"/>
      <c r="AF77" s="10"/>
      <c r="AG77" s="10"/>
      <c r="AH77" s="10"/>
      <c r="AI77" s="10"/>
      <c r="AJ77" s="10"/>
      <c r="AK77" s="10"/>
      <c r="AL77" s="10"/>
      <c r="AM77" s="10"/>
      <c r="AN77" s="10"/>
      <c r="AO77" s="10"/>
      <c r="AP77" s="12"/>
      <c r="AQ77" s="10"/>
      <c r="AR77" s="72" t="s">
        <v>129</v>
      </c>
    </row>
    <row r="78" spans="1:47" s="15" customFormat="1" ht="10.5" customHeight="1" x14ac:dyDescent="0.25">
      <c r="A78" s="17"/>
      <c r="B78" s="10"/>
      <c r="C78" s="10"/>
      <c r="D78" s="10"/>
      <c r="E78" s="10"/>
      <c r="F78" s="10"/>
      <c r="G78" s="10"/>
      <c r="H78" s="10"/>
      <c r="I78" s="10"/>
      <c r="J78" s="10"/>
      <c r="K78" s="10"/>
      <c r="L78" s="10"/>
      <c r="M78" s="10"/>
      <c r="N78" s="10"/>
      <c r="O78" s="10"/>
      <c r="P78" s="10"/>
      <c r="Q78" s="10"/>
      <c r="R78" s="10"/>
      <c r="S78" s="10"/>
      <c r="T78" s="10"/>
      <c r="U78" s="12"/>
      <c r="V78" s="10"/>
      <c r="W78" s="13" t="s">
        <v>51</v>
      </c>
      <c r="X78" s="10"/>
      <c r="Y78" s="10"/>
      <c r="Z78" s="18" t="s">
        <v>52</v>
      </c>
      <c r="AA78" s="10"/>
      <c r="AB78" s="10"/>
      <c r="AC78" s="10"/>
      <c r="AD78" s="10"/>
      <c r="AE78" s="10"/>
      <c r="AF78" s="10"/>
      <c r="AG78" s="10"/>
      <c r="AH78" s="10"/>
      <c r="AI78" s="10"/>
      <c r="AJ78" s="10"/>
      <c r="AK78" s="10"/>
      <c r="AL78" s="10"/>
      <c r="AM78" s="10"/>
      <c r="AN78" s="10"/>
      <c r="AO78" s="10"/>
      <c r="AP78" s="10"/>
      <c r="AQ78" s="10"/>
      <c r="AR78" s="10"/>
    </row>
    <row r="79" spans="1:47" ht="9.75" customHeight="1" x14ac:dyDescent="0.25">
      <c r="A79" s="19"/>
      <c r="B79" s="19"/>
      <c r="C79" s="11"/>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row>
    <row r="80" spans="1:47" ht="9.75" customHeight="1" x14ac:dyDescent="0.25">
      <c r="A80" s="19"/>
      <c r="B80" s="19"/>
      <c r="C80" s="11"/>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row>
    <row r="81" spans="1:44" ht="7.5" customHeight="1" x14ac:dyDescent="0.25">
      <c r="A81" s="19"/>
      <c r="B81" s="19"/>
      <c r="C81" s="11"/>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row>
    <row r="82" spans="1:44" ht="10.5" customHeight="1" x14ac:dyDescent="0.25">
      <c r="A82" s="11"/>
      <c r="B82" s="11"/>
      <c r="C82" s="11"/>
      <c r="D82" s="11"/>
      <c r="E82" s="11"/>
      <c r="F82" s="11"/>
      <c r="G82" s="21" t="s">
        <v>595</v>
      </c>
      <c r="H82" s="21"/>
      <c r="I82" s="21"/>
      <c r="J82" s="21"/>
      <c r="K82" s="21"/>
      <c r="L82" s="21"/>
      <c r="M82" s="21"/>
      <c r="N82" s="21"/>
      <c r="O82" s="21"/>
      <c r="P82" s="21"/>
      <c r="Q82" s="21"/>
      <c r="R82" s="21"/>
      <c r="S82" s="21"/>
      <c r="T82" s="21"/>
      <c r="U82" s="21"/>
      <c r="V82" s="21"/>
      <c r="W82" s="21"/>
      <c r="X82" s="73"/>
      <c r="Y82" s="11"/>
      <c r="Z82" s="21" t="s">
        <v>596</v>
      </c>
      <c r="AA82" s="21"/>
      <c r="AB82" s="21"/>
      <c r="AC82" s="21"/>
      <c r="AD82" s="21"/>
      <c r="AE82" s="21"/>
      <c r="AF82" s="21"/>
      <c r="AG82" s="21"/>
      <c r="AH82" s="21"/>
      <c r="AI82" s="21"/>
      <c r="AJ82" s="21"/>
      <c r="AK82" s="21"/>
      <c r="AL82" s="21"/>
      <c r="AM82" s="21"/>
      <c r="AN82" s="11"/>
      <c r="AO82" s="11"/>
      <c r="AP82" s="27" t="s">
        <v>618</v>
      </c>
      <c r="AQ82" s="11"/>
      <c r="AR82" s="11"/>
    </row>
    <row r="83" spans="1:44" ht="10.5"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87" t="s">
        <v>597</v>
      </c>
      <c r="AQ83" s="11"/>
      <c r="AR83" s="11"/>
    </row>
    <row r="84" spans="1:44" ht="10.5" customHeight="1" x14ac:dyDescent="0.25">
      <c r="A84" s="11"/>
      <c r="B84" s="11"/>
      <c r="C84" s="11"/>
      <c r="D84" s="11"/>
      <c r="E84" s="11"/>
      <c r="F84" s="11"/>
      <c r="G84" s="11"/>
      <c r="H84" s="11"/>
      <c r="I84" s="11"/>
      <c r="J84" s="11"/>
      <c r="K84" s="11"/>
      <c r="L84" s="11"/>
      <c r="M84" s="11"/>
      <c r="N84" s="11"/>
      <c r="O84" s="11"/>
      <c r="P84" s="11"/>
      <c r="Q84" s="25" t="s">
        <v>598</v>
      </c>
      <c r="R84" s="11"/>
      <c r="S84" s="25" t="s">
        <v>303</v>
      </c>
      <c r="T84" s="11"/>
      <c r="U84" s="11"/>
      <c r="V84" s="11"/>
      <c r="W84" s="11"/>
      <c r="X84" s="11"/>
      <c r="Y84" s="11"/>
      <c r="Z84" s="11"/>
      <c r="AA84" s="11"/>
      <c r="AB84" s="11"/>
      <c r="AC84" s="11"/>
      <c r="AD84" s="11"/>
      <c r="AE84" s="11"/>
      <c r="AF84" s="11"/>
      <c r="AG84" s="11"/>
      <c r="AH84" s="11"/>
      <c r="AI84" s="11"/>
      <c r="AJ84" s="25" t="s">
        <v>303</v>
      </c>
      <c r="AK84" s="11"/>
      <c r="AL84" s="11"/>
      <c r="AM84" s="11"/>
      <c r="AN84" s="11"/>
      <c r="AO84" s="11"/>
      <c r="AP84" s="29" t="s">
        <v>302</v>
      </c>
      <c r="AQ84" s="11"/>
      <c r="AR84" s="11"/>
    </row>
    <row r="85" spans="1:44" ht="10.5" customHeight="1" x14ac:dyDescent="0.25">
      <c r="A85" s="11"/>
      <c r="B85" s="11"/>
      <c r="C85" s="11"/>
      <c r="D85" s="11"/>
      <c r="E85" s="11"/>
      <c r="F85" s="11"/>
      <c r="G85" s="11"/>
      <c r="H85" s="11"/>
      <c r="I85" s="11"/>
      <c r="J85" s="11"/>
      <c r="K85" s="11"/>
      <c r="L85" s="11"/>
      <c r="M85" s="11"/>
      <c r="N85" s="11"/>
      <c r="O85" s="11"/>
      <c r="P85" s="11"/>
      <c r="Q85" s="25" t="s">
        <v>599</v>
      </c>
      <c r="R85" s="11"/>
      <c r="S85" s="25" t="s">
        <v>600</v>
      </c>
      <c r="T85" s="11"/>
      <c r="U85" s="25" t="s">
        <v>331</v>
      </c>
      <c r="V85" s="11"/>
      <c r="W85" s="25" t="s">
        <v>68</v>
      </c>
      <c r="X85" s="11"/>
      <c r="Y85" s="11"/>
      <c r="Z85" s="11"/>
      <c r="AA85" s="11"/>
      <c r="AB85" s="25" t="s">
        <v>601</v>
      </c>
      <c r="AC85" s="11"/>
      <c r="AD85" s="25" t="s">
        <v>602</v>
      </c>
      <c r="AE85" s="11"/>
      <c r="AF85" s="11"/>
      <c r="AG85" s="11"/>
      <c r="AH85" s="25" t="s">
        <v>603</v>
      </c>
      <c r="AI85" s="11"/>
      <c r="AJ85" s="25" t="s">
        <v>604</v>
      </c>
      <c r="AK85" s="11"/>
      <c r="AL85" s="25" t="s">
        <v>68</v>
      </c>
      <c r="AM85" s="11"/>
      <c r="AN85" s="11"/>
      <c r="AO85" s="11"/>
      <c r="AP85" s="73"/>
      <c r="AQ85" s="11"/>
      <c r="AR85" s="11"/>
    </row>
    <row r="86" spans="1:44" ht="10.5" customHeight="1" x14ac:dyDescent="0.25">
      <c r="A86" s="27" t="s">
        <v>74</v>
      </c>
      <c r="B86" s="11"/>
      <c r="C86" s="27" t="s">
        <v>76</v>
      </c>
      <c r="D86" s="11"/>
      <c r="E86" s="11"/>
      <c r="F86" s="11"/>
      <c r="G86" s="27" t="s">
        <v>605</v>
      </c>
      <c r="H86" s="11"/>
      <c r="I86" s="27" t="s">
        <v>606</v>
      </c>
      <c r="J86" s="11"/>
      <c r="K86" s="27" t="s">
        <v>607</v>
      </c>
      <c r="L86" s="11"/>
      <c r="M86" s="27" t="s">
        <v>608</v>
      </c>
      <c r="N86" s="11"/>
      <c r="O86" s="27" t="s">
        <v>609</v>
      </c>
      <c r="P86" s="11"/>
      <c r="Q86" s="27" t="s">
        <v>72</v>
      </c>
      <c r="R86" s="11"/>
      <c r="S86" s="27" t="s">
        <v>610</v>
      </c>
      <c r="T86" s="11"/>
      <c r="U86" s="27" t="s">
        <v>611</v>
      </c>
      <c r="V86" s="11"/>
      <c r="W86" s="27" t="s">
        <v>611</v>
      </c>
      <c r="X86" s="73"/>
      <c r="Y86" s="11"/>
      <c r="Z86" s="27" t="s">
        <v>381</v>
      </c>
      <c r="AA86" s="11"/>
      <c r="AB86" s="27" t="s">
        <v>612</v>
      </c>
      <c r="AC86" s="11"/>
      <c r="AD86" s="96" t="s">
        <v>72</v>
      </c>
      <c r="AE86" s="11"/>
      <c r="AF86" s="27" t="s">
        <v>613</v>
      </c>
      <c r="AG86" s="11"/>
      <c r="AH86" s="27" t="s">
        <v>81</v>
      </c>
      <c r="AI86" s="11"/>
      <c r="AJ86" s="27" t="s">
        <v>610</v>
      </c>
      <c r="AK86" s="11"/>
      <c r="AL86" s="27" t="s">
        <v>614</v>
      </c>
      <c r="AM86" s="11"/>
      <c r="AN86" s="11"/>
      <c r="AO86" s="11"/>
      <c r="AP86" s="27" t="s">
        <v>615</v>
      </c>
      <c r="AQ86" s="11"/>
      <c r="AR86" s="27" t="s">
        <v>74</v>
      </c>
    </row>
    <row r="87" spans="1:44" ht="8.8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row>
    <row r="88" spans="1:44" ht="8.85" customHeight="1" x14ac:dyDescent="0.25">
      <c r="A88" s="30"/>
      <c r="B88" s="30" t="s">
        <v>130</v>
      </c>
      <c r="C88" s="30"/>
      <c r="D88" s="30"/>
      <c r="E88" s="30"/>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row>
    <row r="89" spans="1:44" ht="8.85" customHeight="1" x14ac:dyDescent="0.25">
      <c r="A89" s="30">
        <v>1</v>
      </c>
      <c r="B89" s="31"/>
      <c r="C89" s="30" t="s">
        <v>131</v>
      </c>
      <c r="D89" s="31"/>
      <c r="E89" s="31"/>
      <c r="F89" s="19"/>
      <c r="G89" s="74">
        <v>64440</v>
      </c>
      <c r="H89" s="19"/>
      <c r="I89" s="74">
        <v>241650</v>
      </c>
      <c r="J89" s="19"/>
      <c r="K89" s="74">
        <v>0</v>
      </c>
      <c r="L89" s="19"/>
      <c r="M89" s="74">
        <v>367</v>
      </c>
      <c r="N89" s="19"/>
      <c r="O89" s="74">
        <v>0</v>
      </c>
      <c r="P89" s="19"/>
      <c r="Q89" s="74">
        <v>2032836</v>
      </c>
      <c r="R89" s="19"/>
      <c r="S89" s="74">
        <v>0</v>
      </c>
      <c r="T89" s="19"/>
      <c r="U89" s="74">
        <v>15323</v>
      </c>
      <c r="V89" s="19"/>
      <c r="W89" s="74">
        <f t="shared" ref="W89:W111" si="4">SUM(G89:U89)</f>
        <v>2354616</v>
      </c>
      <c r="X89" s="40"/>
      <c r="Y89" s="19"/>
      <c r="Z89" s="74">
        <v>1021558</v>
      </c>
      <c r="AA89" s="19"/>
      <c r="AB89" s="74">
        <v>0</v>
      </c>
      <c r="AC89" s="19"/>
      <c r="AD89" s="74">
        <v>2724360</v>
      </c>
      <c r="AE89" s="19"/>
      <c r="AF89" s="74">
        <v>0</v>
      </c>
      <c r="AG89" s="19"/>
      <c r="AH89" s="74">
        <v>0</v>
      </c>
      <c r="AI89" s="19"/>
      <c r="AJ89" s="74">
        <v>0</v>
      </c>
      <c r="AK89" s="19"/>
      <c r="AL89" s="74">
        <f t="shared" ref="AL89:AL111" si="5">SUM(Z89:AJ89)</f>
        <v>3745918</v>
      </c>
      <c r="AM89" s="19"/>
      <c r="AN89" s="19"/>
      <c r="AO89" s="19"/>
      <c r="AP89" s="74">
        <v>11167049.540000001</v>
      </c>
      <c r="AQ89" s="19"/>
      <c r="AR89" s="30">
        <v>1</v>
      </c>
    </row>
    <row r="90" spans="1:44" ht="8.85" customHeight="1" x14ac:dyDescent="0.25">
      <c r="A90" s="30">
        <v>2</v>
      </c>
      <c r="B90" s="31"/>
      <c r="C90" s="30" t="s">
        <v>132</v>
      </c>
      <c r="D90" s="31"/>
      <c r="E90" s="31"/>
      <c r="F90" s="19"/>
      <c r="G90" s="75">
        <v>2772989</v>
      </c>
      <c r="H90" s="19"/>
      <c r="I90" s="75">
        <v>419488</v>
      </c>
      <c r="J90" s="19"/>
      <c r="K90" s="75">
        <v>57240775</v>
      </c>
      <c r="L90" s="19"/>
      <c r="M90" s="75">
        <v>337957</v>
      </c>
      <c r="N90" s="19"/>
      <c r="O90" s="75">
        <v>0</v>
      </c>
      <c r="P90" s="19"/>
      <c r="Q90" s="75">
        <v>0</v>
      </c>
      <c r="R90" s="19"/>
      <c r="S90" s="75">
        <v>0</v>
      </c>
      <c r="T90" s="19"/>
      <c r="U90" s="75">
        <v>38138</v>
      </c>
      <c r="V90" s="19"/>
      <c r="W90" s="75">
        <f t="shared" si="4"/>
        <v>60809347</v>
      </c>
      <c r="X90" s="40"/>
      <c r="Y90" s="273"/>
      <c r="Z90" s="75">
        <v>16049776</v>
      </c>
      <c r="AA90" s="19"/>
      <c r="AB90" s="75">
        <v>0</v>
      </c>
      <c r="AC90" s="19"/>
      <c r="AD90" s="75">
        <v>14473944</v>
      </c>
      <c r="AE90" s="19"/>
      <c r="AF90" s="75">
        <v>0</v>
      </c>
      <c r="AG90" s="19"/>
      <c r="AH90" s="80">
        <v>0</v>
      </c>
      <c r="AI90" s="19"/>
      <c r="AJ90" s="75">
        <v>0</v>
      </c>
      <c r="AK90" s="19"/>
      <c r="AL90" s="75">
        <f t="shared" si="5"/>
        <v>30523720</v>
      </c>
      <c r="AM90" s="19"/>
      <c r="AN90" s="19"/>
      <c r="AO90" s="19"/>
      <c r="AP90" s="75">
        <v>24751258.130000003</v>
      </c>
      <c r="AQ90" s="19"/>
      <c r="AR90" s="30">
        <v>2</v>
      </c>
    </row>
    <row r="91" spans="1:44" ht="8.85" customHeight="1" x14ac:dyDescent="0.25">
      <c r="A91" s="30">
        <v>3</v>
      </c>
      <c r="B91" s="31"/>
      <c r="C91" s="30" t="s">
        <v>133</v>
      </c>
      <c r="D91" s="31"/>
      <c r="E91" s="31"/>
      <c r="F91" s="19"/>
      <c r="G91" s="75">
        <v>0</v>
      </c>
      <c r="H91" s="19"/>
      <c r="I91" s="75">
        <v>0</v>
      </c>
      <c r="J91" s="19"/>
      <c r="K91" s="75">
        <v>0</v>
      </c>
      <c r="L91" s="19"/>
      <c r="M91" s="75">
        <v>0</v>
      </c>
      <c r="N91" s="19"/>
      <c r="O91" s="75">
        <v>0</v>
      </c>
      <c r="P91" s="19"/>
      <c r="Q91" s="75">
        <v>458621</v>
      </c>
      <c r="R91" s="19"/>
      <c r="S91" s="75">
        <v>0</v>
      </c>
      <c r="T91" s="19"/>
      <c r="U91" s="75">
        <v>0</v>
      </c>
      <c r="V91" s="19"/>
      <c r="W91" s="75">
        <f t="shared" si="4"/>
        <v>458621</v>
      </c>
      <c r="X91" s="40"/>
      <c r="Y91" s="273"/>
      <c r="Z91" s="75">
        <v>377846</v>
      </c>
      <c r="AA91" s="19"/>
      <c r="AB91" s="75">
        <v>0</v>
      </c>
      <c r="AC91" s="19"/>
      <c r="AD91" s="75">
        <v>80775</v>
      </c>
      <c r="AE91" s="19"/>
      <c r="AF91" s="75">
        <v>0</v>
      </c>
      <c r="AG91" s="19"/>
      <c r="AH91" s="80">
        <v>0</v>
      </c>
      <c r="AI91" s="19"/>
      <c r="AJ91" s="75">
        <v>0</v>
      </c>
      <c r="AK91" s="19"/>
      <c r="AL91" s="75">
        <f t="shared" si="5"/>
        <v>458621</v>
      </c>
      <c r="AM91" s="19"/>
      <c r="AN91" s="19"/>
      <c r="AO91" s="19"/>
      <c r="AP91" s="75">
        <v>2653848.52</v>
      </c>
      <c r="AQ91" s="19"/>
      <c r="AR91" s="30">
        <v>3</v>
      </c>
    </row>
    <row r="92" spans="1:44" ht="8.85" customHeight="1" x14ac:dyDescent="0.25">
      <c r="A92" s="30">
        <v>4</v>
      </c>
      <c r="B92" s="31"/>
      <c r="C92" s="30" t="s">
        <v>134</v>
      </c>
      <c r="D92" s="31"/>
      <c r="E92" s="31"/>
      <c r="F92" s="19"/>
      <c r="G92" s="75">
        <v>0</v>
      </c>
      <c r="H92" s="19"/>
      <c r="I92" s="75">
        <v>0</v>
      </c>
      <c r="J92" s="19"/>
      <c r="K92" s="75">
        <v>0</v>
      </c>
      <c r="L92" s="19"/>
      <c r="M92" s="75">
        <v>3459</v>
      </c>
      <c r="N92" s="19"/>
      <c r="O92" s="75">
        <v>0</v>
      </c>
      <c r="P92" s="19"/>
      <c r="Q92" s="75">
        <v>0</v>
      </c>
      <c r="R92" s="19"/>
      <c r="S92" s="75">
        <v>0</v>
      </c>
      <c r="T92" s="19"/>
      <c r="U92" s="75">
        <v>0</v>
      </c>
      <c r="V92" s="19"/>
      <c r="W92" s="75">
        <f t="shared" si="4"/>
        <v>3459</v>
      </c>
      <c r="X92" s="40"/>
      <c r="Y92" s="273"/>
      <c r="Z92" s="75">
        <v>152581</v>
      </c>
      <c r="AA92" s="19"/>
      <c r="AB92" s="75">
        <v>0</v>
      </c>
      <c r="AC92" s="19"/>
      <c r="AD92" s="75">
        <v>535927</v>
      </c>
      <c r="AE92" s="19"/>
      <c r="AF92" s="75">
        <v>0</v>
      </c>
      <c r="AG92" s="19"/>
      <c r="AH92" s="80">
        <v>0</v>
      </c>
      <c r="AI92" s="19"/>
      <c r="AJ92" s="75">
        <v>0</v>
      </c>
      <c r="AK92" s="19"/>
      <c r="AL92" s="75">
        <f t="shared" si="5"/>
        <v>688508</v>
      </c>
      <c r="AM92" s="19"/>
      <c r="AN92" s="19"/>
      <c r="AO92" s="19"/>
      <c r="AP92" s="75">
        <v>488159.07</v>
      </c>
      <c r="AQ92" s="19"/>
      <c r="AR92" s="30">
        <v>4</v>
      </c>
    </row>
    <row r="93" spans="1:44" ht="8.85" customHeight="1" x14ac:dyDescent="0.25">
      <c r="A93" s="30">
        <v>5</v>
      </c>
      <c r="B93" s="31"/>
      <c r="C93" s="30" t="s">
        <v>135</v>
      </c>
      <c r="D93" s="31"/>
      <c r="E93" s="31"/>
      <c r="F93" s="19"/>
      <c r="G93" s="75">
        <v>0</v>
      </c>
      <c r="H93" s="19"/>
      <c r="I93" s="75">
        <v>40643</v>
      </c>
      <c r="J93" s="19"/>
      <c r="K93" s="75">
        <v>27775492</v>
      </c>
      <c r="L93" s="19"/>
      <c r="M93" s="75">
        <v>119751</v>
      </c>
      <c r="N93" s="19"/>
      <c r="O93" s="75">
        <v>0</v>
      </c>
      <c r="P93" s="19"/>
      <c r="Q93" s="75">
        <v>485313</v>
      </c>
      <c r="R93" s="19"/>
      <c r="S93" s="75">
        <v>0</v>
      </c>
      <c r="T93" s="19"/>
      <c r="U93" s="75">
        <v>20663</v>
      </c>
      <c r="V93" s="19"/>
      <c r="W93" s="75">
        <f t="shared" si="4"/>
        <v>28441862</v>
      </c>
      <c r="X93" s="40"/>
      <c r="Y93" s="273"/>
      <c r="Z93" s="75">
        <v>10520327</v>
      </c>
      <c r="AA93" s="19"/>
      <c r="AB93" s="75">
        <v>0</v>
      </c>
      <c r="AC93" s="19"/>
      <c r="AD93" s="75">
        <v>2565640</v>
      </c>
      <c r="AE93" s="19"/>
      <c r="AF93" s="75">
        <v>0</v>
      </c>
      <c r="AG93" s="19"/>
      <c r="AH93" s="80">
        <v>0</v>
      </c>
      <c r="AI93" s="19"/>
      <c r="AJ93" s="75">
        <v>0</v>
      </c>
      <c r="AK93" s="19"/>
      <c r="AL93" s="75">
        <f t="shared" si="5"/>
        <v>13085967</v>
      </c>
      <c r="AM93" s="19"/>
      <c r="AN93" s="19"/>
      <c r="AO93" s="19"/>
      <c r="AP93" s="75">
        <v>9431876.5699999984</v>
      </c>
      <c r="AQ93" s="19"/>
      <c r="AR93" s="30">
        <v>5</v>
      </c>
    </row>
    <row r="94" spans="1:44" ht="8.85" customHeight="1" x14ac:dyDescent="0.25">
      <c r="A94" s="37"/>
      <c r="B94" s="31"/>
      <c r="C94" s="30"/>
      <c r="D94" s="31"/>
      <c r="E94" s="31"/>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37"/>
    </row>
    <row r="95" spans="1:44" ht="8.85" customHeight="1" x14ac:dyDescent="0.25">
      <c r="A95" s="30">
        <v>6</v>
      </c>
      <c r="B95" s="31"/>
      <c r="C95" s="30" t="s">
        <v>136</v>
      </c>
      <c r="D95" s="31"/>
      <c r="E95" s="31"/>
      <c r="F95" s="19"/>
      <c r="G95" s="75">
        <v>0</v>
      </c>
      <c r="H95" s="19"/>
      <c r="I95" s="75">
        <v>0</v>
      </c>
      <c r="J95" s="19"/>
      <c r="K95" s="75">
        <v>0</v>
      </c>
      <c r="L95" s="19"/>
      <c r="M95" s="75">
        <v>0</v>
      </c>
      <c r="N95" s="19"/>
      <c r="O95" s="75">
        <v>0</v>
      </c>
      <c r="P95" s="19"/>
      <c r="Q95" s="75">
        <v>0</v>
      </c>
      <c r="R95" s="19"/>
      <c r="S95" s="75">
        <v>0</v>
      </c>
      <c r="T95" s="19"/>
      <c r="U95" s="75">
        <v>0</v>
      </c>
      <c r="V95" s="19"/>
      <c r="W95" s="75">
        <f t="shared" si="4"/>
        <v>0</v>
      </c>
      <c r="X95" s="40"/>
      <c r="Y95" s="273"/>
      <c r="Z95" s="75">
        <v>385793</v>
      </c>
      <c r="AA95" s="19"/>
      <c r="AB95" s="75">
        <v>0</v>
      </c>
      <c r="AC95" s="19"/>
      <c r="AD95" s="75">
        <v>138110</v>
      </c>
      <c r="AE95" s="19"/>
      <c r="AF95" s="75">
        <v>0</v>
      </c>
      <c r="AG95" s="19"/>
      <c r="AH95" s="80">
        <v>0</v>
      </c>
      <c r="AI95" s="19"/>
      <c r="AJ95" s="75">
        <v>0</v>
      </c>
      <c r="AK95" s="19"/>
      <c r="AL95" s="75">
        <f t="shared" si="5"/>
        <v>523903</v>
      </c>
      <c r="AM95" s="19"/>
      <c r="AN95" s="19"/>
      <c r="AO95" s="19"/>
      <c r="AP95" s="75">
        <v>41427.660000000003</v>
      </c>
      <c r="AQ95" s="19"/>
      <c r="AR95" s="30">
        <v>6</v>
      </c>
    </row>
    <row r="96" spans="1:44" ht="8.85" customHeight="1" x14ac:dyDescent="0.25">
      <c r="A96" s="30">
        <v>7</v>
      </c>
      <c r="B96" s="31"/>
      <c r="C96" s="30" t="s">
        <v>137</v>
      </c>
      <c r="D96" s="31"/>
      <c r="E96" s="31"/>
      <c r="F96" s="19"/>
      <c r="G96" s="75">
        <v>6892364</v>
      </c>
      <c r="H96" s="19"/>
      <c r="I96" s="75">
        <v>1516553</v>
      </c>
      <c r="J96" s="19"/>
      <c r="K96" s="75">
        <v>195293857</v>
      </c>
      <c r="L96" s="19"/>
      <c r="M96" s="75">
        <v>953456</v>
      </c>
      <c r="N96" s="19"/>
      <c r="O96" s="75">
        <v>0</v>
      </c>
      <c r="P96" s="19"/>
      <c r="Q96" s="75">
        <v>583154</v>
      </c>
      <c r="R96" s="19"/>
      <c r="S96" s="75">
        <v>0</v>
      </c>
      <c r="T96" s="19"/>
      <c r="U96" s="75">
        <v>57836822</v>
      </c>
      <c r="V96" s="19"/>
      <c r="W96" s="75">
        <f t="shared" si="4"/>
        <v>263076206</v>
      </c>
      <c r="X96" s="40"/>
      <c r="Y96" s="273"/>
      <c r="Z96" s="75">
        <v>49970393</v>
      </c>
      <c r="AA96" s="19"/>
      <c r="AB96" s="75">
        <v>11609119</v>
      </c>
      <c r="AC96" s="19"/>
      <c r="AD96" s="75">
        <v>116899521</v>
      </c>
      <c r="AE96" s="19"/>
      <c r="AF96" s="75">
        <v>0</v>
      </c>
      <c r="AG96" s="19"/>
      <c r="AH96" s="80">
        <v>84597173</v>
      </c>
      <c r="AI96" s="19"/>
      <c r="AJ96" s="75">
        <v>0</v>
      </c>
      <c r="AK96" s="19"/>
      <c r="AL96" s="75">
        <f t="shared" si="5"/>
        <v>263076206</v>
      </c>
      <c r="AM96" s="19"/>
      <c r="AN96" s="19"/>
      <c r="AO96" s="19"/>
      <c r="AP96" s="75">
        <v>4895360</v>
      </c>
      <c r="AQ96" s="19"/>
      <c r="AR96" s="30">
        <v>7</v>
      </c>
    </row>
    <row r="97" spans="1:44" ht="8.85" customHeight="1" x14ac:dyDescent="0.25">
      <c r="A97" s="30">
        <v>8</v>
      </c>
      <c r="B97" s="31"/>
      <c r="C97" s="30" t="s">
        <v>138</v>
      </c>
      <c r="D97" s="31"/>
      <c r="E97" s="31"/>
      <c r="F97" s="19"/>
      <c r="G97" s="75">
        <v>931939</v>
      </c>
      <c r="H97" s="19"/>
      <c r="I97" s="75">
        <v>59709</v>
      </c>
      <c r="J97" s="19"/>
      <c r="K97" s="75">
        <v>14285000</v>
      </c>
      <c r="L97" s="19"/>
      <c r="M97" s="75">
        <v>124125</v>
      </c>
      <c r="N97" s="19"/>
      <c r="O97" s="75">
        <v>285000</v>
      </c>
      <c r="P97" s="19"/>
      <c r="Q97" s="75">
        <v>5598508</v>
      </c>
      <c r="R97" s="19"/>
      <c r="S97" s="75">
        <v>0</v>
      </c>
      <c r="T97" s="19"/>
      <c r="U97" s="75">
        <v>3398817</v>
      </c>
      <c r="V97" s="19"/>
      <c r="W97" s="75">
        <f t="shared" si="4"/>
        <v>24683098</v>
      </c>
      <c r="X97" s="40"/>
      <c r="Y97" s="273"/>
      <c r="Z97" s="75">
        <v>30734105</v>
      </c>
      <c r="AA97" s="19"/>
      <c r="AB97" s="75">
        <v>916311</v>
      </c>
      <c r="AC97" s="19"/>
      <c r="AD97" s="75">
        <v>996606</v>
      </c>
      <c r="AE97" s="19"/>
      <c r="AF97" s="75">
        <v>0</v>
      </c>
      <c r="AG97" s="19"/>
      <c r="AH97" s="80">
        <v>1363714</v>
      </c>
      <c r="AI97" s="19"/>
      <c r="AJ97" s="75">
        <v>0</v>
      </c>
      <c r="AK97" s="19"/>
      <c r="AL97" s="75">
        <f t="shared" si="5"/>
        <v>34010736</v>
      </c>
      <c r="AM97" s="19"/>
      <c r="AN97" s="19"/>
      <c r="AO97" s="19"/>
      <c r="AP97" s="75">
        <v>4200128.6499999994</v>
      </c>
      <c r="AQ97" s="19"/>
      <c r="AR97" s="30">
        <v>8</v>
      </c>
    </row>
    <row r="98" spans="1:44" ht="8.85" customHeight="1" x14ac:dyDescent="0.25">
      <c r="A98" s="30">
        <v>9</v>
      </c>
      <c r="B98" s="31"/>
      <c r="C98" s="30" t="s">
        <v>139</v>
      </c>
      <c r="D98" s="31"/>
      <c r="E98" s="31"/>
      <c r="F98" s="19"/>
      <c r="G98" s="75">
        <v>0</v>
      </c>
      <c r="H98" s="19"/>
      <c r="I98" s="75">
        <v>298707</v>
      </c>
      <c r="J98" s="19"/>
      <c r="K98" s="75">
        <v>0</v>
      </c>
      <c r="L98" s="19"/>
      <c r="M98" s="75">
        <v>0</v>
      </c>
      <c r="N98" s="19"/>
      <c r="O98" s="75">
        <v>0</v>
      </c>
      <c r="P98" s="19"/>
      <c r="Q98" s="75">
        <v>0</v>
      </c>
      <c r="R98" s="19"/>
      <c r="S98" s="75">
        <v>0</v>
      </c>
      <c r="T98" s="19"/>
      <c r="U98" s="75">
        <v>0</v>
      </c>
      <c r="V98" s="19"/>
      <c r="W98" s="75">
        <f t="shared" si="4"/>
        <v>298707</v>
      </c>
      <c r="X98" s="40"/>
      <c r="Y98" s="273"/>
      <c r="Z98" s="75">
        <v>0</v>
      </c>
      <c r="AA98" s="19"/>
      <c r="AB98" s="75">
        <v>0</v>
      </c>
      <c r="AC98" s="19"/>
      <c r="AD98" s="75">
        <v>0</v>
      </c>
      <c r="AE98" s="19"/>
      <c r="AF98" s="75">
        <v>0</v>
      </c>
      <c r="AG98" s="19"/>
      <c r="AH98" s="80">
        <v>298707</v>
      </c>
      <c r="AI98" s="19"/>
      <c r="AJ98" s="75">
        <v>0</v>
      </c>
      <c r="AK98" s="19"/>
      <c r="AL98" s="75">
        <f t="shared" si="5"/>
        <v>298707</v>
      </c>
      <c r="AM98" s="19"/>
      <c r="AN98" s="19"/>
      <c r="AO98" s="19"/>
      <c r="AP98" s="75">
        <v>920773.6100000001</v>
      </c>
      <c r="AQ98" s="19"/>
      <c r="AR98" s="30">
        <v>9</v>
      </c>
    </row>
    <row r="99" spans="1:44" ht="8.85" customHeight="1" x14ac:dyDescent="0.25">
      <c r="A99" s="30">
        <v>10</v>
      </c>
      <c r="B99" s="31"/>
      <c r="C99" s="30" t="s">
        <v>140</v>
      </c>
      <c r="D99" s="31"/>
      <c r="E99" s="31"/>
      <c r="F99" s="19"/>
      <c r="G99" s="75">
        <v>0</v>
      </c>
      <c r="H99" s="19"/>
      <c r="I99" s="75">
        <v>0</v>
      </c>
      <c r="J99" s="19"/>
      <c r="K99" s="75">
        <v>40085678</v>
      </c>
      <c r="L99" s="19"/>
      <c r="M99" s="75">
        <v>0</v>
      </c>
      <c r="N99" s="19"/>
      <c r="O99" s="75">
        <v>0</v>
      </c>
      <c r="P99" s="19"/>
      <c r="Q99" s="75">
        <v>0</v>
      </c>
      <c r="R99" s="19"/>
      <c r="S99" s="75">
        <v>0</v>
      </c>
      <c r="T99" s="19"/>
      <c r="U99" s="75">
        <v>0</v>
      </c>
      <c r="V99" s="19"/>
      <c r="W99" s="75">
        <f t="shared" si="4"/>
        <v>40085678</v>
      </c>
      <c r="X99" s="40"/>
      <c r="Y99" s="273"/>
      <c r="Z99" s="75">
        <v>13661412</v>
      </c>
      <c r="AA99" s="19"/>
      <c r="AB99" s="75">
        <v>0</v>
      </c>
      <c r="AC99" s="19"/>
      <c r="AD99" s="75">
        <v>0</v>
      </c>
      <c r="AE99" s="19"/>
      <c r="AF99" s="75">
        <v>0</v>
      </c>
      <c r="AG99" s="19"/>
      <c r="AH99" s="80">
        <v>0</v>
      </c>
      <c r="AI99" s="19"/>
      <c r="AJ99" s="75">
        <v>0</v>
      </c>
      <c r="AK99" s="19"/>
      <c r="AL99" s="75">
        <f t="shared" si="5"/>
        <v>13661412</v>
      </c>
      <c r="AM99" s="19"/>
      <c r="AN99" s="19"/>
      <c r="AO99" s="19"/>
      <c r="AP99" s="75">
        <v>4060932.29</v>
      </c>
      <c r="AQ99" s="19"/>
      <c r="AR99" s="30">
        <v>10</v>
      </c>
    </row>
    <row r="100" spans="1:44" ht="8.85" customHeight="1" x14ac:dyDescent="0.25">
      <c r="A100" s="37"/>
      <c r="B100" s="31"/>
      <c r="C100" s="30"/>
      <c r="D100" s="31"/>
      <c r="E100" s="31"/>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37"/>
    </row>
    <row r="101" spans="1:44" ht="8.85" customHeight="1" x14ac:dyDescent="0.25">
      <c r="A101" s="30">
        <v>11</v>
      </c>
      <c r="B101" s="31"/>
      <c r="C101" s="30" t="s">
        <v>141</v>
      </c>
      <c r="D101" s="31"/>
      <c r="E101" s="31"/>
      <c r="F101" s="19"/>
      <c r="G101" s="75">
        <v>0</v>
      </c>
      <c r="H101" s="19"/>
      <c r="I101" s="75">
        <v>0</v>
      </c>
      <c r="J101" s="19"/>
      <c r="K101" s="75">
        <v>0</v>
      </c>
      <c r="L101" s="19"/>
      <c r="M101" s="75">
        <v>0</v>
      </c>
      <c r="N101" s="19"/>
      <c r="O101" s="75">
        <v>0</v>
      </c>
      <c r="P101" s="19"/>
      <c r="Q101" s="75">
        <v>13002</v>
      </c>
      <c r="R101" s="19"/>
      <c r="S101" s="75">
        <v>0</v>
      </c>
      <c r="T101" s="19"/>
      <c r="U101" s="75">
        <v>0</v>
      </c>
      <c r="V101" s="19"/>
      <c r="W101" s="75">
        <f t="shared" si="4"/>
        <v>13002</v>
      </c>
      <c r="X101" s="40"/>
      <c r="Y101" s="273"/>
      <c r="Z101" s="75">
        <v>0</v>
      </c>
      <c r="AA101" s="19"/>
      <c r="AB101" s="75">
        <v>0</v>
      </c>
      <c r="AC101" s="19"/>
      <c r="AD101" s="75">
        <v>13002</v>
      </c>
      <c r="AE101" s="19"/>
      <c r="AF101" s="75">
        <v>0</v>
      </c>
      <c r="AG101" s="19"/>
      <c r="AH101" s="80">
        <v>0</v>
      </c>
      <c r="AI101" s="19"/>
      <c r="AJ101" s="75">
        <v>0</v>
      </c>
      <c r="AK101" s="19"/>
      <c r="AL101" s="75">
        <f t="shared" si="5"/>
        <v>13002</v>
      </c>
      <c r="AM101" s="19"/>
      <c r="AN101" s="19"/>
      <c r="AO101" s="19"/>
      <c r="AP101" s="75">
        <v>1563027.4000000001</v>
      </c>
      <c r="AQ101" s="19"/>
      <c r="AR101" s="30">
        <v>11</v>
      </c>
    </row>
    <row r="102" spans="1:44" ht="8.85" customHeight="1" x14ac:dyDescent="0.25">
      <c r="A102" s="30">
        <v>12</v>
      </c>
      <c r="B102" s="31"/>
      <c r="C102" s="30" t="s">
        <v>142</v>
      </c>
      <c r="D102" s="31"/>
      <c r="E102" s="31"/>
      <c r="F102" s="19"/>
      <c r="G102" s="75">
        <v>0</v>
      </c>
      <c r="H102" s="19"/>
      <c r="I102" s="75">
        <v>0</v>
      </c>
      <c r="J102" s="19"/>
      <c r="K102" s="75">
        <v>0</v>
      </c>
      <c r="L102" s="19"/>
      <c r="M102" s="75">
        <v>0</v>
      </c>
      <c r="N102" s="19"/>
      <c r="O102" s="75">
        <v>0</v>
      </c>
      <c r="P102" s="19"/>
      <c r="Q102" s="75">
        <v>1035549</v>
      </c>
      <c r="R102" s="19"/>
      <c r="S102" s="75">
        <v>0</v>
      </c>
      <c r="T102" s="19"/>
      <c r="U102" s="75">
        <v>0</v>
      </c>
      <c r="V102" s="19"/>
      <c r="W102" s="75">
        <f t="shared" si="4"/>
        <v>1035549</v>
      </c>
      <c r="X102" s="40"/>
      <c r="Y102" s="273"/>
      <c r="Z102" s="75">
        <v>0</v>
      </c>
      <c r="AA102" s="19"/>
      <c r="AB102" s="75">
        <v>0</v>
      </c>
      <c r="AC102" s="19"/>
      <c r="AD102" s="75">
        <v>1035549</v>
      </c>
      <c r="AE102" s="19"/>
      <c r="AF102" s="75">
        <v>0</v>
      </c>
      <c r="AG102" s="19"/>
      <c r="AH102" s="80">
        <v>0</v>
      </c>
      <c r="AI102" s="19"/>
      <c r="AJ102" s="75">
        <v>0</v>
      </c>
      <c r="AK102" s="19"/>
      <c r="AL102" s="75">
        <f t="shared" si="5"/>
        <v>1035549</v>
      </c>
      <c r="AM102" s="19"/>
      <c r="AN102" s="19"/>
      <c r="AO102" s="19"/>
      <c r="AP102" s="75">
        <v>3118539.8499999996</v>
      </c>
      <c r="AQ102" s="19"/>
      <c r="AR102" s="30">
        <v>12</v>
      </c>
    </row>
    <row r="103" spans="1:44" ht="8.85" customHeight="1" x14ac:dyDescent="0.25">
      <c r="A103" s="30">
        <v>13</v>
      </c>
      <c r="B103" s="31"/>
      <c r="C103" s="30" t="s">
        <v>143</v>
      </c>
      <c r="D103" s="31"/>
      <c r="E103" s="31"/>
      <c r="F103" s="19"/>
      <c r="G103" s="75">
        <v>344900</v>
      </c>
      <c r="H103" s="19"/>
      <c r="I103" s="75">
        <v>266059</v>
      </c>
      <c r="J103" s="19"/>
      <c r="K103" s="75">
        <v>0</v>
      </c>
      <c r="L103" s="19"/>
      <c r="M103" s="75">
        <v>1493</v>
      </c>
      <c r="N103" s="19"/>
      <c r="O103" s="75">
        <v>0</v>
      </c>
      <c r="P103" s="19"/>
      <c r="Q103" s="75">
        <v>0</v>
      </c>
      <c r="R103" s="19"/>
      <c r="S103" s="75">
        <v>0</v>
      </c>
      <c r="T103" s="19"/>
      <c r="U103" s="75">
        <v>0</v>
      </c>
      <c r="V103" s="19"/>
      <c r="W103" s="75">
        <f t="shared" si="4"/>
        <v>612452</v>
      </c>
      <c r="X103" s="40"/>
      <c r="Y103" s="273"/>
      <c r="Z103" s="75">
        <v>0</v>
      </c>
      <c r="AA103" s="19"/>
      <c r="AB103" s="75">
        <v>0</v>
      </c>
      <c r="AC103" s="19"/>
      <c r="AD103" s="75">
        <v>789183</v>
      </c>
      <c r="AE103" s="19"/>
      <c r="AF103" s="75">
        <v>0</v>
      </c>
      <c r="AG103" s="19"/>
      <c r="AH103" s="80">
        <v>0</v>
      </c>
      <c r="AI103" s="19"/>
      <c r="AJ103" s="75">
        <v>0</v>
      </c>
      <c r="AK103" s="19"/>
      <c r="AL103" s="75">
        <f t="shared" si="5"/>
        <v>789183</v>
      </c>
      <c r="AM103" s="19"/>
      <c r="AN103" s="19"/>
      <c r="AO103" s="19"/>
      <c r="AP103" s="75">
        <v>1598041.9100000001</v>
      </c>
      <c r="AQ103" s="19"/>
      <c r="AR103" s="30">
        <v>13</v>
      </c>
    </row>
    <row r="104" spans="1:44" ht="8.85" customHeight="1" x14ac:dyDescent="0.25">
      <c r="A104" s="30">
        <v>14</v>
      </c>
      <c r="B104" s="31"/>
      <c r="C104" s="30" t="s">
        <v>144</v>
      </c>
      <c r="D104" s="31"/>
      <c r="E104" s="31"/>
      <c r="F104" s="19"/>
      <c r="G104" s="75">
        <v>0</v>
      </c>
      <c r="H104" s="19"/>
      <c r="I104" s="75">
        <v>1099261</v>
      </c>
      <c r="J104" s="19"/>
      <c r="K104" s="75">
        <v>0</v>
      </c>
      <c r="L104" s="19"/>
      <c r="M104" s="75">
        <v>0</v>
      </c>
      <c r="N104" s="19"/>
      <c r="O104" s="75">
        <v>0</v>
      </c>
      <c r="P104" s="19"/>
      <c r="Q104" s="75">
        <v>34512</v>
      </c>
      <c r="R104" s="19"/>
      <c r="S104" s="75">
        <v>0</v>
      </c>
      <c r="T104" s="19"/>
      <c r="U104" s="75">
        <v>0</v>
      </c>
      <c r="V104" s="19"/>
      <c r="W104" s="75">
        <f t="shared" si="4"/>
        <v>1133773</v>
      </c>
      <c r="X104" s="40"/>
      <c r="Y104" s="273"/>
      <c r="Z104" s="75">
        <v>34512</v>
      </c>
      <c r="AA104" s="19"/>
      <c r="AB104" s="75">
        <v>4072398</v>
      </c>
      <c r="AC104" s="19"/>
      <c r="AD104" s="75">
        <v>422463</v>
      </c>
      <c r="AE104" s="19"/>
      <c r="AF104" s="75">
        <v>0</v>
      </c>
      <c r="AG104" s="19"/>
      <c r="AH104" s="80">
        <v>0</v>
      </c>
      <c r="AI104" s="19"/>
      <c r="AJ104" s="75">
        <v>2343256</v>
      </c>
      <c r="AK104" s="19"/>
      <c r="AL104" s="75">
        <f t="shared" si="5"/>
        <v>6872629</v>
      </c>
      <c r="AM104" s="19"/>
      <c r="AN104" s="19"/>
      <c r="AO104" s="19"/>
      <c r="AP104" s="75">
        <v>7843324.6900000004</v>
      </c>
      <c r="AQ104" s="19"/>
      <c r="AR104" s="30">
        <v>14</v>
      </c>
    </row>
    <row r="105" spans="1:44" ht="8.85" customHeight="1" x14ac:dyDescent="0.25">
      <c r="A105" s="30">
        <v>15</v>
      </c>
      <c r="B105" s="31"/>
      <c r="C105" s="30" t="s">
        <v>145</v>
      </c>
      <c r="D105" s="31"/>
      <c r="E105" s="31"/>
      <c r="F105" s="19"/>
      <c r="G105" s="75">
        <v>0</v>
      </c>
      <c r="H105" s="19"/>
      <c r="I105" s="75">
        <v>0</v>
      </c>
      <c r="J105" s="19"/>
      <c r="K105" s="75">
        <v>0</v>
      </c>
      <c r="L105" s="19"/>
      <c r="M105" s="75">
        <v>748</v>
      </c>
      <c r="N105" s="19"/>
      <c r="O105" s="75">
        <v>0</v>
      </c>
      <c r="P105" s="19"/>
      <c r="Q105" s="75">
        <v>0</v>
      </c>
      <c r="R105" s="19"/>
      <c r="S105" s="75">
        <v>0</v>
      </c>
      <c r="T105" s="19"/>
      <c r="U105" s="75">
        <v>0</v>
      </c>
      <c r="V105" s="19"/>
      <c r="W105" s="75">
        <f t="shared" si="4"/>
        <v>748</v>
      </c>
      <c r="X105" s="40"/>
      <c r="Y105" s="273"/>
      <c r="Z105" s="75">
        <v>0</v>
      </c>
      <c r="AA105" s="19"/>
      <c r="AB105" s="75">
        <v>243459</v>
      </c>
      <c r="AC105" s="19"/>
      <c r="AD105" s="75">
        <v>0</v>
      </c>
      <c r="AE105" s="19"/>
      <c r="AF105" s="75">
        <v>0</v>
      </c>
      <c r="AG105" s="19"/>
      <c r="AH105" s="80">
        <v>0</v>
      </c>
      <c r="AI105" s="19"/>
      <c r="AJ105" s="75">
        <v>0</v>
      </c>
      <c r="AK105" s="19"/>
      <c r="AL105" s="75">
        <f t="shared" si="5"/>
        <v>243459</v>
      </c>
      <c r="AM105" s="19"/>
      <c r="AN105" s="19"/>
      <c r="AO105" s="19"/>
      <c r="AP105" s="75">
        <v>5603858.8499999996</v>
      </c>
      <c r="AQ105" s="19"/>
      <c r="AR105" s="30">
        <v>15</v>
      </c>
    </row>
    <row r="106" spans="1:44" ht="8.85" customHeight="1" x14ac:dyDescent="0.25">
      <c r="A106" s="37"/>
      <c r="B106" s="31"/>
      <c r="C106" s="30"/>
      <c r="D106" s="31"/>
      <c r="E106" s="31"/>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37"/>
    </row>
    <row r="107" spans="1:44" ht="8.85" customHeight="1" x14ac:dyDescent="0.25">
      <c r="A107" s="30">
        <v>16</v>
      </c>
      <c r="B107" s="31"/>
      <c r="C107" s="30" t="s">
        <v>146</v>
      </c>
      <c r="D107" s="31"/>
      <c r="E107" s="31"/>
      <c r="F107" s="19"/>
      <c r="G107" s="75">
        <v>1451825</v>
      </c>
      <c r="H107" s="19"/>
      <c r="I107" s="75">
        <v>0</v>
      </c>
      <c r="J107" s="19"/>
      <c r="K107" s="75">
        <v>0</v>
      </c>
      <c r="L107" s="19"/>
      <c r="M107" s="75">
        <v>23492</v>
      </c>
      <c r="N107" s="19"/>
      <c r="O107" s="75">
        <v>0</v>
      </c>
      <c r="P107" s="19"/>
      <c r="Q107" s="75">
        <v>1744698</v>
      </c>
      <c r="R107" s="19"/>
      <c r="S107" s="75">
        <v>80325</v>
      </c>
      <c r="T107" s="19"/>
      <c r="U107" s="75">
        <v>3872162</v>
      </c>
      <c r="V107" s="19"/>
      <c r="W107" s="75">
        <f t="shared" si="4"/>
        <v>7172502</v>
      </c>
      <c r="X107" s="40"/>
      <c r="Y107" s="273"/>
      <c r="Z107" s="75">
        <v>284976</v>
      </c>
      <c r="AA107" s="19"/>
      <c r="AB107" s="75">
        <v>2457320</v>
      </c>
      <c r="AC107" s="19"/>
      <c r="AD107" s="75">
        <v>2207914</v>
      </c>
      <c r="AE107" s="19"/>
      <c r="AF107" s="75">
        <v>0</v>
      </c>
      <c r="AG107" s="19"/>
      <c r="AH107" s="80">
        <v>45077</v>
      </c>
      <c r="AI107" s="19"/>
      <c r="AJ107" s="75">
        <v>0</v>
      </c>
      <c r="AK107" s="19"/>
      <c r="AL107" s="75">
        <f t="shared" si="5"/>
        <v>4995287</v>
      </c>
      <c r="AM107" s="19"/>
      <c r="AN107" s="19"/>
      <c r="AO107" s="19"/>
      <c r="AP107" s="75">
        <v>2414065.0700000003</v>
      </c>
      <c r="AQ107" s="19"/>
      <c r="AR107" s="30">
        <v>16</v>
      </c>
    </row>
    <row r="108" spans="1:44" ht="8.85" customHeight="1" x14ac:dyDescent="0.25">
      <c r="A108" s="30">
        <v>17</v>
      </c>
      <c r="B108" s="31"/>
      <c r="C108" s="30" t="s">
        <v>147</v>
      </c>
      <c r="D108" s="31"/>
      <c r="E108" s="31"/>
      <c r="F108" s="19"/>
      <c r="G108" s="75">
        <v>215241</v>
      </c>
      <c r="H108" s="19"/>
      <c r="I108" s="75">
        <v>0</v>
      </c>
      <c r="J108" s="19"/>
      <c r="K108" s="75">
        <v>3142769</v>
      </c>
      <c r="L108" s="19"/>
      <c r="M108" s="75">
        <v>39153</v>
      </c>
      <c r="N108" s="19"/>
      <c r="O108" s="75">
        <v>0</v>
      </c>
      <c r="P108" s="19"/>
      <c r="Q108" s="75">
        <v>274613</v>
      </c>
      <c r="R108" s="19"/>
      <c r="S108" s="75">
        <v>171064</v>
      </c>
      <c r="T108" s="19"/>
      <c r="U108" s="75">
        <v>0</v>
      </c>
      <c r="V108" s="19"/>
      <c r="W108" s="75">
        <f t="shared" si="4"/>
        <v>3842840</v>
      </c>
      <c r="X108" s="40"/>
      <c r="Y108" s="273"/>
      <c r="Z108" s="75">
        <v>9874585</v>
      </c>
      <c r="AA108" s="19"/>
      <c r="AB108" s="75">
        <v>0</v>
      </c>
      <c r="AC108" s="19"/>
      <c r="AD108" s="75">
        <v>1720972</v>
      </c>
      <c r="AE108" s="19"/>
      <c r="AF108" s="75">
        <v>0</v>
      </c>
      <c r="AG108" s="19"/>
      <c r="AH108" s="80">
        <v>0</v>
      </c>
      <c r="AI108" s="19"/>
      <c r="AJ108" s="75">
        <v>0</v>
      </c>
      <c r="AK108" s="19"/>
      <c r="AL108" s="75">
        <f t="shared" si="5"/>
        <v>11595557</v>
      </c>
      <c r="AM108" s="19"/>
      <c r="AN108" s="19"/>
      <c r="AO108" s="19"/>
      <c r="AP108" s="75">
        <v>438745.52</v>
      </c>
      <c r="AQ108" s="19"/>
      <c r="AR108" s="30">
        <v>17</v>
      </c>
    </row>
    <row r="109" spans="1:44" ht="8.85" customHeight="1" x14ac:dyDescent="0.25">
      <c r="A109" s="30">
        <v>18</v>
      </c>
      <c r="B109" s="31"/>
      <c r="C109" s="30" t="s">
        <v>148</v>
      </c>
      <c r="D109" s="31"/>
      <c r="E109" s="31"/>
      <c r="F109" s="19"/>
      <c r="G109" s="75">
        <v>0</v>
      </c>
      <c r="H109" s="19"/>
      <c r="I109" s="75">
        <v>0</v>
      </c>
      <c r="J109" s="19"/>
      <c r="K109" s="75">
        <v>0</v>
      </c>
      <c r="L109" s="19"/>
      <c r="M109" s="75">
        <v>0</v>
      </c>
      <c r="N109" s="19"/>
      <c r="O109" s="75">
        <v>0</v>
      </c>
      <c r="P109" s="19"/>
      <c r="Q109" s="75">
        <v>0</v>
      </c>
      <c r="R109" s="19"/>
      <c r="S109" s="75">
        <v>0</v>
      </c>
      <c r="T109" s="19"/>
      <c r="U109" s="75">
        <v>0</v>
      </c>
      <c r="V109" s="19"/>
      <c r="W109" s="75">
        <f t="shared" si="4"/>
        <v>0</v>
      </c>
      <c r="X109" s="40"/>
      <c r="Y109" s="273"/>
      <c r="Z109" s="75">
        <v>0</v>
      </c>
      <c r="AA109" s="19"/>
      <c r="AB109" s="75">
        <v>0</v>
      </c>
      <c r="AC109" s="19"/>
      <c r="AD109" s="75">
        <v>0</v>
      </c>
      <c r="AE109" s="19"/>
      <c r="AF109" s="75">
        <v>0</v>
      </c>
      <c r="AG109" s="19"/>
      <c r="AH109" s="80">
        <v>0</v>
      </c>
      <c r="AI109" s="19"/>
      <c r="AJ109" s="75">
        <v>0</v>
      </c>
      <c r="AK109" s="19"/>
      <c r="AL109" s="75">
        <f t="shared" si="5"/>
        <v>0</v>
      </c>
      <c r="AM109" s="19"/>
      <c r="AN109" s="19"/>
      <c r="AO109" s="19"/>
      <c r="AP109" s="75">
        <v>875189.34</v>
      </c>
      <c r="AQ109" s="19"/>
      <c r="AR109" s="30">
        <v>18</v>
      </c>
    </row>
    <row r="110" spans="1:44" ht="8.85" customHeight="1" x14ac:dyDescent="0.25">
      <c r="A110" s="30">
        <v>19</v>
      </c>
      <c r="B110" s="31"/>
      <c r="C110" s="30" t="s">
        <v>149</v>
      </c>
      <c r="D110" s="31"/>
      <c r="E110" s="31"/>
      <c r="F110" s="19"/>
      <c r="G110" s="75">
        <v>0</v>
      </c>
      <c r="H110" s="19"/>
      <c r="I110" s="75">
        <v>0</v>
      </c>
      <c r="J110" s="19"/>
      <c r="K110" s="75">
        <v>0</v>
      </c>
      <c r="L110" s="19"/>
      <c r="M110" s="75">
        <v>0</v>
      </c>
      <c r="N110" s="19"/>
      <c r="O110" s="75">
        <v>0</v>
      </c>
      <c r="P110" s="19"/>
      <c r="Q110" s="75">
        <v>0</v>
      </c>
      <c r="R110" s="19"/>
      <c r="S110" s="75">
        <v>0</v>
      </c>
      <c r="T110" s="19"/>
      <c r="U110" s="75">
        <v>0</v>
      </c>
      <c r="V110" s="19"/>
      <c r="W110" s="75">
        <f t="shared" si="4"/>
        <v>0</v>
      </c>
      <c r="X110" s="40"/>
      <c r="Y110" s="273"/>
      <c r="Z110" s="75">
        <v>274243</v>
      </c>
      <c r="AA110" s="19"/>
      <c r="AB110" s="75">
        <v>0</v>
      </c>
      <c r="AC110" s="19"/>
      <c r="AD110" s="75">
        <v>357598</v>
      </c>
      <c r="AE110" s="19"/>
      <c r="AF110" s="75">
        <v>0</v>
      </c>
      <c r="AG110" s="19"/>
      <c r="AH110" s="80">
        <v>0</v>
      </c>
      <c r="AI110" s="19"/>
      <c r="AJ110" s="75">
        <v>272000</v>
      </c>
      <c r="AK110" s="19"/>
      <c r="AL110" s="75">
        <f t="shared" si="5"/>
        <v>903841</v>
      </c>
      <c r="AM110" s="19"/>
      <c r="AN110" s="19"/>
      <c r="AO110" s="19"/>
      <c r="AP110" s="75">
        <v>780325.86</v>
      </c>
      <c r="AQ110" s="19"/>
      <c r="AR110" s="30">
        <v>19</v>
      </c>
    </row>
    <row r="111" spans="1:44" ht="8.85" customHeight="1" x14ac:dyDescent="0.25">
      <c r="A111" s="30">
        <v>20</v>
      </c>
      <c r="B111" s="31"/>
      <c r="C111" s="30" t="s">
        <v>150</v>
      </c>
      <c r="D111" s="31"/>
      <c r="E111" s="31"/>
      <c r="F111" s="19"/>
      <c r="G111" s="75">
        <v>0</v>
      </c>
      <c r="H111" s="19"/>
      <c r="I111" s="75">
        <v>0</v>
      </c>
      <c r="J111" s="19"/>
      <c r="K111" s="75">
        <v>0</v>
      </c>
      <c r="L111" s="19"/>
      <c r="M111" s="75">
        <v>65129</v>
      </c>
      <c r="N111" s="19"/>
      <c r="O111" s="75">
        <v>0</v>
      </c>
      <c r="P111" s="19"/>
      <c r="Q111" s="75">
        <v>0</v>
      </c>
      <c r="R111" s="19"/>
      <c r="S111" s="75">
        <v>0</v>
      </c>
      <c r="T111" s="19"/>
      <c r="U111" s="75">
        <v>0</v>
      </c>
      <c r="V111" s="19"/>
      <c r="W111" s="75">
        <f t="shared" si="4"/>
        <v>65129</v>
      </c>
      <c r="X111" s="40"/>
      <c r="Y111" s="273"/>
      <c r="Z111" s="75">
        <v>0</v>
      </c>
      <c r="AA111" s="19"/>
      <c r="AB111" s="75">
        <v>0</v>
      </c>
      <c r="AC111" s="19"/>
      <c r="AD111" s="75">
        <v>4052433</v>
      </c>
      <c r="AE111" s="19"/>
      <c r="AF111" s="75">
        <v>0</v>
      </c>
      <c r="AG111" s="19"/>
      <c r="AH111" s="80">
        <v>0</v>
      </c>
      <c r="AI111" s="19"/>
      <c r="AJ111" s="75">
        <v>0</v>
      </c>
      <c r="AK111" s="19"/>
      <c r="AL111" s="75">
        <f t="shared" si="5"/>
        <v>4052433</v>
      </c>
      <c r="AM111" s="19"/>
      <c r="AN111" s="19"/>
      <c r="AO111" s="19"/>
      <c r="AP111" s="75">
        <v>3977717.52</v>
      </c>
      <c r="AQ111" s="19"/>
      <c r="AR111" s="30">
        <v>20</v>
      </c>
    </row>
    <row r="112" spans="1:44" ht="8.85" customHeight="1" x14ac:dyDescent="0.25">
      <c r="A112" s="37"/>
      <c r="B112" s="31"/>
      <c r="C112" s="30"/>
      <c r="D112" s="31"/>
      <c r="E112" s="31"/>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37"/>
    </row>
    <row r="113" spans="1:44" ht="8.85" customHeight="1" x14ac:dyDescent="0.25">
      <c r="A113" s="30">
        <v>21</v>
      </c>
      <c r="B113" s="31"/>
      <c r="C113" s="30" t="s">
        <v>151</v>
      </c>
      <c r="D113" s="31"/>
      <c r="E113" s="31"/>
      <c r="F113" s="19"/>
      <c r="G113" s="75">
        <v>8083932</v>
      </c>
      <c r="H113" s="19"/>
      <c r="I113" s="75">
        <v>5013270</v>
      </c>
      <c r="J113" s="19"/>
      <c r="K113" s="75">
        <v>98677888</v>
      </c>
      <c r="L113" s="19"/>
      <c r="M113" s="75">
        <v>739391</v>
      </c>
      <c r="N113" s="19"/>
      <c r="O113" s="75">
        <v>0</v>
      </c>
      <c r="P113" s="19"/>
      <c r="Q113" s="75">
        <v>32712333</v>
      </c>
      <c r="R113" s="19"/>
      <c r="S113" s="75">
        <v>0</v>
      </c>
      <c r="T113" s="19"/>
      <c r="U113" s="75">
        <v>11114255</v>
      </c>
      <c r="V113" s="19"/>
      <c r="W113" s="75">
        <f t="shared" ref="W113:W135" si="6">SUM(G113:U113)</f>
        <v>156341069</v>
      </c>
      <c r="X113" s="40"/>
      <c r="Y113" s="273"/>
      <c r="Z113" s="75">
        <v>32140382</v>
      </c>
      <c r="AA113" s="19"/>
      <c r="AB113" s="75">
        <v>28340858</v>
      </c>
      <c r="AC113" s="19"/>
      <c r="AD113" s="75">
        <v>35893857</v>
      </c>
      <c r="AE113" s="19"/>
      <c r="AF113" s="75">
        <v>0</v>
      </c>
      <c r="AG113" s="19"/>
      <c r="AH113" s="80">
        <v>5791646</v>
      </c>
      <c r="AI113" s="19"/>
      <c r="AJ113" s="75">
        <v>0</v>
      </c>
      <c r="AK113" s="19"/>
      <c r="AL113" s="75">
        <f t="shared" ref="AL113:AL135" si="7">SUM(Z113:AJ113)</f>
        <v>102166743</v>
      </c>
      <c r="AM113" s="19"/>
      <c r="AN113" s="19"/>
      <c r="AO113" s="19"/>
      <c r="AP113" s="75">
        <v>17437509.730000004</v>
      </c>
      <c r="AQ113" s="19"/>
      <c r="AR113" s="30">
        <v>21</v>
      </c>
    </row>
    <row r="114" spans="1:44" ht="8.85" customHeight="1" x14ac:dyDescent="0.25">
      <c r="A114" s="30">
        <v>22</v>
      </c>
      <c r="B114" s="31"/>
      <c r="C114" s="30" t="s">
        <v>152</v>
      </c>
      <c r="D114" s="31"/>
      <c r="E114" s="31"/>
      <c r="F114" s="19"/>
      <c r="G114" s="75">
        <v>201787</v>
      </c>
      <c r="H114" s="19"/>
      <c r="I114" s="75">
        <v>224938</v>
      </c>
      <c r="J114" s="19"/>
      <c r="K114" s="75">
        <v>0</v>
      </c>
      <c r="L114" s="19"/>
      <c r="M114" s="75">
        <v>225</v>
      </c>
      <c r="N114" s="19"/>
      <c r="O114" s="75">
        <v>0</v>
      </c>
      <c r="P114" s="19"/>
      <c r="Q114" s="75">
        <v>4614592</v>
      </c>
      <c r="R114" s="19"/>
      <c r="S114" s="75">
        <v>0</v>
      </c>
      <c r="T114" s="19"/>
      <c r="U114" s="75">
        <v>65213</v>
      </c>
      <c r="V114" s="19"/>
      <c r="W114" s="75">
        <f t="shared" si="6"/>
        <v>5106755</v>
      </c>
      <c r="X114" s="40"/>
      <c r="Y114" s="273"/>
      <c r="Z114" s="75">
        <v>3752242</v>
      </c>
      <c r="AA114" s="19"/>
      <c r="AB114" s="75">
        <v>0</v>
      </c>
      <c r="AC114" s="19"/>
      <c r="AD114" s="75">
        <v>562111</v>
      </c>
      <c r="AE114" s="19"/>
      <c r="AF114" s="75">
        <v>0</v>
      </c>
      <c r="AG114" s="19"/>
      <c r="AH114" s="80">
        <v>0</v>
      </c>
      <c r="AI114" s="19"/>
      <c r="AJ114" s="75">
        <v>0</v>
      </c>
      <c r="AK114" s="19"/>
      <c r="AL114" s="75">
        <f t="shared" si="7"/>
        <v>4314353</v>
      </c>
      <c r="AM114" s="19"/>
      <c r="AN114" s="19"/>
      <c r="AO114" s="19"/>
      <c r="AP114" s="75">
        <v>168726.18</v>
      </c>
      <c r="AQ114" s="19"/>
      <c r="AR114" s="30">
        <v>22</v>
      </c>
    </row>
    <row r="115" spans="1:44" ht="8.85" customHeight="1" x14ac:dyDescent="0.25">
      <c r="A115" s="30">
        <v>23</v>
      </c>
      <c r="B115" s="31"/>
      <c r="C115" s="30" t="s">
        <v>153</v>
      </c>
      <c r="D115" s="31"/>
      <c r="E115" s="31"/>
      <c r="F115" s="19"/>
      <c r="G115" s="75">
        <v>0</v>
      </c>
      <c r="H115" s="19"/>
      <c r="I115" s="75">
        <v>0</v>
      </c>
      <c r="J115" s="19"/>
      <c r="K115" s="75">
        <v>0</v>
      </c>
      <c r="L115" s="19"/>
      <c r="M115" s="75">
        <v>0</v>
      </c>
      <c r="N115" s="19"/>
      <c r="O115" s="75">
        <v>0</v>
      </c>
      <c r="P115" s="19"/>
      <c r="Q115" s="75">
        <v>99678</v>
      </c>
      <c r="R115" s="19"/>
      <c r="S115" s="75">
        <v>0</v>
      </c>
      <c r="T115" s="19"/>
      <c r="U115" s="75">
        <v>0</v>
      </c>
      <c r="V115" s="19"/>
      <c r="W115" s="75">
        <f t="shared" si="6"/>
        <v>99678</v>
      </c>
      <c r="X115" s="40"/>
      <c r="Y115" s="273"/>
      <c r="Z115" s="75">
        <v>0</v>
      </c>
      <c r="AA115" s="19"/>
      <c r="AB115" s="75">
        <v>0</v>
      </c>
      <c r="AC115" s="19"/>
      <c r="AD115" s="75">
        <v>99678</v>
      </c>
      <c r="AE115" s="19"/>
      <c r="AF115" s="75">
        <v>0</v>
      </c>
      <c r="AG115" s="19"/>
      <c r="AH115" s="80">
        <v>0</v>
      </c>
      <c r="AI115" s="19"/>
      <c r="AJ115" s="75">
        <v>0</v>
      </c>
      <c r="AK115" s="19"/>
      <c r="AL115" s="75">
        <f t="shared" si="7"/>
        <v>99678</v>
      </c>
      <c r="AM115" s="19"/>
      <c r="AN115" s="19"/>
      <c r="AO115" s="19"/>
      <c r="AP115" s="75">
        <v>80559.989999999991</v>
      </c>
      <c r="AQ115" s="19"/>
      <c r="AR115" s="30">
        <v>23</v>
      </c>
    </row>
    <row r="116" spans="1:44" ht="8.85" customHeight="1" x14ac:dyDescent="0.25">
      <c r="A116" s="30">
        <v>24</v>
      </c>
      <c r="B116" s="31"/>
      <c r="C116" s="30" t="s">
        <v>154</v>
      </c>
      <c r="D116" s="31"/>
      <c r="E116" s="31"/>
      <c r="F116" s="19"/>
      <c r="G116" s="75">
        <v>166231</v>
      </c>
      <c r="H116" s="19"/>
      <c r="I116" s="75">
        <v>107847</v>
      </c>
      <c r="J116" s="19"/>
      <c r="K116" s="75">
        <v>0</v>
      </c>
      <c r="L116" s="19"/>
      <c r="M116" s="75">
        <v>21839</v>
      </c>
      <c r="N116" s="19"/>
      <c r="O116" s="75">
        <v>0</v>
      </c>
      <c r="P116" s="19"/>
      <c r="Q116" s="75">
        <v>6582875</v>
      </c>
      <c r="R116" s="19"/>
      <c r="S116" s="75">
        <v>0</v>
      </c>
      <c r="T116" s="19"/>
      <c r="U116" s="75">
        <v>243558</v>
      </c>
      <c r="V116" s="19"/>
      <c r="W116" s="75">
        <f t="shared" si="6"/>
        <v>7122350</v>
      </c>
      <c r="X116" s="40"/>
      <c r="Y116" s="273"/>
      <c r="Z116" s="75">
        <v>2905605</v>
      </c>
      <c r="AA116" s="19"/>
      <c r="AB116" s="75">
        <v>0</v>
      </c>
      <c r="AC116" s="19"/>
      <c r="AD116" s="75">
        <v>3045395</v>
      </c>
      <c r="AE116" s="19"/>
      <c r="AF116" s="75">
        <v>0</v>
      </c>
      <c r="AG116" s="19"/>
      <c r="AH116" s="80">
        <v>0</v>
      </c>
      <c r="AI116" s="19"/>
      <c r="AJ116" s="75">
        <v>0</v>
      </c>
      <c r="AK116" s="19"/>
      <c r="AL116" s="75">
        <f t="shared" si="7"/>
        <v>5951000</v>
      </c>
      <c r="AM116" s="19"/>
      <c r="AN116" s="19"/>
      <c r="AO116" s="19"/>
      <c r="AP116" s="75">
        <v>27780520.029999997</v>
      </c>
      <c r="AQ116" s="19"/>
      <c r="AR116" s="30">
        <v>24</v>
      </c>
    </row>
    <row r="117" spans="1:44" ht="8.85" customHeight="1" x14ac:dyDescent="0.25">
      <c r="A117" s="30">
        <v>25</v>
      </c>
      <c r="B117" s="31"/>
      <c r="C117" s="30" t="s">
        <v>155</v>
      </c>
      <c r="D117" s="31"/>
      <c r="E117" s="31"/>
      <c r="F117" s="19"/>
      <c r="G117" s="75">
        <v>0</v>
      </c>
      <c r="H117" s="19"/>
      <c r="I117" s="75">
        <v>0</v>
      </c>
      <c r="J117" s="19"/>
      <c r="K117" s="75">
        <v>0</v>
      </c>
      <c r="L117" s="19"/>
      <c r="M117" s="75">
        <v>16</v>
      </c>
      <c r="N117" s="19"/>
      <c r="O117" s="75">
        <v>0</v>
      </c>
      <c r="P117" s="19"/>
      <c r="Q117" s="75">
        <v>0</v>
      </c>
      <c r="R117" s="19"/>
      <c r="S117" s="75">
        <v>0</v>
      </c>
      <c r="T117" s="19"/>
      <c r="U117" s="75">
        <v>0</v>
      </c>
      <c r="V117" s="19"/>
      <c r="W117" s="75">
        <f t="shared" si="6"/>
        <v>16</v>
      </c>
      <c r="X117" s="40"/>
      <c r="Y117" s="273"/>
      <c r="Z117" s="75">
        <v>48827</v>
      </c>
      <c r="AA117" s="19"/>
      <c r="AB117" s="75">
        <v>0</v>
      </c>
      <c r="AC117" s="19"/>
      <c r="AD117" s="75">
        <v>66294</v>
      </c>
      <c r="AE117" s="19"/>
      <c r="AF117" s="75">
        <v>0</v>
      </c>
      <c r="AG117" s="19"/>
      <c r="AH117" s="80">
        <v>0</v>
      </c>
      <c r="AI117" s="19"/>
      <c r="AJ117" s="75">
        <v>0</v>
      </c>
      <c r="AK117" s="19"/>
      <c r="AL117" s="75">
        <f t="shared" si="7"/>
        <v>115121</v>
      </c>
      <c r="AM117" s="19"/>
      <c r="AN117" s="19"/>
      <c r="AO117" s="19"/>
      <c r="AP117" s="75">
        <v>1013119.48</v>
      </c>
      <c r="AQ117" s="19"/>
      <c r="AR117" s="30">
        <v>25</v>
      </c>
    </row>
    <row r="118" spans="1:44" ht="8.85" customHeight="1" x14ac:dyDescent="0.25">
      <c r="A118" s="37"/>
      <c r="B118" s="31"/>
      <c r="C118" s="30"/>
      <c r="D118" s="31"/>
      <c r="E118" s="31"/>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37"/>
    </row>
    <row r="119" spans="1:44" ht="8.85" customHeight="1" x14ac:dyDescent="0.25">
      <c r="A119" s="30">
        <v>26</v>
      </c>
      <c r="B119" s="31"/>
      <c r="C119" s="30" t="s">
        <v>156</v>
      </c>
      <c r="D119" s="31"/>
      <c r="E119" s="31"/>
      <c r="F119" s="19"/>
      <c r="G119" s="75">
        <v>0</v>
      </c>
      <c r="H119" s="19"/>
      <c r="I119" s="75">
        <v>34934220</v>
      </c>
      <c r="J119" s="19"/>
      <c r="K119" s="75">
        <v>667394</v>
      </c>
      <c r="L119" s="19"/>
      <c r="M119" s="75">
        <v>1427</v>
      </c>
      <c r="N119" s="19"/>
      <c r="O119" s="75">
        <v>0</v>
      </c>
      <c r="P119" s="19"/>
      <c r="Q119" s="75">
        <v>690807</v>
      </c>
      <c r="R119" s="19"/>
      <c r="S119" s="75">
        <v>0</v>
      </c>
      <c r="T119" s="19"/>
      <c r="U119" s="75">
        <v>0</v>
      </c>
      <c r="V119" s="19"/>
      <c r="W119" s="75">
        <f t="shared" si="6"/>
        <v>36293848</v>
      </c>
      <c r="X119" s="40"/>
      <c r="Y119" s="273"/>
      <c r="Z119" s="75">
        <v>762150</v>
      </c>
      <c r="AA119" s="19"/>
      <c r="AB119" s="75">
        <v>0</v>
      </c>
      <c r="AC119" s="19"/>
      <c r="AD119" s="75">
        <v>690807</v>
      </c>
      <c r="AE119" s="19"/>
      <c r="AF119" s="75">
        <v>0</v>
      </c>
      <c r="AG119" s="19"/>
      <c r="AH119" s="80">
        <v>34173497</v>
      </c>
      <c r="AI119" s="19"/>
      <c r="AJ119" s="75">
        <v>0</v>
      </c>
      <c r="AK119" s="19"/>
      <c r="AL119" s="75">
        <f t="shared" si="7"/>
        <v>35626454</v>
      </c>
      <c r="AM119" s="19"/>
      <c r="AN119" s="19"/>
      <c r="AO119" s="19"/>
      <c r="AP119" s="75">
        <v>1271693</v>
      </c>
      <c r="AQ119" s="19"/>
      <c r="AR119" s="30">
        <v>26</v>
      </c>
    </row>
    <row r="120" spans="1:44" ht="8.85" customHeight="1" x14ac:dyDescent="0.25">
      <c r="A120" s="30">
        <v>27</v>
      </c>
      <c r="B120" s="31"/>
      <c r="C120" s="30" t="s">
        <v>157</v>
      </c>
      <c r="D120" s="31"/>
      <c r="E120" s="31"/>
      <c r="F120" s="19"/>
      <c r="G120" s="75">
        <v>0</v>
      </c>
      <c r="H120" s="19"/>
      <c r="I120" s="75">
        <v>0</v>
      </c>
      <c r="J120" s="19"/>
      <c r="K120" s="75">
        <v>21615000</v>
      </c>
      <c r="L120" s="19"/>
      <c r="M120" s="75">
        <v>152011</v>
      </c>
      <c r="N120" s="19"/>
      <c r="O120" s="75">
        <v>0</v>
      </c>
      <c r="P120" s="19"/>
      <c r="Q120" s="75">
        <v>3636655</v>
      </c>
      <c r="R120" s="19"/>
      <c r="S120" s="75">
        <v>0</v>
      </c>
      <c r="T120" s="19"/>
      <c r="U120" s="75">
        <v>3804610</v>
      </c>
      <c r="V120" s="19"/>
      <c r="W120" s="75">
        <f t="shared" si="6"/>
        <v>29208276</v>
      </c>
      <c r="X120" s="40"/>
      <c r="Y120" s="273"/>
      <c r="Z120" s="75">
        <v>984609</v>
      </c>
      <c r="AA120" s="19"/>
      <c r="AB120" s="75">
        <v>0</v>
      </c>
      <c r="AC120" s="19"/>
      <c r="AD120" s="75">
        <v>6401807</v>
      </c>
      <c r="AE120" s="19"/>
      <c r="AF120" s="75">
        <v>0</v>
      </c>
      <c r="AG120" s="19"/>
      <c r="AH120" s="80">
        <v>550000</v>
      </c>
      <c r="AI120" s="19"/>
      <c r="AJ120" s="75">
        <v>0</v>
      </c>
      <c r="AK120" s="19"/>
      <c r="AL120" s="75">
        <f t="shared" si="7"/>
        <v>7936416</v>
      </c>
      <c r="AM120" s="19"/>
      <c r="AN120" s="19"/>
      <c r="AO120" s="19"/>
      <c r="AP120" s="75">
        <v>2398005.1300000004</v>
      </c>
      <c r="AQ120" s="19"/>
      <c r="AR120" s="30">
        <v>27</v>
      </c>
    </row>
    <row r="121" spans="1:44" ht="8.85" customHeight="1" x14ac:dyDescent="0.25">
      <c r="A121" s="30">
        <v>28</v>
      </c>
      <c r="B121" s="31"/>
      <c r="C121" s="30" t="s">
        <v>158</v>
      </c>
      <c r="D121" s="31"/>
      <c r="E121" s="31"/>
      <c r="F121" s="19"/>
      <c r="G121" s="75">
        <v>0</v>
      </c>
      <c r="H121" s="19"/>
      <c r="I121" s="75">
        <v>0</v>
      </c>
      <c r="J121" s="19"/>
      <c r="K121" s="75">
        <v>0</v>
      </c>
      <c r="L121" s="19"/>
      <c r="M121" s="75">
        <v>9583</v>
      </c>
      <c r="N121" s="19"/>
      <c r="O121" s="75">
        <v>61498</v>
      </c>
      <c r="P121" s="19"/>
      <c r="Q121" s="75">
        <v>0</v>
      </c>
      <c r="R121" s="19"/>
      <c r="S121" s="75">
        <v>0</v>
      </c>
      <c r="T121" s="19"/>
      <c r="U121" s="75">
        <v>0</v>
      </c>
      <c r="V121" s="19"/>
      <c r="W121" s="75">
        <f t="shared" si="6"/>
        <v>71081</v>
      </c>
      <c r="X121" s="40"/>
      <c r="Y121" s="273"/>
      <c r="Z121" s="75">
        <v>0</v>
      </c>
      <c r="AA121" s="19"/>
      <c r="AB121" s="75">
        <v>0</v>
      </c>
      <c r="AC121" s="19"/>
      <c r="AD121" s="75">
        <v>693396</v>
      </c>
      <c r="AE121" s="19"/>
      <c r="AF121" s="75">
        <v>0</v>
      </c>
      <c r="AG121" s="19"/>
      <c r="AH121" s="80">
        <v>0</v>
      </c>
      <c r="AI121" s="19"/>
      <c r="AJ121" s="75">
        <v>0</v>
      </c>
      <c r="AK121" s="19"/>
      <c r="AL121" s="75">
        <f t="shared" si="7"/>
        <v>693396</v>
      </c>
      <c r="AM121" s="19"/>
      <c r="AN121" s="19"/>
      <c r="AO121" s="19"/>
      <c r="AP121" s="75">
        <v>227429.18999999997</v>
      </c>
      <c r="AQ121" s="19"/>
      <c r="AR121" s="30">
        <v>28</v>
      </c>
    </row>
    <row r="122" spans="1:44" ht="8.85" customHeight="1" x14ac:dyDescent="0.25">
      <c r="A122" s="30">
        <v>29</v>
      </c>
      <c r="B122" s="31"/>
      <c r="C122" s="30" t="s">
        <v>98</v>
      </c>
      <c r="D122" s="31"/>
      <c r="E122" s="31"/>
      <c r="F122" s="19"/>
      <c r="G122" s="75">
        <v>541599</v>
      </c>
      <c r="H122" s="19"/>
      <c r="I122" s="75">
        <v>12472703</v>
      </c>
      <c r="J122" s="19"/>
      <c r="K122" s="75">
        <v>224630442</v>
      </c>
      <c r="L122" s="19"/>
      <c r="M122" s="75">
        <v>2281789</v>
      </c>
      <c r="N122" s="19"/>
      <c r="O122" s="75">
        <v>0</v>
      </c>
      <c r="P122" s="19"/>
      <c r="Q122" s="75">
        <v>90024181</v>
      </c>
      <c r="R122" s="19"/>
      <c r="S122" s="75">
        <v>47560</v>
      </c>
      <c r="T122" s="19"/>
      <c r="U122" s="75">
        <v>16212637</v>
      </c>
      <c r="V122" s="19"/>
      <c r="W122" s="75">
        <f t="shared" si="6"/>
        <v>346210911</v>
      </c>
      <c r="X122" s="40"/>
      <c r="Y122" s="273"/>
      <c r="Z122" s="75">
        <v>216947221</v>
      </c>
      <c r="AA122" s="19"/>
      <c r="AB122" s="75">
        <v>30969389</v>
      </c>
      <c r="AC122" s="19"/>
      <c r="AD122" s="75">
        <v>135050127</v>
      </c>
      <c r="AE122" s="19"/>
      <c r="AF122" s="75">
        <v>0</v>
      </c>
      <c r="AG122" s="19"/>
      <c r="AH122" s="80">
        <v>15846860</v>
      </c>
      <c r="AI122" s="19"/>
      <c r="AJ122" s="75">
        <v>0</v>
      </c>
      <c r="AK122" s="19"/>
      <c r="AL122" s="75">
        <f t="shared" si="7"/>
        <v>398813597</v>
      </c>
      <c r="AM122" s="19"/>
      <c r="AN122" s="19"/>
      <c r="AO122" s="19"/>
      <c r="AP122" s="75">
        <v>35595477.409999996</v>
      </c>
      <c r="AQ122" s="19"/>
      <c r="AR122" s="30">
        <v>29</v>
      </c>
    </row>
    <row r="123" spans="1:44" ht="8.85" customHeight="1" x14ac:dyDescent="0.25">
      <c r="A123" s="30">
        <v>30</v>
      </c>
      <c r="B123" s="31"/>
      <c r="C123" s="30" t="s">
        <v>159</v>
      </c>
      <c r="D123" s="31"/>
      <c r="E123" s="31"/>
      <c r="F123" s="19"/>
      <c r="G123" s="75">
        <v>2727384</v>
      </c>
      <c r="H123" s="19"/>
      <c r="I123" s="75">
        <v>50605</v>
      </c>
      <c r="J123" s="19"/>
      <c r="K123" s="75">
        <v>3700000</v>
      </c>
      <c r="L123" s="19"/>
      <c r="M123" s="75">
        <v>361</v>
      </c>
      <c r="N123" s="19"/>
      <c r="O123" s="75">
        <v>0</v>
      </c>
      <c r="P123" s="19"/>
      <c r="Q123" s="75">
        <v>3452287</v>
      </c>
      <c r="R123" s="19"/>
      <c r="S123" s="75">
        <v>243535</v>
      </c>
      <c r="T123" s="19"/>
      <c r="U123" s="75">
        <v>0</v>
      </c>
      <c r="V123" s="19"/>
      <c r="W123" s="75">
        <f t="shared" si="6"/>
        <v>10174172</v>
      </c>
      <c r="X123" s="40"/>
      <c r="Y123" s="273"/>
      <c r="Z123" s="75">
        <v>0</v>
      </c>
      <c r="AA123" s="19"/>
      <c r="AB123" s="75">
        <v>5418629</v>
      </c>
      <c r="AC123" s="19"/>
      <c r="AD123" s="75">
        <v>3814908</v>
      </c>
      <c r="AE123" s="19"/>
      <c r="AF123" s="75">
        <v>0</v>
      </c>
      <c r="AG123" s="19"/>
      <c r="AH123" s="80">
        <v>447465</v>
      </c>
      <c r="AI123" s="19"/>
      <c r="AJ123" s="75">
        <v>0</v>
      </c>
      <c r="AK123" s="19"/>
      <c r="AL123" s="75">
        <f t="shared" si="7"/>
        <v>9681002</v>
      </c>
      <c r="AM123" s="19"/>
      <c r="AN123" s="19"/>
      <c r="AO123" s="19"/>
      <c r="AP123" s="75">
        <v>4479310.8600000003</v>
      </c>
      <c r="AQ123" s="19"/>
      <c r="AR123" s="30">
        <v>30</v>
      </c>
    </row>
    <row r="124" spans="1:44" ht="8.85" customHeight="1" x14ac:dyDescent="0.25">
      <c r="A124" s="37"/>
      <c r="B124" s="31"/>
      <c r="C124" s="30"/>
      <c r="D124" s="31"/>
      <c r="E124" s="31"/>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37"/>
    </row>
    <row r="125" spans="1:44" ht="8.85" customHeight="1" x14ac:dyDescent="0.25">
      <c r="A125" s="30">
        <v>31</v>
      </c>
      <c r="B125" s="31"/>
      <c r="C125" s="30" t="s">
        <v>160</v>
      </c>
      <c r="D125" s="31"/>
      <c r="E125" s="31"/>
      <c r="F125" s="19"/>
      <c r="G125" s="75">
        <v>0</v>
      </c>
      <c r="H125" s="19"/>
      <c r="I125" s="75">
        <v>0</v>
      </c>
      <c r="J125" s="19"/>
      <c r="K125" s="75">
        <v>0</v>
      </c>
      <c r="L125" s="19"/>
      <c r="M125" s="75">
        <v>0</v>
      </c>
      <c r="N125" s="19"/>
      <c r="O125" s="75">
        <v>0</v>
      </c>
      <c r="P125" s="19"/>
      <c r="Q125" s="75">
        <v>0</v>
      </c>
      <c r="R125" s="19"/>
      <c r="S125" s="75">
        <v>0</v>
      </c>
      <c r="T125" s="19"/>
      <c r="U125" s="75">
        <v>0</v>
      </c>
      <c r="V125" s="19"/>
      <c r="W125" s="75">
        <f t="shared" si="6"/>
        <v>0</v>
      </c>
      <c r="X125" s="40"/>
      <c r="Y125" s="273"/>
      <c r="Z125" s="75">
        <v>0</v>
      </c>
      <c r="AA125" s="19"/>
      <c r="AB125" s="75">
        <v>0</v>
      </c>
      <c r="AC125" s="19"/>
      <c r="AD125" s="75">
        <v>0</v>
      </c>
      <c r="AE125" s="19"/>
      <c r="AF125" s="75">
        <v>0</v>
      </c>
      <c r="AG125" s="19"/>
      <c r="AH125" s="80">
        <v>0</v>
      </c>
      <c r="AI125" s="19"/>
      <c r="AJ125" s="75">
        <v>0</v>
      </c>
      <c r="AK125" s="19"/>
      <c r="AL125" s="75">
        <f t="shared" si="7"/>
        <v>0</v>
      </c>
      <c r="AM125" s="19"/>
      <c r="AN125" s="19"/>
      <c r="AO125" s="19"/>
      <c r="AP125" s="75">
        <v>811994.52</v>
      </c>
      <c r="AQ125" s="19"/>
      <c r="AR125" s="30">
        <v>31</v>
      </c>
    </row>
    <row r="126" spans="1:44" ht="8.85" customHeight="1" x14ac:dyDescent="0.25">
      <c r="A126" s="30">
        <v>32</v>
      </c>
      <c r="B126" s="31"/>
      <c r="C126" s="30" t="s">
        <v>161</v>
      </c>
      <c r="D126" s="31"/>
      <c r="E126" s="31"/>
      <c r="F126" s="19"/>
      <c r="G126" s="75">
        <v>1270881</v>
      </c>
      <c r="H126" s="19"/>
      <c r="I126" s="75">
        <v>0</v>
      </c>
      <c r="J126" s="19"/>
      <c r="K126" s="75">
        <v>15876865</v>
      </c>
      <c r="L126" s="19"/>
      <c r="M126" s="75">
        <v>39163</v>
      </c>
      <c r="N126" s="19"/>
      <c r="O126" s="75">
        <v>0</v>
      </c>
      <c r="P126" s="19"/>
      <c r="Q126" s="75">
        <v>0</v>
      </c>
      <c r="R126" s="19"/>
      <c r="S126" s="75">
        <v>0</v>
      </c>
      <c r="T126" s="19"/>
      <c r="U126" s="75">
        <v>358968</v>
      </c>
      <c r="V126" s="19"/>
      <c r="W126" s="75">
        <f t="shared" si="6"/>
        <v>17545877</v>
      </c>
      <c r="X126" s="40"/>
      <c r="Y126" s="273"/>
      <c r="Z126" s="75">
        <v>4795327</v>
      </c>
      <c r="AA126" s="19"/>
      <c r="AB126" s="75">
        <v>0</v>
      </c>
      <c r="AC126" s="19"/>
      <c r="AD126" s="75">
        <v>4346438</v>
      </c>
      <c r="AE126" s="19"/>
      <c r="AF126" s="75">
        <v>0</v>
      </c>
      <c r="AG126" s="19"/>
      <c r="AH126" s="80">
        <v>7502749</v>
      </c>
      <c r="AI126" s="19"/>
      <c r="AJ126" s="75">
        <v>0</v>
      </c>
      <c r="AK126" s="19"/>
      <c r="AL126" s="75">
        <f t="shared" si="7"/>
        <v>16644514</v>
      </c>
      <c r="AM126" s="19"/>
      <c r="AN126" s="19"/>
      <c r="AO126" s="19"/>
      <c r="AP126" s="75">
        <v>2390375.4300000002</v>
      </c>
      <c r="AQ126" s="19"/>
      <c r="AR126" s="30">
        <v>32</v>
      </c>
    </row>
    <row r="127" spans="1:44" ht="8.85" customHeight="1" x14ac:dyDescent="0.25">
      <c r="A127" s="30">
        <v>33</v>
      </c>
      <c r="B127" s="31"/>
      <c r="C127" s="30" t="s">
        <v>100</v>
      </c>
      <c r="D127" s="31"/>
      <c r="E127" s="31"/>
      <c r="F127" s="19"/>
      <c r="G127" s="75">
        <v>740635</v>
      </c>
      <c r="H127" s="19"/>
      <c r="I127" s="75">
        <v>108873</v>
      </c>
      <c r="J127" s="19"/>
      <c r="K127" s="75">
        <v>16154000</v>
      </c>
      <c r="L127" s="19"/>
      <c r="M127" s="75">
        <v>98987</v>
      </c>
      <c r="N127" s="19"/>
      <c r="O127" s="75">
        <v>0</v>
      </c>
      <c r="P127" s="19"/>
      <c r="Q127" s="75">
        <v>4761123</v>
      </c>
      <c r="R127" s="19"/>
      <c r="S127" s="75">
        <v>0</v>
      </c>
      <c r="T127" s="19"/>
      <c r="U127" s="75">
        <v>207935</v>
      </c>
      <c r="V127" s="19"/>
      <c r="W127" s="75">
        <f t="shared" si="6"/>
        <v>22071553</v>
      </c>
      <c r="X127" s="40"/>
      <c r="Y127" s="273"/>
      <c r="Z127" s="75">
        <v>877293</v>
      </c>
      <c r="AA127" s="19"/>
      <c r="AB127" s="75">
        <v>0</v>
      </c>
      <c r="AC127" s="19"/>
      <c r="AD127" s="75">
        <v>13993574</v>
      </c>
      <c r="AE127" s="19"/>
      <c r="AF127" s="75">
        <v>0</v>
      </c>
      <c r="AG127" s="19"/>
      <c r="AH127" s="80">
        <v>143189</v>
      </c>
      <c r="AI127" s="19"/>
      <c r="AJ127" s="75">
        <v>0</v>
      </c>
      <c r="AK127" s="19"/>
      <c r="AL127" s="75">
        <f t="shared" si="7"/>
        <v>15014056</v>
      </c>
      <c r="AM127" s="19"/>
      <c r="AN127" s="19"/>
      <c r="AO127" s="19"/>
      <c r="AP127" s="75">
        <v>1655584.63</v>
      </c>
      <c r="AQ127" s="19"/>
      <c r="AR127" s="30">
        <v>33</v>
      </c>
    </row>
    <row r="128" spans="1:44" ht="8.85" customHeight="1" x14ac:dyDescent="0.25">
      <c r="A128" s="30">
        <v>34</v>
      </c>
      <c r="B128" s="31"/>
      <c r="C128" s="30" t="s">
        <v>162</v>
      </c>
      <c r="D128" s="31"/>
      <c r="E128" s="31"/>
      <c r="F128" s="19"/>
      <c r="G128" s="75">
        <v>2504668</v>
      </c>
      <c r="H128" s="19"/>
      <c r="I128" s="75">
        <v>0</v>
      </c>
      <c r="J128" s="19"/>
      <c r="K128" s="75">
        <v>0</v>
      </c>
      <c r="L128" s="19"/>
      <c r="M128" s="75">
        <v>23118</v>
      </c>
      <c r="N128" s="19"/>
      <c r="O128" s="75">
        <v>0</v>
      </c>
      <c r="P128" s="19"/>
      <c r="Q128" s="75">
        <v>0</v>
      </c>
      <c r="R128" s="19"/>
      <c r="S128" s="75">
        <v>0</v>
      </c>
      <c r="T128" s="19"/>
      <c r="U128" s="75">
        <v>563</v>
      </c>
      <c r="V128" s="19"/>
      <c r="W128" s="75">
        <f t="shared" si="6"/>
        <v>2528349</v>
      </c>
      <c r="X128" s="40"/>
      <c r="Y128" s="273"/>
      <c r="Z128" s="75">
        <v>5759768</v>
      </c>
      <c r="AA128" s="19"/>
      <c r="AB128" s="75">
        <v>0</v>
      </c>
      <c r="AC128" s="19"/>
      <c r="AD128" s="75">
        <v>1919154</v>
      </c>
      <c r="AE128" s="19"/>
      <c r="AF128" s="75">
        <v>0</v>
      </c>
      <c r="AG128" s="19"/>
      <c r="AH128" s="80">
        <v>0</v>
      </c>
      <c r="AI128" s="19"/>
      <c r="AJ128" s="75">
        <v>0</v>
      </c>
      <c r="AK128" s="19"/>
      <c r="AL128" s="75">
        <f t="shared" si="7"/>
        <v>7678922</v>
      </c>
      <c r="AM128" s="19"/>
      <c r="AN128" s="19"/>
      <c r="AO128" s="19"/>
      <c r="AP128" s="75">
        <v>6493928.5199999996</v>
      </c>
      <c r="AQ128" s="19"/>
      <c r="AR128" s="30">
        <v>34</v>
      </c>
    </row>
    <row r="129" spans="1:44" ht="8.85" customHeight="1" x14ac:dyDescent="0.25">
      <c r="A129" s="30">
        <v>35</v>
      </c>
      <c r="B129" s="31"/>
      <c r="C129" s="30" t="s">
        <v>163</v>
      </c>
      <c r="D129" s="31"/>
      <c r="E129" s="31"/>
      <c r="F129" s="19"/>
      <c r="G129" s="75">
        <v>80262</v>
      </c>
      <c r="H129" s="19"/>
      <c r="I129" s="75">
        <v>0</v>
      </c>
      <c r="J129" s="19"/>
      <c r="K129" s="75">
        <v>486810</v>
      </c>
      <c r="L129" s="19"/>
      <c r="M129" s="75">
        <v>7215</v>
      </c>
      <c r="N129" s="19"/>
      <c r="O129" s="75">
        <v>0</v>
      </c>
      <c r="P129" s="19"/>
      <c r="Q129" s="75">
        <v>136405</v>
      </c>
      <c r="R129" s="19"/>
      <c r="S129" s="75">
        <v>0</v>
      </c>
      <c r="T129" s="19"/>
      <c r="U129" s="75">
        <v>0</v>
      </c>
      <c r="V129" s="19"/>
      <c r="W129" s="75">
        <f t="shared" si="6"/>
        <v>710692</v>
      </c>
      <c r="X129" s="40"/>
      <c r="Y129" s="273"/>
      <c r="Z129" s="75">
        <v>420937</v>
      </c>
      <c r="AA129" s="19"/>
      <c r="AB129" s="75">
        <v>0</v>
      </c>
      <c r="AC129" s="19"/>
      <c r="AD129" s="75">
        <v>2555709</v>
      </c>
      <c r="AE129" s="19"/>
      <c r="AF129" s="75">
        <v>0</v>
      </c>
      <c r="AG129" s="19"/>
      <c r="AH129" s="80">
        <v>770948</v>
      </c>
      <c r="AI129" s="19"/>
      <c r="AJ129" s="75">
        <v>0</v>
      </c>
      <c r="AK129" s="19"/>
      <c r="AL129" s="75">
        <f t="shared" si="7"/>
        <v>3747594</v>
      </c>
      <c r="AM129" s="19"/>
      <c r="AN129" s="19"/>
      <c r="AO129" s="19"/>
      <c r="AP129" s="75">
        <v>1185559.5499999998</v>
      </c>
      <c r="AQ129" s="19"/>
      <c r="AR129" s="30">
        <v>35</v>
      </c>
    </row>
    <row r="130" spans="1:44" ht="8.85" customHeight="1" x14ac:dyDescent="0.25">
      <c r="A130" s="31"/>
      <c r="B130" s="31"/>
      <c r="C130" s="30"/>
      <c r="D130" s="31"/>
      <c r="E130" s="31"/>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31"/>
    </row>
    <row r="131" spans="1:44" ht="8.85" customHeight="1" x14ac:dyDescent="0.25">
      <c r="A131" s="30">
        <v>36</v>
      </c>
      <c r="B131" s="31"/>
      <c r="C131" s="30" t="s">
        <v>164</v>
      </c>
      <c r="D131" s="31"/>
      <c r="E131" s="31"/>
      <c r="F131" s="19"/>
      <c r="G131" s="75">
        <v>296553</v>
      </c>
      <c r="H131" s="19"/>
      <c r="I131" s="75">
        <v>935694</v>
      </c>
      <c r="J131" s="19"/>
      <c r="K131" s="75">
        <v>0</v>
      </c>
      <c r="L131" s="19"/>
      <c r="M131" s="75">
        <v>923</v>
      </c>
      <c r="N131" s="19"/>
      <c r="O131" s="75">
        <v>0</v>
      </c>
      <c r="P131" s="19"/>
      <c r="Q131" s="75">
        <v>0</v>
      </c>
      <c r="R131" s="19"/>
      <c r="S131" s="75">
        <v>0</v>
      </c>
      <c r="T131" s="19"/>
      <c r="U131" s="75">
        <v>65194</v>
      </c>
      <c r="V131" s="19"/>
      <c r="W131" s="75">
        <f t="shared" si="6"/>
        <v>1298364</v>
      </c>
      <c r="X131" s="40"/>
      <c r="Y131" s="273"/>
      <c r="Z131" s="75">
        <v>1104012</v>
      </c>
      <c r="AA131" s="19"/>
      <c r="AB131" s="75">
        <v>0</v>
      </c>
      <c r="AC131" s="19"/>
      <c r="AD131" s="75">
        <v>2589468</v>
      </c>
      <c r="AE131" s="19"/>
      <c r="AF131" s="75">
        <v>0</v>
      </c>
      <c r="AG131" s="19"/>
      <c r="AH131" s="80">
        <v>0</v>
      </c>
      <c r="AI131" s="19"/>
      <c r="AJ131" s="75">
        <v>0</v>
      </c>
      <c r="AK131" s="19"/>
      <c r="AL131" s="75">
        <f t="shared" si="7"/>
        <v>3693480</v>
      </c>
      <c r="AM131" s="19"/>
      <c r="AN131" s="19"/>
      <c r="AO131" s="19"/>
      <c r="AP131" s="75">
        <v>191692.04</v>
      </c>
      <c r="AQ131" s="19"/>
      <c r="AR131" s="30">
        <v>36</v>
      </c>
    </row>
    <row r="132" spans="1:44" ht="8.85" customHeight="1" x14ac:dyDescent="0.25">
      <c r="A132" s="30">
        <v>37</v>
      </c>
      <c r="B132" s="31"/>
      <c r="C132" s="30" t="s">
        <v>165</v>
      </c>
      <c r="D132" s="31"/>
      <c r="E132" s="31"/>
      <c r="F132" s="19"/>
      <c r="G132" s="75">
        <v>125000</v>
      </c>
      <c r="H132" s="19"/>
      <c r="I132" s="75">
        <v>0</v>
      </c>
      <c r="J132" s="19"/>
      <c r="K132" s="75">
        <v>0</v>
      </c>
      <c r="L132" s="19"/>
      <c r="M132" s="75">
        <v>0</v>
      </c>
      <c r="N132" s="19"/>
      <c r="O132" s="75">
        <v>0</v>
      </c>
      <c r="P132" s="19"/>
      <c r="Q132" s="75">
        <v>4812000</v>
      </c>
      <c r="R132" s="19"/>
      <c r="S132" s="75">
        <v>0</v>
      </c>
      <c r="T132" s="19"/>
      <c r="U132" s="75">
        <v>10609660</v>
      </c>
      <c r="V132" s="19"/>
      <c r="W132" s="75">
        <f t="shared" si="6"/>
        <v>15546660</v>
      </c>
      <c r="X132" s="40"/>
      <c r="Y132" s="273"/>
      <c r="Z132" s="75">
        <v>1404478</v>
      </c>
      <c r="AA132" s="19"/>
      <c r="AB132" s="75">
        <v>0</v>
      </c>
      <c r="AC132" s="19"/>
      <c r="AD132" s="75">
        <v>7231710</v>
      </c>
      <c r="AE132" s="19"/>
      <c r="AF132" s="75">
        <v>0</v>
      </c>
      <c r="AG132" s="19"/>
      <c r="AH132" s="80">
        <v>0</v>
      </c>
      <c r="AI132" s="19"/>
      <c r="AJ132" s="75">
        <v>0</v>
      </c>
      <c r="AK132" s="19"/>
      <c r="AL132" s="75">
        <f t="shared" si="7"/>
        <v>8636188</v>
      </c>
      <c r="AM132" s="19"/>
      <c r="AN132" s="19"/>
      <c r="AO132" s="19"/>
      <c r="AP132" s="75">
        <v>712724.62000000011</v>
      </c>
      <c r="AQ132" s="19"/>
      <c r="AR132" s="30">
        <v>37</v>
      </c>
    </row>
    <row r="133" spans="1:44" ht="8.85" customHeight="1" x14ac:dyDescent="0.25">
      <c r="A133" s="30">
        <v>38</v>
      </c>
      <c r="B133" s="31"/>
      <c r="C133" s="30" t="s">
        <v>166</v>
      </c>
      <c r="D133" s="31"/>
      <c r="E133" s="31"/>
      <c r="F133" s="19"/>
      <c r="G133" s="75">
        <v>0</v>
      </c>
      <c r="H133" s="19"/>
      <c r="I133" s="75">
        <v>931510</v>
      </c>
      <c r="J133" s="19"/>
      <c r="K133" s="75">
        <v>332565</v>
      </c>
      <c r="L133" s="19"/>
      <c r="M133" s="75">
        <v>0</v>
      </c>
      <c r="N133" s="19"/>
      <c r="O133" s="75">
        <v>0</v>
      </c>
      <c r="P133" s="19"/>
      <c r="Q133" s="75">
        <v>337174</v>
      </c>
      <c r="R133" s="19"/>
      <c r="S133" s="75">
        <v>0</v>
      </c>
      <c r="T133" s="19"/>
      <c r="U133" s="75">
        <v>0</v>
      </c>
      <c r="V133" s="19"/>
      <c r="W133" s="75">
        <f t="shared" si="6"/>
        <v>1601249</v>
      </c>
      <c r="X133" s="40"/>
      <c r="Y133" s="273"/>
      <c r="Z133" s="75">
        <v>332565</v>
      </c>
      <c r="AA133" s="19"/>
      <c r="AB133" s="75">
        <v>0</v>
      </c>
      <c r="AC133" s="19"/>
      <c r="AD133" s="75">
        <v>1268684</v>
      </c>
      <c r="AE133" s="19"/>
      <c r="AF133" s="75">
        <v>0</v>
      </c>
      <c r="AG133" s="19"/>
      <c r="AH133" s="80">
        <v>0</v>
      </c>
      <c r="AI133" s="19"/>
      <c r="AJ133" s="75">
        <v>0</v>
      </c>
      <c r="AK133" s="19"/>
      <c r="AL133" s="75">
        <f t="shared" si="7"/>
        <v>1601249</v>
      </c>
      <c r="AM133" s="19"/>
      <c r="AN133" s="19"/>
      <c r="AO133" s="19"/>
      <c r="AP133" s="75">
        <v>3254395.3800000004</v>
      </c>
      <c r="AQ133" s="19"/>
      <c r="AR133" s="30">
        <v>38</v>
      </c>
    </row>
    <row r="134" spans="1:44" ht="8.85" customHeight="1" x14ac:dyDescent="0.25">
      <c r="A134" s="30">
        <v>39</v>
      </c>
      <c r="B134" s="31"/>
      <c r="C134" s="30" t="s">
        <v>167</v>
      </c>
      <c r="D134" s="31"/>
      <c r="E134" s="31"/>
      <c r="F134" s="19"/>
      <c r="G134" s="75">
        <v>1310390</v>
      </c>
      <c r="H134" s="19"/>
      <c r="I134" s="75">
        <v>0</v>
      </c>
      <c r="J134" s="19"/>
      <c r="K134" s="75">
        <v>0</v>
      </c>
      <c r="L134" s="19"/>
      <c r="M134" s="75">
        <v>0</v>
      </c>
      <c r="N134" s="19"/>
      <c r="O134" s="75">
        <v>0</v>
      </c>
      <c r="P134" s="19"/>
      <c r="Q134" s="75">
        <v>749215</v>
      </c>
      <c r="R134" s="19"/>
      <c r="S134" s="75">
        <v>0</v>
      </c>
      <c r="T134" s="19"/>
      <c r="U134" s="75">
        <v>0</v>
      </c>
      <c r="V134" s="19"/>
      <c r="W134" s="75">
        <f t="shared" si="6"/>
        <v>2059605</v>
      </c>
      <c r="X134" s="40"/>
      <c r="Y134" s="273"/>
      <c r="Z134" s="75">
        <v>589152</v>
      </c>
      <c r="AA134" s="19"/>
      <c r="AB134" s="75">
        <v>0</v>
      </c>
      <c r="AC134" s="19"/>
      <c r="AD134" s="75">
        <v>296232</v>
      </c>
      <c r="AE134" s="19"/>
      <c r="AF134" s="75">
        <v>0</v>
      </c>
      <c r="AG134" s="19"/>
      <c r="AH134" s="80">
        <v>0</v>
      </c>
      <c r="AI134" s="19"/>
      <c r="AJ134" s="75">
        <v>0</v>
      </c>
      <c r="AK134" s="19"/>
      <c r="AL134" s="75">
        <f t="shared" si="7"/>
        <v>885384</v>
      </c>
      <c r="AM134" s="19"/>
      <c r="AN134" s="19"/>
      <c r="AO134" s="19"/>
      <c r="AP134" s="75">
        <v>1100417.69</v>
      </c>
      <c r="AQ134" s="19"/>
      <c r="AR134" s="30">
        <v>39</v>
      </c>
    </row>
    <row r="135" spans="1:44" ht="8.85" customHeight="1" x14ac:dyDescent="0.25">
      <c r="A135" s="30">
        <v>40</v>
      </c>
      <c r="B135" s="31"/>
      <c r="C135" s="30" t="s">
        <v>168</v>
      </c>
      <c r="D135" s="31"/>
      <c r="E135" s="31"/>
      <c r="F135" s="52"/>
      <c r="G135" s="80">
        <v>3504504</v>
      </c>
      <c r="H135" s="52"/>
      <c r="I135" s="80">
        <v>28688</v>
      </c>
      <c r="J135" s="52"/>
      <c r="K135" s="80">
        <v>0</v>
      </c>
      <c r="L135" s="52"/>
      <c r="M135" s="80">
        <v>0</v>
      </c>
      <c r="N135" s="52"/>
      <c r="O135" s="80">
        <v>0</v>
      </c>
      <c r="P135" s="52"/>
      <c r="Q135" s="80">
        <v>0</v>
      </c>
      <c r="R135" s="52"/>
      <c r="S135" s="80">
        <v>0</v>
      </c>
      <c r="T135" s="52"/>
      <c r="U135" s="80">
        <v>0</v>
      </c>
      <c r="V135" s="52"/>
      <c r="W135" s="80">
        <f t="shared" si="6"/>
        <v>3533192</v>
      </c>
      <c r="X135" s="64"/>
      <c r="Y135" s="274"/>
      <c r="Z135" s="80">
        <v>0</v>
      </c>
      <c r="AA135" s="52"/>
      <c r="AB135" s="80">
        <v>0</v>
      </c>
      <c r="AC135" s="52"/>
      <c r="AD135" s="80">
        <v>3313091</v>
      </c>
      <c r="AE135" s="52"/>
      <c r="AF135" s="80">
        <v>0</v>
      </c>
      <c r="AG135" s="52"/>
      <c r="AH135" s="80">
        <v>271688</v>
      </c>
      <c r="AI135" s="52"/>
      <c r="AJ135" s="80">
        <v>0</v>
      </c>
      <c r="AK135" s="52"/>
      <c r="AL135" s="80">
        <f t="shared" si="7"/>
        <v>3584779</v>
      </c>
      <c r="AM135" s="52"/>
      <c r="AN135" s="52"/>
      <c r="AO135" s="52"/>
      <c r="AP135" s="75">
        <v>3183788.44</v>
      </c>
      <c r="AQ135" s="52"/>
      <c r="AR135" s="54">
        <v>40</v>
      </c>
    </row>
    <row r="136" spans="1:44" ht="8.85" customHeight="1" x14ac:dyDescent="0.25">
      <c r="A136" s="37"/>
      <c r="B136" s="31"/>
      <c r="C136" s="30"/>
      <c r="D136" s="31"/>
      <c r="E136" s="31"/>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37"/>
    </row>
    <row r="137" spans="1:44" ht="8.85" customHeight="1" x14ac:dyDescent="0.25">
      <c r="A137" s="30">
        <v>41</v>
      </c>
      <c r="B137" s="31"/>
      <c r="C137" s="30" t="s">
        <v>169</v>
      </c>
      <c r="D137" s="31"/>
      <c r="E137" s="31"/>
      <c r="F137" s="19"/>
      <c r="G137" s="75">
        <v>0</v>
      </c>
      <c r="H137" s="19"/>
      <c r="I137" s="75">
        <v>0</v>
      </c>
      <c r="J137" s="19"/>
      <c r="K137" s="75">
        <v>16964919</v>
      </c>
      <c r="L137" s="19"/>
      <c r="M137" s="75">
        <v>82451</v>
      </c>
      <c r="N137" s="19"/>
      <c r="O137" s="75">
        <v>0</v>
      </c>
      <c r="P137" s="19"/>
      <c r="Q137" s="75">
        <v>1053196</v>
      </c>
      <c r="R137" s="19"/>
      <c r="S137" s="75">
        <v>0</v>
      </c>
      <c r="T137" s="19"/>
      <c r="U137" s="75">
        <v>17757</v>
      </c>
      <c r="V137" s="19"/>
      <c r="W137" s="75">
        <f t="shared" ref="W137:W147" si="8">SUM(G137:U137)</f>
        <v>18118323</v>
      </c>
      <c r="X137" s="40"/>
      <c r="Y137" s="273"/>
      <c r="Z137" s="75">
        <v>0</v>
      </c>
      <c r="AA137" s="19"/>
      <c r="AB137" s="75">
        <v>0</v>
      </c>
      <c r="AC137" s="19"/>
      <c r="AD137" s="75">
        <v>1032259</v>
      </c>
      <c r="AE137" s="19"/>
      <c r="AF137" s="75">
        <v>0</v>
      </c>
      <c r="AG137" s="19"/>
      <c r="AH137" s="80">
        <v>0</v>
      </c>
      <c r="AI137" s="19"/>
      <c r="AJ137" s="75">
        <v>0</v>
      </c>
      <c r="AK137" s="19"/>
      <c r="AL137" s="75">
        <f t="shared" ref="AL137:AL147" si="9">SUM(Z137:AJ137)</f>
        <v>1032259</v>
      </c>
      <c r="AM137" s="19"/>
      <c r="AN137" s="19"/>
      <c r="AO137" s="19"/>
      <c r="AP137" s="75">
        <v>1732019.9000000001</v>
      </c>
      <c r="AQ137" s="19"/>
      <c r="AR137" s="30">
        <v>41</v>
      </c>
    </row>
    <row r="138" spans="1:44" ht="8.85" customHeight="1" x14ac:dyDescent="0.25">
      <c r="A138" s="30">
        <v>42</v>
      </c>
      <c r="B138" s="31"/>
      <c r="C138" s="30" t="s">
        <v>170</v>
      </c>
      <c r="D138" s="31"/>
      <c r="E138" s="31"/>
      <c r="F138" s="19"/>
      <c r="G138" s="75">
        <v>2142895</v>
      </c>
      <c r="H138" s="19"/>
      <c r="I138" s="75">
        <v>4864924</v>
      </c>
      <c r="J138" s="19"/>
      <c r="K138" s="75">
        <v>10006489</v>
      </c>
      <c r="L138" s="19"/>
      <c r="M138" s="75">
        <v>80431</v>
      </c>
      <c r="N138" s="19"/>
      <c r="O138" s="75">
        <v>0</v>
      </c>
      <c r="P138" s="19"/>
      <c r="Q138" s="75">
        <v>14278069</v>
      </c>
      <c r="R138" s="19"/>
      <c r="S138" s="75">
        <v>0</v>
      </c>
      <c r="T138" s="19"/>
      <c r="U138" s="75">
        <v>930604</v>
      </c>
      <c r="V138" s="19"/>
      <c r="W138" s="75">
        <f t="shared" si="8"/>
        <v>32303412</v>
      </c>
      <c r="X138" s="40"/>
      <c r="Y138" s="273"/>
      <c r="Z138" s="75">
        <v>4084</v>
      </c>
      <c r="AA138" s="19"/>
      <c r="AB138" s="75">
        <v>3680236</v>
      </c>
      <c r="AC138" s="19"/>
      <c r="AD138" s="75">
        <v>7125322</v>
      </c>
      <c r="AE138" s="19"/>
      <c r="AF138" s="75">
        <v>0</v>
      </c>
      <c r="AG138" s="19"/>
      <c r="AH138" s="80">
        <v>16099987</v>
      </c>
      <c r="AI138" s="19"/>
      <c r="AJ138" s="75">
        <v>0</v>
      </c>
      <c r="AK138" s="19"/>
      <c r="AL138" s="75">
        <f t="shared" si="9"/>
        <v>26909629</v>
      </c>
      <c r="AM138" s="19"/>
      <c r="AN138" s="19"/>
      <c r="AO138" s="19"/>
      <c r="AP138" s="75">
        <v>3983420.5</v>
      </c>
      <c r="AQ138" s="19"/>
      <c r="AR138" s="30">
        <v>42</v>
      </c>
    </row>
    <row r="139" spans="1:44" ht="8.85" customHeight="1" x14ac:dyDescent="0.25">
      <c r="A139" s="30">
        <v>43</v>
      </c>
      <c r="B139" s="31"/>
      <c r="C139" s="30" t="s">
        <v>171</v>
      </c>
      <c r="D139" s="31"/>
      <c r="E139" s="31"/>
      <c r="F139" s="19"/>
      <c r="G139" s="75">
        <v>3643694</v>
      </c>
      <c r="H139" s="19"/>
      <c r="I139" s="75">
        <v>2187205</v>
      </c>
      <c r="J139" s="19"/>
      <c r="K139" s="75">
        <v>102255000</v>
      </c>
      <c r="L139" s="19"/>
      <c r="M139" s="75">
        <v>324932</v>
      </c>
      <c r="N139" s="19"/>
      <c r="O139" s="75">
        <v>0</v>
      </c>
      <c r="P139" s="19"/>
      <c r="Q139" s="75">
        <v>28858931</v>
      </c>
      <c r="R139" s="19"/>
      <c r="S139" s="75">
        <v>0</v>
      </c>
      <c r="T139" s="19"/>
      <c r="U139" s="75">
        <v>32852671</v>
      </c>
      <c r="V139" s="19"/>
      <c r="W139" s="75">
        <f t="shared" si="8"/>
        <v>170122433</v>
      </c>
      <c r="X139" s="40"/>
      <c r="Y139" s="273"/>
      <c r="Z139" s="75">
        <v>17756338</v>
      </c>
      <c r="AA139" s="19"/>
      <c r="AB139" s="75">
        <v>13155933</v>
      </c>
      <c r="AC139" s="19"/>
      <c r="AD139" s="75">
        <v>32321941</v>
      </c>
      <c r="AE139" s="19"/>
      <c r="AF139" s="75">
        <v>0</v>
      </c>
      <c r="AG139" s="19"/>
      <c r="AH139" s="80">
        <v>0</v>
      </c>
      <c r="AI139" s="19"/>
      <c r="AJ139" s="75">
        <v>0</v>
      </c>
      <c r="AK139" s="19"/>
      <c r="AL139" s="75">
        <f t="shared" si="9"/>
        <v>63234212</v>
      </c>
      <c r="AM139" s="19"/>
      <c r="AN139" s="19"/>
      <c r="AO139" s="19"/>
      <c r="AP139" s="75">
        <v>6295853.0200000005</v>
      </c>
      <c r="AQ139" s="19"/>
      <c r="AR139" s="30">
        <v>43</v>
      </c>
    </row>
    <row r="140" spans="1:44" ht="8.85" customHeight="1" x14ac:dyDescent="0.25">
      <c r="A140" s="30">
        <v>44</v>
      </c>
      <c r="B140" s="31"/>
      <c r="C140" s="30" t="s">
        <v>172</v>
      </c>
      <c r="D140" s="31"/>
      <c r="E140" s="31"/>
      <c r="F140" s="19"/>
      <c r="G140" s="75">
        <v>0</v>
      </c>
      <c r="H140" s="19"/>
      <c r="I140" s="75">
        <v>204702</v>
      </c>
      <c r="J140" s="19"/>
      <c r="K140" s="75">
        <v>0</v>
      </c>
      <c r="L140" s="19"/>
      <c r="M140" s="75">
        <v>0</v>
      </c>
      <c r="N140" s="19"/>
      <c r="O140" s="75">
        <v>0</v>
      </c>
      <c r="P140" s="19"/>
      <c r="Q140" s="75">
        <v>0</v>
      </c>
      <c r="R140" s="19"/>
      <c r="S140" s="75">
        <v>0</v>
      </c>
      <c r="T140" s="19"/>
      <c r="U140" s="75">
        <v>186334</v>
      </c>
      <c r="V140" s="19"/>
      <c r="W140" s="75">
        <f t="shared" si="8"/>
        <v>391036</v>
      </c>
      <c r="X140" s="40"/>
      <c r="Y140" s="273"/>
      <c r="Z140" s="75">
        <v>14324050</v>
      </c>
      <c r="AA140" s="19"/>
      <c r="AB140" s="75">
        <v>0</v>
      </c>
      <c r="AC140" s="19"/>
      <c r="AD140" s="75">
        <v>1234297</v>
      </c>
      <c r="AE140" s="19"/>
      <c r="AF140" s="75">
        <v>0</v>
      </c>
      <c r="AG140" s="19"/>
      <c r="AH140" s="80">
        <v>0</v>
      </c>
      <c r="AI140" s="19"/>
      <c r="AJ140" s="75">
        <v>0</v>
      </c>
      <c r="AK140" s="19"/>
      <c r="AL140" s="75">
        <f t="shared" si="9"/>
        <v>15558347</v>
      </c>
      <c r="AM140" s="19"/>
      <c r="AN140" s="19"/>
      <c r="AO140" s="19"/>
      <c r="AP140" s="75">
        <v>2260754.77</v>
      </c>
      <c r="AQ140" s="19"/>
      <c r="AR140" s="30">
        <v>44</v>
      </c>
    </row>
    <row r="141" spans="1:44" ht="8.85" customHeight="1" x14ac:dyDescent="0.25">
      <c r="A141" s="30">
        <v>45</v>
      </c>
      <c r="B141" s="31"/>
      <c r="C141" s="30" t="s">
        <v>173</v>
      </c>
      <c r="D141" s="31"/>
      <c r="E141" s="31"/>
      <c r="F141" s="19"/>
      <c r="G141" s="75">
        <v>0</v>
      </c>
      <c r="H141" s="19"/>
      <c r="I141" s="75">
        <v>0</v>
      </c>
      <c r="J141" s="19"/>
      <c r="K141" s="75">
        <v>0</v>
      </c>
      <c r="L141" s="19"/>
      <c r="M141" s="75">
        <v>0</v>
      </c>
      <c r="N141" s="19"/>
      <c r="O141" s="75">
        <v>0</v>
      </c>
      <c r="P141" s="19"/>
      <c r="Q141" s="75">
        <v>254178</v>
      </c>
      <c r="R141" s="19"/>
      <c r="S141" s="75">
        <v>0</v>
      </c>
      <c r="T141" s="19"/>
      <c r="U141" s="75">
        <v>0</v>
      </c>
      <c r="V141" s="19"/>
      <c r="W141" s="75">
        <f t="shared" si="8"/>
        <v>254178</v>
      </c>
      <c r="X141" s="40"/>
      <c r="Y141" s="273"/>
      <c r="Z141" s="75">
        <v>0</v>
      </c>
      <c r="AA141" s="19"/>
      <c r="AB141" s="75">
        <v>0</v>
      </c>
      <c r="AC141" s="19"/>
      <c r="AD141" s="75">
        <v>92552</v>
      </c>
      <c r="AE141" s="19"/>
      <c r="AF141" s="75">
        <v>0</v>
      </c>
      <c r="AG141" s="19"/>
      <c r="AH141" s="80">
        <v>355228</v>
      </c>
      <c r="AI141" s="19"/>
      <c r="AJ141" s="75">
        <v>0</v>
      </c>
      <c r="AK141" s="19"/>
      <c r="AL141" s="75">
        <f t="shared" si="9"/>
        <v>447780</v>
      </c>
      <c r="AM141" s="19"/>
      <c r="AN141" s="19"/>
      <c r="AO141" s="19"/>
      <c r="AP141" s="75">
        <v>184380.68</v>
      </c>
      <c r="AQ141" s="19"/>
      <c r="AR141" s="30">
        <v>45</v>
      </c>
    </row>
    <row r="142" spans="1:44" ht="8.85" customHeight="1" x14ac:dyDescent="0.25">
      <c r="A142" s="37"/>
      <c r="B142" s="31"/>
      <c r="C142" s="30"/>
      <c r="D142" s="31"/>
      <c r="E142" s="31"/>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37"/>
    </row>
    <row r="143" spans="1:44" ht="8.85" customHeight="1" x14ac:dyDescent="0.25">
      <c r="A143" s="30">
        <v>46</v>
      </c>
      <c r="B143" s="31"/>
      <c r="C143" s="30" t="s">
        <v>174</v>
      </c>
      <c r="D143" s="31"/>
      <c r="E143" s="31"/>
      <c r="F143" s="19"/>
      <c r="G143" s="75">
        <v>454410</v>
      </c>
      <c r="H143" s="19"/>
      <c r="I143" s="75">
        <v>71490</v>
      </c>
      <c r="J143" s="19"/>
      <c r="K143" s="75">
        <v>15900000</v>
      </c>
      <c r="L143" s="19"/>
      <c r="M143" s="75">
        <v>86322</v>
      </c>
      <c r="N143" s="19"/>
      <c r="O143" s="75">
        <v>0</v>
      </c>
      <c r="P143" s="19"/>
      <c r="Q143" s="75">
        <v>663476</v>
      </c>
      <c r="R143" s="19"/>
      <c r="S143" s="75">
        <v>0</v>
      </c>
      <c r="T143" s="19"/>
      <c r="U143" s="75">
        <v>2620948</v>
      </c>
      <c r="V143" s="19"/>
      <c r="W143" s="75">
        <f t="shared" si="8"/>
        <v>19796646</v>
      </c>
      <c r="X143" s="40"/>
      <c r="Y143" s="273"/>
      <c r="Z143" s="75">
        <v>2317085</v>
      </c>
      <c r="AA143" s="19"/>
      <c r="AB143" s="75">
        <v>1399654</v>
      </c>
      <c r="AC143" s="19"/>
      <c r="AD143" s="75">
        <v>1984395</v>
      </c>
      <c r="AE143" s="19"/>
      <c r="AF143" s="75">
        <v>0</v>
      </c>
      <c r="AG143" s="19"/>
      <c r="AH143" s="80">
        <v>0</v>
      </c>
      <c r="AI143" s="19"/>
      <c r="AJ143" s="75">
        <v>0</v>
      </c>
      <c r="AK143" s="19"/>
      <c r="AL143" s="75">
        <f t="shared" si="9"/>
        <v>5701134</v>
      </c>
      <c r="AM143" s="19"/>
      <c r="AN143" s="19"/>
      <c r="AO143" s="19"/>
      <c r="AP143" s="75">
        <v>3899274.3200000003</v>
      </c>
      <c r="AQ143" s="19"/>
      <c r="AR143" s="30">
        <v>46</v>
      </c>
    </row>
    <row r="144" spans="1:44" ht="8.85" customHeight="1" x14ac:dyDescent="0.25">
      <c r="A144" s="30">
        <v>47</v>
      </c>
      <c r="B144" s="31"/>
      <c r="C144" s="30" t="s">
        <v>175</v>
      </c>
      <c r="D144" s="31"/>
      <c r="E144" s="31"/>
      <c r="F144" s="19"/>
      <c r="G144" s="75">
        <v>89974</v>
      </c>
      <c r="H144" s="19"/>
      <c r="I144" s="75">
        <v>11446</v>
      </c>
      <c r="J144" s="19"/>
      <c r="K144" s="75">
        <v>672932</v>
      </c>
      <c r="L144" s="19"/>
      <c r="M144" s="75">
        <v>30658</v>
      </c>
      <c r="N144" s="19"/>
      <c r="O144" s="75">
        <v>0</v>
      </c>
      <c r="P144" s="19"/>
      <c r="Q144" s="75">
        <v>25503442</v>
      </c>
      <c r="R144" s="19"/>
      <c r="S144" s="75">
        <v>121909</v>
      </c>
      <c r="T144" s="19"/>
      <c r="U144" s="75">
        <v>993166</v>
      </c>
      <c r="V144" s="19"/>
      <c r="W144" s="75">
        <f t="shared" si="8"/>
        <v>27423527</v>
      </c>
      <c r="X144" s="40"/>
      <c r="Y144" s="273"/>
      <c r="Z144" s="75">
        <v>24638485</v>
      </c>
      <c r="AA144" s="19"/>
      <c r="AB144" s="75">
        <v>0</v>
      </c>
      <c r="AC144" s="19"/>
      <c r="AD144" s="75">
        <v>15591917</v>
      </c>
      <c r="AE144" s="19"/>
      <c r="AF144" s="75">
        <v>0</v>
      </c>
      <c r="AG144" s="19"/>
      <c r="AH144" s="80">
        <v>0</v>
      </c>
      <c r="AI144" s="19"/>
      <c r="AJ144" s="75">
        <v>0</v>
      </c>
      <c r="AK144" s="19"/>
      <c r="AL144" s="75">
        <f t="shared" si="9"/>
        <v>40230402</v>
      </c>
      <c r="AM144" s="19"/>
      <c r="AN144" s="19"/>
      <c r="AO144" s="19"/>
      <c r="AP144" s="75">
        <v>483803.67</v>
      </c>
      <c r="AQ144" s="19"/>
      <c r="AR144" s="30">
        <v>47</v>
      </c>
    </row>
    <row r="145" spans="1:47" ht="8.85" customHeight="1" x14ac:dyDescent="0.25">
      <c r="A145" s="30">
        <v>48</v>
      </c>
      <c r="B145" s="31"/>
      <c r="C145" s="30" t="s">
        <v>176</v>
      </c>
      <c r="D145" s="31"/>
      <c r="E145" s="31"/>
      <c r="F145" s="19"/>
      <c r="G145" s="75">
        <v>0</v>
      </c>
      <c r="H145" s="19"/>
      <c r="I145" s="75">
        <v>0</v>
      </c>
      <c r="J145" s="19"/>
      <c r="K145" s="75">
        <v>0</v>
      </c>
      <c r="L145" s="19"/>
      <c r="M145" s="75">
        <v>8338</v>
      </c>
      <c r="N145" s="19"/>
      <c r="O145" s="75">
        <v>129590</v>
      </c>
      <c r="P145" s="19"/>
      <c r="Q145" s="75">
        <v>0</v>
      </c>
      <c r="R145" s="19"/>
      <c r="S145" s="75">
        <v>0</v>
      </c>
      <c r="T145" s="19"/>
      <c r="U145" s="75">
        <v>0</v>
      </c>
      <c r="V145" s="19"/>
      <c r="W145" s="75">
        <f t="shared" si="8"/>
        <v>137928</v>
      </c>
      <c r="X145" s="40"/>
      <c r="Y145" s="273"/>
      <c r="Z145" s="75">
        <v>709163</v>
      </c>
      <c r="AA145" s="19"/>
      <c r="AB145" s="75">
        <v>0</v>
      </c>
      <c r="AC145" s="19"/>
      <c r="AD145" s="75">
        <v>547559</v>
      </c>
      <c r="AE145" s="19"/>
      <c r="AF145" s="75">
        <v>0</v>
      </c>
      <c r="AG145" s="19"/>
      <c r="AH145" s="80">
        <v>0</v>
      </c>
      <c r="AI145" s="19"/>
      <c r="AJ145" s="75">
        <v>0</v>
      </c>
      <c r="AK145" s="19"/>
      <c r="AL145" s="75">
        <f t="shared" si="9"/>
        <v>1256722</v>
      </c>
      <c r="AM145" s="19"/>
      <c r="AN145" s="19"/>
      <c r="AO145" s="19"/>
      <c r="AP145" s="75">
        <v>1755026.6600000001</v>
      </c>
      <c r="AQ145" s="19"/>
      <c r="AR145" s="30">
        <v>48</v>
      </c>
    </row>
    <row r="146" spans="1:47" ht="8.85" customHeight="1" x14ac:dyDescent="0.25">
      <c r="A146" s="30">
        <v>49</v>
      </c>
      <c r="B146" s="31"/>
      <c r="C146" s="30" t="s">
        <v>177</v>
      </c>
      <c r="D146" s="31"/>
      <c r="E146" s="31"/>
      <c r="F146" s="19"/>
      <c r="G146" s="75">
        <v>0</v>
      </c>
      <c r="H146" s="19"/>
      <c r="I146" s="75">
        <v>585167</v>
      </c>
      <c r="J146" s="19"/>
      <c r="K146" s="75">
        <v>3896000</v>
      </c>
      <c r="L146" s="19"/>
      <c r="M146" s="75">
        <v>64836</v>
      </c>
      <c r="N146" s="19"/>
      <c r="O146" s="75">
        <v>0</v>
      </c>
      <c r="P146" s="19"/>
      <c r="Q146" s="75">
        <v>152671</v>
      </c>
      <c r="R146" s="19"/>
      <c r="S146" s="75">
        <v>0</v>
      </c>
      <c r="T146" s="19"/>
      <c r="U146" s="75">
        <v>136819</v>
      </c>
      <c r="V146" s="19"/>
      <c r="W146" s="75">
        <f t="shared" si="8"/>
        <v>4835493</v>
      </c>
      <c r="X146" s="40"/>
      <c r="Y146" s="273"/>
      <c r="Z146" s="75">
        <v>4709771</v>
      </c>
      <c r="AA146" s="19"/>
      <c r="AB146" s="75">
        <v>0</v>
      </c>
      <c r="AC146" s="19"/>
      <c r="AD146" s="75">
        <v>3214205</v>
      </c>
      <c r="AE146" s="19"/>
      <c r="AF146" s="75">
        <v>0</v>
      </c>
      <c r="AG146" s="19"/>
      <c r="AH146" s="80">
        <v>5159915</v>
      </c>
      <c r="AI146" s="19"/>
      <c r="AJ146" s="75">
        <v>0</v>
      </c>
      <c r="AK146" s="19"/>
      <c r="AL146" s="75">
        <f t="shared" si="9"/>
        <v>13083891</v>
      </c>
      <c r="AM146" s="19"/>
      <c r="AN146" s="19"/>
      <c r="AO146" s="19"/>
      <c r="AP146" s="75">
        <v>686205.41</v>
      </c>
      <c r="AQ146" s="19"/>
      <c r="AR146" s="30">
        <v>49</v>
      </c>
    </row>
    <row r="147" spans="1:47" ht="8.85" customHeight="1" x14ac:dyDescent="0.25">
      <c r="A147" s="30">
        <v>50</v>
      </c>
      <c r="B147" s="31"/>
      <c r="C147" s="30" t="s">
        <v>178</v>
      </c>
      <c r="D147" s="31"/>
      <c r="E147" s="31"/>
      <c r="F147" s="52"/>
      <c r="G147" s="80">
        <v>40800</v>
      </c>
      <c r="H147" s="52"/>
      <c r="I147" s="80">
        <v>0</v>
      </c>
      <c r="J147" s="52"/>
      <c r="K147" s="80">
        <v>0</v>
      </c>
      <c r="L147" s="52"/>
      <c r="M147" s="80">
        <v>0</v>
      </c>
      <c r="N147" s="52"/>
      <c r="O147" s="80">
        <v>0</v>
      </c>
      <c r="P147" s="52"/>
      <c r="Q147" s="80">
        <v>0</v>
      </c>
      <c r="R147" s="52"/>
      <c r="S147" s="80">
        <v>0</v>
      </c>
      <c r="T147" s="52"/>
      <c r="U147" s="80">
        <v>1006655</v>
      </c>
      <c r="V147" s="52"/>
      <c r="W147" s="80">
        <f t="shared" si="8"/>
        <v>1047455</v>
      </c>
      <c r="X147" s="64"/>
      <c r="Y147" s="274"/>
      <c r="Z147" s="80">
        <v>722901</v>
      </c>
      <c r="AA147" s="52"/>
      <c r="AB147" s="80">
        <v>0</v>
      </c>
      <c r="AC147" s="52"/>
      <c r="AD147" s="80">
        <v>25527</v>
      </c>
      <c r="AE147" s="52"/>
      <c r="AF147" s="80">
        <v>0</v>
      </c>
      <c r="AG147" s="52"/>
      <c r="AH147" s="80">
        <v>0</v>
      </c>
      <c r="AI147" s="52"/>
      <c r="AJ147" s="80">
        <v>0</v>
      </c>
      <c r="AK147" s="52"/>
      <c r="AL147" s="80">
        <f t="shared" si="9"/>
        <v>748428</v>
      </c>
      <c r="AM147" s="52"/>
      <c r="AN147" s="52"/>
      <c r="AO147" s="52"/>
      <c r="AP147" s="75">
        <v>867813.37</v>
      </c>
      <c r="AQ147" s="19"/>
      <c r="AR147" s="30">
        <v>50</v>
      </c>
    </row>
    <row r="148" spans="1:47" ht="8.85" customHeight="1" x14ac:dyDescent="0.25">
      <c r="A148" s="19"/>
      <c r="B148" s="19"/>
      <c r="C148" s="11"/>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row>
    <row r="149" spans="1:47" ht="8.85" customHeight="1" x14ac:dyDescent="0.25">
      <c r="A149" s="19"/>
      <c r="B149" s="19"/>
      <c r="C149" s="11"/>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row>
    <row r="150" spans="1:47" ht="0.6" customHeight="1" x14ac:dyDescent="0.25">
      <c r="A150" s="19"/>
      <c r="B150" s="19"/>
      <c r="C150" s="11"/>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row>
    <row r="151" spans="1:47" s="15" customFormat="1" ht="10.5" customHeight="1" x14ac:dyDescent="0.25">
      <c r="A151" s="18" t="s">
        <v>619</v>
      </c>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U151" s="72" t="s">
        <v>620</v>
      </c>
    </row>
    <row r="152" spans="1:47" s="15" customFormat="1" ht="10.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2"/>
      <c r="V152" s="10"/>
      <c r="W152" s="72" t="s">
        <v>45</v>
      </c>
      <c r="X152" s="10"/>
      <c r="Y152" s="10"/>
      <c r="Z152" s="14" t="s">
        <v>46</v>
      </c>
      <c r="AA152" s="10"/>
      <c r="AB152" s="10"/>
      <c r="AC152" s="10"/>
      <c r="AD152" s="10"/>
      <c r="AE152" s="10"/>
      <c r="AF152" s="10"/>
      <c r="AG152" s="10"/>
      <c r="AH152" s="10"/>
      <c r="AI152" s="10"/>
      <c r="AJ152" s="10"/>
      <c r="AK152" s="10"/>
      <c r="AL152" s="10"/>
      <c r="AM152" s="10"/>
      <c r="AN152" s="10"/>
      <c r="AO152" s="10"/>
      <c r="AP152" s="12"/>
      <c r="AQ152" s="10"/>
      <c r="AR152" s="72" t="s">
        <v>592</v>
      </c>
    </row>
    <row r="153" spans="1:47" s="15" customFormat="1" ht="10.5" customHeight="1" x14ac:dyDescent="0.25">
      <c r="A153" s="16"/>
      <c r="B153" s="10"/>
      <c r="C153" s="10"/>
      <c r="D153" s="10"/>
      <c r="E153" s="10"/>
      <c r="F153" s="10"/>
      <c r="G153" s="10"/>
      <c r="H153" s="10"/>
      <c r="I153" s="10"/>
      <c r="J153" s="10"/>
      <c r="K153" s="10"/>
      <c r="L153" s="10"/>
      <c r="M153" s="10"/>
      <c r="N153" s="10"/>
      <c r="O153" s="10"/>
      <c r="P153" s="10"/>
      <c r="Q153" s="10"/>
      <c r="R153" s="10"/>
      <c r="S153" s="10"/>
      <c r="T153" s="10"/>
      <c r="U153" s="12"/>
      <c r="V153" s="10"/>
      <c r="W153" s="13" t="s">
        <v>593</v>
      </c>
      <c r="X153" s="10"/>
      <c r="Y153" s="10"/>
      <c r="Z153" s="14" t="s">
        <v>594</v>
      </c>
      <c r="AA153" s="10"/>
      <c r="AB153" s="10"/>
      <c r="AC153" s="10"/>
      <c r="AD153" s="10"/>
      <c r="AE153" s="10"/>
      <c r="AF153" s="10"/>
      <c r="AG153" s="10"/>
      <c r="AH153" s="10"/>
      <c r="AI153" s="10"/>
      <c r="AJ153" s="10"/>
      <c r="AK153" s="10"/>
      <c r="AL153" s="10"/>
      <c r="AM153" s="10"/>
      <c r="AN153" s="10"/>
      <c r="AO153" s="10"/>
      <c r="AP153" s="12"/>
      <c r="AQ153" s="10"/>
      <c r="AR153" s="72" t="s">
        <v>179</v>
      </c>
    </row>
    <row r="154" spans="1:47" s="15" customFormat="1" ht="10.5" customHeight="1" x14ac:dyDescent="0.25">
      <c r="A154" s="17"/>
      <c r="B154" s="10"/>
      <c r="C154" s="10"/>
      <c r="D154" s="10"/>
      <c r="E154" s="10"/>
      <c r="F154" s="10"/>
      <c r="G154" s="10"/>
      <c r="H154" s="10"/>
      <c r="I154" s="10"/>
      <c r="J154" s="10"/>
      <c r="K154" s="10"/>
      <c r="L154" s="10"/>
      <c r="M154" s="10"/>
      <c r="N154" s="10"/>
      <c r="O154" s="10"/>
      <c r="P154" s="10"/>
      <c r="Q154" s="10"/>
      <c r="R154" s="10"/>
      <c r="S154" s="10"/>
      <c r="T154" s="10"/>
      <c r="U154" s="12"/>
      <c r="V154" s="10"/>
      <c r="W154" s="13" t="s">
        <v>51</v>
      </c>
      <c r="X154" s="10"/>
      <c r="Y154" s="10"/>
      <c r="Z154" s="18" t="s">
        <v>52</v>
      </c>
      <c r="AA154" s="10"/>
      <c r="AB154" s="10"/>
      <c r="AC154" s="10"/>
      <c r="AD154" s="10"/>
      <c r="AE154" s="10"/>
      <c r="AF154" s="10"/>
      <c r="AG154" s="10"/>
      <c r="AH154" s="10"/>
      <c r="AI154" s="10"/>
      <c r="AJ154" s="10"/>
      <c r="AK154" s="10"/>
      <c r="AL154" s="10"/>
      <c r="AM154" s="10"/>
      <c r="AN154" s="10"/>
      <c r="AO154" s="10"/>
      <c r="AP154" s="10"/>
      <c r="AQ154" s="10"/>
      <c r="AR154" s="10"/>
    </row>
    <row r="155" spans="1:47" ht="9.6" customHeight="1" x14ac:dyDescent="0.25">
      <c r="A155" s="19"/>
      <c r="B155" s="19"/>
      <c r="C155" s="11"/>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row>
    <row r="156" spans="1:47" ht="9.6" customHeight="1" x14ac:dyDescent="0.25">
      <c r="A156" s="19"/>
      <c r="B156" s="19"/>
      <c r="C156" s="11"/>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row>
    <row r="157" spans="1:47" ht="9.6" customHeight="1" x14ac:dyDescent="0.25">
      <c r="A157" s="19"/>
      <c r="B157" s="19"/>
      <c r="C157" s="11"/>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row>
    <row r="158" spans="1:47" ht="9.6" customHeight="1" x14ac:dyDescent="0.25">
      <c r="A158" s="11"/>
      <c r="B158" s="11"/>
      <c r="C158" s="11"/>
      <c r="D158" s="11"/>
      <c r="E158" s="11"/>
      <c r="F158" s="11"/>
      <c r="G158" s="21" t="s">
        <v>595</v>
      </c>
      <c r="H158" s="21"/>
      <c r="I158" s="21"/>
      <c r="J158" s="21"/>
      <c r="K158" s="21"/>
      <c r="L158" s="21"/>
      <c r="M158" s="21"/>
      <c r="N158" s="21"/>
      <c r="O158" s="21"/>
      <c r="P158" s="21"/>
      <c r="Q158" s="21"/>
      <c r="R158" s="21"/>
      <c r="S158" s="21"/>
      <c r="T158" s="21"/>
      <c r="U158" s="21"/>
      <c r="V158" s="21"/>
      <c r="W158" s="21"/>
      <c r="X158" s="73"/>
      <c r="Y158" s="11"/>
      <c r="Z158" s="21" t="s">
        <v>596</v>
      </c>
      <c r="AA158" s="21"/>
      <c r="AB158" s="21"/>
      <c r="AC158" s="21"/>
      <c r="AD158" s="21"/>
      <c r="AE158" s="21"/>
      <c r="AF158" s="21"/>
      <c r="AG158" s="21"/>
      <c r="AH158" s="21"/>
      <c r="AI158" s="21"/>
      <c r="AJ158" s="21"/>
      <c r="AK158" s="21"/>
      <c r="AL158" s="21"/>
      <c r="AM158" s="21"/>
      <c r="AN158" s="11"/>
      <c r="AO158" s="11"/>
      <c r="AP158" s="27" t="s">
        <v>618</v>
      </c>
      <c r="AQ158" s="11"/>
      <c r="AR158" s="11"/>
    </row>
    <row r="159" spans="1:47" ht="9.6" customHeight="1"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87" t="s">
        <v>597</v>
      </c>
      <c r="AQ159" s="11"/>
      <c r="AR159" s="11"/>
    </row>
    <row r="160" spans="1:47" ht="9.6" customHeight="1" x14ac:dyDescent="0.25">
      <c r="A160" s="11"/>
      <c r="B160" s="11"/>
      <c r="C160" s="11"/>
      <c r="D160" s="11"/>
      <c r="E160" s="11"/>
      <c r="F160" s="11"/>
      <c r="G160" s="11"/>
      <c r="H160" s="11"/>
      <c r="I160" s="11"/>
      <c r="J160" s="11"/>
      <c r="K160" s="11"/>
      <c r="L160" s="11"/>
      <c r="M160" s="11"/>
      <c r="N160" s="11"/>
      <c r="O160" s="11"/>
      <c r="P160" s="11"/>
      <c r="Q160" s="25" t="s">
        <v>598</v>
      </c>
      <c r="R160" s="11"/>
      <c r="S160" s="25" t="s">
        <v>303</v>
      </c>
      <c r="T160" s="11"/>
      <c r="U160" s="11"/>
      <c r="V160" s="11"/>
      <c r="W160" s="11"/>
      <c r="X160" s="11"/>
      <c r="Y160" s="11"/>
      <c r="Z160" s="11"/>
      <c r="AA160" s="11"/>
      <c r="AB160" s="11"/>
      <c r="AC160" s="11"/>
      <c r="AD160" s="11"/>
      <c r="AE160" s="11"/>
      <c r="AF160" s="11"/>
      <c r="AG160" s="11"/>
      <c r="AH160" s="11"/>
      <c r="AI160" s="11"/>
      <c r="AJ160" s="25" t="s">
        <v>303</v>
      </c>
      <c r="AK160" s="11"/>
      <c r="AL160" s="11"/>
      <c r="AM160" s="11"/>
      <c r="AN160" s="11"/>
      <c r="AO160" s="11"/>
      <c r="AP160" s="29" t="s">
        <v>302</v>
      </c>
      <c r="AQ160" s="11"/>
      <c r="AR160" s="11"/>
    </row>
    <row r="161" spans="1:44" ht="9.6" customHeight="1" x14ac:dyDescent="0.25">
      <c r="A161" s="11"/>
      <c r="B161" s="11"/>
      <c r="C161" s="11"/>
      <c r="D161" s="11"/>
      <c r="E161" s="11"/>
      <c r="F161" s="11"/>
      <c r="G161" s="11"/>
      <c r="H161" s="11"/>
      <c r="I161" s="11"/>
      <c r="J161" s="11"/>
      <c r="K161" s="11"/>
      <c r="L161" s="11"/>
      <c r="M161" s="11"/>
      <c r="N161" s="11"/>
      <c r="O161" s="11"/>
      <c r="P161" s="11"/>
      <c r="Q161" s="25" t="s">
        <v>599</v>
      </c>
      <c r="R161" s="11"/>
      <c r="S161" s="25" t="s">
        <v>600</v>
      </c>
      <c r="T161" s="11"/>
      <c r="U161" s="25" t="s">
        <v>331</v>
      </c>
      <c r="V161" s="11"/>
      <c r="W161" s="25" t="s">
        <v>68</v>
      </c>
      <c r="X161" s="11"/>
      <c r="Y161" s="11"/>
      <c r="Z161" s="11"/>
      <c r="AA161" s="11"/>
      <c r="AB161" s="25" t="s">
        <v>601</v>
      </c>
      <c r="AC161" s="11"/>
      <c r="AD161" s="25" t="s">
        <v>602</v>
      </c>
      <c r="AE161" s="11"/>
      <c r="AF161" s="11"/>
      <c r="AG161" s="11"/>
      <c r="AH161" s="25" t="s">
        <v>603</v>
      </c>
      <c r="AI161" s="11"/>
      <c r="AJ161" s="25" t="s">
        <v>604</v>
      </c>
      <c r="AK161" s="11"/>
      <c r="AL161" s="25" t="s">
        <v>68</v>
      </c>
      <c r="AM161" s="11"/>
      <c r="AN161" s="11"/>
      <c r="AO161" s="11"/>
      <c r="AP161" s="73"/>
      <c r="AQ161" s="11"/>
      <c r="AR161" s="11"/>
    </row>
    <row r="162" spans="1:44" ht="9.6" customHeight="1" x14ac:dyDescent="0.25">
      <c r="A162" s="27" t="s">
        <v>74</v>
      </c>
      <c r="B162" s="11"/>
      <c r="C162" s="27" t="s">
        <v>76</v>
      </c>
      <c r="D162" s="11"/>
      <c r="E162" s="11"/>
      <c r="F162" s="11"/>
      <c r="G162" s="27" t="s">
        <v>605</v>
      </c>
      <c r="H162" s="11"/>
      <c r="I162" s="27" t="s">
        <v>606</v>
      </c>
      <c r="J162" s="11"/>
      <c r="K162" s="27" t="s">
        <v>607</v>
      </c>
      <c r="L162" s="11"/>
      <c r="M162" s="27" t="s">
        <v>608</v>
      </c>
      <c r="N162" s="11"/>
      <c r="O162" s="27" t="s">
        <v>609</v>
      </c>
      <c r="P162" s="11"/>
      <c r="Q162" s="27" t="s">
        <v>72</v>
      </c>
      <c r="R162" s="11"/>
      <c r="S162" s="27" t="s">
        <v>610</v>
      </c>
      <c r="T162" s="11"/>
      <c r="U162" s="27" t="s">
        <v>611</v>
      </c>
      <c r="V162" s="11"/>
      <c r="W162" s="27" t="s">
        <v>611</v>
      </c>
      <c r="X162" s="73"/>
      <c r="Y162" s="11"/>
      <c r="Z162" s="27" t="s">
        <v>381</v>
      </c>
      <c r="AA162" s="11"/>
      <c r="AB162" s="27" t="s">
        <v>612</v>
      </c>
      <c r="AC162" s="11"/>
      <c r="AD162" s="96" t="s">
        <v>72</v>
      </c>
      <c r="AE162" s="11"/>
      <c r="AF162" s="27" t="s">
        <v>613</v>
      </c>
      <c r="AG162" s="11"/>
      <c r="AH162" s="27" t="s">
        <v>81</v>
      </c>
      <c r="AI162" s="11"/>
      <c r="AJ162" s="27" t="s">
        <v>610</v>
      </c>
      <c r="AK162" s="11"/>
      <c r="AL162" s="27" t="s">
        <v>614</v>
      </c>
      <c r="AM162" s="11"/>
      <c r="AN162" s="11"/>
      <c r="AO162" s="11"/>
      <c r="AP162" s="27" t="s">
        <v>615</v>
      </c>
      <c r="AQ162" s="11"/>
      <c r="AR162" s="27" t="s">
        <v>74</v>
      </c>
    </row>
    <row r="163" spans="1:44" ht="8.4499999999999993" customHeight="1"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row>
    <row r="164" spans="1:44" ht="8.85" customHeight="1" x14ac:dyDescent="0.25">
      <c r="A164" s="30"/>
      <c r="B164" s="30" t="s">
        <v>130</v>
      </c>
      <c r="C164" s="30"/>
      <c r="D164" s="30"/>
      <c r="E164" s="30"/>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row>
    <row r="165" spans="1:44" ht="8.85" customHeight="1" x14ac:dyDescent="0.25">
      <c r="A165" s="30">
        <v>51</v>
      </c>
      <c r="B165" s="31"/>
      <c r="C165" s="30" t="s">
        <v>180</v>
      </c>
      <c r="D165" s="31"/>
      <c r="E165" s="31"/>
      <c r="F165" s="19"/>
      <c r="G165" s="74">
        <v>0</v>
      </c>
      <c r="H165" s="19"/>
      <c r="I165" s="74">
        <v>401601</v>
      </c>
      <c r="J165" s="19"/>
      <c r="K165" s="74">
        <v>0</v>
      </c>
      <c r="L165" s="19"/>
      <c r="M165" s="74">
        <v>18432</v>
      </c>
      <c r="N165" s="19"/>
      <c r="O165" s="74">
        <v>0</v>
      </c>
      <c r="P165" s="19"/>
      <c r="Q165" s="74">
        <v>0</v>
      </c>
      <c r="R165" s="19"/>
      <c r="S165" s="74">
        <v>0</v>
      </c>
      <c r="T165" s="19"/>
      <c r="U165" s="74">
        <v>0</v>
      </c>
      <c r="V165" s="19"/>
      <c r="W165" s="74">
        <f t="shared" ref="W165:W187" si="10">SUM(G165:U165)</f>
        <v>420033</v>
      </c>
      <c r="X165" s="40"/>
      <c r="Y165" s="19"/>
      <c r="Z165" s="74">
        <v>252483</v>
      </c>
      <c r="AA165" s="19"/>
      <c r="AB165" s="74">
        <v>0</v>
      </c>
      <c r="AC165" s="19"/>
      <c r="AD165" s="74">
        <v>1827814</v>
      </c>
      <c r="AE165" s="19"/>
      <c r="AF165" s="74">
        <v>0</v>
      </c>
      <c r="AG165" s="19"/>
      <c r="AH165" s="74">
        <v>0</v>
      </c>
      <c r="AI165" s="19"/>
      <c r="AJ165" s="74">
        <v>0</v>
      </c>
      <c r="AK165" s="19"/>
      <c r="AL165" s="74">
        <f t="shared" ref="AL165:AL187" si="11">SUM(Z165:AJ165)</f>
        <v>2080297</v>
      </c>
      <c r="AM165" s="19"/>
      <c r="AN165" s="19"/>
      <c r="AO165" s="19"/>
      <c r="AP165" s="74">
        <v>89400.43</v>
      </c>
      <c r="AQ165" s="19"/>
      <c r="AR165" s="30">
        <v>51</v>
      </c>
    </row>
    <row r="166" spans="1:44" ht="8.85" customHeight="1" x14ac:dyDescent="0.25">
      <c r="A166" s="30">
        <v>52</v>
      </c>
      <c r="B166" s="31"/>
      <c r="C166" s="30" t="s">
        <v>181</v>
      </c>
      <c r="D166" s="31"/>
      <c r="E166" s="31"/>
      <c r="F166" s="19"/>
      <c r="G166" s="75">
        <v>0</v>
      </c>
      <c r="H166" s="19"/>
      <c r="I166" s="75">
        <v>238883</v>
      </c>
      <c r="J166" s="19"/>
      <c r="K166" s="75">
        <v>0</v>
      </c>
      <c r="L166" s="19"/>
      <c r="M166" s="75">
        <v>0</v>
      </c>
      <c r="N166" s="19"/>
      <c r="O166" s="75">
        <v>0</v>
      </c>
      <c r="P166" s="19"/>
      <c r="Q166" s="75">
        <v>0</v>
      </c>
      <c r="R166" s="19"/>
      <c r="S166" s="75">
        <v>0</v>
      </c>
      <c r="T166" s="19"/>
      <c r="U166" s="75">
        <v>0</v>
      </c>
      <c r="V166" s="19"/>
      <c r="W166" s="75">
        <f t="shared" si="10"/>
        <v>238883</v>
      </c>
      <c r="X166" s="40"/>
      <c r="Y166" s="273"/>
      <c r="Z166" s="75">
        <v>0</v>
      </c>
      <c r="AA166" s="19"/>
      <c r="AB166" s="75">
        <v>0</v>
      </c>
      <c r="AC166" s="19"/>
      <c r="AD166" s="75">
        <v>92354</v>
      </c>
      <c r="AE166" s="19"/>
      <c r="AF166" s="75">
        <v>0</v>
      </c>
      <c r="AG166" s="19"/>
      <c r="AH166" s="80">
        <v>64111</v>
      </c>
      <c r="AI166" s="19"/>
      <c r="AJ166" s="75">
        <v>82418</v>
      </c>
      <c r="AK166" s="19"/>
      <c r="AL166" s="75">
        <f t="shared" si="11"/>
        <v>238883</v>
      </c>
      <c r="AM166" s="19"/>
      <c r="AN166" s="19"/>
      <c r="AO166" s="19"/>
      <c r="AP166" s="75">
        <v>2107017.17</v>
      </c>
      <c r="AQ166" s="19"/>
      <c r="AR166" s="30">
        <v>52</v>
      </c>
    </row>
    <row r="167" spans="1:44" ht="8.85" customHeight="1" x14ac:dyDescent="0.25">
      <c r="A167" s="30">
        <v>53</v>
      </c>
      <c r="B167" s="31"/>
      <c r="C167" s="30" t="s">
        <v>182</v>
      </c>
      <c r="D167" s="31"/>
      <c r="E167" s="31"/>
      <c r="F167" s="19"/>
      <c r="G167" s="75">
        <v>9499521</v>
      </c>
      <c r="H167" s="19"/>
      <c r="I167" s="75">
        <v>11731963</v>
      </c>
      <c r="J167" s="19"/>
      <c r="K167" s="75">
        <v>222008184</v>
      </c>
      <c r="L167" s="19"/>
      <c r="M167" s="75">
        <v>16467</v>
      </c>
      <c r="N167" s="19"/>
      <c r="O167" s="75">
        <v>0</v>
      </c>
      <c r="P167" s="19"/>
      <c r="Q167" s="75">
        <v>183161073</v>
      </c>
      <c r="R167" s="19"/>
      <c r="S167" s="75">
        <v>0</v>
      </c>
      <c r="T167" s="19"/>
      <c r="U167" s="75">
        <v>17604945</v>
      </c>
      <c r="V167" s="19"/>
      <c r="W167" s="75">
        <f t="shared" si="10"/>
        <v>444022153</v>
      </c>
      <c r="X167" s="40"/>
      <c r="Y167" s="273"/>
      <c r="Z167" s="75">
        <v>131102354</v>
      </c>
      <c r="AA167" s="19"/>
      <c r="AB167" s="75">
        <v>37458849</v>
      </c>
      <c r="AC167" s="19"/>
      <c r="AD167" s="75">
        <v>144602083</v>
      </c>
      <c r="AE167" s="19"/>
      <c r="AF167" s="75">
        <v>0</v>
      </c>
      <c r="AG167" s="19"/>
      <c r="AH167" s="80">
        <v>20066690</v>
      </c>
      <c r="AI167" s="19"/>
      <c r="AJ167" s="75">
        <v>-938000</v>
      </c>
      <c r="AK167" s="19"/>
      <c r="AL167" s="75">
        <f t="shared" si="11"/>
        <v>332291976</v>
      </c>
      <c r="AM167" s="19"/>
      <c r="AN167" s="19"/>
      <c r="AO167" s="19"/>
      <c r="AP167" s="75">
        <v>86925913.529999986</v>
      </c>
      <c r="AQ167" s="19"/>
      <c r="AR167" s="30">
        <v>53</v>
      </c>
    </row>
    <row r="168" spans="1:44" ht="8.85" customHeight="1" x14ac:dyDescent="0.25">
      <c r="A168" s="30">
        <v>54</v>
      </c>
      <c r="B168" s="31"/>
      <c r="C168" s="30" t="s">
        <v>183</v>
      </c>
      <c r="D168" s="31"/>
      <c r="E168" s="31"/>
      <c r="F168" s="19"/>
      <c r="G168" s="75">
        <v>2896931</v>
      </c>
      <c r="H168" s="19"/>
      <c r="I168" s="75">
        <v>78703</v>
      </c>
      <c r="J168" s="19"/>
      <c r="K168" s="75">
        <v>0</v>
      </c>
      <c r="L168" s="19"/>
      <c r="M168" s="75">
        <v>328579</v>
      </c>
      <c r="N168" s="19"/>
      <c r="O168" s="75">
        <v>0</v>
      </c>
      <c r="P168" s="19"/>
      <c r="Q168" s="75">
        <v>9511220</v>
      </c>
      <c r="R168" s="19"/>
      <c r="S168" s="75">
        <v>0</v>
      </c>
      <c r="T168" s="19"/>
      <c r="U168" s="75">
        <v>241119</v>
      </c>
      <c r="V168" s="19"/>
      <c r="W168" s="75">
        <f t="shared" si="10"/>
        <v>13056552</v>
      </c>
      <c r="X168" s="40"/>
      <c r="Y168" s="273"/>
      <c r="Z168" s="75">
        <v>1321476</v>
      </c>
      <c r="AA168" s="19"/>
      <c r="AB168" s="75">
        <v>0</v>
      </c>
      <c r="AC168" s="19"/>
      <c r="AD168" s="75">
        <v>12297834</v>
      </c>
      <c r="AE168" s="19"/>
      <c r="AF168" s="75">
        <v>0</v>
      </c>
      <c r="AG168" s="19"/>
      <c r="AH168" s="80">
        <v>7950000</v>
      </c>
      <c r="AI168" s="19"/>
      <c r="AJ168" s="75">
        <v>0</v>
      </c>
      <c r="AK168" s="19"/>
      <c r="AL168" s="75">
        <f t="shared" si="11"/>
        <v>21569310</v>
      </c>
      <c r="AM168" s="19"/>
      <c r="AN168" s="19"/>
      <c r="AO168" s="19"/>
      <c r="AP168" s="75">
        <v>731764.03</v>
      </c>
      <c r="AQ168" s="19"/>
      <c r="AR168" s="30">
        <v>54</v>
      </c>
    </row>
    <row r="169" spans="1:44" ht="8.85" customHeight="1" x14ac:dyDescent="0.25">
      <c r="A169" s="30">
        <v>55</v>
      </c>
      <c r="B169" s="31"/>
      <c r="C169" s="30" t="s">
        <v>184</v>
      </c>
      <c r="D169" s="31"/>
      <c r="E169" s="31"/>
      <c r="F169" s="19"/>
      <c r="G169" s="75">
        <v>0</v>
      </c>
      <c r="H169" s="19"/>
      <c r="I169" s="75">
        <v>0</v>
      </c>
      <c r="J169" s="19"/>
      <c r="K169" s="75">
        <v>0</v>
      </c>
      <c r="L169" s="19"/>
      <c r="M169" s="75">
        <v>0</v>
      </c>
      <c r="N169" s="19"/>
      <c r="O169" s="75">
        <v>0</v>
      </c>
      <c r="P169" s="19"/>
      <c r="Q169" s="75">
        <v>0</v>
      </c>
      <c r="R169" s="19"/>
      <c r="S169" s="75">
        <v>0</v>
      </c>
      <c r="T169" s="19"/>
      <c r="U169" s="75">
        <v>0</v>
      </c>
      <c r="V169" s="19"/>
      <c r="W169" s="75">
        <f t="shared" si="10"/>
        <v>0</v>
      </c>
      <c r="X169" s="40"/>
      <c r="Y169" s="273"/>
      <c r="Z169" s="75">
        <v>0</v>
      </c>
      <c r="AA169" s="19"/>
      <c r="AB169" s="75">
        <v>0</v>
      </c>
      <c r="AC169" s="19"/>
      <c r="AD169" s="75">
        <v>149287</v>
      </c>
      <c r="AE169" s="19"/>
      <c r="AF169" s="75">
        <v>0</v>
      </c>
      <c r="AG169" s="19"/>
      <c r="AH169" s="80">
        <v>0</v>
      </c>
      <c r="AI169" s="19"/>
      <c r="AJ169" s="75">
        <v>0</v>
      </c>
      <c r="AK169" s="19"/>
      <c r="AL169" s="75">
        <f t="shared" si="11"/>
        <v>149287</v>
      </c>
      <c r="AM169" s="19"/>
      <c r="AN169" s="19"/>
      <c r="AO169" s="19"/>
      <c r="AP169" s="75">
        <v>2506780.5200000005</v>
      </c>
      <c r="AQ169" s="19"/>
      <c r="AR169" s="30">
        <v>55</v>
      </c>
    </row>
    <row r="170" spans="1:44" ht="8.85" customHeight="1" x14ac:dyDescent="0.25">
      <c r="A170" s="37"/>
      <c r="B170" s="31"/>
      <c r="C170" s="30"/>
      <c r="D170" s="31"/>
      <c r="E170" s="31"/>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37"/>
    </row>
    <row r="171" spans="1:44" ht="8.85" customHeight="1" x14ac:dyDescent="0.25">
      <c r="A171" s="30">
        <v>56</v>
      </c>
      <c r="B171" s="31"/>
      <c r="C171" s="30" t="s">
        <v>185</v>
      </c>
      <c r="D171" s="31"/>
      <c r="E171" s="31"/>
      <c r="F171" s="19"/>
      <c r="G171" s="75">
        <v>0</v>
      </c>
      <c r="H171" s="19"/>
      <c r="I171" s="75">
        <v>0</v>
      </c>
      <c r="J171" s="19"/>
      <c r="K171" s="75">
        <v>0</v>
      </c>
      <c r="L171" s="19"/>
      <c r="M171" s="75">
        <v>10</v>
      </c>
      <c r="N171" s="19"/>
      <c r="O171" s="75">
        <v>0</v>
      </c>
      <c r="P171" s="19"/>
      <c r="Q171" s="75">
        <v>38000</v>
      </c>
      <c r="R171" s="19"/>
      <c r="S171" s="75">
        <v>0</v>
      </c>
      <c r="T171" s="19"/>
      <c r="U171" s="75">
        <v>0</v>
      </c>
      <c r="V171" s="19"/>
      <c r="W171" s="75">
        <f t="shared" si="10"/>
        <v>38010</v>
      </c>
      <c r="X171" s="40"/>
      <c r="Y171" s="273"/>
      <c r="Z171" s="75">
        <v>38000</v>
      </c>
      <c r="AA171" s="19"/>
      <c r="AB171" s="75">
        <v>0</v>
      </c>
      <c r="AC171" s="19"/>
      <c r="AD171" s="75">
        <v>0</v>
      </c>
      <c r="AE171" s="19"/>
      <c r="AF171" s="75">
        <v>0</v>
      </c>
      <c r="AG171" s="19"/>
      <c r="AH171" s="80">
        <v>0</v>
      </c>
      <c r="AI171" s="19"/>
      <c r="AJ171" s="75">
        <v>0</v>
      </c>
      <c r="AK171" s="19"/>
      <c r="AL171" s="75">
        <f t="shared" si="11"/>
        <v>38000</v>
      </c>
      <c r="AM171" s="19"/>
      <c r="AN171" s="19"/>
      <c r="AO171" s="19"/>
      <c r="AP171" s="75">
        <v>2828538.6399999997</v>
      </c>
      <c r="AQ171" s="19"/>
      <c r="AR171" s="30">
        <v>56</v>
      </c>
    </row>
    <row r="172" spans="1:44" ht="8.85" customHeight="1" x14ac:dyDescent="0.25">
      <c r="A172" s="30">
        <v>57</v>
      </c>
      <c r="B172" s="31"/>
      <c r="C172" s="30" t="s">
        <v>186</v>
      </c>
      <c r="D172" s="31"/>
      <c r="E172" s="31"/>
      <c r="F172" s="19"/>
      <c r="G172" s="75">
        <v>0</v>
      </c>
      <c r="H172" s="19"/>
      <c r="I172" s="75">
        <v>10759</v>
      </c>
      <c r="J172" s="19"/>
      <c r="K172" s="75">
        <v>0</v>
      </c>
      <c r="L172" s="19"/>
      <c r="M172" s="75">
        <v>0</v>
      </c>
      <c r="N172" s="19"/>
      <c r="O172" s="75">
        <v>0</v>
      </c>
      <c r="P172" s="19"/>
      <c r="Q172" s="75">
        <v>0</v>
      </c>
      <c r="R172" s="19"/>
      <c r="S172" s="75">
        <v>0</v>
      </c>
      <c r="T172" s="19"/>
      <c r="U172" s="75">
        <v>0</v>
      </c>
      <c r="V172" s="19"/>
      <c r="W172" s="75">
        <f t="shared" si="10"/>
        <v>10759</v>
      </c>
      <c r="X172" s="40"/>
      <c r="Y172" s="273"/>
      <c r="Z172" s="75">
        <v>0</v>
      </c>
      <c r="AA172" s="19"/>
      <c r="AB172" s="75">
        <v>0</v>
      </c>
      <c r="AC172" s="19"/>
      <c r="AD172" s="75">
        <v>780551</v>
      </c>
      <c r="AE172" s="19"/>
      <c r="AF172" s="75">
        <v>0</v>
      </c>
      <c r="AG172" s="19"/>
      <c r="AH172" s="80">
        <v>0</v>
      </c>
      <c r="AI172" s="19"/>
      <c r="AJ172" s="75">
        <v>0</v>
      </c>
      <c r="AK172" s="19"/>
      <c r="AL172" s="75">
        <f t="shared" si="11"/>
        <v>780551</v>
      </c>
      <c r="AM172" s="19"/>
      <c r="AN172" s="19"/>
      <c r="AO172" s="19"/>
      <c r="AP172" s="75">
        <v>424798.13</v>
      </c>
      <c r="AQ172" s="19"/>
      <c r="AR172" s="30">
        <v>57</v>
      </c>
    </row>
    <row r="173" spans="1:44" ht="8.85" customHeight="1" x14ac:dyDescent="0.25">
      <c r="A173" s="30">
        <v>58</v>
      </c>
      <c r="B173" s="31"/>
      <c r="C173" s="30" t="s">
        <v>187</v>
      </c>
      <c r="D173" s="31"/>
      <c r="E173" s="31"/>
      <c r="F173" s="19"/>
      <c r="G173" s="75">
        <v>1617302</v>
      </c>
      <c r="H173" s="19"/>
      <c r="I173" s="75">
        <v>227421</v>
      </c>
      <c r="J173" s="19"/>
      <c r="K173" s="75">
        <v>0</v>
      </c>
      <c r="L173" s="19"/>
      <c r="M173" s="75">
        <v>2205</v>
      </c>
      <c r="N173" s="19"/>
      <c r="O173" s="75">
        <v>0</v>
      </c>
      <c r="P173" s="19"/>
      <c r="Q173" s="75">
        <v>0</v>
      </c>
      <c r="R173" s="19"/>
      <c r="S173" s="75">
        <v>0</v>
      </c>
      <c r="T173" s="19"/>
      <c r="U173" s="75">
        <v>108209</v>
      </c>
      <c r="V173" s="19"/>
      <c r="W173" s="75">
        <f t="shared" si="10"/>
        <v>1955137</v>
      </c>
      <c r="X173" s="40"/>
      <c r="Y173" s="273"/>
      <c r="Z173" s="75">
        <v>221182</v>
      </c>
      <c r="AA173" s="19"/>
      <c r="AB173" s="75">
        <v>0</v>
      </c>
      <c r="AC173" s="19"/>
      <c r="AD173" s="75">
        <v>5832795</v>
      </c>
      <c r="AE173" s="19"/>
      <c r="AF173" s="75">
        <v>0</v>
      </c>
      <c r="AG173" s="19"/>
      <c r="AH173" s="80">
        <v>0</v>
      </c>
      <c r="AI173" s="19"/>
      <c r="AJ173" s="75">
        <v>0</v>
      </c>
      <c r="AK173" s="19"/>
      <c r="AL173" s="75">
        <f t="shared" si="11"/>
        <v>6053977</v>
      </c>
      <c r="AM173" s="19"/>
      <c r="AN173" s="19"/>
      <c r="AO173" s="19"/>
      <c r="AP173" s="75">
        <v>575727.75</v>
      </c>
      <c r="AQ173" s="19"/>
      <c r="AR173" s="30">
        <v>58</v>
      </c>
    </row>
    <row r="174" spans="1:44" ht="8.85" customHeight="1" x14ac:dyDescent="0.25">
      <c r="A174" s="30">
        <v>59</v>
      </c>
      <c r="B174" s="31"/>
      <c r="C174" s="30" t="s">
        <v>188</v>
      </c>
      <c r="D174" s="31"/>
      <c r="E174" s="31"/>
      <c r="F174" s="19"/>
      <c r="G174" s="75">
        <v>102000</v>
      </c>
      <c r="H174" s="19"/>
      <c r="I174" s="75">
        <v>0</v>
      </c>
      <c r="J174" s="19"/>
      <c r="K174" s="75">
        <v>0</v>
      </c>
      <c r="L174" s="19"/>
      <c r="M174" s="75">
        <v>3718</v>
      </c>
      <c r="N174" s="19"/>
      <c r="O174" s="75">
        <v>0</v>
      </c>
      <c r="P174" s="19"/>
      <c r="Q174" s="75">
        <v>0</v>
      </c>
      <c r="R174" s="19"/>
      <c r="S174" s="75">
        <v>0</v>
      </c>
      <c r="T174" s="19"/>
      <c r="U174" s="75">
        <v>0</v>
      </c>
      <c r="V174" s="19"/>
      <c r="W174" s="75">
        <f t="shared" si="10"/>
        <v>105718</v>
      </c>
      <c r="X174" s="40"/>
      <c r="Y174" s="273"/>
      <c r="Z174" s="75">
        <v>0</v>
      </c>
      <c r="AA174" s="19"/>
      <c r="AB174" s="75">
        <v>0</v>
      </c>
      <c r="AC174" s="19"/>
      <c r="AD174" s="75">
        <v>1613214</v>
      </c>
      <c r="AE174" s="19"/>
      <c r="AF174" s="75">
        <v>0</v>
      </c>
      <c r="AG174" s="19"/>
      <c r="AH174" s="80">
        <v>0</v>
      </c>
      <c r="AI174" s="19"/>
      <c r="AJ174" s="75">
        <v>0</v>
      </c>
      <c r="AK174" s="19"/>
      <c r="AL174" s="75">
        <f t="shared" si="11"/>
        <v>1613214</v>
      </c>
      <c r="AM174" s="19"/>
      <c r="AN174" s="19"/>
      <c r="AO174" s="19"/>
      <c r="AP174" s="75">
        <v>18507.780000000002</v>
      </c>
      <c r="AQ174" s="19"/>
      <c r="AR174" s="30">
        <v>59</v>
      </c>
    </row>
    <row r="175" spans="1:44" ht="8.85" customHeight="1" x14ac:dyDescent="0.25">
      <c r="A175" s="30">
        <v>60</v>
      </c>
      <c r="B175" s="31"/>
      <c r="C175" s="30" t="s">
        <v>189</v>
      </c>
      <c r="D175" s="31"/>
      <c r="E175" s="31"/>
      <c r="F175" s="19"/>
      <c r="G175" s="75">
        <v>0</v>
      </c>
      <c r="H175" s="19"/>
      <c r="I175" s="75">
        <v>0</v>
      </c>
      <c r="J175" s="19"/>
      <c r="K175" s="75">
        <v>133476</v>
      </c>
      <c r="L175" s="19"/>
      <c r="M175" s="75">
        <v>10142</v>
      </c>
      <c r="N175" s="19"/>
      <c r="O175" s="75">
        <v>49141</v>
      </c>
      <c r="P175" s="19"/>
      <c r="Q175" s="75">
        <v>8894296</v>
      </c>
      <c r="R175" s="19"/>
      <c r="S175" s="75">
        <v>0</v>
      </c>
      <c r="T175" s="19"/>
      <c r="U175" s="75">
        <v>4712</v>
      </c>
      <c r="V175" s="19"/>
      <c r="W175" s="75">
        <f t="shared" si="10"/>
        <v>9091767</v>
      </c>
      <c r="X175" s="40"/>
      <c r="Y175" s="273"/>
      <c r="Z175" s="75">
        <v>476087</v>
      </c>
      <c r="AA175" s="19"/>
      <c r="AB175" s="75">
        <v>0</v>
      </c>
      <c r="AC175" s="19"/>
      <c r="AD175" s="75">
        <v>3911603</v>
      </c>
      <c r="AE175" s="19"/>
      <c r="AF175" s="75">
        <v>0</v>
      </c>
      <c r="AG175" s="19"/>
      <c r="AH175" s="80">
        <v>2975</v>
      </c>
      <c r="AI175" s="19"/>
      <c r="AJ175" s="75">
        <v>0</v>
      </c>
      <c r="AK175" s="19"/>
      <c r="AL175" s="75">
        <f t="shared" si="11"/>
        <v>4390665</v>
      </c>
      <c r="AM175" s="19"/>
      <c r="AN175" s="19"/>
      <c r="AO175" s="19"/>
      <c r="AP175" s="75">
        <v>11900222.669999998</v>
      </c>
      <c r="AQ175" s="19"/>
      <c r="AR175" s="30">
        <v>60</v>
      </c>
    </row>
    <row r="176" spans="1:44" ht="8.85" customHeight="1" x14ac:dyDescent="0.25">
      <c r="A176" s="37"/>
      <c r="B176" s="31"/>
      <c r="C176" s="30"/>
      <c r="D176" s="31"/>
      <c r="E176" s="31"/>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37"/>
    </row>
    <row r="177" spans="1:44" ht="8.85" customHeight="1" x14ac:dyDescent="0.25">
      <c r="A177" s="30">
        <v>61</v>
      </c>
      <c r="B177" s="31"/>
      <c r="C177" s="30" t="s">
        <v>190</v>
      </c>
      <c r="D177" s="31"/>
      <c r="E177" s="31"/>
      <c r="F177" s="19"/>
      <c r="G177" s="75">
        <v>0</v>
      </c>
      <c r="H177" s="19"/>
      <c r="I177" s="75">
        <v>0</v>
      </c>
      <c r="J177" s="19"/>
      <c r="K177" s="75">
        <v>0</v>
      </c>
      <c r="L177" s="19"/>
      <c r="M177" s="75">
        <v>4896</v>
      </c>
      <c r="N177" s="19"/>
      <c r="O177" s="75">
        <v>0</v>
      </c>
      <c r="P177" s="19"/>
      <c r="Q177" s="75">
        <v>0</v>
      </c>
      <c r="R177" s="19"/>
      <c r="S177" s="75">
        <v>0</v>
      </c>
      <c r="T177" s="19"/>
      <c r="U177" s="75">
        <v>0</v>
      </c>
      <c r="V177" s="19"/>
      <c r="W177" s="75">
        <f t="shared" si="10"/>
        <v>4896</v>
      </c>
      <c r="X177" s="40"/>
      <c r="Y177" s="273"/>
      <c r="Z177" s="75">
        <v>0</v>
      </c>
      <c r="AA177" s="19"/>
      <c r="AB177" s="75">
        <v>0</v>
      </c>
      <c r="AC177" s="19"/>
      <c r="AD177" s="75">
        <v>3175469</v>
      </c>
      <c r="AE177" s="19"/>
      <c r="AF177" s="75">
        <v>0</v>
      </c>
      <c r="AG177" s="19"/>
      <c r="AH177" s="80">
        <v>0</v>
      </c>
      <c r="AI177" s="19"/>
      <c r="AJ177" s="75">
        <v>0</v>
      </c>
      <c r="AK177" s="19"/>
      <c r="AL177" s="75">
        <f t="shared" si="11"/>
        <v>3175469</v>
      </c>
      <c r="AM177" s="19"/>
      <c r="AN177" s="19"/>
      <c r="AO177" s="19"/>
      <c r="AP177" s="75">
        <v>150388.54999999999</v>
      </c>
      <c r="AQ177" s="19"/>
      <c r="AR177" s="30">
        <v>61</v>
      </c>
    </row>
    <row r="178" spans="1:44" ht="8.85" customHeight="1" x14ac:dyDescent="0.25">
      <c r="A178" s="30">
        <v>62</v>
      </c>
      <c r="B178" s="31"/>
      <c r="C178" s="30" t="s">
        <v>191</v>
      </c>
      <c r="D178" s="31"/>
      <c r="E178" s="31"/>
      <c r="F178" s="19"/>
      <c r="G178" s="75">
        <v>220031</v>
      </c>
      <c r="H178" s="19"/>
      <c r="I178" s="75">
        <v>0</v>
      </c>
      <c r="J178" s="19"/>
      <c r="K178" s="75">
        <v>2246000</v>
      </c>
      <c r="L178" s="19"/>
      <c r="M178" s="75">
        <v>4387</v>
      </c>
      <c r="N178" s="19"/>
      <c r="O178" s="75">
        <v>0</v>
      </c>
      <c r="P178" s="19"/>
      <c r="Q178" s="75">
        <v>0</v>
      </c>
      <c r="R178" s="19"/>
      <c r="S178" s="75">
        <v>0</v>
      </c>
      <c r="T178" s="19"/>
      <c r="U178" s="75">
        <v>318944</v>
      </c>
      <c r="V178" s="19"/>
      <c r="W178" s="75">
        <f t="shared" si="10"/>
        <v>2789362</v>
      </c>
      <c r="X178" s="40"/>
      <c r="Y178" s="273"/>
      <c r="Z178" s="75">
        <v>1822499</v>
      </c>
      <c r="AA178" s="19"/>
      <c r="AB178" s="75">
        <v>0</v>
      </c>
      <c r="AC178" s="19"/>
      <c r="AD178" s="75">
        <v>4418625</v>
      </c>
      <c r="AE178" s="19"/>
      <c r="AF178" s="75">
        <v>0</v>
      </c>
      <c r="AG178" s="19"/>
      <c r="AH178" s="80">
        <v>0</v>
      </c>
      <c r="AI178" s="19"/>
      <c r="AJ178" s="75">
        <v>0</v>
      </c>
      <c r="AK178" s="19"/>
      <c r="AL178" s="75">
        <f t="shared" si="11"/>
        <v>6241124</v>
      </c>
      <c r="AM178" s="19"/>
      <c r="AN178" s="19"/>
      <c r="AO178" s="19"/>
      <c r="AP178" s="75">
        <v>106251.36</v>
      </c>
      <c r="AQ178" s="19"/>
      <c r="AR178" s="30">
        <v>62</v>
      </c>
    </row>
    <row r="179" spans="1:44" ht="8.85" customHeight="1" x14ac:dyDescent="0.25">
      <c r="A179" s="30">
        <v>63</v>
      </c>
      <c r="B179" s="31"/>
      <c r="C179" s="30" t="s">
        <v>192</v>
      </c>
      <c r="D179" s="31"/>
      <c r="E179" s="31"/>
      <c r="F179" s="19"/>
      <c r="G179" s="75">
        <v>0</v>
      </c>
      <c r="H179" s="19"/>
      <c r="I179" s="75">
        <v>22010</v>
      </c>
      <c r="J179" s="19"/>
      <c r="K179" s="75">
        <v>0</v>
      </c>
      <c r="L179" s="19"/>
      <c r="M179" s="75">
        <v>0</v>
      </c>
      <c r="N179" s="19"/>
      <c r="O179" s="75">
        <v>0</v>
      </c>
      <c r="P179" s="19"/>
      <c r="Q179" s="75">
        <v>1073637</v>
      </c>
      <c r="R179" s="19"/>
      <c r="S179" s="75">
        <v>0</v>
      </c>
      <c r="T179" s="19"/>
      <c r="U179" s="75">
        <v>2144</v>
      </c>
      <c r="V179" s="19"/>
      <c r="W179" s="75">
        <f t="shared" si="10"/>
        <v>1097791</v>
      </c>
      <c r="X179" s="40"/>
      <c r="Y179" s="273"/>
      <c r="Z179" s="75">
        <v>98544</v>
      </c>
      <c r="AA179" s="19"/>
      <c r="AB179" s="75">
        <v>0</v>
      </c>
      <c r="AC179" s="19"/>
      <c r="AD179" s="75">
        <v>77528</v>
      </c>
      <c r="AE179" s="19"/>
      <c r="AF179" s="75">
        <v>0</v>
      </c>
      <c r="AG179" s="19"/>
      <c r="AH179" s="80">
        <v>0</v>
      </c>
      <c r="AI179" s="19"/>
      <c r="AJ179" s="75">
        <v>0</v>
      </c>
      <c r="AK179" s="19"/>
      <c r="AL179" s="75">
        <f t="shared" si="11"/>
        <v>176072</v>
      </c>
      <c r="AM179" s="19"/>
      <c r="AN179" s="19"/>
      <c r="AO179" s="19"/>
      <c r="AP179" s="75">
        <v>2192400.1399999997</v>
      </c>
      <c r="AQ179" s="19"/>
      <c r="AR179" s="30">
        <v>63</v>
      </c>
    </row>
    <row r="180" spans="1:44" ht="8.85" customHeight="1" x14ac:dyDescent="0.25">
      <c r="A180" s="30">
        <v>64</v>
      </c>
      <c r="B180" s="31"/>
      <c r="C180" s="30" t="s">
        <v>193</v>
      </c>
      <c r="D180" s="31"/>
      <c r="E180" s="31"/>
      <c r="F180" s="19"/>
      <c r="G180" s="75">
        <v>0</v>
      </c>
      <c r="H180" s="19"/>
      <c r="I180" s="75">
        <v>0</v>
      </c>
      <c r="J180" s="19"/>
      <c r="K180" s="75">
        <v>0</v>
      </c>
      <c r="L180" s="19"/>
      <c r="M180" s="75">
        <v>0</v>
      </c>
      <c r="N180" s="19"/>
      <c r="O180" s="75">
        <v>0</v>
      </c>
      <c r="P180" s="19"/>
      <c r="Q180" s="75">
        <v>27774</v>
      </c>
      <c r="R180" s="19"/>
      <c r="S180" s="75">
        <v>0</v>
      </c>
      <c r="T180" s="19"/>
      <c r="U180" s="75">
        <v>0</v>
      </c>
      <c r="V180" s="19"/>
      <c r="W180" s="75">
        <f t="shared" si="10"/>
        <v>27774</v>
      </c>
      <c r="X180" s="40"/>
      <c r="Y180" s="273"/>
      <c r="Z180" s="75">
        <v>27774</v>
      </c>
      <c r="AA180" s="19"/>
      <c r="AB180" s="75">
        <v>0</v>
      </c>
      <c r="AC180" s="19"/>
      <c r="AD180" s="75">
        <v>0</v>
      </c>
      <c r="AE180" s="19"/>
      <c r="AF180" s="75">
        <v>0</v>
      </c>
      <c r="AG180" s="19"/>
      <c r="AH180" s="80">
        <v>0</v>
      </c>
      <c r="AI180" s="19"/>
      <c r="AJ180" s="75">
        <v>0</v>
      </c>
      <c r="AK180" s="19"/>
      <c r="AL180" s="75">
        <f t="shared" si="11"/>
        <v>27774</v>
      </c>
      <c r="AM180" s="19"/>
      <c r="AN180" s="19"/>
      <c r="AO180" s="19"/>
      <c r="AP180" s="75">
        <v>124610.99</v>
      </c>
      <c r="AQ180" s="19"/>
      <c r="AR180" s="30">
        <v>64</v>
      </c>
    </row>
    <row r="181" spans="1:44" ht="8.85" customHeight="1" x14ac:dyDescent="0.25">
      <c r="A181" s="30">
        <v>65</v>
      </c>
      <c r="B181" s="31"/>
      <c r="C181" s="30" t="s">
        <v>194</v>
      </c>
      <c r="D181" s="31"/>
      <c r="E181" s="31"/>
      <c r="F181" s="19"/>
      <c r="G181" s="75">
        <v>0</v>
      </c>
      <c r="H181" s="19"/>
      <c r="I181" s="75">
        <v>0</v>
      </c>
      <c r="J181" s="19"/>
      <c r="K181" s="75">
        <v>0</v>
      </c>
      <c r="L181" s="19"/>
      <c r="M181" s="75">
        <v>0</v>
      </c>
      <c r="N181" s="19"/>
      <c r="O181" s="75">
        <v>308129</v>
      </c>
      <c r="P181" s="19"/>
      <c r="Q181" s="75">
        <v>0</v>
      </c>
      <c r="R181" s="19"/>
      <c r="S181" s="75">
        <v>0</v>
      </c>
      <c r="T181" s="19"/>
      <c r="U181" s="75">
        <v>0</v>
      </c>
      <c r="V181" s="19"/>
      <c r="W181" s="75">
        <f t="shared" si="10"/>
        <v>308129</v>
      </c>
      <c r="X181" s="40"/>
      <c r="Y181" s="273"/>
      <c r="Z181" s="75">
        <v>0</v>
      </c>
      <c r="AA181" s="19"/>
      <c r="AB181" s="75">
        <v>0</v>
      </c>
      <c r="AC181" s="19"/>
      <c r="AD181" s="75">
        <v>0</v>
      </c>
      <c r="AE181" s="19"/>
      <c r="AF181" s="75">
        <v>0</v>
      </c>
      <c r="AG181" s="19"/>
      <c r="AH181" s="80">
        <v>0</v>
      </c>
      <c r="AI181" s="19"/>
      <c r="AJ181" s="75">
        <v>0</v>
      </c>
      <c r="AK181" s="19"/>
      <c r="AL181" s="75">
        <f t="shared" si="11"/>
        <v>0</v>
      </c>
      <c r="AM181" s="19"/>
      <c r="AN181" s="19"/>
      <c r="AO181" s="19"/>
      <c r="AP181" s="75">
        <v>5842856.7499999991</v>
      </c>
      <c r="AQ181" s="19"/>
      <c r="AR181" s="30">
        <v>65</v>
      </c>
    </row>
    <row r="182" spans="1:44" ht="8.85" customHeight="1" x14ac:dyDescent="0.25">
      <c r="A182" s="37"/>
      <c r="B182" s="31"/>
      <c r="C182" s="30"/>
      <c r="D182" s="31"/>
      <c r="E182" s="31"/>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37"/>
    </row>
    <row r="183" spans="1:44" ht="8.85" customHeight="1" x14ac:dyDescent="0.25">
      <c r="A183" s="30">
        <v>66</v>
      </c>
      <c r="B183" s="31"/>
      <c r="C183" s="30" t="s">
        <v>195</v>
      </c>
      <c r="D183" s="31"/>
      <c r="E183" s="31"/>
      <c r="F183" s="19"/>
      <c r="G183" s="75">
        <v>1958249</v>
      </c>
      <c r="H183" s="19"/>
      <c r="I183" s="75">
        <v>0</v>
      </c>
      <c r="J183" s="19"/>
      <c r="K183" s="75">
        <v>27243273</v>
      </c>
      <c r="L183" s="19"/>
      <c r="M183" s="75">
        <v>142455</v>
      </c>
      <c r="N183" s="19"/>
      <c r="O183" s="75">
        <v>0</v>
      </c>
      <c r="P183" s="19"/>
      <c r="Q183" s="75">
        <v>3515753</v>
      </c>
      <c r="R183" s="19"/>
      <c r="S183" s="75">
        <v>0</v>
      </c>
      <c r="T183" s="19"/>
      <c r="U183" s="75">
        <v>20000</v>
      </c>
      <c r="V183" s="19"/>
      <c r="W183" s="75">
        <f t="shared" si="10"/>
        <v>32879730</v>
      </c>
      <c r="X183" s="40"/>
      <c r="Y183" s="273"/>
      <c r="Z183" s="75">
        <v>0</v>
      </c>
      <c r="AA183" s="19"/>
      <c r="AB183" s="75">
        <v>0</v>
      </c>
      <c r="AC183" s="19"/>
      <c r="AD183" s="75">
        <v>357511</v>
      </c>
      <c r="AE183" s="19"/>
      <c r="AF183" s="75">
        <v>0</v>
      </c>
      <c r="AG183" s="19"/>
      <c r="AH183" s="80">
        <v>735020</v>
      </c>
      <c r="AI183" s="19"/>
      <c r="AJ183" s="75">
        <v>0</v>
      </c>
      <c r="AK183" s="19"/>
      <c r="AL183" s="75">
        <f t="shared" si="11"/>
        <v>1092531</v>
      </c>
      <c r="AM183" s="19"/>
      <c r="AN183" s="19"/>
      <c r="AO183" s="19"/>
      <c r="AP183" s="75">
        <v>1515229.11</v>
      </c>
      <c r="AQ183" s="19"/>
      <c r="AR183" s="30">
        <v>66</v>
      </c>
    </row>
    <row r="184" spans="1:44" ht="8.85" customHeight="1" x14ac:dyDescent="0.25">
      <c r="A184" s="30">
        <v>67</v>
      </c>
      <c r="B184" s="31"/>
      <c r="C184" s="30" t="s">
        <v>196</v>
      </c>
      <c r="D184" s="31"/>
      <c r="E184" s="31"/>
      <c r="F184" s="19"/>
      <c r="G184" s="75">
        <v>0</v>
      </c>
      <c r="H184" s="19"/>
      <c r="I184" s="75">
        <v>0</v>
      </c>
      <c r="J184" s="19"/>
      <c r="K184" s="75">
        <v>3027000</v>
      </c>
      <c r="L184" s="19"/>
      <c r="M184" s="75">
        <v>33</v>
      </c>
      <c r="N184" s="19"/>
      <c r="O184" s="75">
        <v>0</v>
      </c>
      <c r="P184" s="19"/>
      <c r="Q184" s="75">
        <v>399454</v>
      </c>
      <c r="R184" s="19"/>
      <c r="S184" s="75">
        <v>0</v>
      </c>
      <c r="T184" s="19"/>
      <c r="U184" s="75">
        <v>0</v>
      </c>
      <c r="V184" s="19"/>
      <c r="W184" s="75">
        <f t="shared" si="10"/>
        <v>3426487</v>
      </c>
      <c r="X184" s="40"/>
      <c r="Y184" s="273"/>
      <c r="Z184" s="75">
        <v>155353</v>
      </c>
      <c r="AA184" s="19"/>
      <c r="AB184" s="75">
        <v>0</v>
      </c>
      <c r="AC184" s="19"/>
      <c r="AD184" s="75">
        <v>1576043</v>
      </c>
      <c r="AE184" s="19"/>
      <c r="AF184" s="75">
        <v>0</v>
      </c>
      <c r="AG184" s="19"/>
      <c r="AH184" s="80">
        <v>750403</v>
      </c>
      <c r="AI184" s="19"/>
      <c r="AJ184" s="75">
        <v>0</v>
      </c>
      <c r="AK184" s="19"/>
      <c r="AL184" s="75">
        <f t="shared" si="11"/>
        <v>2481799</v>
      </c>
      <c r="AM184" s="19"/>
      <c r="AN184" s="19"/>
      <c r="AO184" s="19"/>
      <c r="AP184" s="75">
        <v>184788.57</v>
      </c>
      <c r="AQ184" s="19"/>
      <c r="AR184" s="30">
        <v>67</v>
      </c>
    </row>
    <row r="185" spans="1:44" ht="8.85" customHeight="1" x14ac:dyDescent="0.25">
      <c r="A185" s="30">
        <v>68</v>
      </c>
      <c r="B185" s="31"/>
      <c r="C185" s="30" t="s">
        <v>197</v>
      </c>
      <c r="D185" s="31"/>
      <c r="E185" s="31"/>
      <c r="F185" s="19"/>
      <c r="G185" s="75">
        <v>0</v>
      </c>
      <c r="H185" s="19"/>
      <c r="I185" s="75">
        <v>0</v>
      </c>
      <c r="J185" s="19"/>
      <c r="K185" s="75">
        <v>0</v>
      </c>
      <c r="L185" s="19"/>
      <c r="M185" s="75">
        <v>0</v>
      </c>
      <c r="N185" s="19"/>
      <c r="O185" s="75">
        <v>0</v>
      </c>
      <c r="P185" s="19"/>
      <c r="Q185" s="75">
        <v>800553</v>
      </c>
      <c r="R185" s="19"/>
      <c r="S185" s="75">
        <v>0</v>
      </c>
      <c r="T185" s="19"/>
      <c r="U185" s="75">
        <v>0</v>
      </c>
      <c r="V185" s="19"/>
      <c r="W185" s="75">
        <f t="shared" si="10"/>
        <v>800553</v>
      </c>
      <c r="X185" s="40"/>
      <c r="Y185" s="273"/>
      <c r="Z185" s="75">
        <v>0</v>
      </c>
      <c r="AA185" s="19"/>
      <c r="AB185" s="75">
        <v>0</v>
      </c>
      <c r="AC185" s="19"/>
      <c r="AD185" s="75">
        <v>800553</v>
      </c>
      <c r="AE185" s="19"/>
      <c r="AF185" s="75">
        <v>0</v>
      </c>
      <c r="AG185" s="19"/>
      <c r="AH185" s="80">
        <v>0</v>
      </c>
      <c r="AI185" s="19"/>
      <c r="AJ185" s="75">
        <v>0</v>
      </c>
      <c r="AK185" s="19"/>
      <c r="AL185" s="75">
        <f t="shared" si="11"/>
        <v>800553</v>
      </c>
      <c r="AM185" s="19"/>
      <c r="AN185" s="19"/>
      <c r="AO185" s="19"/>
      <c r="AP185" s="75">
        <v>897755.56</v>
      </c>
      <c r="AQ185" s="19"/>
      <c r="AR185" s="30">
        <v>68</v>
      </c>
    </row>
    <row r="186" spans="1:44" ht="8.85" customHeight="1" x14ac:dyDescent="0.25">
      <c r="A186" s="30">
        <v>69</v>
      </c>
      <c r="B186" s="31"/>
      <c r="C186" s="30" t="s">
        <v>198</v>
      </c>
      <c r="D186" s="31"/>
      <c r="E186" s="31"/>
      <c r="F186" s="19"/>
      <c r="G186" s="75">
        <v>0</v>
      </c>
      <c r="H186" s="19"/>
      <c r="I186" s="75">
        <v>0</v>
      </c>
      <c r="J186" s="19"/>
      <c r="K186" s="75">
        <v>0</v>
      </c>
      <c r="L186" s="19"/>
      <c r="M186" s="75">
        <v>0</v>
      </c>
      <c r="N186" s="19"/>
      <c r="O186" s="75">
        <v>0</v>
      </c>
      <c r="P186" s="19"/>
      <c r="Q186" s="75">
        <v>5917781</v>
      </c>
      <c r="R186" s="19"/>
      <c r="S186" s="75">
        <v>0</v>
      </c>
      <c r="T186" s="19"/>
      <c r="U186" s="75">
        <v>0</v>
      </c>
      <c r="V186" s="19"/>
      <c r="W186" s="75">
        <f t="shared" si="10"/>
        <v>5917781</v>
      </c>
      <c r="X186" s="40"/>
      <c r="Y186" s="273"/>
      <c r="Z186" s="75">
        <v>0</v>
      </c>
      <c r="AA186" s="19"/>
      <c r="AB186" s="75">
        <v>0</v>
      </c>
      <c r="AC186" s="19"/>
      <c r="AD186" s="75">
        <v>5917781</v>
      </c>
      <c r="AE186" s="19"/>
      <c r="AF186" s="75">
        <v>0</v>
      </c>
      <c r="AG186" s="19"/>
      <c r="AH186" s="80">
        <v>0</v>
      </c>
      <c r="AI186" s="19"/>
      <c r="AJ186" s="75">
        <v>0</v>
      </c>
      <c r="AK186" s="19"/>
      <c r="AL186" s="75">
        <f t="shared" si="11"/>
        <v>5917781</v>
      </c>
      <c r="AM186" s="19"/>
      <c r="AN186" s="19"/>
      <c r="AO186" s="19"/>
      <c r="AP186" s="75">
        <v>6156922.4600000009</v>
      </c>
      <c r="AQ186" s="19"/>
      <c r="AR186" s="30">
        <v>69</v>
      </c>
    </row>
    <row r="187" spans="1:44" ht="8.85" customHeight="1" x14ac:dyDescent="0.25">
      <c r="A187" s="30">
        <v>70</v>
      </c>
      <c r="B187" s="31"/>
      <c r="C187" s="30" t="s">
        <v>199</v>
      </c>
      <c r="D187" s="31"/>
      <c r="E187" s="31"/>
      <c r="F187" s="19"/>
      <c r="G187" s="75">
        <v>0</v>
      </c>
      <c r="H187" s="19"/>
      <c r="I187" s="75">
        <v>0</v>
      </c>
      <c r="J187" s="19"/>
      <c r="K187" s="75">
        <v>700000</v>
      </c>
      <c r="L187" s="19"/>
      <c r="M187" s="75">
        <v>0</v>
      </c>
      <c r="N187" s="19"/>
      <c r="O187" s="75">
        <v>69160</v>
      </c>
      <c r="P187" s="19"/>
      <c r="Q187" s="75">
        <v>0</v>
      </c>
      <c r="R187" s="19"/>
      <c r="S187" s="75">
        <v>0</v>
      </c>
      <c r="T187" s="19"/>
      <c r="U187" s="75">
        <v>55454284</v>
      </c>
      <c r="V187" s="19"/>
      <c r="W187" s="75">
        <f t="shared" si="10"/>
        <v>56223444</v>
      </c>
      <c r="X187" s="40"/>
      <c r="Y187" s="273"/>
      <c r="Z187" s="75">
        <v>11823104</v>
      </c>
      <c r="AA187" s="19"/>
      <c r="AB187" s="75">
        <v>0</v>
      </c>
      <c r="AC187" s="19"/>
      <c r="AD187" s="75">
        <v>4867959</v>
      </c>
      <c r="AE187" s="19"/>
      <c r="AF187" s="75">
        <v>0</v>
      </c>
      <c r="AG187" s="19"/>
      <c r="AH187" s="80">
        <v>0</v>
      </c>
      <c r="AI187" s="19"/>
      <c r="AJ187" s="75">
        <v>0</v>
      </c>
      <c r="AK187" s="19"/>
      <c r="AL187" s="75">
        <f t="shared" si="11"/>
        <v>16691063</v>
      </c>
      <c r="AM187" s="19"/>
      <c r="AN187" s="19"/>
      <c r="AO187" s="19"/>
      <c r="AP187" s="75">
        <v>3828156.6000000006</v>
      </c>
      <c r="AQ187" s="19"/>
      <c r="AR187" s="30">
        <v>70</v>
      </c>
    </row>
    <row r="188" spans="1:44" ht="8.85" customHeight="1" x14ac:dyDescent="0.25">
      <c r="A188" s="37"/>
      <c r="B188" s="31"/>
      <c r="C188" s="30"/>
      <c r="D188" s="31"/>
      <c r="E188" s="31"/>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37"/>
    </row>
    <row r="189" spans="1:44" ht="8.85" customHeight="1" x14ac:dyDescent="0.25">
      <c r="A189" s="30">
        <v>71</v>
      </c>
      <c r="B189" s="31"/>
      <c r="C189" s="30" t="s">
        <v>200</v>
      </c>
      <c r="D189" s="31"/>
      <c r="E189" s="31"/>
      <c r="F189" s="19"/>
      <c r="G189" s="75">
        <v>0</v>
      </c>
      <c r="H189" s="19"/>
      <c r="I189" s="75">
        <v>0</v>
      </c>
      <c r="J189" s="19"/>
      <c r="K189" s="75">
        <v>0</v>
      </c>
      <c r="L189" s="19"/>
      <c r="M189" s="75">
        <v>10627</v>
      </c>
      <c r="N189" s="19"/>
      <c r="O189" s="75">
        <v>0</v>
      </c>
      <c r="P189" s="19"/>
      <c r="Q189" s="75">
        <v>142819</v>
      </c>
      <c r="R189" s="19"/>
      <c r="S189" s="75">
        <v>0</v>
      </c>
      <c r="T189" s="19"/>
      <c r="U189" s="75">
        <v>258495</v>
      </c>
      <c r="V189" s="19"/>
      <c r="W189" s="75">
        <f t="shared" ref="W189:W211" si="12">SUM(G189:U189)</f>
        <v>411941</v>
      </c>
      <c r="X189" s="40"/>
      <c r="Y189" s="273"/>
      <c r="Z189" s="75">
        <v>313171</v>
      </c>
      <c r="AA189" s="19"/>
      <c r="AB189" s="75">
        <v>0</v>
      </c>
      <c r="AC189" s="19"/>
      <c r="AD189" s="75">
        <v>486154</v>
      </c>
      <c r="AE189" s="19"/>
      <c r="AF189" s="75">
        <v>0</v>
      </c>
      <c r="AG189" s="19"/>
      <c r="AH189" s="80">
        <v>0</v>
      </c>
      <c r="AI189" s="19"/>
      <c r="AJ189" s="75">
        <v>0</v>
      </c>
      <c r="AK189" s="19"/>
      <c r="AL189" s="75">
        <f t="shared" ref="AL189:AL211" si="13">SUM(Z189:AJ189)</f>
        <v>799325</v>
      </c>
      <c r="AM189" s="19"/>
      <c r="AN189" s="19"/>
      <c r="AO189" s="19"/>
      <c r="AP189" s="75">
        <v>1164240.47</v>
      </c>
      <c r="AQ189" s="19"/>
      <c r="AR189" s="30">
        <v>71</v>
      </c>
    </row>
    <row r="190" spans="1:44" ht="8.85" customHeight="1" x14ac:dyDescent="0.25">
      <c r="A190" s="30">
        <v>72</v>
      </c>
      <c r="B190" s="31"/>
      <c r="C190" s="30" t="s">
        <v>201</v>
      </c>
      <c r="D190" s="31"/>
      <c r="E190" s="31"/>
      <c r="F190" s="19"/>
      <c r="G190" s="75">
        <v>0</v>
      </c>
      <c r="H190" s="19"/>
      <c r="I190" s="75">
        <v>0</v>
      </c>
      <c r="J190" s="19"/>
      <c r="K190" s="75">
        <v>10000000</v>
      </c>
      <c r="L190" s="19"/>
      <c r="M190" s="75">
        <v>67048</v>
      </c>
      <c r="N190" s="19"/>
      <c r="O190" s="75">
        <v>0</v>
      </c>
      <c r="P190" s="19"/>
      <c r="Q190" s="75">
        <v>786393</v>
      </c>
      <c r="R190" s="19"/>
      <c r="S190" s="75">
        <v>0</v>
      </c>
      <c r="T190" s="19"/>
      <c r="U190" s="75">
        <v>432839</v>
      </c>
      <c r="V190" s="19"/>
      <c r="W190" s="75">
        <f t="shared" si="12"/>
        <v>11286280</v>
      </c>
      <c r="X190" s="40"/>
      <c r="Y190" s="273"/>
      <c r="Z190" s="75">
        <v>673295</v>
      </c>
      <c r="AA190" s="19"/>
      <c r="AB190" s="75">
        <v>0</v>
      </c>
      <c r="AC190" s="19"/>
      <c r="AD190" s="75">
        <v>4390541</v>
      </c>
      <c r="AE190" s="19"/>
      <c r="AF190" s="75">
        <v>0</v>
      </c>
      <c r="AG190" s="19"/>
      <c r="AH190" s="80">
        <v>0</v>
      </c>
      <c r="AI190" s="19"/>
      <c r="AJ190" s="75">
        <v>0</v>
      </c>
      <c r="AK190" s="19"/>
      <c r="AL190" s="75">
        <f t="shared" si="13"/>
        <v>5063836</v>
      </c>
      <c r="AM190" s="19"/>
      <c r="AN190" s="19"/>
      <c r="AO190" s="19"/>
      <c r="AP190" s="75">
        <v>486053.96</v>
      </c>
      <c r="AQ190" s="19"/>
      <c r="AR190" s="30">
        <v>72</v>
      </c>
    </row>
    <row r="191" spans="1:44" ht="8.85" customHeight="1" x14ac:dyDescent="0.25">
      <c r="A191" s="30">
        <v>73</v>
      </c>
      <c r="B191" s="31"/>
      <c r="C191" s="30" t="s">
        <v>202</v>
      </c>
      <c r="D191" s="31"/>
      <c r="E191" s="31"/>
      <c r="F191" s="19"/>
      <c r="G191" s="75">
        <v>12510000</v>
      </c>
      <c r="H191" s="19"/>
      <c r="I191" s="75">
        <v>18422000</v>
      </c>
      <c r="J191" s="19"/>
      <c r="K191" s="75">
        <v>78852000</v>
      </c>
      <c r="L191" s="19"/>
      <c r="M191" s="75">
        <v>1408000</v>
      </c>
      <c r="N191" s="19"/>
      <c r="O191" s="75">
        <v>0</v>
      </c>
      <c r="P191" s="19"/>
      <c r="Q191" s="75">
        <v>90986000</v>
      </c>
      <c r="R191" s="19"/>
      <c r="S191" s="75">
        <v>13818000</v>
      </c>
      <c r="T191" s="19"/>
      <c r="U191" s="75">
        <v>7666000</v>
      </c>
      <c r="V191" s="19"/>
      <c r="W191" s="75">
        <f t="shared" si="12"/>
        <v>223662000</v>
      </c>
      <c r="X191" s="40"/>
      <c r="Y191" s="273"/>
      <c r="Z191" s="75">
        <v>155566000</v>
      </c>
      <c r="AA191" s="19"/>
      <c r="AB191" s="75">
        <v>47833000</v>
      </c>
      <c r="AC191" s="19"/>
      <c r="AD191" s="75">
        <v>47841000</v>
      </c>
      <c r="AE191" s="19"/>
      <c r="AF191" s="75">
        <v>0</v>
      </c>
      <c r="AG191" s="19"/>
      <c r="AH191" s="80">
        <v>12798000</v>
      </c>
      <c r="AI191" s="19"/>
      <c r="AJ191" s="75">
        <v>0</v>
      </c>
      <c r="AK191" s="19"/>
      <c r="AL191" s="75">
        <f t="shared" si="13"/>
        <v>264038000</v>
      </c>
      <c r="AM191" s="19"/>
      <c r="AN191" s="19"/>
      <c r="AO191" s="19"/>
      <c r="AP191" s="75">
        <v>63589427.560000002</v>
      </c>
      <c r="AQ191" s="19"/>
      <c r="AR191" s="30">
        <v>73</v>
      </c>
    </row>
    <row r="192" spans="1:44" ht="8.85" customHeight="1" x14ac:dyDescent="0.25">
      <c r="A192" s="30">
        <v>74</v>
      </c>
      <c r="B192" s="31"/>
      <c r="C192" s="30" t="s">
        <v>203</v>
      </c>
      <c r="D192" s="31"/>
      <c r="E192" s="31"/>
      <c r="F192" s="19"/>
      <c r="G192" s="75">
        <v>339160</v>
      </c>
      <c r="H192" s="19"/>
      <c r="I192" s="75">
        <v>680047</v>
      </c>
      <c r="J192" s="19"/>
      <c r="K192" s="75">
        <v>0</v>
      </c>
      <c r="L192" s="19"/>
      <c r="M192" s="75">
        <v>410</v>
      </c>
      <c r="N192" s="19"/>
      <c r="O192" s="75">
        <v>0</v>
      </c>
      <c r="P192" s="19"/>
      <c r="Q192" s="75">
        <v>2169027</v>
      </c>
      <c r="R192" s="19"/>
      <c r="S192" s="75">
        <v>0</v>
      </c>
      <c r="T192" s="19"/>
      <c r="U192" s="75">
        <v>75000</v>
      </c>
      <c r="V192" s="19"/>
      <c r="W192" s="75">
        <f t="shared" si="12"/>
        <v>3263644</v>
      </c>
      <c r="X192" s="40"/>
      <c r="Y192" s="273"/>
      <c r="Z192" s="75">
        <v>301628</v>
      </c>
      <c r="AA192" s="19"/>
      <c r="AB192" s="75">
        <v>0</v>
      </c>
      <c r="AC192" s="19"/>
      <c r="AD192" s="75">
        <v>2615621</v>
      </c>
      <c r="AE192" s="19"/>
      <c r="AF192" s="75">
        <v>0</v>
      </c>
      <c r="AG192" s="19"/>
      <c r="AH192" s="80">
        <v>346395</v>
      </c>
      <c r="AI192" s="19"/>
      <c r="AJ192" s="75">
        <v>0</v>
      </c>
      <c r="AK192" s="19"/>
      <c r="AL192" s="75">
        <f t="shared" si="13"/>
        <v>3263644</v>
      </c>
      <c r="AM192" s="19"/>
      <c r="AN192" s="19"/>
      <c r="AO192" s="19"/>
      <c r="AP192" s="75">
        <v>1151883.8499999999</v>
      </c>
      <c r="AQ192" s="19"/>
      <c r="AR192" s="30">
        <v>74</v>
      </c>
    </row>
    <row r="193" spans="1:44" ht="8.85" customHeight="1" x14ac:dyDescent="0.25">
      <c r="A193" s="30">
        <v>75</v>
      </c>
      <c r="B193" s="31"/>
      <c r="C193" s="30" t="s">
        <v>204</v>
      </c>
      <c r="D193" s="31"/>
      <c r="E193" s="31"/>
      <c r="F193" s="19"/>
      <c r="G193" s="75">
        <v>0</v>
      </c>
      <c r="H193" s="19"/>
      <c r="I193" s="75">
        <v>0</v>
      </c>
      <c r="J193" s="19"/>
      <c r="K193" s="75">
        <v>0</v>
      </c>
      <c r="L193" s="19"/>
      <c r="M193" s="75">
        <v>0</v>
      </c>
      <c r="N193" s="19"/>
      <c r="O193" s="75">
        <v>0</v>
      </c>
      <c r="P193" s="19"/>
      <c r="Q193" s="75">
        <v>5954</v>
      </c>
      <c r="R193" s="19"/>
      <c r="S193" s="75">
        <v>0</v>
      </c>
      <c r="T193" s="19"/>
      <c r="U193" s="75">
        <v>0</v>
      </c>
      <c r="V193" s="19"/>
      <c r="W193" s="75">
        <f t="shared" si="12"/>
        <v>5954</v>
      </c>
      <c r="X193" s="40"/>
      <c r="Y193" s="273"/>
      <c r="Z193" s="75">
        <v>5954</v>
      </c>
      <c r="AA193" s="19"/>
      <c r="AB193" s="75">
        <v>0</v>
      </c>
      <c r="AC193" s="19"/>
      <c r="AD193" s="75">
        <v>0</v>
      </c>
      <c r="AE193" s="19"/>
      <c r="AF193" s="75">
        <v>0</v>
      </c>
      <c r="AG193" s="19"/>
      <c r="AH193" s="80">
        <v>0</v>
      </c>
      <c r="AI193" s="19"/>
      <c r="AJ193" s="75">
        <v>0</v>
      </c>
      <c r="AK193" s="19"/>
      <c r="AL193" s="75">
        <f t="shared" si="13"/>
        <v>5954</v>
      </c>
      <c r="AM193" s="19"/>
      <c r="AN193" s="19"/>
      <c r="AO193" s="19"/>
      <c r="AP193" s="75">
        <v>1147080.5899999999</v>
      </c>
      <c r="AQ193" s="19"/>
      <c r="AR193" s="30">
        <v>75</v>
      </c>
    </row>
    <row r="194" spans="1:44" ht="8.85" customHeight="1" x14ac:dyDescent="0.25">
      <c r="A194" s="37"/>
      <c r="B194" s="31"/>
      <c r="C194" s="30"/>
      <c r="D194" s="31"/>
      <c r="E194" s="31"/>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37"/>
    </row>
    <row r="195" spans="1:44" ht="8.85" customHeight="1" x14ac:dyDescent="0.25">
      <c r="A195" s="30">
        <v>76</v>
      </c>
      <c r="B195" s="31"/>
      <c r="C195" s="30" t="s">
        <v>118</v>
      </c>
      <c r="D195" s="31"/>
      <c r="E195" s="31"/>
      <c r="F195" s="19"/>
      <c r="G195" s="75">
        <v>0</v>
      </c>
      <c r="H195" s="19"/>
      <c r="I195" s="75">
        <v>0</v>
      </c>
      <c r="J195" s="19"/>
      <c r="K195" s="75">
        <v>0</v>
      </c>
      <c r="L195" s="19"/>
      <c r="M195" s="75">
        <v>81</v>
      </c>
      <c r="N195" s="19"/>
      <c r="O195" s="75">
        <v>0</v>
      </c>
      <c r="P195" s="19"/>
      <c r="Q195" s="75">
        <v>0</v>
      </c>
      <c r="R195" s="19"/>
      <c r="S195" s="75">
        <v>0</v>
      </c>
      <c r="T195" s="19"/>
      <c r="U195" s="75">
        <v>0</v>
      </c>
      <c r="V195" s="19"/>
      <c r="W195" s="75">
        <f t="shared" si="12"/>
        <v>81</v>
      </c>
      <c r="X195" s="40"/>
      <c r="Y195" s="273"/>
      <c r="Z195" s="75">
        <v>295656</v>
      </c>
      <c r="AA195" s="19"/>
      <c r="AB195" s="75">
        <v>0</v>
      </c>
      <c r="AC195" s="19"/>
      <c r="AD195" s="75">
        <v>0</v>
      </c>
      <c r="AE195" s="19"/>
      <c r="AF195" s="75">
        <v>0</v>
      </c>
      <c r="AG195" s="19"/>
      <c r="AH195" s="80">
        <v>0</v>
      </c>
      <c r="AI195" s="19"/>
      <c r="AJ195" s="75">
        <v>0</v>
      </c>
      <c r="AK195" s="19"/>
      <c r="AL195" s="75">
        <f t="shared" si="13"/>
        <v>295656</v>
      </c>
      <c r="AM195" s="19"/>
      <c r="AN195" s="19"/>
      <c r="AO195" s="19"/>
      <c r="AP195" s="75">
        <v>29142.31</v>
      </c>
      <c r="AQ195" s="19"/>
      <c r="AR195" s="30">
        <v>76</v>
      </c>
    </row>
    <row r="196" spans="1:44" ht="8.85" customHeight="1" x14ac:dyDescent="0.25">
      <c r="A196" s="30">
        <v>77</v>
      </c>
      <c r="B196" s="31"/>
      <c r="C196" s="30" t="s">
        <v>119</v>
      </c>
      <c r="D196" s="31"/>
      <c r="E196" s="31"/>
      <c r="F196" s="19"/>
      <c r="G196" s="75">
        <v>74787</v>
      </c>
      <c r="H196" s="19"/>
      <c r="I196" s="75">
        <v>0</v>
      </c>
      <c r="J196" s="19"/>
      <c r="K196" s="75">
        <v>0</v>
      </c>
      <c r="L196" s="19"/>
      <c r="M196" s="75">
        <v>0</v>
      </c>
      <c r="N196" s="19"/>
      <c r="O196" s="75">
        <v>792488</v>
      </c>
      <c r="P196" s="19"/>
      <c r="Q196" s="75">
        <v>12534885</v>
      </c>
      <c r="R196" s="19"/>
      <c r="S196" s="75">
        <v>0</v>
      </c>
      <c r="T196" s="19"/>
      <c r="U196" s="75">
        <v>2502605</v>
      </c>
      <c r="V196" s="19"/>
      <c r="W196" s="75">
        <f t="shared" si="12"/>
        <v>15904765</v>
      </c>
      <c r="X196" s="40"/>
      <c r="Y196" s="273"/>
      <c r="Z196" s="75">
        <v>3696843</v>
      </c>
      <c r="AA196" s="19"/>
      <c r="AB196" s="75">
        <v>0</v>
      </c>
      <c r="AC196" s="19"/>
      <c r="AD196" s="75">
        <v>8582883</v>
      </c>
      <c r="AE196" s="19"/>
      <c r="AF196" s="75">
        <v>0</v>
      </c>
      <c r="AG196" s="19"/>
      <c r="AH196" s="80">
        <v>495150</v>
      </c>
      <c r="AI196" s="19"/>
      <c r="AJ196" s="75">
        <v>0</v>
      </c>
      <c r="AK196" s="19"/>
      <c r="AL196" s="75">
        <f t="shared" si="13"/>
        <v>12774876</v>
      </c>
      <c r="AM196" s="19"/>
      <c r="AN196" s="19"/>
      <c r="AO196" s="19"/>
      <c r="AP196" s="75">
        <v>5939186.3600000013</v>
      </c>
      <c r="AQ196" s="19"/>
      <c r="AR196" s="30">
        <v>77</v>
      </c>
    </row>
    <row r="197" spans="1:44" ht="8.85" customHeight="1" x14ac:dyDescent="0.25">
      <c r="A197" s="30">
        <v>78</v>
      </c>
      <c r="B197" s="31"/>
      <c r="C197" s="30" t="s">
        <v>205</v>
      </c>
      <c r="D197" s="31"/>
      <c r="E197" s="31"/>
      <c r="F197" s="19"/>
      <c r="G197" s="75">
        <v>0</v>
      </c>
      <c r="H197" s="19"/>
      <c r="I197" s="75">
        <v>0</v>
      </c>
      <c r="J197" s="19"/>
      <c r="K197" s="75">
        <v>0</v>
      </c>
      <c r="L197" s="19"/>
      <c r="M197" s="75">
        <v>1207</v>
      </c>
      <c r="N197" s="19"/>
      <c r="O197" s="75">
        <v>0</v>
      </c>
      <c r="P197" s="19"/>
      <c r="Q197" s="75">
        <v>61675</v>
      </c>
      <c r="R197" s="19"/>
      <c r="S197" s="75">
        <v>0</v>
      </c>
      <c r="T197" s="19"/>
      <c r="U197" s="75">
        <v>0</v>
      </c>
      <c r="V197" s="19"/>
      <c r="W197" s="75">
        <f t="shared" si="12"/>
        <v>62882</v>
      </c>
      <c r="X197" s="40"/>
      <c r="Y197" s="273"/>
      <c r="Z197" s="75">
        <v>0</v>
      </c>
      <c r="AA197" s="19"/>
      <c r="AB197" s="75">
        <v>0</v>
      </c>
      <c r="AC197" s="19"/>
      <c r="AD197" s="75">
        <v>1212506</v>
      </c>
      <c r="AE197" s="19"/>
      <c r="AF197" s="75">
        <v>0</v>
      </c>
      <c r="AG197" s="19"/>
      <c r="AH197" s="80">
        <v>892169</v>
      </c>
      <c r="AI197" s="19"/>
      <c r="AJ197" s="75">
        <v>0</v>
      </c>
      <c r="AK197" s="19"/>
      <c r="AL197" s="75">
        <f t="shared" si="13"/>
        <v>2104675</v>
      </c>
      <c r="AM197" s="19"/>
      <c r="AN197" s="19"/>
      <c r="AO197" s="19"/>
      <c r="AP197" s="75">
        <v>1765063.9400000002</v>
      </c>
      <c r="AQ197" s="19"/>
      <c r="AR197" s="30">
        <v>78</v>
      </c>
    </row>
    <row r="198" spans="1:44" ht="8.85" customHeight="1" x14ac:dyDescent="0.25">
      <c r="A198" s="30">
        <v>79</v>
      </c>
      <c r="B198" s="31"/>
      <c r="C198" s="30" t="s">
        <v>206</v>
      </c>
      <c r="D198" s="31"/>
      <c r="E198" s="31"/>
      <c r="F198" s="19"/>
      <c r="G198" s="75">
        <v>306062</v>
      </c>
      <c r="H198" s="19"/>
      <c r="I198" s="75">
        <v>0</v>
      </c>
      <c r="J198" s="19"/>
      <c r="K198" s="75">
        <v>0</v>
      </c>
      <c r="L198" s="19"/>
      <c r="M198" s="75">
        <v>98271</v>
      </c>
      <c r="N198" s="19"/>
      <c r="O198" s="75">
        <v>0</v>
      </c>
      <c r="P198" s="19"/>
      <c r="Q198" s="75">
        <v>5490262</v>
      </c>
      <c r="R198" s="19"/>
      <c r="S198" s="75">
        <v>0</v>
      </c>
      <c r="T198" s="19"/>
      <c r="U198" s="75">
        <v>41486</v>
      </c>
      <c r="V198" s="19"/>
      <c r="W198" s="75">
        <f t="shared" si="12"/>
        <v>5936081</v>
      </c>
      <c r="X198" s="40"/>
      <c r="Y198" s="273"/>
      <c r="Z198" s="75">
        <v>5527687</v>
      </c>
      <c r="AA198" s="19"/>
      <c r="AB198" s="75">
        <v>0</v>
      </c>
      <c r="AC198" s="19"/>
      <c r="AD198" s="75">
        <v>2896892</v>
      </c>
      <c r="AE198" s="19"/>
      <c r="AF198" s="75">
        <v>0</v>
      </c>
      <c r="AG198" s="19"/>
      <c r="AH198" s="80">
        <v>0</v>
      </c>
      <c r="AI198" s="19"/>
      <c r="AJ198" s="75">
        <v>0</v>
      </c>
      <c r="AK198" s="19"/>
      <c r="AL198" s="75">
        <f t="shared" si="13"/>
        <v>8424579</v>
      </c>
      <c r="AM198" s="19"/>
      <c r="AN198" s="19"/>
      <c r="AO198" s="19"/>
      <c r="AP198" s="75">
        <v>1467975.7600000002</v>
      </c>
      <c r="AQ198" s="19"/>
      <c r="AR198" s="30">
        <v>79</v>
      </c>
    </row>
    <row r="199" spans="1:44" ht="8.85" customHeight="1" x14ac:dyDescent="0.25">
      <c r="A199" s="30">
        <v>80</v>
      </c>
      <c r="B199" s="31"/>
      <c r="C199" s="30" t="s">
        <v>207</v>
      </c>
      <c r="D199" s="31"/>
      <c r="E199" s="31"/>
      <c r="F199" s="19"/>
      <c r="G199" s="75">
        <v>0</v>
      </c>
      <c r="H199" s="19"/>
      <c r="I199" s="75">
        <v>0</v>
      </c>
      <c r="J199" s="19"/>
      <c r="K199" s="75">
        <v>5588478</v>
      </c>
      <c r="L199" s="19"/>
      <c r="M199" s="75">
        <v>7065</v>
      </c>
      <c r="N199" s="19"/>
      <c r="O199" s="75">
        <v>0</v>
      </c>
      <c r="P199" s="19"/>
      <c r="Q199" s="75">
        <v>393636</v>
      </c>
      <c r="R199" s="19"/>
      <c r="S199" s="75">
        <v>0</v>
      </c>
      <c r="T199" s="19"/>
      <c r="U199" s="75">
        <v>0</v>
      </c>
      <c r="V199" s="19"/>
      <c r="W199" s="75">
        <f t="shared" si="12"/>
        <v>5989179</v>
      </c>
      <c r="X199" s="40"/>
      <c r="Y199" s="273"/>
      <c r="Z199" s="75">
        <v>2482783</v>
      </c>
      <c r="AA199" s="19"/>
      <c r="AB199" s="75">
        <v>0</v>
      </c>
      <c r="AC199" s="19"/>
      <c r="AD199" s="75">
        <v>0</v>
      </c>
      <c r="AE199" s="19"/>
      <c r="AF199" s="75">
        <v>0</v>
      </c>
      <c r="AG199" s="19"/>
      <c r="AH199" s="80">
        <v>177005</v>
      </c>
      <c r="AI199" s="19"/>
      <c r="AJ199" s="75">
        <v>0</v>
      </c>
      <c r="AK199" s="19"/>
      <c r="AL199" s="75">
        <f t="shared" si="13"/>
        <v>2659788</v>
      </c>
      <c r="AM199" s="19"/>
      <c r="AN199" s="19"/>
      <c r="AO199" s="19"/>
      <c r="AP199" s="75">
        <v>1759081.0100000002</v>
      </c>
      <c r="AQ199" s="19"/>
      <c r="AR199" s="30">
        <v>80</v>
      </c>
    </row>
    <row r="200" spans="1:44" ht="8.85" customHeight="1" x14ac:dyDescent="0.25">
      <c r="A200" s="37"/>
      <c r="B200" s="31"/>
      <c r="C200" s="30"/>
      <c r="D200" s="31"/>
      <c r="E200" s="31"/>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37"/>
    </row>
    <row r="201" spans="1:44" ht="8.85" customHeight="1" x14ac:dyDescent="0.25">
      <c r="A201" s="30">
        <v>81</v>
      </c>
      <c r="B201" s="31"/>
      <c r="C201" s="30" t="s">
        <v>208</v>
      </c>
      <c r="D201" s="31"/>
      <c r="E201" s="31"/>
      <c r="F201" s="19"/>
      <c r="G201" s="75">
        <v>0</v>
      </c>
      <c r="H201" s="19"/>
      <c r="I201" s="75">
        <v>0</v>
      </c>
      <c r="J201" s="19"/>
      <c r="K201" s="75">
        <v>6032769</v>
      </c>
      <c r="L201" s="19"/>
      <c r="M201" s="75">
        <v>0</v>
      </c>
      <c r="N201" s="19"/>
      <c r="O201" s="75">
        <v>0</v>
      </c>
      <c r="P201" s="19"/>
      <c r="Q201" s="75">
        <v>814156</v>
      </c>
      <c r="R201" s="19"/>
      <c r="S201" s="75">
        <v>0</v>
      </c>
      <c r="T201" s="19"/>
      <c r="U201" s="75">
        <v>0</v>
      </c>
      <c r="V201" s="19"/>
      <c r="W201" s="75">
        <f t="shared" si="12"/>
        <v>6846925</v>
      </c>
      <c r="X201" s="40"/>
      <c r="Y201" s="273"/>
      <c r="Z201" s="75">
        <v>400076</v>
      </c>
      <c r="AA201" s="19"/>
      <c r="AB201" s="75">
        <v>0</v>
      </c>
      <c r="AC201" s="19"/>
      <c r="AD201" s="75">
        <v>3992380</v>
      </c>
      <c r="AE201" s="19"/>
      <c r="AF201" s="75">
        <v>0</v>
      </c>
      <c r="AG201" s="19"/>
      <c r="AH201" s="80">
        <v>2454469</v>
      </c>
      <c r="AI201" s="19"/>
      <c r="AJ201" s="75">
        <v>0</v>
      </c>
      <c r="AK201" s="19"/>
      <c r="AL201" s="75">
        <f t="shared" si="13"/>
        <v>6846925</v>
      </c>
      <c r="AM201" s="19"/>
      <c r="AN201" s="19"/>
      <c r="AO201" s="19"/>
      <c r="AP201" s="75">
        <v>3469214.68</v>
      </c>
      <c r="AQ201" s="19"/>
      <c r="AR201" s="30">
        <v>81</v>
      </c>
    </row>
    <row r="202" spans="1:44" ht="8.85" customHeight="1" x14ac:dyDescent="0.25">
      <c r="A202" s="30">
        <v>82</v>
      </c>
      <c r="B202" s="31"/>
      <c r="C202" s="30" t="s">
        <v>209</v>
      </c>
      <c r="D202" s="31"/>
      <c r="E202" s="31"/>
      <c r="F202" s="19"/>
      <c r="G202" s="75">
        <v>0</v>
      </c>
      <c r="H202" s="19"/>
      <c r="I202" s="75">
        <v>0</v>
      </c>
      <c r="J202" s="19"/>
      <c r="K202" s="75">
        <v>0</v>
      </c>
      <c r="L202" s="19"/>
      <c r="M202" s="75">
        <v>0</v>
      </c>
      <c r="N202" s="19"/>
      <c r="O202" s="75">
        <v>0</v>
      </c>
      <c r="P202" s="19"/>
      <c r="Q202" s="75">
        <v>129021</v>
      </c>
      <c r="R202" s="19"/>
      <c r="S202" s="75">
        <v>0</v>
      </c>
      <c r="T202" s="19"/>
      <c r="U202" s="75">
        <v>241130</v>
      </c>
      <c r="V202" s="19"/>
      <c r="W202" s="75">
        <f t="shared" si="12"/>
        <v>370151</v>
      </c>
      <c r="X202" s="40"/>
      <c r="Y202" s="273"/>
      <c r="Z202" s="75">
        <v>0</v>
      </c>
      <c r="AA202" s="19"/>
      <c r="AB202" s="75">
        <v>0</v>
      </c>
      <c r="AC202" s="19"/>
      <c r="AD202" s="75">
        <v>129021</v>
      </c>
      <c r="AE202" s="19"/>
      <c r="AF202" s="75">
        <v>0</v>
      </c>
      <c r="AG202" s="19"/>
      <c r="AH202" s="80">
        <v>0</v>
      </c>
      <c r="AI202" s="19"/>
      <c r="AJ202" s="75">
        <v>0</v>
      </c>
      <c r="AK202" s="19"/>
      <c r="AL202" s="75">
        <f t="shared" si="13"/>
        <v>129021</v>
      </c>
      <c r="AM202" s="19"/>
      <c r="AN202" s="19"/>
      <c r="AO202" s="19"/>
      <c r="AP202" s="75">
        <v>2813548.6</v>
      </c>
      <c r="AQ202" s="19"/>
      <c r="AR202" s="30">
        <v>82</v>
      </c>
    </row>
    <row r="203" spans="1:44" ht="8.85" customHeight="1" x14ac:dyDescent="0.25">
      <c r="A203" s="30">
        <v>83</v>
      </c>
      <c r="B203" s="31"/>
      <c r="C203" s="30" t="s">
        <v>210</v>
      </c>
      <c r="D203" s="31"/>
      <c r="E203" s="31"/>
      <c r="F203" s="19"/>
      <c r="G203" s="75">
        <v>0</v>
      </c>
      <c r="H203" s="19"/>
      <c r="I203" s="75">
        <v>0</v>
      </c>
      <c r="J203" s="19"/>
      <c r="K203" s="75">
        <v>0</v>
      </c>
      <c r="L203" s="19"/>
      <c r="M203" s="75">
        <v>0</v>
      </c>
      <c r="N203" s="19"/>
      <c r="O203" s="75">
        <v>0</v>
      </c>
      <c r="P203" s="19"/>
      <c r="Q203" s="75">
        <v>5857294</v>
      </c>
      <c r="R203" s="19"/>
      <c r="S203" s="75">
        <v>0</v>
      </c>
      <c r="T203" s="19"/>
      <c r="U203" s="75">
        <v>0</v>
      </c>
      <c r="V203" s="19"/>
      <c r="W203" s="75">
        <f t="shared" si="12"/>
        <v>5857294</v>
      </c>
      <c r="X203" s="40"/>
      <c r="Y203" s="273"/>
      <c r="Z203" s="75">
        <v>19615</v>
      </c>
      <c r="AA203" s="19"/>
      <c r="AB203" s="75">
        <v>0</v>
      </c>
      <c r="AC203" s="19"/>
      <c r="AD203" s="75">
        <v>5837679</v>
      </c>
      <c r="AE203" s="19"/>
      <c r="AF203" s="75">
        <v>0</v>
      </c>
      <c r="AG203" s="19"/>
      <c r="AH203" s="80">
        <v>0</v>
      </c>
      <c r="AI203" s="19"/>
      <c r="AJ203" s="75">
        <v>0</v>
      </c>
      <c r="AK203" s="19"/>
      <c r="AL203" s="75">
        <f t="shared" si="13"/>
        <v>5857294</v>
      </c>
      <c r="AM203" s="19"/>
      <c r="AN203" s="19"/>
      <c r="AO203" s="19"/>
      <c r="AP203" s="75">
        <v>1884549.41</v>
      </c>
      <c r="AQ203" s="19"/>
      <c r="AR203" s="30">
        <v>83</v>
      </c>
    </row>
    <row r="204" spans="1:44" ht="8.85" customHeight="1" x14ac:dyDescent="0.25">
      <c r="A204" s="30">
        <v>84</v>
      </c>
      <c r="B204" s="31"/>
      <c r="C204" s="30" t="s">
        <v>211</v>
      </c>
      <c r="D204" s="31"/>
      <c r="E204" s="31"/>
      <c r="F204" s="19"/>
      <c r="G204" s="75">
        <v>0</v>
      </c>
      <c r="H204" s="19"/>
      <c r="I204" s="75">
        <v>0</v>
      </c>
      <c r="J204" s="19"/>
      <c r="K204" s="75">
        <v>596520</v>
      </c>
      <c r="L204" s="19"/>
      <c r="M204" s="75">
        <v>786</v>
      </c>
      <c r="N204" s="19"/>
      <c r="O204" s="75">
        <v>0</v>
      </c>
      <c r="P204" s="19"/>
      <c r="Q204" s="75">
        <v>1900708</v>
      </c>
      <c r="R204" s="19"/>
      <c r="S204" s="75">
        <v>0</v>
      </c>
      <c r="T204" s="19"/>
      <c r="U204" s="75">
        <v>3400</v>
      </c>
      <c r="V204" s="19"/>
      <c r="W204" s="75">
        <f t="shared" si="12"/>
        <v>2501414</v>
      </c>
      <c r="X204" s="40"/>
      <c r="Y204" s="273"/>
      <c r="Z204" s="75">
        <v>0</v>
      </c>
      <c r="AA204" s="19"/>
      <c r="AB204" s="75">
        <v>0</v>
      </c>
      <c r="AC204" s="19"/>
      <c r="AD204" s="75">
        <v>928146</v>
      </c>
      <c r="AE204" s="19"/>
      <c r="AF204" s="75">
        <v>0</v>
      </c>
      <c r="AG204" s="19"/>
      <c r="AH204" s="80">
        <v>969973</v>
      </c>
      <c r="AI204" s="19"/>
      <c r="AJ204" s="75">
        <v>0</v>
      </c>
      <c r="AK204" s="19"/>
      <c r="AL204" s="75">
        <f t="shared" si="13"/>
        <v>1898119</v>
      </c>
      <c r="AM204" s="19"/>
      <c r="AN204" s="19"/>
      <c r="AO204" s="19"/>
      <c r="AP204" s="75">
        <v>2613174.16</v>
      </c>
      <c r="AQ204" s="19"/>
      <c r="AR204" s="30">
        <v>84</v>
      </c>
    </row>
    <row r="205" spans="1:44" ht="8.85" customHeight="1" x14ac:dyDescent="0.25">
      <c r="A205" s="30">
        <v>85</v>
      </c>
      <c r="B205" s="31"/>
      <c r="C205" s="30" t="s">
        <v>212</v>
      </c>
      <c r="D205" s="31"/>
      <c r="E205" s="31"/>
      <c r="F205" s="19"/>
      <c r="G205" s="75">
        <v>4329880</v>
      </c>
      <c r="H205" s="19"/>
      <c r="I205" s="75">
        <v>31747</v>
      </c>
      <c r="J205" s="19"/>
      <c r="K205" s="75">
        <v>31976785</v>
      </c>
      <c r="L205" s="19"/>
      <c r="M205" s="75">
        <v>448025</v>
      </c>
      <c r="N205" s="19"/>
      <c r="O205" s="75">
        <v>0</v>
      </c>
      <c r="P205" s="19"/>
      <c r="Q205" s="75">
        <v>13167220</v>
      </c>
      <c r="R205" s="19"/>
      <c r="S205" s="75">
        <v>0</v>
      </c>
      <c r="T205" s="19"/>
      <c r="U205" s="75">
        <v>817307</v>
      </c>
      <c r="V205" s="19"/>
      <c r="W205" s="75">
        <f t="shared" si="12"/>
        <v>50770964</v>
      </c>
      <c r="X205" s="40"/>
      <c r="Y205" s="273"/>
      <c r="Z205" s="75">
        <v>26586274</v>
      </c>
      <c r="AA205" s="19"/>
      <c r="AB205" s="75">
        <v>6703574</v>
      </c>
      <c r="AC205" s="19"/>
      <c r="AD205" s="75">
        <v>19125848</v>
      </c>
      <c r="AE205" s="19"/>
      <c r="AF205" s="75">
        <v>0</v>
      </c>
      <c r="AG205" s="19"/>
      <c r="AH205" s="80">
        <v>308009</v>
      </c>
      <c r="AI205" s="19"/>
      <c r="AJ205" s="75">
        <v>0</v>
      </c>
      <c r="AK205" s="19"/>
      <c r="AL205" s="75">
        <f t="shared" si="13"/>
        <v>52723705</v>
      </c>
      <c r="AM205" s="19"/>
      <c r="AN205" s="19"/>
      <c r="AO205" s="19"/>
      <c r="AP205" s="75">
        <v>11318714.379999999</v>
      </c>
      <c r="AQ205" s="19"/>
      <c r="AR205" s="30">
        <v>85</v>
      </c>
    </row>
    <row r="206" spans="1:44" ht="8.85" customHeight="1" x14ac:dyDescent="0.25">
      <c r="A206" s="31"/>
      <c r="B206" s="31"/>
      <c r="C206" s="30"/>
      <c r="D206" s="31"/>
      <c r="E206" s="31"/>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31"/>
    </row>
    <row r="207" spans="1:44" ht="8.85" customHeight="1" x14ac:dyDescent="0.25">
      <c r="A207" s="30">
        <v>86</v>
      </c>
      <c r="B207" s="31"/>
      <c r="C207" s="30" t="s">
        <v>213</v>
      </c>
      <c r="D207" s="31"/>
      <c r="E207" s="31"/>
      <c r="F207" s="19"/>
      <c r="G207" s="75">
        <v>308657</v>
      </c>
      <c r="H207" s="19"/>
      <c r="I207" s="75">
        <v>0</v>
      </c>
      <c r="J207" s="19"/>
      <c r="K207" s="75">
        <v>39618802</v>
      </c>
      <c r="L207" s="19"/>
      <c r="M207" s="75">
        <v>68817</v>
      </c>
      <c r="N207" s="19"/>
      <c r="O207" s="75">
        <v>0</v>
      </c>
      <c r="P207" s="19"/>
      <c r="Q207" s="75">
        <v>7553866</v>
      </c>
      <c r="R207" s="19"/>
      <c r="S207" s="75">
        <v>195480</v>
      </c>
      <c r="T207" s="19"/>
      <c r="U207" s="75">
        <v>0</v>
      </c>
      <c r="V207" s="19"/>
      <c r="W207" s="75">
        <f t="shared" si="12"/>
        <v>47745622</v>
      </c>
      <c r="X207" s="40"/>
      <c r="Y207" s="273"/>
      <c r="Z207" s="75">
        <v>28145272</v>
      </c>
      <c r="AA207" s="19"/>
      <c r="AB207" s="75">
        <v>5254875</v>
      </c>
      <c r="AC207" s="19"/>
      <c r="AD207" s="75">
        <v>17991411</v>
      </c>
      <c r="AE207" s="19"/>
      <c r="AF207" s="75">
        <v>0</v>
      </c>
      <c r="AG207" s="19"/>
      <c r="AH207" s="80">
        <v>0</v>
      </c>
      <c r="AI207" s="19"/>
      <c r="AJ207" s="75">
        <v>0</v>
      </c>
      <c r="AK207" s="19"/>
      <c r="AL207" s="75">
        <f t="shared" si="13"/>
        <v>51391558</v>
      </c>
      <c r="AM207" s="19"/>
      <c r="AN207" s="19"/>
      <c r="AO207" s="19"/>
      <c r="AP207" s="75">
        <v>30383577.689999998</v>
      </c>
      <c r="AQ207" s="19"/>
      <c r="AR207" s="30">
        <v>86</v>
      </c>
    </row>
    <row r="208" spans="1:44" ht="8.85" customHeight="1" x14ac:dyDescent="0.25">
      <c r="A208" s="30">
        <v>87</v>
      </c>
      <c r="B208" s="31"/>
      <c r="C208" s="30" t="s">
        <v>214</v>
      </c>
      <c r="D208" s="31"/>
      <c r="E208" s="31"/>
      <c r="F208" s="19"/>
      <c r="G208" s="75">
        <v>150000</v>
      </c>
      <c r="H208" s="19"/>
      <c r="I208" s="75">
        <v>0</v>
      </c>
      <c r="J208" s="19"/>
      <c r="K208" s="75">
        <v>0</v>
      </c>
      <c r="L208" s="19"/>
      <c r="M208" s="75">
        <v>19428</v>
      </c>
      <c r="N208" s="19"/>
      <c r="O208" s="75">
        <v>0</v>
      </c>
      <c r="P208" s="19"/>
      <c r="Q208" s="75">
        <v>0</v>
      </c>
      <c r="R208" s="19"/>
      <c r="S208" s="75">
        <v>0</v>
      </c>
      <c r="T208" s="19"/>
      <c r="U208" s="75">
        <v>27424</v>
      </c>
      <c r="V208" s="19"/>
      <c r="W208" s="75">
        <f t="shared" si="12"/>
        <v>196852</v>
      </c>
      <c r="X208" s="40"/>
      <c r="Y208" s="273"/>
      <c r="Z208" s="75">
        <v>58700</v>
      </c>
      <c r="AA208" s="19"/>
      <c r="AB208" s="75">
        <v>0</v>
      </c>
      <c r="AC208" s="19"/>
      <c r="AD208" s="75">
        <v>896210</v>
      </c>
      <c r="AE208" s="19"/>
      <c r="AF208" s="75">
        <v>0</v>
      </c>
      <c r="AG208" s="19"/>
      <c r="AH208" s="80">
        <v>0</v>
      </c>
      <c r="AI208" s="19"/>
      <c r="AJ208" s="75">
        <v>149720</v>
      </c>
      <c r="AK208" s="19"/>
      <c r="AL208" s="75">
        <f t="shared" si="13"/>
        <v>1104630</v>
      </c>
      <c r="AM208" s="19"/>
      <c r="AN208" s="19"/>
      <c r="AO208" s="19"/>
      <c r="AP208" s="75">
        <v>376137.14</v>
      </c>
      <c r="AQ208" s="19"/>
      <c r="AR208" s="30">
        <v>87</v>
      </c>
    </row>
    <row r="209" spans="1:44" ht="8.85" customHeight="1" x14ac:dyDescent="0.25">
      <c r="A209" s="30">
        <v>88</v>
      </c>
      <c r="B209" s="31"/>
      <c r="C209" s="30" t="s">
        <v>215</v>
      </c>
      <c r="D209" s="31"/>
      <c r="E209" s="31"/>
      <c r="F209" s="19"/>
      <c r="G209" s="75">
        <v>373572</v>
      </c>
      <c r="H209" s="19"/>
      <c r="I209" s="75">
        <v>0</v>
      </c>
      <c r="J209" s="19"/>
      <c r="K209" s="75">
        <v>0</v>
      </c>
      <c r="L209" s="19"/>
      <c r="M209" s="75">
        <v>56417</v>
      </c>
      <c r="N209" s="19"/>
      <c r="O209" s="75">
        <v>0</v>
      </c>
      <c r="P209" s="19"/>
      <c r="Q209" s="75">
        <v>0</v>
      </c>
      <c r="R209" s="19"/>
      <c r="S209" s="75">
        <v>0</v>
      </c>
      <c r="T209" s="19"/>
      <c r="U209" s="75">
        <v>0</v>
      </c>
      <c r="V209" s="19"/>
      <c r="W209" s="75">
        <f t="shared" si="12"/>
        <v>429989</v>
      </c>
      <c r="X209" s="40"/>
      <c r="Y209" s="273"/>
      <c r="Z209" s="75">
        <v>0</v>
      </c>
      <c r="AA209" s="19"/>
      <c r="AB209" s="75">
        <v>0</v>
      </c>
      <c r="AC209" s="19"/>
      <c r="AD209" s="75">
        <v>1444708</v>
      </c>
      <c r="AE209" s="19"/>
      <c r="AF209" s="75">
        <v>0</v>
      </c>
      <c r="AG209" s="19"/>
      <c r="AH209" s="80">
        <v>0</v>
      </c>
      <c r="AI209" s="19"/>
      <c r="AJ209" s="75">
        <v>0</v>
      </c>
      <c r="AK209" s="19"/>
      <c r="AL209" s="75">
        <f t="shared" si="13"/>
        <v>1444708</v>
      </c>
      <c r="AM209" s="19"/>
      <c r="AN209" s="19"/>
      <c r="AO209" s="19"/>
      <c r="AP209" s="75">
        <v>525854.74</v>
      </c>
      <c r="AQ209" s="19"/>
      <c r="AR209" s="30">
        <v>88</v>
      </c>
    </row>
    <row r="210" spans="1:44" ht="8.85" customHeight="1" x14ac:dyDescent="0.25">
      <c r="A210" s="30">
        <v>89</v>
      </c>
      <c r="B210" s="31"/>
      <c r="C210" s="30" t="s">
        <v>216</v>
      </c>
      <c r="D210" s="31"/>
      <c r="E210" s="31"/>
      <c r="F210" s="19"/>
      <c r="G210" s="75">
        <v>147412</v>
      </c>
      <c r="H210" s="19"/>
      <c r="I210" s="75">
        <v>0</v>
      </c>
      <c r="J210" s="19"/>
      <c r="K210" s="75">
        <v>0</v>
      </c>
      <c r="L210" s="19"/>
      <c r="M210" s="75">
        <v>33326</v>
      </c>
      <c r="N210" s="19"/>
      <c r="O210" s="75">
        <v>0</v>
      </c>
      <c r="P210" s="19"/>
      <c r="Q210" s="75">
        <v>1018537</v>
      </c>
      <c r="R210" s="19"/>
      <c r="S210" s="75">
        <v>500000</v>
      </c>
      <c r="T210" s="19"/>
      <c r="U210" s="75">
        <v>0</v>
      </c>
      <c r="V210" s="19"/>
      <c r="W210" s="75">
        <f t="shared" si="12"/>
        <v>1699275</v>
      </c>
      <c r="X210" s="40"/>
      <c r="Y210" s="273"/>
      <c r="Z210" s="75">
        <v>0</v>
      </c>
      <c r="AA210" s="19"/>
      <c r="AB210" s="75">
        <v>0</v>
      </c>
      <c r="AC210" s="19"/>
      <c r="AD210" s="75">
        <v>1699275</v>
      </c>
      <c r="AE210" s="19"/>
      <c r="AF210" s="75">
        <v>0</v>
      </c>
      <c r="AG210" s="19"/>
      <c r="AH210" s="80">
        <v>0</v>
      </c>
      <c r="AI210" s="19"/>
      <c r="AJ210" s="75">
        <v>0</v>
      </c>
      <c r="AK210" s="19"/>
      <c r="AL210" s="75">
        <f t="shared" si="13"/>
        <v>1699275</v>
      </c>
      <c r="AM210" s="19"/>
      <c r="AN210" s="19"/>
      <c r="AO210" s="19"/>
      <c r="AP210" s="75">
        <v>2028622.87</v>
      </c>
      <c r="AQ210" s="19"/>
      <c r="AR210" s="30">
        <v>89</v>
      </c>
    </row>
    <row r="211" spans="1:44" ht="8.85" customHeight="1" x14ac:dyDescent="0.25">
      <c r="A211" s="30">
        <v>90</v>
      </c>
      <c r="B211" s="31"/>
      <c r="C211" s="30" t="s">
        <v>217</v>
      </c>
      <c r="D211" s="31"/>
      <c r="E211" s="31"/>
      <c r="F211" s="52"/>
      <c r="G211" s="80">
        <v>257327</v>
      </c>
      <c r="H211" s="52"/>
      <c r="I211" s="80">
        <v>0</v>
      </c>
      <c r="J211" s="52"/>
      <c r="K211" s="80">
        <v>0</v>
      </c>
      <c r="L211" s="52"/>
      <c r="M211" s="80">
        <v>174026</v>
      </c>
      <c r="N211" s="52"/>
      <c r="O211" s="80">
        <v>0</v>
      </c>
      <c r="P211" s="52"/>
      <c r="Q211" s="80">
        <v>0</v>
      </c>
      <c r="R211" s="52"/>
      <c r="S211" s="80">
        <v>375200</v>
      </c>
      <c r="T211" s="52"/>
      <c r="U211" s="80">
        <v>0</v>
      </c>
      <c r="V211" s="52"/>
      <c r="W211" s="80">
        <f t="shared" si="12"/>
        <v>806553</v>
      </c>
      <c r="X211" s="64"/>
      <c r="Y211" s="274"/>
      <c r="Z211" s="80">
        <v>26075633</v>
      </c>
      <c r="AA211" s="52"/>
      <c r="AB211" s="80">
        <v>5329230</v>
      </c>
      <c r="AC211" s="52"/>
      <c r="AD211" s="80">
        <v>1503989</v>
      </c>
      <c r="AE211" s="52"/>
      <c r="AF211" s="80">
        <v>0</v>
      </c>
      <c r="AG211" s="52"/>
      <c r="AH211" s="80">
        <v>0</v>
      </c>
      <c r="AI211" s="52"/>
      <c r="AJ211" s="80">
        <v>0</v>
      </c>
      <c r="AK211" s="52"/>
      <c r="AL211" s="80">
        <f t="shared" si="13"/>
        <v>32908852</v>
      </c>
      <c r="AM211" s="52"/>
      <c r="AN211" s="52"/>
      <c r="AO211" s="52"/>
      <c r="AP211" s="75">
        <v>2139395.85</v>
      </c>
      <c r="AQ211" s="19"/>
      <c r="AR211" s="30">
        <v>90</v>
      </c>
    </row>
    <row r="212" spans="1:44" ht="8.85" customHeight="1" x14ac:dyDescent="0.25">
      <c r="A212" s="31"/>
      <c r="B212" s="31"/>
      <c r="C212" s="30"/>
      <c r="D212" s="31"/>
      <c r="E212" s="31"/>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37"/>
    </row>
    <row r="213" spans="1:44" ht="8.85" customHeight="1" x14ac:dyDescent="0.25">
      <c r="A213" s="30">
        <v>91</v>
      </c>
      <c r="B213" s="31"/>
      <c r="C213" s="30" t="s">
        <v>218</v>
      </c>
      <c r="D213" s="31"/>
      <c r="E213" s="31"/>
      <c r="F213" s="19"/>
      <c r="G213" s="75">
        <v>278334</v>
      </c>
      <c r="H213" s="19"/>
      <c r="I213" s="75">
        <v>0</v>
      </c>
      <c r="J213" s="19"/>
      <c r="K213" s="75">
        <v>0</v>
      </c>
      <c r="L213" s="19"/>
      <c r="M213" s="75">
        <v>0</v>
      </c>
      <c r="N213" s="19"/>
      <c r="O213" s="75">
        <v>0</v>
      </c>
      <c r="P213" s="19"/>
      <c r="Q213" s="75">
        <v>39632</v>
      </c>
      <c r="R213" s="19"/>
      <c r="S213" s="75">
        <v>0</v>
      </c>
      <c r="T213" s="19"/>
      <c r="U213" s="75">
        <v>0</v>
      </c>
      <c r="V213" s="19"/>
      <c r="W213" s="75">
        <f>SUM(G213:U213)</f>
        <v>317966</v>
      </c>
      <c r="X213" s="40"/>
      <c r="Y213" s="273"/>
      <c r="Z213" s="75">
        <v>649502</v>
      </c>
      <c r="AA213" s="19"/>
      <c r="AB213" s="75">
        <v>0</v>
      </c>
      <c r="AC213" s="19"/>
      <c r="AD213" s="75">
        <v>243117</v>
      </c>
      <c r="AE213" s="19"/>
      <c r="AF213" s="75">
        <v>0</v>
      </c>
      <c r="AG213" s="19"/>
      <c r="AH213" s="80">
        <v>0</v>
      </c>
      <c r="AI213" s="19"/>
      <c r="AJ213" s="75">
        <v>0</v>
      </c>
      <c r="AK213" s="19"/>
      <c r="AL213" s="75">
        <f>SUM(Z213:AJ213)</f>
        <v>892619</v>
      </c>
      <c r="AM213" s="19"/>
      <c r="AN213" s="19"/>
      <c r="AO213" s="19"/>
      <c r="AP213" s="75">
        <v>14440752.139999999</v>
      </c>
      <c r="AQ213" s="19"/>
      <c r="AR213" s="30">
        <v>91</v>
      </c>
    </row>
    <row r="214" spans="1:44" ht="8.85" customHeight="1" x14ac:dyDescent="0.25">
      <c r="A214" s="30">
        <v>92</v>
      </c>
      <c r="B214" s="31"/>
      <c r="C214" s="30" t="s">
        <v>219</v>
      </c>
      <c r="D214" s="31"/>
      <c r="E214" s="31"/>
      <c r="F214" s="19"/>
      <c r="G214" s="75">
        <v>0</v>
      </c>
      <c r="H214" s="19"/>
      <c r="I214" s="75">
        <v>0</v>
      </c>
      <c r="J214" s="19"/>
      <c r="K214" s="75">
        <v>0</v>
      </c>
      <c r="L214" s="19"/>
      <c r="M214" s="75">
        <v>-242</v>
      </c>
      <c r="N214" s="19"/>
      <c r="O214" s="75">
        <v>0</v>
      </c>
      <c r="P214" s="19"/>
      <c r="Q214" s="75">
        <v>2896538</v>
      </c>
      <c r="R214" s="19"/>
      <c r="S214" s="75">
        <v>0</v>
      </c>
      <c r="T214" s="19"/>
      <c r="U214" s="75">
        <v>0</v>
      </c>
      <c r="V214" s="19"/>
      <c r="W214" s="75">
        <f>SUM(G214:U214)</f>
        <v>2896296</v>
      </c>
      <c r="X214" s="40"/>
      <c r="Y214" s="273"/>
      <c r="Z214" s="75">
        <v>1392651</v>
      </c>
      <c r="AA214" s="19"/>
      <c r="AB214" s="75">
        <v>112623</v>
      </c>
      <c r="AC214" s="19"/>
      <c r="AD214" s="75">
        <v>1329014</v>
      </c>
      <c r="AE214" s="19"/>
      <c r="AF214" s="75">
        <v>0</v>
      </c>
      <c r="AG214" s="19"/>
      <c r="AH214" s="80">
        <v>78591</v>
      </c>
      <c r="AI214" s="19"/>
      <c r="AJ214" s="75">
        <v>0</v>
      </c>
      <c r="AK214" s="19"/>
      <c r="AL214" s="75">
        <f>SUM(Z214:AJ214)</f>
        <v>2912879</v>
      </c>
      <c r="AM214" s="19"/>
      <c r="AN214" s="19"/>
      <c r="AO214" s="19"/>
      <c r="AP214" s="75">
        <v>672181.79</v>
      </c>
      <c r="AQ214" s="19"/>
      <c r="AR214" s="30">
        <v>92</v>
      </c>
    </row>
    <row r="215" spans="1:44" ht="8.85" customHeight="1" x14ac:dyDescent="0.25">
      <c r="A215" s="30">
        <v>93</v>
      </c>
      <c r="B215" s="31"/>
      <c r="C215" s="30" t="s">
        <v>220</v>
      </c>
      <c r="D215" s="31"/>
      <c r="E215" s="31"/>
      <c r="F215" s="19"/>
      <c r="G215" s="75">
        <v>0</v>
      </c>
      <c r="H215" s="19"/>
      <c r="I215" s="75">
        <v>1404752</v>
      </c>
      <c r="J215" s="19"/>
      <c r="K215" s="75">
        <v>0</v>
      </c>
      <c r="L215" s="19"/>
      <c r="M215" s="75">
        <v>0</v>
      </c>
      <c r="N215" s="19"/>
      <c r="O215" s="75">
        <v>0</v>
      </c>
      <c r="P215" s="19"/>
      <c r="Q215" s="75">
        <v>0</v>
      </c>
      <c r="R215" s="19"/>
      <c r="S215" s="75">
        <v>0</v>
      </c>
      <c r="T215" s="19"/>
      <c r="U215" s="75">
        <v>49199</v>
      </c>
      <c r="V215" s="19"/>
      <c r="W215" s="75">
        <f>SUM(G215:U215)</f>
        <v>1453951</v>
      </c>
      <c r="X215" s="40"/>
      <c r="Y215" s="273"/>
      <c r="Z215" s="75">
        <v>18141</v>
      </c>
      <c r="AA215" s="19"/>
      <c r="AB215" s="75">
        <v>0</v>
      </c>
      <c r="AC215" s="19"/>
      <c r="AD215" s="75">
        <v>1404752</v>
      </c>
      <c r="AE215" s="19"/>
      <c r="AF215" s="75">
        <v>0</v>
      </c>
      <c r="AG215" s="19"/>
      <c r="AH215" s="80">
        <v>31058</v>
      </c>
      <c r="AI215" s="19"/>
      <c r="AJ215" s="75">
        <v>0</v>
      </c>
      <c r="AK215" s="19"/>
      <c r="AL215" s="75">
        <f>SUM(Z215:AJ215)</f>
        <v>1453951</v>
      </c>
      <c r="AM215" s="19"/>
      <c r="AN215" s="19"/>
      <c r="AO215" s="19"/>
      <c r="AP215" s="75">
        <v>5614807.1199999992</v>
      </c>
      <c r="AQ215" s="19"/>
      <c r="AR215" s="30">
        <v>93</v>
      </c>
    </row>
    <row r="216" spans="1:44" ht="8.85" customHeight="1" x14ac:dyDescent="0.25">
      <c r="A216" s="30">
        <v>94</v>
      </c>
      <c r="B216" s="31"/>
      <c r="C216" s="30" t="s">
        <v>221</v>
      </c>
      <c r="D216" s="31"/>
      <c r="E216" s="31"/>
      <c r="F216" s="19"/>
      <c r="G216" s="75">
        <v>0</v>
      </c>
      <c r="H216" s="19"/>
      <c r="I216" s="75">
        <v>0</v>
      </c>
      <c r="J216" s="19"/>
      <c r="K216" s="75">
        <v>0</v>
      </c>
      <c r="L216" s="19"/>
      <c r="M216" s="75">
        <v>105593</v>
      </c>
      <c r="N216" s="19"/>
      <c r="O216" s="75">
        <v>0</v>
      </c>
      <c r="P216" s="19"/>
      <c r="Q216" s="75">
        <v>1691281</v>
      </c>
      <c r="R216" s="19"/>
      <c r="S216" s="75">
        <v>0</v>
      </c>
      <c r="T216" s="19"/>
      <c r="U216" s="75">
        <v>472558</v>
      </c>
      <c r="V216" s="19"/>
      <c r="W216" s="75">
        <f>SUM(G216:U216)</f>
        <v>2269432</v>
      </c>
      <c r="X216" s="40"/>
      <c r="Y216" s="273"/>
      <c r="Z216" s="75">
        <v>0</v>
      </c>
      <c r="AA216" s="19"/>
      <c r="AB216" s="75">
        <v>125787</v>
      </c>
      <c r="AC216" s="19"/>
      <c r="AD216" s="75">
        <v>2143645</v>
      </c>
      <c r="AE216" s="19"/>
      <c r="AF216" s="75">
        <v>0</v>
      </c>
      <c r="AG216" s="19"/>
      <c r="AH216" s="80">
        <v>0</v>
      </c>
      <c r="AI216" s="19"/>
      <c r="AJ216" s="75">
        <v>0</v>
      </c>
      <c r="AK216" s="19"/>
      <c r="AL216" s="75">
        <f>SUM(Z216:AJ216)</f>
        <v>2269432</v>
      </c>
      <c r="AM216" s="19"/>
      <c r="AN216" s="19"/>
      <c r="AO216" s="19"/>
      <c r="AP216" s="75">
        <v>2653988.6799999997</v>
      </c>
      <c r="AQ216" s="19"/>
      <c r="AR216" s="30">
        <v>94</v>
      </c>
    </row>
    <row r="217" spans="1:44" ht="8.85" customHeight="1" x14ac:dyDescent="0.25">
      <c r="A217" s="41">
        <v>95</v>
      </c>
      <c r="B217" s="31"/>
      <c r="C217" s="30" t="s">
        <v>222</v>
      </c>
      <c r="D217" s="31"/>
      <c r="E217" s="31"/>
      <c r="F217" s="19"/>
      <c r="G217" s="76">
        <v>81444</v>
      </c>
      <c r="H217" s="19"/>
      <c r="I217" s="76">
        <v>374042</v>
      </c>
      <c r="J217" s="19"/>
      <c r="K217" s="76">
        <v>9214272</v>
      </c>
      <c r="L217" s="19"/>
      <c r="M217" s="76">
        <v>106700</v>
      </c>
      <c r="N217" s="19"/>
      <c r="O217" s="76">
        <v>0</v>
      </c>
      <c r="P217" s="19"/>
      <c r="Q217" s="76">
        <v>8557151</v>
      </c>
      <c r="R217" s="19"/>
      <c r="S217" s="76">
        <v>53097</v>
      </c>
      <c r="T217" s="19"/>
      <c r="U217" s="76">
        <v>146985</v>
      </c>
      <c r="V217" s="19"/>
      <c r="W217" s="76">
        <f>SUM(G217:U217)</f>
        <v>18533691</v>
      </c>
      <c r="X217" s="40"/>
      <c r="Y217" s="273"/>
      <c r="Z217" s="76">
        <v>10918835</v>
      </c>
      <c r="AA217" s="19"/>
      <c r="AB217" s="76">
        <v>0</v>
      </c>
      <c r="AC217" s="19"/>
      <c r="AD217" s="76">
        <v>5761230</v>
      </c>
      <c r="AE217" s="19"/>
      <c r="AF217" s="76">
        <v>0</v>
      </c>
      <c r="AG217" s="19"/>
      <c r="AH217" s="76">
        <v>1336900</v>
      </c>
      <c r="AI217" s="19"/>
      <c r="AJ217" s="76">
        <v>0</v>
      </c>
      <c r="AK217" s="19"/>
      <c r="AL217" s="76">
        <f>SUM(Z217:AJ217)</f>
        <v>18016965</v>
      </c>
      <c r="AM217" s="19"/>
      <c r="AN217" s="19"/>
      <c r="AO217" s="19"/>
      <c r="AP217" s="76">
        <v>4917115.43</v>
      </c>
      <c r="AQ217" s="19"/>
      <c r="AR217" s="41">
        <v>95</v>
      </c>
    </row>
    <row r="218" spans="1:44" ht="8.85" customHeight="1" x14ac:dyDescent="0.25">
      <c r="A218" s="31"/>
      <c r="B218" s="31"/>
      <c r="C218" s="30"/>
      <c r="D218" s="31"/>
      <c r="E218" s="31"/>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31"/>
    </row>
    <row r="219" spans="1:44" ht="8.85" customHeight="1" x14ac:dyDescent="0.25">
      <c r="A219" s="41">
        <f>A217</f>
        <v>95</v>
      </c>
      <c r="B219" s="31"/>
      <c r="C219" s="44" t="s">
        <v>68</v>
      </c>
      <c r="D219" s="31"/>
      <c r="E219" s="31"/>
      <c r="F219" s="19"/>
      <c r="G219" s="77">
        <f>SUM(G89:G217)</f>
        <v>76049966</v>
      </c>
      <c r="H219" s="19"/>
      <c r="I219" s="77">
        <f>SUM(I89:I217)</f>
        <v>100299280</v>
      </c>
      <c r="J219" s="19"/>
      <c r="K219" s="77">
        <f>SUM(K89:K217)</f>
        <v>1306897434</v>
      </c>
      <c r="L219" s="19"/>
      <c r="M219" s="77">
        <f>SUM(M89:M217)</f>
        <v>8860055</v>
      </c>
      <c r="N219" s="19"/>
      <c r="O219" s="77">
        <f>SUM(O89:O217)</f>
        <v>1695006</v>
      </c>
      <c r="P219" s="19"/>
      <c r="Q219" s="77">
        <f>SUM(Q89:Q217)</f>
        <v>605169690</v>
      </c>
      <c r="R219" s="19"/>
      <c r="S219" s="77">
        <f>SUM(S89:S217)</f>
        <v>15606170</v>
      </c>
      <c r="T219" s="19"/>
      <c r="U219" s="77">
        <f>SUM(U89:U217)</f>
        <v>233098257</v>
      </c>
      <c r="V219" s="19"/>
      <c r="W219" s="77">
        <f>SUM(W89:W217)</f>
        <v>2347675858</v>
      </c>
      <c r="X219" s="64"/>
      <c r="Y219" s="19"/>
      <c r="Z219" s="77">
        <f>SUM(Z89:Z217)</f>
        <v>881815124</v>
      </c>
      <c r="AA219" s="19"/>
      <c r="AB219" s="77">
        <f>SUM(AB89:AB217)</f>
        <v>205081244</v>
      </c>
      <c r="AC219" s="19"/>
      <c r="AD219" s="77">
        <f>SUM(AD89:AD217)</f>
        <v>760771437</v>
      </c>
      <c r="AE219" s="19"/>
      <c r="AF219" s="77">
        <f>SUM(AF89:AF217)</f>
        <v>0</v>
      </c>
      <c r="AG219" s="19"/>
      <c r="AH219" s="77">
        <f>SUM(AH89:AH217)</f>
        <v>222874761</v>
      </c>
      <c r="AI219" s="19"/>
      <c r="AJ219" s="77">
        <f>SUM(AJ89:AJ217)</f>
        <v>1909394</v>
      </c>
      <c r="AK219" s="19"/>
      <c r="AL219" s="77">
        <f>SUM(AL89:AL217)</f>
        <v>2072451960</v>
      </c>
      <c r="AM219" s="19"/>
      <c r="AN219" s="19"/>
      <c r="AO219" s="19"/>
      <c r="AP219" s="77">
        <f>SUM(AP89:AP217)</f>
        <v>517863815.40000004</v>
      </c>
      <c r="AQ219" s="19"/>
      <c r="AR219" s="41">
        <f>AR217</f>
        <v>95</v>
      </c>
    </row>
    <row r="220" spans="1:44" ht="8.85" customHeight="1" x14ac:dyDescent="0.25">
      <c r="A220" s="19"/>
      <c r="B220" s="19"/>
      <c r="C220" s="11"/>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row>
    <row r="221" spans="1:44" ht="8.85" customHeight="1" x14ac:dyDescent="0.25">
      <c r="A221" s="19"/>
      <c r="B221" s="19"/>
      <c r="C221" s="11"/>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row>
    <row r="222" spans="1:44" ht="8.85" customHeight="1" x14ac:dyDescent="0.25">
      <c r="A222" s="19"/>
      <c r="B222" s="19"/>
      <c r="C222" s="11"/>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row>
    <row r="223" spans="1:44" ht="8.85" customHeight="1" x14ac:dyDescent="0.25">
      <c r="A223" s="19"/>
      <c r="B223" s="19"/>
      <c r="C223" s="11"/>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row>
    <row r="224" spans="1:44" ht="8.85" customHeight="1" x14ac:dyDescent="0.25">
      <c r="A224" s="19"/>
      <c r="B224" s="19"/>
      <c r="C224" s="11"/>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row>
    <row r="225" spans="1:47" ht="8.85" customHeight="1" x14ac:dyDescent="0.25">
      <c r="A225" s="19"/>
      <c r="B225" s="19"/>
      <c r="C225" s="11"/>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row>
    <row r="226" spans="1:47" ht="0.6" customHeight="1" x14ac:dyDescent="0.25">
      <c r="A226" s="19"/>
      <c r="B226" s="19"/>
      <c r="C226" s="11"/>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row>
    <row r="227" spans="1:47" s="15" customFormat="1" ht="10.7" customHeight="1" x14ac:dyDescent="0.25">
      <c r="A227" s="18" t="s">
        <v>621</v>
      </c>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U227" s="72" t="s">
        <v>622</v>
      </c>
    </row>
    <row r="228" spans="1:47" s="15" customFormat="1" ht="10.7"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2"/>
      <c r="V228" s="10"/>
      <c r="W228" s="72" t="s">
        <v>45</v>
      </c>
      <c r="X228" s="10"/>
      <c r="Y228" s="10"/>
      <c r="Z228" s="14" t="s">
        <v>46</v>
      </c>
      <c r="AA228" s="10"/>
      <c r="AB228" s="10"/>
      <c r="AC228" s="10"/>
      <c r="AD228" s="10"/>
      <c r="AE228" s="10"/>
      <c r="AF228" s="10"/>
      <c r="AG228" s="10"/>
      <c r="AH228" s="10"/>
      <c r="AI228" s="10"/>
      <c r="AJ228" s="10"/>
      <c r="AK228" s="10"/>
      <c r="AL228" s="10"/>
      <c r="AM228" s="10"/>
      <c r="AN228" s="10"/>
      <c r="AO228" s="10"/>
      <c r="AP228" s="12"/>
      <c r="AQ228" s="10"/>
      <c r="AR228" s="72" t="s">
        <v>592</v>
      </c>
    </row>
    <row r="229" spans="1:47" s="15" customFormat="1" ht="10.7" customHeight="1" x14ac:dyDescent="0.25">
      <c r="A229" s="16"/>
      <c r="B229" s="10"/>
      <c r="C229" s="10"/>
      <c r="D229" s="10"/>
      <c r="E229" s="10"/>
      <c r="F229" s="10"/>
      <c r="G229" s="10"/>
      <c r="H229" s="10"/>
      <c r="I229" s="10"/>
      <c r="J229" s="10"/>
      <c r="K229" s="10"/>
      <c r="L229" s="10"/>
      <c r="M229" s="10"/>
      <c r="N229" s="10"/>
      <c r="O229" s="10"/>
      <c r="P229" s="10"/>
      <c r="Q229" s="10"/>
      <c r="R229" s="10"/>
      <c r="S229" s="10"/>
      <c r="T229" s="10"/>
      <c r="U229" s="12"/>
      <c r="V229" s="10"/>
      <c r="W229" s="13" t="s">
        <v>593</v>
      </c>
      <c r="X229" s="10"/>
      <c r="Y229" s="10"/>
      <c r="Z229" s="14" t="s">
        <v>594</v>
      </c>
      <c r="AA229" s="10"/>
      <c r="AB229" s="10"/>
      <c r="AC229" s="10"/>
      <c r="AD229" s="10"/>
      <c r="AE229" s="10"/>
      <c r="AF229" s="10"/>
      <c r="AG229" s="10"/>
      <c r="AH229" s="10"/>
      <c r="AI229" s="10"/>
      <c r="AJ229" s="10"/>
      <c r="AK229" s="10"/>
      <c r="AL229" s="10"/>
      <c r="AM229" s="10"/>
      <c r="AN229" s="10"/>
      <c r="AO229" s="10"/>
      <c r="AP229" s="12"/>
      <c r="AQ229" s="10"/>
      <c r="AR229" s="72" t="s">
        <v>223</v>
      </c>
    </row>
    <row r="230" spans="1:47" s="15" customFormat="1" ht="10.7" customHeight="1" x14ac:dyDescent="0.25">
      <c r="A230" s="17"/>
      <c r="B230" s="10"/>
      <c r="C230" s="10"/>
      <c r="D230" s="10"/>
      <c r="E230" s="10"/>
      <c r="F230" s="10"/>
      <c r="G230" s="10"/>
      <c r="H230" s="10"/>
      <c r="I230" s="10"/>
      <c r="J230" s="10"/>
      <c r="K230" s="10"/>
      <c r="L230" s="10"/>
      <c r="M230" s="10"/>
      <c r="N230" s="10"/>
      <c r="O230" s="10"/>
      <c r="P230" s="10"/>
      <c r="Q230" s="10"/>
      <c r="R230" s="10"/>
      <c r="S230" s="10"/>
      <c r="T230" s="10"/>
      <c r="U230" s="12"/>
      <c r="V230" s="10"/>
      <c r="W230" s="13" t="s">
        <v>51</v>
      </c>
      <c r="X230" s="10"/>
      <c r="Y230" s="10"/>
      <c r="Z230" s="18" t="s">
        <v>52</v>
      </c>
      <c r="AA230" s="10"/>
      <c r="AB230" s="10"/>
      <c r="AC230" s="10"/>
      <c r="AD230" s="10"/>
      <c r="AE230" s="10"/>
      <c r="AF230" s="10"/>
      <c r="AG230" s="10"/>
      <c r="AH230" s="10"/>
      <c r="AI230" s="10"/>
      <c r="AJ230" s="10"/>
      <c r="AK230" s="10"/>
      <c r="AL230" s="10"/>
      <c r="AM230" s="10"/>
      <c r="AN230" s="10"/>
      <c r="AO230" s="10"/>
      <c r="AP230" s="10"/>
      <c r="AQ230" s="10"/>
      <c r="AR230" s="10"/>
    </row>
    <row r="231" spans="1:47" ht="9.6" customHeight="1" x14ac:dyDescent="0.25">
      <c r="A231" s="19"/>
      <c r="B231" s="19"/>
      <c r="C231" s="11"/>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row>
    <row r="232" spans="1:47" ht="9.6" customHeight="1" x14ac:dyDescent="0.25">
      <c r="A232" s="19"/>
      <c r="B232" s="19"/>
      <c r="C232" s="11"/>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row>
    <row r="233" spans="1:47" ht="9.6" customHeight="1" x14ac:dyDescent="0.25">
      <c r="A233" s="19"/>
      <c r="B233" s="19"/>
      <c r="C233" s="11"/>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row>
    <row r="234" spans="1:47" ht="9.6" customHeight="1" x14ac:dyDescent="0.25">
      <c r="A234" s="11"/>
      <c r="B234" s="11"/>
      <c r="C234" s="11"/>
      <c r="D234" s="11"/>
      <c r="E234" s="11"/>
      <c r="F234" s="11"/>
      <c r="G234" s="21" t="s">
        <v>595</v>
      </c>
      <c r="H234" s="21"/>
      <c r="I234" s="21"/>
      <c r="J234" s="21"/>
      <c r="K234" s="21"/>
      <c r="L234" s="21"/>
      <c r="M234" s="21"/>
      <c r="N234" s="21"/>
      <c r="O234" s="21"/>
      <c r="P234" s="21"/>
      <c r="Q234" s="21"/>
      <c r="R234" s="21"/>
      <c r="S234" s="21"/>
      <c r="T234" s="21"/>
      <c r="U234" s="21"/>
      <c r="V234" s="21"/>
      <c r="W234" s="21"/>
      <c r="X234" s="73"/>
      <c r="Y234" s="11"/>
      <c r="Z234" s="21" t="s">
        <v>596</v>
      </c>
      <c r="AA234" s="21"/>
      <c r="AB234" s="21"/>
      <c r="AC234" s="21"/>
      <c r="AD234" s="21"/>
      <c r="AE234" s="21"/>
      <c r="AF234" s="21"/>
      <c r="AG234" s="21"/>
      <c r="AH234" s="21"/>
      <c r="AI234" s="21"/>
      <c r="AJ234" s="21"/>
      <c r="AK234" s="21"/>
      <c r="AL234" s="21"/>
      <c r="AM234" s="21"/>
      <c r="AN234" s="11"/>
      <c r="AO234" s="11"/>
      <c r="AP234" s="27" t="s">
        <v>618</v>
      </c>
      <c r="AQ234" s="11"/>
      <c r="AR234" s="11"/>
    </row>
    <row r="235" spans="1:47" ht="9.6" customHeight="1" x14ac:dyDescent="0.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87" t="s">
        <v>597</v>
      </c>
      <c r="AQ235" s="11"/>
      <c r="AR235" s="11"/>
    </row>
    <row r="236" spans="1:47" ht="9.6" customHeight="1" x14ac:dyDescent="0.25">
      <c r="A236" s="11"/>
      <c r="B236" s="11"/>
      <c r="C236" s="11"/>
      <c r="D236" s="11"/>
      <c r="E236" s="11"/>
      <c r="F236" s="11"/>
      <c r="G236" s="11"/>
      <c r="H236" s="11"/>
      <c r="I236" s="11"/>
      <c r="J236" s="11"/>
      <c r="K236" s="11"/>
      <c r="L236" s="11"/>
      <c r="M236" s="11"/>
      <c r="N236" s="11"/>
      <c r="O236" s="11"/>
      <c r="P236" s="11"/>
      <c r="Q236" s="25" t="s">
        <v>598</v>
      </c>
      <c r="R236" s="11"/>
      <c r="S236" s="25" t="s">
        <v>303</v>
      </c>
      <c r="T236" s="11"/>
      <c r="U236" s="11"/>
      <c r="V236" s="11"/>
      <c r="W236" s="11"/>
      <c r="X236" s="11"/>
      <c r="Y236" s="11"/>
      <c r="Z236" s="11"/>
      <c r="AA236" s="11"/>
      <c r="AB236" s="11"/>
      <c r="AC236" s="11"/>
      <c r="AD236" s="11"/>
      <c r="AE236" s="11"/>
      <c r="AF236" s="11"/>
      <c r="AG236" s="11"/>
      <c r="AH236" s="11"/>
      <c r="AI236" s="11"/>
      <c r="AJ236" s="25" t="s">
        <v>303</v>
      </c>
      <c r="AK236" s="11"/>
      <c r="AL236" s="11"/>
      <c r="AM236" s="11"/>
      <c r="AN236" s="11"/>
      <c r="AO236" s="11"/>
      <c r="AP236" s="29" t="s">
        <v>302</v>
      </c>
      <c r="AQ236" s="11"/>
      <c r="AR236" s="11"/>
    </row>
    <row r="237" spans="1:47" ht="9.6" customHeight="1" x14ac:dyDescent="0.25">
      <c r="A237" s="11"/>
      <c r="B237" s="11"/>
      <c r="C237" s="11"/>
      <c r="D237" s="11"/>
      <c r="E237" s="11"/>
      <c r="F237" s="11"/>
      <c r="G237" s="11"/>
      <c r="H237" s="11"/>
      <c r="I237" s="11"/>
      <c r="J237" s="11"/>
      <c r="K237" s="11"/>
      <c r="L237" s="11"/>
      <c r="M237" s="11"/>
      <c r="N237" s="11"/>
      <c r="O237" s="11"/>
      <c r="P237" s="11"/>
      <c r="Q237" s="25" t="s">
        <v>599</v>
      </c>
      <c r="R237" s="11"/>
      <c r="S237" s="25" t="s">
        <v>600</v>
      </c>
      <c r="T237" s="11"/>
      <c r="U237" s="25" t="s">
        <v>331</v>
      </c>
      <c r="V237" s="11"/>
      <c r="W237" s="25" t="s">
        <v>68</v>
      </c>
      <c r="X237" s="11"/>
      <c r="Y237" s="11"/>
      <c r="Z237" s="11"/>
      <c r="AA237" s="11"/>
      <c r="AB237" s="25" t="s">
        <v>601</v>
      </c>
      <c r="AC237" s="11"/>
      <c r="AD237" s="25" t="s">
        <v>602</v>
      </c>
      <c r="AE237" s="11"/>
      <c r="AF237" s="11"/>
      <c r="AG237" s="11"/>
      <c r="AH237" s="25" t="s">
        <v>603</v>
      </c>
      <c r="AI237" s="11"/>
      <c r="AJ237" s="25" t="s">
        <v>604</v>
      </c>
      <c r="AK237" s="11"/>
      <c r="AL237" s="25" t="s">
        <v>68</v>
      </c>
      <c r="AM237" s="11"/>
      <c r="AN237" s="11"/>
      <c r="AO237" s="11"/>
      <c r="AP237" s="73"/>
      <c r="AQ237" s="11"/>
      <c r="AR237" s="11"/>
    </row>
    <row r="238" spans="1:47" ht="9.6" customHeight="1" x14ac:dyDescent="0.25">
      <c r="A238" s="27" t="s">
        <v>74</v>
      </c>
      <c r="B238" s="11"/>
      <c r="C238" s="27" t="s">
        <v>76</v>
      </c>
      <c r="D238" s="11"/>
      <c r="E238" s="11"/>
      <c r="F238" s="11"/>
      <c r="G238" s="27" t="s">
        <v>605</v>
      </c>
      <c r="H238" s="11"/>
      <c r="I238" s="27" t="s">
        <v>606</v>
      </c>
      <c r="J238" s="11"/>
      <c r="K238" s="27" t="s">
        <v>607</v>
      </c>
      <c r="L238" s="11"/>
      <c r="M238" s="27" t="s">
        <v>608</v>
      </c>
      <c r="N238" s="11"/>
      <c r="O238" s="27" t="s">
        <v>609</v>
      </c>
      <c r="P238" s="11"/>
      <c r="Q238" s="27" t="s">
        <v>72</v>
      </c>
      <c r="R238" s="11"/>
      <c r="S238" s="27" t="s">
        <v>610</v>
      </c>
      <c r="T238" s="11"/>
      <c r="U238" s="27" t="s">
        <v>611</v>
      </c>
      <c r="V238" s="11"/>
      <c r="W238" s="27" t="s">
        <v>611</v>
      </c>
      <c r="X238" s="73"/>
      <c r="Y238" s="11"/>
      <c r="Z238" s="27" t="s">
        <v>381</v>
      </c>
      <c r="AA238" s="11"/>
      <c r="AB238" s="27" t="s">
        <v>612</v>
      </c>
      <c r="AC238" s="11"/>
      <c r="AD238" s="96" t="s">
        <v>72</v>
      </c>
      <c r="AE238" s="11"/>
      <c r="AF238" s="27" t="s">
        <v>613</v>
      </c>
      <c r="AG238" s="11"/>
      <c r="AH238" s="27" t="s">
        <v>81</v>
      </c>
      <c r="AI238" s="11"/>
      <c r="AJ238" s="27" t="s">
        <v>610</v>
      </c>
      <c r="AK238" s="11"/>
      <c r="AL238" s="27" t="s">
        <v>614</v>
      </c>
      <c r="AM238" s="11"/>
      <c r="AN238" s="11"/>
      <c r="AO238" s="11"/>
      <c r="AP238" s="27" t="s">
        <v>615</v>
      </c>
      <c r="AQ238" s="11"/>
      <c r="AR238" s="27" t="s">
        <v>74</v>
      </c>
    </row>
    <row r="239" spans="1:47" ht="8.85" customHeight="1"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row>
    <row r="240" spans="1:47" ht="8.85" customHeight="1" x14ac:dyDescent="0.25">
      <c r="A240" s="30"/>
      <c r="B240" s="30" t="s">
        <v>224</v>
      </c>
      <c r="C240" s="30"/>
      <c r="D240" s="30"/>
      <c r="E240" s="30"/>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row>
    <row r="241" spans="1:44" ht="8.85" customHeight="1" x14ac:dyDescent="0.25">
      <c r="A241" s="11">
        <v>1</v>
      </c>
      <c r="B241" s="25"/>
      <c r="C241" s="11" t="s">
        <v>225</v>
      </c>
      <c r="D241" s="31"/>
      <c r="E241" s="31"/>
      <c r="F241" s="19"/>
      <c r="G241" s="74">
        <v>0</v>
      </c>
      <c r="H241" s="19"/>
      <c r="I241" s="74">
        <v>0</v>
      </c>
      <c r="J241" s="19"/>
      <c r="K241" s="74">
        <v>341195</v>
      </c>
      <c r="L241" s="19"/>
      <c r="M241" s="74">
        <v>0</v>
      </c>
      <c r="N241" s="19"/>
      <c r="O241" s="74">
        <v>0</v>
      </c>
      <c r="P241" s="19"/>
      <c r="Q241" s="74">
        <v>0</v>
      </c>
      <c r="R241" s="19"/>
      <c r="S241" s="74">
        <v>0</v>
      </c>
      <c r="T241" s="19"/>
      <c r="U241" s="74">
        <v>0</v>
      </c>
      <c r="V241" s="19"/>
      <c r="W241" s="74">
        <f t="shared" ref="W241:W263" si="14">SUM(G241:U241)</f>
        <v>341195</v>
      </c>
      <c r="X241" s="40"/>
      <c r="Y241" s="19"/>
      <c r="Z241" s="74">
        <v>0</v>
      </c>
      <c r="AA241" s="19"/>
      <c r="AB241" s="74">
        <v>0</v>
      </c>
      <c r="AC241" s="19"/>
      <c r="AD241" s="74">
        <v>0</v>
      </c>
      <c r="AE241" s="19"/>
      <c r="AF241" s="74">
        <v>0</v>
      </c>
      <c r="AG241" s="19"/>
      <c r="AH241" s="74">
        <v>0</v>
      </c>
      <c r="AI241" s="19"/>
      <c r="AJ241" s="74">
        <v>0</v>
      </c>
      <c r="AK241" s="19"/>
      <c r="AL241" s="74">
        <f t="shared" ref="AL241:AL263" si="15">SUM(Z241:AJ241)</f>
        <v>0</v>
      </c>
      <c r="AM241" s="19"/>
      <c r="AN241" s="19"/>
      <c r="AO241" s="19"/>
      <c r="AP241" s="74">
        <v>590000</v>
      </c>
      <c r="AQ241" s="19"/>
      <c r="AR241" s="30">
        <v>1</v>
      </c>
    </row>
    <row r="242" spans="1:44" ht="8.85" customHeight="1" x14ac:dyDescent="0.25">
      <c r="A242" s="11">
        <v>2</v>
      </c>
      <c r="B242" s="25"/>
      <c r="C242" s="11" t="s">
        <v>226</v>
      </c>
      <c r="D242" s="31"/>
      <c r="E242" s="31"/>
      <c r="F242" s="19"/>
      <c r="G242" s="75">
        <v>190842</v>
      </c>
      <c r="H242" s="19"/>
      <c r="I242" s="75">
        <v>59150</v>
      </c>
      <c r="J242" s="19"/>
      <c r="K242" s="75">
        <v>0</v>
      </c>
      <c r="L242" s="19"/>
      <c r="M242" s="75">
        <v>26803</v>
      </c>
      <c r="N242" s="19"/>
      <c r="O242" s="75">
        <v>0</v>
      </c>
      <c r="P242" s="19"/>
      <c r="Q242" s="75">
        <v>0</v>
      </c>
      <c r="R242" s="19"/>
      <c r="S242" s="75">
        <v>0</v>
      </c>
      <c r="T242" s="19"/>
      <c r="U242" s="75">
        <v>6532</v>
      </c>
      <c r="V242" s="19"/>
      <c r="W242" s="75">
        <f t="shared" si="14"/>
        <v>283327</v>
      </c>
      <c r="X242" s="40"/>
      <c r="Y242" s="273"/>
      <c r="Z242" s="75">
        <v>0</v>
      </c>
      <c r="AA242" s="19"/>
      <c r="AB242" s="75">
        <v>387028</v>
      </c>
      <c r="AC242" s="19"/>
      <c r="AD242" s="75">
        <v>480931</v>
      </c>
      <c r="AE242" s="19"/>
      <c r="AF242" s="75">
        <v>0</v>
      </c>
      <c r="AG242" s="19"/>
      <c r="AH242" s="80">
        <v>0</v>
      </c>
      <c r="AI242" s="19"/>
      <c r="AJ242" s="75">
        <v>0</v>
      </c>
      <c r="AK242" s="19"/>
      <c r="AL242" s="75">
        <f t="shared" si="15"/>
        <v>867959</v>
      </c>
      <c r="AM242" s="19"/>
      <c r="AN242" s="19"/>
      <c r="AO242" s="19"/>
      <c r="AP242" s="75">
        <v>158902.63999999998</v>
      </c>
      <c r="AQ242" s="19"/>
      <c r="AR242" s="30">
        <v>2</v>
      </c>
    </row>
    <row r="243" spans="1:44" ht="8.85" customHeight="1" x14ac:dyDescent="0.25">
      <c r="A243" s="11">
        <v>3</v>
      </c>
      <c r="B243" s="25"/>
      <c r="C243" s="20" t="s">
        <v>140</v>
      </c>
      <c r="D243" s="31"/>
      <c r="E243" s="31"/>
      <c r="F243" s="19"/>
      <c r="G243" s="75">
        <v>0</v>
      </c>
      <c r="H243" s="19"/>
      <c r="I243" s="75">
        <v>0</v>
      </c>
      <c r="J243" s="19"/>
      <c r="K243" s="75">
        <v>0</v>
      </c>
      <c r="L243" s="19"/>
      <c r="M243" s="75">
        <v>0</v>
      </c>
      <c r="N243" s="19"/>
      <c r="O243" s="75">
        <v>0</v>
      </c>
      <c r="P243" s="19"/>
      <c r="Q243" s="75">
        <v>0</v>
      </c>
      <c r="R243" s="19"/>
      <c r="S243" s="75">
        <v>0</v>
      </c>
      <c r="T243" s="19"/>
      <c r="U243" s="75">
        <v>0</v>
      </c>
      <c r="V243" s="19"/>
      <c r="W243" s="75">
        <f t="shared" si="14"/>
        <v>0</v>
      </c>
      <c r="X243" s="40"/>
      <c r="Y243" s="273"/>
      <c r="Z243" s="75">
        <v>0</v>
      </c>
      <c r="AA243" s="19"/>
      <c r="AB243" s="75">
        <v>0</v>
      </c>
      <c r="AC243" s="19"/>
      <c r="AD243" s="75">
        <v>0</v>
      </c>
      <c r="AE243" s="19"/>
      <c r="AF243" s="75">
        <v>0</v>
      </c>
      <c r="AG243" s="19"/>
      <c r="AH243" s="80">
        <v>0</v>
      </c>
      <c r="AI243" s="19"/>
      <c r="AJ243" s="75">
        <v>0</v>
      </c>
      <c r="AK243" s="19"/>
      <c r="AL243" s="75">
        <f t="shared" si="15"/>
        <v>0</v>
      </c>
      <c r="AM243" s="19"/>
      <c r="AN243" s="19"/>
      <c r="AO243" s="19"/>
      <c r="AP243" s="75">
        <v>18038.510000000002</v>
      </c>
      <c r="AQ243" s="19"/>
      <c r="AR243" s="30">
        <v>3</v>
      </c>
    </row>
    <row r="244" spans="1:44" ht="8.85" customHeight="1" x14ac:dyDescent="0.25">
      <c r="A244" s="11">
        <v>4</v>
      </c>
      <c r="B244" s="25"/>
      <c r="C244" s="20" t="s">
        <v>227</v>
      </c>
      <c r="D244" s="31"/>
      <c r="E244" s="31"/>
      <c r="F244" s="19"/>
      <c r="G244" s="75">
        <v>0</v>
      </c>
      <c r="H244" s="19"/>
      <c r="I244" s="75">
        <v>0</v>
      </c>
      <c r="J244" s="19"/>
      <c r="K244" s="75">
        <v>0</v>
      </c>
      <c r="L244" s="19"/>
      <c r="M244" s="75">
        <v>0</v>
      </c>
      <c r="N244" s="19"/>
      <c r="O244" s="75">
        <v>0</v>
      </c>
      <c r="P244" s="19"/>
      <c r="Q244" s="75">
        <v>0</v>
      </c>
      <c r="R244" s="19"/>
      <c r="S244" s="75">
        <v>0</v>
      </c>
      <c r="T244" s="19"/>
      <c r="U244" s="75">
        <v>0</v>
      </c>
      <c r="V244" s="19"/>
      <c r="W244" s="75">
        <f t="shared" si="14"/>
        <v>0</v>
      </c>
      <c r="X244" s="40"/>
      <c r="Y244" s="273"/>
      <c r="Z244" s="75">
        <v>0</v>
      </c>
      <c r="AA244" s="19"/>
      <c r="AB244" s="75">
        <v>0</v>
      </c>
      <c r="AC244" s="19"/>
      <c r="AD244" s="75">
        <v>0</v>
      </c>
      <c r="AE244" s="19"/>
      <c r="AF244" s="75">
        <v>0</v>
      </c>
      <c r="AG244" s="19"/>
      <c r="AH244" s="80">
        <v>0</v>
      </c>
      <c r="AI244" s="19"/>
      <c r="AJ244" s="75">
        <v>0</v>
      </c>
      <c r="AK244" s="19"/>
      <c r="AL244" s="75">
        <f t="shared" si="15"/>
        <v>0</v>
      </c>
      <c r="AM244" s="19"/>
      <c r="AN244" s="19"/>
      <c r="AO244" s="19"/>
      <c r="AP244" s="75">
        <v>4450.4399999999996</v>
      </c>
      <c r="AQ244" s="19"/>
      <c r="AR244" s="30">
        <v>4</v>
      </c>
    </row>
    <row r="245" spans="1:44" ht="8.85" customHeight="1" x14ac:dyDescent="0.25">
      <c r="A245" s="11">
        <v>5</v>
      </c>
      <c r="B245" s="25"/>
      <c r="C245" s="11" t="s">
        <v>228</v>
      </c>
      <c r="D245" s="31"/>
      <c r="E245" s="31"/>
      <c r="F245" s="19"/>
      <c r="G245" s="75">
        <v>0</v>
      </c>
      <c r="H245" s="19"/>
      <c r="I245" s="75">
        <v>0</v>
      </c>
      <c r="J245" s="19"/>
      <c r="K245" s="75">
        <v>0</v>
      </c>
      <c r="L245" s="19"/>
      <c r="M245" s="75">
        <v>0</v>
      </c>
      <c r="N245" s="19"/>
      <c r="O245" s="75">
        <v>0</v>
      </c>
      <c r="P245" s="19"/>
      <c r="Q245" s="75">
        <v>0</v>
      </c>
      <c r="R245" s="19"/>
      <c r="S245" s="75">
        <v>0</v>
      </c>
      <c r="T245" s="19"/>
      <c r="U245" s="75">
        <v>0</v>
      </c>
      <c r="V245" s="19"/>
      <c r="W245" s="75">
        <f t="shared" si="14"/>
        <v>0</v>
      </c>
      <c r="X245" s="40"/>
      <c r="Y245" s="273"/>
      <c r="Z245" s="75">
        <v>0</v>
      </c>
      <c r="AA245" s="19"/>
      <c r="AB245" s="75">
        <v>0</v>
      </c>
      <c r="AC245" s="19"/>
      <c r="AD245" s="75">
        <v>0</v>
      </c>
      <c r="AE245" s="19"/>
      <c r="AF245" s="75">
        <v>0</v>
      </c>
      <c r="AG245" s="19"/>
      <c r="AH245" s="80">
        <v>0</v>
      </c>
      <c r="AI245" s="19"/>
      <c r="AJ245" s="75">
        <v>0</v>
      </c>
      <c r="AK245" s="19"/>
      <c r="AL245" s="75">
        <f t="shared" si="15"/>
        <v>0</v>
      </c>
      <c r="AM245" s="19"/>
      <c r="AN245" s="19"/>
      <c r="AO245" s="19"/>
      <c r="AP245" s="75">
        <v>1052039.98</v>
      </c>
      <c r="AQ245" s="19"/>
      <c r="AR245" s="30">
        <v>5</v>
      </c>
    </row>
    <row r="246" spans="1:44" ht="8.85" customHeight="1" x14ac:dyDescent="0.25">
      <c r="A246" s="57"/>
      <c r="B246" s="11"/>
      <c r="C246" s="11"/>
      <c r="D246" s="31"/>
      <c r="E246" s="31"/>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37"/>
    </row>
    <row r="247" spans="1:44" ht="8.85" customHeight="1" x14ac:dyDescent="0.25">
      <c r="A247" s="11">
        <v>6</v>
      </c>
      <c r="B247" s="25"/>
      <c r="C247" s="11" t="s">
        <v>229</v>
      </c>
      <c r="D247" s="31"/>
      <c r="E247" s="31"/>
      <c r="F247" s="19"/>
      <c r="G247" s="75">
        <v>224568</v>
      </c>
      <c r="H247" s="19"/>
      <c r="I247" s="75">
        <v>0</v>
      </c>
      <c r="J247" s="19"/>
      <c r="K247" s="75">
        <v>0</v>
      </c>
      <c r="L247" s="19"/>
      <c r="M247" s="75">
        <v>35938</v>
      </c>
      <c r="N247" s="19"/>
      <c r="O247" s="75">
        <v>0</v>
      </c>
      <c r="P247" s="19"/>
      <c r="Q247" s="75">
        <v>0</v>
      </c>
      <c r="R247" s="19"/>
      <c r="S247" s="75">
        <v>0</v>
      </c>
      <c r="T247" s="19"/>
      <c r="U247" s="75">
        <v>2533</v>
      </c>
      <c r="V247" s="19"/>
      <c r="W247" s="75">
        <f t="shared" si="14"/>
        <v>263039</v>
      </c>
      <c r="X247" s="40"/>
      <c r="Y247" s="273"/>
      <c r="Z247" s="75">
        <v>0</v>
      </c>
      <c r="AA247" s="19"/>
      <c r="AB247" s="75">
        <v>600850</v>
      </c>
      <c r="AC247" s="19"/>
      <c r="AD247" s="75">
        <v>745358</v>
      </c>
      <c r="AE247" s="19"/>
      <c r="AF247" s="75">
        <v>0</v>
      </c>
      <c r="AG247" s="19"/>
      <c r="AH247" s="80">
        <v>0</v>
      </c>
      <c r="AI247" s="19"/>
      <c r="AJ247" s="75">
        <v>0</v>
      </c>
      <c r="AK247" s="19"/>
      <c r="AL247" s="75">
        <f t="shared" si="15"/>
        <v>1346208</v>
      </c>
      <c r="AM247" s="19"/>
      <c r="AN247" s="19"/>
      <c r="AO247" s="19"/>
      <c r="AP247" s="75">
        <v>11755605.060000001</v>
      </c>
      <c r="AQ247" s="19"/>
      <c r="AR247" s="30">
        <v>6</v>
      </c>
    </row>
    <row r="248" spans="1:44" ht="8.85" customHeight="1" x14ac:dyDescent="0.25">
      <c r="A248" s="11">
        <v>7</v>
      </c>
      <c r="B248" s="25"/>
      <c r="C248" s="11" t="s">
        <v>230</v>
      </c>
      <c r="D248" s="31"/>
      <c r="E248" s="31"/>
      <c r="F248" s="19"/>
      <c r="G248" s="75">
        <v>155798</v>
      </c>
      <c r="H248" s="19"/>
      <c r="I248" s="75">
        <v>118021</v>
      </c>
      <c r="J248" s="19"/>
      <c r="K248" s="75">
        <v>18000</v>
      </c>
      <c r="L248" s="19"/>
      <c r="M248" s="75">
        <v>0</v>
      </c>
      <c r="N248" s="19"/>
      <c r="O248" s="75">
        <v>0</v>
      </c>
      <c r="P248" s="19"/>
      <c r="Q248" s="75">
        <v>0</v>
      </c>
      <c r="R248" s="19"/>
      <c r="S248" s="75">
        <v>0</v>
      </c>
      <c r="T248" s="19"/>
      <c r="U248" s="75">
        <v>398900</v>
      </c>
      <c r="V248" s="19"/>
      <c r="W248" s="75">
        <f t="shared" si="14"/>
        <v>690719</v>
      </c>
      <c r="X248" s="40"/>
      <c r="Y248" s="273"/>
      <c r="Z248" s="75">
        <v>0</v>
      </c>
      <c r="AA248" s="19"/>
      <c r="AB248" s="75">
        <v>0</v>
      </c>
      <c r="AC248" s="19"/>
      <c r="AD248" s="75">
        <v>769945</v>
      </c>
      <c r="AE248" s="19"/>
      <c r="AF248" s="75">
        <v>0</v>
      </c>
      <c r="AG248" s="19"/>
      <c r="AH248" s="80">
        <v>0</v>
      </c>
      <c r="AI248" s="19"/>
      <c r="AJ248" s="75">
        <v>0</v>
      </c>
      <c r="AK248" s="19"/>
      <c r="AL248" s="75">
        <f t="shared" si="15"/>
        <v>769945</v>
      </c>
      <c r="AM248" s="19"/>
      <c r="AN248" s="19"/>
      <c r="AO248" s="19"/>
      <c r="AP248" s="75">
        <v>32129.629999999997</v>
      </c>
      <c r="AQ248" s="19"/>
      <c r="AR248" s="30">
        <v>7</v>
      </c>
    </row>
    <row r="249" spans="1:44" ht="8.85" customHeight="1" x14ac:dyDescent="0.25">
      <c r="A249" s="11">
        <v>8</v>
      </c>
      <c r="B249" s="25"/>
      <c r="C249" s="11" t="s">
        <v>231</v>
      </c>
      <c r="D249" s="31"/>
      <c r="E249" s="31"/>
      <c r="F249" s="19"/>
      <c r="G249" s="75">
        <v>9636</v>
      </c>
      <c r="H249" s="19"/>
      <c r="I249" s="75">
        <v>0</v>
      </c>
      <c r="J249" s="19"/>
      <c r="K249" s="75">
        <v>0</v>
      </c>
      <c r="L249" s="19"/>
      <c r="M249" s="75">
        <v>0</v>
      </c>
      <c r="N249" s="19"/>
      <c r="O249" s="75">
        <v>0</v>
      </c>
      <c r="P249" s="19"/>
      <c r="Q249" s="75">
        <v>32810</v>
      </c>
      <c r="R249" s="19"/>
      <c r="S249" s="75">
        <v>0</v>
      </c>
      <c r="T249" s="19"/>
      <c r="U249" s="75">
        <v>0</v>
      </c>
      <c r="V249" s="19"/>
      <c r="W249" s="75">
        <f t="shared" si="14"/>
        <v>42446</v>
      </c>
      <c r="X249" s="40"/>
      <c r="Y249" s="273"/>
      <c r="Z249" s="75">
        <v>0</v>
      </c>
      <c r="AA249" s="19"/>
      <c r="AB249" s="75">
        <v>42446</v>
      </c>
      <c r="AC249" s="19"/>
      <c r="AD249" s="75">
        <v>0</v>
      </c>
      <c r="AE249" s="19"/>
      <c r="AF249" s="75">
        <v>0</v>
      </c>
      <c r="AG249" s="19"/>
      <c r="AH249" s="80">
        <v>0</v>
      </c>
      <c r="AI249" s="19"/>
      <c r="AJ249" s="75">
        <v>0</v>
      </c>
      <c r="AK249" s="19"/>
      <c r="AL249" s="75">
        <f t="shared" si="15"/>
        <v>42446</v>
      </c>
      <c r="AM249" s="19"/>
      <c r="AN249" s="19"/>
      <c r="AO249" s="19"/>
      <c r="AP249" s="75">
        <v>28968.199999999997</v>
      </c>
      <c r="AQ249" s="19"/>
      <c r="AR249" s="30">
        <v>8</v>
      </c>
    </row>
    <row r="250" spans="1:44" ht="8.85" customHeight="1" x14ac:dyDescent="0.25">
      <c r="A250" s="11">
        <v>9</v>
      </c>
      <c r="B250" s="25"/>
      <c r="C250" s="11" t="s">
        <v>232</v>
      </c>
      <c r="D250" s="31"/>
      <c r="E250" s="31"/>
      <c r="F250" s="19"/>
      <c r="G250" s="75">
        <v>0</v>
      </c>
      <c r="H250" s="19"/>
      <c r="I250" s="75">
        <v>0</v>
      </c>
      <c r="J250" s="19"/>
      <c r="K250" s="75">
        <v>0</v>
      </c>
      <c r="L250" s="19"/>
      <c r="M250" s="75">
        <v>0</v>
      </c>
      <c r="N250" s="19"/>
      <c r="O250" s="75">
        <v>0</v>
      </c>
      <c r="P250" s="19"/>
      <c r="Q250" s="75">
        <v>0</v>
      </c>
      <c r="R250" s="19"/>
      <c r="S250" s="75">
        <v>0</v>
      </c>
      <c r="T250" s="19"/>
      <c r="U250" s="75">
        <v>0</v>
      </c>
      <c r="V250" s="19"/>
      <c r="W250" s="75">
        <f t="shared" si="14"/>
        <v>0</v>
      </c>
      <c r="X250" s="40"/>
      <c r="Y250" s="273"/>
      <c r="Z250" s="75">
        <v>0</v>
      </c>
      <c r="AA250" s="19"/>
      <c r="AB250" s="75">
        <v>576681</v>
      </c>
      <c r="AC250" s="19"/>
      <c r="AD250" s="75">
        <v>65502</v>
      </c>
      <c r="AE250" s="19"/>
      <c r="AF250" s="75">
        <v>0</v>
      </c>
      <c r="AG250" s="19"/>
      <c r="AH250" s="80">
        <v>0</v>
      </c>
      <c r="AI250" s="19"/>
      <c r="AJ250" s="75">
        <v>0</v>
      </c>
      <c r="AK250" s="19"/>
      <c r="AL250" s="75">
        <f t="shared" si="15"/>
        <v>642183</v>
      </c>
      <c r="AM250" s="19"/>
      <c r="AN250" s="19"/>
      <c r="AO250" s="19"/>
      <c r="AP250" s="75">
        <v>439937.55</v>
      </c>
      <c r="AQ250" s="19"/>
      <c r="AR250" s="30">
        <v>9</v>
      </c>
    </row>
    <row r="251" spans="1:44" ht="8.85" customHeight="1" x14ac:dyDescent="0.25">
      <c r="A251" s="11">
        <v>10</v>
      </c>
      <c r="B251" s="25"/>
      <c r="C251" s="11" t="s">
        <v>233</v>
      </c>
      <c r="D251" s="31"/>
      <c r="E251" s="31"/>
      <c r="F251" s="19"/>
      <c r="G251" s="75">
        <v>0</v>
      </c>
      <c r="H251" s="19"/>
      <c r="I251" s="75">
        <v>0</v>
      </c>
      <c r="J251" s="19"/>
      <c r="K251" s="75">
        <v>0</v>
      </c>
      <c r="L251" s="19"/>
      <c r="M251" s="75">
        <v>0</v>
      </c>
      <c r="N251" s="19"/>
      <c r="O251" s="75">
        <v>0</v>
      </c>
      <c r="P251" s="19"/>
      <c r="Q251" s="75">
        <v>0</v>
      </c>
      <c r="R251" s="19"/>
      <c r="S251" s="75">
        <v>0</v>
      </c>
      <c r="T251" s="19"/>
      <c r="U251" s="75">
        <v>0</v>
      </c>
      <c r="V251" s="19"/>
      <c r="W251" s="75">
        <f t="shared" si="14"/>
        <v>0</v>
      </c>
      <c r="X251" s="40"/>
      <c r="Y251" s="273"/>
      <c r="Z251" s="75">
        <v>0</v>
      </c>
      <c r="AA251" s="19"/>
      <c r="AB251" s="75">
        <v>206622</v>
      </c>
      <c r="AC251" s="19"/>
      <c r="AD251" s="75">
        <v>203948</v>
      </c>
      <c r="AE251" s="19"/>
      <c r="AF251" s="75">
        <v>0</v>
      </c>
      <c r="AG251" s="19"/>
      <c r="AH251" s="80">
        <v>0</v>
      </c>
      <c r="AI251" s="19"/>
      <c r="AJ251" s="75">
        <v>0</v>
      </c>
      <c r="AK251" s="19"/>
      <c r="AL251" s="75">
        <f t="shared" si="15"/>
        <v>410570</v>
      </c>
      <c r="AM251" s="19"/>
      <c r="AN251" s="19"/>
      <c r="AO251" s="19"/>
      <c r="AP251" s="75">
        <v>5202.3</v>
      </c>
      <c r="AQ251" s="19"/>
      <c r="AR251" s="30">
        <v>10</v>
      </c>
    </row>
    <row r="252" spans="1:44" ht="8.85" customHeight="1" x14ac:dyDescent="0.25">
      <c r="A252" s="57"/>
      <c r="B252" s="11"/>
      <c r="C252" s="11"/>
      <c r="D252" s="31"/>
      <c r="E252" s="31"/>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37"/>
    </row>
    <row r="253" spans="1:44" ht="8.85" customHeight="1" x14ac:dyDescent="0.25">
      <c r="A253" s="11">
        <v>11</v>
      </c>
      <c r="B253" s="25"/>
      <c r="C253" s="11" t="s">
        <v>234</v>
      </c>
      <c r="D253" s="31"/>
      <c r="E253" s="31"/>
      <c r="F253" s="19"/>
      <c r="G253" s="75">
        <v>1233220</v>
      </c>
      <c r="H253" s="19"/>
      <c r="I253" s="75">
        <v>325308</v>
      </c>
      <c r="J253" s="19"/>
      <c r="K253" s="75">
        <v>0</v>
      </c>
      <c r="L253" s="19"/>
      <c r="M253" s="75">
        <v>0</v>
      </c>
      <c r="N253" s="19"/>
      <c r="O253" s="75">
        <v>0</v>
      </c>
      <c r="P253" s="19"/>
      <c r="Q253" s="75">
        <v>849545</v>
      </c>
      <c r="R253" s="19"/>
      <c r="S253" s="75">
        <v>0</v>
      </c>
      <c r="T253" s="19"/>
      <c r="U253" s="75">
        <v>0</v>
      </c>
      <c r="V253" s="19"/>
      <c r="W253" s="75">
        <f t="shared" si="14"/>
        <v>2408073</v>
      </c>
      <c r="X253" s="40"/>
      <c r="Y253" s="273"/>
      <c r="Z253" s="75">
        <v>0</v>
      </c>
      <c r="AA253" s="19"/>
      <c r="AB253" s="75">
        <v>2408073</v>
      </c>
      <c r="AC253" s="19"/>
      <c r="AD253" s="75">
        <v>0</v>
      </c>
      <c r="AE253" s="19"/>
      <c r="AF253" s="75">
        <v>0</v>
      </c>
      <c r="AG253" s="19"/>
      <c r="AH253" s="80">
        <v>0</v>
      </c>
      <c r="AI253" s="19"/>
      <c r="AJ253" s="75">
        <v>0</v>
      </c>
      <c r="AK253" s="19"/>
      <c r="AL253" s="75">
        <f t="shared" si="15"/>
        <v>2408073</v>
      </c>
      <c r="AM253" s="19"/>
      <c r="AN253" s="19"/>
      <c r="AO253" s="19"/>
      <c r="AP253" s="75">
        <v>2081043.0300000003</v>
      </c>
      <c r="AQ253" s="19"/>
      <c r="AR253" s="30">
        <v>11</v>
      </c>
    </row>
    <row r="254" spans="1:44" ht="8.85" customHeight="1" x14ac:dyDescent="0.25">
      <c r="A254" s="11">
        <v>12</v>
      </c>
      <c r="B254" s="25"/>
      <c r="C254" s="20" t="s">
        <v>235</v>
      </c>
      <c r="D254" s="31"/>
      <c r="E254" s="31"/>
      <c r="F254" s="19"/>
      <c r="G254" s="75">
        <v>68199</v>
      </c>
      <c r="H254" s="19"/>
      <c r="I254" s="75">
        <v>413889</v>
      </c>
      <c r="J254" s="19"/>
      <c r="K254" s="75">
        <v>132000</v>
      </c>
      <c r="L254" s="19"/>
      <c r="M254" s="75">
        <v>0</v>
      </c>
      <c r="N254" s="19"/>
      <c r="O254" s="75">
        <v>0</v>
      </c>
      <c r="P254" s="19"/>
      <c r="Q254" s="75">
        <v>0</v>
      </c>
      <c r="R254" s="19"/>
      <c r="S254" s="75">
        <v>0</v>
      </c>
      <c r="T254" s="19"/>
      <c r="U254" s="75">
        <v>145851</v>
      </c>
      <c r="V254" s="19"/>
      <c r="W254" s="75">
        <f t="shared" si="14"/>
        <v>759939</v>
      </c>
      <c r="X254" s="40"/>
      <c r="Y254" s="273"/>
      <c r="Z254" s="75">
        <v>0</v>
      </c>
      <c r="AA254" s="19"/>
      <c r="AB254" s="75">
        <v>488008</v>
      </c>
      <c r="AC254" s="19"/>
      <c r="AD254" s="75">
        <v>243371</v>
      </c>
      <c r="AE254" s="19"/>
      <c r="AF254" s="75">
        <v>0</v>
      </c>
      <c r="AG254" s="19"/>
      <c r="AH254" s="80">
        <v>0</v>
      </c>
      <c r="AI254" s="19"/>
      <c r="AJ254" s="75">
        <v>0</v>
      </c>
      <c r="AK254" s="19"/>
      <c r="AL254" s="75">
        <f t="shared" si="15"/>
        <v>731379</v>
      </c>
      <c r="AM254" s="19"/>
      <c r="AN254" s="19"/>
      <c r="AO254" s="19"/>
      <c r="AP254" s="75">
        <v>192866.53</v>
      </c>
      <c r="AQ254" s="19"/>
      <c r="AR254" s="30">
        <v>12</v>
      </c>
    </row>
    <row r="255" spans="1:44" ht="8.85" customHeight="1" x14ac:dyDescent="0.25">
      <c r="A255" s="11">
        <v>13</v>
      </c>
      <c r="B255" s="25"/>
      <c r="C255" s="11" t="s">
        <v>236</v>
      </c>
      <c r="D255" s="31"/>
      <c r="E255" s="31"/>
      <c r="F255" s="19"/>
      <c r="G255" s="75">
        <v>0</v>
      </c>
      <c r="H255" s="19"/>
      <c r="I255" s="75">
        <v>0</v>
      </c>
      <c r="J255" s="19"/>
      <c r="K255" s="75">
        <v>0</v>
      </c>
      <c r="L255" s="19"/>
      <c r="M255" s="75">
        <v>33302</v>
      </c>
      <c r="N255" s="19"/>
      <c r="O255" s="75">
        <v>0</v>
      </c>
      <c r="P255" s="19"/>
      <c r="Q255" s="75">
        <v>0</v>
      </c>
      <c r="R255" s="19"/>
      <c r="S255" s="75">
        <v>0</v>
      </c>
      <c r="T255" s="19"/>
      <c r="U255" s="75">
        <v>0</v>
      </c>
      <c r="V255" s="19"/>
      <c r="W255" s="75">
        <f t="shared" si="14"/>
        <v>33302</v>
      </c>
      <c r="X255" s="40"/>
      <c r="Y255" s="273"/>
      <c r="Z255" s="75">
        <v>7902915</v>
      </c>
      <c r="AA255" s="19"/>
      <c r="AB255" s="75">
        <v>0</v>
      </c>
      <c r="AC255" s="19"/>
      <c r="AD255" s="75">
        <v>0</v>
      </c>
      <c r="AE255" s="19"/>
      <c r="AF255" s="75">
        <v>0</v>
      </c>
      <c r="AG255" s="19"/>
      <c r="AH255" s="80">
        <v>150000</v>
      </c>
      <c r="AI255" s="19"/>
      <c r="AJ255" s="75">
        <v>0</v>
      </c>
      <c r="AK255" s="19"/>
      <c r="AL255" s="75">
        <f t="shared" si="15"/>
        <v>8052915</v>
      </c>
      <c r="AM255" s="19"/>
      <c r="AN255" s="19"/>
      <c r="AO255" s="19"/>
      <c r="AP255" s="75">
        <v>15831.84</v>
      </c>
      <c r="AQ255" s="19"/>
      <c r="AR255" s="30">
        <v>13</v>
      </c>
    </row>
    <row r="256" spans="1:44" ht="8.85" customHeight="1" x14ac:dyDescent="0.25">
      <c r="A256" s="11">
        <v>14</v>
      </c>
      <c r="B256" s="25"/>
      <c r="C256" s="11" t="s">
        <v>154</v>
      </c>
      <c r="D256" s="31"/>
      <c r="E256" s="31"/>
      <c r="F256" s="19"/>
      <c r="G256" s="75">
        <v>241816</v>
      </c>
      <c r="H256" s="19"/>
      <c r="I256" s="75">
        <v>0</v>
      </c>
      <c r="J256" s="19"/>
      <c r="K256" s="75">
        <v>0</v>
      </c>
      <c r="L256" s="19"/>
      <c r="M256" s="75">
        <v>0</v>
      </c>
      <c r="N256" s="19"/>
      <c r="O256" s="75">
        <v>0</v>
      </c>
      <c r="P256" s="19"/>
      <c r="Q256" s="75">
        <v>404426</v>
      </c>
      <c r="R256" s="19"/>
      <c r="S256" s="75">
        <v>0</v>
      </c>
      <c r="T256" s="19"/>
      <c r="U256" s="75">
        <v>0</v>
      </c>
      <c r="V256" s="19"/>
      <c r="W256" s="75">
        <f t="shared" si="14"/>
        <v>646242</v>
      </c>
      <c r="X256" s="40"/>
      <c r="Y256" s="273"/>
      <c r="Z256" s="75">
        <v>0</v>
      </c>
      <c r="AA256" s="19"/>
      <c r="AB256" s="75">
        <v>507277</v>
      </c>
      <c r="AC256" s="19"/>
      <c r="AD256" s="75">
        <v>138965</v>
      </c>
      <c r="AE256" s="19"/>
      <c r="AF256" s="75">
        <v>0</v>
      </c>
      <c r="AG256" s="19"/>
      <c r="AH256" s="80">
        <v>0</v>
      </c>
      <c r="AI256" s="19"/>
      <c r="AJ256" s="75">
        <v>0</v>
      </c>
      <c r="AK256" s="19"/>
      <c r="AL256" s="75">
        <f t="shared" si="15"/>
        <v>646242</v>
      </c>
      <c r="AM256" s="19"/>
      <c r="AN256" s="19"/>
      <c r="AO256" s="19"/>
      <c r="AP256" s="75">
        <v>7617864.8100000005</v>
      </c>
      <c r="AQ256" s="19"/>
      <c r="AR256" s="30">
        <v>14</v>
      </c>
    </row>
    <row r="257" spans="1:44" ht="8.85" customHeight="1" x14ac:dyDescent="0.25">
      <c r="A257" s="11">
        <v>15</v>
      </c>
      <c r="B257" s="25"/>
      <c r="C257" s="11" t="s">
        <v>237</v>
      </c>
      <c r="D257" s="31"/>
      <c r="E257" s="31"/>
      <c r="F257" s="19"/>
      <c r="G257" s="75">
        <v>112966</v>
      </c>
      <c r="H257" s="19"/>
      <c r="I257" s="75">
        <v>113781</v>
      </c>
      <c r="J257" s="19"/>
      <c r="K257" s="75">
        <v>0</v>
      </c>
      <c r="L257" s="19"/>
      <c r="M257" s="75">
        <v>75</v>
      </c>
      <c r="N257" s="19"/>
      <c r="O257" s="75">
        <v>0</v>
      </c>
      <c r="P257" s="19"/>
      <c r="Q257" s="75">
        <v>0</v>
      </c>
      <c r="R257" s="19"/>
      <c r="S257" s="75">
        <v>0</v>
      </c>
      <c r="T257" s="19"/>
      <c r="U257" s="75">
        <v>0</v>
      </c>
      <c r="V257" s="19"/>
      <c r="W257" s="75">
        <f t="shared" si="14"/>
        <v>226822</v>
      </c>
      <c r="X257" s="40"/>
      <c r="Y257" s="273"/>
      <c r="Z257" s="75">
        <v>0</v>
      </c>
      <c r="AA257" s="19"/>
      <c r="AB257" s="75">
        <v>348049</v>
      </c>
      <c r="AC257" s="19"/>
      <c r="AD257" s="75">
        <v>0</v>
      </c>
      <c r="AE257" s="19"/>
      <c r="AF257" s="75">
        <v>0</v>
      </c>
      <c r="AG257" s="19"/>
      <c r="AH257" s="80">
        <v>0</v>
      </c>
      <c r="AI257" s="19"/>
      <c r="AJ257" s="75">
        <v>0</v>
      </c>
      <c r="AK257" s="19"/>
      <c r="AL257" s="75">
        <f t="shared" si="15"/>
        <v>348049</v>
      </c>
      <c r="AM257" s="19"/>
      <c r="AN257" s="19"/>
      <c r="AO257" s="19"/>
      <c r="AP257" s="75">
        <v>406991.83</v>
      </c>
      <c r="AQ257" s="19"/>
      <c r="AR257" s="30">
        <v>15</v>
      </c>
    </row>
    <row r="258" spans="1:44" ht="8.85" customHeight="1" x14ac:dyDescent="0.25">
      <c r="A258" s="57"/>
      <c r="B258" s="11"/>
      <c r="C258" s="11"/>
      <c r="D258" s="31"/>
      <c r="E258" s="31"/>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37"/>
    </row>
    <row r="259" spans="1:44" ht="8.85" customHeight="1" x14ac:dyDescent="0.25">
      <c r="A259" s="11">
        <v>16</v>
      </c>
      <c r="B259" s="25"/>
      <c r="C259" s="11" t="s">
        <v>238</v>
      </c>
      <c r="D259" s="31"/>
      <c r="E259" s="31"/>
      <c r="F259" s="19"/>
      <c r="G259" s="75">
        <v>0</v>
      </c>
      <c r="H259" s="19"/>
      <c r="I259" s="75">
        <v>0</v>
      </c>
      <c r="J259" s="19"/>
      <c r="K259" s="75">
        <v>0</v>
      </c>
      <c r="L259" s="19"/>
      <c r="M259" s="75">
        <v>0</v>
      </c>
      <c r="N259" s="19"/>
      <c r="O259" s="75">
        <v>0</v>
      </c>
      <c r="P259" s="19"/>
      <c r="Q259" s="75">
        <v>0</v>
      </c>
      <c r="R259" s="19"/>
      <c r="S259" s="75">
        <v>0</v>
      </c>
      <c r="T259" s="19"/>
      <c r="U259" s="75">
        <v>0</v>
      </c>
      <c r="V259" s="19"/>
      <c r="W259" s="75">
        <f t="shared" si="14"/>
        <v>0</v>
      </c>
      <c r="X259" s="40"/>
      <c r="Y259" s="273"/>
      <c r="Z259" s="75">
        <v>0</v>
      </c>
      <c r="AA259" s="19"/>
      <c r="AB259" s="75">
        <v>0</v>
      </c>
      <c r="AC259" s="19"/>
      <c r="AD259" s="75">
        <v>0</v>
      </c>
      <c r="AE259" s="19"/>
      <c r="AF259" s="75">
        <v>0</v>
      </c>
      <c r="AG259" s="19"/>
      <c r="AH259" s="80">
        <v>0</v>
      </c>
      <c r="AI259" s="19"/>
      <c r="AJ259" s="75">
        <v>0</v>
      </c>
      <c r="AK259" s="19"/>
      <c r="AL259" s="75">
        <f t="shared" si="15"/>
        <v>0</v>
      </c>
      <c r="AM259" s="19"/>
      <c r="AN259" s="19"/>
      <c r="AO259" s="19"/>
      <c r="AP259" s="75">
        <v>246177.63999999998</v>
      </c>
      <c r="AQ259" s="19"/>
      <c r="AR259" s="30">
        <v>16</v>
      </c>
    </row>
    <row r="260" spans="1:44" ht="8.85" customHeight="1" x14ac:dyDescent="0.25">
      <c r="A260" s="11">
        <v>17</v>
      </c>
      <c r="B260" s="25"/>
      <c r="C260" s="11" t="s">
        <v>239</v>
      </c>
      <c r="D260" s="31"/>
      <c r="E260" s="31"/>
      <c r="F260" s="19"/>
      <c r="G260" s="75">
        <v>0</v>
      </c>
      <c r="H260" s="19"/>
      <c r="I260" s="75">
        <v>0</v>
      </c>
      <c r="J260" s="19"/>
      <c r="K260" s="75">
        <v>0</v>
      </c>
      <c r="L260" s="19"/>
      <c r="M260" s="75">
        <v>0</v>
      </c>
      <c r="N260" s="19"/>
      <c r="O260" s="75">
        <v>0</v>
      </c>
      <c r="P260" s="19"/>
      <c r="Q260" s="75">
        <v>0</v>
      </c>
      <c r="R260" s="19"/>
      <c r="S260" s="75">
        <v>0</v>
      </c>
      <c r="T260" s="19"/>
      <c r="U260" s="75">
        <v>0</v>
      </c>
      <c r="V260" s="19"/>
      <c r="W260" s="75">
        <f t="shared" si="14"/>
        <v>0</v>
      </c>
      <c r="X260" s="40"/>
      <c r="Y260" s="273"/>
      <c r="Z260" s="75">
        <v>0</v>
      </c>
      <c r="AA260" s="19"/>
      <c r="AB260" s="75">
        <v>0</v>
      </c>
      <c r="AC260" s="19"/>
      <c r="AD260" s="75">
        <v>0</v>
      </c>
      <c r="AE260" s="19"/>
      <c r="AF260" s="75">
        <v>0</v>
      </c>
      <c r="AG260" s="19"/>
      <c r="AH260" s="80">
        <v>0</v>
      </c>
      <c r="AI260" s="19"/>
      <c r="AJ260" s="75">
        <v>0</v>
      </c>
      <c r="AK260" s="19"/>
      <c r="AL260" s="75">
        <f t="shared" si="15"/>
        <v>0</v>
      </c>
      <c r="AM260" s="19"/>
      <c r="AN260" s="19"/>
      <c r="AO260" s="19"/>
      <c r="AP260" s="75">
        <v>2104189.2200000002</v>
      </c>
      <c r="AQ260" s="19"/>
      <c r="AR260" s="30">
        <v>17</v>
      </c>
    </row>
    <row r="261" spans="1:44" ht="8.85" customHeight="1" x14ac:dyDescent="0.25">
      <c r="A261" s="11">
        <v>18</v>
      </c>
      <c r="B261" s="25"/>
      <c r="C261" s="11" t="s">
        <v>240</v>
      </c>
      <c r="D261" s="31"/>
      <c r="E261" s="31"/>
      <c r="F261" s="19"/>
      <c r="G261" s="75">
        <v>152730</v>
      </c>
      <c r="H261" s="19"/>
      <c r="I261" s="75">
        <v>832113</v>
      </c>
      <c r="J261" s="19"/>
      <c r="K261" s="75">
        <v>0</v>
      </c>
      <c r="L261" s="19"/>
      <c r="M261" s="75">
        <v>48397</v>
      </c>
      <c r="N261" s="19"/>
      <c r="O261" s="75">
        <v>0</v>
      </c>
      <c r="P261" s="19"/>
      <c r="Q261" s="75">
        <v>602900</v>
      </c>
      <c r="R261" s="19"/>
      <c r="S261" s="75">
        <v>0</v>
      </c>
      <c r="T261" s="19"/>
      <c r="U261" s="75">
        <v>476353</v>
      </c>
      <c r="V261" s="19"/>
      <c r="W261" s="75">
        <f t="shared" si="14"/>
        <v>2112493</v>
      </c>
      <c r="X261" s="40"/>
      <c r="Y261" s="273"/>
      <c r="Z261" s="75">
        <v>0</v>
      </c>
      <c r="AA261" s="19"/>
      <c r="AB261" s="75">
        <v>1125880</v>
      </c>
      <c r="AC261" s="19"/>
      <c r="AD261" s="75">
        <v>229946</v>
      </c>
      <c r="AE261" s="19"/>
      <c r="AF261" s="75">
        <v>0</v>
      </c>
      <c r="AG261" s="19"/>
      <c r="AH261" s="80">
        <v>0</v>
      </c>
      <c r="AI261" s="19"/>
      <c r="AJ261" s="75">
        <v>0</v>
      </c>
      <c r="AK261" s="19"/>
      <c r="AL261" s="75">
        <f t="shared" si="15"/>
        <v>1355826</v>
      </c>
      <c r="AM261" s="19"/>
      <c r="AN261" s="19"/>
      <c r="AO261" s="19"/>
      <c r="AP261" s="75">
        <v>1201063.1200000001</v>
      </c>
      <c r="AQ261" s="19"/>
      <c r="AR261" s="30">
        <v>18</v>
      </c>
    </row>
    <row r="262" spans="1:44" ht="8.85" customHeight="1" x14ac:dyDescent="0.25">
      <c r="A262" s="11">
        <v>19</v>
      </c>
      <c r="B262" s="25"/>
      <c r="C262" s="11" t="s">
        <v>241</v>
      </c>
      <c r="D262" s="31"/>
      <c r="E262" s="31"/>
      <c r="F262" s="19"/>
      <c r="G262" s="75">
        <v>3662445</v>
      </c>
      <c r="H262" s="19"/>
      <c r="I262" s="75">
        <v>3364580</v>
      </c>
      <c r="J262" s="19"/>
      <c r="K262" s="75">
        <v>0</v>
      </c>
      <c r="L262" s="19"/>
      <c r="M262" s="75">
        <v>350533</v>
      </c>
      <c r="N262" s="19"/>
      <c r="O262" s="75">
        <v>0</v>
      </c>
      <c r="P262" s="19"/>
      <c r="Q262" s="75">
        <v>657246</v>
      </c>
      <c r="R262" s="19"/>
      <c r="S262" s="75">
        <v>2709405</v>
      </c>
      <c r="T262" s="19"/>
      <c r="U262" s="75">
        <v>1977688</v>
      </c>
      <c r="V262" s="19"/>
      <c r="W262" s="75">
        <f t="shared" si="14"/>
        <v>12721897</v>
      </c>
      <c r="X262" s="40"/>
      <c r="Y262" s="273"/>
      <c r="Z262" s="75">
        <v>0</v>
      </c>
      <c r="AA262" s="19"/>
      <c r="AB262" s="75">
        <v>9135713</v>
      </c>
      <c r="AC262" s="19"/>
      <c r="AD262" s="75">
        <v>1205290</v>
      </c>
      <c r="AE262" s="19"/>
      <c r="AF262" s="75">
        <v>0</v>
      </c>
      <c r="AG262" s="19"/>
      <c r="AH262" s="80">
        <v>1637489</v>
      </c>
      <c r="AI262" s="19"/>
      <c r="AJ262" s="75">
        <v>0</v>
      </c>
      <c r="AK262" s="19"/>
      <c r="AL262" s="75">
        <f t="shared" si="15"/>
        <v>11978492</v>
      </c>
      <c r="AM262" s="19"/>
      <c r="AN262" s="19"/>
      <c r="AO262" s="19"/>
      <c r="AP262" s="75">
        <v>6774249.0800000001</v>
      </c>
      <c r="AQ262" s="19"/>
      <c r="AR262" s="30">
        <v>19</v>
      </c>
    </row>
    <row r="263" spans="1:44" ht="8.85" customHeight="1" x14ac:dyDescent="0.25">
      <c r="A263" s="11">
        <v>20</v>
      </c>
      <c r="B263" s="25"/>
      <c r="C263" s="11" t="s">
        <v>242</v>
      </c>
      <c r="D263" s="31"/>
      <c r="E263" s="31"/>
      <c r="F263" s="19"/>
      <c r="G263" s="75">
        <v>0</v>
      </c>
      <c r="H263" s="19"/>
      <c r="I263" s="75">
        <v>25567</v>
      </c>
      <c r="J263" s="19"/>
      <c r="K263" s="75">
        <v>0</v>
      </c>
      <c r="L263" s="19"/>
      <c r="M263" s="75">
        <v>0</v>
      </c>
      <c r="N263" s="19"/>
      <c r="O263" s="75">
        <v>0</v>
      </c>
      <c r="P263" s="19"/>
      <c r="Q263" s="75">
        <v>0</v>
      </c>
      <c r="R263" s="19"/>
      <c r="S263" s="75">
        <v>0</v>
      </c>
      <c r="T263" s="19"/>
      <c r="U263" s="75">
        <v>0</v>
      </c>
      <c r="V263" s="19"/>
      <c r="W263" s="75">
        <f t="shared" si="14"/>
        <v>25567</v>
      </c>
      <c r="X263" s="40"/>
      <c r="Y263" s="273"/>
      <c r="Z263" s="75">
        <v>0</v>
      </c>
      <c r="AA263" s="19"/>
      <c r="AB263" s="75">
        <v>25567</v>
      </c>
      <c r="AC263" s="19"/>
      <c r="AD263" s="75">
        <v>0</v>
      </c>
      <c r="AE263" s="19"/>
      <c r="AF263" s="75">
        <v>0</v>
      </c>
      <c r="AG263" s="19"/>
      <c r="AH263" s="80">
        <v>0</v>
      </c>
      <c r="AI263" s="19"/>
      <c r="AJ263" s="75">
        <v>0</v>
      </c>
      <c r="AK263" s="19"/>
      <c r="AL263" s="75">
        <f t="shared" si="15"/>
        <v>25567</v>
      </c>
      <c r="AM263" s="19"/>
      <c r="AN263" s="19"/>
      <c r="AO263" s="19"/>
      <c r="AP263" s="75">
        <v>102117.98</v>
      </c>
      <c r="AQ263" s="19"/>
      <c r="AR263" s="30">
        <v>20</v>
      </c>
    </row>
    <row r="264" spans="1:44" ht="8.85" customHeight="1" x14ac:dyDescent="0.25">
      <c r="A264" s="57"/>
      <c r="B264" s="11"/>
      <c r="C264" s="11"/>
      <c r="D264" s="31"/>
      <c r="E264" s="31"/>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37"/>
    </row>
    <row r="265" spans="1:44" ht="8.85" customHeight="1" x14ac:dyDescent="0.25">
      <c r="A265" s="11">
        <v>21</v>
      </c>
      <c r="B265" s="25"/>
      <c r="C265" s="11" t="s">
        <v>243</v>
      </c>
      <c r="D265" s="31"/>
      <c r="E265" s="31"/>
      <c r="F265" s="19"/>
      <c r="G265" s="75">
        <v>0</v>
      </c>
      <c r="H265" s="19"/>
      <c r="I265" s="75">
        <v>0</v>
      </c>
      <c r="J265" s="19"/>
      <c r="K265" s="75">
        <v>0</v>
      </c>
      <c r="L265" s="19"/>
      <c r="M265" s="75">
        <v>0</v>
      </c>
      <c r="N265" s="19"/>
      <c r="O265" s="75">
        <v>0</v>
      </c>
      <c r="P265" s="19"/>
      <c r="Q265" s="75">
        <v>406044</v>
      </c>
      <c r="R265" s="19"/>
      <c r="S265" s="75">
        <v>0</v>
      </c>
      <c r="T265" s="19"/>
      <c r="U265" s="75">
        <v>0</v>
      </c>
      <c r="V265" s="19"/>
      <c r="W265" s="75">
        <f t="shared" ref="W265:W285" si="16">SUM(G265:U265)</f>
        <v>406044</v>
      </c>
      <c r="X265" s="40"/>
      <c r="Y265" s="273"/>
      <c r="Z265" s="75">
        <v>0</v>
      </c>
      <c r="AA265" s="19"/>
      <c r="AB265" s="75">
        <v>0</v>
      </c>
      <c r="AC265" s="19"/>
      <c r="AD265" s="75">
        <v>406044</v>
      </c>
      <c r="AE265" s="19"/>
      <c r="AF265" s="75">
        <v>0</v>
      </c>
      <c r="AG265" s="19"/>
      <c r="AH265" s="80">
        <v>0</v>
      </c>
      <c r="AI265" s="19"/>
      <c r="AJ265" s="75">
        <v>0</v>
      </c>
      <c r="AK265" s="19"/>
      <c r="AL265" s="75">
        <f t="shared" ref="AL265:AL285" si="17">SUM(Z265:AJ265)</f>
        <v>406044</v>
      </c>
      <c r="AM265" s="19"/>
      <c r="AN265" s="19"/>
      <c r="AO265" s="19"/>
      <c r="AP265" s="75">
        <v>13105.32</v>
      </c>
      <c r="AQ265" s="19"/>
      <c r="AR265" s="30">
        <v>21</v>
      </c>
    </row>
    <row r="266" spans="1:44" ht="8.85" customHeight="1" x14ac:dyDescent="0.25">
      <c r="A266" s="11">
        <v>22</v>
      </c>
      <c r="B266" s="25"/>
      <c r="C266" s="20" t="s">
        <v>195</v>
      </c>
      <c r="D266" s="31"/>
      <c r="E266" s="31"/>
      <c r="F266" s="19"/>
      <c r="G266" s="75">
        <v>84335</v>
      </c>
      <c r="H266" s="19"/>
      <c r="I266" s="75">
        <v>102032</v>
      </c>
      <c r="J266" s="19"/>
      <c r="K266" s="75">
        <v>0</v>
      </c>
      <c r="L266" s="19"/>
      <c r="M266" s="75">
        <v>18</v>
      </c>
      <c r="N266" s="19"/>
      <c r="O266" s="75">
        <v>0</v>
      </c>
      <c r="P266" s="19"/>
      <c r="Q266" s="75">
        <v>0</v>
      </c>
      <c r="R266" s="19"/>
      <c r="S266" s="75">
        <v>0</v>
      </c>
      <c r="T266" s="19"/>
      <c r="U266" s="75">
        <v>300</v>
      </c>
      <c r="V266" s="19"/>
      <c r="W266" s="75">
        <f t="shared" si="16"/>
        <v>186685</v>
      </c>
      <c r="X266" s="40"/>
      <c r="Y266" s="273"/>
      <c r="Z266" s="75">
        <v>0</v>
      </c>
      <c r="AA266" s="19"/>
      <c r="AB266" s="75">
        <v>843770</v>
      </c>
      <c r="AC266" s="19"/>
      <c r="AD266" s="75">
        <v>35377</v>
      </c>
      <c r="AE266" s="19"/>
      <c r="AF266" s="75">
        <v>0</v>
      </c>
      <c r="AG266" s="19"/>
      <c r="AH266" s="80">
        <v>0</v>
      </c>
      <c r="AI266" s="19"/>
      <c r="AJ266" s="75">
        <v>0</v>
      </c>
      <c r="AK266" s="19"/>
      <c r="AL266" s="75">
        <f t="shared" si="17"/>
        <v>879147</v>
      </c>
      <c r="AM266" s="19"/>
      <c r="AN266" s="19"/>
      <c r="AO266" s="19"/>
      <c r="AP266" s="75">
        <v>261308.09999999998</v>
      </c>
      <c r="AQ266" s="19"/>
      <c r="AR266" s="30">
        <v>22</v>
      </c>
    </row>
    <row r="267" spans="1:44" ht="8.85" customHeight="1" x14ac:dyDescent="0.25">
      <c r="A267" s="11">
        <v>23</v>
      </c>
      <c r="B267" s="25"/>
      <c r="C267" s="11" t="s">
        <v>203</v>
      </c>
      <c r="D267" s="31"/>
      <c r="E267" s="31"/>
      <c r="F267" s="19"/>
      <c r="G267" s="75">
        <v>0</v>
      </c>
      <c r="H267" s="19"/>
      <c r="I267" s="75">
        <v>0</v>
      </c>
      <c r="J267" s="19"/>
      <c r="K267" s="75">
        <v>0</v>
      </c>
      <c r="L267" s="19"/>
      <c r="M267" s="75">
        <v>0</v>
      </c>
      <c r="N267" s="19"/>
      <c r="O267" s="75">
        <v>0</v>
      </c>
      <c r="P267" s="19"/>
      <c r="Q267" s="75">
        <v>262665</v>
      </c>
      <c r="R267" s="19"/>
      <c r="S267" s="75">
        <v>0</v>
      </c>
      <c r="T267" s="19"/>
      <c r="U267" s="75">
        <v>0</v>
      </c>
      <c r="V267" s="19"/>
      <c r="W267" s="75">
        <f t="shared" si="16"/>
        <v>262665</v>
      </c>
      <c r="X267" s="40"/>
      <c r="Y267" s="273"/>
      <c r="Z267" s="75">
        <v>0</v>
      </c>
      <c r="AA267" s="19"/>
      <c r="AB267" s="75">
        <v>0</v>
      </c>
      <c r="AC267" s="19"/>
      <c r="AD267" s="75">
        <v>262665</v>
      </c>
      <c r="AE267" s="19"/>
      <c r="AF267" s="75">
        <v>0</v>
      </c>
      <c r="AG267" s="19"/>
      <c r="AH267" s="80">
        <v>0</v>
      </c>
      <c r="AI267" s="19"/>
      <c r="AJ267" s="75">
        <v>0</v>
      </c>
      <c r="AK267" s="19"/>
      <c r="AL267" s="75">
        <f t="shared" si="17"/>
        <v>262665</v>
      </c>
      <c r="AM267" s="19"/>
      <c r="AN267" s="19"/>
      <c r="AO267" s="19"/>
      <c r="AP267" s="75">
        <v>58693.599999999999</v>
      </c>
      <c r="AQ267" s="19"/>
      <c r="AR267" s="30">
        <v>23</v>
      </c>
    </row>
    <row r="268" spans="1:44" ht="8.85" customHeight="1" x14ac:dyDescent="0.25">
      <c r="A268" s="11">
        <v>24</v>
      </c>
      <c r="B268" s="25"/>
      <c r="C268" s="58" t="s">
        <v>244</v>
      </c>
      <c r="D268" s="31"/>
      <c r="E268" s="31"/>
      <c r="F268" s="19"/>
      <c r="G268" s="75">
        <v>151203</v>
      </c>
      <c r="H268" s="19"/>
      <c r="I268" s="75">
        <v>256961</v>
      </c>
      <c r="J268" s="19"/>
      <c r="K268" s="75">
        <v>0</v>
      </c>
      <c r="L268" s="19"/>
      <c r="M268" s="75">
        <v>0</v>
      </c>
      <c r="N268" s="19"/>
      <c r="O268" s="75">
        <v>0</v>
      </c>
      <c r="P268" s="19"/>
      <c r="Q268" s="75">
        <v>180000</v>
      </c>
      <c r="R268" s="19"/>
      <c r="S268" s="75">
        <v>0</v>
      </c>
      <c r="T268" s="19"/>
      <c r="U268" s="75">
        <v>667536</v>
      </c>
      <c r="V268" s="19"/>
      <c r="W268" s="75">
        <f t="shared" si="16"/>
        <v>1255700</v>
      </c>
      <c r="X268" s="40"/>
      <c r="Y268" s="273"/>
      <c r="Z268" s="75">
        <v>0</v>
      </c>
      <c r="AA268" s="19"/>
      <c r="AB268" s="75">
        <v>489686</v>
      </c>
      <c r="AC268" s="19"/>
      <c r="AD268" s="75">
        <v>162518</v>
      </c>
      <c r="AE268" s="19"/>
      <c r="AF268" s="75">
        <v>0</v>
      </c>
      <c r="AG268" s="19"/>
      <c r="AH268" s="80">
        <v>0</v>
      </c>
      <c r="AI268" s="19"/>
      <c r="AJ268" s="75">
        <v>0</v>
      </c>
      <c r="AK268" s="19"/>
      <c r="AL268" s="75">
        <f t="shared" si="17"/>
        <v>652204</v>
      </c>
      <c r="AM268" s="19"/>
      <c r="AN268" s="19"/>
      <c r="AO268" s="19"/>
      <c r="AP268" s="75">
        <v>270678.06</v>
      </c>
      <c r="AQ268" s="19"/>
      <c r="AR268" s="30">
        <v>24</v>
      </c>
    </row>
    <row r="269" spans="1:44" ht="8.85" customHeight="1" x14ac:dyDescent="0.25">
      <c r="A269" s="11">
        <v>25</v>
      </c>
      <c r="B269" s="25"/>
      <c r="C269" s="11" t="s">
        <v>245</v>
      </c>
      <c r="D269" s="31"/>
      <c r="E269" s="31"/>
      <c r="F269" s="19"/>
      <c r="G269" s="75">
        <v>0</v>
      </c>
      <c r="H269" s="19"/>
      <c r="I269" s="75">
        <v>23760</v>
      </c>
      <c r="J269" s="19"/>
      <c r="K269" s="75">
        <v>0</v>
      </c>
      <c r="L269" s="19"/>
      <c r="M269" s="75">
        <v>0</v>
      </c>
      <c r="N269" s="19"/>
      <c r="O269" s="75">
        <v>0</v>
      </c>
      <c r="P269" s="19"/>
      <c r="Q269" s="75">
        <v>459647</v>
      </c>
      <c r="R269" s="19"/>
      <c r="S269" s="75">
        <v>0</v>
      </c>
      <c r="T269" s="19"/>
      <c r="U269" s="75">
        <v>0</v>
      </c>
      <c r="V269" s="19"/>
      <c r="W269" s="75">
        <f t="shared" si="16"/>
        <v>483407</v>
      </c>
      <c r="X269" s="40"/>
      <c r="Y269" s="273"/>
      <c r="Z269" s="75">
        <v>0</v>
      </c>
      <c r="AA269" s="19"/>
      <c r="AB269" s="75">
        <v>0</v>
      </c>
      <c r="AC269" s="19"/>
      <c r="AD269" s="75">
        <v>483407</v>
      </c>
      <c r="AE269" s="19"/>
      <c r="AF269" s="75">
        <v>0</v>
      </c>
      <c r="AG269" s="19"/>
      <c r="AH269" s="80">
        <v>0</v>
      </c>
      <c r="AI269" s="19"/>
      <c r="AJ269" s="75">
        <v>0</v>
      </c>
      <c r="AK269" s="19"/>
      <c r="AL269" s="75">
        <f t="shared" si="17"/>
        <v>483407</v>
      </c>
      <c r="AM269" s="19"/>
      <c r="AN269" s="19"/>
      <c r="AO269" s="19"/>
      <c r="AP269" s="75">
        <v>10119.42</v>
      </c>
      <c r="AQ269" s="19"/>
      <c r="AR269" s="30">
        <v>25</v>
      </c>
    </row>
    <row r="270" spans="1:44" ht="8.85" customHeight="1" x14ac:dyDescent="0.25">
      <c r="A270" s="57"/>
      <c r="B270" s="11"/>
      <c r="C270" s="11"/>
      <c r="D270" s="31"/>
      <c r="E270" s="31"/>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37"/>
    </row>
    <row r="271" spans="1:44" ht="8.85" customHeight="1" x14ac:dyDescent="0.25">
      <c r="A271" s="11">
        <v>26</v>
      </c>
      <c r="B271" s="25"/>
      <c r="C271" s="11" t="s">
        <v>246</v>
      </c>
      <c r="D271" s="31"/>
      <c r="E271" s="31"/>
      <c r="F271" s="19"/>
      <c r="G271" s="75">
        <v>0</v>
      </c>
      <c r="H271" s="19"/>
      <c r="I271" s="75">
        <v>0</v>
      </c>
      <c r="J271" s="19"/>
      <c r="K271" s="75">
        <v>0</v>
      </c>
      <c r="L271" s="19"/>
      <c r="M271" s="75">
        <v>1021</v>
      </c>
      <c r="N271" s="19"/>
      <c r="O271" s="75">
        <v>0</v>
      </c>
      <c r="P271" s="19"/>
      <c r="Q271" s="75">
        <v>0</v>
      </c>
      <c r="R271" s="19"/>
      <c r="S271" s="75">
        <v>0</v>
      </c>
      <c r="T271" s="19"/>
      <c r="U271" s="75">
        <v>0</v>
      </c>
      <c r="V271" s="19"/>
      <c r="W271" s="75">
        <f t="shared" si="16"/>
        <v>1021</v>
      </c>
      <c r="X271" s="40"/>
      <c r="Y271" s="273"/>
      <c r="Z271" s="75">
        <v>0</v>
      </c>
      <c r="AA271" s="19"/>
      <c r="AB271" s="75">
        <v>0</v>
      </c>
      <c r="AC271" s="19"/>
      <c r="AD271" s="75">
        <v>0</v>
      </c>
      <c r="AE271" s="19"/>
      <c r="AF271" s="75">
        <v>0</v>
      </c>
      <c r="AG271" s="19"/>
      <c r="AH271" s="80">
        <v>1021</v>
      </c>
      <c r="AI271" s="19"/>
      <c r="AJ271" s="75">
        <v>0</v>
      </c>
      <c r="AK271" s="19"/>
      <c r="AL271" s="75">
        <f t="shared" si="17"/>
        <v>1021</v>
      </c>
      <c r="AM271" s="19"/>
      <c r="AN271" s="19"/>
      <c r="AO271" s="19"/>
      <c r="AP271" s="75">
        <v>0</v>
      </c>
      <c r="AQ271" s="19"/>
      <c r="AR271" s="30">
        <v>26</v>
      </c>
    </row>
    <row r="272" spans="1:44" ht="8.85" customHeight="1" x14ac:dyDescent="0.25">
      <c r="A272" s="11">
        <v>27</v>
      </c>
      <c r="B272" s="25"/>
      <c r="C272" s="11" t="s">
        <v>247</v>
      </c>
      <c r="D272" s="31"/>
      <c r="E272" s="31"/>
      <c r="F272" s="19"/>
      <c r="G272" s="75">
        <v>0</v>
      </c>
      <c r="H272" s="19"/>
      <c r="I272" s="75">
        <v>0</v>
      </c>
      <c r="J272" s="19"/>
      <c r="K272" s="75">
        <v>2665447</v>
      </c>
      <c r="L272" s="19"/>
      <c r="M272" s="75">
        <v>0</v>
      </c>
      <c r="N272" s="19"/>
      <c r="O272" s="75">
        <v>0</v>
      </c>
      <c r="P272" s="19"/>
      <c r="Q272" s="75">
        <v>319452</v>
      </c>
      <c r="R272" s="19"/>
      <c r="S272" s="75">
        <v>0</v>
      </c>
      <c r="T272" s="19"/>
      <c r="U272" s="75">
        <v>0</v>
      </c>
      <c r="V272" s="19"/>
      <c r="W272" s="75">
        <f t="shared" si="16"/>
        <v>2984899</v>
      </c>
      <c r="X272" s="40"/>
      <c r="Y272" s="273"/>
      <c r="Z272" s="75">
        <v>0</v>
      </c>
      <c r="AA272" s="19"/>
      <c r="AB272" s="75">
        <v>0</v>
      </c>
      <c r="AC272" s="19"/>
      <c r="AD272" s="75">
        <v>2984899</v>
      </c>
      <c r="AE272" s="19"/>
      <c r="AF272" s="75">
        <v>0</v>
      </c>
      <c r="AG272" s="19"/>
      <c r="AH272" s="80">
        <v>0</v>
      </c>
      <c r="AI272" s="19"/>
      <c r="AJ272" s="75">
        <v>0</v>
      </c>
      <c r="AK272" s="19"/>
      <c r="AL272" s="75">
        <f t="shared" si="17"/>
        <v>2984899</v>
      </c>
      <c r="AM272" s="19"/>
      <c r="AN272" s="19"/>
      <c r="AO272" s="19"/>
      <c r="AP272" s="75">
        <v>0</v>
      </c>
      <c r="AQ272" s="19"/>
      <c r="AR272" s="30">
        <v>27</v>
      </c>
    </row>
    <row r="273" spans="1:44" ht="8.85" customHeight="1" x14ac:dyDescent="0.25">
      <c r="A273" s="11">
        <v>28</v>
      </c>
      <c r="B273" s="25"/>
      <c r="C273" s="11" t="s">
        <v>248</v>
      </c>
      <c r="D273" s="31"/>
      <c r="E273" s="31"/>
      <c r="F273" s="19"/>
      <c r="G273" s="75">
        <v>0</v>
      </c>
      <c r="H273" s="19"/>
      <c r="I273" s="75">
        <v>204507</v>
      </c>
      <c r="J273" s="19"/>
      <c r="K273" s="75">
        <v>0</v>
      </c>
      <c r="L273" s="19"/>
      <c r="M273" s="75">
        <v>0</v>
      </c>
      <c r="N273" s="19"/>
      <c r="O273" s="75">
        <v>0</v>
      </c>
      <c r="P273" s="19"/>
      <c r="Q273" s="75">
        <v>0</v>
      </c>
      <c r="R273" s="19"/>
      <c r="S273" s="75">
        <v>0</v>
      </c>
      <c r="T273" s="19"/>
      <c r="U273" s="75">
        <v>0</v>
      </c>
      <c r="V273" s="19"/>
      <c r="W273" s="75">
        <f t="shared" si="16"/>
        <v>204507</v>
      </c>
      <c r="X273" s="40"/>
      <c r="Y273" s="273"/>
      <c r="Z273" s="75">
        <v>0</v>
      </c>
      <c r="AA273" s="19"/>
      <c r="AB273" s="75">
        <v>0</v>
      </c>
      <c r="AC273" s="19"/>
      <c r="AD273" s="75">
        <v>204507</v>
      </c>
      <c r="AE273" s="19"/>
      <c r="AF273" s="75">
        <v>0</v>
      </c>
      <c r="AG273" s="19"/>
      <c r="AH273" s="80">
        <v>0</v>
      </c>
      <c r="AI273" s="19"/>
      <c r="AJ273" s="75">
        <v>0</v>
      </c>
      <c r="AK273" s="19"/>
      <c r="AL273" s="75">
        <f t="shared" si="17"/>
        <v>204507</v>
      </c>
      <c r="AM273" s="19"/>
      <c r="AN273" s="19"/>
      <c r="AO273" s="19"/>
      <c r="AP273" s="75">
        <v>1244241.83</v>
      </c>
      <c r="AQ273" s="19"/>
      <c r="AR273" s="30">
        <v>28</v>
      </c>
    </row>
    <row r="274" spans="1:44" ht="8.85" customHeight="1" x14ac:dyDescent="0.25">
      <c r="A274" s="11">
        <v>29</v>
      </c>
      <c r="B274" s="25"/>
      <c r="C274" s="11" t="s">
        <v>249</v>
      </c>
      <c r="D274" s="31"/>
      <c r="E274" s="31"/>
      <c r="F274" s="19"/>
      <c r="G274" s="75">
        <v>0</v>
      </c>
      <c r="H274" s="19"/>
      <c r="I274" s="75">
        <v>716281</v>
      </c>
      <c r="J274" s="19"/>
      <c r="K274" s="75">
        <v>0</v>
      </c>
      <c r="L274" s="19"/>
      <c r="M274" s="75">
        <v>0</v>
      </c>
      <c r="N274" s="19"/>
      <c r="O274" s="75">
        <v>0</v>
      </c>
      <c r="P274" s="19"/>
      <c r="Q274" s="75">
        <v>68617</v>
      </c>
      <c r="R274" s="19"/>
      <c r="S274" s="75">
        <v>0</v>
      </c>
      <c r="T274" s="19"/>
      <c r="U274" s="75">
        <v>2490</v>
      </c>
      <c r="V274" s="19"/>
      <c r="W274" s="75">
        <f t="shared" si="16"/>
        <v>787388</v>
      </c>
      <c r="X274" s="40"/>
      <c r="Y274" s="273"/>
      <c r="Z274" s="75">
        <v>0</v>
      </c>
      <c r="AA274" s="19"/>
      <c r="AB274" s="75">
        <v>0</v>
      </c>
      <c r="AC274" s="19"/>
      <c r="AD274" s="75">
        <v>787388</v>
      </c>
      <c r="AE274" s="19"/>
      <c r="AF274" s="75">
        <v>0</v>
      </c>
      <c r="AG274" s="19"/>
      <c r="AH274" s="80">
        <v>0</v>
      </c>
      <c r="AI274" s="19"/>
      <c r="AJ274" s="75">
        <v>0</v>
      </c>
      <c r="AK274" s="19"/>
      <c r="AL274" s="75">
        <f t="shared" si="17"/>
        <v>787388</v>
      </c>
      <c r="AM274" s="19"/>
      <c r="AN274" s="19"/>
      <c r="AO274" s="19"/>
      <c r="AP274" s="75">
        <v>0</v>
      </c>
      <c r="AQ274" s="19"/>
      <c r="AR274" s="30">
        <v>29</v>
      </c>
    </row>
    <row r="275" spans="1:44" ht="8.85" customHeight="1" x14ac:dyDescent="0.25">
      <c r="A275" s="11">
        <v>30</v>
      </c>
      <c r="B275" s="25"/>
      <c r="C275" s="11" t="s">
        <v>250</v>
      </c>
      <c r="D275" s="31"/>
      <c r="E275" s="31"/>
      <c r="F275" s="19"/>
      <c r="G275" s="75">
        <v>0</v>
      </c>
      <c r="H275" s="19"/>
      <c r="I275" s="75">
        <v>169492</v>
      </c>
      <c r="J275" s="19"/>
      <c r="K275" s="75">
        <v>0</v>
      </c>
      <c r="L275" s="19"/>
      <c r="M275" s="75">
        <v>0</v>
      </c>
      <c r="N275" s="19"/>
      <c r="O275" s="75">
        <v>0</v>
      </c>
      <c r="P275" s="19"/>
      <c r="Q275" s="75">
        <v>1136277</v>
      </c>
      <c r="R275" s="19"/>
      <c r="S275" s="75">
        <v>0</v>
      </c>
      <c r="T275" s="19"/>
      <c r="U275" s="75">
        <v>0</v>
      </c>
      <c r="V275" s="19"/>
      <c r="W275" s="75">
        <f t="shared" si="16"/>
        <v>1305769</v>
      </c>
      <c r="X275" s="40"/>
      <c r="Y275" s="273"/>
      <c r="Z275" s="75">
        <v>0</v>
      </c>
      <c r="AA275" s="19"/>
      <c r="AB275" s="75">
        <v>0</v>
      </c>
      <c r="AC275" s="19"/>
      <c r="AD275" s="75">
        <v>1136277</v>
      </c>
      <c r="AE275" s="19"/>
      <c r="AF275" s="75">
        <v>0</v>
      </c>
      <c r="AG275" s="19"/>
      <c r="AH275" s="80">
        <v>0</v>
      </c>
      <c r="AI275" s="19"/>
      <c r="AJ275" s="75">
        <v>0</v>
      </c>
      <c r="AK275" s="19"/>
      <c r="AL275" s="75">
        <f t="shared" si="17"/>
        <v>1136277</v>
      </c>
      <c r="AM275" s="19"/>
      <c r="AN275" s="19"/>
      <c r="AO275" s="19"/>
      <c r="AP275" s="75">
        <v>212943.93000000002</v>
      </c>
      <c r="AQ275" s="19"/>
      <c r="AR275" s="30">
        <v>30</v>
      </c>
    </row>
    <row r="276" spans="1:44" ht="8.85" customHeight="1" x14ac:dyDescent="0.25">
      <c r="A276" s="57"/>
      <c r="B276" s="11"/>
      <c r="C276" s="11"/>
      <c r="D276" s="31"/>
      <c r="E276" s="31"/>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37"/>
    </row>
    <row r="277" spans="1:44" ht="8.85" customHeight="1" x14ac:dyDescent="0.25">
      <c r="A277" s="11">
        <v>31</v>
      </c>
      <c r="B277" s="25"/>
      <c r="C277" s="11" t="s">
        <v>216</v>
      </c>
      <c r="D277" s="31"/>
      <c r="E277" s="31"/>
      <c r="F277" s="19"/>
      <c r="G277" s="75">
        <v>0</v>
      </c>
      <c r="H277" s="19"/>
      <c r="I277" s="75">
        <v>1053445</v>
      </c>
      <c r="J277" s="19"/>
      <c r="K277" s="75">
        <v>0</v>
      </c>
      <c r="L277" s="19"/>
      <c r="M277" s="75">
        <v>0</v>
      </c>
      <c r="N277" s="19"/>
      <c r="O277" s="75">
        <v>0</v>
      </c>
      <c r="P277" s="19"/>
      <c r="Q277" s="75">
        <v>10513</v>
      </c>
      <c r="R277" s="19"/>
      <c r="S277" s="75">
        <v>0</v>
      </c>
      <c r="T277" s="19"/>
      <c r="U277" s="75">
        <v>0</v>
      </c>
      <c r="V277" s="19"/>
      <c r="W277" s="75">
        <f t="shared" si="16"/>
        <v>1063958</v>
      </c>
      <c r="X277" s="40"/>
      <c r="Y277" s="273"/>
      <c r="Z277" s="75">
        <v>0</v>
      </c>
      <c r="AA277" s="19"/>
      <c r="AB277" s="75">
        <v>0</v>
      </c>
      <c r="AC277" s="19"/>
      <c r="AD277" s="75">
        <v>1063958</v>
      </c>
      <c r="AE277" s="19"/>
      <c r="AF277" s="75">
        <v>0</v>
      </c>
      <c r="AG277" s="19"/>
      <c r="AH277" s="80">
        <v>0</v>
      </c>
      <c r="AI277" s="19"/>
      <c r="AJ277" s="75">
        <v>0</v>
      </c>
      <c r="AK277" s="19"/>
      <c r="AL277" s="75">
        <f t="shared" si="17"/>
        <v>1063958</v>
      </c>
      <c r="AM277" s="19"/>
      <c r="AN277" s="19"/>
      <c r="AO277" s="19"/>
      <c r="AP277" s="75">
        <v>1407103.2799999998</v>
      </c>
      <c r="AQ277" s="19"/>
      <c r="AR277" s="30">
        <v>31</v>
      </c>
    </row>
    <row r="278" spans="1:44" ht="8.85" customHeight="1" x14ac:dyDescent="0.25">
      <c r="A278" s="11">
        <v>32</v>
      </c>
      <c r="B278" s="25"/>
      <c r="C278" s="11" t="s">
        <v>251</v>
      </c>
      <c r="D278" s="31"/>
      <c r="E278" s="31"/>
      <c r="F278" s="19"/>
      <c r="G278" s="75">
        <v>1486533</v>
      </c>
      <c r="H278" s="19"/>
      <c r="I278" s="75">
        <v>1084844</v>
      </c>
      <c r="J278" s="19"/>
      <c r="K278" s="75">
        <v>0</v>
      </c>
      <c r="L278" s="19"/>
      <c r="M278" s="75">
        <v>41502</v>
      </c>
      <c r="N278" s="19"/>
      <c r="O278" s="75">
        <v>0</v>
      </c>
      <c r="P278" s="19"/>
      <c r="Q278" s="75">
        <v>1520023</v>
      </c>
      <c r="R278" s="19"/>
      <c r="S278" s="75">
        <v>65664</v>
      </c>
      <c r="T278" s="19"/>
      <c r="U278" s="75">
        <v>252095</v>
      </c>
      <c r="V278" s="19"/>
      <c r="W278" s="75">
        <f>SUM(G278:U278)</f>
        <v>4450661</v>
      </c>
      <c r="X278" s="40"/>
      <c r="Y278" s="273"/>
      <c r="Z278" s="75">
        <v>0</v>
      </c>
      <c r="AA278" s="19"/>
      <c r="AB278" s="75">
        <v>2913586</v>
      </c>
      <c r="AC278" s="19"/>
      <c r="AD278" s="75">
        <v>8517702</v>
      </c>
      <c r="AE278" s="19"/>
      <c r="AF278" s="75">
        <v>0</v>
      </c>
      <c r="AG278" s="19"/>
      <c r="AH278" s="80">
        <v>571308</v>
      </c>
      <c r="AI278" s="19"/>
      <c r="AJ278" s="75">
        <v>0</v>
      </c>
      <c r="AK278" s="19"/>
      <c r="AL278" s="75">
        <f>SUM(Z278:AJ278)</f>
        <v>12002596</v>
      </c>
      <c r="AM278" s="19"/>
      <c r="AN278" s="19"/>
      <c r="AO278" s="19"/>
      <c r="AP278" s="75">
        <v>2783506.4899999998</v>
      </c>
      <c r="AQ278" s="19"/>
      <c r="AR278" s="30">
        <v>32</v>
      </c>
    </row>
    <row r="279" spans="1:44" ht="8.85" customHeight="1" x14ac:dyDescent="0.25">
      <c r="A279" s="11">
        <v>33</v>
      </c>
      <c r="B279" s="25"/>
      <c r="C279" s="11" t="s">
        <v>252</v>
      </c>
      <c r="D279" s="31"/>
      <c r="E279" s="31"/>
      <c r="F279" s="19"/>
      <c r="G279" s="75">
        <v>0</v>
      </c>
      <c r="H279" s="19"/>
      <c r="I279" s="75">
        <v>0</v>
      </c>
      <c r="J279" s="19"/>
      <c r="K279" s="75">
        <v>0</v>
      </c>
      <c r="L279" s="19"/>
      <c r="M279" s="75">
        <v>0</v>
      </c>
      <c r="N279" s="19"/>
      <c r="O279" s="75">
        <v>0</v>
      </c>
      <c r="P279" s="19"/>
      <c r="Q279" s="75">
        <v>0</v>
      </c>
      <c r="R279" s="19"/>
      <c r="S279" s="75">
        <v>0</v>
      </c>
      <c r="T279" s="19"/>
      <c r="U279" s="75">
        <v>0</v>
      </c>
      <c r="V279" s="19"/>
      <c r="W279" s="75">
        <f>SUM(G279:U279)</f>
        <v>0</v>
      </c>
      <c r="X279" s="40"/>
      <c r="Y279" s="273"/>
      <c r="Z279" s="75">
        <v>0</v>
      </c>
      <c r="AA279" s="19"/>
      <c r="AB279" s="75">
        <v>0</v>
      </c>
      <c r="AC279" s="19"/>
      <c r="AD279" s="75">
        <v>0</v>
      </c>
      <c r="AE279" s="19"/>
      <c r="AF279" s="75">
        <v>0</v>
      </c>
      <c r="AG279" s="19"/>
      <c r="AH279" s="80">
        <v>0</v>
      </c>
      <c r="AI279" s="19"/>
      <c r="AJ279" s="75">
        <v>0</v>
      </c>
      <c r="AK279" s="19"/>
      <c r="AL279" s="75">
        <f>SUM(Z279:AJ279)</f>
        <v>0</v>
      </c>
      <c r="AM279" s="19"/>
      <c r="AN279" s="19"/>
      <c r="AO279" s="19"/>
      <c r="AP279" s="75">
        <v>3409.49</v>
      </c>
      <c r="AQ279" s="19"/>
      <c r="AR279" s="30">
        <v>33</v>
      </c>
    </row>
    <row r="280" spans="1:44" ht="8.85" customHeight="1" x14ac:dyDescent="0.25">
      <c r="A280" s="11">
        <v>34</v>
      </c>
      <c r="B280" s="25"/>
      <c r="C280" s="11" t="s">
        <v>253</v>
      </c>
      <c r="D280" s="31"/>
      <c r="E280" s="31"/>
      <c r="F280" s="19"/>
      <c r="G280" s="75">
        <v>0</v>
      </c>
      <c r="H280" s="19"/>
      <c r="I280" s="75">
        <v>0</v>
      </c>
      <c r="J280" s="19"/>
      <c r="K280" s="75">
        <v>0</v>
      </c>
      <c r="L280" s="19"/>
      <c r="M280" s="75">
        <v>0</v>
      </c>
      <c r="N280" s="19"/>
      <c r="O280" s="75">
        <v>0</v>
      </c>
      <c r="P280" s="19"/>
      <c r="Q280" s="75">
        <v>333333</v>
      </c>
      <c r="R280" s="19"/>
      <c r="S280" s="75">
        <v>0</v>
      </c>
      <c r="T280" s="19"/>
      <c r="U280" s="75">
        <v>0</v>
      </c>
      <c r="V280" s="19"/>
      <c r="W280" s="75">
        <f>SUM(G280:U280)</f>
        <v>333333</v>
      </c>
      <c r="X280" s="40"/>
      <c r="Y280" s="273"/>
      <c r="Z280" s="75">
        <v>0</v>
      </c>
      <c r="AA280" s="19"/>
      <c r="AB280" s="75">
        <v>0</v>
      </c>
      <c r="AC280" s="19"/>
      <c r="AD280" s="75">
        <v>0</v>
      </c>
      <c r="AE280" s="19"/>
      <c r="AF280" s="75">
        <v>0</v>
      </c>
      <c r="AG280" s="19"/>
      <c r="AH280" s="80">
        <v>0</v>
      </c>
      <c r="AI280" s="19"/>
      <c r="AJ280" s="75">
        <v>333333</v>
      </c>
      <c r="AK280" s="19"/>
      <c r="AL280" s="75">
        <f>SUM(Z280:AJ280)</f>
        <v>333333</v>
      </c>
      <c r="AM280" s="19"/>
      <c r="AN280" s="19"/>
      <c r="AO280" s="19"/>
      <c r="AP280" s="75">
        <v>102972.05</v>
      </c>
      <c r="AQ280" s="19"/>
      <c r="AR280" s="30">
        <v>34</v>
      </c>
    </row>
    <row r="281" spans="1:44" ht="8.85" customHeight="1" x14ac:dyDescent="0.25">
      <c r="A281" s="11">
        <v>35</v>
      </c>
      <c r="B281" s="25"/>
      <c r="C281" s="11" t="s">
        <v>254</v>
      </c>
      <c r="D281" s="31"/>
      <c r="E281" s="31"/>
      <c r="F281" s="19"/>
      <c r="G281" s="75">
        <v>0</v>
      </c>
      <c r="H281" s="19"/>
      <c r="I281" s="75">
        <v>0</v>
      </c>
      <c r="J281" s="19"/>
      <c r="K281" s="75">
        <v>0</v>
      </c>
      <c r="L281" s="19"/>
      <c r="M281" s="75">
        <v>0</v>
      </c>
      <c r="N281" s="19"/>
      <c r="O281" s="75">
        <v>0</v>
      </c>
      <c r="P281" s="19"/>
      <c r="Q281" s="75">
        <v>0</v>
      </c>
      <c r="R281" s="19"/>
      <c r="S281" s="75">
        <v>0</v>
      </c>
      <c r="T281" s="19"/>
      <c r="U281" s="75">
        <v>0</v>
      </c>
      <c r="V281" s="19"/>
      <c r="W281" s="75">
        <f>SUM(G281:U281)</f>
        <v>0</v>
      </c>
      <c r="X281" s="40"/>
      <c r="Y281" s="273"/>
      <c r="Z281" s="75">
        <v>0</v>
      </c>
      <c r="AA281" s="19"/>
      <c r="AB281" s="75">
        <v>0</v>
      </c>
      <c r="AC281" s="19"/>
      <c r="AD281" s="75">
        <v>0</v>
      </c>
      <c r="AE281" s="19"/>
      <c r="AF281" s="75">
        <v>0</v>
      </c>
      <c r="AG281" s="19"/>
      <c r="AH281" s="80">
        <v>0</v>
      </c>
      <c r="AI281" s="19"/>
      <c r="AJ281" s="75">
        <v>0</v>
      </c>
      <c r="AK281" s="19"/>
      <c r="AL281" s="75">
        <f>SUM(Z281:AJ281)</f>
        <v>0</v>
      </c>
      <c r="AM281" s="19"/>
      <c r="AN281" s="19"/>
      <c r="AO281" s="19"/>
      <c r="AP281" s="75">
        <v>11025</v>
      </c>
      <c r="AQ281" s="19"/>
      <c r="AR281" s="30">
        <v>35</v>
      </c>
    </row>
    <row r="282" spans="1:44" ht="8.85" customHeight="1" x14ac:dyDescent="0.25">
      <c r="A282" s="11"/>
      <c r="B282" s="25"/>
      <c r="C282" s="11"/>
      <c r="D282" s="31"/>
      <c r="E282" s="31"/>
      <c r="F282" s="19"/>
      <c r="G282" s="75"/>
      <c r="H282" s="19"/>
      <c r="I282" s="75"/>
      <c r="J282" s="19"/>
      <c r="K282" s="75"/>
      <c r="L282" s="19"/>
      <c r="M282" s="75"/>
      <c r="N282" s="19"/>
      <c r="O282" s="75"/>
      <c r="P282" s="19"/>
      <c r="Q282" s="75"/>
      <c r="R282" s="19"/>
      <c r="S282" s="75"/>
      <c r="T282" s="19"/>
      <c r="U282" s="75"/>
      <c r="V282" s="19"/>
      <c r="W282" s="75"/>
      <c r="X282" s="40"/>
      <c r="Y282" s="273"/>
      <c r="Z282" s="75"/>
      <c r="AA282" s="19"/>
      <c r="AB282" s="75"/>
      <c r="AC282" s="19"/>
      <c r="AD282" s="75"/>
      <c r="AE282" s="19"/>
      <c r="AF282" s="75"/>
      <c r="AG282" s="19"/>
      <c r="AH282" s="80"/>
      <c r="AI282" s="19"/>
      <c r="AJ282" s="75"/>
      <c r="AK282" s="19"/>
      <c r="AL282" s="75"/>
      <c r="AM282" s="19"/>
      <c r="AN282" s="19"/>
      <c r="AO282" s="19"/>
      <c r="AP282" s="75"/>
      <c r="AQ282" s="19"/>
      <c r="AR282" s="30"/>
    </row>
    <row r="283" spans="1:44" ht="9.9499999999999993" customHeight="1" x14ac:dyDescent="0.25">
      <c r="A283" s="11">
        <v>36</v>
      </c>
      <c r="B283" s="25"/>
      <c r="C283" s="11" t="s">
        <v>220</v>
      </c>
      <c r="D283" s="31"/>
      <c r="E283" s="31"/>
      <c r="F283" s="19"/>
      <c r="G283" s="75">
        <v>0</v>
      </c>
      <c r="H283" s="19"/>
      <c r="I283" s="75">
        <v>0</v>
      </c>
      <c r="J283" s="19"/>
      <c r="K283" s="75">
        <v>0</v>
      </c>
      <c r="L283" s="19"/>
      <c r="M283" s="75">
        <v>0</v>
      </c>
      <c r="N283" s="19"/>
      <c r="O283" s="75">
        <v>0</v>
      </c>
      <c r="P283" s="19"/>
      <c r="Q283" s="75">
        <v>446888</v>
      </c>
      <c r="R283" s="19"/>
      <c r="S283" s="75">
        <v>0</v>
      </c>
      <c r="T283" s="19"/>
      <c r="U283" s="75">
        <v>0</v>
      </c>
      <c r="V283" s="19"/>
      <c r="W283" s="75">
        <f>SUM(G283:U283)</f>
        <v>446888</v>
      </c>
      <c r="X283" s="40"/>
      <c r="Y283" s="273"/>
      <c r="Z283" s="75">
        <v>0</v>
      </c>
      <c r="AA283" s="19"/>
      <c r="AB283" s="75">
        <v>299054</v>
      </c>
      <c r="AC283" s="19"/>
      <c r="AD283" s="75">
        <v>147834</v>
      </c>
      <c r="AE283" s="19"/>
      <c r="AF283" s="75">
        <v>0</v>
      </c>
      <c r="AG283" s="19"/>
      <c r="AH283" s="80">
        <v>0</v>
      </c>
      <c r="AI283" s="19"/>
      <c r="AJ283" s="75">
        <v>0</v>
      </c>
      <c r="AK283" s="19"/>
      <c r="AL283" s="75">
        <f>SUM(Z283:AJ283)</f>
        <v>446888</v>
      </c>
      <c r="AM283" s="19"/>
      <c r="AN283" s="19"/>
      <c r="AO283" s="19"/>
      <c r="AP283" s="75">
        <v>220264.43</v>
      </c>
      <c r="AQ283" s="19"/>
      <c r="AR283" s="30">
        <v>36</v>
      </c>
    </row>
    <row r="284" spans="1:44" ht="9.9499999999999993" customHeight="1" x14ac:dyDescent="0.25">
      <c r="A284" s="11">
        <v>37</v>
      </c>
      <c r="B284" s="25"/>
      <c r="C284" s="11" t="s">
        <v>255</v>
      </c>
      <c r="D284" s="31"/>
      <c r="E284" s="31"/>
      <c r="F284" s="19"/>
      <c r="G284" s="75">
        <v>0</v>
      </c>
      <c r="H284" s="19"/>
      <c r="I284" s="75">
        <v>0</v>
      </c>
      <c r="J284" s="19"/>
      <c r="K284" s="75">
        <v>0</v>
      </c>
      <c r="L284" s="19"/>
      <c r="M284" s="75">
        <v>0</v>
      </c>
      <c r="N284" s="19"/>
      <c r="O284" s="75">
        <v>0</v>
      </c>
      <c r="P284" s="19"/>
      <c r="Q284" s="75">
        <v>143156</v>
      </c>
      <c r="R284" s="19"/>
      <c r="S284" s="75">
        <v>0</v>
      </c>
      <c r="T284" s="19"/>
      <c r="U284" s="75">
        <v>0</v>
      </c>
      <c r="V284" s="19"/>
      <c r="W284" s="75">
        <f>SUM(G284:U284)</f>
        <v>143156</v>
      </c>
      <c r="X284" s="40"/>
      <c r="Y284" s="273"/>
      <c r="Z284" s="75">
        <v>0</v>
      </c>
      <c r="AA284" s="19"/>
      <c r="AB284" s="75">
        <v>0</v>
      </c>
      <c r="AC284" s="19"/>
      <c r="AD284" s="75">
        <v>143156</v>
      </c>
      <c r="AE284" s="19"/>
      <c r="AF284" s="75">
        <v>0</v>
      </c>
      <c r="AG284" s="19"/>
      <c r="AH284" s="80">
        <v>0</v>
      </c>
      <c r="AI284" s="19"/>
      <c r="AJ284" s="75">
        <v>0</v>
      </c>
      <c r="AK284" s="19"/>
      <c r="AL284" s="75">
        <f>SUM(Z284:AJ284)</f>
        <v>143156</v>
      </c>
      <c r="AM284" s="19"/>
      <c r="AN284" s="19"/>
      <c r="AO284" s="19"/>
      <c r="AP284" s="75">
        <v>24123.91</v>
      </c>
      <c r="AQ284" s="19"/>
      <c r="AR284" s="30">
        <v>37</v>
      </c>
    </row>
    <row r="285" spans="1:44" ht="8.85" customHeight="1" x14ac:dyDescent="0.25">
      <c r="A285" s="59">
        <v>38</v>
      </c>
      <c r="B285" s="25"/>
      <c r="C285" s="20" t="s">
        <v>256</v>
      </c>
      <c r="D285" s="31"/>
      <c r="E285" s="31"/>
      <c r="F285" s="19"/>
      <c r="G285" s="76">
        <v>0</v>
      </c>
      <c r="H285" s="19"/>
      <c r="I285" s="76">
        <v>0</v>
      </c>
      <c r="J285" s="19"/>
      <c r="K285" s="76">
        <v>0</v>
      </c>
      <c r="L285" s="19"/>
      <c r="M285" s="76">
        <v>0</v>
      </c>
      <c r="N285" s="19"/>
      <c r="O285" s="76">
        <v>0</v>
      </c>
      <c r="P285" s="19"/>
      <c r="Q285" s="76">
        <v>0</v>
      </c>
      <c r="R285" s="19"/>
      <c r="S285" s="76">
        <v>0</v>
      </c>
      <c r="T285" s="19"/>
      <c r="U285" s="76">
        <v>3022</v>
      </c>
      <c r="V285" s="19"/>
      <c r="W285" s="76">
        <f t="shared" si="16"/>
        <v>3022</v>
      </c>
      <c r="X285" s="40"/>
      <c r="Y285" s="273"/>
      <c r="Z285" s="76">
        <v>0</v>
      </c>
      <c r="AA285" s="19"/>
      <c r="AB285" s="76">
        <v>0</v>
      </c>
      <c r="AC285" s="19"/>
      <c r="AD285" s="76">
        <v>0</v>
      </c>
      <c r="AE285" s="19"/>
      <c r="AF285" s="76">
        <v>0</v>
      </c>
      <c r="AG285" s="19"/>
      <c r="AH285" s="76">
        <v>0</v>
      </c>
      <c r="AI285" s="19"/>
      <c r="AJ285" s="76">
        <v>0</v>
      </c>
      <c r="AK285" s="19"/>
      <c r="AL285" s="76">
        <f t="shared" si="17"/>
        <v>0</v>
      </c>
      <c r="AM285" s="19"/>
      <c r="AN285" s="19"/>
      <c r="AO285" s="19"/>
      <c r="AP285" s="76">
        <v>594906.26</v>
      </c>
      <c r="AQ285" s="19"/>
      <c r="AR285" s="41">
        <v>38</v>
      </c>
    </row>
    <row r="286" spans="1:44" ht="8.85" customHeight="1" x14ac:dyDescent="0.25">
      <c r="A286" s="31"/>
      <c r="B286" s="31"/>
      <c r="C286" s="30"/>
      <c r="D286" s="31"/>
      <c r="E286" s="31"/>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31"/>
    </row>
    <row r="287" spans="1:44" ht="8.85" customHeight="1" x14ac:dyDescent="0.25">
      <c r="A287" s="41">
        <f>A285</f>
        <v>38</v>
      </c>
      <c r="B287" s="31"/>
      <c r="C287" s="44" t="s">
        <v>68</v>
      </c>
      <c r="D287" s="31"/>
      <c r="E287" s="31"/>
      <c r="F287" s="19"/>
      <c r="G287" s="77">
        <f>SUM(G241:G285)</f>
        <v>7774291</v>
      </c>
      <c r="H287" s="19"/>
      <c r="I287" s="77">
        <f>SUM(I241:I285)</f>
        <v>8863731</v>
      </c>
      <c r="J287" s="19"/>
      <c r="K287" s="77">
        <f>SUM(K241:K285)</f>
        <v>3156642</v>
      </c>
      <c r="L287" s="19"/>
      <c r="M287" s="77">
        <f>SUM(M241:M285)</f>
        <v>537589</v>
      </c>
      <c r="N287" s="19"/>
      <c r="O287" s="77">
        <f>SUM(O241:O285)</f>
        <v>0</v>
      </c>
      <c r="P287" s="19"/>
      <c r="Q287" s="77">
        <f>SUM(Q241:Q285)</f>
        <v>7833542</v>
      </c>
      <c r="R287" s="19"/>
      <c r="S287" s="77">
        <f>SUM(S241:S285)</f>
        <v>2775069</v>
      </c>
      <c r="T287" s="19"/>
      <c r="U287" s="77">
        <f>SUM(U241:U285)</f>
        <v>3933300</v>
      </c>
      <c r="V287" s="19"/>
      <c r="W287" s="77">
        <f>SUM(W241:W285)</f>
        <v>34874164</v>
      </c>
      <c r="X287" s="64"/>
      <c r="Y287" s="19"/>
      <c r="Z287" s="77">
        <f>SUM(Z241:Z285)</f>
        <v>7902915</v>
      </c>
      <c r="AA287" s="19"/>
      <c r="AB287" s="77">
        <f>SUM(AB241:AB285)</f>
        <v>20398290</v>
      </c>
      <c r="AC287" s="19"/>
      <c r="AD287" s="77">
        <f>SUM(AD241:AD285)</f>
        <v>20418988</v>
      </c>
      <c r="AE287" s="19"/>
      <c r="AF287" s="77">
        <f>SUM(AF241:AF285)</f>
        <v>0</v>
      </c>
      <c r="AG287" s="19"/>
      <c r="AH287" s="77">
        <f>SUM(AH241:AH285)</f>
        <v>2359818</v>
      </c>
      <c r="AI287" s="19"/>
      <c r="AJ287" s="77">
        <f>SUM(AJ241:AJ285)</f>
        <v>333333</v>
      </c>
      <c r="AK287" s="19"/>
      <c r="AL287" s="77">
        <f>SUM(AL241:AL285)</f>
        <v>51413344</v>
      </c>
      <c r="AM287" s="19"/>
      <c r="AN287" s="19"/>
      <c r="AO287" s="19"/>
      <c r="AP287" s="77">
        <f>SUM(AP241:AP285)</f>
        <v>42046070.560000002</v>
      </c>
      <c r="AQ287" s="19"/>
      <c r="AR287" s="41">
        <f>AR285</f>
        <v>38</v>
      </c>
    </row>
    <row r="288" spans="1:44" ht="8.85" customHeight="1" x14ac:dyDescent="0.25">
      <c r="A288" s="82"/>
      <c r="B288" s="19"/>
      <c r="C288" s="11"/>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row>
    <row r="289" spans="1:47" ht="12" thickBot="1" x14ac:dyDescent="0.3">
      <c r="A289" s="61">
        <f>(A60+A219+A287)</f>
        <v>171</v>
      </c>
      <c r="B289" s="31"/>
      <c r="C289" s="44" t="s">
        <v>257</v>
      </c>
      <c r="D289" s="31"/>
      <c r="E289" s="31"/>
      <c r="F289" s="19"/>
      <c r="G289" s="83">
        <f>(G60+G219+G287)</f>
        <v>185135860</v>
      </c>
      <c r="H289" s="19"/>
      <c r="I289" s="83">
        <f>(I60+I219+I287)</f>
        <v>188459520</v>
      </c>
      <c r="J289" s="19"/>
      <c r="K289" s="83">
        <f>(K60+K219+K287)</f>
        <v>1890051746</v>
      </c>
      <c r="L289" s="19"/>
      <c r="M289" s="83">
        <f>(M60+M219+M287)</f>
        <v>14398902</v>
      </c>
      <c r="N289" s="19"/>
      <c r="O289" s="83">
        <f>(O60+O219+O287)</f>
        <v>20595144</v>
      </c>
      <c r="P289" s="19"/>
      <c r="Q289" s="83">
        <f>(Q60+Q219+Q287)</f>
        <v>850982673</v>
      </c>
      <c r="R289" s="19"/>
      <c r="S289" s="83">
        <f>(S60+S219+S287)</f>
        <v>21272050</v>
      </c>
      <c r="T289" s="19"/>
      <c r="U289" s="83">
        <f>(U60+U219+U287)</f>
        <v>282116543</v>
      </c>
      <c r="V289" s="19"/>
      <c r="W289" s="83">
        <f>(W60+W219+W287)</f>
        <v>3453012438</v>
      </c>
      <c r="X289" s="64"/>
      <c r="Y289" s="19"/>
      <c r="Z289" s="83">
        <f>(Z60+Z219+Z287)</f>
        <v>1144371333</v>
      </c>
      <c r="AA289" s="19"/>
      <c r="AB289" s="83">
        <f>(AB60+AB219+AB287)</f>
        <v>427904247</v>
      </c>
      <c r="AC289" s="19"/>
      <c r="AD289" s="83">
        <f>(AD60+AD219+AD287)</f>
        <v>1173085149</v>
      </c>
      <c r="AE289" s="19"/>
      <c r="AF289" s="83">
        <f>(AF60+AF219+AF287)</f>
        <v>0</v>
      </c>
      <c r="AG289" s="19"/>
      <c r="AH289" s="83">
        <f>(AH60+AH219+AH287)</f>
        <v>296679202</v>
      </c>
      <c r="AI289" s="19"/>
      <c r="AJ289" s="83">
        <f>(AJ60+AJ219+AJ287)</f>
        <v>4204707</v>
      </c>
      <c r="AK289" s="19"/>
      <c r="AL289" s="83">
        <f>(AL60+AL219+AL287)</f>
        <v>3046244638</v>
      </c>
      <c r="AM289" s="19"/>
      <c r="AN289" s="19"/>
      <c r="AO289" s="19"/>
      <c r="AP289" s="83">
        <f>(AP60+AP219+AP287)</f>
        <v>892403335.47000003</v>
      </c>
      <c r="AQ289" s="19"/>
      <c r="AR289" s="61">
        <f>(AR60+AR219+AR287)</f>
        <v>171</v>
      </c>
    </row>
    <row r="290" spans="1:47" ht="8.85" customHeight="1" thickTop="1" x14ac:dyDescent="0.25">
      <c r="A290" s="19"/>
      <c r="B290" s="19"/>
      <c r="C290" s="11"/>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row>
    <row r="291" spans="1:47" ht="8.85" customHeight="1" x14ac:dyDescent="0.25">
      <c r="A291" s="19"/>
      <c r="B291" s="19"/>
      <c r="C291" s="11"/>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row>
    <row r="292" spans="1:47" ht="11.1" customHeight="1" x14ac:dyDescent="0.25">
      <c r="A292" s="19"/>
      <c r="B292" s="19"/>
      <c r="C292" s="65" t="s">
        <v>258</v>
      </c>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row>
    <row r="293" spans="1:47" ht="3.4" customHeight="1" x14ac:dyDescent="0.25">
      <c r="A293" s="19"/>
      <c r="B293" s="19"/>
      <c r="C293" s="11"/>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row>
    <row r="294" spans="1:47" ht="8.85" customHeight="1" x14ac:dyDescent="0.25">
      <c r="A294" s="19"/>
      <c r="B294" s="19"/>
      <c r="C294" s="11"/>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row>
    <row r="295" spans="1:47" ht="8.85" customHeight="1" x14ac:dyDescent="0.25">
      <c r="A295" s="19"/>
      <c r="B295" s="19"/>
      <c r="C295" s="11"/>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row>
    <row r="296" spans="1:47" ht="8.85" customHeight="1" x14ac:dyDescent="0.25">
      <c r="A296" s="19"/>
      <c r="B296" s="19"/>
      <c r="C296" s="11"/>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row>
    <row r="297" spans="1:47" ht="8.85" customHeight="1" x14ac:dyDescent="0.25">
      <c r="A297" s="19"/>
      <c r="B297" s="19"/>
      <c r="C297" s="11"/>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row>
    <row r="298" spans="1:47" ht="8.85" customHeight="1" x14ac:dyDescent="0.25">
      <c r="A298" s="19"/>
      <c r="B298" s="19"/>
      <c r="C298" s="11"/>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row>
    <row r="299" spans="1:47" ht="10.9" customHeight="1" x14ac:dyDescent="0.25">
      <c r="A299" s="19"/>
      <c r="B299" s="19"/>
      <c r="C299" s="11"/>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row>
    <row r="300" spans="1:47" ht="7.15" customHeight="1" x14ac:dyDescent="0.25">
      <c r="A300" s="19"/>
      <c r="B300" s="19"/>
      <c r="C300" s="11"/>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row>
    <row r="301" spans="1:47" ht="8.85" hidden="1" customHeight="1" x14ac:dyDescent="0.25">
      <c r="A301" s="19"/>
      <c r="B301" s="19"/>
      <c r="C301" s="11"/>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row>
    <row r="302" spans="1:47" ht="10.5" hidden="1" customHeight="1" x14ac:dyDescent="0.25">
      <c r="A302" s="19"/>
      <c r="B302" s="19"/>
      <c r="C302" s="11"/>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row>
    <row r="303" spans="1:47" ht="8.85" customHeight="1" x14ac:dyDescent="0.25">
      <c r="A303" s="19"/>
      <c r="B303" s="19"/>
      <c r="C303" s="11"/>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row>
    <row r="304" spans="1:47" s="15" customFormat="1" ht="9.75" customHeight="1" x14ac:dyDescent="0.25">
      <c r="A304" s="18" t="s">
        <v>623</v>
      </c>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U304" s="72" t="s">
        <v>624</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P305"/>
  <sheetViews>
    <sheetView showGridLines="0" zoomScaleNormal="100" workbookViewId="0"/>
  </sheetViews>
  <sheetFormatPr defaultColWidth="12.7109375" defaultRowHeight="9.75" customHeight="1" x14ac:dyDescent="0.25"/>
  <cols>
    <col min="1" max="1" width="5.85546875" style="20" customWidth="1"/>
    <col min="2" max="2" width="3.28515625" style="20" customWidth="1"/>
    <col min="3" max="3" width="22.140625" style="20" customWidth="1"/>
    <col min="4" max="4" width="2.42578125" style="20" customWidth="1"/>
    <col min="5" max="5" width="2.42578125" style="20" hidden="1" customWidth="1"/>
    <col min="6" max="6" width="3.28515625" style="20" customWidth="1"/>
    <col min="7" max="7" width="13.5703125" style="20" customWidth="1"/>
    <col min="8" max="8" width="1.5703125" style="20" customWidth="1"/>
    <col min="9" max="9" width="13.5703125" style="20" customWidth="1"/>
    <col min="10" max="10" width="1.5703125" style="20" customWidth="1"/>
    <col min="11" max="11" width="13.5703125" style="20" customWidth="1"/>
    <col min="12" max="12" width="1.5703125" style="20" customWidth="1"/>
    <col min="13" max="13" width="16.140625" style="20" customWidth="1"/>
    <col min="14" max="14" width="1.5703125" style="20" customWidth="1"/>
    <col min="15" max="15" width="13.5703125" style="20" customWidth="1"/>
    <col min="16" max="16" width="1.5703125" style="20" customWidth="1"/>
    <col min="17" max="17" width="13.5703125" style="20" customWidth="1"/>
    <col min="18" max="18" width="1.5703125" style="20" customWidth="1"/>
    <col min="19" max="19" width="13.5703125" style="20" customWidth="1"/>
    <col min="20" max="20" width="2.42578125" style="20" customWidth="1"/>
    <col min="21" max="21" width="17.85546875" style="20" customWidth="1"/>
    <col min="22" max="22" width="1.28515625" style="20" customWidth="1"/>
    <col min="23" max="23" width="1.5703125" style="20" customWidth="1"/>
    <col min="24" max="24" width="14.42578125" style="20" customWidth="1"/>
    <col min="25" max="25" width="1.5703125" style="20" customWidth="1"/>
    <col min="26" max="26" width="14.42578125" style="20" customWidth="1"/>
    <col min="27" max="27" width="1.5703125" style="20" customWidth="1"/>
    <col min="28" max="28" width="14.42578125" style="20" customWidth="1"/>
    <col min="29" max="29" width="2.42578125" style="20" customWidth="1"/>
    <col min="30" max="30" width="17.85546875" style="20" customWidth="1"/>
    <col min="31" max="31" width="2.42578125" style="20" customWidth="1"/>
    <col min="32" max="32" width="14.42578125" style="20" customWidth="1"/>
    <col min="33" max="33" width="1.5703125" style="20" customWidth="1"/>
    <col min="34" max="34" width="14.42578125" style="20" customWidth="1"/>
    <col min="35" max="35" width="1.5703125" style="20" customWidth="1"/>
    <col min="36" max="36" width="14.42578125" style="20" customWidth="1"/>
    <col min="37" max="37" width="2.42578125" style="20" customWidth="1"/>
    <col min="38" max="38" width="17.85546875" style="20" customWidth="1"/>
    <col min="39" max="39" width="3.28515625" style="20" customWidth="1"/>
    <col min="40" max="40" width="9.28515625" style="20" customWidth="1"/>
    <col min="41" max="41" width="1.5703125" style="20" customWidth="1"/>
    <col min="42" max="42" width="24.5703125" style="20" customWidth="1"/>
    <col min="43" max="256" width="12.7109375" style="20"/>
    <col min="257" max="257" width="5.85546875" style="20" customWidth="1"/>
    <col min="258" max="258" width="3.28515625" style="20" customWidth="1"/>
    <col min="259" max="259" width="22.140625" style="20" customWidth="1"/>
    <col min="260" max="260" width="2.42578125" style="20" customWidth="1"/>
    <col min="261" max="261" width="0" style="20" hidden="1" customWidth="1"/>
    <col min="262" max="262" width="3.28515625" style="20" customWidth="1"/>
    <col min="263" max="263" width="13.5703125" style="20" customWidth="1"/>
    <col min="264" max="264" width="1.5703125" style="20" customWidth="1"/>
    <col min="265" max="265" width="13.5703125" style="20" customWidth="1"/>
    <col min="266" max="266" width="1.5703125" style="20" customWidth="1"/>
    <col min="267" max="267" width="13.5703125" style="20" customWidth="1"/>
    <col min="268" max="268" width="1.5703125" style="20" customWidth="1"/>
    <col min="269" max="269" width="16.140625" style="20" customWidth="1"/>
    <col min="270" max="270" width="1.5703125" style="20" customWidth="1"/>
    <col min="271" max="271" width="13.5703125" style="20" customWidth="1"/>
    <col min="272" max="272" width="1.5703125" style="20" customWidth="1"/>
    <col min="273" max="273" width="13.5703125" style="20" customWidth="1"/>
    <col min="274" max="274" width="1.5703125" style="20" customWidth="1"/>
    <col min="275" max="275" width="13.5703125" style="20" customWidth="1"/>
    <col min="276" max="276" width="2.42578125" style="20" customWidth="1"/>
    <col min="277" max="277" width="17.85546875" style="20" customWidth="1"/>
    <col min="278" max="278" width="1.28515625" style="20" customWidth="1"/>
    <col min="279" max="279" width="1.5703125" style="20" customWidth="1"/>
    <col min="280" max="280" width="14.42578125" style="20" customWidth="1"/>
    <col min="281" max="281" width="1.5703125" style="20" customWidth="1"/>
    <col min="282" max="282" width="14.42578125" style="20" customWidth="1"/>
    <col min="283" max="283" width="1.5703125" style="20" customWidth="1"/>
    <col min="284" max="284" width="14.42578125" style="20" customWidth="1"/>
    <col min="285" max="285" width="2.42578125" style="20" customWidth="1"/>
    <col min="286" max="286" width="17.85546875" style="20" customWidth="1"/>
    <col min="287" max="287" width="2.42578125" style="20" customWidth="1"/>
    <col min="288" max="288" width="14.42578125" style="20" customWidth="1"/>
    <col min="289" max="289" width="1.5703125" style="20" customWidth="1"/>
    <col min="290" max="290" width="14.42578125" style="20" customWidth="1"/>
    <col min="291" max="291" width="1.5703125" style="20" customWidth="1"/>
    <col min="292" max="292" width="14.42578125" style="20" customWidth="1"/>
    <col min="293" max="293" width="2.42578125" style="20" customWidth="1"/>
    <col min="294" max="294" width="17.85546875" style="20" customWidth="1"/>
    <col min="295" max="295" width="3.28515625" style="20" customWidth="1"/>
    <col min="296" max="296" width="9.28515625" style="20" customWidth="1"/>
    <col min="297" max="297" width="1.5703125" style="20" customWidth="1"/>
    <col min="298" max="298" width="24.5703125" style="20" customWidth="1"/>
    <col min="299" max="512" width="12.7109375" style="20"/>
    <col min="513" max="513" width="5.85546875" style="20" customWidth="1"/>
    <col min="514" max="514" width="3.28515625" style="20" customWidth="1"/>
    <col min="515" max="515" width="22.140625" style="20" customWidth="1"/>
    <col min="516" max="516" width="2.42578125" style="20" customWidth="1"/>
    <col min="517" max="517" width="0" style="20" hidden="1" customWidth="1"/>
    <col min="518" max="518" width="3.28515625" style="20" customWidth="1"/>
    <col min="519" max="519" width="13.5703125" style="20" customWidth="1"/>
    <col min="520" max="520" width="1.5703125" style="20" customWidth="1"/>
    <col min="521" max="521" width="13.5703125" style="20" customWidth="1"/>
    <col min="522" max="522" width="1.5703125" style="20" customWidth="1"/>
    <col min="523" max="523" width="13.5703125" style="20" customWidth="1"/>
    <col min="524" max="524" width="1.5703125" style="20" customWidth="1"/>
    <col min="525" max="525" width="16.140625" style="20" customWidth="1"/>
    <col min="526" max="526" width="1.5703125" style="20" customWidth="1"/>
    <col min="527" max="527" width="13.5703125" style="20" customWidth="1"/>
    <col min="528" max="528" width="1.5703125" style="20" customWidth="1"/>
    <col min="529" max="529" width="13.5703125" style="20" customWidth="1"/>
    <col min="530" max="530" width="1.5703125" style="20" customWidth="1"/>
    <col min="531" max="531" width="13.5703125" style="20" customWidth="1"/>
    <col min="532" max="532" width="2.42578125" style="20" customWidth="1"/>
    <col min="533" max="533" width="17.85546875" style="20" customWidth="1"/>
    <col min="534" max="534" width="1.28515625" style="20" customWidth="1"/>
    <col min="535" max="535" width="1.5703125" style="20" customWidth="1"/>
    <col min="536" max="536" width="14.42578125" style="20" customWidth="1"/>
    <col min="537" max="537" width="1.5703125" style="20" customWidth="1"/>
    <col min="538" max="538" width="14.42578125" style="20" customWidth="1"/>
    <col min="539" max="539" width="1.5703125" style="20" customWidth="1"/>
    <col min="540" max="540" width="14.42578125" style="20" customWidth="1"/>
    <col min="541" max="541" width="2.42578125" style="20" customWidth="1"/>
    <col min="542" max="542" width="17.85546875" style="20" customWidth="1"/>
    <col min="543" max="543" width="2.42578125" style="20" customWidth="1"/>
    <col min="544" max="544" width="14.42578125" style="20" customWidth="1"/>
    <col min="545" max="545" width="1.5703125" style="20" customWidth="1"/>
    <col min="546" max="546" width="14.42578125" style="20" customWidth="1"/>
    <col min="547" max="547" width="1.5703125" style="20" customWidth="1"/>
    <col min="548" max="548" width="14.42578125" style="20" customWidth="1"/>
    <col min="549" max="549" width="2.42578125" style="20" customWidth="1"/>
    <col min="550" max="550" width="17.85546875" style="20" customWidth="1"/>
    <col min="551" max="551" width="3.28515625" style="20" customWidth="1"/>
    <col min="552" max="552" width="9.28515625" style="20" customWidth="1"/>
    <col min="553" max="553" width="1.5703125" style="20" customWidth="1"/>
    <col min="554" max="554" width="24.5703125" style="20" customWidth="1"/>
    <col min="555" max="768" width="12.7109375" style="20"/>
    <col min="769" max="769" width="5.85546875" style="20" customWidth="1"/>
    <col min="770" max="770" width="3.28515625" style="20" customWidth="1"/>
    <col min="771" max="771" width="22.140625" style="20" customWidth="1"/>
    <col min="772" max="772" width="2.42578125" style="20" customWidth="1"/>
    <col min="773" max="773" width="0" style="20" hidden="1" customWidth="1"/>
    <col min="774" max="774" width="3.28515625" style="20" customWidth="1"/>
    <col min="775" max="775" width="13.5703125" style="20" customWidth="1"/>
    <col min="776" max="776" width="1.5703125" style="20" customWidth="1"/>
    <col min="777" max="777" width="13.5703125" style="20" customWidth="1"/>
    <col min="778" max="778" width="1.5703125" style="20" customWidth="1"/>
    <col min="779" max="779" width="13.5703125" style="20" customWidth="1"/>
    <col min="780" max="780" width="1.5703125" style="20" customWidth="1"/>
    <col min="781" max="781" width="16.140625" style="20" customWidth="1"/>
    <col min="782" max="782" width="1.5703125" style="20" customWidth="1"/>
    <col min="783" max="783" width="13.5703125" style="20" customWidth="1"/>
    <col min="784" max="784" width="1.5703125" style="20" customWidth="1"/>
    <col min="785" max="785" width="13.5703125" style="20" customWidth="1"/>
    <col min="786" max="786" width="1.5703125" style="20" customWidth="1"/>
    <col min="787" max="787" width="13.5703125" style="20" customWidth="1"/>
    <col min="788" max="788" width="2.42578125" style="20" customWidth="1"/>
    <col min="789" max="789" width="17.85546875" style="20" customWidth="1"/>
    <col min="790" max="790" width="1.28515625" style="20" customWidth="1"/>
    <col min="791" max="791" width="1.5703125" style="20" customWidth="1"/>
    <col min="792" max="792" width="14.42578125" style="20" customWidth="1"/>
    <col min="793" max="793" width="1.5703125" style="20" customWidth="1"/>
    <col min="794" max="794" width="14.42578125" style="20" customWidth="1"/>
    <col min="795" max="795" width="1.5703125" style="20" customWidth="1"/>
    <col min="796" max="796" width="14.42578125" style="20" customWidth="1"/>
    <col min="797" max="797" width="2.42578125" style="20" customWidth="1"/>
    <col min="798" max="798" width="17.85546875" style="20" customWidth="1"/>
    <col min="799" max="799" width="2.42578125" style="20" customWidth="1"/>
    <col min="800" max="800" width="14.42578125" style="20" customWidth="1"/>
    <col min="801" max="801" width="1.5703125" style="20" customWidth="1"/>
    <col min="802" max="802" width="14.42578125" style="20" customWidth="1"/>
    <col min="803" max="803" width="1.5703125" style="20" customWidth="1"/>
    <col min="804" max="804" width="14.42578125" style="20" customWidth="1"/>
    <col min="805" max="805" width="2.42578125" style="20" customWidth="1"/>
    <col min="806" max="806" width="17.85546875" style="20" customWidth="1"/>
    <col min="807" max="807" width="3.28515625" style="20" customWidth="1"/>
    <col min="808" max="808" width="9.28515625" style="20" customWidth="1"/>
    <col min="809" max="809" width="1.5703125" style="20" customWidth="1"/>
    <col min="810" max="810" width="24.5703125" style="20" customWidth="1"/>
    <col min="811" max="1024" width="12.7109375" style="20"/>
    <col min="1025" max="1025" width="5.85546875" style="20" customWidth="1"/>
    <col min="1026" max="1026" width="3.28515625" style="20" customWidth="1"/>
    <col min="1027" max="1027" width="22.140625" style="20" customWidth="1"/>
    <col min="1028" max="1028" width="2.42578125" style="20" customWidth="1"/>
    <col min="1029" max="1029" width="0" style="20" hidden="1" customWidth="1"/>
    <col min="1030" max="1030" width="3.28515625" style="20" customWidth="1"/>
    <col min="1031" max="1031" width="13.5703125" style="20" customWidth="1"/>
    <col min="1032" max="1032" width="1.5703125" style="20" customWidth="1"/>
    <col min="1033" max="1033" width="13.5703125" style="20" customWidth="1"/>
    <col min="1034" max="1034" width="1.5703125" style="20" customWidth="1"/>
    <col min="1035" max="1035" width="13.5703125" style="20" customWidth="1"/>
    <col min="1036" max="1036" width="1.5703125" style="20" customWidth="1"/>
    <col min="1037" max="1037" width="16.140625" style="20" customWidth="1"/>
    <col min="1038" max="1038" width="1.5703125" style="20" customWidth="1"/>
    <col min="1039" max="1039" width="13.5703125" style="20" customWidth="1"/>
    <col min="1040" max="1040" width="1.5703125" style="20" customWidth="1"/>
    <col min="1041" max="1041" width="13.5703125" style="20" customWidth="1"/>
    <col min="1042" max="1042" width="1.5703125" style="20" customWidth="1"/>
    <col min="1043" max="1043" width="13.5703125" style="20" customWidth="1"/>
    <col min="1044" max="1044" width="2.42578125" style="20" customWidth="1"/>
    <col min="1045" max="1045" width="17.85546875" style="20" customWidth="1"/>
    <col min="1046" max="1046" width="1.28515625" style="20" customWidth="1"/>
    <col min="1047" max="1047" width="1.5703125" style="20" customWidth="1"/>
    <col min="1048" max="1048" width="14.42578125" style="20" customWidth="1"/>
    <col min="1049" max="1049" width="1.5703125" style="20" customWidth="1"/>
    <col min="1050" max="1050" width="14.42578125" style="20" customWidth="1"/>
    <col min="1051" max="1051" width="1.5703125" style="20" customWidth="1"/>
    <col min="1052" max="1052" width="14.42578125" style="20" customWidth="1"/>
    <col min="1053" max="1053" width="2.42578125" style="20" customWidth="1"/>
    <col min="1054" max="1054" width="17.85546875" style="20" customWidth="1"/>
    <col min="1055" max="1055" width="2.42578125" style="20" customWidth="1"/>
    <col min="1056" max="1056" width="14.42578125" style="20" customWidth="1"/>
    <col min="1057" max="1057" width="1.5703125" style="20" customWidth="1"/>
    <col min="1058" max="1058" width="14.42578125" style="20" customWidth="1"/>
    <col min="1059" max="1059" width="1.5703125" style="20" customWidth="1"/>
    <col min="1060" max="1060" width="14.42578125" style="20" customWidth="1"/>
    <col min="1061" max="1061" width="2.42578125" style="20" customWidth="1"/>
    <col min="1062" max="1062" width="17.85546875" style="20" customWidth="1"/>
    <col min="1063" max="1063" width="3.28515625" style="20" customWidth="1"/>
    <col min="1064" max="1064" width="9.28515625" style="20" customWidth="1"/>
    <col min="1065" max="1065" width="1.5703125" style="20" customWidth="1"/>
    <col min="1066" max="1066" width="24.5703125" style="20" customWidth="1"/>
    <col min="1067" max="1280" width="12.7109375" style="20"/>
    <col min="1281" max="1281" width="5.85546875" style="20" customWidth="1"/>
    <col min="1282" max="1282" width="3.28515625" style="20" customWidth="1"/>
    <col min="1283" max="1283" width="22.140625" style="20" customWidth="1"/>
    <col min="1284" max="1284" width="2.42578125" style="20" customWidth="1"/>
    <col min="1285" max="1285" width="0" style="20" hidden="1" customWidth="1"/>
    <col min="1286" max="1286" width="3.28515625" style="20" customWidth="1"/>
    <col min="1287" max="1287" width="13.5703125" style="20" customWidth="1"/>
    <col min="1288" max="1288" width="1.5703125" style="20" customWidth="1"/>
    <col min="1289" max="1289" width="13.5703125" style="20" customWidth="1"/>
    <col min="1290" max="1290" width="1.5703125" style="20" customWidth="1"/>
    <col min="1291" max="1291" width="13.5703125" style="20" customWidth="1"/>
    <col min="1292" max="1292" width="1.5703125" style="20" customWidth="1"/>
    <col min="1293" max="1293" width="16.140625" style="20" customWidth="1"/>
    <col min="1294" max="1294" width="1.5703125" style="20" customWidth="1"/>
    <col min="1295" max="1295" width="13.5703125" style="20" customWidth="1"/>
    <col min="1296" max="1296" width="1.5703125" style="20" customWidth="1"/>
    <col min="1297" max="1297" width="13.5703125" style="20" customWidth="1"/>
    <col min="1298" max="1298" width="1.5703125" style="20" customWidth="1"/>
    <col min="1299" max="1299" width="13.5703125" style="20" customWidth="1"/>
    <col min="1300" max="1300" width="2.42578125" style="20" customWidth="1"/>
    <col min="1301" max="1301" width="17.85546875" style="20" customWidth="1"/>
    <col min="1302" max="1302" width="1.28515625" style="20" customWidth="1"/>
    <col min="1303" max="1303" width="1.5703125" style="20" customWidth="1"/>
    <col min="1304" max="1304" width="14.42578125" style="20" customWidth="1"/>
    <col min="1305" max="1305" width="1.5703125" style="20" customWidth="1"/>
    <col min="1306" max="1306" width="14.42578125" style="20" customWidth="1"/>
    <col min="1307" max="1307" width="1.5703125" style="20" customWidth="1"/>
    <col min="1308" max="1308" width="14.42578125" style="20" customWidth="1"/>
    <col min="1309" max="1309" width="2.42578125" style="20" customWidth="1"/>
    <col min="1310" max="1310" width="17.85546875" style="20" customWidth="1"/>
    <col min="1311" max="1311" width="2.42578125" style="20" customWidth="1"/>
    <col min="1312" max="1312" width="14.42578125" style="20" customWidth="1"/>
    <col min="1313" max="1313" width="1.5703125" style="20" customWidth="1"/>
    <col min="1314" max="1314" width="14.42578125" style="20" customWidth="1"/>
    <col min="1315" max="1315" width="1.5703125" style="20" customWidth="1"/>
    <col min="1316" max="1316" width="14.42578125" style="20" customWidth="1"/>
    <col min="1317" max="1317" width="2.42578125" style="20" customWidth="1"/>
    <col min="1318" max="1318" width="17.85546875" style="20" customWidth="1"/>
    <col min="1319" max="1319" width="3.28515625" style="20" customWidth="1"/>
    <col min="1320" max="1320" width="9.28515625" style="20" customWidth="1"/>
    <col min="1321" max="1321" width="1.5703125" style="20" customWidth="1"/>
    <col min="1322" max="1322" width="24.5703125" style="20" customWidth="1"/>
    <col min="1323" max="1536" width="12.7109375" style="20"/>
    <col min="1537" max="1537" width="5.85546875" style="20" customWidth="1"/>
    <col min="1538" max="1538" width="3.28515625" style="20" customWidth="1"/>
    <col min="1539" max="1539" width="22.140625" style="20" customWidth="1"/>
    <col min="1540" max="1540" width="2.42578125" style="20" customWidth="1"/>
    <col min="1541" max="1541" width="0" style="20" hidden="1" customWidth="1"/>
    <col min="1542" max="1542" width="3.28515625" style="20" customWidth="1"/>
    <col min="1543" max="1543" width="13.5703125" style="20" customWidth="1"/>
    <col min="1544" max="1544" width="1.5703125" style="20" customWidth="1"/>
    <col min="1545" max="1545" width="13.5703125" style="20" customWidth="1"/>
    <col min="1546" max="1546" width="1.5703125" style="20" customWidth="1"/>
    <col min="1547" max="1547" width="13.5703125" style="20" customWidth="1"/>
    <col min="1548" max="1548" width="1.5703125" style="20" customWidth="1"/>
    <col min="1549" max="1549" width="16.140625" style="20" customWidth="1"/>
    <col min="1550" max="1550" width="1.5703125" style="20" customWidth="1"/>
    <col min="1551" max="1551" width="13.5703125" style="20" customWidth="1"/>
    <col min="1552" max="1552" width="1.5703125" style="20" customWidth="1"/>
    <col min="1553" max="1553" width="13.5703125" style="20" customWidth="1"/>
    <col min="1554" max="1554" width="1.5703125" style="20" customWidth="1"/>
    <col min="1555" max="1555" width="13.5703125" style="20" customWidth="1"/>
    <col min="1556" max="1556" width="2.42578125" style="20" customWidth="1"/>
    <col min="1557" max="1557" width="17.85546875" style="20" customWidth="1"/>
    <col min="1558" max="1558" width="1.28515625" style="20" customWidth="1"/>
    <col min="1559" max="1559" width="1.5703125" style="20" customWidth="1"/>
    <col min="1560" max="1560" width="14.42578125" style="20" customWidth="1"/>
    <col min="1561" max="1561" width="1.5703125" style="20" customWidth="1"/>
    <col min="1562" max="1562" width="14.42578125" style="20" customWidth="1"/>
    <col min="1563" max="1563" width="1.5703125" style="20" customWidth="1"/>
    <col min="1564" max="1564" width="14.42578125" style="20" customWidth="1"/>
    <col min="1565" max="1565" width="2.42578125" style="20" customWidth="1"/>
    <col min="1566" max="1566" width="17.85546875" style="20" customWidth="1"/>
    <col min="1567" max="1567" width="2.42578125" style="20" customWidth="1"/>
    <col min="1568" max="1568" width="14.42578125" style="20" customWidth="1"/>
    <col min="1569" max="1569" width="1.5703125" style="20" customWidth="1"/>
    <col min="1570" max="1570" width="14.42578125" style="20" customWidth="1"/>
    <col min="1571" max="1571" width="1.5703125" style="20" customWidth="1"/>
    <col min="1572" max="1572" width="14.42578125" style="20" customWidth="1"/>
    <col min="1573" max="1573" width="2.42578125" style="20" customWidth="1"/>
    <col min="1574" max="1574" width="17.85546875" style="20" customWidth="1"/>
    <col min="1575" max="1575" width="3.28515625" style="20" customWidth="1"/>
    <col min="1576" max="1576" width="9.28515625" style="20" customWidth="1"/>
    <col min="1577" max="1577" width="1.5703125" style="20" customWidth="1"/>
    <col min="1578" max="1578" width="24.5703125" style="20" customWidth="1"/>
    <col min="1579" max="1792" width="12.7109375" style="20"/>
    <col min="1793" max="1793" width="5.85546875" style="20" customWidth="1"/>
    <col min="1794" max="1794" width="3.28515625" style="20" customWidth="1"/>
    <col min="1795" max="1795" width="22.140625" style="20" customWidth="1"/>
    <col min="1796" max="1796" width="2.42578125" style="20" customWidth="1"/>
    <col min="1797" max="1797" width="0" style="20" hidden="1" customWidth="1"/>
    <col min="1798" max="1798" width="3.28515625" style="20" customWidth="1"/>
    <col min="1799" max="1799" width="13.5703125" style="20" customWidth="1"/>
    <col min="1800" max="1800" width="1.5703125" style="20" customWidth="1"/>
    <col min="1801" max="1801" width="13.5703125" style="20" customWidth="1"/>
    <col min="1802" max="1802" width="1.5703125" style="20" customWidth="1"/>
    <col min="1803" max="1803" width="13.5703125" style="20" customWidth="1"/>
    <col min="1804" max="1804" width="1.5703125" style="20" customWidth="1"/>
    <col min="1805" max="1805" width="16.140625" style="20" customWidth="1"/>
    <col min="1806" max="1806" width="1.5703125" style="20" customWidth="1"/>
    <col min="1807" max="1807" width="13.5703125" style="20" customWidth="1"/>
    <col min="1808" max="1808" width="1.5703125" style="20" customWidth="1"/>
    <col min="1809" max="1809" width="13.5703125" style="20" customWidth="1"/>
    <col min="1810" max="1810" width="1.5703125" style="20" customWidth="1"/>
    <col min="1811" max="1811" width="13.5703125" style="20" customWidth="1"/>
    <col min="1812" max="1812" width="2.42578125" style="20" customWidth="1"/>
    <col min="1813" max="1813" width="17.85546875" style="20" customWidth="1"/>
    <col min="1814" max="1814" width="1.28515625" style="20" customWidth="1"/>
    <col min="1815" max="1815" width="1.5703125" style="20" customWidth="1"/>
    <col min="1816" max="1816" width="14.42578125" style="20" customWidth="1"/>
    <col min="1817" max="1817" width="1.5703125" style="20" customWidth="1"/>
    <col min="1818" max="1818" width="14.42578125" style="20" customWidth="1"/>
    <col min="1819" max="1819" width="1.5703125" style="20" customWidth="1"/>
    <col min="1820" max="1820" width="14.42578125" style="20" customWidth="1"/>
    <col min="1821" max="1821" width="2.42578125" style="20" customWidth="1"/>
    <col min="1822" max="1822" width="17.85546875" style="20" customWidth="1"/>
    <col min="1823" max="1823" width="2.42578125" style="20" customWidth="1"/>
    <col min="1824" max="1824" width="14.42578125" style="20" customWidth="1"/>
    <col min="1825" max="1825" width="1.5703125" style="20" customWidth="1"/>
    <col min="1826" max="1826" width="14.42578125" style="20" customWidth="1"/>
    <col min="1827" max="1827" width="1.5703125" style="20" customWidth="1"/>
    <col min="1828" max="1828" width="14.42578125" style="20" customWidth="1"/>
    <col min="1829" max="1829" width="2.42578125" style="20" customWidth="1"/>
    <col min="1830" max="1830" width="17.85546875" style="20" customWidth="1"/>
    <col min="1831" max="1831" width="3.28515625" style="20" customWidth="1"/>
    <col min="1832" max="1832" width="9.28515625" style="20" customWidth="1"/>
    <col min="1833" max="1833" width="1.5703125" style="20" customWidth="1"/>
    <col min="1834" max="1834" width="24.5703125" style="20" customWidth="1"/>
    <col min="1835" max="2048" width="12.7109375" style="20"/>
    <col min="2049" max="2049" width="5.85546875" style="20" customWidth="1"/>
    <col min="2050" max="2050" width="3.28515625" style="20" customWidth="1"/>
    <col min="2051" max="2051" width="22.140625" style="20" customWidth="1"/>
    <col min="2052" max="2052" width="2.42578125" style="20" customWidth="1"/>
    <col min="2053" max="2053" width="0" style="20" hidden="1" customWidth="1"/>
    <col min="2054" max="2054" width="3.28515625" style="20" customWidth="1"/>
    <col min="2055" max="2055" width="13.5703125" style="20" customWidth="1"/>
    <col min="2056" max="2056" width="1.5703125" style="20" customWidth="1"/>
    <col min="2057" max="2057" width="13.5703125" style="20" customWidth="1"/>
    <col min="2058" max="2058" width="1.5703125" style="20" customWidth="1"/>
    <col min="2059" max="2059" width="13.5703125" style="20" customWidth="1"/>
    <col min="2060" max="2060" width="1.5703125" style="20" customWidth="1"/>
    <col min="2061" max="2061" width="16.140625" style="20" customWidth="1"/>
    <col min="2062" max="2062" width="1.5703125" style="20" customWidth="1"/>
    <col min="2063" max="2063" width="13.5703125" style="20" customWidth="1"/>
    <col min="2064" max="2064" width="1.5703125" style="20" customWidth="1"/>
    <col min="2065" max="2065" width="13.5703125" style="20" customWidth="1"/>
    <col min="2066" max="2066" width="1.5703125" style="20" customWidth="1"/>
    <col min="2067" max="2067" width="13.5703125" style="20" customWidth="1"/>
    <col min="2068" max="2068" width="2.42578125" style="20" customWidth="1"/>
    <col min="2069" max="2069" width="17.85546875" style="20" customWidth="1"/>
    <col min="2070" max="2070" width="1.28515625" style="20" customWidth="1"/>
    <col min="2071" max="2071" width="1.5703125" style="20" customWidth="1"/>
    <col min="2072" max="2072" width="14.42578125" style="20" customWidth="1"/>
    <col min="2073" max="2073" width="1.5703125" style="20" customWidth="1"/>
    <col min="2074" max="2074" width="14.42578125" style="20" customWidth="1"/>
    <col min="2075" max="2075" width="1.5703125" style="20" customWidth="1"/>
    <col min="2076" max="2076" width="14.42578125" style="20" customWidth="1"/>
    <col min="2077" max="2077" width="2.42578125" style="20" customWidth="1"/>
    <col min="2078" max="2078" width="17.85546875" style="20" customWidth="1"/>
    <col min="2079" max="2079" width="2.42578125" style="20" customWidth="1"/>
    <col min="2080" max="2080" width="14.42578125" style="20" customWidth="1"/>
    <col min="2081" max="2081" width="1.5703125" style="20" customWidth="1"/>
    <col min="2082" max="2082" width="14.42578125" style="20" customWidth="1"/>
    <col min="2083" max="2083" width="1.5703125" style="20" customWidth="1"/>
    <col min="2084" max="2084" width="14.42578125" style="20" customWidth="1"/>
    <col min="2085" max="2085" width="2.42578125" style="20" customWidth="1"/>
    <col min="2086" max="2086" width="17.85546875" style="20" customWidth="1"/>
    <col min="2087" max="2087" width="3.28515625" style="20" customWidth="1"/>
    <col min="2088" max="2088" width="9.28515625" style="20" customWidth="1"/>
    <col min="2089" max="2089" width="1.5703125" style="20" customWidth="1"/>
    <col min="2090" max="2090" width="24.5703125" style="20" customWidth="1"/>
    <col min="2091" max="2304" width="12.7109375" style="20"/>
    <col min="2305" max="2305" width="5.85546875" style="20" customWidth="1"/>
    <col min="2306" max="2306" width="3.28515625" style="20" customWidth="1"/>
    <col min="2307" max="2307" width="22.140625" style="20" customWidth="1"/>
    <col min="2308" max="2308" width="2.42578125" style="20" customWidth="1"/>
    <col min="2309" max="2309" width="0" style="20" hidden="1" customWidth="1"/>
    <col min="2310" max="2310" width="3.28515625" style="20" customWidth="1"/>
    <col min="2311" max="2311" width="13.5703125" style="20" customWidth="1"/>
    <col min="2312" max="2312" width="1.5703125" style="20" customWidth="1"/>
    <col min="2313" max="2313" width="13.5703125" style="20" customWidth="1"/>
    <col min="2314" max="2314" width="1.5703125" style="20" customWidth="1"/>
    <col min="2315" max="2315" width="13.5703125" style="20" customWidth="1"/>
    <col min="2316" max="2316" width="1.5703125" style="20" customWidth="1"/>
    <col min="2317" max="2317" width="16.140625" style="20" customWidth="1"/>
    <col min="2318" max="2318" width="1.5703125" style="20" customWidth="1"/>
    <col min="2319" max="2319" width="13.5703125" style="20" customWidth="1"/>
    <col min="2320" max="2320" width="1.5703125" style="20" customWidth="1"/>
    <col min="2321" max="2321" width="13.5703125" style="20" customWidth="1"/>
    <col min="2322" max="2322" width="1.5703125" style="20" customWidth="1"/>
    <col min="2323" max="2323" width="13.5703125" style="20" customWidth="1"/>
    <col min="2324" max="2324" width="2.42578125" style="20" customWidth="1"/>
    <col min="2325" max="2325" width="17.85546875" style="20" customWidth="1"/>
    <col min="2326" max="2326" width="1.28515625" style="20" customWidth="1"/>
    <col min="2327" max="2327" width="1.5703125" style="20" customWidth="1"/>
    <col min="2328" max="2328" width="14.42578125" style="20" customWidth="1"/>
    <col min="2329" max="2329" width="1.5703125" style="20" customWidth="1"/>
    <col min="2330" max="2330" width="14.42578125" style="20" customWidth="1"/>
    <col min="2331" max="2331" width="1.5703125" style="20" customWidth="1"/>
    <col min="2332" max="2332" width="14.42578125" style="20" customWidth="1"/>
    <col min="2333" max="2333" width="2.42578125" style="20" customWidth="1"/>
    <col min="2334" max="2334" width="17.85546875" style="20" customWidth="1"/>
    <col min="2335" max="2335" width="2.42578125" style="20" customWidth="1"/>
    <col min="2336" max="2336" width="14.42578125" style="20" customWidth="1"/>
    <col min="2337" max="2337" width="1.5703125" style="20" customWidth="1"/>
    <col min="2338" max="2338" width="14.42578125" style="20" customWidth="1"/>
    <col min="2339" max="2339" width="1.5703125" style="20" customWidth="1"/>
    <col min="2340" max="2340" width="14.42578125" style="20" customWidth="1"/>
    <col min="2341" max="2341" width="2.42578125" style="20" customWidth="1"/>
    <col min="2342" max="2342" width="17.85546875" style="20" customWidth="1"/>
    <col min="2343" max="2343" width="3.28515625" style="20" customWidth="1"/>
    <col min="2344" max="2344" width="9.28515625" style="20" customWidth="1"/>
    <col min="2345" max="2345" width="1.5703125" style="20" customWidth="1"/>
    <col min="2346" max="2346" width="24.5703125" style="20" customWidth="1"/>
    <col min="2347" max="2560" width="12.7109375" style="20"/>
    <col min="2561" max="2561" width="5.85546875" style="20" customWidth="1"/>
    <col min="2562" max="2562" width="3.28515625" style="20" customWidth="1"/>
    <col min="2563" max="2563" width="22.140625" style="20" customWidth="1"/>
    <col min="2564" max="2564" width="2.42578125" style="20" customWidth="1"/>
    <col min="2565" max="2565" width="0" style="20" hidden="1" customWidth="1"/>
    <col min="2566" max="2566" width="3.28515625" style="20" customWidth="1"/>
    <col min="2567" max="2567" width="13.5703125" style="20" customWidth="1"/>
    <col min="2568" max="2568" width="1.5703125" style="20" customWidth="1"/>
    <col min="2569" max="2569" width="13.5703125" style="20" customWidth="1"/>
    <col min="2570" max="2570" width="1.5703125" style="20" customWidth="1"/>
    <col min="2571" max="2571" width="13.5703125" style="20" customWidth="1"/>
    <col min="2572" max="2572" width="1.5703125" style="20" customWidth="1"/>
    <col min="2573" max="2573" width="16.140625" style="20" customWidth="1"/>
    <col min="2574" max="2574" width="1.5703125" style="20" customWidth="1"/>
    <col min="2575" max="2575" width="13.5703125" style="20" customWidth="1"/>
    <col min="2576" max="2576" width="1.5703125" style="20" customWidth="1"/>
    <col min="2577" max="2577" width="13.5703125" style="20" customWidth="1"/>
    <col min="2578" max="2578" width="1.5703125" style="20" customWidth="1"/>
    <col min="2579" max="2579" width="13.5703125" style="20" customWidth="1"/>
    <col min="2580" max="2580" width="2.42578125" style="20" customWidth="1"/>
    <col min="2581" max="2581" width="17.85546875" style="20" customWidth="1"/>
    <col min="2582" max="2582" width="1.28515625" style="20" customWidth="1"/>
    <col min="2583" max="2583" width="1.5703125" style="20" customWidth="1"/>
    <col min="2584" max="2584" width="14.42578125" style="20" customWidth="1"/>
    <col min="2585" max="2585" width="1.5703125" style="20" customWidth="1"/>
    <col min="2586" max="2586" width="14.42578125" style="20" customWidth="1"/>
    <col min="2587" max="2587" width="1.5703125" style="20" customWidth="1"/>
    <col min="2588" max="2588" width="14.42578125" style="20" customWidth="1"/>
    <col min="2589" max="2589" width="2.42578125" style="20" customWidth="1"/>
    <col min="2590" max="2590" width="17.85546875" style="20" customWidth="1"/>
    <col min="2591" max="2591" width="2.42578125" style="20" customWidth="1"/>
    <col min="2592" max="2592" width="14.42578125" style="20" customWidth="1"/>
    <col min="2593" max="2593" width="1.5703125" style="20" customWidth="1"/>
    <col min="2594" max="2594" width="14.42578125" style="20" customWidth="1"/>
    <col min="2595" max="2595" width="1.5703125" style="20" customWidth="1"/>
    <col min="2596" max="2596" width="14.42578125" style="20" customWidth="1"/>
    <col min="2597" max="2597" width="2.42578125" style="20" customWidth="1"/>
    <col min="2598" max="2598" width="17.85546875" style="20" customWidth="1"/>
    <col min="2599" max="2599" width="3.28515625" style="20" customWidth="1"/>
    <col min="2600" max="2600" width="9.28515625" style="20" customWidth="1"/>
    <col min="2601" max="2601" width="1.5703125" style="20" customWidth="1"/>
    <col min="2602" max="2602" width="24.5703125" style="20" customWidth="1"/>
    <col min="2603" max="2816" width="12.7109375" style="20"/>
    <col min="2817" max="2817" width="5.85546875" style="20" customWidth="1"/>
    <col min="2818" max="2818" width="3.28515625" style="20" customWidth="1"/>
    <col min="2819" max="2819" width="22.140625" style="20" customWidth="1"/>
    <col min="2820" max="2820" width="2.42578125" style="20" customWidth="1"/>
    <col min="2821" max="2821" width="0" style="20" hidden="1" customWidth="1"/>
    <col min="2822" max="2822" width="3.28515625" style="20" customWidth="1"/>
    <col min="2823" max="2823" width="13.5703125" style="20" customWidth="1"/>
    <col min="2824" max="2824" width="1.5703125" style="20" customWidth="1"/>
    <col min="2825" max="2825" width="13.5703125" style="20" customWidth="1"/>
    <col min="2826" max="2826" width="1.5703125" style="20" customWidth="1"/>
    <col min="2827" max="2827" width="13.5703125" style="20" customWidth="1"/>
    <col min="2828" max="2828" width="1.5703125" style="20" customWidth="1"/>
    <col min="2829" max="2829" width="16.140625" style="20" customWidth="1"/>
    <col min="2830" max="2830" width="1.5703125" style="20" customWidth="1"/>
    <col min="2831" max="2831" width="13.5703125" style="20" customWidth="1"/>
    <col min="2832" max="2832" width="1.5703125" style="20" customWidth="1"/>
    <col min="2833" max="2833" width="13.5703125" style="20" customWidth="1"/>
    <col min="2834" max="2834" width="1.5703125" style="20" customWidth="1"/>
    <col min="2835" max="2835" width="13.5703125" style="20" customWidth="1"/>
    <col min="2836" max="2836" width="2.42578125" style="20" customWidth="1"/>
    <col min="2837" max="2837" width="17.85546875" style="20" customWidth="1"/>
    <col min="2838" max="2838" width="1.28515625" style="20" customWidth="1"/>
    <col min="2839" max="2839" width="1.5703125" style="20" customWidth="1"/>
    <col min="2840" max="2840" width="14.42578125" style="20" customWidth="1"/>
    <col min="2841" max="2841" width="1.5703125" style="20" customWidth="1"/>
    <col min="2842" max="2842" width="14.42578125" style="20" customWidth="1"/>
    <col min="2843" max="2843" width="1.5703125" style="20" customWidth="1"/>
    <col min="2844" max="2844" width="14.42578125" style="20" customWidth="1"/>
    <col min="2845" max="2845" width="2.42578125" style="20" customWidth="1"/>
    <col min="2846" max="2846" width="17.85546875" style="20" customWidth="1"/>
    <col min="2847" max="2847" width="2.42578125" style="20" customWidth="1"/>
    <col min="2848" max="2848" width="14.42578125" style="20" customWidth="1"/>
    <col min="2849" max="2849" width="1.5703125" style="20" customWidth="1"/>
    <col min="2850" max="2850" width="14.42578125" style="20" customWidth="1"/>
    <col min="2851" max="2851" width="1.5703125" style="20" customWidth="1"/>
    <col min="2852" max="2852" width="14.42578125" style="20" customWidth="1"/>
    <col min="2853" max="2853" width="2.42578125" style="20" customWidth="1"/>
    <col min="2854" max="2854" width="17.85546875" style="20" customWidth="1"/>
    <col min="2855" max="2855" width="3.28515625" style="20" customWidth="1"/>
    <col min="2856" max="2856" width="9.28515625" style="20" customWidth="1"/>
    <col min="2857" max="2857" width="1.5703125" style="20" customWidth="1"/>
    <col min="2858" max="2858" width="24.5703125" style="20" customWidth="1"/>
    <col min="2859" max="3072" width="12.7109375" style="20"/>
    <col min="3073" max="3073" width="5.85546875" style="20" customWidth="1"/>
    <col min="3074" max="3074" width="3.28515625" style="20" customWidth="1"/>
    <col min="3075" max="3075" width="22.140625" style="20" customWidth="1"/>
    <col min="3076" max="3076" width="2.42578125" style="20" customWidth="1"/>
    <col min="3077" max="3077" width="0" style="20" hidden="1" customWidth="1"/>
    <col min="3078" max="3078" width="3.28515625" style="20" customWidth="1"/>
    <col min="3079" max="3079" width="13.5703125" style="20" customWidth="1"/>
    <col min="3080" max="3080" width="1.5703125" style="20" customWidth="1"/>
    <col min="3081" max="3081" width="13.5703125" style="20" customWidth="1"/>
    <col min="3082" max="3082" width="1.5703125" style="20" customWidth="1"/>
    <col min="3083" max="3083" width="13.5703125" style="20" customWidth="1"/>
    <col min="3084" max="3084" width="1.5703125" style="20" customWidth="1"/>
    <col min="3085" max="3085" width="16.140625" style="20" customWidth="1"/>
    <col min="3086" max="3086" width="1.5703125" style="20" customWidth="1"/>
    <col min="3087" max="3087" width="13.5703125" style="20" customWidth="1"/>
    <col min="3088" max="3088" width="1.5703125" style="20" customWidth="1"/>
    <col min="3089" max="3089" width="13.5703125" style="20" customWidth="1"/>
    <col min="3090" max="3090" width="1.5703125" style="20" customWidth="1"/>
    <col min="3091" max="3091" width="13.5703125" style="20" customWidth="1"/>
    <col min="3092" max="3092" width="2.42578125" style="20" customWidth="1"/>
    <col min="3093" max="3093" width="17.85546875" style="20" customWidth="1"/>
    <col min="3094" max="3094" width="1.28515625" style="20" customWidth="1"/>
    <col min="3095" max="3095" width="1.5703125" style="20" customWidth="1"/>
    <col min="3096" max="3096" width="14.42578125" style="20" customWidth="1"/>
    <col min="3097" max="3097" width="1.5703125" style="20" customWidth="1"/>
    <col min="3098" max="3098" width="14.42578125" style="20" customWidth="1"/>
    <col min="3099" max="3099" width="1.5703125" style="20" customWidth="1"/>
    <col min="3100" max="3100" width="14.42578125" style="20" customWidth="1"/>
    <col min="3101" max="3101" width="2.42578125" style="20" customWidth="1"/>
    <col min="3102" max="3102" width="17.85546875" style="20" customWidth="1"/>
    <col min="3103" max="3103" width="2.42578125" style="20" customWidth="1"/>
    <col min="3104" max="3104" width="14.42578125" style="20" customWidth="1"/>
    <col min="3105" max="3105" width="1.5703125" style="20" customWidth="1"/>
    <col min="3106" max="3106" width="14.42578125" style="20" customWidth="1"/>
    <col min="3107" max="3107" width="1.5703125" style="20" customWidth="1"/>
    <col min="3108" max="3108" width="14.42578125" style="20" customWidth="1"/>
    <col min="3109" max="3109" width="2.42578125" style="20" customWidth="1"/>
    <col min="3110" max="3110" width="17.85546875" style="20" customWidth="1"/>
    <col min="3111" max="3111" width="3.28515625" style="20" customWidth="1"/>
    <col min="3112" max="3112" width="9.28515625" style="20" customWidth="1"/>
    <col min="3113" max="3113" width="1.5703125" style="20" customWidth="1"/>
    <col min="3114" max="3114" width="24.5703125" style="20" customWidth="1"/>
    <col min="3115" max="3328" width="12.7109375" style="20"/>
    <col min="3329" max="3329" width="5.85546875" style="20" customWidth="1"/>
    <col min="3330" max="3330" width="3.28515625" style="20" customWidth="1"/>
    <col min="3331" max="3331" width="22.140625" style="20" customWidth="1"/>
    <col min="3332" max="3332" width="2.42578125" style="20" customWidth="1"/>
    <col min="3333" max="3333" width="0" style="20" hidden="1" customWidth="1"/>
    <col min="3334" max="3334" width="3.28515625" style="20" customWidth="1"/>
    <col min="3335" max="3335" width="13.5703125" style="20" customWidth="1"/>
    <col min="3336" max="3336" width="1.5703125" style="20" customWidth="1"/>
    <col min="3337" max="3337" width="13.5703125" style="20" customWidth="1"/>
    <col min="3338" max="3338" width="1.5703125" style="20" customWidth="1"/>
    <col min="3339" max="3339" width="13.5703125" style="20" customWidth="1"/>
    <col min="3340" max="3340" width="1.5703125" style="20" customWidth="1"/>
    <col min="3341" max="3341" width="16.140625" style="20" customWidth="1"/>
    <col min="3342" max="3342" width="1.5703125" style="20" customWidth="1"/>
    <col min="3343" max="3343" width="13.5703125" style="20" customWidth="1"/>
    <col min="3344" max="3344" width="1.5703125" style="20" customWidth="1"/>
    <col min="3345" max="3345" width="13.5703125" style="20" customWidth="1"/>
    <col min="3346" max="3346" width="1.5703125" style="20" customWidth="1"/>
    <col min="3347" max="3347" width="13.5703125" style="20" customWidth="1"/>
    <col min="3348" max="3348" width="2.42578125" style="20" customWidth="1"/>
    <col min="3349" max="3349" width="17.85546875" style="20" customWidth="1"/>
    <col min="3350" max="3350" width="1.28515625" style="20" customWidth="1"/>
    <col min="3351" max="3351" width="1.5703125" style="20" customWidth="1"/>
    <col min="3352" max="3352" width="14.42578125" style="20" customWidth="1"/>
    <col min="3353" max="3353" width="1.5703125" style="20" customWidth="1"/>
    <col min="3354" max="3354" width="14.42578125" style="20" customWidth="1"/>
    <col min="3355" max="3355" width="1.5703125" style="20" customWidth="1"/>
    <col min="3356" max="3356" width="14.42578125" style="20" customWidth="1"/>
    <col min="3357" max="3357" width="2.42578125" style="20" customWidth="1"/>
    <col min="3358" max="3358" width="17.85546875" style="20" customWidth="1"/>
    <col min="3359" max="3359" width="2.42578125" style="20" customWidth="1"/>
    <col min="3360" max="3360" width="14.42578125" style="20" customWidth="1"/>
    <col min="3361" max="3361" width="1.5703125" style="20" customWidth="1"/>
    <col min="3362" max="3362" width="14.42578125" style="20" customWidth="1"/>
    <col min="3363" max="3363" width="1.5703125" style="20" customWidth="1"/>
    <col min="3364" max="3364" width="14.42578125" style="20" customWidth="1"/>
    <col min="3365" max="3365" width="2.42578125" style="20" customWidth="1"/>
    <col min="3366" max="3366" width="17.85546875" style="20" customWidth="1"/>
    <col min="3367" max="3367" width="3.28515625" style="20" customWidth="1"/>
    <col min="3368" max="3368" width="9.28515625" style="20" customWidth="1"/>
    <col min="3369" max="3369" width="1.5703125" style="20" customWidth="1"/>
    <col min="3370" max="3370" width="24.5703125" style="20" customWidth="1"/>
    <col min="3371" max="3584" width="12.7109375" style="20"/>
    <col min="3585" max="3585" width="5.85546875" style="20" customWidth="1"/>
    <col min="3586" max="3586" width="3.28515625" style="20" customWidth="1"/>
    <col min="3587" max="3587" width="22.140625" style="20" customWidth="1"/>
    <col min="3588" max="3588" width="2.42578125" style="20" customWidth="1"/>
    <col min="3589" max="3589" width="0" style="20" hidden="1" customWidth="1"/>
    <col min="3590" max="3590" width="3.28515625" style="20" customWidth="1"/>
    <col min="3591" max="3591" width="13.5703125" style="20" customWidth="1"/>
    <col min="3592" max="3592" width="1.5703125" style="20" customWidth="1"/>
    <col min="3593" max="3593" width="13.5703125" style="20" customWidth="1"/>
    <col min="3594" max="3594" width="1.5703125" style="20" customWidth="1"/>
    <col min="3595" max="3595" width="13.5703125" style="20" customWidth="1"/>
    <col min="3596" max="3596" width="1.5703125" style="20" customWidth="1"/>
    <col min="3597" max="3597" width="16.140625" style="20" customWidth="1"/>
    <col min="3598" max="3598" width="1.5703125" style="20" customWidth="1"/>
    <col min="3599" max="3599" width="13.5703125" style="20" customWidth="1"/>
    <col min="3600" max="3600" width="1.5703125" style="20" customWidth="1"/>
    <col min="3601" max="3601" width="13.5703125" style="20" customWidth="1"/>
    <col min="3602" max="3602" width="1.5703125" style="20" customWidth="1"/>
    <col min="3603" max="3603" width="13.5703125" style="20" customWidth="1"/>
    <col min="3604" max="3604" width="2.42578125" style="20" customWidth="1"/>
    <col min="3605" max="3605" width="17.85546875" style="20" customWidth="1"/>
    <col min="3606" max="3606" width="1.28515625" style="20" customWidth="1"/>
    <col min="3607" max="3607" width="1.5703125" style="20" customWidth="1"/>
    <col min="3608" max="3608" width="14.42578125" style="20" customWidth="1"/>
    <col min="3609" max="3609" width="1.5703125" style="20" customWidth="1"/>
    <col min="3610" max="3610" width="14.42578125" style="20" customWidth="1"/>
    <col min="3611" max="3611" width="1.5703125" style="20" customWidth="1"/>
    <col min="3612" max="3612" width="14.42578125" style="20" customWidth="1"/>
    <col min="3613" max="3613" width="2.42578125" style="20" customWidth="1"/>
    <col min="3614" max="3614" width="17.85546875" style="20" customWidth="1"/>
    <col min="3615" max="3615" width="2.42578125" style="20" customWidth="1"/>
    <col min="3616" max="3616" width="14.42578125" style="20" customWidth="1"/>
    <col min="3617" max="3617" width="1.5703125" style="20" customWidth="1"/>
    <col min="3618" max="3618" width="14.42578125" style="20" customWidth="1"/>
    <col min="3619" max="3619" width="1.5703125" style="20" customWidth="1"/>
    <col min="3620" max="3620" width="14.42578125" style="20" customWidth="1"/>
    <col min="3621" max="3621" width="2.42578125" style="20" customWidth="1"/>
    <col min="3622" max="3622" width="17.85546875" style="20" customWidth="1"/>
    <col min="3623" max="3623" width="3.28515625" style="20" customWidth="1"/>
    <col min="3624" max="3624" width="9.28515625" style="20" customWidth="1"/>
    <col min="3625" max="3625" width="1.5703125" style="20" customWidth="1"/>
    <col min="3626" max="3626" width="24.5703125" style="20" customWidth="1"/>
    <col min="3627" max="3840" width="12.7109375" style="20"/>
    <col min="3841" max="3841" width="5.85546875" style="20" customWidth="1"/>
    <col min="3842" max="3842" width="3.28515625" style="20" customWidth="1"/>
    <col min="3843" max="3843" width="22.140625" style="20" customWidth="1"/>
    <col min="3844" max="3844" width="2.42578125" style="20" customWidth="1"/>
    <col min="3845" max="3845" width="0" style="20" hidden="1" customWidth="1"/>
    <col min="3846" max="3846" width="3.28515625" style="20" customWidth="1"/>
    <col min="3847" max="3847" width="13.5703125" style="20" customWidth="1"/>
    <col min="3848" max="3848" width="1.5703125" style="20" customWidth="1"/>
    <col min="3849" max="3849" width="13.5703125" style="20" customWidth="1"/>
    <col min="3850" max="3850" width="1.5703125" style="20" customWidth="1"/>
    <col min="3851" max="3851" width="13.5703125" style="20" customWidth="1"/>
    <col min="3852" max="3852" width="1.5703125" style="20" customWidth="1"/>
    <col min="3853" max="3853" width="16.140625" style="20" customWidth="1"/>
    <col min="3854" max="3854" width="1.5703125" style="20" customWidth="1"/>
    <col min="3855" max="3855" width="13.5703125" style="20" customWidth="1"/>
    <col min="3856" max="3856" width="1.5703125" style="20" customWidth="1"/>
    <col min="3857" max="3857" width="13.5703125" style="20" customWidth="1"/>
    <col min="3858" max="3858" width="1.5703125" style="20" customWidth="1"/>
    <col min="3859" max="3859" width="13.5703125" style="20" customWidth="1"/>
    <col min="3860" max="3860" width="2.42578125" style="20" customWidth="1"/>
    <col min="3861" max="3861" width="17.85546875" style="20" customWidth="1"/>
    <col min="3862" max="3862" width="1.28515625" style="20" customWidth="1"/>
    <col min="3863" max="3863" width="1.5703125" style="20" customWidth="1"/>
    <col min="3864" max="3864" width="14.42578125" style="20" customWidth="1"/>
    <col min="3865" max="3865" width="1.5703125" style="20" customWidth="1"/>
    <col min="3866" max="3866" width="14.42578125" style="20" customWidth="1"/>
    <col min="3867" max="3867" width="1.5703125" style="20" customWidth="1"/>
    <col min="3868" max="3868" width="14.42578125" style="20" customWidth="1"/>
    <col min="3869" max="3869" width="2.42578125" style="20" customWidth="1"/>
    <col min="3870" max="3870" width="17.85546875" style="20" customWidth="1"/>
    <col min="3871" max="3871" width="2.42578125" style="20" customWidth="1"/>
    <col min="3872" max="3872" width="14.42578125" style="20" customWidth="1"/>
    <col min="3873" max="3873" width="1.5703125" style="20" customWidth="1"/>
    <col min="3874" max="3874" width="14.42578125" style="20" customWidth="1"/>
    <col min="3875" max="3875" width="1.5703125" style="20" customWidth="1"/>
    <col min="3876" max="3876" width="14.42578125" style="20" customWidth="1"/>
    <col min="3877" max="3877" width="2.42578125" style="20" customWidth="1"/>
    <col min="3878" max="3878" width="17.85546875" style="20" customWidth="1"/>
    <col min="3879" max="3879" width="3.28515625" style="20" customWidth="1"/>
    <col min="3880" max="3880" width="9.28515625" style="20" customWidth="1"/>
    <col min="3881" max="3881" width="1.5703125" style="20" customWidth="1"/>
    <col min="3882" max="3882" width="24.5703125" style="20" customWidth="1"/>
    <col min="3883" max="4096" width="12.7109375" style="20"/>
    <col min="4097" max="4097" width="5.85546875" style="20" customWidth="1"/>
    <col min="4098" max="4098" width="3.28515625" style="20" customWidth="1"/>
    <col min="4099" max="4099" width="22.140625" style="20" customWidth="1"/>
    <col min="4100" max="4100" width="2.42578125" style="20" customWidth="1"/>
    <col min="4101" max="4101" width="0" style="20" hidden="1" customWidth="1"/>
    <col min="4102" max="4102" width="3.28515625" style="20" customWidth="1"/>
    <col min="4103" max="4103" width="13.5703125" style="20" customWidth="1"/>
    <col min="4104" max="4104" width="1.5703125" style="20" customWidth="1"/>
    <col min="4105" max="4105" width="13.5703125" style="20" customWidth="1"/>
    <col min="4106" max="4106" width="1.5703125" style="20" customWidth="1"/>
    <col min="4107" max="4107" width="13.5703125" style="20" customWidth="1"/>
    <col min="4108" max="4108" width="1.5703125" style="20" customWidth="1"/>
    <col min="4109" max="4109" width="16.140625" style="20" customWidth="1"/>
    <col min="4110" max="4110" width="1.5703125" style="20" customWidth="1"/>
    <col min="4111" max="4111" width="13.5703125" style="20" customWidth="1"/>
    <col min="4112" max="4112" width="1.5703125" style="20" customWidth="1"/>
    <col min="4113" max="4113" width="13.5703125" style="20" customWidth="1"/>
    <col min="4114" max="4114" width="1.5703125" style="20" customWidth="1"/>
    <col min="4115" max="4115" width="13.5703125" style="20" customWidth="1"/>
    <col min="4116" max="4116" width="2.42578125" style="20" customWidth="1"/>
    <col min="4117" max="4117" width="17.85546875" style="20" customWidth="1"/>
    <col min="4118" max="4118" width="1.28515625" style="20" customWidth="1"/>
    <col min="4119" max="4119" width="1.5703125" style="20" customWidth="1"/>
    <col min="4120" max="4120" width="14.42578125" style="20" customWidth="1"/>
    <col min="4121" max="4121" width="1.5703125" style="20" customWidth="1"/>
    <col min="4122" max="4122" width="14.42578125" style="20" customWidth="1"/>
    <col min="4123" max="4123" width="1.5703125" style="20" customWidth="1"/>
    <col min="4124" max="4124" width="14.42578125" style="20" customWidth="1"/>
    <col min="4125" max="4125" width="2.42578125" style="20" customWidth="1"/>
    <col min="4126" max="4126" width="17.85546875" style="20" customWidth="1"/>
    <col min="4127" max="4127" width="2.42578125" style="20" customWidth="1"/>
    <col min="4128" max="4128" width="14.42578125" style="20" customWidth="1"/>
    <col min="4129" max="4129" width="1.5703125" style="20" customWidth="1"/>
    <col min="4130" max="4130" width="14.42578125" style="20" customWidth="1"/>
    <col min="4131" max="4131" width="1.5703125" style="20" customWidth="1"/>
    <col min="4132" max="4132" width="14.42578125" style="20" customWidth="1"/>
    <col min="4133" max="4133" width="2.42578125" style="20" customWidth="1"/>
    <col min="4134" max="4134" width="17.85546875" style="20" customWidth="1"/>
    <col min="4135" max="4135" width="3.28515625" style="20" customWidth="1"/>
    <col min="4136" max="4136" width="9.28515625" style="20" customWidth="1"/>
    <col min="4137" max="4137" width="1.5703125" style="20" customWidth="1"/>
    <col min="4138" max="4138" width="24.5703125" style="20" customWidth="1"/>
    <col min="4139" max="4352" width="12.7109375" style="20"/>
    <col min="4353" max="4353" width="5.85546875" style="20" customWidth="1"/>
    <col min="4354" max="4354" width="3.28515625" style="20" customWidth="1"/>
    <col min="4355" max="4355" width="22.140625" style="20" customWidth="1"/>
    <col min="4356" max="4356" width="2.42578125" style="20" customWidth="1"/>
    <col min="4357" max="4357" width="0" style="20" hidden="1" customWidth="1"/>
    <col min="4358" max="4358" width="3.28515625" style="20" customWidth="1"/>
    <col min="4359" max="4359" width="13.5703125" style="20" customWidth="1"/>
    <col min="4360" max="4360" width="1.5703125" style="20" customWidth="1"/>
    <col min="4361" max="4361" width="13.5703125" style="20" customWidth="1"/>
    <col min="4362" max="4362" width="1.5703125" style="20" customWidth="1"/>
    <col min="4363" max="4363" width="13.5703125" style="20" customWidth="1"/>
    <col min="4364" max="4364" width="1.5703125" style="20" customWidth="1"/>
    <col min="4365" max="4365" width="16.140625" style="20" customWidth="1"/>
    <col min="4366" max="4366" width="1.5703125" style="20" customWidth="1"/>
    <col min="4367" max="4367" width="13.5703125" style="20" customWidth="1"/>
    <col min="4368" max="4368" width="1.5703125" style="20" customWidth="1"/>
    <col min="4369" max="4369" width="13.5703125" style="20" customWidth="1"/>
    <col min="4370" max="4370" width="1.5703125" style="20" customWidth="1"/>
    <col min="4371" max="4371" width="13.5703125" style="20" customWidth="1"/>
    <col min="4372" max="4372" width="2.42578125" style="20" customWidth="1"/>
    <col min="4373" max="4373" width="17.85546875" style="20" customWidth="1"/>
    <col min="4374" max="4374" width="1.28515625" style="20" customWidth="1"/>
    <col min="4375" max="4375" width="1.5703125" style="20" customWidth="1"/>
    <col min="4376" max="4376" width="14.42578125" style="20" customWidth="1"/>
    <col min="4377" max="4377" width="1.5703125" style="20" customWidth="1"/>
    <col min="4378" max="4378" width="14.42578125" style="20" customWidth="1"/>
    <col min="4379" max="4379" width="1.5703125" style="20" customWidth="1"/>
    <col min="4380" max="4380" width="14.42578125" style="20" customWidth="1"/>
    <col min="4381" max="4381" width="2.42578125" style="20" customWidth="1"/>
    <col min="4382" max="4382" width="17.85546875" style="20" customWidth="1"/>
    <col min="4383" max="4383" width="2.42578125" style="20" customWidth="1"/>
    <col min="4384" max="4384" width="14.42578125" style="20" customWidth="1"/>
    <col min="4385" max="4385" width="1.5703125" style="20" customWidth="1"/>
    <col min="4386" max="4386" width="14.42578125" style="20" customWidth="1"/>
    <col min="4387" max="4387" width="1.5703125" style="20" customWidth="1"/>
    <col min="4388" max="4388" width="14.42578125" style="20" customWidth="1"/>
    <col min="4389" max="4389" width="2.42578125" style="20" customWidth="1"/>
    <col min="4390" max="4390" width="17.85546875" style="20" customWidth="1"/>
    <col min="4391" max="4391" width="3.28515625" style="20" customWidth="1"/>
    <col min="4392" max="4392" width="9.28515625" style="20" customWidth="1"/>
    <col min="4393" max="4393" width="1.5703125" style="20" customWidth="1"/>
    <col min="4394" max="4394" width="24.5703125" style="20" customWidth="1"/>
    <col min="4395" max="4608" width="12.7109375" style="20"/>
    <col min="4609" max="4609" width="5.85546875" style="20" customWidth="1"/>
    <col min="4610" max="4610" width="3.28515625" style="20" customWidth="1"/>
    <col min="4611" max="4611" width="22.140625" style="20" customWidth="1"/>
    <col min="4612" max="4612" width="2.42578125" style="20" customWidth="1"/>
    <col min="4613" max="4613" width="0" style="20" hidden="1" customWidth="1"/>
    <col min="4614" max="4614" width="3.28515625" style="20" customWidth="1"/>
    <col min="4615" max="4615" width="13.5703125" style="20" customWidth="1"/>
    <col min="4616" max="4616" width="1.5703125" style="20" customWidth="1"/>
    <col min="4617" max="4617" width="13.5703125" style="20" customWidth="1"/>
    <col min="4618" max="4618" width="1.5703125" style="20" customWidth="1"/>
    <col min="4619" max="4619" width="13.5703125" style="20" customWidth="1"/>
    <col min="4620" max="4620" width="1.5703125" style="20" customWidth="1"/>
    <col min="4621" max="4621" width="16.140625" style="20" customWidth="1"/>
    <col min="4622" max="4622" width="1.5703125" style="20" customWidth="1"/>
    <col min="4623" max="4623" width="13.5703125" style="20" customWidth="1"/>
    <col min="4624" max="4624" width="1.5703125" style="20" customWidth="1"/>
    <col min="4625" max="4625" width="13.5703125" style="20" customWidth="1"/>
    <col min="4626" max="4626" width="1.5703125" style="20" customWidth="1"/>
    <col min="4627" max="4627" width="13.5703125" style="20" customWidth="1"/>
    <col min="4628" max="4628" width="2.42578125" style="20" customWidth="1"/>
    <col min="4629" max="4629" width="17.85546875" style="20" customWidth="1"/>
    <col min="4630" max="4630" width="1.28515625" style="20" customWidth="1"/>
    <col min="4631" max="4631" width="1.5703125" style="20" customWidth="1"/>
    <col min="4632" max="4632" width="14.42578125" style="20" customWidth="1"/>
    <col min="4633" max="4633" width="1.5703125" style="20" customWidth="1"/>
    <col min="4634" max="4634" width="14.42578125" style="20" customWidth="1"/>
    <col min="4635" max="4635" width="1.5703125" style="20" customWidth="1"/>
    <col min="4636" max="4636" width="14.42578125" style="20" customWidth="1"/>
    <col min="4637" max="4637" width="2.42578125" style="20" customWidth="1"/>
    <col min="4638" max="4638" width="17.85546875" style="20" customWidth="1"/>
    <col min="4639" max="4639" width="2.42578125" style="20" customWidth="1"/>
    <col min="4640" max="4640" width="14.42578125" style="20" customWidth="1"/>
    <col min="4641" max="4641" width="1.5703125" style="20" customWidth="1"/>
    <col min="4642" max="4642" width="14.42578125" style="20" customWidth="1"/>
    <col min="4643" max="4643" width="1.5703125" style="20" customWidth="1"/>
    <col min="4644" max="4644" width="14.42578125" style="20" customWidth="1"/>
    <col min="4645" max="4645" width="2.42578125" style="20" customWidth="1"/>
    <col min="4646" max="4646" width="17.85546875" style="20" customWidth="1"/>
    <col min="4647" max="4647" width="3.28515625" style="20" customWidth="1"/>
    <col min="4648" max="4648" width="9.28515625" style="20" customWidth="1"/>
    <col min="4649" max="4649" width="1.5703125" style="20" customWidth="1"/>
    <col min="4650" max="4650" width="24.5703125" style="20" customWidth="1"/>
    <col min="4651" max="4864" width="12.7109375" style="20"/>
    <col min="4865" max="4865" width="5.85546875" style="20" customWidth="1"/>
    <col min="4866" max="4866" width="3.28515625" style="20" customWidth="1"/>
    <col min="4867" max="4867" width="22.140625" style="20" customWidth="1"/>
    <col min="4868" max="4868" width="2.42578125" style="20" customWidth="1"/>
    <col min="4869" max="4869" width="0" style="20" hidden="1" customWidth="1"/>
    <col min="4870" max="4870" width="3.28515625" style="20" customWidth="1"/>
    <col min="4871" max="4871" width="13.5703125" style="20" customWidth="1"/>
    <col min="4872" max="4872" width="1.5703125" style="20" customWidth="1"/>
    <col min="4873" max="4873" width="13.5703125" style="20" customWidth="1"/>
    <col min="4874" max="4874" width="1.5703125" style="20" customWidth="1"/>
    <col min="4875" max="4875" width="13.5703125" style="20" customWidth="1"/>
    <col min="4876" max="4876" width="1.5703125" style="20" customWidth="1"/>
    <col min="4877" max="4877" width="16.140625" style="20" customWidth="1"/>
    <col min="4878" max="4878" width="1.5703125" style="20" customWidth="1"/>
    <col min="4879" max="4879" width="13.5703125" style="20" customWidth="1"/>
    <col min="4880" max="4880" width="1.5703125" style="20" customWidth="1"/>
    <col min="4881" max="4881" width="13.5703125" style="20" customWidth="1"/>
    <col min="4882" max="4882" width="1.5703125" style="20" customWidth="1"/>
    <col min="4883" max="4883" width="13.5703125" style="20" customWidth="1"/>
    <col min="4884" max="4884" width="2.42578125" style="20" customWidth="1"/>
    <col min="4885" max="4885" width="17.85546875" style="20" customWidth="1"/>
    <col min="4886" max="4886" width="1.28515625" style="20" customWidth="1"/>
    <col min="4887" max="4887" width="1.5703125" style="20" customWidth="1"/>
    <col min="4888" max="4888" width="14.42578125" style="20" customWidth="1"/>
    <col min="4889" max="4889" width="1.5703125" style="20" customWidth="1"/>
    <col min="4890" max="4890" width="14.42578125" style="20" customWidth="1"/>
    <col min="4891" max="4891" width="1.5703125" style="20" customWidth="1"/>
    <col min="4892" max="4892" width="14.42578125" style="20" customWidth="1"/>
    <col min="4893" max="4893" width="2.42578125" style="20" customWidth="1"/>
    <col min="4894" max="4894" width="17.85546875" style="20" customWidth="1"/>
    <col min="4895" max="4895" width="2.42578125" style="20" customWidth="1"/>
    <col min="4896" max="4896" width="14.42578125" style="20" customWidth="1"/>
    <col min="4897" max="4897" width="1.5703125" style="20" customWidth="1"/>
    <col min="4898" max="4898" width="14.42578125" style="20" customWidth="1"/>
    <col min="4899" max="4899" width="1.5703125" style="20" customWidth="1"/>
    <col min="4900" max="4900" width="14.42578125" style="20" customWidth="1"/>
    <col min="4901" max="4901" width="2.42578125" style="20" customWidth="1"/>
    <col min="4902" max="4902" width="17.85546875" style="20" customWidth="1"/>
    <col min="4903" max="4903" width="3.28515625" style="20" customWidth="1"/>
    <col min="4904" max="4904" width="9.28515625" style="20" customWidth="1"/>
    <col min="4905" max="4905" width="1.5703125" style="20" customWidth="1"/>
    <col min="4906" max="4906" width="24.5703125" style="20" customWidth="1"/>
    <col min="4907" max="5120" width="12.7109375" style="20"/>
    <col min="5121" max="5121" width="5.85546875" style="20" customWidth="1"/>
    <col min="5122" max="5122" width="3.28515625" style="20" customWidth="1"/>
    <col min="5123" max="5123" width="22.140625" style="20" customWidth="1"/>
    <col min="5124" max="5124" width="2.42578125" style="20" customWidth="1"/>
    <col min="5125" max="5125" width="0" style="20" hidden="1" customWidth="1"/>
    <col min="5126" max="5126" width="3.28515625" style="20" customWidth="1"/>
    <col min="5127" max="5127" width="13.5703125" style="20" customWidth="1"/>
    <col min="5128" max="5128" width="1.5703125" style="20" customWidth="1"/>
    <col min="5129" max="5129" width="13.5703125" style="20" customWidth="1"/>
    <col min="5130" max="5130" width="1.5703125" style="20" customWidth="1"/>
    <col min="5131" max="5131" width="13.5703125" style="20" customWidth="1"/>
    <col min="5132" max="5132" width="1.5703125" style="20" customWidth="1"/>
    <col min="5133" max="5133" width="16.140625" style="20" customWidth="1"/>
    <col min="5134" max="5134" width="1.5703125" style="20" customWidth="1"/>
    <col min="5135" max="5135" width="13.5703125" style="20" customWidth="1"/>
    <col min="5136" max="5136" width="1.5703125" style="20" customWidth="1"/>
    <col min="5137" max="5137" width="13.5703125" style="20" customWidth="1"/>
    <col min="5138" max="5138" width="1.5703125" style="20" customWidth="1"/>
    <col min="5139" max="5139" width="13.5703125" style="20" customWidth="1"/>
    <col min="5140" max="5140" width="2.42578125" style="20" customWidth="1"/>
    <col min="5141" max="5141" width="17.85546875" style="20" customWidth="1"/>
    <col min="5142" max="5142" width="1.28515625" style="20" customWidth="1"/>
    <col min="5143" max="5143" width="1.5703125" style="20" customWidth="1"/>
    <col min="5144" max="5144" width="14.42578125" style="20" customWidth="1"/>
    <col min="5145" max="5145" width="1.5703125" style="20" customWidth="1"/>
    <col min="5146" max="5146" width="14.42578125" style="20" customWidth="1"/>
    <col min="5147" max="5147" width="1.5703125" style="20" customWidth="1"/>
    <col min="5148" max="5148" width="14.42578125" style="20" customWidth="1"/>
    <col min="5149" max="5149" width="2.42578125" style="20" customWidth="1"/>
    <col min="5150" max="5150" width="17.85546875" style="20" customWidth="1"/>
    <col min="5151" max="5151" width="2.42578125" style="20" customWidth="1"/>
    <col min="5152" max="5152" width="14.42578125" style="20" customWidth="1"/>
    <col min="5153" max="5153" width="1.5703125" style="20" customWidth="1"/>
    <col min="5154" max="5154" width="14.42578125" style="20" customWidth="1"/>
    <col min="5155" max="5155" width="1.5703125" style="20" customWidth="1"/>
    <col min="5156" max="5156" width="14.42578125" style="20" customWidth="1"/>
    <col min="5157" max="5157" width="2.42578125" style="20" customWidth="1"/>
    <col min="5158" max="5158" width="17.85546875" style="20" customWidth="1"/>
    <col min="5159" max="5159" width="3.28515625" style="20" customWidth="1"/>
    <col min="5160" max="5160" width="9.28515625" style="20" customWidth="1"/>
    <col min="5161" max="5161" width="1.5703125" style="20" customWidth="1"/>
    <col min="5162" max="5162" width="24.5703125" style="20" customWidth="1"/>
    <col min="5163" max="5376" width="12.7109375" style="20"/>
    <col min="5377" max="5377" width="5.85546875" style="20" customWidth="1"/>
    <col min="5378" max="5378" width="3.28515625" style="20" customWidth="1"/>
    <col min="5379" max="5379" width="22.140625" style="20" customWidth="1"/>
    <col min="5380" max="5380" width="2.42578125" style="20" customWidth="1"/>
    <col min="5381" max="5381" width="0" style="20" hidden="1" customWidth="1"/>
    <col min="5382" max="5382" width="3.28515625" style="20" customWidth="1"/>
    <col min="5383" max="5383" width="13.5703125" style="20" customWidth="1"/>
    <col min="5384" max="5384" width="1.5703125" style="20" customWidth="1"/>
    <col min="5385" max="5385" width="13.5703125" style="20" customWidth="1"/>
    <col min="5386" max="5386" width="1.5703125" style="20" customWidth="1"/>
    <col min="5387" max="5387" width="13.5703125" style="20" customWidth="1"/>
    <col min="5388" max="5388" width="1.5703125" style="20" customWidth="1"/>
    <col min="5389" max="5389" width="16.140625" style="20" customWidth="1"/>
    <col min="5390" max="5390" width="1.5703125" style="20" customWidth="1"/>
    <col min="5391" max="5391" width="13.5703125" style="20" customWidth="1"/>
    <col min="5392" max="5392" width="1.5703125" style="20" customWidth="1"/>
    <col min="5393" max="5393" width="13.5703125" style="20" customWidth="1"/>
    <col min="5394" max="5394" width="1.5703125" style="20" customWidth="1"/>
    <col min="5395" max="5395" width="13.5703125" style="20" customWidth="1"/>
    <col min="5396" max="5396" width="2.42578125" style="20" customWidth="1"/>
    <col min="5397" max="5397" width="17.85546875" style="20" customWidth="1"/>
    <col min="5398" max="5398" width="1.28515625" style="20" customWidth="1"/>
    <col min="5399" max="5399" width="1.5703125" style="20" customWidth="1"/>
    <col min="5400" max="5400" width="14.42578125" style="20" customWidth="1"/>
    <col min="5401" max="5401" width="1.5703125" style="20" customWidth="1"/>
    <col min="5402" max="5402" width="14.42578125" style="20" customWidth="1"/>
    <col min="5403" max="5403" width="1.5703125" style="20" customWidth="1"/>
    <col min="5404" max="5404" width="14.42578125" style="20" customWidth="1"/>
    <col min="5405" max="5405" width="2.42578125" style="20" customWidth="1"/>
    <col min="5406" max="5406" width="17.85546875" style="20" customWidth="1"/>
    <col min="5407" max="5407" width="2.42578125" style="20" customWidth="1"/>
    <col min="5408" max="5408" width="14.42578125" style="20" customWidth="1"/>
    <col min="5409" max="5409" width="1.5703125" style="20" customWidth="1"/>
    <col min="5410" max="5410" width="14.42578125" style="20" customWidth="1"/>
    <col min="5411" max="5411" width="1.5703125" style="20" customWidth="1"/>
    <col min="5412" max="5412" width="14.42578125" style="20" customWidth="1"/>
    <col min="5413" max="5413" width="2.42578125" style="20" customWidth="1"/>
    <col min="5414" max="5414" width="17.85546875" style="20" customWidth="1"/>
    <col min="5415" max="5415" width="3.28515625" style="20" customWidth="1"/>
    <col min="5416" max="5416" width="9.28515625" style="20" customWidth="1"/>
    <col min="5417" max="5417" width="1.5703125" style="20" customWidth="1"/>
    <col min="5418" max="5418" width="24.5703125" style="20" customWidth="1"/>
    <col min="5419" max="5632" width="12.7109375" style="20"/>
    <col min="5633" max="5633" width="5.85546875" style="20" customWidth="1"/>
    <col min="5634" max="5634" width="3.28515625" style="20" customWidth="1"/>
    <col min="5635" max="5635" width="22.140625" style="20" customWidth="1"/>
    <col min="5636" max="5636" width="2.42578125" style="20" customWidth="1"/>
    <col min="5637" max="5637" width="0" style="20" hidden="1" customWidth="1"/>
    <col min="5638" max="5638" width="3.28515625" style="20" customWidth="1"/>
    <col min="5639" max="5639" width="13.5703125" style="20" customWidth="1"/>
    <col min="5640" max="5640" width="1.5703125" style="20" customWidth="1"/>
    <col min="5641" max="5641" width="13.5703125" style="20" customWidth="1"/>
    <col min="5642" max="5642" width="1.5703125" style="20" customWidth="1"/>
    <col min="5643" max="5643" width="13.5703125" style="20" customWidth="1"/>
    <col min="5644" max="5644" width="1.5703125" style="20" customWidth="1"/>
    <col min="5645" max="5645" width="16.140625" style="20" customWidth="1"/>
    <col min="5646" max="5646" width="1.5703125" style="20" customWidth="1"/>
    <col min="5647" max="5647" width="13.5703125" style="20" customWidth="1"/>
    <col min="5648" max="5648" width="1.5703125" style="20" customWidth="1"/>
    <col min="5649" max="5649" width="13.5703125" style="20" customWidth="1"/>
    <col min="5650" max="5650" width="1.5703125" style="20" customWidth="1"/>
    <col min="5651" max="5651" width="13.5703125" style="20" customWidth="1"/>
    <col min="5652" max="5652" width="2.42578125" style="20" customWidth="1"/>
    <col min="5653" max="5653" width="17.85546875" style="20" customWidth="1"/>
    <col min="5654" max="5654" width="1.28515625" style="20" customWidth="1"/>
    <col min="5655" max="5655" width="1.5703125" style="20" customWidth="1"/>
    <col min="5656" max="5656" width="14.42578125" style="20" customWidth="1"/>
    <col min="5657" max="5657" width="1.5703125" style="20" customWidth="1"/>
    <col min="5658" max="5658" width="14.42578125" style="20" customWidth="1"/>
    <col min="5659" max="5659" width="1.5703125" style="20" customWidth="1"/>
    <col min="5660" max="5660" width="14.42578125" style="20" customWidth="1"/>
    <col min="5661" max="5661" width="2.42578125" style="20" customWidth="1"/>
    <col min="5662" max="5662" width="17.85546875" style="20" customWidth="1"/>
    <col min="5663" max="5663" width="2.42578125" style="20" customWidth="1"/>
    <col min="5664" max="5664" width="14.42578125" style="20" customWidth="1"/>
    <col min="5665" max="5665" width="1.5703125" style="20" customWidth="1"/>
    <col min="5666" max="5666" width="14.42578125" style="20" customWidth="1"/>
    <col min="5667" max="5667" width="1.5703125" style="20" customWidth="1"/>
    <col min="5668" max="5668" width="14.42578125" style="20" customWidth="1"/>
    <col min="5669" max="5669" width="2.42578125" style="20" customWidth="1"/>
    <col min="5670" max="5670" width="17.85546875" style="20" customWidth="1"/>
    <col min="5671" max="5671" width="3.28515625" style="20" customWidth="1"/>
    <col min="5672" max="5672" width="9.28515625" style="20" customWidth="1"/>
    <col min="5673" max="5673" width="1.5703125" style="20" customWidth="1"/>
    <col min="5674" max="5674" width="24.5703125" style="20" customWidth="1"/>
    <col min="5675" max="5888" width="12.7109375" style="20"/>
    <col min="5889" max="5889" width="5.85546875" style="20" customWidth="1"/>
    <col min="5890" max="5890" width="3.28515625" style="20" customWidth="1"/>
    <col min="5891" max="5891" width="22.140625" style="20" customWidth="1"/>
    <col min="5892" max="5892" width="2.42578125" style="20" customWidth="1"/>
    <col min="5893" max="5893" width="0" style="20" hidden="1" customWidth="1"/>
    <col min="5894" max="5894" width="3.28515625" style="20" customWidth="1"/>
    <col min="5895" max="5895" width="13.5703125" style="20" customWidth="1"/>
    <col min="5896" max="5896" width="1.5703125" style="20" customWidth="1"/>
    <col min="5897" max="5897" width="13.5703125" style="20" customWidth="1"/>
    <col min="5898" max="5898" width="1.5703125" style="20" customWidth="1"/>
    <col min="5899" max="5899" width="13.5703125" style="20" customWidth="1"/>
    <col min="5900" max="5900" width="1.5703125" style="20" customWidth="1"/>
    <col min="5901" max="5901" width="16.140625" style="20" customWidth="1"/>
    <col min="5902" max="5902" width="1.5703125" style="20" customWidth="1"/>
    <col min="5903" max="5903" width="13.5703125" style="20" customWidth="1"/>
    <col min="5904" max="5904" width="1.5703125" style="20" customWidth="1"/>
    <col min="5905" max="5905" width="13.5703125" style="20" customWidth="1"/>
    <col min="5906" max="5906" width="1.5703125" style="20" customWidth="1"/>
    <col min="5907" max="5907" width="13.5703125" style="20" customWidth="1"/>
    <col min="5908" max="5908" width="2.42578125" style="20" customWidth="1"/>
    <col min="5909" max="5909" width="17.85546875" style="20" customWidth="1"/>
    <col min="5910" max="5910" width="1.28515625" style="20" customWidth="1"/>
    <col min="5911" max="5911" width="1.5703125" style="20" customWidth="1"/>
    <col min="5912" max="5912" width="14.42578125" style="20" customWidth="1"/>
    <col min="5913" max="5913" width="1.5703125" style="20" customWidth="1"/>
    <col min="5914" max="5914" width="14.42578125" style="20" customWidth="1"/>
    <col min="5915" max="5915" width="1.5703125" style="20" customWidth="1"/>
    <col min="5916" max="5916" width="14.42578125" style="20" customWidth="1"/>
    <col min="5917" max="5917" width="2.42578125" style="20" customWidth="1"/>
    <col min="5918" max="5918" width="17.85546875" style="20" customWidth="1"/>
    <col min="5919" max="5919" width="2.42578125" style="20" customWidth="1"/>
    <col min="5920" max="5920" width="14.42578125" style="20" customWidth="1"/>
    <col min="5921" max="5921" width="1.5703125" style="20" customWidth="1"/>
    <col min="5922" max="5922" width="14.42578125" style="20" customWidth="1"/>
    <col min="5923" max="5923" width="1.5703125" style="20" customWidth="1"/>
    <col min="5924" max="5924" width="14.42578125" style="20" customWidth="1"/>
    <col min="5925" max="5925" width="2.42578125" style="20" customWidth="1"/>
    <col min="5926" max="5926" width="17.85546875" style="20" customWidth="1"/>
    <col min="5927" max="5927" width="3.28515625" style="20" customWidth="1"/>
    <col min="5928" max="5928" width="9.28515625" style="20" customWidth="1"/>
    <col min="5929" max="5929" width="1.5703125" style="20" customWidth="1"/>
    <col min="5930" max="5930" width="24.5703125" style="20" customWidth="1"/>
    <col min="5931" max="6144" width="12.7109375" style="20"/>
    <col min="6145" max="6145" width="5.85546875" style="20" customWidth="1"/>
    <col min="6146" max="6146" width="3.28515625" style="20" customWidth="1"/>
    <col min="6147" max="6147" width="22.140625" style="20" customWidth="1"/>
    <col min="6148" max="6148" width="2.42578125" style="20" customWidth="1"/>
    <col min="6149" max="6149" width="0" style="20" hidden="1" customWidth="1"/>
    <col min="6150" max="6150" width="3.28515625" style="20" customWidth="1"/>
    <col min="6151" max="6151" width="13.5703125" style="20" customWidth="1"/>
    <col min="6152" max="6152" width="1.5703125" style="20" customWidth="1"/>
    <col min="6153" max="6153" width="13.5703125" style="20" customWidth="1"/>
    <col min="6154" max="6154" width="1.5703125" style="20" customWidth="1"/>
    <col min="6155" max="6155" width="13.5703125" style="20" customWidth="1"/>
    <col min="6156" max="6156" width="1.5703125" style="20" customWidth="1"/>
    <col min="6157" max="6157" width="16.140625" style="20" customWidth="1"/>
    <col min="6158" max="6158" width="1.5703125" style="20" customWidth="1"/>
    <col min="6159" max="6159" width="13.5703125" style="20" customWidth="1"/>
    <col min="6160" max="6160" width="1.5703125" style="20" customWidth="1"/>
    <col min="6161" max="6161" width="13.5703125" style="20" customWidth="1"/>
    <col min="6162" max="6162" width="1.5703125" style="20" customWidth="1"/>
    <col min="6163" max="6163" width="13.5703125" style="20" customWidth="1"/>
    <col min="6164" max="6164" width="2.42578125" style="20" customWidth="1"/>
    <col min="6165" max="6165" width="17.85546875" style="20" customWidth="1"/>
    <col min="6166" max="6166" width="1.28515625" style="20" customWidth="1"/>
    <col min="6167" max="6167" width="1.5703125" style="20" customWidth="1"/>
    <col min="6168" max="6168" width="14.42578125" style="20" customWidth="1"/>
    <col min="6169" max="6169" width="1.5703125" style="20" customWidth="1"/>
    <col min="6170" max="6170" width="14.42578125" style="20" customWidth="1"/>
    <col min="6171" max="6171" width="1.5703125" style="20" customWidth="1"/>
    <col min="6172" max="6172" width="14.42578125" style="20" customWidth="1"/>
    <col min="6173" max="6173" width="2.42578125" style="20" customWidth="1"/>
    <col min="6174" max="6174" width="17.85546875" style="20" customWidth="1"/>
    <col min="6175" max="6175" width="2.42578125" style="20" customWidth="1"/>
    <col min="6176" max="6176" width="14.42578125" style="20" customWidth="1"/>
    <col min="6177" max="6177" width="1.5703125" style="20" customWidth="1"/>
    <col min="6178" max="6178" width="14.42578125" style="20" customWidth="1"/>
    <col min="6179" max="6179" width="1.5703125" style="20" customWidth="1"/>
    <col min="6180" max="6180" width="14.42578125" style="20" customWidth="1"/>
    <col min="6181" max="6181" width="2.42578125" style="20" customWidth="1"/>
    <col min="6182" max="6182" width="17.85546875" style="20" customWidth="1"/>
    <col min="6183" max="6183" width="3.28515625" style="20" customWidth="1"/>
    <col min="6184" max="6184" width="9.28515625" style="20" customWidth="1"/>
    <col min="6185" max="6185" width="1.5703125" style="20" customWidth="1"/>
    <col min="6186" max="6186" width="24.5703125" style="20" customWidth="1"/>
    <col min="6187" max="6400" width="12.7109375" style="20"/>
    <col min="6401" max="6401" width="5.85546875" style="20" customWidth="1"/>
    <col min="6402" max="6402" width="3.28515625" style="20" customWidth="1"/>
    <col min="6403" max="6403" width="22.140625" style="20" customWidth="1"/>
    <col min="6404" max="6404" width="2.42578125" style="20" customWidth="1"/>
    <col min="6405" max="6405" width="0" style="20" hidden="1" customWidth="1"/>
    <col min="6406" max="6406" width="3.28515625" style="20" customWidth="1"/>
    <col min="6407" max="6407" width="13.5703125" style="20" customWidth="1"/>
    <col min="6408" max="6408" width="1.5703125" style="20" customWidth="1"/>
    <col min="6409" max="6409" width="13.5703125" style="20" customWidth="1"/>
    <col min="6410" max="6410" width="1.5703125" style="20" customWidth="1"/>
    <col min="6411" max="6411" width="13.5703125" style="20" customWidth="1"/>
    <col min="6412" max="6412" width="1.5703125" style="20" customWidth="1"/>
    <col min="6413" max="6413" width="16.140625" style="20" customWidth="1"/>
    <col min="6414" max="6414" width="1.5703125" style="20" customWidth="1"/>
    <col min="6415" max="6415" width="13.5703125" style="20" customWidth="1"/>
    <col min="6416" max="6416" width="1.5703125" style="20" customWidth="1"/>
    <col min="6417" max="6417" width="13.5703125" style="20" customWidth="1"/>
    <col min="6418" max="6418" width="1.5703125" style="20" customWidth="1"/>
    <col min="6419" max="6419" width="13.5703125" style="20" customWidth="1"/>
    <col min="6420" max="6420" width="2.42578125" style="20" customWidth="1"/>
    <col min="6421" max="6421" width="17.85546875" style="20" customWidth="1"/>
    <col min="6422" max="6422" width="1.28515625" style="20" customWidth="1"/>
    <col min="6423" max="6423" width="1.5703125" style="20" customWidth="1"/>
    <col min="6424" max="6424" width="14.42578125" style="20" customWidth="1"/>
    <col min="6425" max="6425" width="1.5703125" style="20" customWidth="1"/>
    <col min="6426" max="6426" width="14.42578125" style="20" customWidth="1"/>
    <col min="6427" max="6427" width="1.5703125" style="20" customWidth="1"/>
    <col min="6428" max="6428" width="14.42578125" style="20" customWidth="1"/>
    <col min="6429" max="6429" width="2.42578125" style="20" customWidth="1"/>
    <col min="6430" max="6430" width="17.85546875" style="20" customWidth="1"/>
    <col min="6431" max="6431" width="2.42578125" style="20" customWidth="1"/>
    <col min="6432" max="6432" width="14.42578125" style="20" customWidth="1"/>
    <col min="6433" max="6433" width="1.5703125" style="20" customWidth="1"/>
    <col min="6434" max="6434" width="14.42578125" style="20" customWidth="1"/>
    <col min="6435" max="6435" width="1.5703125" style="20" customWidth="1"/>
    <col min="6436" max="6436" width="14.42578125" style="20" customWidth="1"/>
    <col min="6437" max="6437" width="2.42578125" style="20" customWidth="1"/>
    <col min="6438" max="6438" width="17.85546875" style="20" customWidth="1"/>
    <col min="6439" max="6439" width="3.28515625" style="20" customWidth="1"/>
    <col min="6440" max="6440" width="9.28515625" style="20" customWidth="1"/>
    <col min="6441" max="6441" width="1.5703125" style="20" customWidth="1"/>
    <col min="6442" max="6442" width="24.5703125" style="20" customWidth="1"/>
    <col min="6443" max="6656" width="12.7109375" style="20"/>
    <col min="6657" max="6657" width="5.85546875" style="20" customWidth="1"/>
    <col min="6658" max="6658" width="3.28515625" style="20" customWidth="1"/>
    <col min="6659" max="6659" width="22.140625" style="20" customWidth="1"/>
    <col min="6660" max="6660" width="2.42578125" style="20" customWidth="1"/>
    <col min="6661" max="6661" width="0" style="20" hidden="1" customWidth="1"/>
    <col min="6662" max="6662" width="3.28515625" style="20" customWidth="1"/>
    <col min="6663" max="6663" width="13.5703125" style="20" customWidth="1"/>
    <col min="6664" max="6664" width="1.5703125" style="20" customWidth="1"/>
    <col min="6665" max="6665" width="13.5703125" style="20" customWidth="1"/>
    <col min="6666" max="6666" width="1.5703125" style="20" customWidth="1"/>
    <col min="6667" max="6667" width="13.5703125" style="20" customWidth="1"/>
    <col min="6668" max="6668" width="1.5703125" style="20" customWidth="1"/>
    <col min="6669" max="6669" width="16.140625" style="20" customWidth="1"/>
    <col min="6670" max="6670" width="1.5703125" style="20" customWidth="1"/>
    <col min="6671" max="6671" width="13.5703125" style="20" customWidth="1"/>
    <col min="6672" max="6672" width="1.5703125" style="20" customWidth="1"/>
    <col min="6673" max="6673" width="13.5703125" style="20" customWidth="1"/>
    <col min="6674" max="6674" width="1.5703125" style="20" customWidth="1"/>
    <col min="6675" max="6675" width="13.5703125" style="20" customWidth="1"/>
    <col min="6676" max="6676" width="2.42578125" style="20" customWidth="1"/>
    <col min="6677" max="6677" width="17.85546875" style="20" customWidth="1"/>
    <col min="6678" max="6678" width="1.28515625" style="20" customWidth="1"/>
    <col min="6679" max="6679" width="1.5703125" style="20" customWidth="1"/>
    <col min="6680" max="6680" width="14.42578125" style="20" customWidth="1"/>
    <col min="6681" max="6681" width="1.5703125" style="20" customWidth="1"/>
    <col min="6682" max="6682" width="14.42578125" style="20" customWidth="1"/>
    <col min="6683" max="6683" width="1.5703125" style="20" customWidth="1"/>
    <col min="6684" max="6684" width="14.42578125" style="20" customWidth="1"/>
    <col min="6685" max="6685" width="2.42578125" style="20" customWidth="1"/>
    <col min="6686" max="6686" width="17.85546875" style="20" customWidth="1"/>
    <col min="6687" max="6687" width="2.42578125" style="20" customWidth="1"/>
    <col min="6688" max="6688" width="14.42578125" style="20" customWidth="1"/>
    <col min="6689" max="6689" width="1.5703125" style="20" customWidth="1"/>
    <col min="6690" max="6690" width="14.42578125" style="20" customWidth="1"/>
    <col min="6691" max="6691" width="1.5703125" style="20" customWidth="1"/>
    <col min="6692" max="6692" width="14.42578125" style="20" customWidth="1"/>
    <col min="6693" max="6693" width="2.42578125" style="20" customWidth="1"/>
    <col min="6694" max="6694" width="17.85546875" style="20" customWidth="1"/>
    <col min="6695" max="6695" width="3.28515625" style="20" customWidth="1"/>
    <col min="6696" max="6696" width="9.28515625" style="20" customWidth="1"/>
    <col min="6697" max="6697" width="1.5703125" style="20" customWidth="1"/>
    <col min="6698" max="6698" width="24.5703125" style="20" customWidth="1"/>
    <col min="6699" max="6912" width="12.7109375" style="20"/>
    <col min="6913" max="6913" width="5.85546875" style="20" customWidth="1"/>
    <col min="6914" max="6914" width="3.28515625" style="20" customWidth="1"/>
    <col min="6915" max="6915" width="22.140625" style="20" customWidth="1"/>
    <col min="6916" max="6916" width="2.42578125" style="20" customWidth="1"/>
    <col min="6917" max="6917" width="0" style="20" hidden="1" customWidth="1"/>
    <col min="6918" max="6918" width="3.28515625" style="20" customWidth="1"/>
    <col min="6919" max="6919" width="13.5703125" style="20" customWidth="1"/>
    <col min="6920" max="6920" width="1.5703125" style="20" customWidth="1"/>
    <col min="6921" max="6921" width="13.5703125" style="20" customWidth="1"/>
    <col min="6922" max="6922" width="1.5703125" style="20" customWidth="1"/>
    <col min="6923" max="6923" width="13.5703125" style="20" customWidth="1"/>
    <col min="6924" max="6924" width="1.5703125" style="20" customWidth="1"/>
    <col min="6925" max="6925" width="16.140625" style="20" customWidth="1"/>
    <col min="6926" max="6926" width="1.5703125" style="20" customWidth="1"/>
    <col min="6927" max="6927" width="13.5703125" style="20" customWidth="1"/>
    <col min="6928" max="6928" width="1.5703125" style="20" customWidth="1"/>
    <col min="6929" max="6929" width="13.5703125" style="20" customWidth="1"/>
    <col min="6930" max="6930" width="1.5703125" style="20" customWidth="1"/>
    <col min="6931" max="6931" width="13.5703125" style="20" customWidth="1"/>
    <col min="6932" max="6932" width="2.42578125" style="20" customWidth="1"/>
    <col min="6933" max="6933" width="17.85546875" style="20" customWidth="1"/>
    <col min="6934" max="6934" width="1.28515625" style="20" customWidth="1"/>
    <col min="6935" max="6935" width="1.5703125" style="20" customWidth="1"/>
    <col min="6936" max="6936" width="14.42578125" style="20" customWidth="1"/>
    <col min="6937" max="6937" width="1.5703125" style="20" customWidth="1"/>
    <col min="6938" max="6938" width="14.42578125" style="20" customWidth="1"/>
    <col min="6939" max="6939" width="1.5703125" style="20" customWidth="1"/>
    <col min="6940" max="6940" width="14.42578125" style="20" customWidth="1"/>
    <col min="6941" max="6941" width="2.42578125" style="20" customWidth="1"/>
    <col min="6942" max="6942" width="17.85546875" style="20" customWidth="1"/>
    <col min="6943" max="6943" width="2.42578125" style="20" customWidth="1"/>
    <col min="6944" max="6944" width="14.42578125" style="20" customWidth="1"/>
    <col min="6945" max="6945" width="1.5703125" style="20" customWidth="1"/>
    <col min="6946" max="6946" width="14.42578125" style="20" customWidth="1"/>
    <col min="6947" max="6947" width="1.5703125" style="20" customWidth="1"/>
    <col min="6948" max="6948" width="14.42578125" style="20" customWidth="1"/>
    <col min="6949" max="6949" width="2.42578125" style="20" customWidth="1"/>
    <col min="6950" max="6950" width="17.85546875" style="20" customWidth="1"/>
    <col min="6951" max="6951" width="3.28515625" style="20" customWidth="1"/>
    <col min="6952" max="6952" width="9.28515625" style="20" customWidth="1"/>
    <col min="6953" max="6953" width="1.5703125" style="20" customWidth="1"/>
    <col min="6954" max="6954" width="24.5703125" style="20" customWidth="1"/>
    <col min="6955" max="7168" width="12.7109375" style="20"/>
    <col min="7169" max="7169" width="5.85546875" style="20" customWidth="1"/>
    <col min="7170" max="7170" width="3.28515625" style="20" customWidth="1"/>
    <col min="7171" max="7171" width="22.140625" style="20" customWidth="1"/>
    <col min="7172" max="7172" width="2.42578125" style="20" customWidth="1"/>
    <col min="7173" max="7173" width="0" style="20" hidden="1" customWidth="1"/>
    <col min="7174" max="7174" width="3.28515625" style="20" customWidth="1"/>
    <col min="7175" max="7175" width="13.5703125" style="20" customWidth="1"/>
    <col min="7176" max="7176" width="1.5703125" style="20" customWidth="1"/>
    <col min="7177" max="7177" width="13.5703125" style="20" customWidth="1"/>
    <col min="7178" max="7178" width="1.5703125" style="20" customWidth="1"/>
    <col min="7179" max="7179" width="13.5703125" style="20" customWidth="1"/>
    <col min="7180" max="7180" width="1.5703125" style="20" customWidth="1"/>
    <col min="7181" max="7181" width="16.140625" style="20" customWidth="1"/>
    <col min="7182" max="7182" width="1.5703125" style="20" customWidth="1"/>
    <col min="7183" max="7183" width="13.5703125" style="20" customWidth="1"/>
    <col min="7184" max="7184" width="1.5703125" style="20" customWidth="1"/>
    <col min="7185" max="7185" width="13.5703125" style="20" customWidth="1"/>
    <col min="7186" max="7186" width="1.5703125" style="20" customWidth="1"/>
    <col min="7187" max="7187" width="13.5703125" style="20" customWidth="1"/>
    <col min="7188" max="7188" width="2.42578125" style="20" customWidth="1"/>
    <col min="7189" max="7189" width="17.85546875" style="20" customWidth="1"/>
    <col min="7190" max="7190" width="1.28515625" style="20" customWidth="1"/>
    <col min="7191" max="7191" width="1.5703125" style="20" customWidth="1"/>
    <col min="7192" max="7192" width="14.42578125" style="20" customWidth="1"/>
    <col min="7193" max="7193" width="1.5703125" style="20" customWidth="1"/>
    <col min="7194" max="7194" width="14.42578125" style="20" customWidth="1"/>
    <col min="7195" max="7195" width="1.5703125" style="20" customWidth="1"/>
    <col min="7196" max="7196" width="14.42578125" style="20" customWidth="1"/>
    <col min="7197" max="7197" width="2.42578125" style="20" customWidth="1"/>
    <col min="7198" max="7198" width="17.85546875" style="20" customWidth="1"/>
    <col min="7199" max="7199" width="2.42578125" style="20" customWidth="1"/>
    <col min="7200" max="7200" width="14.42578125" style="20" customWidth="1"/>
    <col min="7201" max="7201" width="1.5703125" style="20" customWidth="1"/>
    <col min="7202" max="7202" width="14.42578125" style="20" customWidth="1"/>
    <col min="7203" max="7203" width="1.5703125" style="20" customWidth="1"/>
    <col min="7204" max="7204" width="14.42578125" style="20" customWidth="1"/>
    <col min="7205" max="7205" width="2.42578125" style="20" customWidth="1"/>
    <col min="7206" max="7206" width="17.85546875" style="20" customWidth="1"/>
    <col min="7207" max="7207" width="3.28515625" style="20" customWidth="1"/>
    <col min="7208" max="7208" width="9.28515625" style="20" customWidth="1"/>
    <col min="7209" max="7209" width="1.5703125" style="20" customWidth="1"/>
    <col min="7210" max="7210" width="24.5703125" style="20" customWidth="1"/>
    <col min="7211" max="7424" width="12.7109375" style="20"/>
    <col min="7425" max="7425" width="5.85546875" style="20" customWidth="1"/>
    <col min="7426" max="7426" width="3.28515625" style="20" customWidth="1"/>
    <col min="7427" max="7427" width="22.140625" style="20" customWidth="1"/>
    <col min="7428" max="7428" width="2.42578125" style="20" customWidth="1"/>
    <col min="7429" max="7429" width="0" style="20" hidden="1" customWidth="1"/>
    <col min="7430" max="7430" width="3.28515625" style="20" customWidth="1"/>
    <col min="7431" max="7431" width="13.5703125" style="20" customWidth="1"/>
    <col min="7432" max="7432" width="1.5703125" style="20" customWidth="1"/>
    <col min="7433" max="7433" width="13.5703125" style="20" customWidth="1"/>
    <col min="7434" max="7434" width="1.5703125" style="20" customWidth="1"/>
    <col min="7435" max="7435" width="13.5703125" style="20" customWidth="1"/>
    <col min="7436" max="7436" width="1.5703125" style="20" customWidth="1"/>
    <col min="7437" max="7437" width="16.140625" style="20" customWidth="1"/>
    <col min="7438" max="7438" width="1.5703125" style="20" customWidth="1"/>
    <col min="7439" max="7439" width="13.5703125" style="20" customWidth="1"/>
    <col min="7440" max="7440" width="1.5703125" style="20" customWidth="1"/>
    <col min="7441" max="7441" width="13.5703125" style="20" customWidth="1"/>
    <col min="7442" max="7442" width="1.5703125" style="20" customWidth="1"/>
    <col min="7443" max="7443" width="13.5703125" style="20" customWidth="1"/>
    <col min="7444" max="7444" width="2.42578125" style="20" customWidth="1"/>
    <col min="7445" max="7445" width="17.85546875" style="20" customWidth="1"/>
    <col min="7446" max="7446" width="1.28515625" style="20" customWidth="1"/>
    <col min="7447" max="7447" width="1.5703125" style="20" customWidth="1"/>
    <col min="7448" max="7448" width="14.42578125" style="20" customWidth="1"/>
    <col min="7449" max="7449" width="1.5703125" style="20" customWidth="1"/>
    <col min="7450" max="7450" width="14.42578125" style="20" customWidth="1"/>
    <col min="7451" max="7451" width="1.5703125" style="20" customWidth="1"/>
    <col min="7452" max="7452" width="14.42578125" style="20" customWidth="1"/>
    <col min="7453" max="7453" width="2.42578125" style="20" customWidth="1"/>
    <col min="7454" max="7454" width="17.85546875" style="20" customWidth="1"/>
    <col min="7455" max="7455" width="2.42578125" style="20" customWidth="1"/>
    <col min="7456" max="7456" width="14.42578125" style="20" customWidth="1"/>
    <col min="7457" max="7457" width="1.5703125" style="20" customWidth="1"/>
    <col min="7458" max="7458" width="14.42578125" style="20" customWidth="1"/>
    <col min="7459" max="7459" width="1.5703125" style="20" customWidth="1"/>
    <col min="7460" max="7460" width="14.42578125" style="20" customWidth="1"/>
    <col min="7461" max="7461" width="2.42578125" style="20" customWidth="1"/>
    <col min="7462" max="7462" width="17.85546875" style="20" customWidth="1"/>
    <col min="7463" max="7463" width="3.28515625" style="20" customWidth="1"/>
    <col min="7464" max="7464" width="9.28515625" style="20" customWidth="1"/>
    <col min="7465" max="7465" width="1.5703125" style="20" customWidth="1"/>
    <col min="7466" max="7466" width="24.5703125" style="20" customWidth="1"/>
    <col min="7467" max="7680" width="12.7109375" style="20"/>
    <col min="7681" max="7681" width="5.85546875" style="20" customWidth="1"/>
    <col min="7682" max="7682" width="3.28515625" style="20" customWidth="1"/>
    <col min="7683" max="7683" width="22.140625" style="20" customWidth="1"/>
    <col min="7684" max="7684" width="2.42578125" style="20" customWidth="1"/>
    <col min="7685" max="7685" width="0" style="20" hidden="1" customWidth="1"/>
    <col min="7686" max="7686" width="3.28515625" style="20" customWidth="1"/>
    <col min="7687" max="7687" width="13.5703125" style="20" customWidth="1"/>
    <col min="7688" max="7688" width="1.5703125" style="20" customWidth="1"/>
    <col min="7689" max="7689" width="13.5703125" style="20" customWidth="1"/>
    <col min="7690" max="7690" width="1.5703125" style="20" customWidth="1"/>
    <col min="7691" max="7691" width="13.5703125" style="20" customWidth="1"/>
    <col min="7692" max="7692" width="1.5703125" style="20" customWidth="1"/>
    <col min="7693" max="7693" width="16.140625" style="20" customWidth="1"/>
    <col min="7694" max="7694" width="1.5703125" style="20" customWidth="1"/>
    <col min="7695" max="7695" width="13.5703125" style="20" customWidth="1"/>
    <col min="7696" max="7696" width="1.5703125" style="20" customWidth="1"/>
    <col min="7697" max="7697" width="13.5703125" style="20" customWidth="1"/>
    <col min="7698" max="7698" width="1.5703125" style="20" customWidth="1"/>
    <col min="7699" max="7699" width="13.5703125" style="20" customWidth="1"/>
    <col min="7700" max="7700" width="2.42578125" style="20" customWidth="1"/>
    <col min="7701" max="7701" width="17.85546875" style="20" customWidth="1"/>
    <col min="7702" max="7702" width="1.28515625" style="20" customWidth="1"/>
    <col min="7703" max="7703" width="1.5703125" style="20" customWidth="1"/>
    <col min="7704" max="7704" width="14.42578125" style="20" customWidth="1"/>
    <col min="7705" max="7705" width="1.5703125" style="20" customWidth="1"/>
    <col min="7706" max="7706" width="14.42578125" style="20" customWidth="1"/>
    <col min="7707" max="7707" width="1.5703125" style="20" customWidth="1"/>
    <col min="7708" max="7708" width="14.42578125" style="20" customWidth="1"/>
    <col min="7709" max="7709" width="2.42578125" style="20" customWidth="1"/>
    <col min="7710" max="7710" width="17.85546875" style="20" customWidth="1"/>
    <col min="7711" max="7711" width="2.42578125" style="20" customWidth="1"/>
    <col min="7712" max="7712" width="14.42578125" style="20" customWidth="1"/>
    <col min="7713" max="7713" width="1.5703125" style="20" customWidth="1"/>
    <col min="7714" max="7714" width="14.42578125" style="20" customWidth="1"/>
    <col min="7715" max="7715" width="1.5703125" style="20" customWidth="1"/>
    <col min="7716" max="7716" width="14.42578125" style="20" customWidth="1"/>
    <col min="7717" max="7717" width="2.42578125" style="20" customWidth="1"/>
    <col min="7718" max="7718" width="17.85546875" style="20" customWidth="1"/>
    <col min="7719" max="7719" width="3.28515625" style="20" customWidth="1"/>
    <col min="7720" max="7720" width="9.28515625" style="20" customWidth="1"/>
    <col min="7721" max="7721" width="1.5703125" style="20" customWidth="1"/>
    <col min="7722" max="7722" width="24.5703125" style="20" customWidth="1"/>
    <col min="7723" max="7936" width="12.7109375" style="20"/>
    <col min="7937" max="7937" width="5.85546875" style="20" customWidth="1"/>
    <col min="7938" max="7938" width="3.28515625" style="20" customWidth="1"/>
    <col min="7939" max="7939" width="22.140625" style="20" customWidth="1"/>
    <col min="7940" max="7940" width="2.42578125" style="20" customWidth="1"/>
    <col min="7941" max="7941" width="0" style="20" hidden="1" customWidth="1"/>
    <col min="7942" max="7942" width="3.28515625" style="20" customWidth="1"/>
    <col min="7943" max="7943" width="13.5703125" style="20" customWidth="1"/>
    <col min="7944" max="7944" width="1.5703125" style="20" customWidth="1"/>
    <col min="7945" max="7945" width="13.5703125" style="20" customWidth="1"/>
    <col min="7946" max="7946" width="1.5703125" style="20" customWidth="1"/>
    <col min="7947" max="7947" width="13.5703125" style="20" customWidth="1"/>
    <col min="7948" max="7948" width="1.5703125" style="20" customWidth="1"/>
    <col min="7949" max="7949" width="16.140625" style="20" customWidth="1"/>
    <col min="7950" max="7950" width="1.5703125" style="20" customWidth="1"/>
    <col min="7951" max="7951" width="13.5703125" style="20" customWidth="1"/>
    <col min="7952" max="7952" width="1.5703125" style="20" customWidth="1"/>
    <col min="7953" max="7953" width="13.5703125" style="20" customWidth="1"/>
    <col min="7954" max="7954" width="1.5703125" style="20" customWidth="1"/>
    <col min="7955" max="7955" width="13.5703125" style="20" customWidth="1"/>
    <col min="7956" max="7956" width="2.42578125" style="20" customWidth="1"/>
    <col min="7957" max="7957" width="17.85546875" style="20" customWidth="1"/>
    <col min="7958" max="7958" width="1.28515625" style="20" customWidth="1"/>
    <col min="7959" max="7959" width="1.5703125" style="20" customWidth="1"/>
    <col min="7960" max="7960" width="14.42578125" style="20" customWidth="1"/>
    <col min="7961" max="7961" width="1.5703125" style="20" customWidth="1"/>
    <col min="7962" max="7962" width="14.42578125" style="20" customWidth="1"/>
    <col min="7963" max="7963" width="1.5703125" style="20" customWidth="1"/>
    <col min="7964" max="7964" width="14.42578125" style="20" customWidth="1"/>
    <col min="7965" max="7965" width="2.42578125" style="20" customWidth="1"/>
    <col min="7966" max="7966" width="17.85546875" style="20" customWidth="1"/>
    <col min="7967" max="7967" width="2.42578125" style="20" customWidth="1"/>
    <col min="7968" max="7968" width="14.42578125" style="20" customWidth="1"/>
    <col min="7969" max="7969" width="1.5703125" style="20" customWidth="1"/>
    <col min="7970" max="7970" width="14.42578125" style="20" customWidth="1"/>
    <col min="7971" max="7971" width="1.5703125" style="20" customWidth="1"/>
    <col min="7972" max="7972" width="14.42578125" style="20" customWidth="1"/>
    <col min="7973" max="7973" width="2.42578125" style="20" customWidth="1"/>
    <col min="7974" max="7974" width="17.85546875" style="20" customWidth="1"/>
    <col min="7975" max="7975" width="3.28515625" style="20" customWidth="1"/>
    <col min="7976" max="7976" width="9.28515625" style="20" customWidth="1"/>
    <col min="7977" max="7977" width="1.5703125" style="20" customWidth="1"/>
    <col min="7978" max="7978" width="24.5703125" style="20" customWidth="1"/>
    <col min="7979" max="8192" width="12.7109375" style="20"/>
    <col min="8193" max="8193" width="5.85546875" style="20" customWidth="1"/>
    <col min="8194" max="8194" width="3.28515625" style="20" customWidth="1"/>
    <col min="8195" max="8195" width="22.140625" style="20" customWidth="1"/>
    <col min="8196" max="8196" width="2.42578125" style="20" customWidth="1"/>
    <col min="8197" max="8197" width="0" style="20" hidden="1" customWidth="1"/>
    <col min="8198" max="8198" width="3.28515625" style="20" customWidth="1"/>
    <col min="8199" max="8199" width="13.5703125" style="20" customWidth="1"/>
    <col min="8200" max="8200" width="1.5703125" style="20" customWidth="1"/>
    <col min="8201" max="8201" width="13.5703125" style="20" customWidth="1"/>
    <col min="8202" max="8202" width="1.5703125" style="20" customWidth="1"/>
    <col min="8203" max="8203" width="13.5703125" style="20" customWidth="1"/>
    <col min="8204" max="8204" width="1.5703125" style="20" customWidth="1"/>
    <col min="8205" max="8205" width="16.140625" style="20" customWidth="1"/>
    <col min="8206" max="8206" width="1.5703125" style="20" customWidth="1"/>
    <col min="8207" max="8207" width="13.5703125" style="20" customWidth="1"/>
    <col min="8208" max="8208" width="1.5703125" style="20" customWidth="1"/>
    <col min="8209" max="8209" width="13.5703125" style="20" customWidth="1"/>
    <col min="8210" max="8210" width="1.5703125" style="20" customWidth="1"/>
    <col min="8211" max="8211" width="13.5703125" style="20" customWidth="1"/>
    <col min="8212" max="8212" width="2.42578125" style="20" customWidth="1"/>
    <col min="8213" max="8213" width="17.85546875" style="20" customWidth="1"/>
    <col min="8214" max="8214" width="1.28515625" style="20" customWidth="1"/>
    <col min="8215" max="8215" width="1.5703125" style="20" customWidth="1"/>
    <col min="8216" max="8216" width="14.42578125" style="20" customWidth="1"/>
    <col min="8217" max="8217" width="1.5703125" style="20" customWidth="1"/>
    <col min="8218" max="8218" width="14.42578125" style="20" customWidth="1"/>
    <col min="8219" max="8219" width="1.5703125" style="20" customWidth="1"/>
    <col min="8220" max="8220" width="14.42578125" style="20" customWidth="1"/>
    <col min="8221" max="8221" width="2.42578125" style="20" customWidth="1"/>
    <col min="8222" max="8222" width="17.85546875" style="20" customWidth="1"/>
    <col min="8223" max="8223" width="2.42578125" style="20" customWidth="1"/>
    <col min="8224" max="8224" width="14.42578125" style="20" customWidth="1"/>
    <col min="8225" max="8225" width="1.5703125" style="20" customWidth="1"/>
    <col min="8226" max="8226" width="14.42578125" style="20" customWidth="1"/>
    <col min="8227" max="8227" width="1.5703125" style="20" customWidth="1"/>
    <col min="8228" max="8228" width="14.42578125" style="20" customWidth="1"/>
    <col min="8229" max="8229" width="2.42578125" style="20" customWidth="1"/>
    <col min="8230" max="8230" width="17.85546875" style="20" customWidth="1"/>
    <col min="8231" max="8231" width="3.28515625" style="20" customWidth="1"/>
    <col min="8232" max="8232" width="9.28515625" style="20" customWidth="1"/>
    <col min="8233" max="8233" width="1.5703125" style="20" customWidth="1"/>
    <col min="8234" max="8234" width="24.5703125" style="20" customWidth="1"/>
    <col min="8235" max="8448" width="12.7109375" style="20"/>
    <col min="8449" max="8449" width="5.85546875" style="20" customWidth="1"/>
    <col min="8450" max="8450" width="3.28515625" style="20" customWidth="1"/>
    <col min="8451" max="8451" width="22.140625" style="20" customWidth="1"/>
    <col min="8452" max="8452" width="2.42578125" style="20" customWidth="1"/>
    <col min="8453" max="8453" width="0" style="20" hidden="1" customWidth="1"/>
    <col min="8454" max="8454" width="3.28515625" style="20" customWidth="1"/>
    <col min="8455" max="8455" width="13.5703125" style="20" customWidth="1"/>
    <col min="8456" max="8456" width="1.5703125" style="20" customWidth="1"/>
    <col min="8457" max="8457" width="13.5703125" style="20" customWidth="1"/>
    <col min="8458" max="8458" width="1.5703125" style="20" customWidth="1"/>
    <col min="8459" max="8459" width="13.5703125" style="20" customWidth="1"/>
    <col min="8460" max="8460" width="1.5703125" style="20" customWidth="1"/>
    <col min="8461" max="8461" width="16.140625" style="20" customWidth="1"/>
    <col min="8462" max="8462" width="1.5703125" style="20" customWidth="1"/>
    <col min="8463" max="8463" width="13.5703125" style="20" customWidth="1"/>
    <col min="8464" max="8464" width="1.5703125" style="20" customWidth="1"/>
    <col min="8465" max="8465" width="13.5703125" style="20" customWidth="1"/>
    <col min="8466" max="8466" width="1.5703125" style="20" customWidth="1"/>
    <col min="8467" max="8467" width="13.5703125" style="20" customWidth="1"/>
    <col min="8468" max="8468" width="2.42578125" style="20" customWidth="1"/>
    <col min="8469" max="8469" width="17.85546875" style="20" customWidth="1"/>
    <col min="8470" max="8470" width="1.28515625" style="20" customWidth="1"/>
    <col min="8471" max="8471" width="1.5703125" style="20" customWidth="1"/>
    <col min="8472" max="8472" width="14.42578125" style="20" customWidth="1"/>
    <col min="8473" max="8473" width="1.5703125" style="20" customWidth="1"/>
    <col min="8474" max="8474" width="14.42578125" style="20" customWidth="1"/>
    <col min="8475" max="8475" width="1.5703125" style="20" customWidth="1"/>
    <col min="8476" max="8476" width="14.42578125" style="20" customWidth="1"/>
    <col min="8477" max="8477" width="2.42578125" style="20" customWidth="1"/>
    <col min="8478" max="8478" width="17.85546875" style="20" customWidth="1"/>
    <col min="8479" max="8479" width="2.42578125" style="20" customWidth="1"/>
    <col min="8480" max="8480" width="14.42578125" style="20" customWidth="1"/>
    <col min="8481" max="8481" width="1.5703125" style="20" customWidth="1"/>
    <col min="8482" max="8482" width="14.42578125" style="20" customWidth="1"/>
    <col min="8483" max="8483" width="1.5703125" style="20" customWidth="1"/>
    <col min="8484" max="8484" width="14.42578125" style="20" customWidth="1"/>
    <col min="8485" max="8485" width="2.42578125" style="20" customWidth="1"/>
    <col min="8486" max="8486" width="17.85546875" style="20" customWidth="1"/>
    <col min="8487" max="8487" width="3.28515625" style="20" customWidth="1"/>
    <col min="8488" max="8488" width="9.28515625" style="20" customWidth="1"/>
    <col min="8489" max="8489" width="1.5703125" style="20" customWidth="1"/>
    <col min="8490" max="8490" width="24.5703125" style="20" customWidth="1"/>
    <col min="8491" max="8704" width="12.7109375" style="20"/>
    <col min="8705" max="8705" width="5.85546875" style="20" customWidth="1"/>
    <col min="8706" max="8706" width="3.28515625" style="20" customWidth="1"/>
    <col min="8707" max="8707" width="22.140625" style="20" customWidth="1"/>
    <col min="8708" max="8708" width="2.42578125" style="20" customWidth="1"/>
    <col min="8709" max="8709" width="0" style="20" hidden="1" customWidth="1"/>
    <col min="8710" max="8710" width="3.28515625" style="20" customWidth="1"/>
    <col min="8711" max="8711" width="13.5703125" style="20" customWidth="1"/>
    <col min="8712" max="8712" width="1.5703125" style="20" customWidth="1"/>
    <col min="8713" max="8713" width="13.5703125" style="20" customWidth="1"/>
    <col min="8714" max="8714" width="1.5703125" style="20" customWidth="1"/>
    <col min="8715" max="8715" width="13.5703125" style="20" customWidth="1"/>
    <col min="8716" max="8716" width="1.5703125" style="20" customWidth="1"/>
    <col min="8717" max="8717" width="16.140625" style="20" customWidth="1"/>
    <col min="8718" max="8718" width="1.5703125" style="20" customWidth="1"/>
    <col min="8719" max="8719" width="13.5703125" style="20" customWidth="1"/>
    <col min="8720" max="8720" width="1.5703125" style="20" customWidth="1"/>
    <col min="8721" max="8721" width="13.5703125" style="20" customWidth="1"/>
    <col min="8722" max="8722" width="1.5703125" style="20" customWidth="1"/>
    <col min="8723" max="8723" width="13.5703125" style="20" customWidth="1"/>
    <col min="8724" max="8724" width="2.42578125" style="20" customWidth="1"/>
    <col min="8725" max="8725" width="17.85546875" style="20" customWidth="1"/>
    <col min="8726" max="8726" width="1.28515625" style="20" customWidth="1"/>
    <col min="8727" max="8727" width="1.5703125" style="20" customWidth="1"/>
    <col min="8728" max="8728" width="14.42578125" style="20" customWidth="1"/>
    <col min="8729" max="8729" width="1.5703125" style="20" customWidth="1"/>
    <col min="8730" max="8730" width="14.42578125" style="20" customWidth="1"/>
    <col min="8731" max="8731" width="1.5703125" style="20" customWidth="1"/>
    <col min="8732" max="8732" width="14.42578125" style="20" customWidth="1"/>
    <col min="8733" max="8733" width="2.42578125" style="20" customWidth="1"/>
    <col min="8734" max="8734" width="17.85546875" style="20" customWidth="1"/>
    <col min="8735" max="8735" width="2.42578125" style="20" customWidth="1"/>
    <col min="8736" max="8736" width="14.42578125" style="20" customWidth="1"/>
    <col min="8737" max="8737" width="1.5703125" style="20" customWidth="1"/>
    <col min="8738" max="8738" width="14.42578125" style="20" customWidth="1"/>
    <col min="8739" max="8739" width="1.5703125" style="20" customWidth="1"/>
    <col min="8740" max="8740" width="14.42578125" style="20" customWidth="1"/>
    <col min="8741" max="8741" width="2.42578125" style="20" customWidth="1"/>
    <col min="8742" max="8742" width="17.85546875" style="20" customWidth="1"/>
    <col min="8743" max="8743" width="3.28515625" style="20" customWidth="1"/>
    <col min="8744" max="8744" width="9.28515625" style="20" customWidth="1"/>
    <col min="8745" max="8745" width="1.5703125" style="20" customWidth="1"/>
    <col min="8746" max="8746" width="24.5703125" style="20" customWidth="1"/>
    <col min="8747" max="8960" width="12.7109375" style="20"/>
    <col min="8961" max="8961" width="5.85546875" style="20" customWidth="1"/>
    <col min="8962" max="8962" width="3.28515625" style="20" customWidth="1"/>
    <col min="8963" max="8963" width="22.140625" style="20" customWidth="1"/>
    <col min="8964" max="8964" width="2.42578125" style="20" customWidth="1"/>
    <col min="8965" max="8965" width="0" style="20" hidden="1" customWidth="1"/>
    <col min="8966" max="8966" width="3.28515625" style="20" customWidth="1"/>
    <col min="8967" max="8967" width="13.5703125" style="20" customWidth="1"/>
    <col min="8968" max="8968" width="1.5703125" style="20" customWidth="1"/>
    <col min="8969" max="8969" width="13.5703125" style="20" customWidth="1"/>
    <col min="8970" max="8970" width="1.5703125" style="20" customWidth="1"/>
    <col min="8971" max="8971" width="13.5703125" style="20" customWidth="1"/>
    <col min="8972" max="8972" width="1.5703125" style="20" customWidth="1"/>
    <col min="8973" max="8973" width="16.140625" style="20" customWidth="1"/>
    <col min="8974" max="8974" width="1.5703125" style="20" customWidth="1"/>
    <col min="8975" max="8975" width="13.5703125" style="20" customWidth="1"/>
    <col min="8976" max="8976" width="1.5703125" style="20" customWidth="1"/>
    <col min="8977" max="8977" width="13.5703125" style="20" customWidth="1"/>
    <col min="8978" max="8978" width="1.5703125" style="20" customWidth="1"/>
    <col min="8979" max="8979" width="13.5703125" style="20" customWidth="1"/>
    <col min="8980" max="8980" width="2.42578125" style="20" customWidth="1"/>
    <col min="8981" max="8981" width="17.85546875" style="20" customWidth="1"/>
    <col min="8982" max="8982" width="1.28515625" style="20" customWidth="1"/>
    <col min="8983" max="8983" width="1.5703125" style="20" customWidth="1"/>
    <col min="8984" max="8984" width="14.42578125" style="20" customWidth="1"/>
    <col min="8985" max="8985" width="1.5703125" style="20" customWidth="1"/>
    <col min="8986" max="8986" width="14.42578125" style="20" customWidth="1"/>
    <col min="8987" max="8987" width="1.5703125" style="20" customWidth="1"/>
    <col min="8988" max="8988" width="14.42578125" style="20" customWidth="1"/>
    <col min="8989" max="8989" width="2.42578125" style="20" customWidth="1"/>
    <col min="8990" max="8990" width="17.85546875" style="20" customWidth="1"/>
    <col min="8991" max="8991" width="2.42578125" style="20" customWidth="1"/>
    <col min="8992" max="8992" width="14.42578125" style="20" customWidth="1"/>
    <col min="8993" max="8993" width="1.5703125" style="20" customWidth="1"/>
    <col min="8994" max="8994" width="14.42578125" style="20" customWidth="1"/>
    <col min="8995" max="8995" width="1.5703125" style="20" customWidth="1"/>
    <col min="8996" max="8996" width="14.42578125" style="20" customWidth="1"/>
    <col min="8997" max="8997" width="2.42578125" style="20" customWidth="1"/>
    <col min="8998" max="8998" width="17.85546875" style="20" customWidth="1"/>
    <col min="8999" max="8999" width="3.28515625" style="20" customWidth="1"/>
    <col min="9000" max="9000" width="9.28515625" style="20" customWidth="1"/>
    <col min="9001" max="9001" width="1.5703125" style="20" customWidth="1"/>
    <col min="9002" max="9002" width="24.5703125" style="20" customWidth="1"/>
    <col min="9003" max="9216" width="12.7109375" style="20"/>
    <col min="9217" max="9217" width="5.85546875" style="20" customWidth="1"/>
    <col min="9218" max="9218" width="3.28515625" style="20" customWidth="1"/>
    <col min="9219" max="9219" width="22.140625" style="20" customWidth="1"/>
    <col min="9220" max="9220" width="2.42578125" style="20" customWidth="1"/>
    <col min="9221" max="9221" width="0" style="20" hidden="1" customWidth="1"/>
    <col min="9222" max="9222" width="3.28515625" style="20" customWidth="1"/>
    <col min="9223" max="9223" width="13.5703125" style="20" customWidth="1"/>
    <col min="9224" max="9224" width="1.5703125" style="20" customWidth="1"/>
    <col min="9225" max="9225" width="13.5703125" style="20" customWidth="1"/>
    <col min="9226" max="9226" width="1.5703125" style="20" customWidth="1"/>
    <col min="9227" max="9227" width="13.5703125" style="20" customWidth="1"/>
    <col min="9228" max="9228" width="1.5703125" style="20" customWidth="1"/>
    <col min="9229" max="9229" width="16.140625" style="20" customWidth="1"/>
    <col min="9230" max="9230" width="1.5703125" style="20" customWidth="1"/>
    <col min="9231" max="9231" width="13.5703125" style="20" customWidth="1"/>
    <col min="9232" max="9232" width="1.5703125" style="20" customWidth="1"/>
    <col min="9233" max="9233" width="13.5703125" style="20" customWidth="1"/>
    <col min="9234" max="9234" width="1.5703125" style="20" customWidth="1"/>
    <col min="9235" max="9235" width="13.5703125" style="20" customWidth="1"/>
    <col min="9236" max="9236" width="2.42578125" style="20" customWidth="1"/>
    <col min="9237" max="9237" width="17.85546875" style="20" customWidth="1"/>
    <col min="9238" max="9238" width="1.28515625" style="20" customWidth="1"/>
    <col min="9239" max="9239" width="1.5703125" style="20" customWidth="1"/>
    <col min="9240" max="9240" width="14.42578125" style="20" customWidth="1"/>
    <col min="9241" max="9241" width="1.5703125" style="20" customWidth="1"/>
    <col min="9242" max="9242" width="14.42578125" style="20" customWidth="1"/>
    <col min="9243" max="9243" width="1.5703125" style="20" customWidth="1"/>
    <col min="9244" max="9244" width="14.42578125" style="20" customWidth="1"/>
    <col min="9245" max="9245" width="2.42578125" style="20" customWidth="1"/>
    <col min="9246" max="9246" width="17.85546875" style="20" customWidth="1"/>
    <col min="9247" max="9247" width="2.42578125" style="20" customWidth="1"/>
    <col min="9248" max="9248" width="14.42578125" style="20" customWidth="1"/>
    <col min="9249" max="9249" width="1.5703125" style="20" customWidth="1"/>
    <col min="9250" max="9250" width="14.42578125" style="20" customWidth="1"/>
    <col min="9251" max="9251" width="1.5703125" style="20" customWidth="1"/>
    <col min="9252" max="9252" width="14.42578125" style="20" customWidth="1"/>
    <col min="9253" max="9253" width="2.42578125" style="20" customWidth="1"/>
    <col min="9254" max="9254" width="17.85546875" style="20" customWidth="1"/>
    <col min="9255" max="9255" width="3.28515625" style="20" customWidth="1"/>
    <col min="9256" max="9256" width="9.28515625" style="20" customWidth="1"/>
    <col min="9257" max="9257" width="1.5703125" style="20" customWidth="1"/>
    <col min="9258" max="9258" width="24.5703125" style="20" customWidth="1"/>
    <col min="9259" max="9472" width="12.7109375" style="20"/>
    <col min="9473" max="9473" width="5.85546875" style="20" customWidth="1"/>
    <col min="9474" max="9474" width="3.28515625" style="20" customWidth="1"/>
    <col min="9475" max="9475" width="22.140625" style="20" customWidth="1"/>
    <col min="9476" max="9476" width="2.42578125" style="20" customWidth="1"/>
    <col min="9477" max="9477" width="0" style="20" hidden="1" customWidth="1"/>
    <col min="9478" max="9478" width="3.28515625" style="20" customWidth="1"/>
    <col min="9479" max="9479" width="13.5703125" style="20" customWidth="1"/>
    <col min="9480" max="9480" width="1.5703125" style="20" customWidth="1"/>
    <col min="9481" max="9481" width="13.5703125" style="20" customWidth="1"/>
    <col min="9482" max="9482" width="1.5703125" style="20" customWidth="1"/>
    <col min="9483" max="9483" width="13.5703125" style="20" customWidth="1"/>
    <col min="9484" max="9484" width="1.5703125" style="20" customWidth="1"/>
    <col min="9485" max="9485" width="16.140625" style="20" customWidth="1"/>
    <col min="9486" max="9486" width="1.5703125" style="20" customWidth="1"/>
    <col min="9487" max="9487" width="13.5703125" style="20" customWidth="1"/>
    <col min="9488" max="9488" width="1.5703125" style="20" customWidth="1"/>
    <col min="9489" max="9489" width="13.5703125" style="20" customWidth="1"/>
    <col min="9490" max="9490" width="1.5703125" style="20" customWidth="1"/>
    <col min="9491" max="9491" width="13.5703125" style="20" customWidth="1"/>
    <col min="9492" max="9492" width="2.42578125" style="20" customWidth="1"/>
    <col min="9493" max="9493" width="17.85546875" style="20" customWidth="1"/>
    <col min="9494" max="9494" width="1.28515625" style="20" customWidth="1"/>
    <col min="9495" max="9495" width="1.5703125" style="20" customWidth="1"/>
    <col min="9496" max="9496" width="14.42578125" style="20" customWidth="1"/>
    <col min="9497" max="9497" width="1.5703125" style="20" customWidth="1"/>
    <col min="9498" max="9498" width="14.42578125" style="20" customWidth="1"/>
    <col min="9499" max="9499" width="1.5703125" style="20" customWidth="1"/>
    <col min="9500" max="9500" width="14.42578125" style="20" customWidth="1"/>
    <col min="9501" max="9501" width="2.42578125" style="20" customWidth="1"/>
    <col min="9502" max="9502" width="17.85546875" style="20" customWidth="1"/>
    <col min="9503" max="9503" width="2.42578125" style="20" customWidth="1"/>
    <col min="9504" max="9504" width="14.42578125" style="20" customWidth="1"/>
    <col min="9505" max="9505" width="1.5703125" style="20" customWidth="1"/>
    <col min="9506" max="9506" width="14.42578125" style="20" customWidth="1"/>
    <col min="9507" max="9507" width="1.5703125" style="20" customWidth="1"/>
    <col min="9508" max="9508" width="14.42578125" style="20" customWidth="1"/>
    <col min="9509" max="9509" width="2.42578125" style="20" customWidth="1"/>
    <col min="9510" max="9510" width="17.85546875" style="20" customWidth="1"/>
    <col min="9511" max="9511" width="3.28515625" style="20" customWidth="1"/>
    <col min="9512" max="9512" width="9.28515625" style="20" customWidth="1"/>
    <col min="9513" max="9513" width="1.5703125" style="20" customWidth="1"/>
    <col min="9514" max="9514" width="24.5703125" style="20" customWidth="1"/>
    <col min="9515" max="9728" width="12.7109375" style="20"/>
    <col min="9729" max="9729" width="5.85546875" style="20" customWidth="1"/>
    <col min="9730" max="9730" width="3.28515625" style="20" customWidth="1"/>
    <col min="9731" max="9731" width="22.140625" style="20" customWidth="1"/>
    <col min="9732" max="9732" width="2.42578125" style="20" customWidth="1"/>
    <col min="9733" max="9733" width="0" style="20" hidden="1" customWidth="1"/>
    <col min="9734" max="9734" width="3.28515625" style="20" customWidth="1"/>
    <col min="9735" max="9735" width="13.5703125" style="20" customWidth="1"/>
    <col min="9736" max="9736" width="1.5703125" style="20" customWidth="1"/>
    <col min="9737" max="9737" width="13.5703125" style="20" customWidth="1"/>
    <col min="9738" max="9738" width="1.5703125" style="20" customWidth="1"/>
    <col min="9739" max="9739" width="13.5703125" style="20" customWidth="1"/>
    <col min="9740" max="9740" width="1.5703125" style="20" customWidth="1"/>
    <col min="9741" max="9741" width="16.140625" style="20" customWidth="1"/>
    <col min="9742" max="9742" width="1.5703125" style="20" customWidth="1"/>
    <col min="9743" max="9743" width="13.5703125" style="20" customWidth="1"/>
    <col min="9744" max="9744" width="1.5703125" style="20" customWidth="1"/>
    <col min="9745" max="9745" width="13.5703125" style="20" customWidth="1"/>
    <col min="9746" max="9746" width="1.5703125" style="20" customWidth="1"/>
    <col min="9747" max="9747" width="13.5703125" style="20" customWidth="1"/>
    <col min="9748" max="9748" width="2.42578125" style="20" customWidth="1"/>
    <col min="9749" max="9749" width="17.85546875" style="20" customWidth="1"/>
    <col min="9750" max="9750" width="1.28515625" style="20" customWidth="1"/>
    <col min="9751" max="9751" width="1.5703125" style="20" customWidth="1"/>
    <col min="9752" max="9752" width="14.42578125" style="20" customWidth="1"/>
    <col min="9753" max="9753" width="1.5703125" style="20" customWidth="1"/>
    <col min="9754" max="9754" width="14.42578125" style="20" customWidth="1"/>
    <col min="9755" max="9755" width="1.5703125" style="20" customWidth="1"/>
    <col min="9756" max="9756" width="14.42578125" style="20" customWidth="1"/>
    <col min="9757" max="9757" width="2.42578125" style="20" customWidth="1"/>
    <col min="9758" max="9758" width="17.85546875" style="20" customWidth="1"/>
    <col min="9759" max="9759" width="2.42578125" style="20" customWidth="1"/>
    <col min="9760" max="9760" width="14.42578125" style="20" customWidth="1"/>
    <col min="9761" max="9761" width="1.5703125" style="20" customWidth="1"/>
    <col min="9762" max="9762" width="14.42578125" style="20" customWidth="1"/>
    <col min="9763" max="9763" width="1.5703125" style="20" customWidth="1"/>
    <col min="9764" max="9764" width="14.42578125" style="20" customWidth="1"/>
    <col min="9765" max="9765" width="2.42578125" style="20" customWidth="1"/>
    <col min="9766" max="9766" width="17.85546875" style="20" customWidth="1"/>
    <col min="9767" max="9767" width="3.28515625" style="20" customWidth="1"/>
    <col min="9768" max="9768" width="9.28515625" style="20" customWidth="1"/>
    <col min="9769" max="9769" width="1.5703125" style="20" customWidth="1"/>
    <col min="9770" max="9770" width="24.5703125" style="20" customWidth="1"/>
    <col min="9771" max="9984" width="12.7109375" style="20"/>
    <col min="9985" max="9985" width="5.85546875" style="20" customWidth="1"/>
    <col min="9986" max="9986" width="3.28515625" style="20" customWidth="1"/>
    <col min="9987" max="9987" width="22.140625" style="20" customWidth="1"/>
    <col min="9988" max="9988" width="2.42578125" style="20" customWidth="1"/>
    <col min="9989" max="9989" width="0" style="20" hidden="1" customWidth="1"/>
    <col min="9990" max="9990" width="3.28515625" style="20" customWidth="1"/>
    <col min="9991" max="9991" width="13.5703125" style="20" customWidth="1"/>
    <col min="9992" max="9992" width="1.5703125" style="20" customWidth="1"/>
    <col min="9993" max="9993" width="13.5703125" style="20" customWidth="1"/>
    <col min="9994" max="9994" width="1.5703125" style="20" customWidth="1"/>
    <col min="9995" max="9995" width="13.5703125" style="20" customWidth="1"/>
    <col min="9996" max="9996" width="1.5703125" style="20" customWidth="1"/>
    <col min="9997" max="9997" width="16.140625" style="20" customWidth="1"/>
    <col min="9998" max="9998" width="1.5703125" style="20" customWidth="1"/>
    <col min="9999" max="9999" width="13.5703125" style="20" customWidth="1"/>
    <col min="10000" max="10000" width="1.5703125" style="20" customWidth="1"/>
    <col min="10001" max="10001" width="13.5703125" style="20" customWidth="1"/>
    <col min="10002" max="10002" width="1.5703125" style="20" customWidth="1"/>
    <col min="10003" max="10003" width="13.5703125" style="20" customWidth="1"/>
    <col min="10004" max="10004" width="2.42578125" style="20" customWidth="1"/>
    <col min="10005" max="10005" width="17.85546875" style="20" customWidth="1"/>
    <col min="10006" max="10006" width="1.28515625" style="20" customWidth="1"/>
    <col min="10007" max="10007" width="1.5703125" style="20" customWidth="1"/>
    <col min="10008" max="10008" width="14.42578125" style="20" customWidth="1"/>
    <col min="10009" max="10009" width="1.5703125" style="20" customWidth="1"/>
    <col min="10010" max="10010" width="14.42578125" style="20" customWidth="1"/>
    <col min="10011" max="10011" width="1.5703125" style="20" customWidth="1"/>
    <col min="10012" max="10012" width="14.42578125" style="20" customWidth="1"/>
    <col min="10013" max="10013" width="2.42578125" style="20" customWidth="1"/>
    <col min="10014" max="10014" width="17.85546875" style="20" customWidth="1"/>
    <col min="10015" max="10015" width="2.42578125" style="20" customWidth="1"/>
    <col min="10016" max="10016" width="14.42578125" style="20" customWidth="1"/>
    <col min="10017" max="10017" width="1.5703125" style="20" customWidth="1"/>
    <col min="10018" max="10018" width="14.42578125" style="20" customWidth="1"/>
    <col min="10019" max="10019" width="1.5703125" style="20" customWidth="1"/>
    <col min="10020" max="10020" width="14.42578125" style="20" customWidth="1"/>
    <col min="10021" max="10021" width="2.42578125" style="20" customWidth="1"/>
    <col min="10022" max="10022" width="17.85546875" style="20" customWidth="1"/>
    <col min="10023" max="10023" width="3.28515625" style="20" customWidth="1"/>
    <col min="10024" max="10024" width="9.28515625" style="20" customWidth="1"/>
    <col min="10025" max="10025" width="1.5703125" style="20" customWidth="1"/>
    <col min="10026" max="10026" width="24.5703125" style="20" customWidth="1"/>
    <col min="10027" max="10240" width="12.7109375" style="20"/>
    <col min="10241" max="10241" width="5.85546875" style="20" customWidth="1"/>
    <col min="10242" max="10242" width="3.28515625" style="20" customWidth="1"/>
    <col min="10243" max="10243" width="22.140625" style="20" customWidth="1"/>
    <col min="10244" max="10244" width="2.42578125" style="20" customWidth="1"/>
    <col min="10245" max="10245" width="0" style="20" hidden="1" customWidth="1"/>
    <col min="10246" max="10246" width="3.28515625" style="20" customWidth="1"/>
    <col min="10247" max="10247" width="13.5703125" style="20" customWidth="1"/>
    <col min="10248" max="10248" width="1.5703125" style="20" customWidth="1"/>
    <col min="10249" max="10249" width="13.5703125" style="20" customWidth="1"/>
    <col min="10250" max="10250" width="1.5703125" style="20" customWidth="1"/>
    <col min="10251" max="10251" width="13.5703125" style="20" customWidth="1"/>
    <col min="10252" max="10252" width="1.5703125" style="20" customWidth="1"/>
    <col min="10253" max="10253" width="16.140625" style="20" customWidth="1"/>
    <col min="10254" max="10254" width="1.5703125" style="20" customWidth="1"/>
    <col min="10255" max="10255" width="13.5703125" style="20" customWidth="1"/>
    <col min="10256" max="10256" width="1.5703125" style="20" customWidth="1"/>
    <col min="10257" max="10257" width="13.5703125" style="20" customWidth="1"/>
    <col min="10258" max="10258" width="1.5703125" style="20" customWidth="1"/>
    <col min="10259" max="10259" width="13.5703125" style="20" customWidth="1"/>
    <col min="10260" max="10260" width="2.42578125" style="20" customWidth="1"/>
    <col min="10261" max="10261" width="17.85546875" style="20" customWidth="1"/>
    <col min="10262" max="10262" width="1.28515625" style="20" customWidth="1"/>
    <col min="10263" max="10263" width="1.5703125" style="20" customWidth="1"/>
    <col min="10264" max="10264" width="14.42578125" style="20" customWidth="1"/>
    <col min="10265" max="10265" width="1.5703125" style="20" customWidth="1"/>
    <col min="10266" max="10266" width="14.42578125" style="20" customWidth="1"/>
    <col min="10267" max="10267" width="1.5703125" style="20" customWidth="1"/>
    <col min="10268" max="10268" width="14.42578125" style="20" customWidth="1"/>
    <col min="10269" max="10269" width="2.42578125" style="20" customWidth="1"/>
    <col min="10270" max="10270" width="17.85546875" style="20" customWidth="1"/>
    <col min="10271" max="10271" width="2.42578125" style="20" customWidth="1"/>
    <col min="10272" max="10272" width="14.42578125" style="20" customWidth="1"/>
    <col min="10273" max="10273" width="1.5703125" style="20" customWidth="1"/>
    <col min="10274" max="10274" width="14.42578125" style="20" customWidth="1"/>
    <col min="10275" max="10275" width="1.5703125" style="20" customWidth="1"/>
    <col min="10276" max="10276" width="14.42578125" style="20" customWidth="1"/>
    <col min="10277" max="10277" width="2.42578125" style="20" customWidth="1"/>
    <col min="10278" max="10278" width="17.85546875" style="20" customWidth="1"/>
    <col min="10279" max="10279" width="3.28515625" style="20" customWidth="1"/>
    <col min="10280" max="10280" width="9.28515625" style="20" customWidth="1"/>
    <col min="10281" max="10281" width="1.5703125" style="20" customWidth="1"/>
    <col min="10282" max="10282" width="24.5703125" style="20" customWidth="1"/>
    <col min="10283" max="10496" width="12.7109375" style="20"/>
    <col min="10497" max="10497" width="5.85546875" style="20" customWidth="1"/>
    <col min="10498" max="10498" width="3.28515625" style="20" customWidth="1"/>
    <col min="10499" max="10499" width="22.140625" style="20" customWidth="1"/>
    <col min="10500" max="10500" width="2.42578125" style="20" customWidth="1"/>
    <col min="10501" max="10501" width="0" style="20" hidden="1" customWidth="1"/>
    <col min="10502" max="10502" width="3.28515625" style="20" customWidth="1"/>
    <col min="10503" max="10503" width="13.5703125" style="20" customWidth="1"/>
    <col min="10504" max="10504" width="1.5703125" style="20" customWidth="1"/>
    <col min="10505" max="10505" width="13.5703125" style="20" customWidth="1"/>
    <col min="10506" max="10506" width="1.5703125" style="20" customWidth="1"/>
    <col min="10507" max="10507" width="13.5703125" style="20" customWidth="1"/>
    <col min="10508" max="10508" width="1.5703125" style="20" customWidth="1"/>
    <col min="10509" max="10509" width="16.140625" style="20" customWidth="1"/>
    <col min="10510" max="10510" width="1.5703125" style="20" customWidth="1"/>
    <col min="10511" max="10511" width="13.5703125" style="20" customWidth="1"/>
    <col min="10512" max="10512" width="1.5703125" style="20" customWidth="1"/>
    <col min="10513" max="10513" width="13.5703125" style="20" customWidth="1"/>
    <col min="10514" max="10514" width="1.5703125" style="20" customWidth="1"/>
    <col min="10515" max="10515" width="13.5703125" style="20" customWidth="1"/>
    <col min="10516" max="10516" width="2.42578125" style="20" customWidth="1"/>
    <col min="10517" max="10517" width="17.85546875" style="20" customWidth="1"/>
    <col min="10518" max="10518" width="1.28515625" style="20" customWidth="1"/>
    <col min="10519" max="10519" width="1.5703125" style="20" customWidth="1"/>
    <col min="10520" max="10520" width="14.42578125" style="20" customWidth="1"/>
    <col min="10521" max="10521" width="1.5703125" style="20" customWidth="1"/>
    <col min="10522" max="10522" width="14.42578125" style="20" customWidth="1"/>
    <col min="10523" max="10523" width="1.5703125" style="20" customWidth="1"/>
    <col min="10524" max="10524" width="14.42578125" style="20" customWidth="1"/>
    <col min="10525" max="10525" width="2.42578125" style="20" customWidth="1"/>
    <col min="10526" max="10526" width="17.85546875" style="20" customWidth="1"/>
    <col min="10527" max="10527" width="2.42578125" style="20" customWidth="1"/>
    <col min="10528" max="10528" width="14.42578125" style="20" customWidth="1"/>
    <col min="10529" max="10529" width="1.5703125" style="20" customWidth="1"/>
    <col min="10530" max="10530" width="14.42578125" style="20" customWidth="1"/>
    <col min="10531" max="10531" width="1.5703125" style="20" customWidth="1"/>
    <col min="10532" max="10532" width="14.42578125" style="20" customWidth="1"/>
    <col min="10533" max="10533" width="2.42578125" style="20" customWidth="1"/>
    <col min="10534" max="10534" width="17.85546875" style="20" customWidth="1"/>
    <col min="10535" max="10535" width="3.28515625" style="20" customWidth="1"/>
    <col min="10536" max="10536" width="9.28515625" style="20" customWidth="1"/>
    <col min="10537" max="10537" width="1.5703125" style="20" customWidth="1"/>
    <col min="10538" max="10538" width="24.5703125" style="20" customWidth="1"/>
    <col min="10539" max="10752" width="12.7109375" style="20"/>
    <col min="10753" max="10753" width="5.85546875" style="20" customWidth="1"/>
    <col min="10754" max="10754" width="3.28515625" style="20" customWidth="1"/>
    <col min="10755" max="10755" width="22.140625" style="20" customWidth="1"/>
    <col min="10756" max="10756" width="2.42578125" style="20" customWidth="1"/>
    <col min="10757" max="10757" width="0" style="20" hidden="1" customWidth="1"/>
    <col min="10758" max="10758" width="3.28515625" style="20" customWidth="1"/>
    <col min="10759" max="10759" width="13.5703125" style="20" customWidth="1"/>
    <col min="10760" max="10760" width="1.5703125" style="20" customWidth="1"/>
    <col min="10761" max="10761" width="13.5703125" style="20" customWidth="1"/>
    <col min="10762" max="10762" width="1.5703125" style="20" customWidth="1"/>
    <col min="10763" max="10763" width="13.5703125" style="20" customWidth="1"/>
    <col min="10764" max="10764" width="1.5703125" style="20" customWidth="1"/>
    <col min="10765" max="10765" width="16.140625" style="20" customWidth="1"/>
    <col min="10766" max="10766" width="1.5703125" style="20" customWidth="1"/>
    <col min="10767" max="10767" width="13.5703125" style="20" customWidth="1"/>
    <col min="10768" max="10768" width="1.5703125" style="20" customWidth="1"/>
    <col min="10769" max="10769" width="13.5703125" style="20" customWidth="1"/>
    <col min="10770" max="10770" width="1.5703125" style="20" customWidth="1"/>
    <col min="10771" max="10771" width="13.5703125" style="20" customWidth="1"/>
    <col min="10772" max="10772" width="2.42578125" style="20" customWidth="1"/>
    <col min="10773" max="10773" width="17.85546875" style="20" customWidth="1"/>
    <col min="10774" max="10774" width="1.28515625" style="20" customWidth="1"/>
    <col min="10775" max="10775" width="1.5703125" style="20" customWidth="1"/>
    <col min="10776" max="10776" width="14.42578125" style="20" customWidth="1"/>
    <col min="10777" max="10777" width="1.5703125" style="20" customWidth="1"/>
    <col min="10778" max="10778" width="14.42578125" style="20" customWidth="1"/>
    <col min="10779" max="10779" width="1.5703125" style="20" customWidth="1"/>
    <col min="10780" max="10780" width="14.42578125" style="20" customWidth="1"/>
    <col min="10781" max="10781" width="2.42578125" style="20" customWidth="1"/>
    <col min="10782" max="10782" width="17.85546875" style="20" customWidth="1"/>
    <col min="10783" max="10783" width="2.42578125" style="20" customWidth="1"/>
    <col min="10784" max="10784" width="14.42578125" style="20" customWidth="1"/>
    <col min="10785" max="10785" width="1.5703125" style="20" customWidth="1"/>
    <col min="10786" max="10786" width="14.42578125" style="20" customWidth="1"/>
    <col min="10787" max="10787" width="1.5703125" style="20" customWidth="1"/>
    <col min="10788" max="10788" width="14.42578125" style="20" customWidth="1"/>
    <col min="10789" max="10789" width="2.42578125" style="20" customWidth="1"/>
    <col min="10790" max="10790" width="17.85546875" style="20" customWidth="1"/>
    <col min="10791" max="10791" width="3.28515625" style="20" customWidth="1"/>
    <col min="10792" max="10792" width="9.28515625" style="20" customWidth="1"/>
    <col min="10793" max="10793" width="1.5703125" style="20" customWidth="1"/>
    <col min="10794" max="10794" width="24.5703125" style="20" customWidth="1"/>
    <col min="10795" max="11008" width="12.7109375" style="20"/>
    <col min="11009" max="11009" width="5.85546875" style="20" customWidth="1"/>
    <col min="11010" max="11010" width="3.28515625" style="20" customWidth="1"/>
    <col min="11011" max="11011" width="22.140625" style="20" customWidth="1"/>
    <col min="11012" max="11012" width="2.42578125" style="20" customWidth="1"/>
    <col min="11013" max="11013" width="0" style="20" hidden="1" customWidth="1"/>
    <col min="11014" max="11014" width="3.28515625" style="20" customWidth="1"/>
    <col min="11015" max="11015" width="13.5703125" style="20" customWidth="1"/>
    <col min="11016" max="11016" width="1.5703125" style="20" customWidth="1"/>
    <col min="11017" max="11017" width="13.5703125" style="20" customWidth="1"/>
    <col min="11018" max="11018" width="1.5703125" style="20" customWidth="1"/>
    <col min="11019" max="11019" width="13.5703125" style="20" customWidth="1"/>
    <col min="11020" max="11020" width="1.5703125" style="20" customWidth="1"/>
    <col min="11021" max="11021" width="16.140625" style="20" customWidth="1"/>
    <col min="11022" max="11022" width="1.5703125" style="20" customWidth="1"/>
    <col min="11023" max="11023" width="13.5703125" style="20" customWidth="1"/>
    <col min="11024" max="11024" width="1.5703125" style="20" customWidth="1"/>
    <col min="11025" max="11025" width="13.5703125" style="20" customWidth="1"/>
    <col min="11026" max="11026" width="1.5703125" style="20" customWidth="1"/>
    <col min="11027" max="11027" width="13.5703125" style="20" customWidth="1"/>
    <col min="11028" max="11028" width="2.42578125" style="20" customWidth="1"/>
    <col min="11029" max="11029" width="17.85546875" style="20" customWidth="1"/>
    <col min="11030" max="11030" width="1.28515625" style="20" customWidth="1"/>
    <col min="11031" max="11031" width="1.5703125" style="20" customWidth="1"/>
    <col min="11032" max="11032" width="14.42578125" style="20" customWidth="1"/>
    <col min="11033" max="11033" width="1.5703125" style="20" customWidth="1"/>
    <col min="11034" max="11034" width="14.42578125" style="20" customWidth="1"/>
    <col min="11035" max="11035" width="1.5703125" style="20" customWidth="1"/>
    <col min="11036" max="11036" width="14.42578125" style="20" customWidth="1"/>
    <col min="11037" max="11037" width="2.42578125" style="20" customWidth="1"/>
    <col min="11038" max="11038" width="17.85546875" style="20" customWidth="1"/>
    <col min="11039" max="11039" width="2.42578125" style="20" customWidth="1"/>
    <col min="11040" max="11040" width="14.42578125" style="20" customWidth="1"/>
    <col min="11041" max="11041" width="1.5703125" style="20" customWidth="1"/>
    <col min="11042" max="11042" width="14.42578125" style="20" customWidth="1"/>
    <col min="11043" max="11043" width="1.5703125" style="20" customWidth="1"/>
    <col min="11044" max="11044" width="14.42578125" style="20" customWidth="1"/>
    <col min="11045" max="11045" width="2.42578125" style="20" customWidth="1"/>
    <col min="11046" max="11046" width="17.85546875" style="20" customWidth="1"/>
    <col min="11047" max="11047" width="3.28515625" style="20" customWidth="1"/>
    <col min="11048" max="11048" width="9.28515625" style="20" customWidth="1"/>
    <col min="11049" max="11049" width="1.5703125" style="20" customWidth="1"/>
    <col min="11050" max="11050" width="24.5703125" style="20" customWidth="1"/>
    <col min="11051" max="11264" width="12.7109375" style="20"/>
    <col min="11265" max="11265" width="5.85546875" style="20" customWidth="1"/>
    <col min="11266" max="11266" width="3.28515625" style="20" customWidth="1"/>
    <col min="11267" max="11267" width="22.140625" style="20" customWidth="1"/>
    <col min="11268" max="11268" width="2.42578125" style="20" customWidth="1"/>
    <col min="11269" max="11269" width="0" style="20" hidden="1" customWidth="1"/>
    <col min="11270" max="11270" width="3.28515625" style="20" customWidth="1"/>
    <col min="11271" max="11271" width="13.5703125" style="20" customWidth="1"/>
    <col min="11272" max="11272" width="1.5703125" style="20" customWidth="1"/>
    <col min="11273" max="11273" width="13.5703125" style="20" customWidth="1"/>
    <col min="11274" max="11274" width="1.5703125" style="20" customWidth="1"/>
    <col min="11275" max="11275" width="13.5703125" style="20" customWidth="1"/>
    <col min="11276" max="11276" width="1.5703125" style="20" customWidth="1"/>
    <col min="11277" max="11277" width="16.140625" style="20" customWidth="1"/>
    <col min="11278" max="11278" width="1.5703125" style="20" customWidth="1"/>
    <col min="11279" max="11279" width="13.5703125" style="20" customWidth="1"/>
    <col min="11280" max="11280" width="1.5703125" style="20" customWidth="1"/>
    <col min="11281" max="11281" width="13.5703125" style="20" customWidth="1"/>
    <col min="11282" max="11282" width="1.5703125" style="20" customWidth="1"/>
    <col min="11283" max="11283" width="13.5703125" style="20" customWidth="1"/>
    <col min="11284" max="11284" width="2.42578125" style="20" customWidth="1"/>
    <col min="11285" max="11285" width="17.85546875" style="20" customWidth="1"/>
    <col min="11286" max="11286" width="1.28515625" style="20" customWidth="1"/>
    <col min="11287" max="11287" width="1.5703125" style="20" customWidth="1"/>
    <col min="11288" max="11288" width="14.42578125" style="20" customWidth="1"/>
    <col min="11289" max="11289" width="1.5703125" style="20" customWidth="1"/>
    <col min="11290" max="11290" width="14.42578125" style="20" customWidth="1"/>
    <col min="11291" max="11291" width="1.5703125" style="20" customWidth="1"/>
    <col min="11292" max="11292" width="14.42578125" style="20" customWidth="1"/>
    <col min="11293" max="11293" width="2.42578125" style="20" customWidth="1"/>
    <col min="11294" max="11294" width="17.85546875" style="20" customWidth="1"/>
    <col min="11295" max="11295" width="2.42578125" style="20" customWidth="1"/>
    <col min="11296" max="11296" width="14.42578125" style="20" customWidth="1"/>
    <col min="11297" max="11297" width="1.5703125" style="20" customWidth="1"/>
    <col min="11298" max="11298" width="14.42578125" style="20" customWidth="1"/>
    <col min="11299" max="11299" width="1.5703125" style="20" customWidth="1"/>
    <col min="11300" max="11300" width="14.42578125" style="20" customWidth="1"/>
    <col min="11301" max="11301" width="2.42578125" style="20" customWidth="1"/>
    <col min="11302" max="11302" width="17.85546875" style="20" customWidth="1"/>
    <col min="11303" max="11303" width="3.28515625" style="20" customWidth="1"/>
    <col min="11304" max="11304" width="9.28515625" style="20" customWidth="1"/>
    <col min="11305" max="11305" width="1.5703125" style="20" customWidth="1"/>
    <col min="11306" max="11306" width="24.5703125" style="20" customWidth="1"/>
    <col min="11307" max="11520" width="12.7109375" style="20"/>
    <col min="11521" max="11521" width="5.85546875" style="20" customWidth="1"/>
    <col min="11522" max="11522" width="3.28515625" style="20" customWidth="1"/>
    <col min="11523" max="11523" width="22.140625" style="20" customWidth="1"/>
    <col min="11524" max="11524" width="2.42578125" style="20" customWidth="1"/>
    <col min="11525" max="11525" width="0" style="20" hidden="1" customWidth="1"/>
    <col min="11526" max="11526" width="3.28515625" style="20" customWidth="1"/>
    <col min="11527" max="11527" width="13.5703125" style="20" customWidth="1"/>
    <col min="11528" max="11528" width="1.5703125" style="20" customWidth="1"/>
    <col min="11529" max="11529" width="13.5703125" style="20" customWidth="1"/>
    <col min="11530" max="11530" width="1.5703125" style="20" customWidth="1"/>
    <col min="11531" max="11531" width="13.5703125" style="20" customWidth="1"/>
    <col min="11532" max="11532" width="1.5703125" style="20" customWidth="1"/>
    <col min="11533" max="11533" width="16.140625" style="20" customWidth="1"/>
    <col min="11534" max="11534" width="1.5703125" style="20" customWidth="1"/>
    <col min="11535" max="11535" width="13.5703125" style="20" customWidth="1"/>
    <col min="11536" max="11536" width="1.5703125" style="20" customWidth="1"/>
    <col min="11537" max="11537" width="13.5703125" style="20" customWidth="1"/>
    <col min="11538" max="11538" width="1.5703125" style="20" customWidth="1"/>
    <col min="11539" max="11539" width="13.5703125" style="20" customWidth="1"/>
    <col min="11540" max="11540" width="2.42578125" style="20" customWidth="1"/>
    <col min="11541" max="11541" width="17.85546875" style="20" customWidth="1"/>
    <col min="11542" max="11542" width="1.28515625" style="20" customWidth="1"/>
    <col min="11543" max="11543" width="1.5703125" style="20" customWidth="1"/>
    <col min="11544" max="11544" width="14.42578125" style="20" customWidth="1"/>
    <col min="11545" max="11545" width="1.5703125" style="20" customWidth="1"/>
    <col min="11546" max="11546" width="14.42578125" style="20" customWidth="1"/>
    <col min="11547" max="11547" width="1.5703125" style="20" customWidth="1"/>
    <col min="11548" max="11548" width="14.42578125" style="20" customWidth="1"/>
    <col min="11549" max="11549" width="2.42578125" style="20" customWidth="1"/>
    <col min="11550" max="11550" width="17.85546875" style="20" customWidth="1"/>
    <col min="11551" max="11551" width="2.42578125" style="20" customWidth="1"/>
    <col min="11552" max="11552" width="14.42578125" style="20" customWidth="1"/>
    <col min="11553" max="11553" width="1.5703125" style="20" customWidth="1"/>
    <col min="11554" max="11554" width="14.42578125" style="20" customWidth="1"/>
    <col min="11555" max="11555" width="1.5703125" style="20" customWidth="1"/>
    <col min="11556" max="11556" width="14.42578125" style="20" customWidth="1"/>
    <col min="11557" max="11557" width="2.42578125" style="20" customWidth="1"/>
    <col min="11558" max="11558" width="17.85546875" style="20" customWidth="1"/>
    <col min="11559" max="11559" width="3.28515625" style="20" customWidth="1"/>
    <col min="11560" max="11560" width="9.28515625" style="20" customWidth="1"/>
    <col min="11561" max="11561" width="1.5703125" style="20" customWidth="1"/>
    <col min="11562" max="11562" width="24.5703125" style="20" customWidth="1"/>
    <col min="11563" max="11776" width="12.7109375" style="20"/>
    <col min="11777" max="11777" width="5.85546875" style="20" customWidth="1"/>
    <col min="11778" max="11778" width="3.28515625" style="20" customWidth="1"/>
    <col min="11779" max="11779" width="22.140625" style="20" customWidth="1"/>
    <col min="11780" max="11780" width="2.42578125" style="20" customWidth="1"/>
    <col min="11781" max="11781" width="0" style="20" hidden="1" customWidth="1"/>
    <col min="11782" max="11782" width="3.28515625" style="20" customWidth="1"/>
    <col min="11783" max="11783" width="13.5703125" style="20" customWidth="1"/>
    <col min="11784" max="11784" width="1.5703125" style="20" customWidth="1"/>
    <col min="11785" max="11785" width="13.5703125" style="20" customWidth="1"/>
    <col min="11786" max="11786" width="1.5703125" style="20" customWidth="1"/>
    <col min="11787" max="11787" width="13.5703125" style="20" customWidth="1"/>
    <col min="11788" max="11788" width="1.5703125" style="20" customWidth="1"/>
    <col min="11789" max="11789" width="16.140625" style="20" customWidth="1"/>
    <col min="11790" max="11790" width="1.5703125" style="20" customWidth="1"/>
    <col min="11791" max="11791" width="13.5703125" style="20" customWidth="1"/>
    <col min="11792" max="11792" width="1.5703125" style="20" customWidth="1"/>
    <col min="11793" max="11793" width="13.5703125" style="20" customWidth="1"/>
    <col min="11794" max="11794" width="1.5703125" style="20" customWidth="1"/>
    <col min="11795" max="11795" width="13.5703125" style="20" customWidth="1"/>
    <col min="11796" max="11796" width="2.42578125" style="20" customWidth="1"/>
    <col min="11797" max="11797" width="17.85546875" style="20" customWidth="1"/>
    <col min="11798" max="11798" width="1.28515625" style="20" customWidth="1"/>
    <col min="11799" max="11799" width="1.5703125" style="20" customWidth="1"/>
    <col min="11800" max="11800" width="14.42578125" style="20" customWidth="1"/>
    <col min="11801" max="11801" width="1.5703125" style="20" customWidth="1"/>
    <col min="11802" max="11802" width="14.42578125" style="20" customWidth="1"/>
    <col min="11803" max="11803" width="1.5703125" style="20" customWidth="1"/>
    <col min="11804" max="11804" width="14.42578125" style="20" customWidth="1"/>
    <col min="11805" max="11805" width="2.42578125" style="20" customWidth="1"/>
    <col min="11806" max="11806" width="17.85546875" style="20" customWidth="1"/>
    <col min="11807" max="11807" width="2.42578125" style="20" customWidth="1"/>
    <col min="11808" max="11808" width="14.42578125" style="20" customWidth="1"/>
    <col min="11809" max="11809" width="1.5703125" style="20" customWidth="1"/>
    <col min="11810" max="11810" width="14.42578125" style="20" customWidth="1"/>
    <col min="11811" max="11811" width="1.5703125" style="20" customWidth="1"/>
    <col min="11812" max="11812" width="14.42578125" style="20" customWidth="1"/>
    <col min="11813" max="11813" width="2.42578125" style="20" customWidth="1"/>
    <col min="11814" max="11814" width="17.85546875" style="20" customWidth="1"/>
    <col min="11815" max="11815" width="3.28515625" style="20" customWidth="1"/>
    <col min="11816" max="11816" width="9.28515625" style="20" customWidth="1"/>
    <col min="11817" max="11817" width="1.5703125" style="20" customWidth="1"/>
    <col min="11818" max="11818" width="24.5703125" style="20" customWidth="1"/>
    <col min="11819" max="12032" width="12.7109375" style="20"/>
    <col min="12033" max="12033" width="5.85546875" style="20" customWidth="1"/>
    <col min="12034" max="12034" width="3.28515625" style="20" customWidth="1"/>
    <col min="12035" max="12035" width="22.140625" style="20" customWidth="1"/>
    <col min="12036" max="12036" width="2.42578125" style="20" customWidth="1"/>
    <col min="12037" max="12037" width="0" style="20" hidden="1" customWidth="1"/>
    <col min="12038" max="12038" width="3.28515625" style="20" customWidth="1"/>
    <col min="12039" max="12039" width="13.5703125" style="20" customWidth="1"/>
    <col min="12040" max="12040" width="1.5703125" style="20" customWidth="1"/>
    <col min="12041" max="12041" width="13.5703125" style="20" customWidth="1"/>
    <col min="12042" max="12042" width="1.5703125" style="20" customWidth="1"/>
    <col min="12043" max="12043" width="13.5703125" style="20" customWidth="1"/>
    <col min="12044" max="12044" width="1.5703125" style="20" customWidth="1"/>
    <col min="12045" max="12045" width="16.140625" style="20" customWidth="1"/>
    <col min="12046" max="12046" width="1.5703125" style="20" customWidth="1"/>
    <col min="12047" max="12047" width="13.5703125" style="20" customWidth="1"/>
    <col min="12048" max="12048" width="1.5703125" style="20" customWidth="1"/>
    <col min="12049" max="12049" width="13.5703125" style="20" customWidth="1"/>
    <col min="12050" max="12050" width="1.5703125" style="20" customWidth="1"/>
    <col min="12051" max="12051" width="13.5703125" style="20" customWidth="1"/>
    <col min="12052" max="12052" width="2.42578125" style="20" customWidth="1"/>
    <col min="12053" max="12053" width="17.85546875" style="20" customWidth="1"/>
    <col min="12054" max="12054" width="1.28515625" style="20" customWidth="1"/>
    <col min="12055" max="12055" width="1.5703125" style="20" customWidth="1"/>
    <col min="12056" max="12056" width="14.42578125" style="20" customWidth="1"/>
    <col min="12057" max="12057" width="1.5703125" style="20" customWidth="1"/>
    <col min="12058" max="12058" width="14.42578125" style="20" customWidth="1"/>
    <col min="12059" max="12059" width="1.5703125" style="20" customWidth="1"/>
    <col min="12060" max="12060" width="14.42578125" style="20" customWidth="1"/>
    <col min="12061" max="12061" width="2.42578125" style="20" customWidth="1"/>
    <col min="12062" max="12062" width="17.85546875" style="20" customWidth="1"/>
    <col min="12063" max="12063" width="2.42578125" style="20" customWidth="1"/>
    <col min="12064" max="12064" width="14.42578125" style="20" customWidth="1"/>
    <col min="12065" max="12065" width="1.5703125" style="20" customWidth="1"/>
    <col min="12066" max="12066" width="14.42578125" style="20" customWidth="1"/>
    <col min="12067" max="12067" width="1.5703125" style="20" customWidth="1"/>
    <col min="12068" max="12068" width="14.42578125" style="20" customWidth="1"/>
    <col min="12069" max="12069" width="2.42578125" style="20" customWidth="1"/>
    <col min="12070" max="12070" width="17.85546875" style="20" customWidth="1"/>
    <col min="12071" max="12071" width="3.28515625" style="20" customWidth="1"/>
    <col min="12072" max="12072" width="9.28515625" style="20" customWidth="1"/>
    <col min="12073" max="12073" width="1.5703125" style="20" customWidth="1"/>
    <col min="12074" max="12074" width="24.5703125" style="20" customWidth="1"/>
    <col min="12075" max="12288" width="12.7109375" style="20"/>
    <col min="12289" max="12289" width="5.85546875" style="20" customWidth="1"/>
    <col min="12290" max="12290" width="3.28515625" style="20" customWidth="1"/>
    <col min="12291" max="12291" width="22.140625" style="20" customWidth="1"/>
    <col min="12292" max="12292" width="2.42578125" style="20" customWidth="1"/>
    <col min="12293" max="12293" width="0" style="20" hidden="1" customWidth="1"/>
    <col min="12294" max="12294" width="3.28515625" style="20" customWidth="1"/>
    <col min="12295" max="12295" width="13.5703125" style="20" customWidth="1"/>
    <col min="12296" max="12296" width="1.5703125" style="20" customWidth="1"/>
    <col min="12297" max="12297" width="13.5703125" style="20" customWidth="1"/>
    <col min="12298" max="12298" width="1.5703125" style="20" customWidth="1"/>
    <col min="12299" max="12299" width="13.5703125" style="20" customWidth="1"/>
    <col min="12300" max="12300" width="1.5703125" style="20" customWidth="1"/>
    <col min="12301" max="12301" width="16.140625" style="20" customWidth="1"/>
    <col min="12302" max="12302" width="1.5703125" style="20" customWidth="1"/>
    <col min="12303" max="12303" width="13.5703125" style="20" customWidth="1"/>
    <col min="12304" max="12304" width="1.5703125" style="20" customWidth="1"/>
    <col min="12305" max="12305" width="13.5703125" style="20" customWidth="1"/>
    <col min="12306" max="12306" width="1.5703125" style="20" customWidth="1"/>
    <col min="12307" max="12307" width="13.5703125" style="20" customWidth="1"/>
    <col min="12308" max="12308" width="2.42578125" style="20" customWidth="1"/>
    <col min="12309" max="12309" width="17.85546875" style="20" customWidth="1"/>
    <col min="12310" max="12310" width="1.28515625" style="20" customWidth="1"/>
    <col min="12311" max="12311" width="1.5703125" style="20" customWidth="1"/>
    <col min="12312" max="12312" width="14.42578125" style="20" customWidth="1"/>
    <col min="12313" max="12313" width="1.5703125" style="20" customWidth="1"/>
    <col min="12314" max="12314" width="14.42578125" style="20" customWidth="1"/>
    <col min="12315" max="12315" width="1.5703125" style="20" customWidth="1"/>
    <col min="12316" max="12316" width="14.42578125" style="20" customWidth="1"/>
    <col min="12317" max="12317" width="2.42578125" style="20" customWidth="1"/>
    <col min="12318" max="12318" width="17.85546875" style="20" customWidth="1"/>
    <col min="12319" max="12319" width="2.42578125" style="20" customWidth="1"/>
    <col min="12320" max="12320" width="14.42578125" style="20" customWidth="1"/>
    <col min="12321" max="12321" width="1.5703125" style="20" customWidth="1"/>
    <col min="12322" max="12322" width="14.42578125" style="20" customWidth="1"/>
    <col min="12323" max="12323" width="1.5703125" style="20" customWidth="1"/>
    <col min="12324" max="12324" width="14.42578125" style="20" customWidth="1"/>
    <col min="12325" max="12325" width="2.42578125" style="20" customWidth="1"/>
    <col min="12326" max="12326" width="17.85546875" style="20" customWidth="1"/>
    <col min="12327" max="12327" width="3.28515625" style="20" customWidth="1"/>
    <col min="12328" max="12328" width="9.28515625" style="20" customWidth="1"/>
    <col min="12329" max="12329" width="1.5703125" style="20" customWidth="1"/>
    <col min="12330" max="12330" width="24.5703125" style="20" customWidth="1"/>
    <col min="12331" max="12544" width="12.7109375" style="20"/>
    <col min="12545" max="12545" width="5.85546875" style="20" customWidth="1"/>
    <col min="12546" max="12546" width="3.28515625" style="20" customWidth="1"/>
    <col min="12547" max="12547" width="22.140625" style="20" customWidth="1"/>
    <col min="12548" max="12548" width="2.42578125" style="20" customWidth="1"/>
    <col min="12549" max="12549" width="0" style="20" hidden="1" customWidth="1"/>
    <col min="12550" max="12550" width="3.28515625" style="20" customWidth="1"/>
    <col min="12551" max="12551" width="13.5703125" style="20" customWidth="1"/>
    <col min="12552" max="12552" width="1.5703125" style="20" customWidth="1"/>
    <col min="12553" max="12553" width="13.5703125" style="20" customWidth="1"/>
    <col min="12554" max="12554" width="1.5703125" style="20" customWidth="1"/>
    <col min="12555" max="12555" width="13.5703125" style="20" customWidth="1"/>
    <col min="12556" max="12556" width="1.5703125" style="20" customWidth="1"/>
    <col min="12557" max="12557" width="16.140625" style="20" customWidth="1"/>
    <col min="12558" max="12558" width="1.5703125" style="20" customWidth="1"/>
    <col min="12559" max="12559" width="13.5703125" style="20" customWidth="1"/>
    <col min="12560" max="12560" width="1.5703125" style="20" customWidth="1"/>
    <col min="12561" max="12561" width="13.5703125" style="20" customWidth="1"/>
    <col min="12562" max="12562" width="1.5703125" style="20" customWidth="1"/>
    <col min="12563" max="12563" width="13.5703125" style="20" customWidth="1"/>
    <col min="12564" max="12564" width="2.42578125" style="20" customWidth="1"/>
    <col min="12565" max="12565" width="17.85546875" style="20" customWidth="1"/>
    <col min="12566" max="12566" width="1.28515625" style="20" customWidth="1"/>
    <col min="12567" max="12567" width="1.5703125" style="20" customWidth="1"/>
    <col min="12568" max="12568" width="14.42578125" style="20" customWidth="1"/>
    <col min="12569" max="12569" width="1.5703125" style="20" customWidth="1"/>
    <col min="12570" max="12570" width="14.42578125" style="20" customWidth="1"/>
    <col min="12571" max="12571" width="1.5703125" style="20" customWidth="1"/>
    <col min="12572" max="12572" width="14.42578125" style="20" customWidth="1"/>
    <col min="12573" max="12573" width="2.42578125" style="20" customWidth="1"/>
    <col min="12574" max="12574" width="17.85546875" style="20" customWidth="1"/>
    <col min="12575" max="12575" width="2.42578125" style="20" customWidth="1"/>
    <col min="12576" max="12576" width="14.42578125" style="20" customWidth="1"/>
    <col min="12577" max="12577" width="1.5703125" style="20" customWidth="1"/>
    <col min="12578" max="12578" width="14.42578125" style="20" customWidth="1"/>
    <col min="12579" max="12579" width="1.5703125" style="20" customWidth="1"/>
    <col min="12580" max="12580" width="14.42578125" style="20" customWidth="1"/>
    <col min="12581" max="12581" width="2.42578125" style="20" customWidth="1"/>
    <col min="12582" max="12582" width="17.85546875" style="20" customWidth="1"/>
    <col min="12583" max="12583" width="3.28515625" style="20" customWidth="1"/>
    <col min="12584" max="12584" width="9.28515625" style="20" customWidth="1"/>
    <col min="12585" max="12585" width="1.5703125" style="20" customWidth="1"/>
    <col min="12586" max="12586" width="24.5703125" style="20" customWidth="1"/>
    <col min="12587" max="12800" width="12.7109375" style="20"/>
    <col min="12801" max="12801" width="5.85546875" style="20" customWidth="1"/>
    <col min="12802" max="12802" width="3.28515625" style="20" customWidth="1"/>
    <col min="12803" max="12803" width="22.140625" style="20" customWidth="1"/>
    <col min="12804" max="12804" width="2.42578125" style="20" customWidth="1"/>
    <col min="12805" max="12805" width="0" style="20" hidden="1" customWidth="1"/>
    <col min="12806" max="12806" width="3.28515625" style="20" customWidth="1"/>
    <col min="12807" max="12807" width="13.5703125" style="20" customWidth="1"/>
    <col min="12808" max="12808" width="1.5703125" style="20" customWidth="1"/>
    <col min="12809" max="12809" width="13.5703125" style="20" customWidth="1"/>
    <col min="12810" max="12810" width="1.5703125" style="20" customWidth="1"/>
    <col min="12811" max="12811" width="13.5703125" style="20" customWidth="1"/>
    <col min="12812" max="12812" width="1.5703125" style="20" customWidth="1"/>
    <col min="12813" max="12813" width="16.140625" style="20" customWidth="1"/>
    <col min="12814" max="12814" width="1.5703125" style="20" customWidth="1"/>
    <col min="12815" max="12815" width="13.5703125" style="20" customWidth="1"/>
    <col min="12816" max="12816" width="1.5703125" style="20" customWidth="1"/>
    <col min="12817" max="12817" width="13.5703125" style="20" customWidth="1"/>
    <col min="12818" max="12818" width="1.5703125" style="20" customWidth="1"/>
    <col min="12819" max="12819" width="13.5703125" style="20" customWidth="1"/>
    <col min="12820" max="12820" width="2.42578125" style="20" customWidth="1"/>
    <col min="12821" max="12821" width="17.85546875" style="20" customWidth="1"/>
    <col min="12822" max="12822" width="1.28515625" style="20" customWidth="1"/>
    <col min="12823" max="12823" width="1.5703125" style="20" customWidth="1"/>
    <col min="12824" max="12824" width="14.42578125" style="20" customWidth="1"/>
    <col min="12825" max="12825" width="1.5703125" style="20" customWidth="1"/>
    <col min="12826" max="12826" width="14.42578125" style="20" customWidth="1"/>
    <col min="12827" max="12827" width="1.5703125" style="20" customWidth="1"/>
    <col min="12828" max="12828" width="14.42578125" style="20" customWidth="1"/>
    <col min="12829" max="12829" width="2.42578125" style="20" customWidth="1"/>
    <col min="12830" max="12830" width="17.85546875" style="20" customWidth="1"/>
    <col min="12831" max="12831" width="2.42578125" style="20" customWidth="1"/>
    <col min="12832" max="12832" width="14.42578125" style="20" customWidth="1"/>
    <col min="12833" max="12833" width="1.5703125" style="20" customWidth="1"/>
    <col min="12834" max="12834" width="14.42578125" style="20" customWidth="1"/>
    <col min="12835" max="12835" width="1.5703125" style="20" customWidth="1"/>
    <col min="12836" max="12836" width="14.42578125" style="20" customWidth="1"/>
    <col min="12837" max="12837" width="2.42578125" style="20" customWidth="1"/>
    <col min="12838" max="12838" width="17.85546875" style="20" customWidth="1"/>
    <col min="12839" max="12839" width="3.28515625" style="20" customWidth="1"/>
    <col min="12840" max="12840" width="9.28515625" style="20" customWidth="1"/>
    <col min="12841" max="12841" width="1.5703125" style="20" customWidth="1"/>
    <col min="12842" max="12842" width="24.5703125" style="20" customWidth="1"/>
    <col min="12843" max="13056" width="12.7109375" style="20"/>
    <col min="13057" max="13057" width="5.85546875" style="20" customWidth="1"/>
    <col min="13058" max="13058" width="3.28515625" style="20" customWidth="1"/>
    <col min="13059" max="13059" width="22.140625" style="20" customWidth="1"/>
    <col min="13060" max="13060" width="2.42578125" style="20" customWidth="1"/>
    <col min="13061" max="13061" width="0" style="20" hidden="1" customWidth="1"/>
    <col min="13062" max="13062" width="3.28515625" style="20" customWidth="1"/>
    <col min="13063" max="13063" width="13.5703125" style="20" customWidth="1"/>
    <col min="13064" max="13064" width="1.5703125" style="20" customWidth="1"/>
    <col min="13065" max="13065" width="13.5703125" style="20" customWidth="1"/>
    <col min="13066" max="13066" width="1.5703125" style="20" customWidth="1"/>
    <col min="13067" max="13067" width="13.5703125" style="20" customWidth="1"/>
    <col min="13068" max="13068" width="1.5703125" style="20" customWidth="1"/>
    <col min="13069" max="13069" width="16.140625" style="20" customWidth="1"/>
    <col min="13070" max="13070" width="1.5703125" style="20" customWidth="1"/>
    <col min="13071" max="13071" width="13.5703125" style="20" customWidth="1"/>
    <col min="13072" max="13072" width="1.5703125" style="20" customWidth="1"/>
    <col min="13073" max="13073" width="13.5703125" style="20" customWidth="1"/>
    <col min="13074" max="13074" width="1.5703125" style="20" customWidth="1"/>
    <col min="13075" max="13075" width="13.5703125" style="20" customWidth="1"/>
    <col min="13076" max="13076" width="2.42578125" style="20" customWidth="1"/>
    <col min="13077" max="13077" width="17.85546875" style="20" customWidth="1"/>
    <col min="13078" max="13078" width="1.28515625" style="20" customWidth="1"/>
    <col min="13079" max="13079" width="1.5703125" style="20" customWidth="1"/>
    <col min="13080" max="13080" width="14.42578125" style="20" customWidth="1"/>
    <col min="13081" max="13081" width="1.5703125" style="20" customWidth="1"/>
    <col min="13082" max="13082" width="14.42578125" style="20" customWidth="1"/>
    <col min="13083" max="13083" width="1.5703125" style="20" customWidth="1"/>
    <col min="13084" max="13084" width="14.42578125" style="20" customWidth="1"/>
    <col min="13085" max="13085" width="2.42578125" style="20" customWidth="1"/>
    <col min="13086" max="13086" width="17.85546875" style="20" customWidth="1"/>
    <col min="13087" max="13087" width="2.42578125" style="20" customWidth="1"/>
    <col min="13088" max="13088" width="14.42578125" style="20" customWidth="1"/>
    <col min="13089" max="13089" width="1.5703125" style="20" customWidth="1"/>
    <col min="13090" max="13090" width="14.42578125" style="20" customWidth="1"/>
    <col min="13091" max="13091" width="1.5703125" style="20" customWidth="1"/>
    <col min="13092" max="13092" width="14.42578125" style="20" customWidth="1"/>
    <col min="13093" max="13093" width="2.42578125" style="20" customWidth="1"/>
    <col min="13094" max="13094" width="17.85546875" style="20" customWidth="1"/>
    <col min="13095" max="13095" width="3.28515625" style="20" customWidth="1"/>
    <col min="13096" max="13096" width="9.28515625" style="20" customWidth="1"/>
    <col min="13097" max="13097" width="1.5703125" style="20" customWidth="1"/>
    <col min="13098" max="13098" width="24.5703125" style="20" customWidth="1"/>
    <col min="13099" max="13312" width="12.7109375" style="20"/>
    <col min="13313" max="13313" width="5.85546875" style="20" customWidth="1"/>
    <col min="13314" max="13314" width="3.28515625" style="20" customWidth="1"/>
    <col min="13315" max="13315" width="22.140625" style="20" customWidth="1"/>
    <col min="13316" max="13316" width="2.42578125" style="20" customWidth="1"/>
    <col min="13317" max="13317" width="0" style="20" hidden="1" customWidth="1"/>
    <col min="13318" max="13318" width="3.28515625" style="20" customWidth="1"/>
    <col min="13319" max="13319" width="13.5703125" style="20" customWidth="1"/>
    <col min="13320" max="13320" width="1.5703125" style="20" customWidth="1"/>
    <col min="13321" max="13321" width="13.5703125" style="20" customWidth="1"/>
    <col min="13322" max="13322" width="1.5703125" style="20" customWidth="1"/>
    <col min="13323" max="13323" width="13.5703125" style="20" customWidth="1"/>
    <col min="13324" max="13324" width="1.5703125" style="20" customWidth="1"/>
    <col min="13325" max="13325" width="16.140625" style="20" customWidth="1"/>
    <col min="13326" max="13326" width="1.5703125" style="20" customWidth="1"/>
    <col min="13327" max="13327" width="13.5703125" style="20" customWidth="1"/>
    <col min="13328" max="13328" width="1.5703125" style="20" customWidth="1"/>
    <col min="13329" max="13329" width="13.5703125" style="20" customWidth="1"/>
    <col min="13330" max="13330" width="1.5703125" style="20" customWidth="1"/>
    <col min="13331" max="13331" width="13.5703125" style="20" customWidth="1"/>
    <col min="13332" max="13332" width="2.42578125" style="20" customWidth="1"/>
    <col min="13333" max="13333" width="17.85546875" style="20" customWidth="1"/>
    <col min="13334" max="13334" width="1.28515625" style="20" customWidth="1"/>
    <col min="13335" max="13335" width="1.5703125" style="20" customWidth="1"/>
    <col min="13336" max="13336" width="14.42578125" style="20" customWidth="1"/>
    <col min="13337" max="13337" width="1.5703125" style="20" customWidth="1"/>
    <col min="13338" max="13338" width="14.42578125" style="20" customWidth="1"/>
    <col min="13339" max="13339" width="1.5703125" style="20" customWidth="1"/>
    <col min="13340" max="13340" width="14.42578125" style="20" customWidth="1"/>
    <col min="13341" max="13341" width="2.42578125" style="20" customWidth="1"/>
    <col min="13342" max="13342" width="17.85546875" style="20" customWidth="1"/>
    <col min="13343" max="13343" width="2.42578125" style="20" customWidth="1"/>
    <col min="13344" max="13344" width="14.42578125" style="20" customWidth="1"/>
    <col min="13345" max="13345" width="1.5703125" style="20" customWidth="1"/>
    <col min="13346" max="13346" width="14.42578125" style="20" customWidth="1"/>
    <col min="13347" max="13347" width="1.5703125" style="20" customWidth="1"/>
    <col min="13348" max="13348" width="14.42578125" style="20" customWidth="1"/>
    <col min="13349" max="13349" width="2.42578125" style="20" customWidth="1"/>
    <col min="13350" max="13350" width="17.85546875" style="20" customWidth="1"/>
    <col min="13351" max="13351" width="3.28515625" style="20" customWidth="1"/>
    <col min="13352" max="13352" width="9.28515625" style="20" customWidth="1"/>
    <col min="13353" max="13353" width="1.5703125" style="20" customWidth="1"/>
    <col min="13354" max="13354" width="24.5703125" style="20" customWidth="1"/>
    <col min="13355" max="13568" width="12.7109375" style="20"/>
    <col min="13569" max="13569" width="5.85546875" style="20" customWidth="1"/>
    <col min="13570" max="13570" width="3.28515625" style="20" customWidth="1"/>
    <col min="13571" max="13571" width="22.140625" style="20" customWidth="1"/>
    <col min="13572" max="13572" width="2.42578125" style="20" customWidth="1"/>
    <col min="13573" max="13573" width="0" style="20" hidden="1" customWidth="1"/>
    <col min="13574" max="13574" width="3.28515625" style="20" customWidth="1"/>
    <col min="13575" max="13575" width="13.5703125" style="20" customWidth="1"/>
    <col min="13576" max="13576" width="1.5703125" style="20" customWidth="1"/>
    <col min="13577" max="13577" width="13.5703125" style="20" customWidth="1"/>
    <col min="13578" max="13578" width="1.5703125" style="20" customWidth="1"/>
    <col min="13579" max="13579" width="13.5703125" style="20" customWidth="1"/>
    <col min="13580" max="13580" width="1.5703125" style="20" customWidth="1"/>
    <col min="13581" max="13581" width="16.140625" style="20" customWidth="1"/>
    <col min="13582" max="13582" width="1.5703125" style="20" customWidth="1"/>
    <col min="13583" max="13583" width="13.5703125" style="20" customWidth="1"/>
    <col min="13584" max="13584" width="1.5703125" style="20" customWidth="1"/>
    <col min="13585" max="13585" width="13.5703125" style="20" customWidth="1"/>
    <col min="13586" max="13586" width="1.5703125" style="20" customWidth="1"/>
    <col min="13587" max="13587" width="13.5703125" style="20" customWidth="1"/>
    <col min="13588" max="13588" width="2.42578125" style="20" customWidth="1"/>
    <col min="13589" max="13589" width="17.85546875" style="20" customWidth="1"/>
    <col min="13590" max="13590" width="1.28515625" style="20" customWidth="1"/>
    <col min="13591" max="13591" width="1.5703125" style="20" customWidth="1"/>
    <col min="13592" max="13592" width="14.42578125" style="20" customWidth="1"/>
    <col min="13593" max="13593" width="1.5703125" style="20" customWidth="1"/>
    <col min="13594" max="13594" width="14.42578125" style="20" customWidth="1"/>
    <col min="13595" max="13595" width="1.5703125" style="20" customWidth="1"/>
    <col min="13596" max="13596" width="14.42578125" style="20" customWidth="1"/>
    <col min="13597" max="13597" width="2.42578125" style="20" customWidth="1"/>
    <col min="13598" max="13598" width="17.85546875" style="20" customWidth="1"/>
    <col min="13599" max="13599" width="2.42578125" style="20" customWidth="1"/>
    <col min="13600" max="13600" width="14.42578125" style="20" customWidth="1"/>
    <col min="13601" max="13601" width="1.5703125" style="20" customWidth="1"/>
    <col min="13602" max="13602" width="14.42578125" style="20" customWidth="1"/>
    <col min="13603" max="13603" width="1.5703125" style="20" customWidth="1"/>
    <col min="13604" max="13604" width="14.42578125" style="20" customWidth="1"/>
    <col min="13605" max="13605" width="2.42578125" style="20" customWidth="1"/>
    <col min="13606" max="13606" width="17.85546875" style="20" customWidth="1"/>
    <col min="13607" max="13607" width="3.28515625" style="20" customWidth="1"/>
    <col min="13608" max="13608" width="9.28515625" style="20" customWidth="1"/>
    <col min="13609" max="13609" width="1.5703125" style="20" customWidth="1"/>
    <col min="13610" max="13610" width="24.5703125" style="20" customWidth="1"/>
    <col min="13611" max="13824" width="12.7109375" style="20"/>
    <col min="13825" max="13825" width="5.85546875" style="20" customWidth="1"/>
    <col min="13826" max="13826" width="3.28515625" style="20" customWidth="1"/>
    <col min="13827" max="13827" width="22.140625" style="20" customWidth="1"/>
    <col min="13828" max="13828" width="2.42578125" style="20" customWidth="1"/>
    <col min="13829" max="13829" width="0" style="20" hidden="1" customWidth="1"/>
    <col min="13830" max="13830" width="3.28515625" style="20" customWidth="1"/>
    <col min="13831" max="13831" width="13.5703125" style="20" customWidth="1"/>
    <col min="13832" max="13832" width="1.5703125" style="20" customWidth="1"/>
    <col min="13833" max="13833" width="13.5703125" style="20" customWidth="1"/>
    <col min="13834" max="13834" width="1.5703125" style="20" customWidth="1"/>
    <col min="13835" max="13835" width="13.5703125" style="20" customWidth="1"/>
    <col min="13836" max="13836" width="1.5703125" style="20" customWidth="1"/>
    <col min="13837" max="13837" width="16.140625" style="20" customWidth="1"/>
    <col min="13838" max="13838" width="1.5703125" style="20" customWidth="1"/>
    <col min="13839" max="13839" width="13.5703125" style="20" customWidth="1"/>
    <col min="13840" max="13840" width="1.5703125" style="20" customWidth="1"/>
    <col min="13841" max="13841" width="13.5703125" style="20" customWidth="1"/>
    <col min="13842" max="13842" width="1.5703125" style="20" customWidth="1"/>
    <col min="13843" max="13843" width="13.5703125" style="20" customWidth="1"/>
    <col min="13844" max="13844" width="2.42578125" style="20" customWidth="1"/>
    <col min="13845" max="13845" width="17.85546875" style="20" customWidth="1"/>
    <col min="13846" max="13846" width="1.28515625" style="20" customWidth="1"/>
    <col min="13847" max="13847" width="1.5703125" style="20" customWidth="1"/>
    <col min="13848" max="13848" width="14.42578125" style="20" customWidth="1"/>
    <col min="13849" max="13849" width="1.5703125" style="20" customWidth="1"/>
    <col min="13850" max="13850" width="14.42578125" style="20" customWidth="1"/>
    <col min="13851" max="13851" width="1.5703125" style="20" customWidth="1"/>
    <col min="13852" max="13852" width="14.42578125" style="20" customWidth="1"/>
    <col min="13853" max="13853" width="2.42578125" style="20" customWidth="1"/>
    <col min="13854" max="13854" width="17.85546875" style="20" customWidth="1"/>
    <col min="13855" max="13855" width="2.42578125" style="20" customWidth="1"/>
    <col min="13856" max="13856" width="14.42578125" style="20" customWidth="1"/>
    <col min="13857" max="13857" width="1.5703125" style="20" customWidth="1"/>
    <col min="13858" max="13858" width="14.42578125" style="20" customWidth="1"/>
    <col min="13859" max="13859" width="1.5703125" style="20" customWidth="1"/>
    <col min="13860" max="13860" width="14.42578125" style="20" customWidth="1"/>
    <col min="13861" max="13861" width="2.42578125" style="20" customWidth="1"/>
    <col min="13862" max="13862" width="17.85546875" style="20" customWidth="1"/>
    <col min="13863" max="13863" width="3.28515625" style="20" customWidth="1"/>
    <col min="13864" max="13864" width="9.28515625" style="20" customWidth="1"/>
    <col min="13865" max="13865" width="1.5703125" style="20" customWidth="1"/>
    <col min="13866" max="13866" width="24.5703125" style="20" customWidth="1"/>
    <col min="13867" max="14080" width="12.7109375" style="20"/>
    <col min="14081" max="14081" width="5.85546875" style="20" customWidth="1"/>
    <col min="14082" max="14082" width="3.28515625" style="20" customWidth="1"/>
    <col min="14083" max="14083" width="22.140625" style="20" customWidth="1"/>
    <col min="14084" max="14084" width="2.42578125" style="20" customWidth="1"/>
    <col min="14085" max="14085" width="0" style="20" hidden="1" customWidth="1"/>
    <col min="14086" max="14086" width="3.28515625" style="20" customWidth="1"/>
    <col min="14087" max="14087" width="13.5703125" style="20" customWidth="1"/>
    <col min="14088" max="14088" width="1.5703125" style="20" customWidth="1"/>
    <col min="14089" max="14089" width="13.5703125" style="20" customWidth="1"/>
    <col min="14090" max="14090" width="1.5703125" style="20" customWidth="1"/>
    <col min="14091" max="14091" width="13.5703125" style="20" customWidth="1"/>
    <col min="14092" max="14092" width="1.5703125" style="20" customWidth="1"/>
    <col min="14093" max="14093" width="16.140625" style="20" customWidth="1"/>
    <col min="14094" max="14094" width="1.5703125" style="20" customWidth="1"/>
    <col min="14095" max="14095" width="13.5703125" style="20" customWidth="1"/>
    <col min="14096" max="14096" width="1.5703125" style="20" customWidth="1"/>
    <col min="14097" max="14097" width="13.5703125" style="20" customWidth="1"/>
    <col min="14098" max="14098" width="1.5703125" style="20" customWidth="1"/>
    <col min="14099" max="14099" width="13.5703125" style="20" customWidth="1"/>
    <col min="14100" max="14100" width="2.42578125" style="20" customWidth="1"/>
    <col min="14101" max="14101" width="17.85546875" style="20" customWidth="1"/>
    <col min="14102" max="14102" width="1.28515625" style="20" customWidth="1"/>
    <col min="14103" max="14103" width="1.5703125" style="20" customWidth="1"/>
    <col min="14104" max="14104" width="14.42578125" style="20" customWidth="1"/>
    <col min="14105" max="14105" width="1.5703125" style="20" customWidth="1"/>
    <col min="14106" max="14106" width="14.42578125" style="20" customWidth="1"/>
    <col min="14107" max="14107" width="1.5703125" style="20" customWidth="1"/>
    <col min="14108" max="14108" width="14.42578125" style="20" customWidth="1"/>
    <col min="14109" max="14109" width="2.42578125" style="20" customWidth="1"/>
    <col min="14110" max="14110" width="17.85546875" style="20" customWidth="1"/>
    <col min="14111" max="14111" width="2.42578125" style="20" customWidth="1"/>
    <col min="14112" max="14112" width="14.42578125" style="20" customWidth="1"/>
    <col min="14113" max="14113" width="1.5703125" style="20" customWidth="1"/>
    <col min="14114" max="14114" width="14.42578125" style="20" customWidth="1"/>
    <col min="14115" max="14115" width="1.5703125" style="20" customWidth="1"/>
    <col min="14116" max="14116" width="14.42578125" style="20" customWidth="1"/>
    <col min="14117" max="14117" width="2.42578125" style="20" customWidth="1"/>
    <col min="14118" max="14118" width="17.85546875" style="20" customWidth="1"/>
    <col min="14119" max="14119" width="3.28515625" style="20" customWidth="1"/>
    <col min="14120" max="14120" width="9.28515625" style="20" customWidth="1"/>
    <col min="14121" max="14121" width="1.5703125" style="20" customWidth="1"/>
    <col min="14122" max="14122" width="24.5703125" style="20" customWidth="1"/>
    <col min="14123" max="14336" width="12.7109375" style="20"/>
    <col min="14337" max="14337" width="5.85546875" style="20" customWidth="1"/>
    <col min="14338" max="14338" width="3.28515625" style="20" customWidth="1"/>
    <col min="14339" max="14339" width="22.140625" style="20" customWidth="1"/>
    <col min="14340" max="14340" width="2.42578125" style="20" customWidth="1"/>
    <col min="14341" max="14341" width="0" style="20" hidden="1" customWidth="1"/>
    <col min="14342" max="14342" width="3.28515625" style="20" customWidth="1"/>
    <col min="14343" max="14343" width="13.5703125" style="20" customWidth="1"/>
    <col min="14344" max="14344" width="1.5703125" style="20" customWidth="1"/>
    <col min="14345" max="14345" width="13.5703125" style="20" customWidth="1"/>
    <col min="14346" max="14346" width="1.5703125" style="20" customWidth="1"/>
    <col min="14347" max="14347" width="13.5703125" style="20" customWidth="1"/>
    <col min="14348" max="14348" width="1.5703125" style="20" customWidth="1"/>
    <col min="14349" max="14349" width="16.140625" style="20" customWidth="1"/>
    <col min="14350" max="14350" width="1.5703125" style="20" customWidth="1"/>
    <col min="14351" max="14351" width="13.5703125" style="20" customWidth="1"/>
    <col min="14352" max="14352" width="1.5703125" style="20" customWidth="1"/>
    <col min="14353" max="14353" width="13.5703125" style="20" customWidth="1"/>
    <col min="14354" max="14354" width="1.5703125" style="20" customWidth="1"/>
    <col min="14355" max="14355" width="13.5703125" style="20" customWidth="1"/>
    <col min="14356" max="14356" width="2.42578125" style="20" customWidth="1"/>
    <col min="14357" max="14357" width="17.85546875" style="20" customWidth="1"/>
    <col min="14358" max="14358" width="1.28515625" style="20" customWidth="1"/>
    <col min="14359" max="14359" width="1.5703125" style="20" customWidth="1"/>
    <col min="14360" max="14360" width="14.42578125" style="20" customWidth="1"/>
    <col min="14361" max="14361" width="1.5703125" style="20" customWidth="1"/>
    <col min="14362" max="14362" width="14.42578125" style="20" customWidth="1"/>
    <col min="14363" max="14363" width="1.5703125" style="20" customWidth="1"/>
    <col min="14364" max="14364" width="14.42578125" style="20" customWidth="1"/>
    <col min="14365" max="14365" width="2.42578125" style="20" customWidth="1"/>
    <col min="14366" max="14366" width="17.85546875" style="20" customWidth="1"/>
    <col min="14367" max="14367" width="2.42578125" style="20" customWidth="1"/>
    <col min="14368" max="14368" width="14.42578125" style="20" customWidth="1"/>
    <col min="14369" max="14369" width="1.5703125" style="20" customWidth="1"/>
    <col min="14370" max="14370" width="14.42578125" style="20" customWidth="1"/>
    <col min="14371" max="14371" width="1.5703125" style="20" customWidth="1"/>
    <col min="14372" max="14372" width="14.42578125" style="20" customWidth="1"/>
    <col min="14373" max="14373" width="2.42578125" style="20" customWidth="1"/>
    <col min="14374" max="14374" width="17.85546875" style="20" customWidth="1"/>
    <col min="14375" max="14375" width="3.28515625" style="20" customWidth="1"/>
    <col min="14376" max="14376" width="9.28515625" style="20" customWidth="1"/>
    <col min="14377" max="14377" width="1.5703125" style="20" customWidth="1"/>
    <col min="14378" max="14378" width="24.5703125" style="20" customWidth="1"/>
    <col min="14379" max="14592" width="12.7109375" style="20"/>
    <col min="14593" max="14593" width="5.85546875" style="20" customWidth="1"/>
    <col min="14594" max="14594" width="3.28515625" style="20" customWidth="1"/>
    <col min="14595" max="14595" width="22.140625" style="20" customWidth="1"/>
    <col min="14596" max="14596" width="2.42578125" style="20" customWidth="1"/>
    <col min="14597" max="14597" width="0" style="20" hidden="1" customWidth="1"/>
    <col min="14598" max="14598" width="3.28515625" style="20" customWidth="1"/>
    <col min="14599" max="14599" width="13.5703125" style="20" customWidth="1"/>
    <col min="14600" max="14600" width="1.5703125" style="20" customWidth="1"/>
    <col min="14601" max="14601" width="13.5703125" style="20" customWidth="1"/>
    <col min="14602" max="14602" width="1.5703125" style="20" customWidth="1"/>
    <col min="14603" max="14603" width="13.5703125" style="20" customWidth="1"/>
    <col min="14604" max="14604" width="1.5703125" style="20" customWidth="1"/>
    <col min="14605" max="14605" width="16.140625" style="20" customWidth="1"/>
    <col min="14606" max="14606" width="1.5703125" style="20" customWidth="1"/>
    <col min="14607" max="14607" width="13.5703125" style="20" customWidth="1"/>
    <col min="14608" max="14608" width="1.5703125" style="20" customWidth="1"/>
    <col min="14609" max="14609" width="13.5703125" style="20" customWidth="1"/>
    <col min="14610" max="14610" width="1.5703125" style="20" customWidth="1"/>
    <col min="14611" max="14611" width="13.5703125" style="20" customWidth="1"/>
    <col min="14612" max="14612" width="2.42578125" style="20" customWidth="1"/>
    <col min="14613" max="14613" width="17.85546875" style="20" customWidth="1"/>
    <col min="14614" max="14614" width="1.28515625" style="20" customWidth="1"/>
    <col min="14615" max="14615" width="1.5703125" style="20" customWidth="1"/>
    <col min="14616" max="14616" width="14.42578125" style="20" customWidth="1"/>
    <col min="14617" max="14617" width="1.5703125" style="20" customWidth="1"/>
    <col min="14618" max="14618" width="14.42578125" style="20" customWidth="1"/>
    <col min="14619" max="14619" width="1.5703125" style="20" customWidth="1"/>
    <col min="14620" max="14620" width="14.42578125" style="20" customWidth="1"/>
    <col min="14621" max="14621" width="2.42578125" style="20" customWidth="1"/>
    <col min="14622" max="14622" width="17.85546875" style="20" customWidth="1"/>
    <col min="14623" max="14623" width="2.42578125" style="20" customWidth="1"/>
    <col min="14624" max="14624" width="14.42578125" style="20" customWidth="1"/>
    <col min="14625" max="14625" width="1.5703125" style="20" customWidth="1"/>
    <col min="14626" max="14626" width="14.42578125" style="20" customWidth="1"/>
    <col min="14627" max="14627" width="1.5703125" style="20" customWidth="1"/>
    <col min="14628" max="14628" width="14.42578125" style="20" customWidth="1"/>
    <col min="14629" max="14629" width="2.42578125" style="20" customWidth="1"/>
    <col min="14630" max="14630" width="17.85546875" style="20" customWidth="1"/>
    <col min="14631" max="14631" width="3.28515625" style="20" customWidth="1"/>
    <col min="14632" max="14632" width="9.28515625" style="20" customWidth="1"/>
    <col min="14633" max="14633" width="1.5703125" style="20" customWidth="1"/>
    <col min="14634" max="14634" width="24.5703125" style="20" customWidth="1"/>
    <col min="14635" max="14848" width="12.7109375" style="20"/>
    <col min="14849" max="14849" width="5.85546875" style="20" customWidth="1"/>
    <col min="14850" max="14850" width="3.28515625" style="20" customWidth="1"/>
    <col min="14851" max="14851" width="22.140625" style="20" customWidth="1"/>
    <col min="14852" max="14852" width="2.42578125" style="20" customWidth="1"/>
    <col min="14853" max="14853" width="0" style="20" hidden="1" customWidth="1"/>
    <col min="14854" max="14854" width="3.28515625" style="20" customWidth="1"/>
    <col min="14855" max="14855" width="13.5703125" style="20" customWidth="1"/>
    <col min="14856" max="14856" width="1.5703125" style="20" customWidth="1"/>
    <col min="14857" max="14857" width="13.5703125" style="20" customWidth="1"/>
    <col min="14858" max="14858" width="1.5703125" style="20" customWidth="1"/>
    <col min="14859" max="14859" width="13.5703125" style="20" customWidth="1"/>
    <col min="14860" max="14860" width="1.5703125" style="20" customWidth="1"/>
    <col min="14861" max="14861" width="16.140625" style="20" customWidth="1"/>
    <col min="14862" max="14862" width="1.5703125" style="20" customWidth="1"/>
    <col min="14863" max="14863" width="13.5703125" style="20" customWidth="1"/>
    <col min="14864" max="14864" width="1.5703125" style="20" customWidth="1"/>
    <col min="14865" max="14865" width="13.5703125" style="20" customWidth="1"/>
    <col min="14866" max="14866" width="1.5703125" style="20" customWidth="1"/>
    <col min="14867" max="14867" width="13.5703125" style="20" customWidth="1"/>
    <col min="14868" max="14868" width="2.42578125" style="20" customWidth="1"/>
    <col min="14869" max="14869" width="17.85546875" style="20" customWidth="1"/>
    <col min="14870" max="14870" width="1.28515625" style="20" customWidth="1"/>
    <col min="14871" max="14871" width="1.5703125" style="20" customWidth="1"/>
    <col min="14872" max="14872" width="14.42578125" style="20" customWidth="1"/>
    <col min="14873" max="14873" width="1.5703125" style="20" customWidth="1"/>
    <col min="14874" max="14874" width="14.42578125" style="20" customWidth="1"/>
    <col min="14875" max="14875" width="1.5703125" style="20" customWidth="1"/>
    <col min="14876" max="14876" width="14.42578125" style="20" customWidth="1"/>
    <col min="14877" max="14877" width="2.42578125" style="20" customWidth="1"/>
    <col min="14878" max="14878" width="17.85546875" style="20" customWidth="1"/>
    <col min="14879" max="14879" width="2.42578125" style="20" customWidth="1"/>
    <col min="14880" max="14880" width="14.42578125" style="20" customWidth="1"/>
    <col min="14881" max="14881" width="1.5703125" style="20" customWidth="1"/>
    <col min="14882" max="14882" width="14.42578125" style="20" customWidth="1"/>
    <col min="14883" max="14883" width="1.5703125" style="20" customWidth="1"/>
    <col min="14884" max="14884" width="14.42578125" style="20" customWidth="1"/>
    <col min="14885" max="14885" width="2.42578125" style="20" customWidth="1"/>
    <col min="14886" max="14886" width="17.85546875" style="20" customWidth="1"/>
    <col min="14887" max="14887" width="3.28515625" style="20" customWidth="1"/>
    <col min="14888" max="14888" width="9.28515625" style="20" customWidth="1"/>
    <col min="14889" max="14889" width="1.5703125" style="20" customWidth="1"/>
    <col min="14890" max="14890" width="24.5703125" style="20" customWidth="1"/>
    <col min="14891" max="15104" width="12.7109375" style="20"/>
    <col min="15105" max="15105" width="5.85546875" style="20" customWidth="1"/>
    <col min="15106" max="15106" width="3.28515625" style="20" customWidth="1"/>
    <col min="15107" max="15107" width="22.140625" style="20" customWidth="1"/>
    <col min="15108" max="15108" width="2.42578125" style="20" customWidth="1"/>
    <col min="15109" max="15109" width="0" style="20" hidden="1" customWidth="1"/>
    <col min="15110" max="15110" width="3.28515625" style="20" customWidth="1"/>
    <col min="15111" max="15111" width="13.5703125" style="20" customWidth="1"/>
    <col min="15112" max="15112" width="1.5703125" style="20" customWidth="1"/>
    <col min="15113" max="15113" width="13.5703125" style="20" customWidth="1"/>
    <col min="15114" max="15114" width="1.5703125" style="20" customWidth="1"/>
    <col min="15115" max="15115" width="13.5703125" style="20" customWidth="1"/>
    <col min="15116" max="15116" width="1.5703125" style="20" customWidth="1"/>
    <col min="15117" max="15117" width="16.140625" style="20" customWidth="1"/>
    <col min="15118" max="15118" width="1.5703125" style="20" customWidth="1"/>
    <col min="15119" max="15119" width="13.5703125" style="20" customWidth="1"/>
    <col min="15120" max="15120" width="1.5703125" style="20" customWidth="1"/>
    <col min="15121" max="15121" width="13.5703125" style="20" customWidth="1"/>
    <col min="15122" max="15122" width="1.5703125" style="20" customWidth="1"/>
    <col min="15123" max="15123" width="13.5703125" style="20" customWidth="1"/>
    <col min="15124" max="15124" width="2.42578125" style="20" customWidth="1"/>
    <col min="15125" max="15125" width="17.85546875" style="20" customWidth="1"/>
    <col min="15126" max="15126" width="1.28515625" style="20" customWidth="1"/>
    <col min="15127" max="15127" width="1.5703125" style="20" customWidth="1"/>
    <col min="15128" max="15128" width="14.42578125" style="20" customWidth="1"/>
    <col min="15129" max="15129" width="1.5703125" style="20" customWidth="1"/>
    <col min="15130" max="15130" width="14.42578125" style="20" customWidth="1"/>
    <col min="15131" max="15131" width="1.5703125" style="20" customWidth="1"/>
    <col min="15132" max="15132" width="14.42578125" style="20" customWidth="1"/>
    <col min="15133" max="15133" width="2.42578125" style="20" customWidth="1"/>
    <col min="15134" max="15134" width="17.85546875" style="20" customWidth="1"/>
    <col min="15135" max="15135" width="2.42578125" style="20" customWidth="1"/>
    <col min="15136" max="15136" width="14.42578125" style="20" customWidth="1"/>
    <col min="15137" max="15137" width="1.5703125" style="20" customWidth="1"/>
    <col min="15138" max="15138" width="14.42578125" style="20" customWidth="1"/>
    <col min="15139" max="15139" width="1.5703125" style="20" customWidth="1"/>
    <col min="15140" max="15140" width="14.42578125" style="20" customWidth="1"/>
    <col min="15141" max="15141" width="2.42578125" style="20" customWidth="1"/>
    <col min="15142" max="15142" width="17.85546875" style="20" customWidth="1"/>
    <col min="15143" max="15143" width="3.28515625" style="20" customWidth="1"/>
    <col min="15144" max="15144" width="9.28515625" style="20" customWidth="1"/>
    <col min="15145" max="15145" width="1.5703125" style="20" customWidth="1"/>
    <col min="15146" max="15146" width="24.5703125" style="20" customWidth="1"/>
    <col min="15147" max="15360" width="12.7109375" style="20"/>
    <col min="15361" max="15361" width="5.85546875" style="20" customWidth="1"/>
    <col min="15362" max="15362" width="3.28515625" style="20" customWidth="1"/>
    <col min="15363" max="15363" width="22.140625" style="20" customWidth="1"/>
    <col min="15364" max="15364" width="2.42578125" style="20" customWidth="1"/>
    <col min="15365" max="15365" width="0" style="20" hidden="1" customWidth="1"/>
    <col min="15366" max="15366" width="3.28515625" style="20" customWidth="1"/>
    <col min="15367" max="15367" width="13.5703125" style="20" customWidth="1"/>
    <col min="15368" max="15368" width="1.5703125" style="20" customWidth="1"/>
    <col min="15369" max="15369" width="13.5703125" style="20" customWidth="1"/>
    <col min="15370" max="15370" width="1.5703125" style="20" customWidth="1"/>
    <col min="15371" max="15371" width="13.5703125" style="20" customWidth="1"/>
    <col min="15372" max="15372" width="1.5703125" style="20" customWidth="1"/>
    <col min="15373" max="15373" width="16.140625" style="20" customWidth="1"/>
    <col min="15374" max="15374" width="1.5703125" style="20" customWidth="1"/>
    <col min="15375" max="15375" width="13.5703125" style="20" customWidth="1"/>
    <col min="15376" max="15376" width="1.5703125" style="20" customWidth="1"/>
    <col min="15377" max="15377" width="13.5703125" style="20" customWidth="1"/>
    <col min="15378" max="15378" width="1.5703125" style="20" customWidth="1"/>
    <col min="15379" max="15379" width="13.5703125" style="20" customWidth="1"/>
    <col min="15380" max="15380" width="2.42578125" style="20" customWidth="1"/>
    <col min="15381" max="15381" width="17.85546875" style="20" customWidth="1"/>
    <col min="15382" max="15382" width="1.28515625" style="20" customWidth="1"/>
    <col min="15383" max="15383" width="1.5703125" style="20" customWidth="1"/>
    <col min="15384" max="15384" width="14.42578125" style="20" customWidth="1"/>
    <col min="15385" max="15385" width="1.5703125" style="20" customWidth="1"/>
    <col min="15386" max="15386" width="14.42578125" style="20" customWidth="1"/>
    <col min="15387" max="15387" width="1.5703125" style="20" customWidth="1"/>
    <col min="15388" max="15388" width="14.42578125" style="20" customWidth="1"/>
    <col min="15389" max="15389" width="2.42578125" style="20" customWidth="1"/>
    <col min="15390" max="15390" width="17.85546875" style="20" customWidth="1"/>
    <col min="15391" max="15391" width="2.42578125" style="20" customWidth="1"/>
    <col min="15392" max="15392" width="14.42578125" style="20" customWidth="1"/>
    <col min="15393" max="15393" width="1.5703125" style="20" customWidth="1"/>
    <col min="15394" max="15394" width="14.42578125" style="20" customWidth="1"/>
    <col min="15395" max="15395" width="1.5703125" style="20" customWidth="1"/>
    <col min="15396" max="15396" width="14.42578125" style="20" customWidth="1"/>
    <col min="15397" max="15397" width="2.42578125" style="20" customWidth="1"/>
    <col min="15398" max="15398" width="17.85546875" style="20" customWidth="1"/>
    <col min="15399" max="15399" width="3.28515625" style="20" customWidth="1"/>
    <col min="15400" max="15400" width="9.28515625" style="20" customWidth="1"/>
    <col min="15401" max="15401" width="1.5703125" style="20" customWidth="1"/>
    <col min="15402" max="15402" width="24.5703125" style="20" customWidth="1"/>
    <col min="15403" max="15616" width="12.7109375" style="20"/>
    <col min="15617" max="15617" width="5.85546875" style="20" customWidth="1"/>
    <col min="15618" max="15618" width="3.28515625" style="20" customWidth="1"/>
    <col min="15619" max="15619" width="22.140625" style="20" customWidth="1"/>
    <col min="15620" max="15620" width="2.42578125" style="20" customWidth="1"/>
    <col min="15621" max="15621" width="0" style="20" hidden="1" customWidth="1"/>
    <col min="15622" max="15622" width="3.28515625" style="20" customWidth="1"/>
    <col min="15623" max="15623" width="13.5703125" style="20" customWidth="1"/>
    <col min="15624" max="15624" width="1.5703125" style="20" customWidth="1"/>
    <col min="15625" max="15625" width="13.5703125" style="20" customWidth="1"/>
    <col min="15626" max="15626" width="1.5703125" style="20" customWidth="1"/>
    <col min="15627" max="15627" width="13.5703125" style="20" customWidth="1"/>
    <col min="15628" max="15628" width="1.5703125" style="20" customWidth="1"/>
    <col min="15629" max="15629" width="16.140625" style="20" customWidth="1"/>
    <col min="15630" max="15630" width="1.5703125" style="20" customWidth="1"/>
    <col min="15631" max="15631" width="13.5703125" style="20" customWidth="1"/>
    <col min="15632" max="15632" width="1.5703125" style="20" customWidth="1"/>
    <col min="15633" max="15633" width="13.5703125" style="20" customWidth="1"/>
    <col min="15634" max="15634" width="1.5703125" style="20" customWidth="1"/>
    <col min="15635" max="15635" width="13.5703125" style="20" customWidth="1"/>
    <col min="15636" max="15636" width="2.42578125" style="20" customWidth="1"/>
    <col min="15637" max="15637" width="17.85546875" style="20" customWidth="1"/>
    <col min="15638" max="15638" width="1.28515625" style="20" customWidth="1"/>
    <col min="15639" max="15639" width="1.5703125" style="20" customWidth="1"/>
    <col min="15640" max="15640" width="14.42578125" style="20" customWidth="1"/>
    <col min="15641" max="15641" width="1.5703125" style="20" customWidth="1"/>
    <col min="15642" max="15642" width="14.42578125" style="20" customWidth="1"/>
    <col min="15643" max="15643" width="1.5703125" style="20" customWidth="1"/>
    <col min="15644" max="15644" width="14.42578125" style="20" customWidth="1"/>
    <col min="15645" max="15645" width="2.42578125" style="20" customWidth="1"/>
    <col min="15646" max="15646" width="17.85546875" style="20" customWidth="1"/>
    <col min="15647" max="15647" width="2.42578125" style="20" customWidth="1"/>
    <col min="15648" max="15648" width="14.42578125" style="20" customWidth="1"/>
    <col min="15649" max="15649" width="1.5703125" style="20" customWidth="1"/>
    <col min="15650" max="15650" width="14.42578125" style="20" customWidth="1"/>
    <col min="15651" max="15651" width="1.5703125" style="20" customWidth="1"/>
    <col min="15652" max="15652" width="14.42578125" style="20" customWidth="1"/>
    <col min="15653" max="15653" width="2.42578125" style="20" customWidth="1"/>
    <col min="15654" max="15654" width="17.85546875" style="20" customWidth="1"/>
    <col min="15655" max="15655" width="3.28515625" style="20" customWidth="1"/>
    <col min="15656" max="15656" width="9.28515625" style="20" customWidth="1"/>
    <col min="15657" max="15657" width="1.5703125" style="20" customWidth="1"/>
    <col min="15658" max="15658" width="24.5703125" style="20" customWidth="1"/>
    <col min="15659" max="15872" width="12.7109375" style="20"/>
    <col min="15873" max="15873" width="5.85546875" style="20" customWidth="1"/>
    <col min="15874" max="15874" width="3.28515625" style="20" customWidth="1"/>
    <col min="15875" max="15875" width="22.140625" style="20" customWidth="1"/>
    <col min="15876" max="15876" width="2.42578125" style="20" customWidth="1"/>
    <col min="15877" max="15877" width="0" style="20" hidden="1" customWidth="1"/>
    <col min="15878" max="15878" width="3.28515625" style="20" customWidth="1"/>
    <col min="15879" max="15879" width="13.5703125" style="20" customWidth="1"/>
    <col min="15880" max="15880" width="1.5703125" style="20" customWidth="1"/>
    <col min="15881" max="15881" width="13.5703125" style="20" customWidth="1"/>
    <col min="15882" max="15882" width="1.5703125" style="20" customWidth="1"/>
    <col min="15883" max="15883" width="13.5703125" style="20" customWidth="1"/>
    <col min="15884" max="15884" width="1.5703125" style="20" customWidth="1"/>
    <col min="15885" max="15885" width="16.140625" style="20" customWidth="1"/>
    <col min="15886" max="15886" width="1.5703125" style="20" customWidth="1"/>
    <col min="15887" max="15887" width="13.5703125" style="20" customWidth="1"/>
    <col min="15888" max="15888" width="1.5703125" style="20" customWidth="1"/>
    <col min="15889" max="15889" width="13.5703125" style="20" customWidth="1"/>
    <col min="15890" max="15890" width="1.5703125" style="20" customWidth="1"/>
    <col min="15891" max="15891" width="13.5703125" style="20" customWidth="1"/>
    <col min="15892" max="15892" width="2.42578125" style="20" customWidth="1"/>
    <col min="15893" max="15893" width="17.85546875" style="20" customWidth="1"/>
    <col min="15894" max="15894" width="1.28515625" style="20" customWidth="1"/>
    <col min="15895" max="15895" width="1.5703125" style="20" customWidth="1"/>
    <col min="15896" max="15896" width="14.42578125" style="20" customWidth="1"/>
    <col min="15897" max="15897" width="1.5703125" style="20" customWidth="1"/>
    <col min="15898" max="15898" width="14.42578125" style="20" customWidth="1"/>
    <col min="15899" max="15899" width="1.5703125" style="20" customWidth="1"/>
    <col min="15900" max="15900" width="14.42578125" style="20" customWidth="1"/>
    <col min="15901" max="15901" width="2.42578125" style="20" customWidth="1"/>
    <col min="15902" max="15902" width="17.85546875" style="20" customWidth="1"/>
    <col min="15903" max="15903" width="2.42578125" style="20" customWidth="1"/>
    <col min="15904" max="15904" width="14.42578125" style="20" customWidth="1"/>
    <col min="15905" max="15905" width="1.5703125" style="20" customWidth="1"/>
    <col min="15906" max="15906" width="14.42578125" style="20" customWidth="1"/>
    <col min="15907" max="15907" width="1.5703125" style="20" customWidth="1"/>
    <col min="15908" max="15908" width="14.42578125" style="20" customWidth="1"/>
    <col min="15909" max="15909" width="2.42578125" style="20" customWidth="1"/>
    <col min="15910" max="15910" width="17.85546875" style="20" customWidth="1"/>
    <col min="15911" max="15911" width="3.28515625" style="20" customWidth="1"/>
    <col min="15912" max="15912" width="9.28515625" style="20" customWidth="1"/>
    <col min="15913" max="15913" width="1.5703125" style="20" customWidth="1"/>
    <col min="15914" max="15914" width="24.5703125" style="20" customWidth="1"/>
    <col min="15915" max="16128" width="12.7109375" style="20"/>
    <col min="16129" max="16129" width="5.85546875" style="20" customWidth="1"/>
    <col min="16130" max="16130" width="3.28515625" style="20" customWidth="1"/>
    <col min="16131" max="16131" width="22.140625" style="20" customWidth="1"/>
    <col min="16132" max="16132" width="2.42578125" style="20" customWidth="1"/>
    <col min="16133" max="16133" width="0" style="20" hidden="1" customWidth="1"/>
    <col min="16134" max="16134" width="3.28515625" style="20" customWidth="1"/>
    <col min="16135" max="16135" width="13.5703125" style="20" customWidth="1"/>
    <col min="16136" max="16136" width="1.5703125" style="20" customWidth="1"/>
    <col min="16137" max="16137" width="13.5703125" style="20" customWidth="1"/>
    <col min="16138" max="16138" width="1.5703125" style="20" customWidth="1"/>
    <col min="16139" max="16139" width="13.5703125" style="20" customWidth="1"/>
    <col min="16140" max="16140" width="1.5703125" style="20" customWidth="1"/>
    <col min="16141" max="16141" width="16.140625" style="20" customWidth="1"/>
    <col min="16142" max="16142" width="1.5703125" style="20" customWidth="1"/>
    <col min="16143" max="16143" width="13.5703125" style="20" customWidth="1"/>
    <col min="16144" max="16144" width="1.5703125" style="20" customWidth="1"/>
    <col min="16145" max="16145" width="13.5703125" style="20" customWidth="1"/>
    <col min="16146" max="16146" width="1.5703125" style="20" customWidth="1"/>
    <col min="16147" max="16147" width="13.5703125" style="20" customWidth="1"/>
    <col min="16148" max="16148" width="2.42578125" style="20" customWidth="1"/>
    <col min="16149" max="16149" width="17.85546875" style="20" customWidth="1"/>
    <col min="16150" max="16150" width="1.28515625" style="20" customWidth="1"/>
    <col min="16151" max="16151" width="1.5703125" style="20" customWidth="1"/>
    <col min="16152" max="16152" width="14.42578125" style="20" customWidth="1"/>
    <col min="16153" max="16153" width="1.5703125" style="20" customWidth="1"/>
    <col min="16154" max="16154" width="14.42578125" style="20" customWidth="1"/>
    <col min="16155" max="16155" width="1.5703125" style="20" customWidth="1"/>
    <col min="16156" max="16156" width="14.42578125" style="20" customWidth="1"/>
    <col min="16157" max="16157" width="2.42578125" style="20" customWidth="1"/>
    <col min="16158" max="16158" width="17.85546875" style="20" customWidth="1"/>
    <col min="16159" max="16159" width="2.42578125" style="20" customWidth="1"/>
    <col min="16160" max="16160" width="14.42578125" style="20" customWidth="1"/>
    <col min="16161" max="16161" width="1.5703125" style="20" customWidth="1"/>
    <col min="16162" max="16162" width="14.42578125" style="20" customWidth="1"/>
    <col min="16163" max="16163" width="1.5703125" style="20" customWidth="1"/>
    <col min="16164" max="16164" width="14.42578125" style="20" customWidth="1"/>
    <col min="16165" max="16165" width="2.42578125" style="20" customWidth="1"/>
    <col min="16166" max="16166" width="17.85546875" style="20" customWidth="1"/>
    <col min="16167" max="16167" width="3.28515625" style="20" customWidth="1"/>
    <col min="16168" max="16168" width="9.28515625" style="20" customWidth="1"/>
    <col min="16169" max="16169" width="1.5703125" style="20" customWidth="1"/>
    <col min="16170" max="16170" width="24.5703125" style="20" customWidth="1"/>
    <col min="16171" max="16384" width="12.7109375" style="20"/>
  </cols>
  <sheetData>
    <row r="1" spans="1:40" s="15" customFormat="1" ht="10.5" customHeight="1" x14ac:dyDescent="0.25">
      <c r="A1" s="10"/>
      <c r="B1" s="10"/>
      <c r="C1" s="11"/>
      <c r="D1" s="10"/>
      <c r="E1" s="10"/>
      <c r="F1" s="10"/>
      <c r="G1" s="10"/>
      <c r="H1" s="10"/>
      <c r="I1" s="10"/>
      <c r="J1" s="10"/>
      <c r="K1" s="10"/>
      <c r="L1" s="10"/>
      <c r="M1" s="10"/>
      <c r="N1" s="10"/>
      <c r="O1" s="10"/>
      <c r="P1" s="10"/>
      <c r="Q1" s="10"/>
      <c r="R1" s="10"/>
      <c r="S1" s="10"/>
      <c r="T1" s="10"/>
      <c r="U1" s="13" t="s">
        <v>45</v>
      </c>
      <c r="V1" s="10"/>
      <c r="W1" s="10"/>
      <c r="X1" s="14" t="s">
        <v>46</v>
      </c>
      <c r="Y1" s="10"/>
      <c r="Z1" s="10"/>
      <c r="AA1" s="10"/>
      <c r="AB1" s="10"/>
      <c r="AC1" s="10"/>
      <c r="AD1" s="10"/>
      <c r="AE1" s="10"/>
      <c r="AF1" s="10"/>
      <c r="AG1" s="10"/>
      <c r="AH1" s="10"/>
      <c r="AI1" s="10"/>
      <c r="AJ1" s="10"/>
      <c r="AK1" s="10"/>
      <c r="AL1" s="10"/>
      <c r="AM1" s="10"/>
      <c r="AN1" s="72" t="s">
        <v>625</v>
      </c>
    </row>
    <row r="2" spans="1:40" s="15" customFormat="1" ht="10.5" customHeight="1" x14ac:dyDescent="0.25">
      <c r="A2" s="16"/>
      <c r="B2" s="10"/>
      <c r="C2" s="11"/>
      <c r="D2" s="10"/>
      <c r="E2" s="10"/>
      <c r="F2" s="10"/>
      <c r="G2" s="10"/>
      <c r="H2" s="10"/>
      <c r="I2" s="10"/>
      <c r="J2" s="10"/>
      <c r="K2" s="10"/>
      <c r="L2" s="10"/>
      <c r="M2" s="10"/>
      <c r="N2" s="10"/>
      <c r="O2" s="10"/>
      <c r="P2" s="10"/>
      <c r="Q2" s="10"/>
      <c r="R2" s="10"/>
      <c r="S2" s="10"/>
      <c r="T2" s="10"/>
      <c r="U2" s="13" t="s">
        <v>626</v>
      </c>
      <c r="V2" s="10"/>
      <c r="W2" s="10"/>
      <c r="X2" s="14" t="s">
        <v>594</v>
      </c>
      <c r="Y2" s="10"/>
      <c r="Z2" s="10"/>
      <c r="AA2" s="10"/>
      <c r="AB2" s="10"/>
      <c r="AC2" s="10"/>
      <c r="AD2" s="10"/>
      <c r="AE2" s="10"/>
      <c r="AF2" s="10"/>
      <c r="AG2" s="10"/>
      <c r="AH2" s="10"/>
      <c r="AI2" s="10"/>
      <c r="AJ2" s="10"/>
      <c r="AK2" s="10"/>
      <c r="AL2" s="10"/>
      <c r="AM2" s="10"/>
      <c r="AN2" s="13" t="s">
        <v>627</v>
      </c>
    </row>
    <row r="3" spans="1:40" s="15" customFormat="1" ht="10.5" customHeight="1" x14ac:dyDescent="0.25">
      <c r="A3" s="17"/>
      <c r="B3" s="10"/>
      <c r="C3" s="11"/>
      <c r="D3" s="10"/>
      <c r="E3" s="10"/>
      <c r="F3" s="10"/>
      <c r="G3" s="10"/>
      <c r="H3" s="10"/>
      <c r="I3" s="10"/>
      <c r="J3" s="10"/>
      <c r="K3" s="10"/>
      <c r="L3" s="10"/>
      <c r="M3" s="10"/>
      <c r="N3" s="10"/>
      <c r="O3" s="10"/>
      <c r="P3" s="10"/>
      <c r="Q3" s="10"/>
      <c r="R3" s="10"/>
      <c r="S3" s="10"/>
      <c r="T3" s="10"/>
      <c r="U3" s="13" t="s">
        <v>51</v>
      </c>
      <c r="V3" s="10"/>
      <c r="W3" s="10"/>
      <c r="X3" s="18" t="s">
        <v>52</v>
      </c>
      <c r="Y3" s="10"/>
      <c r="Z3" s="10"/>
      <c r="AA3" s="10"/>
      <c r="AB3" s="10"/>
      <c r="AC3" s="10"/>
      <c r="AD3" s="10"/>
      <c r="AE3" s="10"/>
      <c r="AF3" s="10"/>
      <c r="AG3" s="10"/>
      <c r="AH3" s="10"/>
      <c r="AI3" s="10"/>
      <c r="AJ3" s="10"/>
      <c r="AK3" s="10"/>
      <c r="AL3" s="10"/>
      <c r="AM3" s="10"/>
      <c r="AN3" s="10"/>
    </row>
    <row r="4" spans="1:40" ht="9.6" customHeight="1" x14ac:dyDescent="0.25">
      <c r="A4" s="40"/>
      <c r="B4" s="19"/>
      <c r="C4" s="11"/>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row>
    <row r="5" spans="1:40" ht="9.6" customHeight="1" x14ac:dyDescent="0.25">
      <c r="A5" s="19"/>
      <c r="B5" s="19"/>
      <c r="C5" s="11"/>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row>
    <row r="6" spans="1:40" ht="9.6" customHeight="1" x14ac:dyDescent="0.25">
      <c r="A6" s="11"/>
      <c r="B6" s="11"/>
      <c r="C6" s="11"/>
      <c r="D6" s="11"/>
      <c r="E6" s="11"/>
      <c r="F6" s="11"/>
      <c r="G6" s="11"/>
      <c r="H6" s="11"/>
      <c r="I6" s="11"/>
      <c r="J6" s="11"/>
      <c r="K6" s="11"/>
      <c r="L6" s="11"/>
      <c r="M6" s="11"/>
      <c r="N6" s="11"/>
      <c r="O6" s="21" t="s">
        <v>628</v>
      </c>
      <c r="P6" s="21"/>
      <c r="Q6" s="21"/>
      <c r="R6" s="21"/>
      <c r="S6" s="21"/>
      <c r="T6" s="21"/>
      <c r="U6" s="21"/>
      <c r="V6" s="73"/>
      <c r="W6" s="73"/>
      <c r="X6" s="21" t="s">
        <v>628</v>
      </c>
      <c r="Y6" s="21"/>
      <c r="Z6" s="21"/>
      <c r="AA6" s="21"/>
      <c r="AB6" s="21"/>
      <c r="AC6" s="21"/>
      <c r="AD6" s="21"/>
      <c r="AE6" s="21"/>
      <c r="AF6" s="21"/>
      <c r="AG6" s="21"/>
      <c r="AH6" s="21"/>
      <c r="AI6" s="21"/>
      <c r="AJ6" s="21"/>
      <c r="AK6" s="21"/>
      <c r="AL6" s="21"/>
      <c r="AM6" s="11"/>
      <c r="AN6" s="11"/>
    </row>
    <row r="7" spans="1:40" ht="9.6" customHeight="1" x14ac:dyDescent="0.25">
      <c r="A7" s="11"/>
      <c r="B7" s="11"/>
      <c r="C7" s="11"/>
      <c r="D7" s="11"/>
      <c r="E7" s="11"/>
      <c r="F7" s="11"/>
      <c r="G7" s="11"/>
      <c r="H7" s="11"/>
      <c r="I7" s="11"/>
      <c r="J7" s="11"/>
      <c r="K7" s="11"/>
      <c r="L7" s="11"/>
      <c r="M7" s="11"/>
      <c r="N7" s="11"/>
      <c r="O7" s="73"/>
      <c r="P7" s="73"/>
      <c r="Q7" s="73"/>
      <c r="R7" s="73"/>
      <c r="S7" s="73"/>
      <c r="T7" s="73"/>
      <c r="U7" s="73"/>
      <c r="V7" s="73"/>
      <c r="W7" s="73"/>
      <c r="X7" s="73"/>
      <c r="Y7" s="73"/>
      <c r="Z7" s="73"/>
      <c r="AA7" s="73"/>
      <c r="AB7" s="73"/>
      <c r="AC7" s="73"/>
      <c r="AD7" s="73"/>
      <c r="AE7" s="73"/>
      <c r="AF7" s="73"/>
      <c r="AG7" s="73"/>
      <c r="AH7" s="73"/>
      <c r="AI7" s="73"/>
      <c r="AJ7" s="73"/>
      <c r="AK7" s="73"/>
      <c r="AL7" s="73"/>
      <c r="AM7" s="11"/>
      <c r="AN7" s="11"/>
    </row>
    <row r="8" spans="1:40" ht="9.6" customHeight="1" x14ac:dyDescent="0.25">
      <c r="A8" s="11"/>
      <c r="B8" s="11"/>
      <c r="C8" s="11"/>
      <c r="D8" s="11"/>
      <c r="E8" s="11"/>
      <c r="F8" s="11"/>
      <c r="G8" s="21" t="s">
        <v>629</v>
      </c>
      <c r="H8" s="21"/>
      <c r="I8" s="21"/>
      <c r="J8" s="21"/>
      <c r="K8" s="21"/>
      <c r="L8" s="21"/>
      <c r="M8" s="21"/>
      <c r="N8" s="11"/>
      <c r="O8" s="21" t="s">
        <v>630</v>
      </c>
      <c r="P8" s="21"/>
      <c r="Q8" s="21"/>
      <c r="R8" s="21"/>
      <c r="S8" s="21"/>
      <c r="T8" s="21"/>
      <c r="U8" s="21"/>
      <c r="V8" s="11"/>
      <c r="W8" s="11"/>
      <c r="X8" s="21" t="s">
        <v>631</v>
      </c>
      <c r="Y8" s="21"/>
      <c r="Z8" s="21"/>
      <c r="AA8" s="21"/>
      <c r="AB8" s="21"/>
      <c r="AC8" s="21"/>
      <c r="AD8" s="21"/>
      <c r="AE8" s="11"/>
      <c r="AF8" s="11"/>
      <c r="AG8" s="11"/>
      <c r="AH8" s="11"/>
      <c r="AI8" s="11"/>
      <c r="AJ8" s="11"/>
      <c r="AK8" s="11"/>
      <c r="AL8" s="11"/>
      <c r="AM8" s="11"/>
      <c r="AN8" s="11"/>
    </row>
    <row r="9" spans="1:40" ht="9.6" customHeight="1" x14ac:dyDescent="0.25">
      <c r="A9" s="11"/>
      <c r="B9" s="11"/>
      <c r="C9" s="11"/>
      <c r="D9" s="11"/>
      <c r="E9" s="11"/>
      <c r="F9" s="11"/>
      <c r="G9" s="11"/>
      <c r="H9" s="11"/>
      <c r="I9" s="11"/>
      <c r="J9" s="11"/>
      <c r="K9" s="25" t="s">
        <v>303</v>
      </c>
      <c r="L9" s="11"/>
      <c r="M9" s="11"/>
      <c r="N9" s="11"/>
      <c r="O9" s="11"/>
      <c r="P9" s="11"/>
      <c r="Q9" s="11"/>
      <c r="R9" s="11"/>
      <c r="S9" s="11"/>
      <c r="T9" s="11"/>
      <c r="U9" s="11"/>
      <c r="V9" s="11"/>
      <c r="W9" s="11"/>
      <c r="X9" s="11"/>
      <c r="Y9" s="11"/>
      <c r="Z9" s="11"/>
      <c r="AA9" s="11"/>
      <c r="AB9" s="11"/>
      <c r="AC9" s="11"/>
      <c r="AD9" s="11"/>
      <c r="AE9" s="11"/>
      <c r="AF9" s="25" t="s">
        <v>303</v>
      </c>
      <c r="AG9" s="11"/>
      <c r="AH9" s="25" t="s">
        <v>603</v>
      </c>
      <c r="AI9" s="11"/>
      <c r="AJ9" s="11"/>
      <c r="AK9" s="11"/>
      <c r="AL9" s="11"/>
      <c r="AM9" s="11"/>
      <c r="AN9" s="11"/>
    </row>
    <row r="10" spans="1:40" ht="9.6" customHeight="1" x14ac:dyDescent="0.25">
      <c r="A10" s="11"/>
      <c r="B10" s="11"/>
      <c r="C10" s="11"/>
      <c r="D10" s="11"/>
      <c r="E10" s="11"/>
      <c r="F10" s="11"/>
      <c r="G10" s="11"/>
      <c r="H10" s="11"/>
      <c r="I10" s="25" t="s">
        <v>632</v>
      </c>
      <c r="J10" s="11"/>
      <c r="K10" s="25" t="s">
        <v>600</v>
      </c>
      <c r="L10" s="11"/>
      <c r="M10" s="25" t="s">
        <v>68</v>
      </c>
      <c r="N10" s="11"/>
      <c r="O10" s="11"/>
      <c r="P10" s="11"/>
      <c r="Q10" s="25" t="s">
        <v>601</v>
      </c>
      <c r="R10" s="11"/>
      <c r="S10" s="25" t="s">
        <v>602</v>
      </c>
      <c r="T10" s="11"/>
      <c r="U10" s="11"/>
      <c r="V10" s="11"/>
      <c r="W10" s="11"/>
      <c r="X10" s="11"/>
      <c r="Y10" s="11"/>
      <c r="Z10" s="25" t="s">
        <v>601</v>
      </c>
      <c r="AA10" s="11"/>
      <c r="AB10" s="25" t="s">
        <v>602</v>
      </c>
      <c r="AC10" s="11"/>
      <c r="AD10" s="11"/>
      <c r="AE10" s="11"/>
      <c r="AF10" s="25" t="s">
        <v>604</v>
      </c>
      <c r="AG10" s="11"/>
      <c r="AH10" s="25" t="s">
        <v>64</v>
      </c>
      <c r="AI10" s="11"/>
      <c r="AJ10" s="11"/>
      <c r="AK10" s="11"/>
      <c r="AL10" s="25" t="s">
        <v>68</v>
      </c>
      <c r="AM10" s="11"/>
      <c r="AN10" s="11"/>
    </row>
    <row r="11" spans="1:40" ht="9.6" customHeight="1" x14ac:dyDescent="0.25">
      <c r="A11" s="27" t="s">
        <v>74</v>
      </c>
      <c r="B11" s="11"/>
      <c r="C11" s="27" t="s">
        <v>76</v>
      </c>
      <c r="D11" s="11"/>
      <c r="E11" s="11"/>
      <c r="F11" s="11"/>
      <c r="G11" s="27" t="s">
        <v>633</v>
      </c>
      <c r="H11" s="11"/>
      <c r="I11" s="27" t="s">
        <v>81</v>
      </c>
      <c r="J11" s="11"/>
      <c r="K11" s="27" t="s">
        <v>610</v>
      </c>
      <c r="L11" s="11"/>
      <c r="M11" s="27" t="s">
        <v>611</v>
      </c>
      <c r="N11" s="11"/>
      <c r="O11" s="27" t="s">
        <v>381</v>
      </c>
      <c r="P11" s="11"/>
      <c r="Q11" s="27" t="s">
        <v>612</v>
      </c>
      <c r="R11" s="11"/>
      <c r="S11" s="27" t="s">
        <v>72</v>
      </c>
      <c r="T11" s="11"/>
      <c r="U11" s="27" t="s">
        <v>68</v>
      </c>
      <c r="V11" s="11"/>
      <c r="W11" s="11"/>
      <c r="X11" s="27" t="s">
        <v>381</v>
      </c>
      <c r="Y11" s="11"/>
      <c r="Z11" s="27" t="s">
        <v>612</v>
      </c>
      <c r="AA11" s="11"/>
      <c r="AB11" s="27" t="s">
        <v>72</v>
      </c>
      <c r="AC11" s="11"/>
      <c r="AD11" s="27" t="s">
        <v>68</v>
      </c>
      <c r="AE11" s="11"/>
      <c r="AF11" s="27" t="s">
        <v>610</v>
      </c>
      <c r="AG11" s="11"/>
      <c r="AH11" s="27" t="s">
        <v>72</v>
      </c>
      <c r="AI11" s="11"/>
      <c r="AJ11" s="27" t="s">
        <v>331</v>
      </c>
      <c r="AK11" s="11"/>
      <c r="AL11" s="27" t="s">
        <v>614</v>
      </c>
      <c r="AM11" s="11"/>
      <c r="AN11" s="27" t="s">
        <v>74</v>
      </c>
    </row>
    <row r="12" spans="1:40" ht="8.85" customHeight="1" x14ac:dyDescent="0.2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row>
    <row r="13" spans="1:40" ht="8.85" customHeight="1" x14ac:dyDescent="0.25">
      <c r="A13" s="30"/>
      <c r="B13" s="30" t="s">
        <v>87</v>
      </c>
      <c r="C13" s="30"/>
      <c r="D13" s="30"/>
      <c r="E13" s="30"/>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row>
    <row r="14" spans="1:40" ht="8.85" customHeight="1" x14ac:dyDescent="0.25">
      <c r="A14" s="30">
        <v>1</v>
      </c>
      <c r="B14" s="31"/>
      <c r="C14" s="11" t="s">
        <v>88</v>
      </c>
      <c r="D14" s="31"/>
      <c r="E14" s="31"/>
      <c r="F14" s="19"/>
      <c r="G14" s="74">
        <v>34168000</v>
      </c>
      <c r="H14" s="19"/>
      <c r="I14" s="74">
        <v>64790252</v>
      </c>
      <c r="J14" s="19"/>
      <c r="K14" s="74">
        <v>0</v>
      </c>
      <c r="L14" s="19"/>
      <c r="M14" s="74">
        <f t="shared" ref="M14:M58" si="0">SUM(G14:K14)</f>
        <v>98958252</v>
      </c>
      <c r="N14" s="19"/>
      <c r="O14" s="74">
        <v>15597102</v>
      </c>
      <c r="P14" s="19"/>
      <c r="Q14" s="74">
        <v>1353466</v>
      </c>
      <c r="R14" s="19"/>
      <c r="S14" s="74">
        <v>57027018</v>
      </c>
      <c r="T14" s="19"/>
      <c r="U14" s="74">
        <f t="shared" ref="U14:U58" si="1">SUM(O14:S14)</f>
        <v>73977586</v>
      </c>
      <c r="V14" s="19"/>
      <c r="W14" s="19"/>
      <c r="X14" s="74">
        <v>5937065</v>
      </c>
      <c r="Y14" s="19"/>
      <c r="Z14" s="74">
        <v>730539</v>
      </c>
      <c r="AA14" s="19"/>
      <c r="AB14" s="74">
        <v>14871136</v>
      </c>
      <c r="AC14" s="19"/>
      <c r="AD14" s="74">
        <f t="shared" ref="AD14:AD58" si="2">SUM(X14:AB14)</f>
        <v>21538740</v>
      </c>
      <c r="AE14" s="19"/>
      <c r="AF14" s="74">
        <v>0</v>
      </c>
      <c r="AG14" s="19"/>
      <c r="AH14" s="74">
        <v>0</v>
      </c>
      <c r="AI14" s="19"/>
      <c r="AJ14" s="74">
        <v>4088000</v>
      </c>
      <c r="AK14" s="19"/>
      <c r="AL14" s="74">
        <f t="shared" ref="AL14:AL58" si="3">(U14+AD14+AF14+AH14+AJ14)</f>
        <v>99604326</v>
      </c>
      <c r="AM14" s="19"/>
      <c r="AN14" s="30">
        <v>1</v>
      </c>
    </row>
    <row r="15" spans="1:40" ht="8.85" customHeight="1" x14ac:dyDescent="0.25">
      <c r="A15" s="30">
        <v>2</v>
      </c>
      <c r="B15" s="31"/>
      <c r="C15" s="11" t="s">
        <v>90</v>
      </c>
      <c r="D15" s="31"/>
      <c r="E15" s="31"/>
      <c r="F15" s="19"/>
      <c r="G15" s="75">
        <v>126683</v>
      </c>
      <c r="H15" s="19"/>
      <c r="I15" s="75">
        <v>6488478</v>
      </c>
      <c r="J15" s="19"/>
      <c r="K15" s="75">
        <v>0</v>
      </c>
      <c r="L15" s="19"/>
      <c r="M15" s="75">
        <f t="shared" si="0"/>
        <v>6615161</v>
      </c>
      <c r="N15" s="19"/>
      <c r="O15" s="75">
        <v>616725</v>
      </c>
      <c r="P15" s="19"/>
      <c r="Q15" s="75">
        <v>0</v>
      </c>
      <c r="R15" s="19"/>
      <c r="S15" s="75">
        <v>798028</v>
      </c>
      <c r="T15" s="19"/>
      <c r="U15" s="75">
        <f t="shared" si="1"/>
        <v>1414753</v>
      </c>
      <c r="V15" s="19"/>
      <c r="W15" s="19"/>
      <c r="X15" s="75">
        <v>232457</v>
      </c>
      <c r="Y15" s="19"/>
      <c r="Z15" s="75">
        <v>0</v>
      </c>
      <c r="AA15" s="19"/>
      <c r="AB15" s="75">
        <v>4840936</v>
      </c>
      <c r="AC15" s="19"/>
      <c r="AD15" s="75">
        <f t="shared" si="2"/>
        <v>5073393</v>
      </c>
      <c r="AE15" s="19"/>
      <c r="AF15" s="75">
        <v>0</v>
      </c>
      <c r="AG15" s="19"/>
      <c r="AH15" s="75">
        <v>0</v>
      </c>
      <c r="AI15" s="19"/>
      <c r="AJ15" s="75">
        <v>127015</v>
      </c>
      <c r="AK15" s="19"/>
      <c r="AL15" s="75">
        <f t="shared" si="3"/>
        <v>6615161</v>
      </c>
      <c r="AM15" s="19"/>
      <c r="AN15" s="30">
        <v>2</v>
      </c>
    </row>
    <row r="16" spans="1:40" ht="8.85" customHeight="1" x14ac:dyDescent="0.25">
      <c r="A16" s="30">
        <v>3</v>
      </c>
      <c r="B16" s="31"/>
      <c r="C16" s="11" t="s">
        <v>91</v>
      </c>
      <c r="D16" s="31"/>
      <c r="E16" s="31"/>
      <c r="F16" s="19"/>
      <c r="G16" s="75">
        <v>0</v>
      </c>
      <c r="H16" s="19"/>
      <c r="I16" s="75">
        <v>1236570</v>
      </c>
      <c r="J16" s="19"/>
      <c r="K16" s="75">
        <v>0</v>
      </c>
      <c r="L16" s="19"/>
      <c r="M16" s="75">
        <f t="shared" si="0"/>
        <v>1236570</v>
      </c>
      <c r="N16" s="19"/>
      <c r="O16" s="75">
        <v>442965</v>
      </c>
      <c r="P16" s="19"/>
      <c r="Q16" s="75">
        <v>0</v>
      </c>
      <c r="R16" s="19"/>
      <c r="S16" s="75">
        <v>68900</v>
      </c>
      <c r="T16" s="19"/>
      <c r="U16" s="75">
        <f t="shared" si="1"/>
        <v>511865</v>
      </c>
      <c r="V16" s="19"/>
      <c r="W16" s="19"/>
      <c r="X16" s="75">
        <v>73273</v>
      </c>
      <c r="Y16" s="19"/>
      <c r="Z16" s="75">
        <v>0</v>
      </c>
      <c r="AA16" s="19"/>
      <c r="AB16" s="75">
        <v>651422</v>
      </c>
      <c r="AC16" s="19"/>
      <c r="AD16" s="75">
        <f t="shared" si="2"/>
        <v>724695</v>
      </c>
      <c r="AE16" s="19"/>
      <c r="AF16" s="75">
        <v>0</v>
      </c>
      <c r="AG16" s="19"/>
      <c r="AH16" s="75">
        <v>0</v>
      </c>
      <c r="AI16" s="19"/>
      <c r="AJ16" s="75">
        <v>0</v>
      </c>
      <c r="AK16" s="19"/>
      <c r="AL16" s="75">
        <f t="shared" si="3"/>
        <v>1236560</v>
      </c>
      <c r="AM16" s="19"/>
      <c r="AN16" s="30">
        <v>3</v>
      </c>
    </row>
    <row r="17" spans="1:40" ht="8.85" customHeight="1" x14ac:dyDescent="0.25">
      <c r="A17" s="30">
        <v>4</v>
      </c>
      <c r="B17" s="31"/>
      <c r="C17" s="11" t="s">
        <v>92</v>
      </c>
      <c r="D17" s="31"/>
      <c r="E17" s="31"/>
      <c r="F17" s="19"/>
      <c r="G17" s="75">
        <v>203270</v>
      </c>
      <c r="H17" s="19"/>
      <c r="I17" s="75">
        <v>9817330</v>
      </c>
      <c r="J17" s="19"/>
      <c r="K17" s="75">
        <v>0</v>
      </c>
      <c r="L17" s="19"/>
      <c r="M17" s="75">
        <f t="shared" si="0"/>
        <v>10020600</v>
      </c>
      <c r="N17" s="19"/>
      <c r="O17" s="75">
        <v>1878896</v>
      </c>
      <c r="P17" s="19"/>
      <c r="Q17" s="75">
        <v>2070329</v>
      </c>
      <c r="R17" s="19"/>
      <c r="S17" s="75">
        <v>4061322</v>
      </c>
      <c r="T17" s="19"/>
      <c r="U17" s="75">
        <f t="shared" si="1"/>
        <v>8010547</v>
      </c>
      <c r="V17" s="19"/>
      <c r="W17" s="19"/>
      <c r="X17" s="75">
        <v>424027</v>
      </c>
      <c r="Y17" s="19"/>
      <c r="Z17" s="75">
        <v>820467</v>
      </c>
      <c r="AA17" s="19"/>
      <c r="AB17" s="75">
        <v>1593641</v>
      </c>
      <c r="AC17" s="19"/>
      <c r="AD17" s="75">
        <f t="shared" si="2"/>
        <v>2838135</v>
      </c>
      <c r="AE17" s="19"/>
      <c r="AF17" s="75">
        <v>0</v>
      </c>
      <c r="AG17" s="19"/>
      <c r="AH17" s="75">
        <v>0</v>
      </c>
      <c r="AI17" s="19"/>
      <c r="AJ17" s="75">
        <v>123892</v>
      </c>
      <c r="AK17" s="19"/>
      <c r="AL17" s="75">
        <f t="shared" si="3"/>
        <v>10972574</v>
      </c>
      <c r="AM17" s="19"/>
      <c r="AN17" s="30">
        <v>4</v>
      </c>
    </row>
    <row r="18" spans="1:40" ht="8.85" customHeight="1" x14ac:dyDescent="0.25">
      <c r="A18" s="30">
        <v>5</v>
      </c>
      <c r="B18" s="31"/>
      <c r="C18" s="11" t="s">
        <v>93</v>
      </c>
      <c r="D18" s="31"/>
      <c r="E18" s="31"/>
      <c r="F18" s="19"/>
      <c r="G18" s="75">
        <v>7672769</v>
      </c>
      <c r="H18" s="19"/>
      <c r="I18" s="75">
        <v>33833388</v>
      </c>
      <c r="J18" s="19"/>
      <c r="K18" s="75">
        <v>0</v>
      </c>
      <c r="L18" s="19"/>
      <c r="M18" s="75">
        <f t="shared" si="0"/>
        <v>41506157</v>
      </c>
      <c r="N18" s="19"/>
      <c r="O18" s="75">
        <v>16284507</v>
      </c>
      <c r="P18" s="19"/>
      <c r="Q18" s="75">
        <v>5482025</v>
      </c>
      <c r="R18" s="19"/>
      <c r="S18" s="75">
        <v>10381231</v>
      </c>
      <c r="T18" s="19"/>
      <c r="U18" s="75">
        <f t="shared" si="1"/>
        <v>32147763</v>
      </c>
      <c r="V18" s="19"/>
      <c r="W18" s="19"/>
      <c r="X18" s="75">
        <v>7366141</v>
      </c>
      <c r="Y18" s="19"/>
      <c r="Z18" s="75">
        <v>953823</v>
      </c>
      <c r="AA18" s="19"/>
      <c r="AB18" s="75">
        <v>3665748</v>
      </c>
      <c r="AC18" s="19"/>
      <c r="AD18" s="75">
        <f t="shared" si="2"/>
        <v>11985712</v>
      </c>
      <c r="AE18" s="19"/>
      <c r="AF18" s="75">
        <v>0</v>
      </c>
      <c r="AG18" s="19"/>
      <c r="AH18" s="75">
        <v>0</v>
      </c>
      <c r="AI18" s="19"/>
      <c r="AJ18" s="75">
        <v>514727</v>
      </c>
      <c r="AK18" s="19"/>
      <c r="AL18" s="75">
        <f t="shared" si="3"/>
        <v>44648202</v>
      </c>
      <c r="AM18" s="19"/>
      <c r="AN18" s="30">
        <v>5</v>
      </c>
    </row>
    <row r="19" spans="1:40" ht="8.85" customHeight="1" x14ac:dyDescent="0.25">
      <c r="A19" s="37"/>
      <c r="B19" s="31"/>
      <c r="C19" s="11"/>
      <c r="D19" s="31"/>
      <c r="E19" s="31"/>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37"/>
    </row>
    <row r="20" spans="1:40" ht="8.85" customHeight="1" x14ac:dyDescent="0.25">
      <c r="A20" s="30">
        <v>6</v>
      </c>
      <c r="B20" s="31"/>
      <c r="C20" s="11" t="s">
        <v>94</v>
      </c>
      <c r="D20" s="31"/>
      <c r="E20" s="31"/>
      <c r="F20" s="19"/>
      <c r="G20" s="75">
        <v>0</v>
      </c>
      <c r="H20" s="19"/>
      <c r="I20" s="75">
        <v>0</v>
      </c>
      <c r="J20" s="19"/>
      <c r="K20" s="75">
        <v>0</v>
      </c>
      <c r="L20" s="19"/>
      <c r="M20" s="75">
        <f t="shared" si="0"/>
        <v>0</v>
      </c>
      <c r="N20" s="19"/>
      <c r="O20" s="75">
        <v>512651</v>
      </c>
      <c r="P20" s="19"/>
      <c r="Q20" s="75">
        <v>30809</v>
      </c>
      <c r="R20" s="19"/>
      <c r="S20" s="75">
        <v>1969978</v>
      </c>
      <c r="T20" s="19"/>
      <c r="U20" s="75">
        <f t="shared" si="1"/>
        <v>2513438</v>
      </c>
      <c r="V20" s="19"/>
      <c r="W20" s="19"/>
      <c r="X20" s="75">
        <v>145720</v>
      </c>
      <c r="Y20" s="19"/>
      <c r="Z20" s="75">
        <v>1232</v>
      </c>
      <c r="AA20" s="19"/>
      <c r="AB20" s="75">
        <v>967452</v>
      </c>
      <c r="AC20" s="19"/>
      <c r="AD20" s="75">
        <f t="shared" si="2"/>
        <v>1114404</v>
      </c>
      <c r="AE20" s="19"/>
      <c r="AF20" s="75">
        <v>0</v>
      </c>
      <c r="AG20" s="19"/>
      <c r="AH20" s="75">
        <v>0</v>
      </c>
      <c r="AI20" s="19"/>
      <c r="AJ20" s="75">
        <v>122574</v>
      </c>
      <c r="AK20" s="19"/>
      <c r="AL20" s="75">
        <f t="shared" si="3"/>
        <v>3750416</v>
      </c>
      <c r="AM20" s="19"/>
      <c r="AN20" s="30">
        <v>6</v>
      </c>
    </row>
    <row r="21" spans="1:40" ht="8.85" customHeight="1" x14ac:dyDescent="0.25">
      <c r="A21" s="30">
        <v>7</v>
      </c>
      <c r="B21" s="31"/>
      <c r="C21" s="11" t="s">
        <v>95</v>
      </c>
      <c r="D21" s="31"/>
      <c r="E21" s="31"/>
      <c r="F21" s="19"/>
      <c r="G21" s="75">
        <v>2</v>
      </c>
      <c r="H21" s="19"/>
      <c r="I21" s="75">
        <v>1870305</v>
      </c>
      <c r="J21" s="19"/>
      <c r="K21" s="75">
        <v>0</v>
      </c>
      <c r="L21" s="19"/>
      <c r="M21" s="75">
        <f t="shared" si="0"/>
        <v>1870307</v>
      </c>
      <c r="N21" s="19"/>
      <c r="O21" s="75">
        <v>735000</v>
      </c>
      <c r="P21" s="19"/>
      <c r="Q21" s="75">
        <v>0</v>
      </c>
      <c r="R21" s="19"/>
      <c r="S21" s="75">
        <v>358100</v>
      </c>
      <c r="T21" s="19"/>
      <c r="U21" s="75">
        <f t="shared" si="1"/>
        <v>1093100</v>
      </c>
      <c r="V21" s="19"/>
      <c r="W21" s="19"/>
      <c r="X21" s="75">
        <v>701894</v>
      </c>
      <c r="Y21" s="19"/>
      <c r="Z21" s="75">
        <v>0</v>
      </c>
      <c r="AA21" s="19"/>
      <c r="AB21" s="75">
        <v>75311</v>
      </c>
      <c r="AC21" s="19"/>
      <c r="AD21" s="75">
        <f t="shared" si="2"/>
        <v>777205</v>
      </c>
      <c r="AE21" s="19"/>
      <c r="AF21" s="75">
        <v>0</v>
      </c>
      <c r="AG21" s="19"/>
      <c r="AH21" s="75">
        <v>0</v>
      </c>
      <c r="AI21" s="19"/>
      <c r="AJ21" s="75">
        <v>0</v>
      </c>
      <c r="AK21" s="19"/>
      <c r="AL21" s="75">
        <f t="shared" si="3"/>
        <v>1870305</v>
      </c>
      <c r="AM21" s="19"/>
      <c r="AN21" s="30">
        <v>7</v>
      </c>
    </row>
    <row r="22" spans="1:40" ht="8.85" customHeight="1" x14ac:dyDescent="0.25">
      <c r="A22" s="30">
        <v>8</v>
      </c>
      <c r="B22" s="31"/>
      <c r="C22" s="11" t="s">
        <v>96</v>
      </c>
      <c r="D22" s="31"/>
      <c r="E22" s="31"/>
      <c r="F22" s="19"/>
      <c r="G22" s="75">
        <v>7677042</v>
      </c>
      <c r="H22" s="19"/>
      <c r="I22" s="75">
        <v>12369993</v>
      </c>
      <c r="J22" s="19"/>
      <c r="K22" s="75">
        <v>0</v>
      </c>
      <c r="L22" s="19"/>
      <c r="M22" s="75">
        <f t="shared" si="0"/>
        <v>20047035</v>
      </c>
      <c r="N22" s="19"/>
      <c r="O22" s="75">
        <v>1194614</v>
      </c>
      <c r="P22" s="19"/>
      <c r="Q22" s="75">
        <v>0</v>
      </c>
      <c r="R22" s="19"/>
      <c r="S22" s="75">
        <v>15396238</v>
      </c>
      <c r="T22" s="19"/>
      <c r="U22" s="75">
        <f t="shared" si="1"/>
        <v>16590852</v>
      </c>
      <c r="V22" s="19"/>
      <c r="W22" s="19"/>
      <c r="X22" s="75">
        <v>558730</v>
      </c>
      <c r="Y22" s="19"/>
      <c r="Z22" s="75">
        <v>0</v>
      </c>
      <c r="AA22" s="19"/>
      <c r="AB22" s="75">
        <v>2281530</v>
      </c>
      <c r="AC22" s="19"/>
      <c r="AD22" s="75">
        <f t="shared" si="2"/>
        <v>2840260</v>
      </c>
      <c r="AE22" s="19"/>
      <c r="AF22" s="75">
        <v>0</v>
      </c>
      <c r="AG22" s="19"/>
      <c r="AH22" s="75">
        <v>0</v>
      </c>
      <c r="AI22" s="19"/>
      <c r="AJ22" s="75">
        <v>534535</v>
      </c>
      <c r="AK22" s="19"/>
      <c r="AL22" s="75">
        <f t="shared" si="3"/>
        <v>19965647</v>
      </c>
      <c r="AM22" s="19"/>
      <c r="AN22" s="30">
        <v>8</v>
      </c>
    </row>
    <row r="23" spans="1:40" ht="8.85" customHeight="1" x14ac:dyDescent="0.25">
      <c r="A23" s="30">
        <v>9</v>
      </c>
      <c r="B23" s="31"/>
      <c r="C23" s="11" t="s">
        <v>97</v>
      </c>
      <c r="D23" s="31"/>
      <c r="E23" s="31"/>
      <c r="F23" s="19"/>
      <c r="G23" s="75">
        <v>0</v>
      </c>
      <c r="H23" s="19"/>
      <c r="I23" s="75">
        <v>808049</v>
      </c>
      <c r="J23" s="19"/>
      <c r="K23" s="75">
        <v>0</v>
      </c>
      <c r="L23" s="19"/>
      <c r="M23" s="75">
        <f t="shared" si="0"/>
        <v>808049</v>
      </c>
      <c r="N23" s="19"/>
      <c r="O23" s="75">
        <v>0</v>
      </c>
      <c r="P23" s="19"/>
      <c r="Q23" s="75">
        <v>0</v>
      </c>
      <c r="R23" s="19"/>
      <c r="S23" s="75">
        <v>636592</v>
      </c>
      <c r="T23" s="19"/>
      <c r="U23" s="75">
        <f t="shared" si="1"/>
        <v>636592</v>
      </c>
      <c r="V23" s="19"/>
      <c r="W23" s="19"/>
      <c r="X23" s="75">
        <v>0</v>
      </c>
      <c r="Y23" s="19"/>
      <c r="Z23" s="75">
        <v>0</v>
      </c>
      <c r="AA23" s="19"/>
      <c r="AB23" s="75">
        <v>171457</v>
      </c>
      <c r="AC23" s="19"/>
      <c r="AD23" s="75">
        <f t="shared" si="2"/>
        <v>171457</v>
      </c>
      <c r="AE23" s="19"/>
      <c r="AF23" s="75">
        <v>0</v>
      </c>
      <c r="AG23" s="19"/>
      <c r="AH23" s="75">
        <v>0</v>
      </c>
      <c r="AI23" s="19"/>
      <c r="AJ23" s="75">
        <v>0</v>
      </c>
      <c r="AK23" s="19"/>
      <c r="AL23" s="75">
        <f t="shared" si="3"/>
        <v>808049</v>
      </c>
      <c r="AM23" s="19"/>
      <c r="AN23" s="30">
        <v>9</v>
      </c>
    </row>
    <row r="24" spans="1:40" ht="8.85" customHeight="1" x14ac:dyDescent="0.25">
      <c r="A24" s="30">
        <v>10</v>
      </c>
      <c r="B24" s="31"/>
      <c r="C24" s="11" t="s">
        <v>98</v>
      </c>
      <c r="D24" s="31"/>
      <c r="E24" s="31"/>
      <c r="F24" s="19"/>
      <c r="G24" s="75">
        <v>31658000</v>
      </c>
      <c r="H24" s="19"/>
      <c r="I24" s="75">
        <v>0</v>
      </c>
      <c r="J24" s="19"/>
      <c r="K24" s="75">
        <v>0</v>
      </c>
      <c r="L24" s="19"/>
      <c r="M24" s="75">
        <f t="shared" si="0"/>
        <v>31658000</v>
      </c>
      <c r="N24" s="19"/>
      <c r="O24" s="75">
        <v>4102465</v>
      </c>
      <c r="P24" s="19"/>
      <c r="Q24" s="75">
        <v>0</v>
      </c>
      <c r="R24" s="19"/>
      <c r="S24" s="75">
        <v>35432501</v>
      </c>
      <c r="T24" s="19"/>
      <c r="U24" s="75">
        <f t="shared" si="1"/>
        <v>39534966</v>
      </c>
      <c r="V24" s="19"/>
      <c r="W24" s="19"/>
      <c r="X24" s="75">
        <v>2558909</v>
      </c>
      <c r="Y24" s="19"/>
      <c r="Z24" s="75">
        <v>0</v>
      </c>
      <c r="AA24" s="19"/>
      <c r="AB24" s="75">
        <v>2538583</v>
      </c>
      <c r="AC24" s="19"/>
      <c r="AD24" s="75">
        <f t="shared" si="2"/>
        <v>5097492</v>
      </c>
      <c r="AE24" s="19"/>
      <c r="AF24" s="75">
        <v>0</v>
      </c>
      <c r="AG24" s="19"/>
      <c r="AH24" s="75">
        <v>0</v>
      </c>
      <c r="AI24" s="19"/>
      <c r="AJ24" s="75">
        <v>0</v>
      </c>
      <c r="AK24" s="19"/>
      <c r="AL24" s="75">
        <f t="shared" si="3"/>
        <v>44632458</v>
      </c>
      <c r="AM24" s="19"/>
      <c r="AN24" s="30">
        <v>10</v>
      </c>
    </row>
    <row r="25" spans="1:40" ht="8.85" customHeight="1" x14ac:dyDescent="0.25">
      <c r="A25" s="37"/>
      <c r="B25" s="31"/>
      <c r="C25" s="11"/>
      <c r="D25" s="31"/>
      <c r="E25" s="31"/>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37"/>
    </row>
    <row r="26" spans="1:40" ht="8.85" customHeight="1" x14ac:dyDescent="0.25">
      <c r="A26" s="30">
        <v>11</v>
      </c>
      <c r="B26" s="31"/>
      <c r="C26" s="11" t="s">
        <v>99</v>
      </c>
      <c r="D26" s="31"/>
      <c r="E26" s="31"/>
      <c r="F26" s="19"/>
      <c r="G26" s="75">
        <v>248197</v>
      </c>
      <c r="H26" s="19"/>
      <c r="I26" s="75">
        <v>0</v>
      </c>
      <c r="J26" s="19"/>
      <c r="K26" s="75">
        <v>0</v>
      </c>
      <c r="L26" s="19"/>
      <c r="M26" s="75">
        <f t="shared" si="0"/>
        <v>248197</v>
      </c>
      <c r="N26" s="19"/>
      <c r="O26" s="75">
        <v>3544981</v>
      </c>
      <c r="P26" s="19"/>
      <c r="Q26" s="75">
        <v>234644</v>
      </c>
      <c r="R26" s="19"/>
      <c r="S26" s="75">
        <v>1360924</v>
      </c>
      <c r="T26" s="19"/>
      <c r="U26" s="75">
        <f t="shared" si="1"/>
        <v>5140549</v>
      </c>
      <c r="V26" s="19"/>
      <c r="W26" s="19"/>
      <c r="X26" s="75">
        <v>1230321</v>
      </c>
      <c r="Y26" s="19"/>
      <c r="Z26" s="75">
        <v>137471</v>
      </c>
      <c r="AA26" s="19"/>
      <c r="AB26" s="75">
        <v>427977</v>
      </c>
      <c r="AC26" s="19"/>
      <c r="AD26" s="75">
        <f t="shared" si="2"/>
        <v>1795769</v>
      </c>
      <c r="AE26" s="19"/>
      <c r="AF26" s="75">
        <v>0</v>
      </c>
      <c r="AG26" s="19"/>
      <c r="AH26" s="75">
        <v>0</v>
      </c>
      <c r="AI26" s="19"/>
      <c r="AJ26" s="75">
        <v>17419</v>
      </c>
      <c r="AK26" s="19"/>
      <c r="AL26" s="75">
        <f t="shared" si="3"/>
        <v>6953737</v>
      </c>
      <c r="AM26" s="19"/>
      <c r="AN26" s="30">
        <v>11</v>
      </c>
    </row>
    <row r="27" spans="1:40" ht="8.85" customHeight="1" x14ac:dyDescent="0.25">
      <c r="A27" s="30">
        <v>12</v>
      </c>
      <c r="B27" s="31"/>
      <c r="C27" s="11" t="s">
        <v>100</v>
      </c>
      <c r="D27" s="31"/>
      <c r="E27" s="31"/>
      <c r="F27" s="19"/>
      <c r="G27" s="75">
        <v>59072</v>
      </c>
      <c r="H27" s="19"/>
      <c r="I27" s="75">
        <v>0</v>
      </c>
      <c r="J27" s="19"/>
      <c r="K27" s="75">
        <v>0</v>
      </c>
      <c r="L27" s="19"/>
      <c r="M27" s="75">
        <f t="shared" si="0"/>
        <v>59072</v>
      </c>
      <c r="N27" s="19"/>
      <c r="O27" s="75">
        <v>369673</v>
      </c>
      <c r="P27" s="19"/>
      <c r="Q27" s="75">
        <v>0</v>
      </c>
      <c r="R27" s="19"/>
      <c r="S27" s="75">
        <v>318902</v>
      </c>
      <c r="T27" s="19"/>
      <c r="U27" s="75">
        <f t="shared" si="1"/>
        <v>688575</v>
      </c>
      <c r="V27" s="19"/>
      <c r="W27" s="19"/>
      <c r="X27" s="75">
        <v>146594</v>
      </c>
      <c r="Y27" s="19"/>
      <c r="Z27" s="75">
        <v>0</v>
      </c>
      <c r="AA27" s="19"/>
      <c r="AB27" s="75">
        <v>154023</v>
      </c>
      <c r="AC27" s="19"/>
      <c r="AD27" s="75">
        <f t="shared" si="2"/>
        <v>300617</v>
      </c>
      <c r="AE27" s="19"/>
      <c r="AF27" s="75">
        <v>0</v>
      </c>
      <c r="AG27" s="19"/>
      <c r="AH27" s="75">
        <v>0</v>
      </c>
      <c r="AI27" s="19"/>
      <c r="AJ27" s="75">
        <v>0</v>
      </c>
      <c r="AK27" s="19"/>
      <c r="AL27" s="75">
        <f t="shared" si="3"/>
        <v>989192</v>
      </c>
      <c r="AM27" s="19"/>
      <c r="AN27" s="30">
        <v>12</v>
      </c>
    </row>
    <row r="28" spans="1:40" ht="8.85" customHeight="1" x14ac:dyDescent="0.25">
      <c r="A28" s="30">
        <v>13</v>
      </c>
      <c r="B28" s="31"/>
      <c r="C28" s="11" t="s">
        <v>101</v>
      </c>
      <c r="D28" s="31"/>
      <c r="E28" s="31"/>
      <c r="F28" s="19"/>
      <c r="G28" s="75">
        <v>279922</v>
      </c>
      <c r="H28" s="19"/>
      <c r="I28" s="75">
        <v>7325701</v>
      </c>
      <c r="J28" s="19"/>
      <c r="K28" s="75">
        <v>0</v>
      </c>
      <c r="L28" s="19"/>
      <c r="M28" s="75">
        <f t="shared" si="0"/>
        <v>7605623</v>
      </c>
      <c r="N28" s="19"/>
      <c r="O28" s="75">
        <v>1978140</v>
      </c>
      <c r="P28" s="19"/>
      <c r="Q28" s="75">
        <v>0</v>
      </c>
      <c r="R28" s="19"/>
      <c r="S28" s="75">
        <v>2690141</v>
      </c>
      <c r="T28" s="19"/>
      <c r="U28" s="75">
        <f t="shared" si="1"/>
        <v>4668281</v>
      </c>
      <c r="V28" s="19"/>
      <c r="W28" s="19"/>
      <c r="X28" s="75">
        <v>2185999</v>
      </c>
      <c r="Y28" s="19"/>
      <c r="Z28" s="75">
        <v>0</v>
      </c>
      <c r="AA28" s="19"/>
      <c r="AB28" s="75">
        <v>1641912</v>
      </c>
      <c r="AC28" s="19"/>
      <c r="AD28" s="75">
        <f t="shared" si="2"/>
        <v>3827911</v>
      </c>
      <c r="AE28" s="19"/>
      <c r="AF28" s="75">
        <v>0</v>
      </c>
      <c r="AG28" s="19"/>
      <c r="AH28" s="75">
        <v>0</v>
      </c>
      <c r="AI28" s="19"/>
      <c r="AJ28" s="75">
        <v>0</v>
      </c>
      <c r="AK28" s="19"/>
      <c r="AL28" s="75">
        <f t="shared" si="3"/>
        <v>8496192</v>
      </c>
      <c r="AM28" s="19"/>
      <c r="AN28" s="30">
        <v>13</v>
      </c>
    </row>
    <row r="29" spans="1:40" ht="8.85" customHeight="1" x14ac:dyDescent="0.25">
      <c r="A29" s="30">
        <v>14</v>
      </c>
      <c r="B29" s="31"/>
      <c r="C29" s="11" t="s">
        <v>102</v>
      </c>
      <c r="D29" s="31"/>
      <c r="E29" s="31"/>
      <c r="F29" s="19"/>
      <c r="G29" s="75">
        <v>4414000</v>
      </c>
      <c r="H29" s="19"/>
      <c r="I29" s="75">
        <v>891714</v>
      </c>
      <c r="J29" s="19"/>
      <c r="K29" s="75">
        <v>0</v>
      </c>
      <c r="L29" s="19"/>
      <c r="M29" s="75">
        <f t="shared" si="0"/>
        <v>5305714</v>
      </c>
      <c r="N29" s="19"/>
      <c r="O29" s="75">
        <v>3381101</v>
      </c>
      <c r="P29" s="19"/>
      <c r="Q29" s="75">
        <v>0</v>
      </c>
      <c r="R29" s="19"/>
      <c r="S29" s="75">
        <v>1593022</v>
      </c>
      <c r="T29" s="19"/>
      <c r="U29" s="75">
        <f t="shared" si="1"/>
        <v>4974123</v>
      </c>
      <c r="V29" s="19"/>
      <c r="W29" s="19"/>
      <c r="X29" s="75">
        <v>121665</v>
      </c>
      <c r="Y29" s="19"/>
      <c r="Z29" s="75">
        <v>0</v>
      </c>
      <c r="AA29" s="19"/>
      <c r="AB29" s="75">
        <v>106962</v>
      </c>
      <c r="AC29" s="19"/>
      <c r="AD29" s="75">
        <f t="shared" si="2"/>
        <v>228627</v>
      </c>
      <c r="AE29" s="19"/>
      <c r="AF29" s="75">
        <v>0</v>
      </c>
      <c r="AG29" s="19"/>
      <c r="AH29" s="75">
        <v>0</v>
      </c>
      <c r="AI29" s="19"/>
      <c r="AJ29" s="75">
        <v>102964</v>
      </c>
      <c r="AK29" s="19"/>
      <c r="AL29" s="75">
        <f t="shared" si="3"/>
        <v>5305714</v>
      </c>
      <c r="AM29" s="19"/>
      <c r="AN29" s="30">
        <v>14</v>
      </c>
    </row>
    <row r="30" spans="1:40" ht="8.85" customHeight="1" x14ac:dyDescent="0.25">
      <c r="A30" s="30">
        <v>15</v>
      </c>
      <c r="B30" s="31"/>
      <c r="C30" s="11" t="s">
        <v>103</v>
      </c>
      <c r="D30" s="31"/>
      <c r="E30" s="31"/>
      <c r="F30" s="19"/>
      <c r="G30" s="75">
        <v>1187281</v>
      </c>
      <c r="H30" s="19"/>
      <c r="I30" s="75">
        <v>33437922</v>
      </c>
      <c r="J30" s="19"/>
      <c r="K30" s="75">
        <v>0</v>
      </c>
      <c r="L30" s="19"/>
      <c r="M30" s="75">
        <f t="shared" si="0"/>
        <v>34625203</v>
      </c>
      <c r="N30" s="19"/>
      <c r="O30" s="75">
        <v>12549139</v>
      </c>
      <c r="P30" s="19"/>
      <c r="Q30" s="75">
        <v>0</v>
      </c>
      <c r="R30" s="19"/>
      <c r="S30" s="75">
        <v>10792532</v>
      </c>
      <c r="T30" s="19"/>
      <c r="U30" s="75">
        <f t="shared" si="1"/>
        <v>23341671</v>
      </c>
      <c r="V30" s="19"/>
      <c r="W30" s="19"/>
      <c r="X30" s="75">
        <v>5563088</v>
      </c>
      <c r="Y30" s="19"/>
      <c r="Z30" s="75">
        <v>0</v>
      </c>
      <c r="AA30" s="19"/>
      <c r="AB30" s="75">
        <v>5718160</v>
      </c>
      <c r="AC30" s="19"/>
      <c r="AD30" s="75">
        <f t="shared" si="2"/>
        <v>11281248</v>
      </c>
      <c r="AE30" s="19"/>
      <c r="AF30" s="75">
        <v>0</v>
      </c>
      <c r="AG30" s="19"/>
      <c r="AH30" s="75">
        <v>0</v>
      </c>
      <c r="AI30" s="19"/>
      <c r="AJ30" s="75">
        <v>0</v>
      </c>
      <c r="AK30" s="19"/>
      <c r="AL30" s="75">
        <f t="shared" si="3"/>
        <v>34622919</v>
      </c>
      <c r="AM30" s="19"/>
      <c r="AN30" s="30">
        <v>15</v>
      </c>
    </row>
    <row r="31" spans="1:40" ht="8.85" customHeight="1" x14ac:dyDescent="0.25">
      <c r="A31" s="37"/>
      <c r="B31" s="31"/>
      <c r="C31" s="11"/>
      <c r="D31" s="31"/>
      <c r="E31" s="31"/>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37"/>
    </row>
    <row r="32" spans="1:40" ht="8.85" customHeight="1" x14ac:dyDescent="0.25">
      <c r="A32" s="30">
        <v>16</v>
      </c>
      <c r="B32" s="31"/>
      <c r="C32" s="11" t="s">
        <v>104</v>
      </c>
      <c r="D32" s="31"/>
      <c r="E32" s="31"/>
      <c r="F32" s="19"/>
      <c r="G32" s="75">
        <v>0</v>
      </c>
      <c r="H32" s="19"/>
      <c r="I32" s="75">
        <v>13551431</v>
      </c>
      <c r="J32" s="19"/>
      <c r="K32" s="75">
        <v>655550</v>
      </c>
      <c r="L32" s="19"/>
      <c r="M32" s="75">
        <f t="shared" si="0"/>
        <v>14206981</v>
      </c>
      <c r="N32" s="19"/>
      <c r="O32" s="75">
        <v>3381500</v>
      </c>
      <c r="P32" s="19"/>
      <c r="Q32" s="75">
        <v>1808560</v>
      </c>
      <c r="R32" s="19"/>
      <c r="S32" s="75">
        <v>3147390</v>
      </c>
      <c r="T32" s="19"/>
      <c r="U32" s="75">
        <f t="shared" si="1"/>
        <v>8337450</v>
      </c>
      <c r="V32" s="19"/>
      <c r="W32" s="19"/>
      <c r="X32" s="75">
        <v>3577974</v>
      </c>
      <c r="Y32" s="19"/>
      <c r="Z32" s="75">
        <v>784292</v>
      </c>
      <c r="AA32" s="19"/>
      <c r="AB32" s="75">
        <v>1507265</v>
      </c>
      <c r="AC32" s="19"/>
      <c r="AD32" s="75">
        <f t="shared" si="2"/>
        <v>5869531</v>
      </c>
      <c r="AE32" s="19"/>
      <c r="AF32" s="75">
        <v>0</v>
      </c>
      <c r="AG32" s="19"/>
      <c r="AH32" s="75">
        <v>0</v>
      </c>
      <c r="AI32" s="19"/>
      <c r="AJ32" s="75">
        <v>0</v>
      </c>
      <c r="AK32" s="19"/>
      <c r="AL32" s="75">
        <f t="shared" si="3"/>
        <v>14206981</v>
      </c>
      <c r="AM32" s="19"/>
      <c r="AN32" s="30">
        <v>16</v>
      </c>
    </row>
    <row r="33" spans="1:40" ht="8.85" customHeight="1" x14ac:dyDescent="0.25">
      <c r="A33" s="30">
        <v>17</v>
      </c>
      <c r="B33" s="31"/>
      <c r="C33" s="11" t="s">
        <v>105</v>
      </c>
      <c r="D33" s="31"/>
      <c r="E33" s="31"/>
      <c r="F33" s="19"/>
      <c r="G33" s="75">
        <v>0</v>
      </c>
      <c r="H33" s="19"/>
      <c r="I33" s="75">
        <v>5463470</v>
      </c>
      <c r="J33" s="19"/>
      <c r="K33" s="75">
        <v>0</v>
      </c>
      <c r="L33" s="19"/>
      <c r="M33" s="75">
        <f t="shared" si="0"/>
        <v>5463470</v>
      </c>
      <c r="N33" s="19"/>
      <c r="O33" s="75">
        <v>2131640</v>
      </c>
      <c r="P33" s="19"/>
      <c r="Q33" s="75">
        <v>0</v>
      </c>
      <c r="R33" s="19"/>
      <c r="S33" s="75">
        <v>1050872</v>
      </c>
      <c r="T33" s="19"/>
      <c r="U33" s="75">
        <f t="shared" si="1"/>
        <v>3182512</v>
      </c>
      <c r="V33" s="19"/>
      <c r="W33" s="19"/>
      <c r="X33" s="75">
        <v>1079548</v>
      </c>
      <c r="Y33" s="19"/>
      <c r="Z33" s="75">
        <v>0</v>
      </c>
      <c r="AA33" s="19"/>
      <c r="AB33" s="75">
        <v>1201410</v>
      </c>
      <c r="AC33" s="19"/>
      <c r="AD33" s="75">
        <f t="shared" si="2"/>
        <v>2280958</v>
      </c>
      <c r="AE33" s="19"/>
      <c r="AF33" s="75">
        <v>0</v>
      </c>
      <c r="AG33" s="19"/>
      <c r="AH33" s="75">
        <v>0</v>
      </c>
      <c r="AI33" s="19"/>
      <c r="AJ33" s="75">
        <v>0</v>
      </c>
      <c r="AK33" s="19"/>
      <c r="AL33" s="75">
        <f t="shared" si="3"/>
        <v>5463470</v>
      </c>
      <c r="AM33" s="19"/>
      <c r="AN33" s="30">
        <v>17</v>
      </c>
    </row>
    <row r="34" spans="1:40" ht="8.85" customHeight="1" x14ac:dyDescent="0.25">
      <c r="A34" s="30">
        <v>18</v>
      </c>
      <c r="B34" s="31"/>
      <c r="C34" s="11" t="s">
        <v>106</v>
      </c>
      <c r="D34" s="31"/>
      <c r="E34" s="31"/>
      <c r="F34" s="19"/>
      <c r="G34" s="75">
        <v>0</v>
      </c>
      <c r="H34" s="19"/>
      <c r="I34" s="75">
        <v>2139917</v>
      </c>
      <c r="J34" s="19"/>
      <c r="K34" s="75">
        <v>0</v>
      </c>
      <c r="L34" s="19"/>
      <c r="M34" s="75">
        <f t="shared" si="0"/>
        <v>2139917</v>
      </c>
      <c r="N34" s="19"/>
      <c r="O34" s="75">
        <v>864706</v>
      </c>
      <c r="P34" s="19"/>
      <c r="Q34" s="75">
        <v>0</v>
      </c>
      <c r="R34" s="19"/>
      <c r="S34" s="75">
        <v>399825</v>
      </c>
      <c r="T34" s="19"/>
      <c r="U34" s="75">
        <f t="shared" si="1"/>
        <v>1264531</v>
      </c>
      <c r="V34" s="19"/>
      <c r="W34" s="19"/>
      <c r="X34" s="75">
        <v>432286</v>
      </c>
      <c r="Y34" s="19"/>
      <c r="Z34" s="75">
        <v>0</v>
      </c>
      <c r="AA34" s="19"/>
      <c r="AB34" s="75">
        <v>443100</v>
      </c>
      <c r="AC34" s="19"/>
      <c r="AD34" s="75">
        <f t="shared" si="2"/>
        <v>875386</v>
      </c>
      <c r="AE34" s="19"/>
      <c r="AF34" s="75">
        <v>0</v>
      </c>
      <c r="AG34" s="19"/>
      <c r="AH34" s="75">
        <v>0</v>
      </c>
      <c r="AI34" s="19"/>
      <c r="AJ34" s="75">
        <v>0</v>
      </c>
      <c r="AK34" s="19"/>
      <c r="AL34" s="75">
        <f t="shared" si="3"/>
        <v>2139917</v>
      </c>
      <c r="AM34" s="19"/>
      <c r="AN34" s="30">
        <v>18</v>
      </c>
    </row>
    <row r="35" spans="1:40" ht="8.85" customHeight="1" x14ac:dyDescent="0.25">
      <c r="A35" s="30">
        <v>19</v>
      </c>
      <c r="B35" s="31"/>
      <c r="C35" s="11" t="s">
        <v>107</v>
      </c>
      <c r="D35" s="31"/>
      <c r="E35" s="31"/>
      <c r="F35" s="19"/>
      <c r="G35" s="75">
        <v>273563</v>
      </c>
      <c r="H35" s="19"/>
      <c r="I35" s="75">
        <v>18476137</v>
      </c>
      <c r="J35" s="19"/>
      <c r="K35" s="75">
        <v>0</v>
      </c>
      <c r="L35" s="19"/>
      <c r="M35" s="75">
        <f t="shared" si="0"/>
        <v>18749700</v>
      </c>
      <c r="N35" s="19"/>
      <c r="O35" s="75">
        <v>4099350</v>
      </c>
      <c r="P35" s="19"/>
      <c r="Q35" s="75">
        <v>2001925</v>
      </c>
      <c r="R35" s="19"/>
      <c r="S35" s="75">
        <v>5189353</v>
      </c>
      <c r="T35" s="19"/>
      <c r="U35" s="75">
        <f t="shared" si="1"/>
        <v>11290628</v>
      </c>
      <c r="V35" s="19"/>
      <c r="W35" s="19"/>
      <c r="X35" s="75">
        <v>4340712</v>
      </c>
      <c r="Y35" s="19"/>
      <c r="Z35" s="75">
        <v>1357588</v>
      </c>
      <c r="AA35" s="19"/>
      <c r="AB35" s="75">
        <v>1760772</v>
      </c>
      <c r="AC35" s="19"/>
      <c r="AD35" s="75">
        <f t="shared" si="2"/>
        <v>7459072</v>
      </c>
      <c r="AE35" s="19"/>
      <c r="AF35" s="75">
        <v>0</v>
      </c>
      <c r="AG35" s="19"/>
      <c r="AH35" s="75">
        <v>0</v>
      </c>
      <c r="AI35" s="19"/>
      <c r="AJ35" s="75">
        <v>0</v>
      </c>
      <c r="AK35" s="19"/>
      <c r="AL35" s="75">
        <f t="shared" si="3"/>
        <v>18749700</v>
      </c>
      <c r="AM35" s="19"/>
      <c r="AN35" s="30">
        <v>19</v>
      </c>
    </row>
    <row r="36" spans="1:40" ht="8.85" customHeight="1" x14ac:dyDescent="0.25">
      <c r="A36" s="30">
        <v>20</v>
      </c>
      <c r="B36" s="31"/>
      <c r="C36" s="11" t="s">
        <v>108</v>
      </c>
      <c r="D36" s="31"/>
      <c r="E36" s="31"/>
      <c r="F36" s="19"/>
      <c r="G36" s="75">
        <v>9661361</v>
      </c>
      <c r="H36" s="19"/>
      <c r="I36" s="75">
        <v>10088892</v>
      </c>
      <c r="J36" s="19"/>
      <c r="K36" s="75">
        <v>0</v>
      </c>
      <c r="L36" s="19"/>
      <c r="M36" s="75">
        <f t="shared" si="0"/>
        <v>19750253</v>
      </c>
      <c r="N36" s="19"/>
      <c r="O36" s="75">
        <v>8772690</v>
      </c>
      <c r="P36" s="19"/>
      <c r="Q36" s="75">
        <v>5043639</v>
      </c>
      <c r="R36" s="19"/>
      <c r="S36" s="75">
        <v>2105224</v>
      </c>
      <c r="T36" s="19"/>
      <c r="U36" s="75">
        <f t="shared" si="1"/>
        <v>15921553</v>
      </c>
      <c r="V36" s="19"/>
      <c r="W36" s="19"/>
      <c r="X36" s="75">
        <v>2417163</v>
      </c>
      <c r="Y36" s="19"/>
      <c r="Z36" s="75">
        <v>319678</v>
      </c>
      <c r="AA36" s="19"/>
      <c r="AB36" s="75">
        <v>291617</v>
      </c>
      <c r="AC36" s="19"/>
      <c r="AD36" s="75">
        <f t="shared" si="2"/>
        <v>3028458</v>
      </c>
      <c r="AE36" s="19"/>
      <c r="AF36" s="75">
        <v>0</v>
      </c>
      <c r="AG36" s="19"/>
      <c r="AH36" s="75">
        <v>0</v>
      </c>
      <c r="AI36" s="19"/>
      <c r="AJ36" s="75">
        <v>193361</v>
      </c>
      <c r="AK36" s="19"/>
      <c r="AL36" s="75">
        <f t="shared" si="3"/>
        <v>19143372</v>
      </c>
      <c r="AM36" s="19"/>
      <c r="AN36" s="30">
        <v>20</v>
      </c>
    </row>
    <row r="37" spans="1:40" ht="8.85" customHeight="1" x14ac:dyDescent="0.25">
      <c r="A37" s="37"/>
      <c r="B37" s="31"/>
      <c r="C37" s="11"/>
      <c r="D37" s="31"/>
      <c r="E37" s="31"/>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37"/>
    </row>
    <row r="38" spans="1:40" ht="8.85" customHeight="1" x14ac:dyDescent="0.25">
      <c r="A38" s="30">
        <v>21</v>
      </c>
      <c r="B38" s="31"/>
      <c r="C38" s="11" t="s">
        <v>109</v>
      </c>
      <c r="D38" s="31"/>
      <c r="E38" s="31"/>
      <c r="F38" s="19"/>
      <c r="G38" s="75">
        <v>23840273</v>
      </c>
      <c r="H38" s="19"/>
      <c r="I38" s="75">
        <v>8515610</v>
      </c>
      <c r="J38" s="19"/>
      <c r="K38" s="75">
        <v>0</v>
      </c>
      <c r="L38" s="19"/>
      <c r="M38" s="75">
        <f t="shared" si="0"/>
        <v>32355883</v>
      </c>
      <c r="N38" s="19"/>
      <c r="O38" s="75">
        <v>3231926</v>
      </c>
      <c r="P38" s="19"/>
      <c r="Q38" s="75">
        <v>0</v>
      </c>
      <c r="R38" s="19"/>
      <c r="S38" s="75">
        <v>24804059</v>
      </c>
      <c r="T38" s="19"/>
      <c r="U38" s="75">
        <f t="shared" si="1"/>
        <v>28035985</v>
      </c>
      <c r="V38" s="19"/>
      <c r="W38" s="19"/>
      <c r="X38" s="75">
        <v>3255673</v>
      </c>
      <c r="Y38" s="19"/>
      <c r="Z38" s="75">
        <v>0</v>
      </c>
      <c r="AA38" s="19"/>
      <c r="AB38" s="75">
        <v>746087</v>
      </c>
      <c r="AC38" s="19"/>
      <c r="AD38" s="75">
        <f t="shared" si="2"/>
        <v>4001760</v>
      </c>
      <c r="AE38" s="19"/>
      <c r="AF38" s="75">
        <v>0</v>
      </c>
      <c r="AG38" s="19"/>
      <c r="AH38" s="75">
        <v>0</v>
      </c>
      <c r="AI38" s="19"/>
      <c r="AJ38" s="75">
        <v>258334</v>
      </c>
      <c r="AK38" s="19"/>
      <c r="AL38" s="75">
        <f t="shared" si="3"/>
        <v>32296079</v>
      </c>
      <c r="AM38" s="19"/>
      <c r="AN38" s="30">
        <v>21</v>
      </c>
    </row>
    <row r="39" spans="1:40" ht="8.85" customHeight="1" x14ac:dyDescent="0.25">
      <c r="A39" s="30">
        <v>22</v>
      </c>
      <c r="B39" s="31"/>
      <c r="C39" s="11" t="s">
        <v>110</v>
      </c>
      <c r="D39" s="31"/>
      <c r="E39" s="31"/>
      <c r="F39" s="19"/>
      <c r="G39" s="75">
        <v>367978</v>
      </c>
      <c r="H39" s="19"/>
      <c r="I39" s="75">
        <v>1643980</v>
      </c>
      <c r="J39" s="19"/>
      <c r="K39" s="75">
        <v>0</v>
      </c>
      <c r="L39" s="19"/>
      <c r="M39" s="75">
        <f t="shared" si="0"/>
        <v>2011958</v>
      </c>
      <c r="N39" s="19"/>
      <c r="O39" s="75">
        <v>845827</v>
      </c>
      <c r="P39" s="19"/>
      <c r="Q39" s="75">
        <v>0</v>
      </c>
      <c r="R39" s="19"/>
      <c r="S39" s="75">
        <v>568779</v>
      </c>
      <c r="T39" s="19"/>
      <c r="U39" s="75">
        <f t="shared" si="1"/>
        <v>1414606</v>
      </c>
      <c r="V39" s="19"/>
      <c r="W39" s="19"/>
      <c r="X39" s="75">
        <v>520866</v>
      </c>
      <c r="Y39" s="19"/>
      <c r="Z39" s="75">
        <v>0</v>
      </c>
      <c r="AA39" s="19"/>
      <c r="AB39" s="75">
        <v>76486</v>
      </c>
      <c r="AC39" s="19"/>
      <c r="AD39" s="75">
        <f t="shared" si="2"/>
        <v>597352</v>
      </c>
      <c r="AE39" s="19"/>
      <c r="AF39" s="75">
        <v>0</v>
      </c>
      <c r="AG39" s="19"/>
      <c r="AH39" s="75">
        <v>0</v>
      </c>
      <c r="AI39" s="19"/>
      <c r="AJ39" s="75">
        <v>0</v>
      </c>
      <c r="AK39" s="19"/>
      <c r="AL39" s="75">
        <f t="shared" si="3"/>
        <v>2011958</v>
      </c>
      <c r="AM39" s="19"/>
      <c r="AN39" s="30">
        <v>22</v>
      </c>
    </row>
    <row r="40" spans="1:40" ht="8.85" customHeight="1" x14ac:dyDescent="0.25">
      <c r="A40" s="30">
        <v>23</v>
      </c>
      <c r="B40" s="31"/>
      <c r="C40" s="11" t="s">
        <v>111</v>
      </c>
      <c r="D40" s="31"/>
      <c r="E40" s="31"/>
      <c r="F40" s="19"/>
      <c r="G40" s="75">
        <v>10699510</v>
      </c>
      <c r="H40" s="19"/>
      <c r="I40" s="75">
        <v>68884380</v>
      </c>
      <c r="J40" s="19"/>
      <c r="K40" s="75">
        <v>0</v>
      </c>
      <c r="L40" s="19"/>
      <c r="M40" s="75">
        <f t="shared" si="0"/>
        <v>79583890</v>
      </c>
      <c r="N40" s="19"/>
      <c r="O40" s="75">
        <v>10428276</v>
      </c>
      <c r="P40" s="19"/>
      <c r="Q40" s="75">
        <v>4825780</v>
      </c>
      <c r="R40" s="19"/>
      <c r="S40" s="75">
        <v>47473791</v>
      </c>
      <c r="T40" s="19"/>
      <c r="U40" s="75">
        <f t="shared" si="1"/>
        <v>62727847</v>
      </c>
      <c r="V40" s="19"/>
      <c r="W40" s="19"/>
      <c r="X40" s="75">
        <v>3147945</v>
      </c>
      <c r="Y40" s="19"/>
      <c r="Z40" s="75">
        <v>1811721</v>
      </c>
      <c r="AA40" s="19"/>
      <c r="AB40" s="75">
        <v>11338840</v>
      </c>
      <c r="AC40" s="19"/>
      <c r="AD40" s="75">
        <f t="shared" si="2"/>
        <v>16298506</v>
      </c>
      <c r="AE40" s="19"/>
      <c r="AF40" s="75">
        <v>0</v>
      </c>
      <c r="AG40" s="19"/>
      <c r="AH40" s="75">
        <v>0</v>
      </c>
      <c r="AI40" s="19"/>
      <c r="AJ40" s="75">
        <v>384856</v>
      </c>
      <c r="AK40" s="19"/>
      <c r="AL40" s="75">
        <f t="shared" si="3"/>
        <v>79411209</v>
      </c>
      <c r="AM40" s="19"/>
      <c r="AN40" s="30">
        <v>23</v>
      </c>
    </row>
    <row r="41" spans="1:40" ht="8.85" customHeight="1" x14ac:dyDescent="0.25">
      <c r="A41" s="30">
        <v>24</v>
      </c>
      <c r="B41" s="31"/>
      <c r="C41" s="11" t="s">
        <v>112</v>
      </c>
      <c r="D41" s="31"/>
      <c r="E41" s="31"/>
      <c r="F41" s="19"/>
      <c r="G41" s="75">
        <v>55940219</v>
      </c>
      <c r="H41" s="19"/>
      <c r="I41" s="75">
        <v>77812952</v>
      </c>
      <c r="J41" s="19"/>
      <c r="K41" s="75">
        <v>0</v>
      </c>
      <c r="L41" s="19"/>
      <c r="M41" s="75">
        <f t="shared" si="0"/>
        <v>133753171</v>
      </c>
      <c r="N41" s="19"/>
      <c r="O41" s="75">
        <v>0</v>
      </c>
      <c r="P41" s="19"/>
      <c r="Q41" s="75">
        <v>2050823</v>
      </c>
      <c r="R41" s="19"/>
      <c r="S41" s="75">
        <v>104296998</v>
      </c>
      <c r="T41" s="19"/>
      <c r="U41" s="75">
        <f t="shared" si="1"/>
        <v>106347821</v>
      </c>
      <c r="V41" s="19"/>
      <c r="W41" s="19"/>
      <c r="X41" s="75">
        <v>0</v>
      </c>
      <c r="Y41" s="19"/>
      <c r="Z41" s="75">
        <v>1238592</v>
      </c>
      <c r="AA41" s="19"/>
      <c r="AB41" s="75">
        <v>26166758</v>
      </c>
      <c r="AC41" s="19"/>
      <c r="AD41" s="75">
        <f t="shared" si="2"/>
        <v>27405350</v>
      </c>
      <c r="AE41" s="19"/>
      <c r="AF41" s="75">
        <v>0</v>
      </c>
      <c r="AG41" s="19"/>
      <c r="AH41" s="75">
        <v>0</v>
      </c>
      <c r="AI41" s="19"/>
      <c r="AJ41" s="75">
        <v>0</v>
      </c>
      <c r="AK41" s="19"/>
      <c r="AL41" s="75">
        <f t="shared" si="3"/>
        <v>133753171</v>
      </c>
      <c r="AM41" s="19"/>
      <c r="AN41" s="30">
        <v>24</v>
      </c>
    </row>
    <row r="42" spans="1:40" ht="8.85" customHeight="1" x14ac:dyDescent="0.25">
      <c r="A42" s="30">
        <v>25</v>
      </c>
      <c r="B42" s="31"/>
      <c r="C42" s="11" t="s">
        <v>113</v>
      </c>
      <c r="D42" s="31"/>
      <c r="E42" s="31"/>
      <c r="F42" s="19"/>
      <c r="G42" s="75">
        <v>0</v>
      </c>
      <c r="H42" s="19"/>
      <c r="I42" s="75">
        <v>1109012</v>
      </c>
      <c r="J42" s="19"/>
      <c r="K42" s="75">
        <v>0</v>
      </c>
      <c r="L42" s="19"/>
      <c r="M42" s="75">
        <f t="shared" si="0"/>
        <v>1109012</v>
      </c>
      <c r="N42" s="19"/>
      <c r="O42" s="75">
        <v>600133</v>
      </c>
      <c r="P42" s="19"/>
      <c r="Q42" s="75">
        <v>0</v>
      </c>
      <c r="R42" s="19"/>
      <c r="S42" s="75">
        <v>137359</v>
      </c>
      <c r="T42" s="19"/>
      <c r="U42" s="75">
        <f t="shared" si="1"/>
        <v>737492</v>
      </c>
      <c r="V42" s="19"/>
      <c r="W42" s="19"/>
      <c r="X42" s="75">
        <v>333402</v>
      </c>
      <c r="Y42" s="19"/>
      <c r="Z42" s="75">
        <v>0</v>
      </c>
      <c r="AA42" s="19"/>
      <c r="AB42" s="75">
        <v>38118</v>
      </c>
      <c r="AC42" s="19"/>
      <c r="AD42" s="75">
        <f t="shared" si="2"/>
        <v>371520</v>
      </c>
      <c r="AE42" s="19"/>
      <c r="AF42" s="75">
        <v>0</v>
      </c>
      <c r="AG42" s="19"/>
      <c r="AH42" s="75">
        <v>0</v>
      </c>
      <c r="AI42" s="19"/>
      <c r="AJ42" s="75">
        <v>0</v>
      </c>
      <c r="AK42" s="19"/>
      <c r="AL42" s="75">
        <f t="shared" si="3"/>
        <v>1109012</v>
      </c>
      <c r="AM42" s="19"/>
      <c r="AN42" s="30">
        <v>25</v>
      </c>
    </row>
    <row r="43" spans="1:40" ht="8.85" customHeight="1" x14ac:dyDescent="0.25">
      <c r="A43" s="37"/>
      <c r="B43" s="31"/>
      <c r="C43" s="11"/>
      <c r="D43" s="31"/>
      <c r="E43" s="31"/>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37"/>
    </row>
    <row r="44" spans="1:40" ht="8.85" customHeight="1" x14ac:dyDescent="0.25">
      <c r="A44" s="30">
        <v>26</v>
      </c>
      <c r="B44" s="31"/>
      <c r="C44" s="11" t="s">
        <v>114</v>
      </c>
      <c r="D44" s="31"/>
      <c r="E44" s="31"/>
      <c r="F44" s="19"/>
      <c r="G44" s="75">
        <v>0</v>
      </c>
      <c r="H44" s="19"/>
      <c r="I44" s="75">
        <v>0</v>
      </c>
      <c r="J44" s="19"/>
      <c r="K44" s="75">
        <v>0</v>
      </c>
      <c r="L44" s="19"/>
      <c r="M44" s="75">
        <f t="shared" si="0"/>
        <v>0</v>
      </c>
      <c r="N44" s="19"/>
      <c r="O44" s="75">
        <v>1410000</v>
      </c>
      <c r="P44" s="19"/>
      <c r="Q44" s="75">
        <v>0</v>
      </c>
      <c r="R44" s="19"/>
      <c r="S44" s="75">
        <v>3271403</v>
      </c>
      <c r="T44" s="19"/>
      <c r="U44" s="75">
        <f t="shared" si="1"/>
        <v>4681403</v>
      </c>
      <c r="V44" s="19"/>
      <c r="W44" s="19"/>
      <c r="X44" s="75">
        <v>43500</v>
      </c>
      <c r="Y44" s="19"/>
      <c r="Z44" s="75">
        <v>0</v>
      </c>
      <c r="AA44" s="19"/>
      <c r="AB44" s="75">
        <v>1759887</v>
      </c>
      <c r="AC44" s="19"/>
      <c r="AD44" s="75">
        <f t="shared" si="2"/>
        <v>1803387</v>
      </c>
      <c r="AE44" s="19"/>
      <c r="AF44" s="75">
        <v>0</v>
      </c>
      <c r="AG44" s="19"/>
      <c r="AH44" s="75">
        <v>0</v>
      </c>
      <c r="AI44" s="19"/>
      <c r="AJ44" s="75">
        <v>0</v>
      </c>
      <c r="AK44" s="19"/>
      <c r="AL44" s="75">
        <f t="shared" si="3"/>
        <v>6484790</v>
      </c>
      <c r="AM44" s="19"/>
      <c r="AN44" s="30">
        <v>26</v>
      </c>
    </row>
    <row r="45" spans="1:40" ht="8.85" customHeight="1" x14ac:dyDescent="0.25">
      <c r="A45" s="30">
        <v>27</v>
      </c>
      <c r="B45" s="31"/>
      <c r="C45" s="11" t="s">
        <v>115</v>
      </c>
      <c r="D45" s="31"/>
      <c r="E45" s="31"/>
      <c r="F45" s="19"/>
      <c r="G45" s="75">
        <v>0</v>
      </c>
      <c r="H45" s="19"/>
      <c r="I45" s="75">
        <v>2888155</v>
      </c>
      <c r="J45" s="19"/>
      <c r="K45" s="75">
        <v>0</v>
      </c>
      <c r="L45" s="19"/>
      <c r="M45" s="75">
        <f t="shared" si="0"/>
        <v>2888155</v>
      </c>
      <c r="N45" s="19"/>
      <c r="O45" s="75">
        <v>1444892</v>
      </c>
      <c r="P45" s="19"/>
      <c r="Q45" s="75">
        <v>0</v>
      </c>
      <c r="R45" s="19"/>
      <c r="S45" s="75">
        <v>524753</v>
      </c>
      <c r="T45" s="19"/>
      <c r="U45" s="75">
        <f t="shared" si="1"/>
        <v>1969645</v>
      </c>
      <c r="V45" s="19"/>
      <c r="W45" s="19"/>
      <c r="X45" s="75">
        <v>650933</v>
      </c>
      <c r="Y45" s="19"/>
      <c r="Z45" s="75">
        <v>0</v>
      </c>
      <c r="AA45" s="19"/>
      <c r="AB45" s="75">
        <v>191437</v>
      </c>
      <c r="AC45" s="19"/>
      <c r="AD45" s="75">
        <f t="shared" si="2"/>
        <v>842370</v>
      </c>
      <c r="AE45" s="19"/>
      <c r="AF45" s="75">
        <v>0</v>
      </c>
      <c r="AG45" s="19"/>
      <c r="AH45" s="75">
        <v>0</v>
      </c>
      <c r="AI45" s="19"/>
      <c r="AJ45" s="75">
        <v>0</v>
      </c>
      <c r="AK45" s="19"/>
      <c r="AL45" s="75">
        <f t="shared" si="3"/>
        <v>2812015</v>
      </c>
      <c r="AM45" s="19"/>
      <c r="AN45" s="30">
        <v>27</v>
      </c>
    </row>
    <row r="46" spans="1:40" ht="8.85" customHeight="1" x14ac:dyDescent="0.25">
      <c r="A46" s="30">
        <v>28</v>
      </c>
      <c r="B46" s="31"/>
      <c r="C46" s="11" t="s">
        <v>116</v>
      </c>
      <c r="D46" s="31"/>
      <c r="E46" s="31"/>
      <c r="F46" s="19"/>
      <c r="G46" s="75">
        <v>84405</v>
      </c>
      <c r="H46" s="19"/>
      <c r="I46" s="75">
        <v>37428933</v>
      </c>
      <c r="J46" s="19"/>
      <c r="K46" s="75">
        <v>0</v>
      </c>
      <c r="L46" s="19"/>
      <c r="M46" s="75">
        <f t="shared" si="0"/>
        <v>37513338</v>
      </c>
      <c r="N46" s="19"/>
      <c r="O46" s="75">
        <v>1001007</v>
      </c>
      <c r="P46" s="19"/>
      <c r="Q46" s="75">
        <v>0</v>
      </c>
      <c r="R46" s="19"/>
      <c r="S46" s="75">
        <v>24756732</v>
      </c>
      <c r="T46" s="19"/>
      <c r="U46" s="75">
        <f t="shared" si="1"/>
        <v>25757739</v>
      </c>
      <c r="V46" s="19"/>
      <c r="W46" s="19"/>
      <c r="X46" s="75">
        <v>30410</v>
      </c>
      <c r="Y46" s="19"/>
      <c r="Z46" s="75">
        <v>0</v>
      </c>
      <c r="AA46" s="19"/>
      <c r="AB46" s="75">
        <v>13221279</v>
      </c>
      <c r="AC46" s="19"/>
      <c r="AD46" s="75">
        <f t="shared" si="2"/>
        <v>13251689</v>
      </c>
      <c r="AE46" s="19"/>
      <c r="AF46" s="75">
        <v>0</v>
      </c>
      <c r="AG46" s="19"/>
      <c r="AH46" s="75">
        <v>0</v>
      </c>
      <c r="AI46" s="19"/>
      <c r="AJ46" s="75">
        <v>105195</v>
      </c>
      <c r="AK46" s="19"/>
      <c r="AL46" s="75">
        <f t="shared" si="3"/>
        <v>39114623</v>
      </c>
      <c r="AM46" s="19"/>
      <c r="AN46" s="30">
        <v>28</v>
      </c>
    </row>
    <row r="47" spans="1:40" ht="8.85" customHeight="1" x14ac:dyDescent="0.25">
      <c r="A47" s="30">
        <v>29</v>
      </c>
      <c r="B47" s="31"/>
      <c r="C47" s="11" t="s">
        <v>117</v>
      </c>
      <c r="D47" s="31"/>
      <c r="E47" s="31"/>
      <c r="F47" s="19"/>
      <c r="G47" s="75">
        <v>0</v>
      </c>
      <c r="H47" s="19"/>
      <c r="I47" s="75">
        <v>1877765</v>
      </c>
      <c r="J47" s="19"/>
      <c r="K47" s="75">
        <v>0</v>
      </c>
      <c r="L47" s="19"/>
      <c r="M47" s="75">
        <f t="shared" si="0"/>
        <v>1877765</v>
      </c>
      <c r="N47" s="19"/>
      <c r="O47" s="75">
        <v>498591</v>
      </c>
      <c r="P47" s="19"/>
      <c r="Q47" s="75">
        <v>0</v>
      </c>
      <c r="R47" s="19"/>
      <c r="S47" s="75">
        <v>511001</v>
      </c>
      <c r="T47" s="19"/>
      <c r="U47" s="75">
        <f t="shared" si="1"/>
        <v>1009592</v>
      </c>
      <c r="V47" s="19"/>
      <c r="W47" s="19"/>
      <c r="X47" s="75">
        <v>494097</v>
      </c>
      <c r="Y47" s="19"/>
      <c r="Z47" s="75">
        <v>0</v>
      </c>
      <c r="AA47" s="19"/>
      <c r="AB47" s="75">
        <v>374076</v>
      </c>
      <c r="AC47" s="19"/>
      <c r="AD47" s="75">
        <f t="shared" si="2"/>
        <v>868173</v>
      </c>
      <c r="AE47" s="19"/>
      <c r="AF47" s="75">
        <v>0</v>
      </c>
      <c r="AG47" s="19"/>
      <c r="AH47" s="75">
        <v>0</v>
      </c>
      <c r="AI47" s="19"/>
      <c r="AJ47" s="75">
        <v>0</v>
      </c>
      <c r="AK47" s="19"/>
      <c r="AL47" s="75">
        <f t="shared" si="3"/>
        <v>1877765</v>
      </c>
      <c r="AM47" s="19"/>
      <c r="AN47" s="30">
        <v>29</v>
      </c>
    </row>
    <row r="48" spans="1:40" ht="8.85" customHeight="1" x14ac:dyDescent="0.25">
      <c r="A48" s="30">
        <v>30</v>
      </c>
      <c r="B48" s="31"/>
      <c r="C48" s="11" t="s">
        <v>118</v>
      </c>
      <c r="D48" s="31"/>
      <c r="E48" s="31"/>
      <c r="F48" s="19"/>
      <c r="G48" s="75">
        <v>3707476</v>
      </c>
      <c r="H48" s="19"/>
      <c r="I48" s="75">
        <v>61094502</v>
      </c>
      <c r="J48" s="19"/>
      <c r="K48" s="75">
        <v>0</v>
      </c>
      <c r="L48" s="19"/>
      <c r="M48" s="75">
        <f t="shared" si="0"/>
        <v>64801978</v>
      </c>
      <c r="N48" s="19"/>
      <c r="O48" s="75">
        <v>10178100</v>
      </c>
      <c r="P48" s="19"/>
      <c r="Q48" s="75">
        <v>4018324</v>
      </c>
      <c r="R48" s="19"/>
      <c r="S48" s="75">
        <v>22281810</v>
      </c>
      <c r="T48" s="19"/>
      <c r="U48" s="75">
        <f t="shared" si="1"/>
        <v>36478234</v>
      </c>
      <c r="V48" s="19"/>
      <c r="W48" s="19"/>
      <c r="X48" s="75">
        <v>8740351</v>
      </c>
      <c r="Y48" s="19"/>
      <c r="Z48" s="75">
        <v>2978015</v>
      </c>
      <c r="AA48" s="19"/>
      <c r="AB48" s="75">
        <v>17097270</v>
      </c>
      <c r="AC48" s="19"/>
      <c r="AD48" s="75">
        <f t="shared" si="2"/>
        <v>28815636</v>
      </c>
      <c r="AE48" s="19"/>
      <c r="AF48" s="75">
        <v>0</v>
      </c>
      <c r="AG48" s="19"/>
      <c r="AH48" s="75">
        <v>0</v>
      </c>
      <c r="AI48" s="19"/>
      <c r="AJ48" s="75">
        <v>426877</v>
      </c>
      <c r="AK48" s="19"/>
      <c r="AL48" s="75">
        <f t="shared" si="3"/>
        <v>65720747</v>
      </c>
      <c r="AM48" s="19"/>
      <c r="AN48" s="30">
        <v>30</v>
      </c>
    </row>
    <row r="49" spans="1:40" ht="8.85" customHeight="1" x14ac:dyDescent="0.25">
      <c r="A49" s="37"/>
      <c r="B49" s="31"/>
      <c r="C49" s="11"/>
      <c r="D49" s="31"/>
      <c r="E49" s="31"/>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37"/>
    </row>
    <row r="50" spans="1:40" ht="8.85" customHeight="1" x14ac:dyDescent="0.25">
      <c r="A50" s="30">
        <v>31</v>
      </c>
      <c r="B50" s="31"/>
      <c r="C50" s="11" t="s">
        <v>119</v>
      </c>
      <c r="D50" s="31"/>
      <c r="E50" s="31"/>
      <c r="F50" s="19"/>
      <c r="G50" s="75">
        <v>520495</v>
      </c>
      <c r="H50" s="19"/>
      <c r="I50" s="75">
        <v>25728895</v>
      </c>
      <c r="J50" s="19"/>
      <c r="K50" s="75">
        <v>1656415</v>
      </c>
      <c r="L50" s="19"/>
      <c r="M50" s="75">
        <f t="shared" si="0"/>
        <v>27905805</v>
      </c>
      <c r="N50" s="19"/>
      <c r="O50" s="75">
        <v>10182807</v>
      </c>
      <c r="P50" s="19"/>
      <c r="Q50" s="75">
        <v>1397744</v>
      </c>
      <c r="R50" s="19"/>
      <c r="S50" s="75">
        <v>8423717</v>
      </c>
      <c r="T50" s="19"/>
      <c r="U50" s="75">
        <f t="shared" si="1"/>
        <v>20004268</v>
      </c>
      <c r="V50" s="19"/>
      <c r="W50" s="19"/>
      <c r="X50" s="75">
        <v>4195229</v>
      </c>
      <c r="Y50" s="19"/>
      <c r="Z50" s="75">
        <v>652361</v>
      </c>
      <c r="AA50" s="19"/>
      <c r="AB50" s="75">
        <v>2785232</v>
      </c>
      <c r="AC50" s="19"/>
      <c r="AD50" s="75">
        <f t="shared" si="2"/>
        <v>7632822</v>
      </c>
      <c r="AE50" s="19"/>
      <c r="AF50" s="75">
        <v>392335</v>
      </c>
      <c r="AG50" s="19"/>
      <c r="AH50" s="75">
        <v>0</v>
      </c>
      <c r="AI50" s="19"/>
      <c r="AJ50" s="75">
        <v>348147</v>
      </c>
      <c r="AK50" s="19"/>
      <c r="AL50" s="75">
        <f t="shared" si="3"/>
        <v>28377572</v>
      </c>
      <c r="AM50" s="19"/>
      <c r="AN50" s="30">
        <v>31</v>
      </c>
    </row>
    <row r="51" spans="1:40" ht="8.85" customHeight="1" x14ac:dyDescent="0.25">
      <c r="A51" s="30">
        <v>32</v>
      </c>
      <c r="B51" s="31"/>
      <c r="C51" s="11" t="s">
        <v>120</v>
      </c>
      <c r="D51" s="31"/>
      <c r="E51" s="31"/>
      <c r="F51" s="19"/>
      <c r="G51" s="75">
        <v>0</v>
      </c>
      <c r="H51" s="19"/>
      <c r="I51" s="75">
        <v>3791503</v>
      </c>
      <c r="J51" s="19"/>
      <c r="K51" s="75">
        <v>251915</v>
      </c>
      <c r="L51" s="19"/>
      <c r="M51" s="75">
        <f t="shared" si="0"/>
        <v>4043418</v>
      </c>
      <c r="N51" s="19"/>
      <c r="O51" s="75">
        <v>1792292</v>
      </c>
      <c r="P51" s="19"/>
      <c r="Q51" s="75">
        <v>13500</v>
      </c>
      <c r="R51" s="19"/>
      <c r="S51" s="75">
        <v>1408612</v>
      </c>
      <c r="T51" s="19"/>
      <c r="U51" s="75">
        <f t="shared" si="1"/>
        <v>3214404</v>
      </c>
      <c r="V51" s="19"/>
      <c r="W51" s="19"/>
      <c r="X51" s="75">
        <v>463281</v>
      </c>
      <c r="Y51" s="19"/>
      <c r="Z51" s="75">
        <v>10480</v>
      </c>
      <c r="AA51" s="19"/>
      <c r="AB51" s="75">
        <v>487623</v>
      </c>
      <c r="AC51" s="19"/>
      <c r="AD51" s="75">
        <f t="shared" si="2"/>
        <v>961384</v>
      </c>
      <c r="AE51" s="19"/>
      <c r="AF51" s="75">
        <v>0</v>
      </c>
      <c r="AG51" s="19"/>
      <c r="AH51" s="75">
        <v>0</v>
      </c>
      <c r="AI51" s="19"/>
      <c r="AJ51" s="75">
        <v>0</v>
      </c>
      <c r="AK51" s="19"/>
      <c r="AL51" s="75">
        <f t="shared" si="3"/>
        <v>4175788</v>
      </c>
      <c r="AM51" s="19"/>
      <c r="AN51" s="30">
        <v>32</v>
      </c>
    </row>
    <row r="52" spans="1:40" ht="8.85" customHeight="1" x14ac:dyDescent="0.25">
      <c r="A52" s="30">
        <v>33</v>
      </c>
      <c r="B52" s="31"/>
      <c r="C52" s="11" t="s">
        <v>121</v>
      </c>
      <c r="D52" s="31"/>
      <c r="E52" s="31"/>
      <c r="F52" s="19"/>
      <c r="G52" s="75">
        <v>0</v>
      </c>
      <c r="H52" s="19"/>
      <c r="I52" s="75">
        <v>5190358</v>
      </c>
      <c r="J52" s="19"/>
      <c r="K52" s="75">
        <v>0</v>
      </c>
      <c r="L52" s="19"/>
      <c r="M52" s="75">
        <f t="shared" si="0"/>
        <v>5190358</v>
      </c>
      <c r="N52" s="19"/>
      <c r="O52" s="75">
        <v>1439720</v>
      </c>
      <c r="P52" s="19"/>
      <c r="Q52" s="75">
        <v>0</v>
      </c>
      <c r="R52" s="19"/>
      <c r="S52" s="75">
        <v>1407475</v>
      </c>
      <c r="T52" s="19"/>
      <c r="U52" s="75">
        <f t="shared" si="1"/>
        <v>2847195</v>
      </c>
      <c r="V52" s="19"/>
      <c r="W52" s="19"/>
      <c r="X52" s="75">
        <v>419881</v>
      </c>
      <c r="Y52" s="19"/>
      <c r="Z52" s="75">
        <v>0</v>
      </c>
      <c r="AA52" s="19"/>
      <c r="AB52" s="75">
        <v>717261</v>
      </c>
      <c r="AC52" s="19"/>
      <c r="AD52" s="75">
        <f t="shared" si="2"/>
        <v>1137142</v>
      </c>
      <c r="AE52" s="19"/>
      <c r="AF52" s="75">
        <v>0</v>
      </c>
      <c r="AG52" s="19"/>
      <c r="AH52" s="75">
        <v>0</v>
      </c>
      <c r="AI52" s="19"/>
      <c r="AJ52" s="75">
        <v>0</v>
      </c>
      <c r="AK52" s="19"/>
      <c r="AL52" s="75">
        <f t="shared" si="3"/>
        <v>3984337</v>
      </c>
      <c r="AM52" s="19"/>
      <c r="AN52" s="30">
        <v>33</v>
      </c>
    </row>
    <row r="53" spans="1:40" ht="8.85" customHeight="1" x14ac:dyDescent="0.25">
      <c r="A53" s="30">
        <v>34</v>
      </c>
      <c r="B53" s="31"/>
      <c r="C53" s="11" t="s">
        <v>122</v>
      </c>
      <c r="D53" s="31"/>
      <c r="E53" s="31"/>
      <c r="F53" s="19"/>
      <c r="G53" s="75">
        <v>52312151</v>
      </c>
      <c r="H53" s="19"/>
      <c r="I53" s="75">
        <v>25828204</v>
      </c>
      <c r="J53" s="19"/>
      <c r="K53" s="75">
        <v>0</v>
      </c>
      <c r="L53" s="19"/>
      <c r="M53" s="75">
        <f t="shared" si="0"/>
        <v>78140355</v>
      </c>
      <c r="N53" s="19"/>
      <c r="O53" s="75">
        <v>14968067</v>
      </c>
      <c r="P53" s="19"/>
      <c r="Q53" s="75">
        <v>0</v>
      </c>
      <c r="R53" s="19"/>
      <c r="S53" s="75">
        <v>58087893</v>
      </c>
      <c r="T53" s="19"/>
      <c r="U53" s="75">
        <f t="shared" si="1"/>
        <v>73055960</v>
      </c>
      <c r="V53" s="19"/>
      <c r="W53" s="19"/>
      <c r="X53" s="75">
        <v>3839256</v>
      </c>
      <c r="Y53" s="19"/>
      <c r="Z53" s="75">
        <v>0</v>
      </c>
      <c r="AA53" s="19"/>
      <c r="AB53" s="75">
        <v>6279245</v>
      </c>
      <c r="AC53" s="19"/>
      <c r="AD53" s="75">
        <f t="shared" si="2"/>
        <v>10118501</v>
      </c>
      <c r="AE53" s="19"/>
      <c r="AF53" s="75">
        <v>0</v>
      </c>
      <c r="AG53" s="19"/>
      <c r="AH53" s="75">
        <v>0</v>
      </c>
      <c r="AI53" s="19"/>
      <c r="AJ53" s="75">
        <v>645891</v>
      </c>
      <c r="AK53" s="19"/>
      <c r="AL53" s="75">
        <f t="shared" si="3"/>
        <v>83820352</v>
      </c>
      <c r="AM53" s="19"/>
      <c r="AN53" s="30">
        <v>34</v>
      </c>
    </row>
    <row r="54" spans="1:40" ht="8.85" customHeight="1" x14ac:dyDescent="0.25">
      <c r="A54" s="30">
        <v>35</v>
      </c>
      <c r="B54" s="31"/>
      <c r="C54" s="11" t="s">
        <v>123</v>
      </c>
      <c r="D54" s="31"/>
      <c r="E54" s="31"/>
      <c r="F54" s="19"/>
      <c r="G54" s="75">
        <v>-1515106</v>
      </c>
      <c r="H54" s="19"/>
      <c r="I54" s="75">
        <v>141503174</v>
      </c>
      <c r="J54" s="19"/>
      <c r="K54" s="75">
        <v>0</v>
      </c>
      <c r="L54" s="19"/>
      <c r="M54" s="75">
        <f t="shared" si="0"/>
        <v>139988068</v>
      </c>
      <c r="N54" s="19"/>
      <c r="O54" s="75">
        <v>31918253</v>
      </c>
      <c r="P54" s="19"/>
      <c r="Q54" s="75">
        <v>16554249</v>
      </c>
      <c r="R54" s="19"/>
      <c r="S54" s="75">
        <v>42963207</v>
      </c>
      <c r="T54" s="19"/>
      <c r="U54" s="75">
        <f t="shared" si="1"/>
        <v>91435709</v>
      </c>
      <c r="V54" s="19"/>
      <c r="W54" s="19"/>
      <c r="X54" s="75">
        <v>14161163</v>
      </c>
      <c r="Y54" s="19"/>
      <c r="Z54" s="75">
        <v>7632655</v>
      </c>
      <c r="AA54" s="19"/>
      <c r="AB54" s="75">
        <v>27190496</v>
      </c>
      <c r="AC54" s="19"/>
      <c r="AD54" s="75">
        <f t="shared" si="2"/>
        <v>48984314</v>
      </c>
      <c r="AE54" s="19"/>
      <c r="AF54" s="75">
        <v>0</v>
      </c>
      <c r="AG54" s="19"/>
      <c r="AH54" s="75">
        <v>0</v>
      </c>
      <c r="AI54" s="19"/>
      <c r="AJ54" s="75">
        <v>234316</v>
      </c>
      <c r="AK54" s="19"/>
      <c r="AL54" s="75">
        <f t="shared" si="3"/>
        <v>140654339</v>
      </c>
      <c r="AM54" s="19"/>
      <c r="AN54" s="30">
        <v>35</v>
      </c>
    </row>
    <row r="55" spans="1:40" ht="8.85" customHeight="1" x14ac:dyDescent="0.25">
      <c r="A55" s="37"/>
      <c r="B55" s="31"/>
      <c r="C55" s="11"/>
      <c r="D55" s="31"/>
      <c r="E55" s="31"/>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37"/>
    </row>
    <row r="56" spans="1:40" ht="8.85" customHeight="1" x14ac:dyDescent="0.25">
      <c r="A56" s="30">
        <v>36</v>
      </c>
      <c r="B56" s="31"/>
      <c r="C56" s="11" t="s">
        <v>124</v>
      </c>
      <c r="D56" s="31"/>
      <c r="E56" s="31"/>
      <c r="F56" s="19"/>
      <c r="G56" s="75">
        <v>533547</v>
      </c>
      <c r="H56" s="19"/>
      <c r="I56" s="75">
        <v>3598911</v>
      </c>
      <c r="J56" s="19"/>
      <c r="K56" s="75">
        <v>0</v>
      </c>
      <c r="L56" s="19"/>
      <c r="M56" s="75">
        <f t="shared" si="0"/>
        <v>4132458</v>
      </c>
      <c r="N56" s="19"/>
      <c r="O56" s="75">
        <v>1424701</v>
      </c>
      <c r="P56" s="19"/>
      <c r="Q56" s="75">
        <v>0</v>
      </c>
      <c r="R56" s="19"/>
      <c r="S56" s="75">
        <v>1535457</v>
      </c>
      <c r="T56" s="19"/>
      <c r="U56" s="75">
        <f t="shared" si="1"/>
        <v>2960158</v>
      </c>
      <c r="V56" s="19"/>
      <c r="W56" s="19"/>
      <c r="X56" s="75">
        <v>785651</v>
      </c>
      <c r="Y56" s="19"/>
      <c r="Z56" s="75">
        <v>0</v>
      </c>
      <c r="AA56" s="19"/>
      <c r="AB56" s="75">
        <v>386649</v>
      </c>
      <c r="AC56" s="19"/>
      <c r="AD56" s="75">
        <f t="shared" si="2"/>
        <v>1172300</v>
      </c>
      <c r="AE56" s="19"/>
      <c r="AF56" s="75">
        <v>0</v>
      </c>
      <c r="AG56" s="19"/>
      <c r="AH56" s="75">
        <v>0</v>
      </c>
      <c r="AI56" s="19"/>
      <c r="AJ56" s="75">
        <v>0</v>
      </c>
      <c r="AK56" s="19"/>
      <c r="AL56" s="75">
        <f t="shared" si="3"/>
        <v>4132458</v>
      </c>
      <c r="AM56" s="19"/>
      <c r="AN56" s="30">
        <v>36</v>
      </c>
    </row>
    <row r="57" spans="1:40" ht="8.85" customHeight="1" x14ac:dyDescent="0.25">
      <c r="A57" s="30">
        <v>37</v>
      </c>
      <c r="B57" s="31"/>
      <c r="C57" s="11" t="s">
        <v>125</v>
      </c>
      <c r="D57" s="31"/>
      <c r="E57" s="31"/>
      <c r="F57" s="19"/>
      <c r="G57" s="75">
        <v>0</v>
      </c>
      <c r="H57" s="19"/>
      <c r="I57" s="75">
        <v>0</v>
      </c>
      <c r="J57" s="19"/>
      <c r="K57" s="75">
        <v>0</v>
      </c>
      <c r="L57" s="19"/>
      <c r="M57" s="75">
        <f t="shared" si="0"/>
        <v>0</v>
      </c>
      <c r="N57" s="19"/>
      <c r="O57" s="75">
        <v>0</v>
      </c>
      <c r="P57" s="19"/>
      <c r="Q57" s="75">
        <v>0</v>
      </c>
      <c r="R57" s="19"/>
      <c r="S57" s="75">
        <v>1032568</v>
      </c>
      <c r="T57" s="19"/>
      <c r="U57" s="75">
        <f t="shared" si="1"/>
        <v>1032568</v>
      </c>
      <c r="V57" s="19"/>
      <c r="W57" s="19"/>
      <c r="X57" s="75">
        <v>0</v>
      </c>
      <c r="Y57" s="19"/>
      <c r="Z57" s="75">
        <v>0</v>
      </c>
      <c r="AA57" s="19"/>
      <c r="AB57" s="75">
        <v>204016</v>
      </c>
      <c r="AC57" s="19"/>
      <c r="AD57" s="75">
        <f t="shared" si="2"/>
        <v>204016</v>
      </c>
      <c r="AE57" s="19"/>
      <c r="AF57" s="75">
        <v>0</v>
      </c>
      <c r="AG57" s="19"/>
      <c r="AH57" s="75">
        <v>0</v>
      </c>
      <c r="AI57" s="19"/>
      <c r="AJ57" s="75">
        <v>0</v>
      </c>
      <c r="AK57" s="19"/>
      <c r="AL57" s="75">
        <f t="shared" si="3"/>
        <v>1236584</v>
      </c>
      <c r="AM57" s="19"/>
      <c r="AN57" s="30">
        <v>37</v>
      </c>
    </row>
    <row r="58" spans="1:40" ht="8.85" customHeight="1" x14ac:dyDescent="0.25">
      <c r="A58" s="41">
        <v>38</v>
      </c>
      <c r="B58" s="31"/>
      <c r="C58" s="11" t="s">
        <v>126</v>
      </c>
      <c r="D58" s="31"/>
      <c r="E58" s="31"/>
      <c r="F58" s="19"/>
      <c r="G58" s="76">
        <v>0</v>
      </c>
      <c r="H58" s="19"/>
      <c r="I58" s="76">
        <v>0</v>
      </c>
      <c r="J58" s="19"/>
      <c r="K58" s="76">
        <v>0</v>
      </c>
      <c r="L58" s="19"/>
      <c r="M58" s="76">
        <f t="shared" si="0"/>
        <v>0</v>
      </c>
      <c r="N58" s="19"/>
      <c r="O58" s="76">
        <v>4923848</v>
      </c>
      <c r="P58" s="19"/>
      <c r="Q58" s="76">
        <v>0</v>
      </c>
      <c r="R58" s="19"/>
      <c r="S58" s="76">
        <v>1961882</v>
      </c>
      <c r="T58" s="19"/>
      <c r="U58" s="76">
        <f t="shared" si="1"/>
        <v>6885730</v>
      </c>
      <c r="V58" s="19"/>
      <c r="W58" s="19"/>
      <c r="X58" s="76">
        <v>2898874</v>
      </c>
      <c r="Y58" s="19"/>
      <c r="Z58" s="76">
        <v>0</v>
      </c>
      <c r="AA58" s="19"/>
      <c r="AB58" s="76">
        <v>916882</v>
      </c>
      <c r="AC58" s="19"/>
      <c r="AD58" s="76">
        <f t="shared" si="2"/>
        <v>3815756</v>
      </c>
      <c r="AE58" s="19"/>
      <c r="AF58" s="76">
        <v>0</v>
      </c>
      <c r="AG58" s="19"/>
      <c r="AH58" s="76">
        <v>0</v>
      </c>
      <c r="AI58" s="19"/>
      <c r="AJ58" s="76">
        <v>58900</v>
      </c>
      <c r="AK58" s="19"/>
      <c r="AL58" s="76">
        <f t="shared" si="3"/>
        <v>10760386</v>
      </c>
      <c r="AM58" s="19"/>
      <c r="AN58" s="41">
        <v>38</v>
      </c>
    </row>
    <row r="59" spans="1:40" ht="8.85" customHeight="1" x14ac:dyDescent="0.25">
      <c r="A59" s="31"/>
      <c r="B59" s="31"/>
      <c r="C59" s="30"/>
      <c r="D59" s="31"/>
      <c r="E59" s="31"/>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31"/>
    </row>
    <row r="60" spans="1:40" ht="8.85" customHeight="1" x14ac:dyDescent="0.25">
      <c r="A60" s="41">
        <f>A58</f>
        <v>38</v>
      </c>
      <c r="B60" s="31"/>
      <c r="C60" s="44" t="s">
        <v>68</v>
      </c>
      <c r="D60" s="31"/>
      <c r="E60" s="31"/>
      <c r="F60" s="19"/>
      <c r="G60" s="77">
        <f>SUM(G14:G58)</f>
        <v>244120110</v>
      </c>
      <c r="H60" s="19"/>
      <c r="I60" s="77">
        <f>SUM(I14:I58)</f>
        <v>689485883</v>
      </c>
      <c r="J60" s="19"/>
      <c r="K60" s="77">
        <f>SUM(K14:K58)</f>
        <v>2563880</v>
      </c>
      <c r="L60" s="19"/>
      <c r="M60" s="77">
        <f>SUM(M14:M58)</f>
        <v>936169873</v>
      </c>
      <c r="N60" s="19"/>
      <c r="O60" s="77">
        <f>SUM(O14:O58)</f>
        <v>178726285</v>
      </c>
      <c r="P60" s="19"/>
      <c r="Q60" s="77">
        <f>SUM(Q14:Q58)</f>
        <v>46885817</v>
      </c>
      <c r="R60" s="19"/>
      <c r="S60" s="77">
        <f>SUM(S14:S58)</f>
        <v>500225589</v>
      </c>
      <c r="T60" s="19"/>
      <c r="U60" s="77">
        <f>SUM(U14:U58)</f>
        <v>725837691</v>
      </c>
      <c r="V60" s="19"/>
      <c r="W60" s="19"/>
      <c r="X60" s="77">
        <f>SUM(X14:X58)</f>
        <v>83074078</v>
      </c>
      <c r="Y60" s="19"/>
      <c r="Z60" s="77">
        <f>SUM(Z14:Z58)</f>
        <v>19428914</v>
      </c>
      <c r="AA60" s="19"/>
      <c r="AB60" s="77">
        <f>SUM(AB14:AB58)</f>
        <v>154888056</v>
      </c>
      <c r="AC60" s="19"/>
      <c r="AD60" s="77">
        <f>SUM(AD14:AD58)</f>
        <v>257391048</v>
      </c>
      <c r="AE60" s="19"/>
      <c r="AF60" s="77">
        <f>SUM(AF14:AF58)</f>
        <v>392335</v>
      </c>
      <c r="AG60" s="19"/>
      <c r="AH60" s="77">
        <f>SUM(AH14:AH58)</f>
        <v>0</v>
      </c>
      <c r="AI60" s="19"/>
      <c r="AJ60" s="77">
        <f>SUM(AJ14:AJ58)</f>
        <v>8287003</v>
      </c>
      <c r="AK60" s="19"/>
      <c r="AL60" s="77">
        <f>SUM(AL14:AL58)</f>
        <v>991908077</v>
      </c>
      <c r="AM60" s="19"/>
      <c r="AN60" s="41">
        <f>AN58</f>
        <v>38</v>
      </c>
    </row>
    <row r="61" spans="1:40" ht="8.85" customHeight="1" x14ac:dyDescent="0.25">
      <c r="A61" s="19"/>
      <c r="B61" s="19"/>
      <c r="C61" s="11"/>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row>
    <row r="62" spans="1:40" ht="8.85" customHeight="1" x14ac:dyDescent="0.25">
      <c r="A62" s="19"/>
      <c r="B62" s="19"/>
      <c r="C62" s="11"/>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row>
    <row r="63" spans="1:40" ht="8.85" customHeight="1" x14ac:dyDescent="0.25">
      <c r="A63" s="19"/>
      <c r="B63" s="19"/>
      <c r="C63" s="11"/>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row>
    <row r="64" spans="1:40" ht="8.85" customHeight="1" x14ac:dyDescent="0.25">
      <c r="A64" s="19"/>
      <c r="B64" s="19"/>
      <c r="C64" s="11"/>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row>
    <row r="65" spans="1:42" ht="8.85" customHeight="1" x14ac:dyDescent="0.25">
      <c r="A65" s="19"/>
      <c r="B65" s="19"/>
      <c r="C65" s="11"/>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row>
    <row r="66" spans="1:42" ht="8.85" customHeight="1" x14ac:dyDescent="0.25">
      <c r="A66" s="19"/>
      <c r="B66" s="19"/>
      <c r="C66" s="11"/>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row>
    <row r="67" spans="1:42" ht="8.85" customHeight="1" x14ac:dyDescent="0.25">
      <c r="A67" s="19"/>
      <c r="B67" s="19"/>
      <c r="C67" s="11"/>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row>
    <row r="68" spans="1:42" ht="8.85" customHeight="1" x14ac:dyDescent="0.25">
      <c r="A68" s="19"/>
      <c r="B68" s="19"/>
      <c r="C68" s="11"/>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row>
    <row r="69" spans="1:42" ht="8.85" customHeight="1" x14ac:dyDescent="0.25">
      <c r="A69" s="19"/>
      <c r="B69" s="19"/>
      <c r="C69" s="11"/>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row>
    <row r="70" spans="1:42" ht="10.35" customHeight="1" x14ac:dyDescent="0.25">
      <c r="A70" s="19"/>
      <c r="B70" s="19"/>
      <c r="C70" s="11"/>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row>
    <row r="71" spans="1:42" ht="8.85" customHeight="1" x14ac:dyDescent="0.25">
      <c r="A71" s="19"/>
      <c r="B71" s="19"/>
      <c r="C71" s="11"/>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row>
    <row r="72" spans="1:42" ht="8.85" customHeight="1" x14ac:dyDescent="0.25">
      <c r="A72" s="19"/>
      <c r="B72" s="19"/>
      <c r="C72" s="11"/>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row>
    <row r="73" spans="1:42" ht="8.85" customHeight="1" x14ac:dyDescent="0.25">
      <c r="A73" s="19"/>
      <c r="B73" s="19"/>
      <c r="C73" s="11"/>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row>
    <row r="74" spans="1:42" ht="8.85" customHeight="1" x14ac:dyDescent="0.25">
      <c r="A74" s="19"/>
      <c r="B74" s="19"/>
      <c r="C74" s="11"/>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row>
    <row r="75" spans="1:42" s="79" customFormat="1" ht="10.5" customHeight="1" x14ac:dyDescent="0.25">
      <c r="A75" s="18" t="s">
        <v>634</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P75" s="72" t="s">
        <v>635</v>
      </c>
    </row>
    <row r="76" spans="1:42" s="15" customFormat="1" ht="10.5" customHeight="1" x14ac:dyDescent="0.25">
      <c r="A76" s="10"/>
      <c r="B76" s="10"/>
      <c r="C76" s="10"/>
      <c r="D76" s="10"/>
      <c r="E76" s="10"/>
      <c r="F76" s="10"/>
      <c r="G76" s="10"/>
      <c r="H76" s="10"/>
      <c r="I76" s="10"/>
      <c r="J76" s="10"/>
      <c r="K76" s="10"/>
      <c r="L76" s="10"/>
      <c r="M76" s="10"/>
      <c r="N76" s="10"/>
      <c r="O76" s="10"/>
      <c r="P76" s="10"/>
      <c r="Q76" s="10"/>
      <c r="R76" s="10"/>
      <c r="S76" s="10"/>
      <c r="T76" s="10"/>
      <c r="U76" s="13" t="s">
        <v>45</v>
      </c>
      <c r="V76" s="10"/>
      <c r="W76" s="10"/>
      <c r="X76" s="14" t="s">
        <v>46</v>
      </c>
      <c r="Y76" s="10"/>
      <c r="Z76" s="10"/>
      <c r="AA76" s="10"/>
      <c r="AB76" s="10"/>
      <c r="AC76" s="10"/>
      <c r="AD76" s="10"/>
      <c r="AE76" s="10"/>
      <c r="AF76" s="10"/>
      <c r="AG76" s="10"/>
      <c r="AH76" s="10"/>
      <c r="AI76" s="10"/>
      <c r="AJ76" s="10"/>
      <c r="AK76" s="10"/>
      <c r="AL76" s="10"/>
      <c r="AM76" s="10"/>
      <c r="AN76" s="72" t="s">
        <v>625</v>
      </c>
    </row>
    <row r="77" spans="1:42" s="15" customFormat="1" ht="10.5" customHeight="1" x14ac:dyDescent="0.25">
      <c r="A77" s="16"/>
      <c r="B77" s="10"/>
      <c r="C77" s="10"/>
      <c r="D77" s="10"/>
      <c r="E77" s="10"/>
      <c r="F77" s="10"/>
      <c r="G77" s="10"/>
      <c r="H77" s="10"/>
      <c r="I77" s="10"/>
      <c r="J77" s="10"/>
      <c r="K77" s="10"/>
      <c r="L77" s="10"/>
      <c r="M77" s="10"/>
      <c r="N77" s="10"/>
      <c r="O77" s="10"/>
      <c r="P77" s="10"/>
      <c r="Q77" s="10"/>
      <c r="R77" s="10"/>
      <c r="S77" s="10"/>
      <c r="T77" s="10"/>
      <c r="U77" s="13" t="s">
        <v>626</v>
      </c>
      <c r="V77" s="10"/>
      <c r="W77" s="10"/>
      <c r="X77" s="14" t="s">
        <v>594</v>
      </c>
      <c r="Y77" s="10"/>
      <c r="Z77" s="10"/>
      <c r="AA77" s="10"/>
      <c r="AB77" s="10"/>
      <c r="AC77" s="10"/>
      <c r="AD77" s="10"/>
      <c r="AE77" s="10"/>
      <c r="AF77" s="10"/>
      <c r="AG77" s="10"/>
      <c r="AH77" s="10"/>
      <c r="AI77" s="10"/>
      <c r="AJ77" s="10"/>
      <c r="AK77" s="10"/>
      <c r="AL77" s="10"/>
      <c r="AM77" s="10"/>
      <c r="AN77" s="72" t="s">
        <v>636</v>
      </c>
    </row>
    <row r="78" spans="1:42" s="15" customFormat="1" ht="10.5" customHeight="1" x14ac:dyDescent="0.25">
      <c r="A78" s="17"/>
      <c r="B78" s="10"/>
      <c r="C78" s="10"/>
      <c r="D78" s="10"/>
      <c r="E78" s="10"/>
      <c r="F78" s="10"/>
      <c r="G78" s="10"/>
      <c r="H78" s="10"/>
      <c r="I78" s="10"/>
      <c r="J78" s="10"/>
      <c r="K78" s="10"/>
      <c r="L78" s="10"/>
      <c r="M78" s="10"/>
      <c r="N78" s="10"/>
      <c r="O78" s="10"/>
      <c r="P78" s="10"/>
      <c r="Q78" s="10"/>
      <c r="R78" s="10"/>
      <c r="S78" s="10"/>
      <c r="T78" s="10"/>
      <c r="U78" s="13" t="s">
        <v>51</v>
      </c>
      <c r="V78" s="10"/>
      <c r="W78" s="10"/>
      <c r="X78" s="18" t="s">
        <v>52</v>
      </c>
      <c r="Y78" s="10"/>
      <c r="Z78" s="10"/>
      <c r="AA78" s="10"/>
      <c r="AB78" s="10"/>
      <c r="AC78" s="10"/>
      <c r="AD78" s="10"/>
      <c r="AE78" s="10"/>
      <c r="AF78" s="10"/>
      <c r="AG78" s="10"/>
      <c r="AH78" s="10"/>
      <c r="AI78" s="10"/>
      <c r="AJ78" s="10"/>
      <c r="AK78" s="10"/>
      <c r="AL78" s="10"/>
      <c r="AM78" s="10"/>
      <c r="AN78" s="10"/>
    </row>
    <row r="79" spans="1:42" ht="6.75" customHeight="1" x14ac:dyDescent="0.25">
      <c r="A79" s="40"/>
      <c r="B79" s="19"/>
      <c r="C79" s="11"/>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row>
    <row r="80" spans="1:42" ht="9.6" customHeight="1" x14ac:dyDescent="0.25">
      <c r="A80" s="19"/>
      <c r="B80" s="19"/>
      <c r="C80" s="11"/>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row>
    <row r="81" spans="1:40" ht="9.6" customHeight="1" x14ac:dyDescent="0.25">
      <c r="A81" s="11"/>
      <c r="B81" s="11"/>
      <c r="C81" s="11"/>
      <c r="D81" s="11"/>
      <c r="E81" s="11"/>
      <c r="F81" s="11"/>
      <c r="G81" s="11"/>
      <c r="H81" s="11"/>
      <c r="I81" s="11"/>
      <c r="J81" s="11"/>
      <c r="K81" s="11"/>
      <c r="L81" s="11"/>
      <c r="M81" s="11"/>
      <c r="N81" s="11"/>
      <c r="O81" s="21" t="s">
        <v>628</v>
      </c>
      <c r="P81" s="21"/>
      <c r="Q81" s="21"/>
      <c r="R81" s="21"/>
      <c r="S81" s="21"/>
      <c r="T81" s="21"/>
      <c r="U81" s="21"/>
      <c r="V81" s="73"/>
      <c r="W81" s="73"/>
      <c r="X81" s="21" t="s">
        <v>628</v>
      </c>
      <c r="Y81" s="21"/>
      <c r="Z81" s="21"/>
      <c r="AA81" s="21"/>
      <c r="AB81" s="21"/>
      <c r="AC81" s="21"/>
      <c r="AD81" s="21"/>
      <c r="AE81" s="21"/>
      <c r="AF81" s="21"/>
      <c r="AG81" s="21"/>
      <c r="AH81" s="21"/>
      <c r="AI81" s="21"/>
      <c r="AJ81" s="21"/>
      <c r="AK81" s="21"/>
      <c r="AL81" s="21"/>
      <c r="AM81" s="11"/>
      <c r="AN81" s="11"/>
    </row>
    <row r="82" spans="1:40" ht="7.5" customHeight="1" x14ac:dyDescent="0.25">
      <c r="A82" s="11"/>
      <c r="B82" s="11"/>
      <c r="C82" s="11"/>
      <c r="D82" s="11"/>
      <c r="E82" s="11"/>
      <c r="F82" s="11"/>
      <c r="G82" s="11"/>
      <c r="H82" s="11"/>
      <c r="I82" s="11"/>
      <c r="J82" s="11"/>
      <c r="K82" s="11"/>
      <c r="L82" s="11"/>
      <c r="M82" s="11"/>
      <c r="N82" s="11"/>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11"/>
      <c r="AN82" s="11"/>
    </row>
    <row r="83" spans="1:40" ht="9.6" customHeight="1" x14ac:dyDescent="0.25">
      <c r="A83" s="11"/>
      <c r="B83" s="11"/>
      <c r="C83" s="11"/>
      <c r="D83" s="11"/>
      <c r="E83" s="11"/>
      <c r="F83" s="11"/>
      <c r="G83" s="21" t="s">
        <v>629</v>
      </c>
      <c r="H83" s="21"/>
      <c r="I83" s="21"/>
      <c r="J83" s="21"/>
      <c r="K83" s="21"/>
      <c r="L83" s="21"/>
      <c r="M83" s="21"/>
      <c r="N83" s="11"/>
      <c r="O83" s="21" t="s">
        <v>630</v>
      </c>
      <c r="P83" s="21"/>
      <c r="Q83" s="21"/>
      <c r="R83" s="21"/>
      <c r="S83" s="21"/>
      <c r="T83" s="21"/>
      <c r="U83" s="21"/>
      <c r="V83" s="11"/>
      <c r="W83" s="11"/>
      <c r="X83" s="21" t="s">
        <v>631</v>
      </c>
      <c r="Y83" s="21"/>
      <c r="Z83" s="21"/>
      <c r="AA83" s="21"/>
      <c r="AB83" s="21"/>
      <c r="AC83" s="21"/>
      <c r="AD83" s="21"/>
      <c r="AE83" s="11"/>
      <c r="AF83" s="11"/>
      <c r="AG83" s="11"/>
      <c r="AH83" s="11"/>
      <c r="AI83" s="11"/>
      <c r="AJ83" s="11"/>
      <c r="AK83" s="11"/>
      <c r="AL83" s="11"/>
      <c r="AM83" s="11"/>
      <c r="AN83" s="11"/>
    </row>
    <row r="84" spans="1:40" ht="9.6" customHeight="1" x14ac:dyDescent="0.25">
      <c r="A84" s="11"/>
      <c r="B84" s="11"/>
      <c r="C84" s="11"/>
      <c r="D84" s="11"/>
      <c r="E84" s="11"/>
      <c r="F84" s="11"/>
      <c r="G84" s="11"/>
      <c r="H84" s="11"/>
      <c r="I84" s="11"/>
      <c r="J84" s="11"/>
      <c r="K84" s="25" t="s">
        <v>303</v>
      </c>
      <c r="L84" s="11"/>
      <c r="M84" s="11"/>
      <c r="N84" s="11"/>
      <c r="O84" s="11"/>
      <c r="P84" s="11"/>
      <c r="Q84" s="11"/>
      <c r="R84" s="11"/>
      <c r="S84" s="11"/>
      <c r="T84" s="11"/>
      <c r="U84" s="11"/>
      <c r="V84" s="11"/>
      <c r="W84" s="11"/>
      <c r="X84" s="11"/>
      <c r="Y84" s="11"/>
      <c r="Z84" s="11"/>
      <c r="AA84" s="11"/>
      <c r="AB84" s="11"/>
      <c r="AC84" s="11"/>
      <c r="AD84" s="11"/>
      <c r="AE84" s="11"/>
      <c r="AF84" s="25" t="s">
        <v>303</v>
      </c>
      <c r="AG84" s="11"/>
      <c r="AH84" s="25" t="s">
        <v>603</v>
      </c>
      <c r="AI84" s="11"/>
      <c r="AJ84" s="11"/>
      <c r="AK84" s="11"/>
      <c r="AL84" s="11"/>
      <c r="AM84" s="11"/>
      <c r="AN84" s="11"/>
    </row>
    <row r="85" spans="1:40" ht="9.6" customHeight="1" x14ac:dyDescent="0.25">
      <c r="A85" s="11"/>
      <c r="B85" s="11"/>
      <c r="C85" s="11"/>
      <c r="D85" s="11"/>
      <c r="E85" s="11"/>
      <c r="F85" s="11"/>
      <c r="G85" s="11"/>
      <c r="H85" s="11"/>
      <c r="I85" s="25" t="s">
        <v>632</v>
      </c>
      <c r="J85" s="11"/>
      <c r="K85" s="25" t="s">
        <v>600</v>
      </c>
      <c r="L85" s="11"/>
      <c r="M85" s="25" t="s">
        <v>68</v>
      </c>
      <c r="N85" s="11"/>
      <c r="O85" s="11"/>
      <c r="P85" s="11"/>
      <c r="Q85" s="25" t="s">
        <v>601</v>
      </c>
      <c r="R85" s="11"/>
      <c r="S85" s="25" t="s">
        <v>602</v>
      </c>
      <c r="T85" s="11"/>
      <c r="U85" s="11"/>
      <c r="V85" s="11"/>
      <c r="W85" s="11"/>
      <c r="X85" s="11"/>
      <c r="Y85" s="11"/>
      <c r="Z85" s="25" t="s">
        <v>601</v>
      </c>
      <c r="AA85" s="11"/>
      <c r="AB85" s="25" t="s">
        <v>602</v>
      </c>
      <c r="AC85" s="11"/>
      <c r="AD85" s="11"/>
      <c r="AE85" s="11"/>
      <c r="AF85" s="25" t="s">
        <v>604</v>
      </c>
      <c r="AG85" s="11"/>
      <c r="AH85" s="25" t="s">
        <v>64</v>
      </c>
      <c r="AI85" s="11"/>
      <c r="AJ85" s="11"/>
      <c r="AK85" s="11"/>
      <c r="AL85" s="25" t="s">
        <v>68</v>
      </c>
      <c r="AM85" s="11"/>
      <c r="AN85" s="11"/>
    </row>
    <row r="86" spans="1:40" ht="9.6" customHeight="1" x14ac:dyDescent="0.25">
      <c r="A86" s="27" t="s">
        <v>74</v>
      </c>
      <c r="B86" s="11"/>
      <c r="C86" s="27" t="s">
        <v>76</v>
      </c>
      <c r="D86" s="11"/>
      <c r="E86" s="11"/>
      <c r="F86" s="11"/>
      <c r="G86" s="27" t="s">
        <v>633</v>
      </c>
      <c r="H86" s="11"/>
      <c r="I86" s="27" t="s">
        <v>81</v>
      </c>
      <c r="J86" s="11"/>
      <c r="K86" s="27" t="s">
        <v>610</v>
      </c>
      <c r="L86" s="11"/>
      <c r="M86" s="27" t="s">
        <v>611</v>
      </c>
      <c r="N86" s="11"/>
      <c r="O86" s="27" t="s">
        <v>381</v>
      </c>
      <c r="P86" s="11"/>
      <c r="Q86" s="27" t="s">
        <v>612</v>
      </c>
      <c r="R86" s="11"/>
      <c r="S86" s="27" t="s">
        <v>72</v>
      </c>
      <c r="T86" s="11"/>
      <c r="U86" s="27" t="s">
        <v>68</v>
      </c>
      <c r="V86" s="11"/>
      <c r="W86" s="11"/>
      <c r="X86" s="27" t="s">
        <v>381</v>
      </c>
      <c r="Y86" s="11"/>
      <c r="Z86" s="27" t="s">
        <v>612</v>
      </c>
      <c r="AA86" s="11"/>
      <c r="AB86" s="27" t="s">
        <v>72</v>
      </c>
      <c r="AC86" s="11"/>
      <c r="AD86" s="27" t="s">
        <v>68</v>
      </c>
      <c r="AE86" s="11"/>
      <c r="AF86" s="27" t="s">
        <v>610</v>
      </c>
      <c r="AG86" s="11"/>
      <c r="AH86" s="27" t="s">
        <v>72</v>
      </c>
      <c r="AI86" s="11"/>
      <c r="AJ86" s="27" t="s">
        <v>331</v>
      </c>
      <c r="AK86" s="11"/>
      <c r="AL86" s="27" t="s">
        <v>614</v>
      </c>
      <c r="AM86" s="11"/>
      <c r="AN86" s="27" t="s">
        <v>74</v>
      </c>
    </row>
    <row r="87" spans="1:40" ht="7.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row>
    <row r="88" spans="1:40" ht="8.85" customHeight="1" x14ac:dyDescent="0.25">
      <c r="A88" s="30"/>
      <c r="B88" s="30" t="s">
        <v>130</v>
      </c>
      <c r="C88" s="30"/>
      <c r="D88" s="30"/>
      <c r="E88" s="30"/>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row>
    <row r="89" spans="1:40" ht="8.85" customHeight="1" x14ac:dyDescent="0.25">
      <c r="A89" s="30">
        <v>1</v>
      </c>
      <c r="B89" s="31"/>
      <c r="C89" s="30" t="s">
        <v>131</v>
      </c>
      <c r="D89" s="31"/>
      <c r="E89" s="31"/>
      <c r="F89" s="19"/>
      <c r="G89" s="74">
        <v>0</v>
      </c>
      <c r="H89" s="19"/>
      <c r="I89" s="74">
        <v>5000091</v>
      </c>
      <c r="J89" s="19"/>
      <c r="K89" s="74">
        <v>0</v>
      </c>
      <c r="L89" s="19"/>
      <c r="M89" s="74">
        <f t="shared" ref="M89:M147" si="4">SUM(G89:K89)</f>
        <v>5000091</v>
      </c>
      <c r="N89" s="19"/>
      <c r="O89" s="74">
        <v>2892137</v>
      </c>
      <c r="P89" s="19"/>
      <c r="Q89" s="74">
        <v>0</v>
      </c>
      <c r="R89" s="19"/>
      <c r="S89" s="74">
        <v>1018793</v>
      </c>
      <c r="T89" s="19"/>
      <c r="U89" s="74">
        <f t="shared" ref="U89:U147" si="5">SUM(O89:S89)</f>
        <v>3910930</v>
      </c>
      <c r="V89" s="19"/>
      <c r="W89" s="19"/>
      <c r="X89" s="74">
        <v>1215324</v>
      </c>
      <c r="Y89" s="19"/>
      <c r="Z89" s="74">
        <v>0</v>
      </c>
      <c r="AA89" s="19"/>
      <c r="AB89" s="74">
        <v>190918</v>
      </c>
      <c r="AC89" s="19"/>
      <c r="AD89" s="74">
        <f t="shared" ref="AD89:AD147" si="6">SUM(X89:AB89)</f>
        <v>1406242</v>
      </c>
      <c r="AE89" s="19"/>
      <c r="AF89" s="74">
        <v>0</v>
      </c>
      <c r="AG89" s="19"/>
      <c r="AH89" s="74">
        <v>0</v>
      </c>
      <c r="AI89" s="19"/>
      <c r="AJ89" s="74">
        <v>0</v>
      </c>
      <c r="AK89" s="19"/>
      <c r="AL89" s="74">
        <f t="shared" ref="AL89:AL147" si="7">(U89+AD89+AF89+AH89+AJ89)</f>
        <v>5317172</v>
      </c>
      <c r="AM89" s="19"/>
      <c r="AN89" s="30">
        <v>1</v>
      </c>
    </row>
    <row r="90" spans="1:40" ht="8.85" customHeight="1" x14ac:dyDescent="0.25">
      <c r="A90" s="30">
        <v>2</v>
      </c>
      <c r="B90" s="31"/>
      <c r="C90" s="30" t="s">
        <v>132</v>
      </c>
      <c r="D90" s="31"/>
      <c r="E90" s="31"/>
      <c r="F90" s="19"/>
      <c r="G90" s="75">
        <v>233626</v>
      </c>
      <c r="H90" s="19"/>
      <c r="I90" s="75">
        <v>22031481</v>
      </c>
      <c r="J90" s="19"/>
      <c r="K90" s="75">
        <v>0</v>
      </c>
      <c r="L90" s="19"/>
      <c r="M90" s="75">
        <f t="shared" si="4"/>
        <v>22265107</v>
      </c>
      <c r="N90" s="19"/>
      <c r="O90" s="75">
        <v>9313137</v>
      </c>
      <c r="P90" s="19"/>
      <c r="Q90" s="75">
        <v>0</v>
      </c>
      <c r="R90" s="19"/>
      <c r="S90" s="75">
        <v>4960592</v>
      </c>
      <c r="T90" s="19"/>
      <c r="U90" s="75">
        <f t="shared" si="5"/>
        <v>14273729</v>
      </c>
      <c r="V90" s="19"/>
      <c r="W90" s="19"/>
      <c r="X90" s="75">
        <v>4225686</v>
      </c>
      <c r="Y90" s="19"/>
      <c r="Z90" s="75">
        <v>0</v>
      </c>
      <c r="AA90" s="19"/>
      <c r="AB90" s="75">
        <v>3765692</v>
      </c>
      <c r="AC90" s="19"/>
      <c r="AD90" s="75">
        <f t="shared" si="6"/>
        <v>7991378</v>
      </c>
      <c r="AE90" s="19"/>
      <c r="AF90" s="75">
        <v>0</v>
      </c>
      <c r="AG90" s="19"/>
      <c r="AH90" s="75">
        <v>0</v>
      </c>
      <c r="AI90" s="19"/>
      <c r="AJ90" s="75">
        <v>0</v>
      </c>
      <c r="AK90" s="19"/>
      <c r="AL90" s="75">
        <f t="shared" si="7"/>
        <v>22265107</v>
      </c>
      <c r="AM90" s="19"/>
      <c r="AN90" s="30">
        <v>2</v>
      </c>
    </row>
    <row r="91" spans="1:40" ht="8.85" customHeight="1" x14ac:dyDescent="0.25">
      <c r="A91" s="30">
        <v>3</v>
      </c>
      <c r="B91" s="31"/>
      <c r="C91" s="30" t="s">
        <v>133</v>
      </c>
      <c r="D91" s="31"/>
      <c r="E91" s="31"/>
      <c r="F91" s="19"/>
      <c r="G91" s="75">
        <v>0</v>
      </c>
      <c r="H91" s="19"/>
      <c r="I91" s="75">
        <v>1890373</v>
      </c>
      <c r="J91" s="19"/>
      <c r="K91" s="75">
        <v>0</v>
      </c>
      <c r="L91" s="19"/>
      <c r="M91" s="75">
        <f t="shared" si="4"/>
        <v>1890373</v>
      </c>
      <c r="N91" s="19"/>
      <c r="O91" s="75">
        <v>1578604</v>
      </c>
      <c r="P91" s="19"/>
      <c r="Q91" s="75">
        <v>0</v>
      </c>
      <c r="R91" s="19"/>
      <c r="S91" s="75">
        <v>0</v>
      </c>
      <c r="T91" s="19"/>
      <c r="U91" s="75">
        <f t="shared" si="5"/>
        <v>1578604</v>
      </c>
      <c r="V91" s="19"/>
      <c r="W91" s="19"/>
      <c r="X91" s="75">
        <v>311769</v>
      </c>
      <c r="Y91" s="19"/>
      <c r="Z91" s="75">
        <v>0</v>
      </c>
      <c r="AA91" s="19"/>
      <c r="AB91" s="75">
        <v>0</v>
      </c>
      <c r="AC91" s="19"/>
      <c r="AD91" s="75">
        <f t="shared" si="6"/>
        <v>311769</v>
      </c>
      <c r="AE91" s="19"/>
      <c r="AF91" s="75">
        <v>0</v>
      </c>
      <c r="AG91" s="19"/>
      <c r="AH91" s="75">
        <v>0</v>
      </c>
      <c r="AI91" s="19"/>
      <c r="AJ91" s="75">
        <v>0</v>
      </c>
      <c r="AK91" s="19"/>
      <c r="AL91" s="75">
        <f t="shared" si="7"/>
        <v>1890373</v>
      </c>
      <c r="AM91" s="19"/>
      <c r="AN91" s="30">
        <v>3</v>
      </c>
    </row>
    <row r="92" spans="1:40" ht="8.85" customHeight="1" x14ac:dyDescent="0.25">
      <c r="A92" s="30">
        <v>4</v>
      </c>
      <c r="B92" s="31"/>
      <c r="C92" s="30" t="s">
        <v>134</v>
      </c>
      <c r="D92" s="31"/>
      <c r="E92" s="31"/>
      <c r="F92" s="19"/>
      <c r="G92" s="75">
        <v>59570</v>
      </c>
      <c r="H92" s="19"/>
      <c r="I92" s="75">
        <v>0</v>
      </c>
      <c r="J92" s="19"/>
      <c r="K92" s="75">
        <v>0</v>
      </c>
      <c r="L92" s="19"/>
      <c r="M92" s="75">
        <f t="shared" si="4"/>
        <v>59570</v>
      </c>
      <c r="N92" s="19"/>
      <c r="O92" s="75">
        <v>453389</v>
      </c>
      <c r="P92" s="19"/>
      <c r="Q92" s="75">
        <v>0</v>
      </c>
      <c r="R92" s="19"/>
      <c r="S92" s="75">
        <v>0</v>
      </c>
      <c r="T92" s="19"/>
      <c r="U92" s="75">
        <f t="shared" si="5"/>
        <v>453389</v>
      </c>
      <c r="V92" s="19"/>
      <c r="W92" s="19"/>
      <c r="X92" s="75">
        <v>236251</v>
      </c>
      <c r="Y92" s="19"/>
      <c r="Z92" s="75">
        <v>0</v>
      </c>
      <c r="AA92" s="19"/>
      <c r="AB92" s="75">
        <v>0</v>
      </c>
      <c r="AC92" s="19"/>
      <c r="AD92" s="75">
        <f t="shared" si="6"/>
        <v>236251</v>
      </c>
      <c r="AE92" s="19"/>
      <c r="AF92" s="75">
        <v>0</v>
      </c>
      <c r="AG92" s="19"/>
      <c r="AH92" s="75">
        <v>0</v>
      </c>
      <c r="AI92" s="19"/>
      <c r="AJ92" s="75">
        <v>0</v>
      </c>
      <c r="AK92" s="19"/>
      <c r="AL92" s="75">
        <f t="shared" si="7"/>
        <v>689640</v>
      </c>
      <c r="AM92" s="19"/>
      <c r="AN92" s="30">
        <v>4</v>
      </c>
    </row>
    <row r="93" spans="1:40" ht="8.85" customHeight="1" x14ac:dyDescent="0.25">
      <c r="A93" s="30">
        <v>5</v>
      </c>
      <c r="B93" s="31"/>
      <c r="C93" s="30" t="s">
        <v>135</v>
      </c>
      <c r="D93" s="31"/>
      <c r="E93" s="31"/>
      <c r="F93" s="19"/>
      <c r="G93" s="75">
        <v>5469508</v>
      </c>
      <c r="H93" s="19"/>
      <c r="I93" s="75">
        <v>2706936</v>
      </c>
      <c r="J93" s="19"/>
      <c r="K93" s="75">
        <v>0</v>
      </c>
      <c r="L93" s="19"/>
      <c r="M93" s="75">
        <f t="shared" si="4"/>
        <v>8176444</v>
      </c>
      <c r="N93" s="19"/>
      <c r="O93" s="75">
        <v>1158089</v>
      </c>
      <c r="P93" s="19"/>
      <c r="Q93" s="75">
        <v>0</v>
      </c>
      <c r="R93" s="19"/>
      <c r="S93" s="75">
        <v>5602554</v>
      </c>
      <c r="T93" s="19"/>
      <c r="U93" s="75">
        <f t="shared" si="5"/>
        <v>6760643</v>
      </c>
      <c r="V93" s="19"/>
      <c r="W93" s="19"/>
      <c r="X93" s="75">
        <v>521647</v>
      </c>
      <c r="Y93" s="19"/>
      <c r="Z93" s="75">
        <v>0</v>
      </c>
      <c r="AA93" s="19"/>
      <c r="AB93" s="75">
        <v>475674</v>
      </c>
      <c r="AC93" s="19"/>
      <c r="AD93" s="75">
        <f t="shared" si="6"/>
        <v>997321</v>
      </c>
      <c r="AE93" s="19"/>
      <c r="AF93" s="75">
        <v>0</v>
      </c>
      <c r="AG93" s="19"/>
      <c r="AH93" s="75">
        <v>0</v>
      </c>
      <c r="AI93" s="19"/>
      <c r="AJ93" s="75">
        <v>418480</v>
      </c>
      <c r="AK93" s="19"/>
      <c r="AL93" s="75">
        <f t="shared" si="7"/>
        <v>8176444</v>
      </c>
      <c r="AM93" s="19"/>
      <c r="AN93" s="30">
        <v>5</v>
      </c>
    </row>
    <row r="94" spans="1:40" ht="8.85" customHeight="1" x14ac:dyDescent="0.25">
      <c r="A94" s="37"/>
      <c r="B94" s="31"/>
      <c r="C94" s="30"/>
      <c r="D94" s="31"/>
      <c r="E94" s="31"/>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37"/>
    </row>
    <row r="95" spans="1:40" ht="8.85" customHeight="1" x14ac:dyDescent="0.25">
      <c r="A95" s="30">
        <v>6</v>
      </c>
      <c r="B95" s="31"/>
      <c r="C95" s="30" t="s">
        <v>136</v>
      </c>
      <c r="D95" s="31"/>
      <c r="E95" s="31"/>
      <c r="F95" s="19"/>
      <c r="G95" s="75">
        <v>418950</v>
      </c>
      <c r="H95" s="19"/>
      <c r="I95" s="75">
        <v>0</v>
      </c>
      <c r="J95" s="19"/>
      <c r="K95" s="75">
        <v>0</v>
      </c>
      <c r="L95" s="19"/>
      <c r="M95" s="75">
        <f t="shared" si="4"/>
        <v>418950</v>
      </c>
      <c r="N95" s="19"/>
      <c r="O95" s="75">
        <v>1732783</v>
      </c>
      <c r="P95" s="19"/>
      <c r="Q95" s="75">
        <v>0</v>
      </c>
      <c r="R95" s="19"/>
      <c r="S95" s="75">
        <v>748463</v>
      </c>
      <c r="T95" s="19"/>
      <c r="U95" s="75">
        <f t="shared" si="5"/>
        <v>2481246</v>
      </c>
      <c r="V95" s="19"/>
      <c r="W95" s="19"/>
      <c r="X95" s="75">
        <v>550770</v>
      </c>
      <c r="Y95" s="19"/>
      <c r="Z95" s="75">
        <v>0</v>
      </c>
      <c r="AA95" s="19"/>
      <c r="AB95" s="75">
        <v>436048</v>
      </c>
      <c r="AC95" s="19"/>
      <c r="AD95" s="75">
        <f t="shared" si="6"/>
        <v>986818</v>
      </c>
      <c r="AE95" s="19"/>
      <c r="AF95" s="75">
        <v>0</v>
      </c>
      <c r="AG95" s="19"/>
      <c r="AH95" s="75">
        <v>0</v>
      </c>
      <c r="AI95" s="19"/>
      <c r="AJ95" s="75">
        <v>0</v>
      </c>
      <c r="AK95" s="19"/>
      <c r="AL95" s="75">
        <f t="shared" si="7"/>
        <v>3468064</v>
      </c>
      <c r="AM95" s="19"/>
      <c r="AN95" s="30">
        <v>6</v>
      </c>
    </row>
    <row r="96" spans="1:40" ht="8.85" customHeight="1" x14ac:dyDescent="0.25">
      <c r="A96" s="30">
        <v>7</v>
      </c>
      <c r="B96" s="31"/>
      <c r="C96" s="30" t="s">
        <v>137</v>
      </c>
      <c r="D96" s="31"/>
      <c r="E96" s="31"/>
      <c r="F96" s="19"/>
      <c r="G96" s="75">
        <v>0</v>
      </c>
      <c r="H96" s="19"/>
      <c r="I96" s="75">
        <v>106495283</v>
      </c>
      <c r="J96" s="19"/>
      <c r="K96" s="75">
        <v>0</v>
      </c>
      <c r="L96" s="19"/>
      <c r="M96" s="75">
        <f t="shared" si="4"/>
        <v>106495283</v>
      </c>
      <c r="N96" s="19"/>
      <c r="O96" s="75">
        <v>32313399</v>
      </c>
      <c r="P96" s="19"/>
      <c r="Q96" s="75">
        <v>7016252</v>
      </c>
      <c r="R96" s="19"/>
      <c r="S96" s="75">
        <v>36951720</v>
      </c>
      <c r="T96" s="19"/>
      <c r="U96" s="75">
        <f t="shared" si="5"/>
        <v>76281371</v>
      </c>
      <c r="V96" s="19"/>
      <c r="W96" s="19"/>
      <c r="X96" s="75">
        <v>13929730</v>
      </c>
      <c r="Y96" s="19"/>
      <c r="Z96" s="75">
        <v>329834</v>
      </c>
      <c r="AA96" s="19"/>
      <c r="AB96" s="75">
        <v>15950406</v>
      </c>
      <c r="AC96" s="19"/>
      <c r="AD96" s="75">
        <f t="shared" si="6"/>
        <v>30209970</v>
      </c>
      <c r="AE96" s="19"/>
      <c r="AF96" s="75">
        <v>0</v>
      </c>
      <c r="AG96" s="19"/>
      <c r="AH96" s="75">
        <v>0</v>
      </c>
      <c r="AI96" s="19"/>
      <c r="AJ96" s="75">
        <v>3942</v>
      </c>
      <c r="AK96" s="19"/>
      <c r="AL96" s="75">
        <f t="shared" si="7"/>
        <v>106495283</v>
      </c>
      <c r="AM96" s="19"/>
      <c r="AN96" s="30">
        <v>7</v>
      </c>
    </row>
    <row r="97" spans="1:40" ht="8.85" customHeight="1" x14ac:dyDescent="0.25">
      <c r="A97" s="30">
        <v>8</v>
      </c>
      <c r="B97" s="31"/>
      <c r="C97" s="30" t="s">
        <v>138</v>
      </c>
      <c r="D97" s="31"/>
      <c r="E97" s="31"/>
      <c r="F97" s="19"/>
      <c r="G97" s="75">
        <v>39109</v>
      </c>
      <c r="H97" s="19"/>
      <c r="I97" s="75">
        <v>0</v>
      </c>
      <c r="J97" s="19"/>
      <c r="K97" s="75">
        <v>0</v>
      </c>
      <c r="L97" s="19"/>
      <c r="M97" s="75">
        <f t="shared" si="4"/>
        <v>39109</v>
      </c>
      <c r="N97" s="19"/>
      <c r="O97" s="75">
        <v>4421880</v>
      </c>
      <c r="P97" s="19"/>
      <c r="Q97" s="75">
        <v>235000</v>
      </c>
      <c r="R97" s="19"/>
      <c r="S97" s="75">
        <v>252677</v>
      </c>
      <c r="T97" s="19"/>
      <c r="U97" s="75">
        <f t="shared" si="5"/>
        <v>4909557</v>
      </c>
      <c r="V97" s="19"/>
      <c r="W97" s="19"/>
      <c r="X97" s="75">
        <v>2474726</v>
      </c>
      <c r="Y97" s="19"/>
      <c r="Z97" s="75">
        <v>167328</v>
      </c>
      <c r="AA97" s="19"/>
      <c r="AB97" s="75">
        <v>81794</v>
      </c>
      <c r="AC97" s="19"/>
      <c r="AD97" s="75">
        <f t="shared" si="6"/>
        <v>2723848</v>
      </c>
      <c r="AE97" s="19"/>
      <c r="AF97" s="75">
        <v>0</v>
      </c>
      <c r="AG97" s="19"/>
      <c r="AH97" s="75">
        <v>0</v>
      </c>
      <c r="AI97" s="19"/>
      <c r="AJ97" s="75">
        <v>31439</v>
      </c>
      <c r="AK97" s="19"/>
      <c r="AL97" s="75">
        <f t="shared" si="7"/>
        <v>7664844</v>
      </c>
      <c r="AM97" s="19"/>
      <c r="AN97" s="30">
        <v>8</v>
      </c>
    </row>
    <row r="98" spans="1:40" ht="8.85" customHeight="1" x14ac:dyDescent="0.25">
      <c r="A98" s="30">
        <v>9</v>
      </c>
      <c r="B98" s="31"/>
      <c r="C98" s="30" t="s">
        <v>139</v>
      </c>
      <c r="D98" s="31"/>
      <c r="E98" s="31"/>
      <c r="F98" s="19"/>
      <c r="G98" s="75">
        <v>0</v>
      </c>
      <c r="H98" s="19"/>
      <c r="I98" s="75">
        <v>185606</v>
      </c>
      <c r="J98" s="19"/>
      <c r="K98" s="75">
        <v>0</v>
      </c>
      <c r="L98" s="19"/>
      <c r="M98" s="75">
        <f t="shared" si="4"/>
        <v>185606</v>
      </c>
      <c r="N98" s="19"/>
      <c r="O98" s="75">
        <v>0</v>
      </c>
      <c r="P98" s="19"/>
      <c r="Q98" s="75">
        <v>0</v>
      </c>
      <c r="R98" s="19"/>
      <c r="S98" s="75">
        <v>950000</v>
      </c>
      <c r="T98" s="19"/>
      <c r="U98" s="75">
        <f t="shared" si="5"/>
        <v>950000</v>
      </c>
      <c r="V98" s="19"/>
      <c r="W98" s="19"/>
      <c r="X98" s="75">
        <v>0</v>
      </c>
      <c r="Y98" s="19"/>
      <c r="Z98" s="75">
        <v>0</v>
      </c>
      <c r="AA98" s="19"/>
      <c r="AB98" s="75">
        <v>135606</v>
      </c>
      <c r="AC98" s="19"/>
      <c r="AD98" s="75">
        <f t="shared" si="6"/>
        <v>135606</v>
      </c>
      <c r="AE98" s="19"/>
      <c r="AF98" s="75">
        <v>0</v>
      </c>
      <c r="AG98" s="19"/>
      <c r="AH98" s="75">
        <v>0</v>
      </c>
      <c r="AI98" s="19"/>
      <c r="AJ98" s="75">
        <v>0</v>
      </c>
      <c r="AK98" s="19"/>
      <c r="AL98" s="75">
        <f t="shared" si="7"/>
        <v>1085606</v>
      </c>
      <c r="AM98" s="19"/>
      <c r="AN98" s="30">
        <v>9</v>
      </c>
    </row>
    <row r="99" spans="1:40" ht="8.85" customHeight="1" x14ac:dyDescent="0.25">
      <c r="A99" s="30">
        <v>10</v>
      </c>
      <c r="B99" s="31"/>
      <c r="C99" s="30" t="s">
        <v>140</v>
      </c>
      <c r="D99" s="31"/>
      <c r="E99" s="31"/>
      <c r="F99" s="19"/>
      <c r="G99" s="75">
        <v>0</v>
      </c>
      <c r="H99" s="19"/>
      <c r="I99" s="75">
        <v>8788367</v>
      </c>
      <c r="J99" s="19"/>
      <c r="K99" s="75">
        <v>0</v>
      </c>
      <c r="L99" s="19"/>
      <c r="M99" s="75">
        <f t="shared" si="4"/>
        <v>8788367</v>
      </c>
      <c r="N99" s="19"/>
      <c r="O99" s="75">
        <v>5064510</v>
      </c>
      <c r="P99" s="19"/>
      <c r="Q99" s="75">
        <v>0</v>
      </c>
      <c r="R99" s="19"/>
      <c r="S99" s="75">
        <v>1478335</v>
      </c>
      <c r="T99" s="19"/>
      <c r="U99" s="75">
        <f t="shared" si="5"/>
        <v>6542845</v>
      </c>
      <c r="V99" s="19"/>
      <c r="W99" s="19"/>
      <c r="X99" s="75">
        <v>1983225</v>
      </c>
      <c r="Y99" s="19"/>
      <c r="Z99" s="75">
        <v>0</v>
      </c>
      <c r="AA99" s="19"/>
      <c r="AB99" s="75">
        <v>148363</v>
      </c>
      <c r="AC99" s="19"/>
      <c r="AD99" s="75">
        <f t="shared" si="6"/>
        <v>2131588</v>
      </c>
      <c r="AE99" s="19"/>
      <c r="AF99" s="75">
        <v>0</v>
      </c>
      <c r="AG99" s="19"/>
      <c r="AH99" s="75">
        <v>0</v>
      </c>
      <c r="AI99" s="19"/>
      <c r="AJ99" s="75">
        <v>113934</v>
      </c>
      <c r="AK99" s="19"/>
      <c r="AL99" s="75">
        <f t="shared" si="7"/>
        <v>8788367</v>
      </c>
      <c r="AM99" s="19"/>
      <c r="AN99" s="30">
        <v>10</v>
      </c>
    </row>
    <row r="100" spans="1:40" ht="8.85" customHeight="1" x14ac:dyDescent="0.25">
      <c r="A100" s="37"/>
      <c r="B100" s="31"/>
      <c r="C100" s="30"/>
      <c r="D100" s="31"/>
      <c r="E100" s="31"/>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37"/>
    </row>
    <row r="101" spans="1:40" ht="8.85" customHeight="1" x14ac:dyDescent="0.25">
      <c r="A101" s="30">
        <v>11</v>
      </c>
      <c r="B101" s="31"/>
      <c r="C101" s="30" t="s">
        <v>141</v>
      </c>
      <c r="D101" s="31"/>
      <c r="E101" s="31"/>
      <c r="F101" s="19"/>
      <c r="G101" s="75">
        <v>0</v>
      </c>
      <c r="H101" s="19"/>
      <c r="I101" s="75">
        <v>192413</v>
      </c>
      <c r="J101" s="19"/>
      <c r="K101" s="75">
        <v>0</v>
      </c>
      <c r="L101" s="19"/>
      <c r="M101" s="75">
        <f t="shared" si="4"/>
        <v>192413</v>
      </c>
      <c r="N101" s="19"/>
      <c r="O101" s="75">
        <v>0</v>
      </c>
      <c r="P101" s="19"/>
      <c r="Q101" s="75">
        <v>0</v>
      </c>
      <c r="R101" s="19"/>
      <c r="S101" s="75">
        <v>100000</v>
      </c>
      <c r="T101" s="19"/>
      <c r="U101" s="75">
        <f t="shared" si="5"/>
        <v>100000</v>
      </c>
      <c r="V101" s="19"/>
      <c r="W101" s="19"/>
      <c r="X101" s="75">
        <v>0</v>
      </c>
      <c r="Y101" s="19"/>
      <c r="Z101" s="75">
        <v>0</v>
      </c>
      <c r="AA101" s="19"/>
      <c r="AB101" s="75">
        <v>92413</v>
      </c>
      <c r="AC101" s="19"/>
      <c r="AD101" s="75">
        <f t="shared" si="6"/>
        <v>92413</v>
      </c>
      <c r="AE101" s="19"/>
      <c r="AF101" s="75">
        <v>0</v>
      </c>
      <c r="AG101" s="19"/>
      <c r="AH101" s="75">
        <v>0</v>
      </c>
      <c r="AI101" s="19"/>
      <c r="AJ101" s="75">
        <v>0</v>
      </c>
      <c r="AK101" s="19"/>
      <c r="AL101" s="75">
        <f t="shared" si="7"/>
        <v>192413</v>
      </c>
      <c r="AM101" s="19"/>
      <c r="AN101" s="30">
        <v>11</v>
      </c>
    </row>
    <row r="102" spans="1:40" ht="8.85" customHeight="1" x14ac:dyDescent="0.25">
      <c r="A102" s="30">
        <v>12</v>
      </c>
      <c r="B102" s="31"/>
      <c r="C102" s="30" t="s">
        <v>142</v>
      </c>
      <c r="D102" s="31"/>
      <c r="E102" s="31"/>
      <c r="F102" s="19"/>
      <c r="G102" s="75">
        <v>0</v>
      </c>
      <c r="H102" s="19"/>
      <c r="I102" s="75">
        <v>3474022</v>
      </c>
      <c r="J102" s="19"/>
      <c r="K102" s="75">
        <v>0</v>
      </c>
      <c r="L102" s="19"/>
      <c r="M102" s="75">
        <f t="shared" si="4"/>
        <v>3474022</v>
      </c>
      <c r="N102" s="19"/>
      <c r="O102" s="75">
        <v>1471930</v>
      </c>
      <c r="P102" s="19"/>
      <c r="Q102" s="75">
        <v>0</v>
      </c>
      <c r="R102" s="19"/>
      <c r="S102" s="75">
        <v>678828</v>
      </c>
      <c r="T102" s="19"/>
      <c r="U102" s="75">
        <f t="shared" si="5"/>
        <v>2150758</v>
      </c>
      <c r="V102" s="19"/>
      <c r="W102" s="19"/>
      <c r="X102" s="75">
        <v>622307</v>
      </c>
      <c r="Y102" s="19"/>
      <c r="Z102" s="75">
        <v>0</v>
      </c>
      <c r="AA102" s="19"/>
      <c r="AB102" s="75">
        <v>700957</v>
      </c>
      <c r="AC102" s="19"/>
      <c r="AD102" s="75">
        <f t="shared" si="6"/>
        <v>1323264</v>
      </c>
      <c r="AE102" s="19"/>
      <c r="AF102" s="75">
        <v>0</v>
      </c>
      <c r="AG102" s="19"/>
      <c r="AH102" s="75">
        <v>0</v>
      </c>
      <c r="AI102" s="19"/>
      <c r="AJ102" s="75">
        <v>0</v>
      </c>
      <c r="AK102" s="19"/>
      <c r="AL102" s="75">
        <f t="shared" si="7"/>
        <v>3474022</v>
      </c>
      <c r="AM102" s="19"/>
      <c r="AN102" s="30">
        <v>12</v>
      </c>
    </row>
    <row r="103" spans="1:40" ht="8.85" customHeight="1" x14ac:dyDescent="0.25">
      <c r="A103" s="30">
        <v>13</v>
      </c>
      <c r="B103" s="31"/>
      <c r="C103" s="30" t="s">
        <v>143</v>
      </c>
      <c r="D103" s="31"/>
      <c r="E103" s="31"/>
      <c r="F103" s="19"/>
      <c r="G103" s="75">
        <v>108398</v>
      </c>
      <c r="H103" s="19"/>
      <c r="I103" s="75">
        <v>0</v>
      </c>
      <c r="J103" s="19"/>
      <c r="K103" s="75">
        <v>0</v>
      </c>
      <c r="L103" s="19"/>
      <c r="M103" s="75">
        <f t="shared" si="4"/>
        <v>108398</v>
      </c>
      <c r="N103" s="19"/>
      <c r="O103" s="75">
        <v>479077</v>
      </c>
      <c r="P103" s="19"/>
      <c r="Q103" s="75">
        <v>0</v>
      </c>
      <c r="R103" s="19"/>
      <c r="S103" s="75">
        <v>1087722</v>
      </c>
      <c r="T103" s="19"/>
      <c r="U103" s="75">
        <f t="shared" si="5"/>
        <v>1566799</v>
      </c>
      <c r="V103" s="19"/>
      <c r="W103" s="19"/>
      <c r="X103" s="75">
        <v>322159</v>
      </c>
      <c r="Y103" s="19"/>
      <c r="Z103" s="75">
        <v>0</v>
      </c>
      <c r="AA103" s="19"/>
      <c r="AB103" s="75">
        <v>281005</v>
      </c>
      <c r="AC103" s="19"/>
      <c r="AD103" s="75">
        <f t="shared" si="6"/>
        <v>603164</v>
      </c>
      <c r="AE103" s="19"/>
      <c r="AF103" s="75">
        <v>0</v>
      </c>
      <c r="AG103" s="19"/>
      <c r="AH103" s="75">
        <v>0</v>
      </c>
      <c r="AI103" s="19"/>
      <c r="AJ103" s="75">
        <v>0</v>
      </c>
      <c r="AK103" s="19"/>
      <c r="AL103" s="75">
        <f t="shared" si="7"/>
        <v>2169963</v>
      </c>
      <c r="AM103" s="19"/>
      <c r="AN103" s="30">
        <v>13</v>
      </c>
    </row>
    <row r="104" spans="1:40" ht="8.85" customHeight="1" x14ac:dyDescent="0.25">
      <c r="A104" s="30">
        <v>14</v>
      </c>
      <c r="B104" s="31"/>
      <c r="C104" s="30" t="s">
        <v>144</v>
      </c>
      <c r="D104" s="31"/>
      <c r="E104" s="31"/>
      <c r="F104" s="19"/>
      <c r="G104" s="75">
        <v>0</v>
      </c>
      <c r="H104" s="19"/>
      <c r="I104" s="75">
        <v>1751958</v>
      </c>
      <c r="J104" s="19"/>
      <c r="K104" s="75">
        <v>0</v>
      </c>
      <c r="L104" s="19"/>
      <c r="M104" s="75">
        <f t="shared" si="4"/>
        <v>1751958</v>
      </c>
      <c r="N104" s="19"/>
      <c r="O104" s="75">
        <v>1404534</v>
      </c>
      <c r="P104" s="19"/>
      <c r="Q104" s="75">
        <v>0</v>
      </c>
      <c r="R104" s="19"/>
      <c r="S104" s="75">
        <v>0</v>
      </c>
      <c r="T104" s="19"/>
      <c r="U104" s="75">
        <f t="shared" si="5"/>
        <v>1404534</v>
      </c>
      <c r="V104" s="19"/>
      <c r="W104" s="19"/>
      <c r="X104" s="75">
        <v>347424</v>
      </c>
      <c r="Y104" s="19"/>
      <c r="Z104" s="75">
        <v>0</v>
      </c>
      <c r="AA104" s="19"/>
      <c r="AB104" s="75">
        <v>0</v>
      </c>
      <c r="AC104" s="19"/>
      <c r="AD104" s="75">
        <f t="shared" si="6"/>
        <v>347424</v>
      </c>
      <c r="AE104" s="19"/>
      <c r="AF104" s="75">
        <v>0</v>
      </c>
      <c r="AG104" s="19"/>
      <c r="AH104" s="75">
        <v>0</v>
      </c>
      <c r="AI104" s="19"/>
      <c r="AJ104" s="75">
        <v>0</v>
      </c>
      <c r="AK104" s="19"/>
      <c r="AL104" s="75">
        <f t="shared" si="7"/>
        <v>1751958</v>
      </c>
      <c r="AM104" s="19"/>
      <c r="AN104" s="30">
        <v>14</v>
      </c>
    </row>
    <row r="105" spans="1:40" ht="8.85" customHeight="1" x14ac:dyDescent="0.25">
      <c r="A105" s="30">
        <v>15</v>
      </c>
      <c r="B105" s="31"/>
      <c r="C105" s="30" t="s">
        <v>145</v>
      </c>
      <c r="D105" s="31"/>
      <c r="E105" s="31"/>
      <c r="F105" s="19"/>
      <c r="G105" s="75">
        <v>422278</v>
      </c>
      <c r="H105" s="19"/>
      <c r="I105" s="75">
        <v>0</v>
      </c>
      <c r="J105" s="19"/>
      <c r="K105" s="75">
        <v>0</v>
      </c>
      <c r="L105" s="19"/>
      <c r="M105" s="75">
        <f t="shared" si="4"/>
        <v>422278</v>
      </c>
      <c r="N105" s="19"/>
      <c r="O105" s="75">
        <v>1795176</v>
      </c>
      <c r="P105" s="19"/>
      <c r="Q105" s="75">
        <v>0</v>
      </c>
      <c r="R105" s="19"/>
      <c r="S105" s="75">
        <v>230000</v>
      </c>
      <c r="T105" s="19"/>
      <c r="U105" s="75">
        <f t="shared" si="5"/>
        <v>2025176</v>
      </c>
      <c r="V105" s="19"/>
      <c r="W105" s="19"/>
      <c r="X105" s="75">
        <v>1247443</v>
      </c>
      <c r="Y105" s="19"/>
      <c r="Z105" s="75">
        <v>0</v>
      </c>
      <c r="AA105" s="19"/>
      <c r="AB105" s="75">
        <v>318840</v>
      </c>
      <c r="AC105" s="19"/>
      <c r="AD105" s="75">
        <f t="shared" si="6"/>
        <v>1566283</v>
      </c>
      <c r="AE105" s="19"/>
      <c r="AF105" s="75">
        <v>0</v>
      </c>
      <c r="AG105" s="19"/>
      <c r="AH105" s="75">
        <v>0</v>
      </c>
      <c r="AI105" s="19"/>
      <c r="AJ105" s="75">
        <v>0</v>
      </c>
      <c r="AK105" s="19"/>
      <c r="AL105" s="75">
        <f t="shared" si="7"/>
        <v>3591459</v>
      </c>
      <c r="AM105" s="19"/>
      <c r="AN105" s="30">
        <v>15</v>
      </c>
    </row>
    <row r="106" spans="1:40" ht="8.85" customHeight="1" x14ac:dyDescent="0.25">
      <c r="A106" s="37"/>
      <c r="B106" s="31"/>
      <c r="C106" s="30"/>
      <c r="D106" s="31"/>
      <c r="E106" s="31"/>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37"/>
    </row>
    <row r="107" spans="1:40" ht="8.85" customHeight="1" x14ac:dyDescent="0.25">
      <c r="A107" s="30">
        <v>16</v>
      </c>
      <c r="B107" s="31"/>
      <c r="C107" s="30" t="s">
        <v>146</v>
      </c>
      <c r="D107" s="31"/>
      <c r="E107" s="31"/>
      <c r="F107" s="19"/>
      <c r="G107" s="75">
        <v>0</v>
      </c>
      <c r="H107" s="19"/>
      <c r="I107" s="75">
        <v>0</v>
      </c>
      <c r="J107" s="19"/>
      <c r="K107" s="75">
        <v>0</v>
      </c>
      <c r="L107" s="19"/>
      <c r="M107" s="75">
        <f t="shared" si="4"/>
        <v>0</v>
      </c>
      <c r="N107" s="19"/>
      <c r="O107" s="75">
        <v>1872540</v>
      </c>
      <c r="P107" s="19"/>
      <c r="Q107" s="75">
        <v>0</v>
      </c>
      <c r="R107" s="19"/>
      <c r="S107" s="75">
        <v>1865000</v>
      </c>
      <c r="T107" s="19"/>
      <c r="U107" s="75">
        <f t="shared" si="5"/>
        <v>3737540</v>
      </c>
      <c r="V107" s="19"/>
      <c r="W107" s="19"/>
      <c r="X107" s="75">
        <v>412146</v>
      </c>
      <c r="Y107" s="19"/>
      <c r="Z107" s="75">
        <v>0</v>
      </c>
      <c r="AA107" s="19"/>
      <c r="AB107" s="75">
        <v>725072</v>
      </c>
      <c r="AC107" s="19"/>
      <c r="AD107" s="75">
        <f t="shared" si="6"/>
        <v>1137218</v>
      </c>
      <c r="AE107" s="19"/>
      <c r="AF107" s="75">
        <v>0</v>
      </c>
      <c r="AG107" s="19"/>
      <c r="AH107" s="75">
        <v>0</v>
      </c>
      <c r="AI107" s="19"/>
      <c r="AJ107" s="75">
        <v>0</v>
      </c>
      <c r="AK107" s="19"/>
      <c r="AL107" s="75">
        <f t="shared" si="7"/>
        <v>4874758</v>
      </c>
      <c r="AM107" s="19"/>
      <c r="AN107" s="30">
        <v>16</v>
      </c>
    </row>
    <row r="108" spans="1:40" ht="8.85" customHeight="1" x14ac:dyDescent="0.25">
      <c r="A108" s="30">
        <v>17</v>
      </c>
      <c r="B108" s="31"/>
      <c r="C108" s="30" t="s">
        <v>147</v>
      </c>
      <c r="D108" s="31"/>
      <c r="E108" s="31"/>
      <c r="F108" s="19"/>
      <c r="G108" s="75">
        <v>8120632</v>
      </c>
      <c r="H108" s="19"/>
      <c r="I108" s="75">
        <v>0</v>
      </c>
      <c r="J108" s="19"/>
      <c r="K108" s="75">
        <v>0</v>
      </c>
      <c r="L108" s="19"/>
      <c r="M108" s="75">
        <f t="shared" si="4"/>
        <v>8120632</v>
      </c>
      <c r="N108" s="19"/>
      <c r="O108" s="75">
        <v>5377121</v>
      </c>
      <c r="P108" s="19"/>
      <c r="Q108" s="75">
        <v>0</v>
      </c>
      <c r="R108" s="19"/>
      <c r="S108" s="75">
        <v>8176947</v>
      </c>
      <c r="T108" s="19"/>
      <c r="U108" s="75">
        <f t="shared" si="5"/>
        <v>13554068</v>
      </c>
      <c r="V108" s="19"/>
      <c r="W108" s="19"/>
      <c r="X108" s="75">
        <v>2367310</v>
      </c>
      <c r="Y108" s="19"/>
      <c r="Z108" s="75">
        <v>0</v>
      </c>
      <c r="AA108" s="19"/>
      <c r="AB108" s="75">
        <v>1122962</v>
      </c>
      <c r="AC108" s="19"/>
      <c r="AD108" s="75">
        <f t="shared" si="6"/>
        <v>3490272</v>
      </c>
      <c r="AE108" s="19"/>
      <c r="AF108" s="75">
        <v>0</v>
      </c>
      <c r="AG108" s="19"/>
      <c r="AH108" s="75">
        <v>0</v>
      </c>
      <c r="AI108" s="19"/>
      <c r="AJ108" s="75">
        <v>202803</v>
      </c>
      <c r="AK108" s="19"/>
      <c r="AL108" s="75">
        <f t="shared" si="7"/>
        <v>17247143</v>
      </c>
      <c r="AM108" s="19"/>
      <c r="AN108" s="30">
        <v>17</v>
      </c>
    </row>
    <row r="109" spans="1:40" ht="8.85" customHeight="1" x14ac:dyDescent="0.25">
      <c r="A109" s="30">
        <v>18</v>
      </c>
      <c r="B109" s="31"/>
      <c r="C109" s="30" t="s">
        <v>148</v>
      </c>
      <c r="D109" s="31"/>
      <c r="E109" s="31"/>
      <c r="F109" s="19"/>
      <c r="G109" s="75">
        <v>633417</v>
      </c>
      <c r="H109" s="19"/>
      <c r="I109" s="75">
        <v>4657034</v>
      </c>
      <c r="J109" s="19"/>
      <c r="K109" s="75">
        <v>0</v>
      </c>
      <c r="L109" s="19"/>
      <c r="M109" s="75">
        <f t="shared" si="4"/>
        <v>5290451</v>
      </c>
      <c r="N109" s="19"/>
      <c r="O109" s="75">
        <v>3460793</v>
      </c>
      <c r="P109" s="19"/>
      <c r="Q109" s="75">
        <v>0</v>
      </c>
      <c r="R109" s="19"/>
      <c r="S109" s="75">
        <v>187237</v>
      </c>
      <c r="T109" s="19"/>
      <c r="U109" s="75">
        <f t="shared" si="5"/>
        <v>3648030</v>
      </c>
      <c r="V109" s="19"/>
      <c r="W109" s="19"/>
      <c r="X109" s="75">
        <v>1411692</v>
      </c>
      <c r="Y109" s="19"/>
      <c r="Z109" s="75">
        <v>0</v>
      </c>
      <c r="AA109" s="19"/>
      <c r="AB109" s="75">
        <v>230729</v>
      </c>
      <c r="AC109" s="19"/>
      <c r="AD109" s="75">
        <f t="shared" si="6"/>
        <v>1642421</v>
      </c>
      <c r="AE109" s="19"/>
      <c r="AF109" s="75">
        <v>0</v>
      </c>
      <c r="AG109" s="19"/>
      <c r="AH109" s="75">
        <v>0</v>
      </c>
      <c r="AI109" s="19"/>
      <c r="AJ109" s="75">
        <v>0</v>
      </c>
      <c r="AK109" s="19"/>
      <c r="AL109" s="75">
        <f t="shared" si="7"/>
        <v>5290451</v>
      </c>
      <c r="AM109" s="19"/>
      <c r="AN109" s="30">
        <v>18</v>
      </c>
    </row>
    <row r="110" spans="1:40" ht="8.85" customHeight="1" x14ac:dyDescent="0.25">
      <c r="A110" s="30">
        <v>19</v>
      </c>
      <c r="B110" s="31"/>
      <c r="C110" s="30" t="s">
        <v>149</v>
      </c>
      <c r="D110" s="31"/>
      <c r="E110" s="31"/>
      <c r="F110" s="19"/>
      <c r="G110" s="75">
        <v>0</v>
      </c>
      <c r="H110" s="19"/>
      <c r="I110" s="75">
        <v>0</v>
      </c>
      <c r="J110" s="19"/>
      <c r="K110" s="75">
        <v>0</v>
      </c>
      <c r="L110" s="19"/>
      <c r="M110" s="75">
        <f t="shared" si="4"/>
        <v>0</v>
      </c>
      <c r="N110" s="19"/>
      <c r="O110" s="75">
        <v>0</v>
      </c>
      <c r="P110" s="19"/>
      <c r="Q110" s="75">
        <v>0</v>
      </c>
      <c r="R110" s="19"/>
      <c r="S110" s="75">
        <v>506301</v>
      </c>
      <c r="T110" s="19"/>
      <c r="U110" s="75">
        <f t="shared" si="5"/>
        <v>506301</v>
      </c>
      <c r="V110" s="19"/>
      <c r="W110" s="19"/>
      <c r="X110" s="75">
        <v>0</v>
      </c>
      <c r="Y110" s="19"/>
      <c r="Z110" s="75">
        <v>0</v>
      </c>
      <c r="AA110" s="19"/>
      <c r="AB110" s="75">
        <v>40026</v>
      </c>
      <c r="AC110" s="19"/>
      <c r="AD110" s="75">
        <f t="shared" si="6"/>
        <v>40026</v>
      </c>
      <c r="AE110" s="19"/>
      <c r="AF110" s="75">
        <v>0</v>
      </c>
      <c r="AG110" s="19"/>
      <c r="AH110" s="75">
        <v>0</v>
      </c>
      <c r="AI110" s="19"/>
      <c r="AJ110" s="75">
        <v>0</v>
      </c>
      <c r="AK110" s="19"/>
      <c r="AL110" s="75">
        <f t="shared" si="7"/>
        <v>546327</v>
      </c>
      <c r="AM110" s="19"/>
      <c r="AN110" s="30">
        <v>19</v>
      </c>
    </row>
    <row r="111" spans="1:40" ht="8.85" customHeight="1" x14ac:dyDescent="0.25">
      <c r="A111" s="30">
        <v>20</v>
      </c>
      <c r="B111" s="31"/>
      <c r="C111" s="30" t="s">
        <v>150</v>
      </c>
      <c r="D111" s="31"/>
      <c r="E111" s="31"/>
      <c r="F111" s="19"/>
      <c r="G111" s="75">
        <v>0</v>
      </c>
      <c r="H111" s="19"/>
      <c r="I111" s="75">
        <v>0</v>
      </c>
      <c r="J111" s="19"/>
      <c r="K111" s="75">
        <v>0</v>
      </c>
      <c r="L111" s="19"/>
      <c r="M111" s="75">
        <f t="shared" si="4"/>
        <v>0</v>
      </c>
      <c r="N111" s="19"/>
      <c r="O111" s="75">
        <v>184973</v>
      </c>
      <c r="P111" s="19"/>
      <c r="Q111" s="75">
        <v>0</v>
      </c>
      <c r="R111" s="19"/>
      <c r="S111" s="75">
        <v>85000</v>
      </c>
      <c r="T111" s="19"/>
      <c r="U111" s="75">
        <f t="shared" si="5"/>
        <v>269973</v>
      </c>
      <c r="V111" s="19"/>
      <c r="W111" s="19"/>
      <c r="X111" s="75">
        <v>34827</v>
      </c>
      <c r="Y111" s="19"/>
      <c r="Z111" s="75">
        <v>0</v>
      </c>
      <c r="AA111" s="19"/>
      <c r="AB111" s="75">
        <v>469828</v>
      </c>
      <c r="AC111" s="19"/>
      <c r="AD111" s="75">
        <f t="shared" si="6"/>
        <v>504655</v>
      </c>
      <c r="AE111" s="19"/>
      <c r="AF111" s="75">
        <v>0</v>
      </c>
      <c r="AG111" s="19"/>
      <c r="AH111" s="75">
        <v>0</v>
      </c>
      <c r="AI111" s="19"/>
      <c r="AJ111" s="75">
        <v>0</v>
      </c>
      <c r="AK111" s="19"/>
      <c r="AL111" s="75">
        <f t="shared" si="7"/>
        <v>774628</v>
      </c>
      <c r="AM111" s="19"/>
      <c r="AN111" s="30">
        <v>20</v>
      </c>
    </row>
    <row r="112" spans="1:40" ht="8.85" customHeight="1" x14ac:dyDescent="0.25">
      <c r="A112" s="37"/>
      <c r="B112" s="31"/>
      <c r="C112" s="30"/>
      <c r="D112" s="31"/>
      <c r="E112" s="31"/>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37"/>
    </row>
    <row r="113" spans="1:40" ht="8.85" customHeight="1" x14ac:dyDescent="0.25">
      <c r="A113" s="30">
        <v>21</v>
      </c>
      <c r="B113" s="31"/>
      <c r="C113" s="30" t="s">
        <v>151</v>
      </c>
      <c r="D113" s="31"/>
      <c r="E113" s="31"/>
      <c r="F113" s="19"/>
      <c r="G113" s="75">
        <v>20223913</v>
      </c>
      <c r="H113" s="19"/>
      <c r="I113" s="75">
        <v>65203392</v>
      </c>
      <c r="J113" s="19"/>
      <c r="K113" s="75">
        <v>0</v>
      </c>
      <c r="L113" s="19"/>
      <c r="M113" s="75">
        <f t="shared" si="4"/>
        <v>85427305</v>
      </c>
      <c r="N113" s="19"/>
      <c r="O113" s="75">
        <v>47253215</v>
      </c>
      <c r="P113" s="19"/>
      <c r="Q113" s="75">
        <v>4875277</v>
      </c>
      <c r="R113" s="19"/>
      <c r="S113" s="75">
        <v>14661795</v>
      </c>
      <c r="T113" s="19"/>
      <c r="U113" s="75">
        <f t="shared" si="5"/>
        <v>66790287</v>
      </c>
      <c r="V113" s="19"/>
      <c r="W113" s="19"/>
      <c r="X113" s="75">
        <v>12319426</v>
      </c>
      <c r="Y113" s="19"/>
      <c r="Z113" s="75">
        <v>1098033</v>
      </c>
      <c r="AA113" s="19"/>
      <c r="AB113" s="75">
        <v>4536116</v>
      </c>
      <c r="AC113" s="19"/>
      <c r="AD113" s="75">
        <f t="shared" si="6"/>
        <v>17953575</v>
      </c>
      <c r="AE113" s="19"/>
      <c r="AF113" s="75">
        <v>0</v>
      </c>
      <c r="AG113" s="19"/>
      <c r="AH113" s="75">
        <v>0</v>
      </c>
      <c r="AI113" s="19"/>
      <c r="AJ113" s="75">
        <v>683443</v>
      </c>
      <c r="AK113" s="19"/>
      <c r="AL113" s="75">
        <f t="shared" si="7"/>
        <v>85427305</v>
      </c>
      <c r="AM113" s="19"/>
      <c r="AN113" s="30">
        <v>21</v>
      </c>
    </row>
    <row r="114" spans="1:40" ht="8.85" customHeight="1" x14ac:dyDescent="0.25">
      <c r="A114" s="30">
        <v>22</v>
      </c>
      <c r="B114" s="31"/>
      <c r="C114" s="30" t="s">
        <v>152</v>
      </c>
      <c r="D114" s="31"/>
      <c r="E114" s="31"/>
      <c r="F114" s="19"/>
      <c r="G114" s="75">
        <v>181601</v>
      </c>
      <c r="H114" s="19"/>
      <c r="I114" s="75">
        <v>3885210</v>
      </c>
      <c r="J114" s="19"/>
      <c r="K114" s="75">
        <v>0</v>
      </c>
      <c r="L114" s="19"/>
      <c r="M114" s="75">
        <f t="shared" si="4"/>
        <v>4066811</v>
      </c>
      <c r="N114" s="19"/>
      <c r="O114" s="75">
        <v>2566110</v>
      </c>
      <c r="P114" s="19"/>
      <c r="Q114" s="75">
        <v>0</v>
      </c>
      <c r="R114" s="19"/>
      <c r="S114" s="75">
        <v>81328</v>
      </c>
      <c r="T114" s="19"/>
      <c r="U114" s="75">
        <f t="shared" si="5"/>
        <v>2647438</v>
      </c>
      <c r="V114" s="19"/>
      <c r="W114" s="19"/>
      <c r="X114" s="75">
        <v>1249001</v>
      </c>
      <c r="Y114" s="19"/>
      <c r="Z114" s="75">
        <v>0</v>
      </c>
      <c r="AA114" s="19"/>
      <c r="AB114" s="75">
        <v>170372</v>
      </c>
      <c r="AC114" s="19"/>
      <c r="AD114" s="75">
        <f t="shared" si="6"/>
        <v>1419373</v>
      </c>
      <c r="AE114" s="19"/>
      <c r="AF114" s="75">
        <v>0</v>
      </c>
      <c r="AG114" s="19"/>
      <c r="AH114" s="75">
        <v>0</v>
      </c>
      <c r="AI114" s="19"/>
      <c r="AJ114" s="75">
        <v>0</v>
      </c>
      <c r="AK114" s="19"/>
      <c r="AL114" s="75">
        <f t="shared" si="7"/>
        <v>4066811</v>
      </c>
      <c r="AM114" s="19"/>
      <c r="AN114" s="30">
        <v>22</v>
      </c>
    </row>
    <row r="115" spans="1:40" ht="8.85" customHeight="1" x14ac:dyDescent="0.25">
      <c r="A115" s="30">
        <v>23</v>
      </c>
      <c r="B115" s="31"/>
      <c r="C115" s="30" t="s">
        <v>153</v>
      </c>
      <c r="D115" s="31"/>
      <c r="E115" s="31"/>
      <c r="F115" s="19"/>
      <c r="G115" s="75">
        <v>0</v>
      </c>
      <c r="H115" s="19"/>
      <c r="I115" s="75">
        <v>506021</v>
      </c>
      <c r="J115" s="19"/>
      <c r="K115" s="75">
        <v>0</v>
      </c>
      <c r="L115" s="19"/>
      <c r="M115" s="75">
        <f t="shared" si="4"/>
        <v>506021</v>
      </c>
      <c r="N115" s="19"/>
      <c r="O115" s="75">
        <v>267454</v>
      </c>
      <c r="P115" s="19"/>
      <c r="Q115" s="75">
        <v>0</v>
      </c>
      <c r="R115" s="19"/>
      <c r="S115" s="75">
        <v>109445</v>
      </c>
      <c r="T115" s="19"/>
      <c r="U115" s="75">
        <f t="shared" si="5"/>
        <v>376899</v>
      </c>
      <c r="V115" s="19"/>
      <c r="W115" s="19"/>
      <c r="X115" s="75">
        <v>91046</v>
      </c>
      <c r="Y115" s="19"/>
      <c r="Z115" s="75">
        <v>0</v>
      </c>
      <c r="AA115" s="19"/>
      <c r="AB115" s="75">
        <v>38076</v>
      </c>
      <c r="AC115" s="19"/>
      <c r="AD115" s="75">
        <f t="shared" si="6"/>
        <v>129122</v>
      </c>
      <c r="AE115" s="19"/>
      <c r="AF115" s="75">
        <v>0</v>
      </c>
      <c r="AG115" s="19"/>
      <c r="AH115" s="75">
        <v>0</v>
      </c>
      <c r="AI115" s="19"/>
      <c r="AJ115" s="75">
        <v>0</v>
      </c>
      <c r="AK115" s="19"/>
      <c r="AL115" s="75">
        <f t="shared" si="7"/>
        <v>506021</v>
      </c>
      <c r="AM115" s="19"/>
      <c r="AN115" s="30">
        <v>23</v>
      </c>
    </row>
    <row r="116" spans="1:40" ht="8.85" customHeight="1" x14ac:dyDescent="0.25">
      <c r="A116" s="30">
        <v>24</v>
      </c>
      <c r="B116" s="31"/>
      <c r="C116" s="30" t="s">
        <v>154</v>
      </c>
      <c r="D116" s="31"/>
      <c r="E116" s="31"/>
      <c r="F116" s="19"/>
      <c r="G116" s="75">
        <v>41682</v>
      </c>
      <c r="H116" s="19"/>
      <c r="I116" s="75">
        <v>9458943</v>
      </c>
      <c r="J116" s="19"/>
      <c r="K116" s="75">
        <v>0</v>
      </c>
      <c r="L116" s="19"/>
      <c r="M116" s="75">
        <f t="shared" si="4"/>
        <v>9500625</v>
      </c>
      <c r="N116" s="19"/>
      <c r="O116" s="75">
        <v>5086512</v>
      </c>
      <c r="P116" s="19"/>
      <c r="Q116" s="75">
        <v>0</v>
      </c>
      <c r="R116" s="19"/>
      <c r="S116" s="75">
        <v>1229871</v>
      </c>
      <c r="T116" s="19"/>
      <c r="U116" s="75">
        <f t="shared" si="5"/>
        <v>6316383</v>
      </c>
      <c r="V116" s="19"/>
      <c r="W116" s="19"/>
      <c r="X116" s="75">
        <v>2793523</v>
      </c>
      <c r="Y116" s="19"/>
      <c r="Z116" s="75">
        <v>0</v>
      </c>
      <c r="AA116" s="19"/>
      <c r="AB116" s="75">
        <v>390719</v>
      </c>
      <c r="AC116" s="19"/>
      <c r="AD116" s="75">
        <f t="shared" si="6"/>
        <v>3184242</v>
      </c>
      <c r="AE116" s="19"/>
      <c r="AF116" s="75">
        <v>0</v>
      </c>
      <c r="AG116" s="19"/>
      <c r="AH116" s="75">
        <v>0</v>
      </c>
      <c r="AI116" s="19"/>
      <c r="AJ116" s="75">
        <v>0</v>
      </c>
      <c r="AK116" s="19"/>
      <c r="AL116" s="75">
        <f t="shared" si="7"/>
        <v>9500625</v>
      </c>
      <c r="AM116" s="19"/>
      <c r="AN116" s="30">
        <v>24</v>
      </c>
    </row>
    <row r="117" spans="1:40" ht="8.85" customHeight="1" x14ac:dyDescent="0.25">
      <c r="A117" s="30">
        <v>25</v>
      </c>
      <c r="B117" s="31"/>
      <c r="C117" s="30" t="s">
        <v>155</v>
      </c>
      <c r="D117" s="31"/>
      <c r="E117" s="31"/>
      <c r="F117" s="19"/>
      <c r="G117" s="75">
        <v>17301562</v>
      </c>
      <c r="H117" s="19"/>
      <c r="I117" s="75">
        <v>2296169</v>
      </c>
      <c r="J117" s="19"/>
      <c r="K117" s="75">
        <v>0</v>
      </c>
      <c r="L117" s="19"/>
      <c r="M117" s="75">
        <f t="shared" si="4"/>
        <v>19597731</v>
      </c>
      <c r="N117" s="19"/>
      <c r="O117" s="75">
        <v>18171098</v>
      </c>
      <c r="P117" s="19"/>
      <c r="Q117" s="75">
        <v>0</v>
      </c>
      <c r="R117" s="19"/>
      <c r="S117" s="75">
        <v>340000</v>
      </c>
      <c r="T117" s="19"/>
      <c r="U117" s="75">
        <f t="shared" si="5"/>
        <v>18511098</v>
      </c>
      <c r="V117" s="19"/>
      <c r="W117" s="19"/>
      <c r="X117" s="75">
        <v>1052846</v>
      </c>
      <c r="Y117" s="19"/>
      <c r="Z117" s="75">
        <v>0</v>
      </c>
      <c r="AA117" s="19"/>
      <c r="AB117" s="75">
        <v>33787</v>
      </c>
      <c r="AC117" s="19"/>
      <c r="AD117" s="75">
        <f t="shared" si="6"/>
        <v>1086633</v>
      </c>
      <c r="AE117" s="19"/>
      <c r="AF117" s="75">
        <v>0</v>
      </c>
      <c r="AG117" s="19"/>
      <c r="AH117" s="75">
        <v>0</v>
      </c>
      <c r="AI117" s="19"/>
      <c r="AJ117" s="75">
        <v>0</v>
      </c>
      <c r="AK117" s="19"/>
      <c r="AL117" s="75">
        <f t="shared" si="7"/>
        <v>19597731</v>
      </c>
      <c r="AM117" s="19"/>
      <c r="AN117" s="30">
        <v>25</v>
      </c>
    </row>
    <row r="118" spans="1:40" ht="8.85" customHeight="1" x14ac:dyDescent="0.25">
      <c r="A118" s="37"/>
      <c r="B118" s="31"/>
      <c r="C118" s="30"/>
      <c r="D118" s="31"/>
      <c r="E118" s="31"/>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37"/>
    </row>
    <row r="119" spans="1:40" ht="8.85" customHeight="1" x14ac:dyDescent="0.25">
      <c r="A119" s="30">
        <v>26</v>
      </c>
      <c r="B119" s="31"/>
      <c r="C119" s="30" t="s">
        <v>156</v>
      </c>
      <c r="D119" s="31"/>
      <c r="E119" s="31"/>
      <c r="F119" s="19"/>
      <c r="G119" s="75">
        <v>0</v>
      </c>
      <c r="H119" s="19"/>
      <c r="I119" s="75">
        <v>28651475</v>
      </c>
      <c r="J119" s="19"/>
      <c r="K119" s="75">
        <v>0</v>
      </c>
      <c r="L119" s="19"/>
      <c r="M119" s="75">
        <f t="shared" si="4"/>
        <v>28651475</v>
      </c>
      <c r="N119" s="19"/>
      <c r="O119" s="75">
        <v>27094562</v>
      </c>
      <c r="P119" s="19"/>
      <c r="Q119" s="75">
        <v>0</v>
      </c>
      <c r="R119" s="19"/>
      <c r="S119" s="75">
        <v>567161</v>
      </c>
      <c r="T119" s="19"/>
      <c r="U119" s="75">
        <f t="shared" si="5"/>
        <v>27661723</v>
      </c>
      <c r="V119" s="19"/>
      <c r="W119" s="19"/>
      <c r="X119" s="75">
        <v>538015</v>
      </c>
      <c r="Y119" s="19"/>
      <c r="Z119" s="75">
        <v>0</v>
      </c>
      <c r="AA119" s="19"/>
      <c r="AB119" s="75">
        <v>451737</v>
      </c>
      <c r="AC119" s="19"/>
      <c r="AD119" s="75">
        <f t="shared" si="6"/>
        <v>989752</v>
      </c>
      <c r="AE119" s="19"/>
      <c r="AF119" s="75">
        <v>0</v>
      </c>
      <c r="AG119" s="19"/>
      <c r="AH119" s="75">
        <v>0</v>
      </c>
      <c r="AI119" s="19"/>
      <c r="AJ119" s="75">
        <v>0</v>
      </c>
      <c r="AK119" s="19"/>
      <c r="AL119" s="75">
        <f t="shared" si="7"/>
        <v>28651475</v>
      </c>
      <c r="AM119" s="19"/>
      <c r="AN119" s="30">
        <v>26</v>
      </c>
    </row>
    <row r="120" spans="1:40" ht="8.85" customHeight="1" x14ac:dyDescent="0.25">
      <c r="A120" s="30">
        <v>27</v>
      </c>
      <c r="B120" s="31"/>
      <c r="C120" s="30" t="s">
        <v>157</v>
      </c>
      <c r="D120" s="31"/>
      <c r="E120" s="31"/>
      <c r="F120" s="19"/>
      <c r="G120" s="75">
        <v>0</v>
      </c>
      <c r="H120" s="19"/>
      <c r="I120" s="75">
        <v>6859381</v>
      </c>
      <c r="J120" s="19"/>
      <c r="K120" s="75">
        <v>0</v>
      </c>
      <c r="L120" s="19"/>
      <c r="M120" s="75">
        <f t="shared" si="4"/>
        <v>6859381</v>
      </c>
      <c r="N120" s="19"/>
      <c r="O120" s="75">
        <v>3455776</v>
      </c>
      <c r="P120" s="19"/>
      <c r="Q120" s="75">
        <v>0</v>
      </c>
      <c r="R120" s="19"/>
      <c r="S120" s="75">
        <v>876071</v>
      </c>
      <c r="T120" s="19"/>
      <c r="U120" s="75">
        <f t="shared" si="5"/>
        <v>4331847</v>
      </c>
      <c r="V120" s="19"/>
      <c r="W120" s="19"/>
      <c r="X120" s="75">
        <v>1936179</v>
      </c>
      <c r="Y120" s="19"/>
      <c r="Z120" s="75">
        <v>0</v>
      </c>
      <c r="AA120" s="19"/>
      <c r="AB120" s="75">
        <v>763012</v>
      </c>
      <c r="AC120" s="19"/>
      <c r="AD120" s="75">
        <f t="shared" si="6"/>
        <v>2699191</v>
      </c>
      <c r="AE120" s="19"/>
      <c r="AF120" s="75">
        <v>0</v>
      </c>
      <c r="AG120" s="19"/>
      <c r="AH120" s="75">
        <v>0</v>
      </c>
      <c r="AI120" s="19"/>
      <c r="AJ120" s="75">
        <v>662461</v>
      </c>
      <c r="AK120" s="19"/>
      <c r="AL120" s="75">
        <f t="shared" si="7"/>
        <v>7693499</v>
      </c>
      <c r="AM120" s="19"/>
      <c r="AN120" s="30">
        <v>27</v>
      </c>
    </row>
    <row r="121" spans="1:40" ht="8.85" customHeight="1" x14ac:dyDescent="0.25">
      <c r="A121" s="30">
        <v>28</v>
      </c>
      <c r="B121" s="31"/>
      <c r="C121" s="30" t="s">
        <v>158</v>
      </c>
      <c r="D121" s="31"/>
      <c r="E121" s="31"/>
      <c r="F121" s="19"/>
      <c r="G121" s="75">
        <v>0</v>
      </c>
      <c r="H121" s="19"/>
      <c r="I121" s="75">
        <v>0</v>
      </c>
      <c r="J121" s="19"/>
      <c r="K121" s="75">
        <v>0</v>
      </c>
      <c r="L121" s="19"/>
      <c r="M121" s="75">
        <f t="shared" si="4"/>
        <v>0</v>
      </c>
      <c r="N121" s="19"/>
      <c r="O121" s="75">
        <v>1033944</v>
      </c>
      <c r="P121" s="19"/>
      <c r="Q121" s="75">
        <v>0</v>
      </c>
      <c r="R121" s="19"/>
      <c r="S121" s="75">
        <v>1126252</v>
      </c>
      <c r="T121" s="19"/>
      <c r="U121" s="75">
        <f t="shared" si="5"/>
        <v>2160196</v>
      </c>
      <c r="V121" s="19"/>
      <c r="W121" s="19"/>
      <c r="X121" s="75">
        <v>833867</v>
      </c>
      <c r="Y121" s="19"/>
      <c r="Z121" s="75">
        <v>0</v>
      </c>
      <c r="AA121" s="19"/>
      <c r="AB121" s="75">
        <v>686821</v>
      </c>
      <c r="AC121" s="19"/>
      <c r="AD121" s="75">
        <f t="shared" si="6"/>
        <v>1520688</v>
      </c>
      <c r="AE121" s="19"/>
      <c r="AF121" s="75">
        <v>0</v>
      </c>
      <c r="AG121" s="19"/>
      <c r="AH121" s="75">
        <v>0</v>
      </c>
      <c r="AI121" s="19"/>
      <c r="AJ121" s="75">
        <v>0</v>
      </c>
      <c r="AK121" s="19"/>
      <c r="AL121" s="75">
        <f t="shared" si="7"/>
        <v>3680884</v>
      </c>
      <c r="AM121" s="19"/>
      <c r="AN121" s="30">
        <v>28</v>
      </c>
    </row>
    <row r="122" spans="1:40" ht="8.85" customHeight="1" x14ac:dyDescent="0.25">
      <c r="A122" s="30">
        <v>29</v>
      </c>
      <c r="B122" s="31"/>
      <c r="C122" s="30" t="s">
        <v>98</v>
      </c>
      <c r="D122" s="31"/>
      <c r="E122" s="31"/>
      <c r="F122" s="19"/>
      <c r="G122" s="75">
        <v>2838536</v>
      </c>
      <c r="H122" s="19"/>
      <c r="I122" s="75">
        <v>397356549</v>
      </c>
      <c r="J122" s="19"/>
      <c r="K122" s="75">
        <v>38466</v>
      </c>
      <c r="L122" s="19"/>
      <c r="M122" s="75">
        <f t="shared" si="4"/>
        <v>400233551</v>
      </c>
      <c r="N122" s="19"/>
      <c r="O122" s="75">
        <v>135126270</v>
      </c>
      <c r="P122" s="19"/>
      <c r="Q122" s="75">
        <v>21634000</v>
      </c>
      <c r="R122" s="19"/>
      <c r="S122" s="75">
        <v>87712278</v>
      </c>
      <c r="T122" s="19"/>
      <c r="U122" s="75">
        <f t="shared" si="5"/>
        <v>244472548</v>
      </c>
      <c r="V122" s="19"/>
      <c r="W122" s="19"/>
      <c r="X122" s="75">
        <v>62248958</v>
      </c>
      <c r="Y122" s="19"/>
      <c r="Z122" s="75">
        <v>12315331</v>
      </c>
      <c r="AA122" s="19"/>
      <c r="AB122" s="75">
        <v>60653663</v>
      </c>
      <c r="AC122" s="19"/>
      <c r="AD122" s="75">
        <f t="shared" si="6"/>
        <v>135217952</v>
      </c>
      <c r="AE122" s="19"/>
      <c r="AF122" s="75">
        <v>0</v>
      </c>
      <c r="AG122" s="19"/>
      <c r="AH122" s="75">
        <v>13076233</v>
      </c>
      <c r="AI122" s="19"/>
      <c r="AJ122" s="75">
        <v>2546246</v>
      </c>
      <c r="AK122" s="19"/>
      <c r="AL122" s="75">
        <f t="shared" si="7"/>
        <v>395312979</v>
      </c>
      <c r="AM122" s="19"/>
      <c r="AN122" s="30">
        <v>29</v>
      </c>
    </row>
    <row r="123" spans="1:40" ht="8.85" customHeight="1" x14ac:dyDescent="0.25">
      <c r="A123" s="30">
        <v>30</v>
      </c>
      <c r="B123" s="31"/>
      <c r="C123" s="30" t="s">
        <v>159</v>
      </c>
      <c r="D123" s="31"/>
      <c r="E123" s="31"/>
      <c r="F123" s="19"/>
      <c r="G123" s="75">
        <v>4025955</v>
      </c>
      <c r="H123" s="19"/>
      <c r="I123" s="75">
        <v>13458886</v>
      </c>
      <c r="J123" s="19"/>
      <c r="K123" s="75">
        <v>0</v>
      </c>
      <c r="L123" s="19"/>
      <c r="M123" s="75">
        <f t="shared" si="4"/>
        <v>17484841</v>
      </c>
      <c r="N123" s="19"/>
      <c r="O123" s="75">
        <v>7547846</v>
      </c>
      <c r="P123" s="19"/>
      <c r="Q123" s="75">
        <v>0</v>
      </c>
      <c r="R123" s="19"/>
      <c r="S123" s="75">
        <v>2279312</v>
      </c>
      <c r="T123" s="19"/>
      <c r="U123" s="75">
        <f t="shared" si="5"/>
        <v>9827158</v>
      </c>
      <c r="V123" s="19"/>
      <c r="W123" s="19"/>
      <c r="X123" s="75">
        <v>3459020</v>
      </c>
      <c r="Y123" s="19"/>
      <c r="Z123" s="75">
        <v>0</v>
      </c>
      <c r="AA123" s="19"/>
      <c r="AB123" s="75">
        <v>713900</v>
      </c>
      <c r="AC123" s="19"/>
      <c r="AD123" s="75">
        <f t="shared" si="6"/>
        <v>4172920</v>
      </c>
      <c r="AE123" s="19"/>
      <c r="AF123" s="75">
        <v>0</v>
      </c>
      <c r="AG123" s="19"/>
      <c r="AH123" s="75">
        <v>0</v>
      </c>
      <c r="AI123" s="19"/>
      <c r="AJ123" s="75">
        <v>3484763</v>
      </c>
      <c r="AK123" s="19"/>
      <c r="AL123" s="75">
        <f t="shared" si="7"/>
        <v>17484841</v>
      </c>
      <c r="AM123" s="19"/>
      <c r="AN123" s="30">
        <v>30</v>
      </c>
    </row>
    <row r="124" spans="1:40" ht="8.85" customHeight="1" x14ac:dyDescent="0.25">
      <c r="A124" s="37"/>
      <c r="B124" s="31"/>
      <c r="C124" s="30"/>
      <c r="D124" s="31"/>
      <c r="E124" s="31"/>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37"/>
    </row>
    <row r="125" spans="1:40" ht="8.85" customHeight="1" x14ac:dyDescent="0.25">
      <c r="A125" s="30">
        <v>31</v>
      </c>
      <c r="B125" s="31"/>
      <c r="C125" s="30" t="s">
        <v>160</v>
      </c>
      <c r="D125" s="31"/>
      <c r="E125" s="31"/>
      <c r="F125" s="19"/>
      <c r="G125" s="75">
        <v>2645000</v>
      </c>
      <c r="H125" s="19"/>
      <c r="I125" s="75">
        <v>3472975</v>
      </c>
      <c r="J125" s="19"/>
      <c r="K125" s="75">
        <v>0</v>
      </c>
      <c r="L125" s="19"/>
      <c r="M125" s="75">
        <f t="shared" si="4"/>
        <v>6117975</v>
      </c>
      <c r="N125" s="19"/>
      <c r="O125" s="75">
        <v>1433992</v>
      </c>
      <c r="P125" s="19"/>
      <c r="Q125" s="75">
        <v>0</v>
      </c>
      <c r="R125" s="19"/>
      <c r="S125" s="75">
        <v>1547581</v>
      </c>
      <c r="T125" s="19"/>
      <c r="U125" s="75">
        <f t="shared" si="5"/>
        <v>2981573</v>
      </c>
      <c r="V125" s="19"/>
      <c r="W125" s="19"/>
      <c r="X125" s="75">
        <v>318415</v>
      </c>
      <c r="Y125" s="19"/>
      <c r="Z125" s="75">
        <v>0</v>
      </c>
      <c r="AA125" s="19"/>
      <c r="AB125" s="75">
        <v>165929</v>
      </c>
      <c r="AC125" s="19"/>
      <c r="AD125" s="75">
        <f t="shared" si="6"/>
        <v>484344</v>
      </c>
      <c r="AE125" s="19"/>
      <c r="AF125" s="75">
        <v>0</v>
      </c>
      <c r="AG125" s="19"/>
      <c r="AH125" s="75">
        <v>0</v>
      </c>
      <c r="AI125" s="19"/>
      <c r="AJ125" s="75">
        <v>955432</v>
      </c>
      <c r="AK125" s="19"/>
      <c r="AL125" s="75">
        <f t="shared" si="7"/>
        <v>4421349</v>
      </c>
      <c r="AM125" s="19"/>
      <c r="AN125" s="30">
        <v>31</v>
      </c>
    </row>
    <row r="126" spans="1:40" ht="8.85" customHeight="1" x14ac:dyDescent="0.25">
      <c r="A126" s="30">
        <v>32</v>
      </c>
      <c r="B126" s="31"/>
      <c r="C126" s="30" t="s">
        <v>161</v>
      </c>
      <c r="D126" s="31"/>
      <c r="E126" s="31"/>
      <c r="F126" s="19"/>
      <c r="G126" s="75">
        <v>0</v>
      </c>
      <c r="H126" s="19"/>
      <c r="I126" s="75">
        <v>7502749</v>
      </c>
      <c r="J126" s="19"/>
      <c r="K126" s="75">
        <v>0</v>
      </c>
      <c r="L126" s="19"/>
      <c r="M126" s="75">
        <f t="shared" si="4"/>
        <v>7502749</v>
      </c>
      <c r="N126" s="19"/>
      <c r="O126" s="75">
        <v>10941331</v>
      </c>
      <c r="P126" s="19"/>
      <c r="Q126" s="75">
        <v>0</v>
      </c>
      <c r="R126" s="19"/>
      <c r="S126" s="75">
        <v>446158</v>
      </c>
      <c r="T126" s="19"/>
      <c r="U126" s="75">
        <f t="shared" si="5"/>
        <v>11387489</v>
      </c>
      <c r="V126" s="19"/>
      <c r="W126" s="19"/>
      <c r="X126" s="75">
        <v>3339242</v>
      </c>
      <c r="Y126" s="19"/>
      <c r="Z126" s="75">
        <v>0</v>
      </c>
      <c r="AA126" s="19"/>
      <c r="AB126" s="75">
        <v>162583</v>
      </c>
      <c r="AC126" s="19"/>
      <c r="AD126" s="75">
        <f t="shared" si="6"/>
        <v>3501825</v>
      </c>
      <c r="AE126" s="19"/>
      <c r="AF126" s="75">
        <v>0</v>
      </c>
      <c r="AG126" s="19"/>
      <c r="AH126" s="75">
        <v>0</v>
      </c>
      <c r="AI126" s="19"/>
      <c r="AJ126" s="75">
        <v>272142</v>
      </c>
      <c r="AK126" s="19"/>
      <c r="AL126" s="75">
        <f t="shared" si="7"/>
        <v>15161456</v>
      </c>
      <c r="AM126" s="19"/>
      <c r="AN126" s="30">
        <v>32</v>
      </c>
    </row>
    <row r="127" spans="1:40" ht="8.85" customHeight="1" x14ac:dyDescent="0.25">
      <c r="A127" s="30">
        <v>33</v>
      </c>
      <c r="B127" s="31"/>
      <c r="C127" s="30" t="s">
        <v>100</v>
      </c>
      <c r="D127" s="31"/>
      <c r="E127" s="31"/>
      <c r="F127" s="19"/>
      <c r="G127" s="75">
        <v>12863000</v>
      </c>
      <c r="H127" s="19"/>
      <c r="I127" s="75">
        <v>0</v>
      </c>
      <c r="J127" s="19"/>
      <c r="K127" s="75">
        <v>0</v>
      </c>
      <c r="L127" s="19"/>
      <c r="M127" s="75">
        <f t="shared" si="4"/>
        <v>12863000</v>
      </c>
      <c r="N127" s="19"/>
      <c r="O127" s="75">
        <v>4209444</v>
      </c>
      <c r="P127" s="19"/>
      <c r="Q127" s="75">
        <v>0</v>
      </c>
      <c r="R127" s="19"/>
      <c r="S127" s="75">
        <v>13160139</v>
      </c>
      <c r="T127" s="19"/>
      <c r="U127" s="75">
        <f t="shared" si="5"/>
        <v>17369583</v>
      </c>
      <c r="V127" s="19"/>
      <c r="W127" s="19"/>
      <c r="X127" s="75">
        <v>425272</v>
      </c>
      <c r="Y127" s="19"/>
      <c r="Z127" s="75">
        <v>0</v>
      </c>
      <c r="AA127" s="19"/>
      <c r="AB127" s="75">
        <v>628150</v>
      </c>
      <c r="AC127" s="19"/>
      <c r="AD127" s="75">
        <f t="shared" si="6"/>
        <v>1053422</v>
      </c>
      <c r="AE127" s="19"/>
      <c r="AF127" s="75">
        <v>0</v>
      </c>
      <c r="AG127" s="19"/>
      <c r="AH127" s="75">
        <v>0</v>
      </c>
      <c r="AI127" s="19"/>
      <c r="AJ127" s="75">
        <v>246657</v>
      </c>
      <c r="AK127" s="19"/>
      <c r="AL127" s="75">
        <f t="shared" si="7"/>
        <v>18669662</v>
      </c>
      <c r="AM127" s="19"/>
      <c r="AN127" s="30">
        <v>33</v>
      </c>
    </row>
    <row r="128" spans="1:40" ht="8.85" customHeight="1" x14ac:dyDescent="0.25">
      <c r="A128" s="30">
        <v>34</v>
      </c>
      <c r="B128" s="31"/>
      <c r="C128" s="30" t="s">
        <v>162</v>
      </c>
      <c r="D128" s="31"/>
      <c r="E128" s="31"/>
      <c r="F128" s="19"/>
      <c r="G128" s="75">
        <v>371715</v>
      </c>
      <c r="H128" s="19"/>
      <c r="I128" s="75">
        <v>15972475</v>
      </c>
      <c r="J128" s="19"/>
      <c r="K128" s="75">
        <v>0</v>
      </c>
      <c r="L128" s="19"/>
      <c r="M128" s="75">
        <f t="shared" si="4"/>
        <v>16344190</v>
      </c>
      <c r="N128" s="19"/>
      <c r="O128" s="75">
        <v>10863296</v>
      </c>
      <c r="P128" s="19"/>
      <c r="Q128" s="75">
        <v>0</v>
      </c>
      <c r="R128" s="19"/>
      <c r="S128" s="75">
        <v>1478875</v>
      </c>
      <c r="T128" s="19"/>
      <c r="U128" s="75">
        <f t="shared" si="5"/>
        <v>12342171</v>
      </c>
      <c r="V128" s="19"/>
      <c r="W128" s="19"/>
      <c r="X128" s="75">
        <v>5564304</v>
      </c>
      <c r="Y128" s="19"/>
      <c r="Z128" s="75">
        <v>0</v>
      </c>
      <c r="AA128" s="19"/>
      <c r="AB128" s="75">
        <v>1506029</v>
      </c>
      <c r="AC128" s="19"/>
      <c r="AD128" s="75">
        <f t="shared" si="6"/>
        <v>7070333</v>
      </c>
      <c r="AE128" s="19"/>
      <c r="AF128" s="75">
        <v>0</v>
      </c>
      <c r="AG128" s="19"/>
      <c r="AH128" s="75">
        <v>0</v>
      </c>
      <c r="AI128" s="19"/>
      <c r="AJ128" s="75">
        <v>0</v>
      </c>
      <c r="AK128" s="19"/>
      <c r="AL128" s="75">
        <f t="shared" si="7"/>
        <v>19412504</v>
      </c>
      <c r="AM128" s="19"/>
      <c r="AN128" s="30">
        <v>34</v>
      </c>
    </row>
    <row r="129" spans="1:40" ht="8.85" customHeight="1" x14ac:dyDescent="0.25">
      <c r="A129" s="30">
        <v>35</v>
      </c>
      <c r="B129" s="31"/>
      <c r="C129" s="30" t="s">
        <v>163</v>
      </c>
      <c r="D129" s="31"/>
      <c r="E129" s="31"/>
      <c r="F129" s="19"/>
      <c r="G129" s="75">
        <v>0</v>
      </c>
      <c r="H129" s="19"/>
      <c r="I129" s="75">
        <v>2436804</v>
      </c>
      <c r="J129" s="19"/>
      <c r="K129" s="75">
        <v>0</v>
      </c>
      <c r="L129" s="19"/>
      <c r="M129" s="75">
        <f t="shared" si="4"/>
        <v>2436804</v>
      </c>
      <c r="N129" s="19"/>
      <c r="O129" s="75">
        <v>1316547</v>
      </c>
      <c r="P129" s="19"/>
      <c r="Q129" s="75">
        <v>0</v>
      </c>
      <c r="R129" s="19"/>
      <c r="S129" s="75">
        <v>212624</v>
      </c>
      <c r="T129" s="19"/>
      <c r="U129" s="75">
        <f t="shared" si="5"/>
        <v>1529171</v>
      </c>
      <c r="V129" s="19"/>
      <c r="W129" s="19"/>
      <c r="X129" s="75">
        <v>716794</v>
      </c>
      <c r="Y129" s="19"/>
      <c r="Z129" s="75">
        <v>0</v>
      </c>
      <c r="AA129" s="19"/>
      <c r="AB129" s="75">
        <v>190839</v>
      </c>
      <c r="AC129" s="19"/>
      <c r="AD129" s="75">
        <f t="shared" si="6"/>
        <v>907633</v>
      </c>
      <c r="AE129" s="19"/>
      <c r="AF129" s="75">
        <v>0</v>
      </c>
      <c r="AG129" s="19"/>
      <c r="AH129" s="75">
        <v>0</v>
      </c>
      <c r="AI129" s="19"/>
      <c r="AJ129" s="75">
        <v>0</v>
      </c>
      <c r="AK129" s="19"/>
      <c r="AL129" s="75">
        <f t="shared" si="7"/>
        <v>2436804</v>
      </c>
      <c r="AM129" s="19"/>
      <c r="AN129" s="30">
        <v>35</v>
      </c>
    </row>
    <row r="130" spans="1:40" ht="8.85" customHeight="1" x14ac:dyDescent="0.25">
      <c r="A130" s="31"/>
      <c r="B130" s="31"/>
      <c r="C130" s="30"/>
      <c r="D130" s="31"/>
      <c r="E130" s="31"/>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31"/>
    </row>
    <row r="131" spans="1:40" ht="8.85" customHeight="1" x14ac:dyDescent="0.25">
      <c r="A131" s="30">
        <v>36</v>
      </c>
      <c r="B131" s="31"/>
      <c r="C131" s="30" t="s">
        <v>164</v>
      </c>
      <c r="D131" s="31"/>
      <c r="E131" s="31"/>
      <c r="F131" s="19"/>
      <c r="G131" s="75">
        <v>234275</v>
      </c>
      <c r="H131" s="19"/>
      <c r="I131" s="75">
        <v>0</v>
      </c>
      <c r="J131" s="19"/>
      <c r="K131" s="75">
        <v>0</v>
      </c>
      <c r="L131" s="19"/>
      <c r="M131" s="75">
        <f t="shared" si="4"/>
        <v>234275</v>
      </c>
      <c r="N131" s="19"/>
      <c r="O131" s="75">
        <v>0</v>
      </c>
      <c r="P131" s="19"/>
      <c r="Q131" s="75">
        <v>0</v>
      </c>
      <c r="R131" s="19"/>
      <c r="S131" s="75">
        <v>4186313</v>
      </c>
      <c r="T131" s="19"/>
      <c r="U131" s="75">
        <f t="shared" si="5"/>
        <v>4186313</v>
      </c>
      <c r="V131" s="19"/>
      <c r="W131" s="19"/>
      <c r="X131" s="75">
        <v>0</v>
      </c>
      <c r="Y131" s="19"/>
      <c r="Z131" s="75">
        <v>0</v>
      </c>
      <c r="AA131" s="19"/>
      <c r="AB131" s="75">
        <v>1751399</v>
      </c>
      <c r="AC131" s="19"/>
      <c r="AD131" s="75">
        <f t="shared" si="6"/>
        <v>1751399</v>
      </c>
      <c r="AE131" s="19"/>
      <c r="AF131" s="75">
        <v>0</v>
      </c>
      <c r="AG131" s="19"/>
      <c r="AH131" s="75">
        <v>0</v>
      </c>
      <c r="AI131" s="19"/>
      <c r="AJ131" s="75">
        <v>0</v>
      </c>
      <c r="AK131" s="19"/>
      <c r="AL131" s="75">
        <f t="shared" si="7"/>
        <v>5937712</v>
      </c>
      <c r="AM131" s="19"/>
      <c r="AN131" s="30">
        <v>36</v>
      </c>
    </row>
    <row r="132" spans="1:40" ht="8.85" customHeight="1" x14ac:dyDescent="0.25">
      <c r="A132" s="30">
        <v>37</v>
      </c>
      <c r="B132" s="31"/>
      <c r="C132" s="30" t="s">
        <v>165</v>
      </c>
      <c r="D132" s="31"/>
      <c r="E132" s="31"/>
      <c r="F132" s="19"/>
      <c r="G132" s="75">
        <v>0</v>
      </c>
      <c r="H132" s="19"/>
      <c r="I132" s="75">
        <v>2454858</v>
      </c>
      <c r="J132" s="19"/>
      <c r="K132" s="75">
        <v>0</v>
      </c>
      <c r="L132" s="19"/>
      <c r="M132" s="75">
        <f t="shared" si="4"/>
        <v>2454858</v>
      </c>
      <c r="N132" s="19"/>
      <c r="O132" s="75">
        <v>1836296</v>
      </c>
      <c r="P132" s="19"/>
      <c r="Q132" s="75">
        <v>0</v>
      </c>
      <c r="R132" s="19"/>
      <c r="S132" s="75">
        <v>618562</v>
      </c>
      <c r="T132" s="19"/>
      <c r="U132" s="75">
        <f t="shared" si="5"/>
        <v>2454858</v>
      </c>
      <c r="V132" s="19"/>
      <c r="W132" s="19"/>
      <c r="X132" s="75">
        <v>511795</v>
      </c>
      <c r="Y132" s="19"/>
      <c r="Z132" s="75">
        <v>0</v>
      </c>
      <c r="AA132" s="19"/>
      <c r="AB132" s="75">
        <v>95877</v>
      </c>
      <c r="AC132" s="19"/>
      <c r="AD132" s="75">
        <f t="shared" si="6"/>
        <v>607672</v>
      </c>
      <c r="AE132" s="19"/>
      <c r="AF132" s="75">
        <v>0</v>
      </c>
      <c r="AG132" s="19"/>
      <c r="AH132" s="75">
        <v>0</v>
      </c>
      <c r="AI132" s="19"/>
      <c r="AJ132" s="75">
        <v>0</v>
      </c>
      <c r="AK132" s="19"/>
      <c r="AL132" s="75">
        <f t="shared" si="7"/>
        <v>3062530</v>
      </c>
      <c r="AM132" s="19"/>
      <c r="AN132" s="30">
        <v>37</v>
      </c>
    </row>
    <row r="133" spans="1:40" ht="8.85" customHeight="1" x14ac:dyDescent="0.25">
      <c r="A133" s="30">
        <v>38</v>
      </c>
      <c r="B133" s="31"/>
      <c r="C133" s="30" t="s">
        <v>166</v>
      </c>
      <c r="D133" s="31"/>
      <c r="E133" s="31"/>
      <c r="F133" s="19"/>
      <c r="G133" s="75">
        <v>0</v>
      </c>
      <c r="H133" s="19"/>
      <c r="I133" s="75">
        <v>1343950</v>
      </c>
      <c r="J133" s="19"/>
      <c r="K133" s="75">
        <v>0</v>
      </c>
      <c r="L133" s="19"/>
      <c r="M133" s="75">
        <f t="shared" si="4"/>
        <v>1343950</v>
      </c>
      <c r="N133" s="19"/>
      <c r="O133" s="75">
        <v>642252</v>
      </c>
      <c r="P133" s="19"/>
      <c r="Q133" s="75">
        <v>0</v>
      </c>
      <c r="R133" s="19"/>
      <c r="S133" s="75">
        <v>13616</v>
      </c>
      <c r="T133" s="19"/>
      <c r="U133" s="75">
        <f t="shared" si="5"/>
        <v>655868</v>
      </c>
      <c r="V133" s="19"/>
      <c r="W133" s="19"/>
      <c r="X133" s="75">
        <v>666911</v>
      </c>
      <c r="Y133" s="19"/>
      <c r="Z133" s="75">
        <v>0</v>
      </c>
      <c r="AA133" s="19"/>
      <c r="AB133" s="75">
        <v>21171</v>
      </c>
      <c r="AC133" s="19"/>
      <c r="AD133" s="75">
        <f t="shared" si="6"/>
        <v>688082</v>
      </c>
      <c r="AE133" s="19"/>
      <c r="AF133" s="75">
        <v>0</v>
      </c>
      <c r="AG133" s="19"/>
      <c r="AH133" s="75">
        <v>0</v>
      </c>
      <c r="AI133" s="19"/>
      <c r="AJ133" s="75">
        <v>0</v>
      </c>
      <c r="AK133" s="19"/>
      <c r="AL133" s="75">
        <f t="shared" si="7"/>
        <v>1343950</v>
      </c>
      <c r="AM133" s="19"/>
      <c r="AN133" s="30">
        <v>38</v>
      </c>
    </row>
    <row r="134" spans="1:40" ht="8.85" customHeight="1" x14ac:dyDescent="0.25">
      <c r="A134" s="30">
        <v>39</v>
      </c>
      <c r="B134" s="31"/>
      <c r="C134" s="30" t="s">
        <v>167</v>
      </c>
      <c r="D134" s="31"/>
      <c r="E134" s="31"/>
      <c r="F134" s="19"/>
      <c r="G134" s="75">
        <v>1764629</v>
      </c>
      <c r="H134" s="19"/>
      <c r="I134" s="75">
        <v>4742084</v>
      </c>
      <c r="J134" s="19"/>
      <c r="K134" s="75">
        <v>0</v>
      </c>
      <c r="L134" s="19"/>
      <c r="M134" s="75">
        <f t="shared" si="4"/>
        <v>6506713</v>
      </c>
      <c r="N134" s="19"/>
      <c r="O134" s="75">
        <v>1568156</v>
      </c>
      <c r="P134" s="19"/>
      <c r="Q134" s="75">
        <v>0</v>
      </c>
      <c r="R134" s="19"/>
      <c r="S134" s="75">
        <v>2915492</v>
      </c>
      <c r="T134" s="19"/>
      <c r="U134" s="75">
        <f t="shared" si="5"/>
        <v>4483648</v>
      </c>
      <c r="V134" s="19"/>
      <c r="W134" s="19"/>
      <c r="X134" s="75">
        <v>575660</v>
      </c>
      <c r="Y134" s="19"/>
      <c r="Z134" s="75">
        <v>0</v>
      </c>
      <c r="AA134" s="19"/>
      <c r="AB134" s="75">
        <v>946287</v>
      </c>
      <c r="AC134" s="19"/>
      <c r="AD134" s="75">
        <f t="shared" si="6"/>
        <v>1521947</v>
      </c>
      <c r="AE134" s="19"/>
      <c r="AF134" s="75">
        <v>0</v>
      </c>
      <c r="AG134" s="19"/>
      <c r="AH134" s="75">
        <v>0</v>
      </c>
      <c r="AI134" s="19"/>
      <c r="AJ134" s="75">
        <v>54175</v>
      </c>
      <c r="AK134" s="19"/>
      <c r="AL134" s="75">
        <f t="shared" si="7"/>
        <v>6059770</v>
      </c>
      <c r="AM134" s="19"/>
      <c r="AN134" s="30">
        <v>39</v>
      </c>
    </row>
    <row r="135" spans="1:40" ht="8.85" customHeight="1" x14ac:dyDescent="0.25">
      <c r="A135" s="30">
        <v>40</v>
      </c>
      <c r="B135" s="31"/>
      <c r="C135" s="30" t="s">
        <v>168</v>
      </c>
      <c r="D135" s="31"/>
      <c r="E135" s="31"/>
      <c r="F135" s="19"/>
      <c r="G135" s="80">
        <v>0</v>
      </c>
      <c r="H135" s="19"/>
      <c r="I135" s="80">
        <v>3480694</v>
      </c>
      <c r="J135" s="19"/>
      <c r="K135" s="80">
        <v>0</v>
      </c>
      <c r="L135" s="19"/>
      <c r="M135" s="80">
        <f t="shared" si="4"/>
        <v>3480694</v>
      </c>
      <c r="N135" s="19"/>
      <c r="O135" s="80">
        <v>1556971</v>
      </c>
      <c r="P135" s="19"/>
      <c r="Q135" s="80">
        <v>0</v>
      </c>
      <c r="R135" s="19"/>
      <c r="S135" s="80">
        <v>846748</v>
      </c>
      <c r="T135" s="19"/>
      <c r="U135" s="80">
        <f t="shared" si="5"/>
        <v>2403719</v>
      </c>
      <c r="V135" s="19"/>
      <c r="W135" s="52"/>
      <c r="X135" s="80">
        <v>366494</v>
      </c>
      <c r="Y135" s="19"/>
      <c r="Z135" s="80">
        <v>0</v>
      </c>
      <c r="AA135" s="19"/>
      <c r="AB135" s="80">
        <v>710481</v>
      </c>
      <c r="AC135" s="19"/>
      <c r="AD135" s="80">
        <f t="shared" si="6"/>
        <v>1076975</v>
      </c>
      <c r="AE135" s="19"/>
      <c r="AF135" s="80">
        <v>0</v>
      </c>
      <c r="AG135" s="19"/>
      <c r="AH135" s="80">
        <v>0</v>
      </c>
      <c r="AI135" s="19"/>
      <c r="AJ135" s="80">
        <v>0</v>
      </c>
      <c r="AK135" s="19"/>
      <c r="AL135" s="80">
        <f t="shared" si="7"/>
        <v>3480694</v>
      </c>
      <c r="AM135" s="19"/>
      <c r="AN135" s="30">
        <v>40</v>
      </c>
    </row>
    <row r="136" spans="1:40" ht="8.85" customHeight="1" x14ac:dyDescent="0.25">
      <c r="A136" s="37"/>
      <c r="B136" s="31"/>
      <c r="C136" s="30"/>
      <c r="D136" s="31"/>
      <c r="E136" s="31"/>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37"/>
    </row>
    <row r="137" spans="1:40" ht="8.85" customHeight="1" x14ac:dyDescent="0.25">
      <c r="A137" s="30">
        <v>41</v>
      </c>
      <c r="B137" s="31"/>
      <c r="C137" s="30" t="s">
        <v>169</v>
      </c>
      <c r="D137" s="31"/>
      <c r="E137" s="31"/>
      <c r="F137" s="19"/>
      <c r="G137" s="75">
        <v>0</v>
      </c>
      <c r="H137" s="19"/>
      <c r="I137" s="75">
        <v>0</v>
      </c>
      <c r="J137" s="19"/>
      <c r="K137" s="75">
        <v>0</v>
      </c>
      <c r="L137" s="19"/>
      <c r="M137" s="75">
        <f t="shared" si="4"/>
        <v>0</v>
      </c>
      <c r="N137" s="19"/>
      <c r="O137" s="75">
        <v>3282666</v>
      </c>
      <c r="P137" s="19"/>
      <c r="Q137" s="75">
        <v>0</v>
      </c>
      <c r="R137" s="19"/>
      <c r="S137" s="75">
        <v>394645</v>
      </c>
      <c r="T137" s="19"/>
      <c r="U137" s="75">
        <f t="shared" si="5"/>
        <v>3677311</v>
      </c>
      <c r="V137" s="19"/>
      <c r="W137" s="19"/>
      <c r="X137" s="75">
        <v>1709010</v>
      </c>
      <c r="Y137" s="19"/>
      <c r="Z137" s="75">
        <v>0</v>
      </c>
      <c r="AA137" s="19"/>
      <c r="AB137" s="75">
        <v>663198</v>
      </c>
      <c r="AC137" s="19"/>
      <c r="AD137" s="75">
        <f t="shared" si="6"/>
        <v>2372208</v>
      </c>
      <c r="AE137" s="19"/>
      <c r="AF137" s="75">
        <v>0</v>
      </c>
      <c r="AG137" s="19"/>
      <c r="AH137" s="75">
        <v>0</v>
      </c>
      <c r="AI137" s="19"/>
      <c r="AJ137" s="75">
        <v>0</v>
      </c>
      <c r="AK137" s="19"/>
      <c r="AL137" s="75">
        <f t="shared" si="7"/>
        <v>6049519</v>
      </c>
      <c r="AM137" s="19"/>
      <c r="AN137" s="30">
        <v>41</v>
      </c>
    </row>
    <row r="138" spans="1:40" ht="8.85" customHeight="1" x14ac:dyDescent="0.25">
      <c r="A138" s="30">
        <v>42</v>
      </c>
      <c r="B138" s="31"/>
      <c r="C138" s="30" t="s">
        <v>170</v>
      </c>
      <c r="D138" s="31"/>
      <c r="E138" s="31"/>
      <c r="F138" s="19"/>
      <c r="G138" s="75">
        <v>355677</v>
      </c>
      <c r="H138" s="19"/>
      <c r="I138" s="75">
        <v>19495058</v>
      </c>
      <c r="J138" s="19"/>
      <c r="K138" s="75">
        <v>0</v>
      </c>
      <c r="L138" s="19"/>
      <c r="M138" s="75">
        <f t="shared" si="4"/>
        <v>19850735</v>
      </c>
      <c r="N138" s="19"/>
      <c r="O138" s="75">
        <v>9609391</v>
      </c>
      <c r="P138" s="19"/>
      <c r="Q138" s="75">
        <v>0</v>
      </c>
      <c r="R138" s="19"/>
      <c r="S138" s="75">
        <v>3179246</v>
      </c>
      <c r="T138" s="19"/>
      <c r="U138" s="75">
        <f t="shared" si="5"/>
        <v>12788637</v>
      </c>
      <c r="V138" s="19"/>
      <c r="W138" s="19"/>
      <c r="X138" s="75">
        <v>3538861</v>
      </c>
      <c r="Y138" s="19"/>
      <c r="Z138" s="75">
        <v>0</v>
      </c>
      <c r="AA138" s="19"/>
      <c r="AB138" s="75">
        <v>3208981</v>
      </c>
      <c r="AC138" s="19"/>
      <c r="AD138" s="75">
        <f t="shared" si="6"/>
        <v>6747842</v>
      </c>
      <c r="AE138" s="19"/>
      <c r="AF138" s="75">
        <v>0</v>
      </c>
      <c r="AG138" s="19"/>
      <c r="AH138" s="75">
        <v>0</v>
      </c>
      <c r="AI138" s="19"/>
      <c r="AJ138" s="75">
        <v>56256</v>
      </c>
      <c r="AK138" s="19"/>
      <c r="AL138" s="75">
        <f t="shared" si="7"/>
        <v>19592735</v>
      </c>
      <c r="AM138" s="19"/>
      <c r="AN138" s="30">
        <v>42</v>
      </c>
    </row>
    <row r="139" spans="1:40" ht="8.85" customHeight="1" x14ac:dyDescent="0.25">
      <c r="A139" s="30">
        <v>43</v>
      </c>
      <c r="B139" s="31"/>
      <c r="C139" s="30" t="s">
        <v>171</v>
      </c>
      <c r="D139" s="31"/>
      <c r="E139" s="31"/>
      <c r="F139" s="19"/>
      <c r="G139" s="75">
        <v>61776661</v>
      </c>
      <c r="H139" s="19"/>
      <c r="I139" s="75">
        <v>69847728</v>
      </c>
      <c r="J139" s="19"/>
      <c r="K139" s="75">
        <v>0</v>
      </c>
      <c r="L139" s="19"/>
      <c r="M139" s="75">
        <f t="shared" si="4"/>
        <v>131624389</v>
      </c>
      <c r="N139" s="19"/>
      <c r="O139" s="75">
        <v>11880216</v>
      </c>
      <c r="P139" s="19"/>
      <c r="Q139" s="75">
        <v>2462816</v>
      </c>
      <c r="R139" s="19"/>
      <c r="S139" s="75">
        <v>100886469</v>
      </c>
      <c r="T139" s="19"/>
      <c r="U139" s="75">
        <f t="shared" si="5"/>
        <v>115229501</v>
      </c>
      <c r="V139" s="19"/>
      <c r="W139" s="19"/>
      <c r="X139" s="75">
        <v>167040</v>
      </c>
      <c r="Y139" s="19"/>
      <c r="Z139" s="75">
        <v>1030363</v>
      </c>
      <c r="AA139" s="19"/>
      <c r="AB139" s="75">
        <v>15734373</v>
      </c>
      <c r="AC139" s="19"/>
      <c r="AD139" s="75">
        <f t="shared" si="6"/>
        <v>16931776</v>
      </c>
      <c r="AE139" s="19"/>
      <c r="AF139" s="75">
        <v>0</v>
      </c>
      <c r="AG139" s="19"/>
      <c r="AH139" s="75">
        <v>0</v>
      </c>
      <c r="AI139" s="19"/>
      <c r="AJ139" s="75">
        <v>408458</v>
      </c>
      <c r="AK139" s="19"/>
      <c r="AL139" s="75">
        <f t="shared" si="7"/>
        <v>132569735</v>
      </c>
      <c r="AM139" s="19"/>
      <c r="AN139" s="30">
        <v>43</v>
      </c>
    </row>
    <row r="140" spans="1:40" ht="8.85" customHeight="1" x14ac:dyDescent="0.25">
      <c r="A140" s="30">
        <v>44</v>
      </c>
      <c r="B140" s="31"/>
      <c r="C140" s="30" t="s">
        <v>172</v>
      </c>
      <c r="D140" s="31"/>
      <c r="E140" s="31"/>
      <c r="F140" s="19"/>
      <c r="G140" s="75">
        <v>0</v>
      </c>
      <c r="H140" s="19"/>
      <c r="I140" s="75">
        <v>0</v>
      </c>
      <c r="J140" s="19"/>
      <c r="K140" s="75">
        <v>0</v>
      </c>
      <c r="L140" s="19"/>
      <c r="M140" s="75">
        <f t="shared" si="4"/>
        <v>0</v>
      </c>
      <c r="N140" s="19"/>
      <c r="O140" s="75">
        <v>1391311</v>
      </c>
      <c r="P140" s="19"/>
      <c r="Q140" s="75">
        <v>0</v>
      </c>
      <c r="R140" s="19"/>
      <c r="S140" s="75">
        <v>64498</v>
      </c>
      <c r="T140" s="19"/>
      <c r="U140" s="75">
        <f t="shared" si="5"/>
        <v>1455809</v>
      </c>
      <c r="V140" s="19"/>
      <c r="W140" s="19"/>
      <c r="X140" s="75">
        <v>926725</v>
      </c>
      <c r="Y140" s="19"/>
      <c r="Z140" s="75">
        <v>0</v>
      </c>
      <c r="AA140" s="19"/>
      <c r="AB140" s="75">
        <v>2835</v>
      </c>
      <c r="AC140" s="19"/>
      <c r="AD140" s="75">
        <f t="shared" si="6"/>
        <v>929560</v>
      </c>
      <c r="AE140" s="19"/>
      <c r="AF140" s="75">
        <v>0</v>
      </c>
      <c r="AG140" s="19"/>
      <c r="AH140" s="75">
        <v>0</v>
      </c>
      <c r="AI140" s="19"/>
      <c r="AJ140" s="75">
        <v>0</v>
      </c>
      <c r="AK140" s="19"/>
      <c r="AL140" s="75">
        <f t="shared" si="7"/>
        <v>2385369</v>
      </c>
      <c r="AM140" s="19"/>
      <c r="AN140" s="30">
        <v>44</v>
      </c>
    </row>
    <row r="141" spans="1:40" ht="8.85" customHeight="1" x14ac:dyDescent="0.25">
      <c r="A141" s="30">
        <v>45</v>
      </c>
      <c r="B141" s="31"/>
      <c r="C141" s="30" t="s">
        <v>173</v>
      </c>
      <c r="D141" s="31"/>
      <c r="E141" s="31"/>
      <c r="F141" s="19"/>
      <c r="G141" s="75">
        <v>0</v>
      </c>
      <c r="H141" s="19"/>
      <c r="I141" s="75">
        <v>134139</v>
      </c>
      <c r="J141" s="19"/>
      <c r="K141" s="75">
        <v>0</v>
      </c>
      <c r="L141" s="19"/>
      <c r="M141" s="75">
        <f t="shared" si="4"/>
        <v>134139</v>
      </c>
      <c r="N141" s="19"/>
      <c r="O141" s="75">
        <v>112665</v>
      </c>
      <c r="P141" s="19"/>
      <c r="Q141" s="75">
        <v>0</v>
      </c>
      <c r="R141" s="19"/>
      <c r="S141" s="75">
        <v>15581</v>
      </c>
      <c r="T141" s="19"/>
      <c r="U141" s="75">
        <f t="shared" si="5"/>
        <v>128246</v>
      </c>
      <c r="V141" s="19"/>
      <c r="W141" s="19"/>
      <c r="X141" s="75">
        <v>3401</v>
      </c>
      <c r="Y141" s="19"/>
      <c r="Z141" s="75">
        <v>0</v>
      </c>
      <c r="AA141" s="19"/>
      <c r="AB141" s="75">
        <v>2492</v>
      </c>
      <c r="AC141" s="19"/>
      <c r="AD141" s="75">
        <f t="shared" si="6"/>
        <v>5893</v>
      </c>
      <c r="AE141" s="19"/>
      <c r="AF141" s="75">
        <v>0</v>
      </c>
      <c r="AG141" s="19"/>
      <c r="AH141" s="75">
        <v>0</v>
      </c>
      <c r="AI141" s="19"/>
      <c r="AJ141" s="75">
        <v>0</v>
      </c>
      <c r="AK141" s="19"/>
      <c r="AL141" s="75">
        <f t="shared" si="7"/>
        <v>134139</v>
      </c>
      <c r="AM141" s="19"/>
      <c r="AN141" s="30">
        <v>45</v>
      </c>
    </row>
    <row r="142" spans="1:40" ht="8.85" customHeight="1" x14ac:dyDescent="0.25">
      <c r="A142" s="37"/>
      <c r="B142" s="31"/>
      <c r="C142" s="30"/>
      <c r="D142" s="31"/>
      <c r="E142" s="31"/>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37"/>
    </row>
    <row r="143" spans="1:40" ht="8.85" customHeight="1" x14ac:dyDescent="0.25">
      <c r="A143" s="30">
        <v>46</v>
      </c>
      <c r="B143" s="31"/>
      <c r="C143" s="30" t="s">
        <v>174</v>
      </c>
      <c r="D143" s="31"/>
      <c r="E143" s="31"/>
      <c r="F143" s="19"/>
      <c r="G143" s="75">
        <v>549137</v>
      </c>
      <c r="H143" s="19"/>
      <c r="I143" s="75">
        <v>7578392</v>
      </c>
      <c r="J143" s="19"/>
      <c r="K143" s="75">
        <v>0</v>
      </c>
      <c r="L143" s="19"/>
      <c r="M143" s="75">
        <f t="shared" si="4"/>
        <v>8127529</v>
      </c>
      <c r="N143" s="19"/>
      <c r="O143" s="75">
        <v>601391</v>
      </c>
      <c r="P143" s="19"/>
      <c r="Q143" s="75">
        <v>0</v>
      </c>
      <c r="R143" s="19"/>
      <c r="S143" s="75">
        <v>3006700</v>
      </c>
      <c r="T143" s="19"/>
      <c r="U143" s="75">
        <f t="shared" si="5"/>
        <v>3608091</v>
      </c>
      <c r="V143" s="19"/>
      <c r="W143" s="19"/>
      <c r="X143" s="75">
        <v>279860</v>
      </c>
      <c r="Y143" s="19"/>
      <c r="Z143" s="75">
        <v>0</v>
      </c>
      <c r="AA143" s="19"/>
      <c r="AB143" s="75">
        <v>4591443</v>
      </c>
      <c r="AC143" s="19"/>
      <c r="AD143" s="75">
        <f t="shared" si="6"/>
        <v>4871303</v>
      </c>
      <c r="AE143" s="19"/>
      <c r="AF143" s="75">
        <v>0</v>
      </c>
      <c r="AG143" s="19"/>
      <c r="AH143" s="75">
        <v>0</v>
      </c>
      <c r="AI143" s="19"/>
      <c r="AJ143" s="75">
        <v>0</v>
      </c>
      <c r="AK143" s="19"/>
      <c r="AL143" s="75">
        <f t="shared" si="7"/>
        <v>8479394</v>
      </c>
      <c r="AM143" s="19"/>
      <c r="AN143" s="30">
        <v>46</v>
      </c>
    </row>
    <row r="144" spans="1:40" ht="8.85" customHeight="1" x14ac:dyDescent="0.25">
      <c r="A144" s="30">
        <v>47</v>
      </c>
      <c r="B144" s="31"/>
      <c r="C144" s="30" t="s">
        <v>175</v>
      </c>
      <c r="D144" s="31"/>
      <c r="E144" s="31"/>
      <c r="F144" s="19"/>
      <c r="G144" s="75">
        <v>404673</v>
      </c>
      <c r="H144" s="19"/>
      <c r="I144" s="75">
        <v>21552567</v>
      </c>
      <c r="J144" s="19"/>
      <c r="K144" s="75">
        <v>0</v>
      </c>
      <c r="L144" s="19"/>
      <c r="M144" s="75">
        <f t="shared" si="4"/>
        <v>21957240</v>
      </c>
      <c r="N144" s="19"/>
      <c r="O144" s="75">
        <v>10633800</v>
      </c>
      <c r="P144" s="19"/>
      <c r="Q144" s="75">
        <v>0</v>
      </c>
      <c r="R144" s="19"/>
      <c r="S144" s="75">
        <v>4438434</v>
      </c>
      <c r="T144" s="19"/>
      <c r="U144" s="75">
        <f t="shared" si="5"/>
        <v>15072234</v>
      </c>
      <c r="V144" s="19"/>
      <c r="W144" s="19"/>
      <c r="X144" s="75">
        <v>4743674</v>
      </c>
      <c r="Y144" s="19"/>
      <c r="Z144" s="75">
        <v>0</v>
      </c>
      <c r="AA144" s="19"/>
      <c r="AB144" s="75">
        <v>2097382</v>
      </c>
      <c r="AC144" s="19"/>
      <c r="AD144" s="75">
        <f t="shared" si="6"/>
        <v>6841056</v>
      </c>
      <c r="AE144" s="19"/>
      <c r="AF144" s="75">
        <v>0</v>
      </c>
      <c r="AG144" s="19"/>
      <c r="AH144" s="75">
        <v>0</v>
      </c>
      <c r="AI144" s="19"/>
      <c r="AJ144" s="75">
        <v>43950</v>
      </c>
      <c r="AK144" s="19"/>
      <c r="AL144" s="75">
        <f t="shared" si="7"/>
        <v>21957240</v>
      </c>
      <c r="AM144" s="19"/>
      <c r="AN144" s="30">
        <v>47</v>
      </c>
    </row>
    <row r="145" spans="1:42" ht="8.85" customHeight="1" x14ac:dyDescent="0.25">
      <c r="A145" s="30">
        <v>48</v>
      </c>
      <c r="B145" s="31"/>
      <c r="C145" s="30" t="s">
        <v>176</v>
      </c>
      <c r="D145" s="31"/>
      <c r="E145" s="31"/>
      <c r="F145" s="19"/>
      <c r="G145" s="75">
        <v>0</v>
      </c>
      <c r="H145" s="19"/>
      <c r="I145" s="75">
        <v>0</v>
      </c>
      <c r="J145" s="19"/>
      <c r="K145" s="75">
        <v>0</v>
      </c>
      <c r="L145" s="19"/>
      <c r="M145" s="75">
        <f t="shared" si="4"/>
        <v>0</v>
      </c>
      <c r="N145" s="19"/>
      <c r="O145" s="75">
        <v>50714</v>
      </c>
      <c r="P145" s="19"/>
      <c r="Q145" s="75">
        <v>0</v>
      </c>
      <c r="R145" s="19"/>
      <c r="S145" s="75">
        <v>0</v>
      </c>
      <c r="T145" s="19"/>
      <c r="U145" s="75">
        <f t="shared" si="5"/>
        <v>50714</v>
      </c>
      <c r="V145" s="19"/>
      <c r="W145" s="19"/>
      <c r="X145" s="75">
        <v>50556</v>
      </c>
      <c r="Y145" s="19"/>
      <c r="Z145" s="75">
        <v>0</v>
      </c>
      <c r="AA145" s="19"/>
      <c r="AB145" s="75">
        <v>0</v>
      </c>
      <c r="AC145" s="19"/>
      <c r="AD145" s="75">
        <f t="shared" si="6"/>
        <v>50556</v>
      </c>
      <c r="AE145" s="19"/>
      <c r="AF145" s="75">
        <v>0</v>
      </c>
      <c r="AG145" s="19"/>
      <c r="AH145" s="75">
        <v>0</v>
      </c>
      <c r="AI145" s="19"/>
      <c r="AJ145" s="75">
        <v>0</v>
      </c>
      <c r="AK145" s="19"/>
      <c r="AL145" s="75">
        <f t="shared" si="7"/>
        <v>101270</v>
      </c>
      <c r="AM145" s="19"/>
      <c r="AN145" s="30">
        <v>48</v>
      </c>
    </row>
    <row r="146" spans="1:42" ht="8.85" customHeight="1" x14ac:dyDescent="0.25">
      <c r="A146" s="30">
        <v>49</v>
      </c>
      <c r="B146" s="31"/>
      <c r="C146" s="30" t="s">
        <v>177</v>
      </c>
      <c r="D146" s="31"/>
      <c r="E146" s="31"/>
      <c r="F146" s="19"/>
      <c r="G146" s="75">
        <v>0</v>
      </c>
      <c r="H146" s="19"/>
      <c r="I146" s="75">
        <v>0</v>
      </c>
      <c r="J146" s="19"/>
      <c r="K146" s="75">
        <v>0</v>
      </c>
      <c r="L146" s="19"/>
      <c r="M146" s="75">
        <f t="shared" si="4"/>
        <v>0</v>
      </c>
      <c r="N146" s="19"/>
      <c r="O146" s="75">
        <v>2232144</v>
      </c>
      <c r="P146" s="19"/>
      <c r="Q146" s="75">
        <v>0</v>
      </c>
      <c r="R146" s="19"/>
      <c r="S146" s="75">
        <v>725000</v>
      </c>
      <c r="T146" s="19"/>
      <c r="U146" s="75">
        <f t="shared" si="5"/>
        <v>2957144</v>
      </c>
      <c r="V146" s="19"/>
      <c r="W146" s="19"/>
      <c r="X146" s="75">
        <v>1913987</v>
      </c>
      <c r="Y146" s="19"/>
      <c r="Z146" s="75">
        <v>0</v>
      </c>
      <c r="AA146" s="19"/>
      <c r="AB146" s="75">
        <v>839534</v>
      </c>
      <c r="AC146" s="19"/>
      <c r="AD146" s="75">
        <f t="shared" si="6"/>
        <v>2753521</v>
      </c>
      <c r="AE146" s="19"/>
      <c r="AF146" s="75">
        <v>0</v>
      </c>
      <c r="AG146" s="19"/>
      <c r="AH146" s="75">
        <v>0</v>
      </c>
      <c r="AI146" s="19"/>
      <c r="AJ146" s="75">
        <v>91078</v>
      </c>
      <c r="AK146" s="19"/>
      <c r="AL146" s="75">
        <f t="shared" si="7"/>
        <v>5801743</v>
      </c>
      <c r="AM146" s="19"/>
      <c r="AN146" s="30">
        <v>49</v>
      </c>
    </row>
    <row r="147" spans="1:42" ht="8.85" customHeight="1" x14ac:dyDescent="0.25">
      <c r="A147" s="30">
        <v>50</v>
      </c>
      <c r="B147" s="31"/>
      <c r="C147" s="30" t="s">
        <v>178</v>
      </c>
      <c r="D147" s="31"/>
      <c r="E147" s="31"/>
      <c r="F147" s="19"/>
      <c r="G147" s="80">
        <v>13401</v>
      </c>
      <c r="H147" s="19"/>
      <c r="I147" s="80">
        <v>0</v>
      </c>
      <c r="J147" s="19"/>
      <c r="K147" s="80">
        <v>0</v>
      </c>
      <c r="L147" s="19"/>
      <c r="M147" s="80">
        <f t="shared" si="4"/>
        <v>13401</v>
      </c>
      <c r="N147" s="19"/>
      <c r="O147" s="80">
        <v>1685350</v>
      </c>
      <c r="P147" s="19"/>
      <c r="Q147" s="80">
        <v>0</v>
      </c>
      <c r="R147" s="19"/>
      <c r="S147" s="80">
        <v>610000</v>
      </c>
      <c r="T147" s="19"/>
      <c r="U147" s="80">
        <f t="shared" si="5"/>
        <v>2295350</v>
      </c>
      <c r="V147" s="19"/>
      <c r="W147" s="52"/>
      <c r="X147" s="80">
        <v>536135</v>
      </c>
      <c r="Y147" s="19"/>
      <c r="Z147" s="80">
        <v>0</v>
      </c>
      <c r="AA147" s="19"/>
      <c r="AB147" s="80">
        <v>293013</v>
      </c>
      <c r="AC147" s="19"/>
      <c r="AD147" s="80">
        <f t="shared" si="6"/>
        <v>829148</v>
      </c>
      <c r="AE147" s="19"/>
      <c r="AF147" s="80">
        <v>0</v>
      </c>
      <c r="AG147" s="19"/>
      <c r="AH147" s="80">
        <v>0</v>
      </c>
      <c r="AI147" s="19"/>
      <c r="AJ147" s="80">
        <v>0</v>
      </c>
      <c r="AK147" s="19"/>
      <c r="AL147" s="80">
        <f t="shared" si="7"/>
        <v>3124498</v>
      </c>
      <c r="AM147" s="19"/>
      <c r="AN147" s="30">
        <v>50</v>
      </c>
    </row>
    <row r="148" spans="1:42" ht="8.85" customHeight="1" x14ac:dyDescent="0.25">
      <c r="A148" s="19"/>
      <c r="B148" s="19"/>
      <c r="C148" s="11"/>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40"/>
      <c r="AM148" s="19"/>
      <c r="AN148" s="19"/>
    </row>
    <row r="149" spans="1:42" ht="8.85" customHeight="1" x14ac:dyDescent="0.25">
      <c r="A149" s="19"/>
      <c r="B149" s="19"/>
      <c r="C149" s="11"/>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row>
    <row r="150" spans="1:42" ht="8.85" customHeight="1" x14ac:dyDescent="0.25">
      <c r="A150" s="19"/>
      <c r="B150" s="19"/>
      <c r="C150" s="11"/>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row>
    <row r="151" spans="1:42" s="79" customFormat="1" ht="9.6" customHeight="1" x14ac:dyDescent="0.25">
      <c r="A151" s="18" t="s">
        <v>637</v>
      </c>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P151" s="72" t="s">
        <v>638</v>
      </c>
    </row>
    <row r="152" spans="1:42" s="15" customFormat="1" ht="10.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3" t="s">
        <v>45</v>
      </c>
      <c r="V152" s="10"/>
      <c r="W152" s="10"/>
      <c r="X152" s="14" t="s">
        <v>46</v>
      </c>
      <c r="Y152" s="10"/>
      <c r="Z152" s="10"/>
      <c r="AA152" s="10"/>
      <c r="AB152" s="10"/>
      <c r="AC152" s="10"/>
      <c r="AD152" s="10"/>
      <c r="AE152" s="10"/>
      <c r="AF152" s="10"/>
      <c r="AG152" s="10"/>
      <c r="AH152" s="10"/>
      <c r="AI152" s="10"/>
      <c r="AJ152" s="10"/>
      <c r="AK152" s="10"/>
      <c r="AL152" s="10"/>
      <c r="AM152" s="10"/>
      <c r="AN152" s="72" t="s">
        <v>625</v>
      </c>
    </row>
    <row r="153" spans="1:42" s="15" customFormat="1" ht="8.85" customHeight="1" x14ac:dyDescent="0.25">
      <c r="A153" s="16"/>
      <c r="B153" s="10"/>
      <c r="C153" s="10"/>
      <c r="D153" s="10"/>
      <c r="E153" s="10"/>
      <c r="F153" s="10"/>
      <c r="G153" s="10"/>
      <c r="H153" s="10"/>
      <c r="I153" s="10"/>
      <c r="J153" s="10"/>
      <c r="K153" s="10"/>
      <c r="L153" s="10"/>
      <c r="M153" s="10"/>
      <c r="N153" s="10"/>
      <c r="O153" s="10"/>
      <c r="P153" s="10"/>
      <c r="Q153" s="10"/>
      <c r="R153" s="10"/>
      <c r="S153" s="10"/>
      <c r="T153" s="10"/>
      <c r="U153" s="13" t="s">
        <v>626</v>
      </c>
      <c r="V153" s="10"/>
      <c r="W153" s="10"/>
      <c r="X153" s="14" t="s">
        <v>594</v>
      </c>
      <c r="Y153" s="10"/>
      <c r="Z153" s="10"/>
      <c r="AA153" s="10"/>
      <c r="AB153" s="10"/>
      <c r="AC153" s="10"/>
      <c r="AD153" s="10"/>
      <c r="AE153" s="10"/>
      <c r="AF153" s="10"/>
      <c r="AG153" s="10"/>
      <c r="AH153" s="10"/>
      <c r="AI153" s="10"/>
      <c r="AJ153" s="10"/>
      <c r="AK153" s="10"/>
      <c r="AL153" s="10"/>
      <c r="AM153" s="10"/>
      <c r="AN153" s="72" t="s">
        <v>639</v>
      </c>
    </row>
    <row r="154" spans="1:42" s="15" customFormat="1" ht="8.85" customHeight="1" x14ac:dyDescent="0.25">
      <c r="A154" s="17"/>
      <c r="B154" s="10"/>
      <c r="C154" s="10"/>
      <c r="D154" s="10"/>
      <c r="E154" s="10"/>
      <c r="F154" s="10"/>
      <c r="G154" s="10"/>
      <c r="H154" s="10"/>
      <c r="I154" s="10"/>
      <c r="J154" s="10"/>
      <c r="K154" s="10"/>
      <c r="L154" s="10"/>
      <c r="M154" s="10"/>
      <c r="N154" s="10"/>
      <c r="O154" s="10"/>
      <c r="P154" s="10"/>
      <c r="Q154" s="10"/>
      <c r="R154" s="10"/>
      <c r="S154" s="10"/>
      <c r="T154" s="10"/>
      <c r="U154" s="13" t="s">
        <v>51</v>
      </c>
      <c r="V154" s="10"/>
      <c r="W154" s="10"/>
      <c r="X154" s="18" t="s">
        <v>52</v>
      </c>
      <c r="Y154" s="10"/>
      <c r="Z154" s="10"/>
      <c r="AA154" s="10"/>
      <c r="AB154" s="10"/>
      <c r="AC154" s="10"/>
      <c r="AD154" s="10"/>
      <c r="AE154" s="10"/>
      <c r="AF154" s="10"/>
      <c r="AG154" s="10"/>
      <c r="AH154" s="10"/>
      <c r="AI154" s="10"/>
      <c r="AJ154" s="10"/>
      <c r="AK154" s="10"/>
      <c r="AL154" s="10"/>
      <c r="AM154" s="10"/>
      <c r="AN154" s="10"/>
    </row>
    <row r="155" spans="1:42" ht="8.85" customHeight="1" x14ac:dyDescent="0.25">
      <c r="A155" s="8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row>
    <row r="156" spans="1:42" ht="8.85" customHeight="1"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row>
    <row r="157" spans="1:42" ht="8.85" customHeight="1" x14ac:dyDescent="0.25">
      <c r="A157" s="11"/>
      <c r="B157" s="11"/>
      <c r="C157" s="11"/>
      <c r="D157" s="11"/>
      <c r="E157" s="11"/>
      <c r="F157" s="11"/>
      <c r="G157" s="11"/>
      <c r="H157" s="11"/>
      <c r="I157" s="11"/>
      <c r="J157" s="11"/>
      <c r="K157" s="11"/>
      <c r="L157" s="11"/>
      <c r="M157" s="11"/>
      <c r="N157" s="11"/>
      <c r="O157" s="21" t="s">
        <v>628</v>
      </c>
      <c r="P157" s="21"/>
      <c r="Q157" s="21"/>
      <c r="R157" s="21"/>
      <c r="S157" s="21"/>
      <c r="T157" s="21"/>
      <c r="U157" s="21"/>
      <c r="V157" s="73"/>
      <c r="W157" s="73"/>
      <c r="X157" s="21" t="s">
        <v>628</v>
      </c>
      <c r="Y157" s="21"/>
      <c r="Z157" s="21"/>
      <c r="AA157" s="21"/>
      <c r="AB157" s="21"/>
      <c r="AC157" s="21"/>
      <c r="AD157" s="21"/>
      <c r="AE157" s="21"/>
      <c r="AF157" s="21"/>
      <c r="AG157" s="21"/>
      <c r="AH157" s="21"/>
      <c r="AI157" s="21"/>
      <c r="AJ157" s="21"/>
      <c r="AK157" s="21"/>
      <c r="AL157" s="21"/>
      <c r="AM157" s="11"/>
      <c r="AN157" s="11"/>
    </row>
    <row r="158" spans="1:42" ht="8.85" customHeight="1" x14ac:dyDescent="0.25">
      <c r="A158" s="11"/>
      <c r="B158" s="11"/>
      <c r="C158" s="11"/>
      <c r="D158" s="11"/>
      <c r="E158" s="11"/>
      <c r="F158" s="11"/>
      <c r="G158" s="11"/>
      <c r="H158" s="11"/>
      <c r="I158" s="11"/>
      <c r="J158" s="11"/>
      <c r="K158" s="11"/>
      <c r="L158" s="11"/>
      <c r="M158" s="11"/>
      <c r="N158" s="11"/>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11"/>
      <c r="AN158" s="11"/>
    </row>
    <row r="159" spans="1:42" ht="8.85" customHeight="1" x14ac:dyDescent="0.25">
      <c r="A159" s="11"/>
      <c r="B159" s="11"/>
      <c r="C159" s="11"/>
      <c r="D159" s="11"/>
      <c r="E159" s="11"/>
      <c r="F159" s="11"/>
      <c r="G159" s="21" t="s">
        <v>629</v>
      </c>
      <c r="H159" s="21"/>
      <c r="I159" s="21"/>
      <c r="J159" s="21"/>
      <c r="K159" s="21"/>
      <c r="L159" s="21"/>
      <c r="M159" s="21"/>
      <c r="N159" s="11"/>
      <c r="O159" s="21" t="s">
        <v>630</v>
      </c>
      <c r="P159" s="21"/>
      <c r="Q159" s="21"/>
      <c r="R159" s="21"/>
      <c r="S159" s="21"/>
      <c r="T159" s="21"/>
      <c r="U159" s="21"/>
      <c r="V159" s="11"/>
      <c r="W159" s="11"/>
      <c r="X159" s="21" t="s">
        <v>631</v>
      </c>
      <c r="Y159" s="21"/>
      <c r="Z159" s="21"/>
      <c r="AA159" s="21"/>
      <c r="AB159" s="21"/>
      <c r="AC159" s="21"/>
      <c r="AD159" s="21"/>
      <c r="AE159" s="11"/>
      <c r="AF159" s="11"/>
      <c r="AG159" s="11"/>
      <c r="AH159" s="11"/>
      <c r="AI159" s="11"/>
      <c r="AJ159" s="11"/>
      <c r="AK159" s="11"/>
      <c r="AL159" s="11"/>
      <c r="AM159" s="11"/>
      <c r="AN159" s="11"/>
    </row>
    <row r="160" spans="1:42" ht="8.85" customHeight="1" x14ac:dyDescent="0.25">
      <c r="A160" s="11"/>
      <c r="B160" s="11"/>
      <c r="C160" s="11"/>
      <c r="D160" s="11"/>
      <c r="E160" s="11"/>
      <c r="F160" s="11"/>
      <c r="G160" s="11"/>
      <c r="H160" s="11"/>
      <c r="I160" s="11"/>
      <c r="J160" s="11"/>
      <c r="K160" s="25" t="s">
        <v>303</v>
      </c>
      <c r="L160" s="11"/>
      <c r="M160" s="11"/>
      <c r="N160" s="11"/>
      <c r="O160" s="11"/>
      <c r="P160" s="11"/>
      <c r="Q160" s="11"/>
      <c r="R160" s="11"/>
      <c r="S160" s="11"/>
      <c r="T160" s="11"/>
      <c r="U160" s="11"/>
      <c r="V160" s="11"/>
      <c r="W160" s="11"/>
      <c r="X160" s="11"/>
      <c r="Y160" s="11"/>
      <c r="Z160" s="11"/>
      <c r="AA160" s="11"/>
      <c r="AB160" s="11"/>
      <c r="AC160" s="11"/>
      <c r="AD160" s="11"/>
      <c r="AE160" s="11"/>
      <c r="AF160" s="25" t="s">
        <v>303</v>
      </c>
      <c r="AG160" s="11"/>
      <c r="AH160" s="25" t="s">
        <v>603</v>
      </c>
      <c r="AI160" s="11"/>
      <c r="AJ160" s="11"/>
      <c r="AK160" s="11"/>
      <c r="AL160" s="11"/>
      <c r="AM160" s="11"/>
      <c r="AN160" s="11"/>
    </row>
    <row r="161" spans="1:40" ht="8.85" customHeight="1" x14ac:dyDescent="0.25">
      <c r="A161" s="11"/>
      <c r="B161" s="11"/>
      <c r="C161" s="11"/>
      <c r="D161" s="11"/>
      <c r="E161" s="11"/>
      <c r="F161" s="11"/>
      <c r="G161" s="11"/>
      <c r="H161" s="11"/>
      <c r="I161" s="25" t="s">
        <v>632</v>
      </c>
      <c r="J161" s="11"/>
      <c r="K161" s="25" t="s">
        <v>600</v>
      </c>
      <c r="L161" s="11"/>
      <c r="M161" s="25" t="s">
        <v>68</v>
      </c>
      <c r="N161" s="11"/>
      <c r="O161" s="11"/>
      <c r="P161" s="11"/>
      <c r="Q161" s="25" t="s">
        <v>601</v>
      </c>
      <c r="R161" s="11"/>
      <c r="S161" s="25" t="s">
        <v>602</v>
      </c>
      <c r="T161" s="11"/>
      <c r="U161" s="11"/>
      <c r="V161" s="11"/>
      <c r="W161" s="11"/>
      <c r="X161" s="11"/>
      <c r="Y161" s="11"/>
      <c r="Z161" s="25" t="s">
        <v>601</v>
      </c>
      <c r="AA161" s="11"/>
      <c r="AB161" s="25" t="s">
        <v>602</v>
      </c>
      <c r="AC161" s="11"/>
      <c r="AD161" s="11"/>
      <c r="AE161" s="11"/>
      <c r="AF161" s="25" t="s">
        <v>604</v>
      </c>
      <c r="AG161" s="11"/>
      <c r="AH161" s="25" t="s">
        <v>64</v>
      </c>
      <c r="AI161" s="11"/>
      <c r="AJ161" s="11"/>
      <c r="AK161" s="11"/>
      <c r="AL161" s="25" t="s">
        <v>68</v>
      </c>
      <c r="AM161" s="11"/>
      <c r="AN161" s="11"/>
    </row>
    <row r="162" spans="1:40" ht="8.85" customHeight="1" x14ac:dyDescent="0.25">
      <c r="A162" s="27" t="s">
        <v>74</v>
      </c>
      <c r="B162" s="11"/>
      <c r="C162" s="27" t="s">
        <v>76</v>
      </c>
      <c r="D162" s="11"/>
      <c r="E162" s="11"/>
      <c r="F162" s="11"/>
      <c r="G162" s="27" t="s">
        <v>633</v>
      </c>
      <c r="H162" s="11"/>
      <c r="I162" s="27" t="s">
        <v>81</v>
      </c>
      <c r="J162" s="11"/>
      <c r="K162" s="27" t="s">
        <v>610</v>
      </c>
      <c r="L162" s="11"/>
      <c r="M162" s="27" t="s">
        <v>611</v>
      </c>
      <c r="N162" s="11"/>
      <c r="O162" s="27" t="s">
        <v>381</v>
      </c>
      <c r="P162" s="11"/>
      <c r="Q162" s="27" t="s">
        <v>612</v>
      </c>
      <c r="R162" s="11"/>
      <c r="S162" s="27" t="s">
        <v>72</v>
      </c>
      <c r="T162" s="11"/>
      <c r="U162" s="27" t="s">
        <v>68</v>
      </c>
      <c r="V162" s="11"/>
      <c r="W162" s="11"/>
      <c r="X162" s="27" t="s">
        <v>381</v>
      </c>
      <c r="Y162" s="11"/>
      <c r="Z162" s="27" t="s">
        <v>612</v>
      </c>
      <c r="AA162" s="11"/>
      <c r="AB162" s="27" t="s">
        <v>72</v>
      </c>
      <c r="AC162" s="11"/>
      <c r="AD162" s="27" t="s">
        <v>68</v>
      </c>
      <c r="AE162" s="11"/>
      <c r="AF162" s="27" t="s">
        <v>610</v>
      </c>
      <c r="AG162" s="11"/>
      <c r="AH162" s="27" t="s">
        <v>72</v>
      </c>
      <c r="AI162" s="11"/>
      <c r="AJ162" s="27" t="s">
        <v>331</v>
      </c>
      <c r="AK162" s="11"/>
      <c r="AL162" s="27" t="s">
        <v>614</v>
      </c>
      <c r="AM162" s="11"/>
      <c r="AN162" s="27" t="s">
        <v>74</v>
      </c>
    </row>
    <row r="163" spans="1:40" ht="8.85" customHeight="1"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row>
    <row r="164" spans="1:40" ht="8.85" customHeight="1" x14ac:dyDescent="0.25">
      <c r="A164" s="30"/>
      <c r="B164" s="30" t="s">
        <v>130</v>
      </c>
      <c r="C164" s="30"/>
      <c r="D164" s="30"/>
      <c r="E164" s="30"/>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row>
    <row r="165" spans="1:40" ht="8.85" customHeight="1" x14ac:dyDescent="0.25">
      <c r="A165" s="30">
        <v>51</v>
      </c>
      <c r="B165" s="31"/>
      <c r="C165" s="30" t="s">
        <v>180</v>
      </c>
      <c r="D165" s="31"/>
      <c r="E165" s="31"/>
      <c r="F165" s="19"/>
      <c r="G165" s="74">
        <v>14892</v>
      </c>
      <c r="H165" s="19"/>
      <c r="I165" s="74">
        <v>0</v>
      </c>
      <c r="J165" s="19"/>
      <c r="K165" s="74">
        <v>0</v>
      </c>
      <c r="L165" s="19"/>
      <c r="M165" s="74">
        <f t="shared" ref="M165:M211" si="8">SUM(G165:K165)</f>
        <v>14892</v>
      </c>
      <c r="N165" s="19"/>
      <c r="O165" s="74">
        <v>135000</v>
      </c>
      <c r="P165" s="19"/>
      <c r="Q165" s="74">
        <v>0</v>
      </c>
      <c r="R165" s="19"/>
      <c r="S165" s="74">
        <v>1490306</v>
      </c>
      <c r="T165" s="19"/>
      <c r="U165" s="74">
        <f t="shared" ref="U165:U211" si="9">SUM(O165:S165)</f>
        <v>1625306</v>
      </c>
      <c r="V165" s="19"/>
      <c r="W165" s="19"/>
      <c r="X165" s="74">
        <v>82529</v>
      </c>
      <c r="Y165" s="19"/>
      <c r="Z165" s="74">
        <v>0</v>
      </c>
      <c r="AA165" s="19"/>
      <c r="AB165" s="74">
        <v>277329</v>
      </c>
      <c r="AC165" s="19"/>
      <c r="AD165" s="74">
        <f t="shared" ref="AD165:AD211" si="10">SUM(X165:AB165)</f>
        <v>359858</v>
      </c>
      <c r="AE165" s="19"/>
      <c r="AF165" s="74">
        <v>0</v>
      </c>
      <c r="AG165" s="19"/>
      <c r="AH165" s="74">
        <v>0</v>
      </c>
      <c r="AI165" s="19"/>
      <c r="AJ165" s="74">
        <v>0</v>
      </c>
      <c r="AK165" s="19"/>
      <c r="AL165" s="74">
        <f t="shared" ref="AL165:AL211" si="11">(U165+AD165+AF165+AH165+AJ165)</f>
        <v>1985164</v>
      </c>
      <c r="AM165" s="19"/>
      <c r="AN165" s="30">
        <v>51</v>
      </c>
    </row>
    <row r="166" spans="1:40" ht="8.85" customHeight="1" x14ac:dyDescent="0.25">
      <c r="A166" s="30">
        <v>52</v>
      </c>
      <c r="B166" s="31"/>
      <c r="C166" s="30" t="s">
        <v>181</v>
      </c>
      <c r="D166" s="31"/>
      <c r="E166" s="31"/>
      <c r="F166" s="19"/>
      <c r="G166" s="75">
        <v>0</v>
      </c>
      <c r="H166" s="19"/>
      <c r="I166" s="75">
        <v>722420</v>
      </c>
      <c r="J166" s="19"/>
      <c r="K166" s="75">
        <v>0</v>
      </c>
      <c r="L166" s="19"/>
      <c r="M166" s="75">
        <f t="shared" si="8"/>
        <v>722420</v>
      </c>
      <c r="N166" s="19"/>
      <c r="O166" s="75">
        <v>220006</v>
      </c>
      <c r="P166" s="19"/>
      <c r="Q166" s="75">
        <v>0</v>
      </c>
      <c r="R166" s="19"/>
      <c r="S166" s="75">
        <v>315448</v>
      </c>
      <c r="T166" s="19"/>
      <c r="U166" s="75">
        <f t="shared" si="9"/>
        <v>535454</v>
      </c>
      <c r="V166" s="19"/>
      <c r="W166" s="19"/>
      <c r="X166" s="75">
        <v>104425</v>
      </c>
      <c r="Y166" s="19"/>
      <c r="Z166" s="75">
        <v>0</v>
      </c>
      <c r="AA166" s="19"/>
      <c r="AB166" s="75">
        <v>82541</v>
      </c>
      <c r="AC166" s="19"/>
      <c r="AD166" s="75">
        <f t="shared" si="10"/>
        <v>186966</v>
      </c>
      <c r="AE166" s="19"/>
      <c r="AF166" s="75">
        <v>0</v>
      </c>
      <c r="AG166" s="19"/>
      <c r="AH166" s="75">
        <v>0</v>
      </c>
      <c r="AI166" s="19"/>
      <c r="AJ166" s="75">
        <v>0</v>
      </c>
      <c r="AK166" s="19"/>
      <c r="AL166" s="75">
        <f t="shared" si="11"/>
        <v>722420</v>
      </c>
      <c r="AM166" s="19"/>
      <c r="AN166" s="30">
        <v>52</v>
      </c>
    </row>
    <row r="167" spans="1:40" ht="8.85" customHeight="1" x14ac:dyDescent="0.25">
      <c r="A167" s="30">
        <v>53</v>
      </c>
      <c r="B167" s="31"/>
      <c r="C167" s="30" t="s">
        <v>182</v>
      </c>
      <c r="D167" s="31"/>
      <c r="E167" s="31"/>
      <c r="F167" s="19"/>
      <c r="G167" s="75">
        <v>1727384</v>
      </c>
      <c r="H167" s="19"/>
      <c r="I167" s="75">
        <v>176560340</v>
      </c>
      <c r="J167" s="19"/>
      <c r="K167" s="75">
        <v>0</v>
      </c>
      <c r="L167" s="19"/>
      <c r="M167" s="75">
        <f t="shared" si="8"/>
        <v>178287724</v>
      </c>
      <c r="N167" s="19"/>
      <c r="O167" s="75">
        <v>94550145</v>
      </c>
      <c r="P167" s="19"/>
      <c r="Q167" s="75">
        <v>3183927</v>
      </c>
      <c r="R167" s="19"/>
      <c r="S167" s="75">
        <v>27588331</v>
      </c>
      <c r="T167" s="19"/>
      <c r="U167" s="75">
        <f t="shared" si="9"/>
        <v>125322403</v>
      </c>
      <c r="V167" s="19"/>
      <c r="W167" s="19"/>
      <c r="X167" s="75">
        <v>33492771</v>
      </c>
      <c r="Y167" s="19"/>
      <c r="Z167" s="75">
        <v>2854690</v>
      </c>
      <c r="AA167" s="19"/>
      <c r="AB167" s="75">
        <v>12903600</v>
      </c>
      <c r="AC167" s="19"/>
      <c r="AD167" s="75">
        <f t="shared" si="10"/>
        <v>49251061</v>
      </c>
      <c r="AE167" s="19"/>
      <c r="AF167" s="75">
        <v>78804</v>
      </c>
      <c r="AG167" s="19"/>
      <c r="AH167" s="75">
        <v>125110</v>
      </c>
      <c r="AI167" s="19"/>
      <c r="AJ167" s="75">
        <v>1245599</v>
      </c>
      <c r="AK167" s="19"/>
      <c r="AL167" s="75">
        <f t="shared" si="11"/>
        <v>176022977</v>
      </c>
      <c r="AM167" s="19"/>
      <c r="AN167" s="30">
        <v>53</v>
      </c>
    </row>
    <row r="168" spans="1:40" ht="8.85" customHeight="1" x14ac:dyDescent="0.25">
      <c r="A168" s="30">
        <v>54</v>
      </c>
      <c r="B168" s="31"/>
      <c r="C168" s="30" t="s">
        <v>183</v>
      </c>
      <c r="D168" s="31"/>
      <c r="E168" s="31"/>
      <c r="F168" s="19"/>
      <c r="G168" s="75">
        <v>0</v>
      </c>
      <c r="H168" s="19"/>
      <c r="I168" s="75">
        <v>0</v>
      </c>
      <c r="J168" s="19"/>
      <c r="K168" s="75">
        <v>0</v>
      </c>
      <c r="L168" s="19"/>
      <c r="M168" s="75">
        <f t="shared" si="8"/>
        <v>0</v>
      </c>
      <c r="N168" s="19"/>
      <c r="O168" s="75">
        <v>10125442</v>
      </c>
      <c r="P168" s="19"/>
      <c r="Q168" s="75">
        <v>0</v>
      </c>
      <c r="R168" s="19"/>
      <c r="S168" s="75">
        <v>364916</v>
      </c>
      <c r="T168" s="19"/>
      <c r="U168" s="75">
        <f t="shared" si="9"/>
        <v>10490358</v>
      </c>
      <c r="V168" s="19"/>
      <c r="W168" s="19"/>
      <c r="X168" s="75">
        <v>2808730</v>
      </c>
      <c r="Y168" s="19"/>
      <c r="Z168" s="75">
        <v>0</v>
      </c>
      <c r="AA168" s="19"/>
      <c r="AB168" s="75">
        <v>34885</v>
      </c>
      <c r="AC168" s="19"/>
      <c r="AD168" s="75">
        <f t="shared" si="10"/>
        <v>2843615</v>
      </c>
      <c r="AE168" s="19"/>
      <c r="AF168" s="75">
        <v>0</v>
      </c>
      <c r="AG168" s="19"/>
      <c r="AH168" s="75">
        <v>0</v>
      </c>
      <c r="AI168" s="19"/>
      <c r="AJ168" s="75">
        <v>0</v>
      </c>
      <c r="AK168" s="19"/>
      <c r="AL168" s="75">
        <f t="shared" si="11"/>
        <v>13333973</v>
      </c>
      <c r="AM168" s="19"/>
      <c r="AN168" s="30">
        <v>54</v>
      </c>
    </row>
    <row r="169" spans="1:40" ht="8.85" customHeight="1" x14ac:dyDescent="0.25">
      <c r="A169" s="30">
        <v>55</v>
      </c>
      <c r="B169" s="31"/>
      <c r="C169" s="30" t="s">
        <v>184</v>
      </c>
      <c r="D169" s="31"/>
      <c r="E169" s="31"/>
      <c r="F169" s="19"/>
      <c r="G169" s="75">
        <v>6418297</v>
      </c>
      <c r="H169" s="19"/>
      <c r="I169" s="75">
        <v>0</v>
      </c>
      <c r="J169" s="19"/>
      <c r="K169" s="75">
        <v>0</v>
      </c>
      <c r="L169" s="19"/>
      <c r="M169" s="75">
        <f t="shared" si="8"/>
        <v>6418297</v>
      </c>
      <c r="N169" s="19"/>
      <c r="O169" s="75">
        <v>2862302</v>
      </c>
      <c r="P169" s="19"/>
      <c r="Q169" s="75">
        <v>0</v>
      </c>
      <c r="R169" s="19"/>
      <c r="S169" s="75">
        <v>4115123</v>
      </c>
      <c r="T169" s="19"/>
      <c r="U169" s="75">
        <f t="shared" si="9"/>
        <v>6977425</v>
      </c>
      <c r="V169" s="19"/>
      <c r="W169" s="19"/>
      <c r="X169" s="75">
        <v>388718</v>
      </c>
      <c r="Y169" s="19"/>
      <c r="Z169" s="75">
        <v>0</v>
      </c>
      <c r="AA169" s="19"/>
      <c r="AB169" s="75">
        <v>112453</v>
      </c>
      <c r="AC169" s="19"/>
      <c r="AD169" s="75">
        <f t="shared" si="10"/>
        <v>501171</v>
      </c>
      <c r="AE169" s="19"/>
      <c r="AF169" s="75">
        <v>0</v>
      </c>
      <c r="AG169" s="19"/>
      <c r="AH169" s="75">
        <v>0</v>
      </c>
      <c r="AI169" s="19"/>
      <c r="AJ169" s="75">
        <v>122000</v>
      </c>
      <c r="AK169" s="19"/>
      <c r="AL169" s="75">
        <f t="shared" si="11"/>
        <v>7600596</v>
      </c>
      <c r="AM169" s="19"/>
      <c r="AN169" s="30">
        <v>55</v>
      </c>
    </row>
    <row r="170" spans="1:40" ht="8.85" customHeight="1" x14ac:dyDescent="0.25">
      <c r="A170" s="37"/>
      <c r="B170" s="31"/>
      <c r="C170" s="30"/>
      <c r="D170" s="31"/>
      <c r="E170" s="31"/>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37"/>
    </row>
    <row r="171" spans="1:40" ht="8.85" customHeight="1" x14ac:dyDescent="0.25">
      <c r="A171" s="30">
        <v>56</v>
      </c>
      <c r="B171" s="31"/>
      <c r="C171" s="30" t="s">
        <v>185</v>
      </c>
      <c r="D171" s="31"/>
      <c r="E171" s="31"/>
      <c r="F171" s="19"/>
      <c r="G171" s="75">
        <v>0</v>
      </c>
      <c r="H171" s="19"/>
      <c r="I171" s="75">
        <v>0</v>
      </c>
      <c r="J171" s="19"/>
      <c r="K171" s="75">
        <v>0</v>
      </c>
      <c r="L171" s="19"/>
      <c r="M171" s="75">
        <f t="shared" si="8"/>
        <v>0</v>
      </c>
      <c r="N171" s="19"/>
      <c r="O171" s="75">
        <v>372028</v>
      </c>
      <c r="P171" s="19"/>
      <c r="Q171" s="75">
        <v>0</v>
      </c>
      <c r="R171" s="19"/>
      <c r="S171" s="75">
        <v>793170</v>
      </c>
      <c r="T171" s="19"/>
      <c r="U171" s="75">
        <f t="shared" si="9"/>
        <v>1165198</v>
      </c>
      <c r="V171" s="19"/>
      <c r="W171" s="19"/>
      <c r="X171" s="75">
        <v>50649</v>
      </c>
      <c r="Y171" s="19"/>
      <c r="Z171" s="75">
        <v>0</v>
      </c>
      <c r="AA171" s="19"/>
      <c r="AB171" s="75">
        <v>237588</v>
      </c>
      <c r="AC171" s="19"/>
      <c r="AD171" s="75">
        <f t="shared" si="10"/>
        <v>288237</v>
      </c>
      <c r="AE171" s="19"/>
      <c r="AF171" s="75">
        <v>0</v>
      </c>
      <c r="AG171" s="19"/>
      <c r="AH171" s="75">
        <v>0</v>
      </c>
      <c r="AI171" s="19"/>
      <c r="AJ171" s="75">
        <v>0</v>
      </c>
      <c r="AK171" s="19"/>
      <c r="AL171" s="75">
        <f t="shared" si="11"/>
        <v>1453435</v>
      </c>
      <c r="AM171" s="19"/>
      <c r="AN171" s="30">
        <v>56</v>
      </c>
    </row>
    <row r="172" spans="1:40" ht="8.85" customHeight="1" x14ac:dyDescent="0.25">
      <c r="A172" s="30">
        <v>57</v>
      </c>
      <c r="B172" s="31"/>
      <c r="C172" s="30" t="s">
        <v>186</v>
      </c>
      <c r="D172" s="31"/>
      <c r="E172" s="31"/>
      <c r="F172" s="19"/>
      <c r="G172" s="75">
        <v>0</v>
      </c>
      <c r="H172" s="19"/>
      <c r="I172" s="75">
        <v>0</v>
      </c>
      <c r="J172" s="19"/>
      <c r="K172" s="75">
        <v>0</v>
      </c>
      <c r="L172" s="19"/>
      <c r="M172" s="75">
        <f t="shared" si="8"/>
        <v>0</v>
      </c>
      <c r="N172" s="19"/>
      <c r="O172" s="75">
        <v>511275</v>
      </c>
      <c r="P172" s="19"/>
      <c r="Q172" s="75">
        <v>0</v>
      </c>
      <c r="R172" s="19"/>
      <c r="S172" s="75">
        <v>445000</v>
      </c>
      <c r="T172" s="19"/>
      <c r="U172" s="75">
        <f t="shared" si="9"/>
        <v>956275</v>
      </c>
      <c r="V172" s="19"/>
      <c r="W172" s="19"/>
      <c r="X172" s="75">
        <v>59441</v>
      </c>
      <c r="Y172" s="19"/>
      <c r="Z172" s="75">
        <v>0</v>
      </c>
      <c r="AA172" s="19"/>
      <c r="AB172" s="75">
        <v>179768</v>
      </c>
      <c r="AC172" s="19"/>
      <c r="AD172" s="75">
        <f t="shared" si="10"/>
        <v>239209</v>
      </c>
      <c r="AE172" s="19"/>
      <c r="AF172" s="75">
        <v>0</v>
      </c>
      <c r="AG172" s="19"/>
      <c r="AH172" s="75">
        <v>0</v>
      </c>
      <c r="AI172" s="19"/>
      <c r="AJ172" s="75">
        <v>0</v>
      </c>
      <c r="AK172" s="19"/>
      <c r="AL172" s="75">
        <f t="shared" si="11"/>
        <v>1195484</v>
      </c>
      <c r="AM172" s="19"/>
      <c r="AN172" s="30">
        <v>57</v>
      </c>
    </row>
    <row r="173" spans="1:40" ht="8.85" customHeight="1" x14ac:dyDescent="0.25">
      <c r="A173" s="30">
        <v>58</v>
      </c>
      <c r="B173" s="31"/>
      <c r="C173" s="30" t="s">
        <v>187</v>
      </c>
      <c r="D173" s="31"/>
      <c r="E173" s="31"/>
      <c r="F173" s="19"/>
      <c r="G173" s="75">
        <v>0</v>
      </c>
      <c r="H173" s="19"/>
      <c r="I173" s="75">
        <v>0</v>
      </c>
      <c r="J173" s="19"/>
      <c r="K173" s="75">
        <v>0</v>
      </c>
      <c r="L173" s="19"/>
      <c r="M173" s="75">
        <f t="shared" si="8"/>
        <v>0</v>
      </c>
      <c r="N173" s="19"/>
      <c r="O173" s="75">
        <v>1520658</v>
      </c>
      <c r="P173" s="19"/>
      <c r="Q173" s="75">
        <v>0</v>
      </c>
      <c r="R173" s="19"/>
      <c r="S173" s="75">
        <v>0</v>
      </c>
      <c r="T173" s="19"/>
      <c r="U173" s="75">
        <f t="shared" si="9"/>
        <v>1520658</v>
      </c>
      <c r="V173" s="19"/>
      <c r="W173" s="19"/>
      <c r="X173" s="75">
        <v>325053</v>
      </c>
      <c r="Y173" s="19"/>
      <c r="Z173" s="75">
        <v>0</v>
      </c>
      <c r="AA173" s="19"/>
      <c r="AB173" s="75">
        <v>0</v>
      </c>
      <c r="AC173" s="19"/>
      <c r="AD173" s="75">
        <f t="shared" si="10"/>
        <v>325053</v>
      </c>
      <c r="AE173" s="19"/>
      <c r="AF173" s="75">
        <v>0</v>
      </c>
      <c r="AG173" s="19"/>
      <c r="AH173" s="75">
        <v>0</v>
      </c>
      <c r="AI173" s="19"/>
      <c r="AJ173" s="75">
        <v>0</v>
      </c>
      <c r="AK173" s="19"/>
      <c r="AL173" s="75">
        <f t="shared" si="11"/>
        <v>1845711</v>
      </c>
      <c r="AM173" s="19"/>
      <c r="AN173" s="30">
        <v>58</v>
      </c>
    </row>
    <row r="174" spans="1:40" ht="8.85" customHeight="1" x14ac:dyDescent="0.25">
      <c r="A174" s="30">
        <v>59</v>
      </c>
      <c r="B174" s="31"/>
      <c r="C174" s="30" t="s">
        <v>188</v>
      </c>
      <c r="D174" s="31"/>
      <c r="E174" s="31"/>
      <c r="F174" s="19"/>
      <c r="G174" s="75">
        <v>7847549</v>
      </c>
      <c r="H174" s="19"/>
      <c r="I174" s="75">
        <v>0</v>
      </c>
      <c r="J174" s="19"/>
      <c r="K174" s="75">
        <v>0</v>
      </c>
      <c r="L174" s="19"/>
      <c r="M174" s="75">
        <f t="shared" si="8"/>
        <v>7847549</v>
      </c>
      <c r="N174" s="19"/>
      <c r="O174" s="75">
        <v>2749976</v>
      </c>
      <c r="P174" s="19"/>
      <c r="Q174" s="75">
        <v>0</v>
      </c>
      <c r="R174" s="19"/>
      <c r="S174" s="75">
        <v>6705337</v>
      </c>
      <c r="T174" s="19"/>
      <c r="U174" s="75">
        <f t="shared" si="9"/>
        <v>9455313</v>
      </c>
      <c r="V174" s="19"/>
      <c r="W174" s="19"/>
      <c r="X174" s="75">
        <v>493420</v>
      </c>
      <c r="Y174" s="19"/>
      <c r="Z174" s="75">
        <v>0</v>
      </c>
      <c r="AA174" s="19"/>
      <c r="AB174" s="75">
        <v>476742</v>
      </c>
      <c r="AC174" s="19"/>
      <c r="AD174" s="75">
        <f t="shared" si="10"/>
        <v>970162</v>
      </c>
      <c r="AE174" s="19"/>
      <c r="AF174" s="75">
        <v>0</v>
      </c>
      <c r="AG174" s="19"/>
      <c r="AH174" s="75">
        <v>0</v>
      </c>
      <c r="AI174" s="19"/>
      <c r="AJ174" s="75">
        <v>85311</v>
      </c>
      <c r="AK174" s="19"/>
      <c r="AL174" s="75">
        <f t="shared" si="11"/>
        <v>10510786</v>
      </c>
      <c r="AM174" s="19"/>
      <c r="AN174" s="30">
        <v>59</v>
      </c>
    </row>
    <row r="175" spans="1:40" ht="8.85" customHeight="1" x14ac:dyDescent="0.25">
      <c r="A175" s="30">
        <v>60</v>
      </c>
      <c r="B175" s="31"/>
      <c r="C175" s="30" t="s">
        <v>189</v>
      </c>
      <c r="D175" s="31"/>
      <c r="E175" s="31"/>
      <c r="F175" s="19"/>
      <c r="G175" s="75">
        <v>77117126</v>
      </c>
      <c r="H175" s="19"/>
      <c r="I175" s="75">
        <v>24282173</v>
      </c>
      <c r="J175" s="19"/>
      <c r="K175" s="75">
        <v>0</v>
      </c>
      <c r="L175" s="19"/>
      <c r="M175" s="75">
        <f t="shared" si="8"/>
        <v>101399299</v>
      </c>
      <c r="N175" s="19"/>
      <c r="O175" s="75">
        <v>76532261</v>
      </c>
      <c r="P175" s="19"/>
      <c r="Q175" s="75">
        <v>0</v>
      </c>
      <c r="R175" s="19"/>
      <c r="S175" s="75">
        <v>7094699</v>
      </c>
      <c r="T175" s="19"/>
      <c r="U175" s="75">
        <f t="shared" si="9"/>
        <v>83626960</v>
      </c>
      <c r="V175" s="19"/>
      <c r="W175" s="19"/>
      <c r="X175" s="75">
        <v>6339240</v>
      </c>
      <c r="Y175" s="19"/>
      <c r="Z175" s="75">
        <v>0</v>
      </c>
      <c r="AA175" s="19"/>
      <c r="AB175" s="75">
        <v>1606448</v>
      </c>
      <c r="AC175" s="19"/>
      <c r="AD175" s="75">
        <f t="shared" si="10"/>
        <v>7945688</v>
      </c>
      <c r="AE175" s="19"/>
      <c r="AF175" s="75">
        <v>0</v>
      </c>
      <c r="AG175" s="19"/>
      <c r="AH175" s="75">
        <v>0</v>
      </c>
      <c r="AI175" s="19"/>
      <c r="AJ175" s="75">
        <v>12282794</v>
      </c>
      <c r="AK175" s="19"/>
      <c r="AL175" s="75">
        <f t="shared" si="11"/>
        <v>103855442</v>
      </c>
      <c r="AM175" s="19"/>
      <c r="AN175" s="30">
        <v>60</v>
      </c>
    </row>
    <row r="176" spans="1:40" ht="8.85" customHeight="1" x14ac:dyDescent="0.25">
      <c r="A176" s="37"/>
      <c r="B176" s="31"/>
      <c r="C176" s="30"/>
      <c r="D176" s="31"/>
      <c r="E176" s="31"/>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37"/>
    </row>
    <row r="177" spans="1:40" ht="8.85" customHeight="1" x14ac:dyDescent="0.25">
      <c r="A177" s="30">
        <v>61</v>
      </c>
      <c r="B177" s="31"/>
      <c r="C177" s="30" t="s">
        <v>190</v>
      </c>
      <c r="D177" s="31"/>
      <c r="E177" s="31"/>
      <c r="F177" s="19"/>
      <c r="G177" s="75">
        <v>0</v>
      </c>
      <c r="H177" s="19"/>
      <c r="I177" s="75">
        <v>3581397</v>
      </c>
      <c r="J177" s="19"/>
      <c r="K177" s="75">
        <v>0</v>
      </c>
      <c r="L177" s="19"/>
      <c r="M177" s="75">
        <f t="shared" si="8"/>
        <v>3581397</v>
      </c>
      <c r="N177" s="19"/>
      <c r="O177" s="75">
        <v>1468874</v>
      </c>
      <c r="P177" s="19"/>
      <c r="Q177" s="75">
        <v>0</v>
      </c>
      <c r="R177" s="19"/>
      <c r="S177" s="75">
        <v>1195000</v>
      </c>
      <c r="T177" s="19"/>
      <c r="U177" s="75">
        <f t="shared" si="9"/>
        <v>2663874</v>
      </c>
      <c r="V177" s="19"/>
      <c r="W177" s="19"/>
      <c r="X177" s="75">
        <v>623990</v>
      </c>
      <c r="Y177" s="19"/>
      <c r="Z177" s="75">
        <v>0</v>
      </c>
      <c r="AA177" s="19"/>
      <c r="AB177" s="75">
        <v>444794</v>
      </c>
      <c r="AC177" s="19"/>
      <c r="AD177" s="75">
        <f t="shared" si="10"/>
        <v>1068784</v>
      </c>
      <c r="AE177" s="19"/>
      <c r="AF177" s="75">
        <v>0</v>
      </c>
      <c r="AG177" s="19"/>
      <c r="AH177" s="75">
        <v>0</v>
      </c>
      <c r="AI177" s="19"/>
      <c r="AJ177" s="75">
        <v>0</v>
      </c>
      <c r="AK177" s="19"/>
      <c r="AL177" s="75">
        <f t="shared" si="11"/>
        <v>3732658</v>
      </c>
      <c r="AM177" s="19"/>
      <c r="AN177" s="30">
        <v>61</v>
      </c>
    </row>
    <row r="178" spans="1:40" ht="8.85" customHeight="1" x14ac:dyDescent="0.25">
      <c r="A178" s="30">
        <v>62</v>
      </c>
      <c r="B178" s="31"/>
      <c r="C178" s="30" t="s">
        <v>191</v>
      </c>
      <c r="D178" s="31"/>
      <c r="E178" s="31"/>
      <c r="F178" s="19"/>
      <c r="G178" s="75">
        <v>1919000</v>
      </c>
      <c r="H178" s="19"/>
      <c r="I178" s="75">
        <v>0</v>
      </c>
      <c r="J178" s="19"/>
      <c r="K178" s="75">
        <v>0</v>
      </c>
      <c r="L178" s="19"/>
      <c r="M178" s="75">
        <f t="shared" si="8"/>
        <v>1919000</v>
      </c>
      <c r="N178" s="19"/>
      <c r="O178" s="75">
        <v>2797440</v>
      </c>
      <c r="P178" s="19"/>
      <c r="Q178" s="75">
        <v>0</v>
      </c>
      <c r="R178" s="19"/>
      <c r="S178" s="75">
        <v>2772513</v>
      </c>
      <c r="T178" s="19"/>
      <c r="U178" s="75">
        <f t="shared" si="9"/>
        <v>5569953</v>
      </c>
      <c r="V178" s="19"/>
      <c r="W178" s="19"/>
      <c r="X178" s="75">
        <v>1764226</v>
      </c>
      <c r="Y178" s="19"/>
      <c r="Z178" s="75">
        <v>0</v>
      </c>
      <c r="AA178" s="19"/>
      <c r="AB178" s="75">
        <v>333237</v>
      </c>
      <c r="AC178" s="19"/>
      <c r="AD178" s="75">
        <f t="shared" si="10"/>
        <v>2097463</v>
      </c>
      <c r="AE178" s="19"/>
      <c r="AF178" s="75">
        <v>0</v>
      </c>
      <c r="AG178" s="19"/>
      <c r="AH178" s="75">
        <v>0</v>
      </c>
      <c r="AI178" s="19"/>
      <c r="AJ178" s="75">
        <v>39582</v>
      </c>
      <c r="AK178" s="19"/>
      <c r="AL178" s="75">
        <f t="shared" si="11"/>
        <v>7706998</v>
      </c>
      <c r="AM178" s="19"/>
      <c r="AN178" s="30">
        <v>62</v>
      </c>
    </row>
    <row r="179" spans="1:40" ht="8.85" customHeight="1" x14ac:dyDescent="0.25">
      <c r="A179" s="30">
        <v>63</v>
      </c>
      <c r="B179" s="31"/>
      <c r="C179" s="30" t="s">
        <v>192</v>
      </c>
      <c r="D179" s="31"/>
      <c r="E179" s="31"/>
      <c r="F179" s="19"/>
      <c r="G179" s="75">
        <v>243544</v>
      </c>
      <c r="H179" s="19"/>
      <c r="I179" s="75">
        <v>0</v>
      </c>
      <c r="J179" s="19"/>
      <c r="K179" s="75">
        <v>0</v>
      </c>
      <c r="L179" s="19"/>
      <c r="M179" s="75">
        <f t="shared" si="8"/>
        <v>243544</v>
      </c>
      <c r="N179" s="19"/>
      <c r="O179" s="75">
        <v>327308</v>
      </c>
      <c r="P179" s="19"/>
      <c r="Q179" s="75">
        <v>0</v>
      </c>
      <c r="R179" s="19"/>
      <c r="S179" s="75">
        <v>1822131</v>
      </c>
      <c r="T179" s="19"/>
      <c r="U179" s="75">
        <f t="shared" si="9"/>
        <v>2149439</v>
      </c>
      <c r="V179" s="19"/>
      <c r="W179" s="19"/>
      <c r="X179" s="75">
        <v>11168</v>
      </c>
      <c r="Y179" s="19"/>
      <c r="Z179" s="75">
        <v>0</v>
      </c>
      <c r="AA179" s="19"/>
      <c r="AB179" s="75">
        <v>1054591</v>
      </c>
      <c r="AC179" s="19"/>
      <c r="AD179" s="75">
        <f t="shared" si="10"/>
        <v>1065759</v>
      </c>
      <c r="AE179" s="19"/>
      <c r="AF179" s="75">
        <v>0</v>
      </c>
      <c r="AG179" s="19"/>
      <c r="AH179" s="75">
        <v>0</v>
      </c>
      <c r="AI179" s="19"/>
      <c r="AJ179" s="75">
        <v>0</v>
      </c>
      <c r="AK179" s="19"/>
      <c r="AL179" s="75">
        <f t="shared" si="11"/>
        <v>3215198</v>
      </c>
      <c r="AM179" s="19"/>
      <c r="AN179" s="30">
        <v>63</v>
      </c>
    </row>
    <row r="180" spans="1:40" ht="8.85" customHeight="1" x14ac:dyDescent="0.25">
      <c r="A180" s="30">
        <v>64</v>
      </c>
      <c r="B180" s="31"/>
      <c r="C180" s="30" t="s">
        <v>193</v>
      </c>
      <c r="D180" s="31"/>
      <c r="E180" s="31"/>
      <c r="F180" s="19"/>
      <c r="G180" s="75">
        <v>0</v>
      </c>
      <c r="H180" s="19"/>
      <c r="I180" s="75">
        <v>0</v>
      </c>
      <c r="J180" s="19"/>
      <c r="K180" s="75">
        <v>0</v>
      </c>
      <c r="L180" s="19"/>
      <c r="M180" s="75">
        <f t="shared" si="8"/>
        <v>0</v>
      </c>
      <c r="N180" s="19"/>
      <c r="O180" s="75">
        <v>925000</v>
      </c>
      <c r="P180" s="19"/>
      <c r="Q180" s="75">
        <v>0</v>
      </c>
      <c r="R180" s="19"/>
      <c r="S180" s="75">
        <v>0</v>
      </c>
      <c r="T180" s="19"/>
      <c r="U180" s="75">
        <f t="shared" si="9"/>
        <v>925000</v>
      </c>
      <c r="V180" s="19"/>
      <c r="W180" s="19"/>
      <c r="X180" s="75">
        <v>802528</v>
      </c>
      <c r="Y180" s="19"/>
      <c r="Z180" s="75">
        <v>0</v>
      </c>
      <c r="AA180" s="19"/>
      <c r="AB180" s="75">
        <v>0</v>
      </c>
      <c r="AC180" s="19"/>
      <c r="AD180" s="75">
        <f t="shared" si="10"/>
        <v>802528</v>
      </c>
      <c r="AE180" s="19"/>
      <c r="AF180" s="75">
        <v>0</v>
      </c>
      <c r="AG180" s="19"/>
      <c r="AH180" s="75">
        <v>0</v>
      </c>
      <c r="AI180" s="19"/>
      <c r="AJ180" s="75">
        <v>0</v>
      </c>
      <c r="AK180" s="19"/>
      <c r="AL180" s="75">
        <f t="shared" si="11"/>
        <v>1727528</v>
      </c>
      <c r="AM180" s="19"/>
      <c r="AN180" s="30">
        <v>64</v>
      </c>
    </row>
    <row r="181" spans="1:40" ht="8.85" customHeight="1" x14ac:dyDescent="0.25">
      <c r="A181" s="30">
        <v>65</v>
      </c>
      <c r="B181" s="31"/>
      <c r="C181" s="30" t="s">
        <v>194</v>
      </c>
      <c r="D181" s="31"/>
      <c r="E181" s="31"/>
      <c r="F181" s="19"/>
      <c r="G181" s="75">
        <v>0</v>
      </c>
      <c r="H181" s="19"/>
      <c r="I181" s="75">
        <v>0</v>
      </c>
      <c r="J181" s="19"/>
      <c r="K181" s="75">
        <v>0</v>
      </c>
      <c r="L181" s="19"/>
      <c r="M181" s="75">
        <f t="shared" si="8"/>
        <v>0</v>
      </c>
      <c r="N181" s="19"/>
      <c r="O181" s="75">
        <v>0</v>
      </c>
      <c r="P181" s="19"/>
      <c r="Q181" s="75">
        <v>0</v>
      </c>
      <c r="R181" s="19"/>
      <c r="S181" s="75">
        <v>496484</v>
      </c>
      <c r="T181" s="19"/>
      <c r="U181" s="75">
        <f t="shared" si="9"/>
        <v>496484</v>
      </c>
      <c r="V181" s="19"/>
      <c r="W181" s="19"/>
      <c r="X181" s="75">
        <v>0</v>
      </c>
      <c r="Y181" s="19"/>
      <c r="Z181" s="75">
        <v>0</v>
      </c>
      <c r="AA181" s="19"/>
      <c r="AB181" s="75">
        <v>127587</v>
      </c>
      <c r="AC181" s="19"/>
      <c r="AD181" s="75">
        <f t="shared" si="10"/>
        <v>127587</v>
      </c>
      <c r="AE181" s="19"/>
      <c r="AF181" s="75">
        <v>0</v>
      </c>
      <c r="AG181" s="19"/>
      <c r="AH181" s="75">
        <v>0</v>
      </c>
      <c r="AI181" s="19"/>
      <c r="AJ181" s="75">
        <v>0</v>
      </c>
      <c r="AK181" s="19"/>
      <c r="AL181" s="75">
        <f t="shared" si="11"/>
        <v>624071</v>
      </c>
      <c r="AM181" s="19"/>
      <c r="AN181" s="30">
        <v>65</v>
      </c>
    </row>
    <row r="182" spans="1:40" ht="8.85" customHeight="1" x14ac:dyDescent="0.25">
      <c r="A182" s="37"/>
      <c r="B182" s="31"/>
      <c r="C182" s="30"/>
      <c r="D182" s="31"/>
      <c r="E182" s="31"/>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37"/>
    </row>
    <row r="183" spans="1:40" ht="8.85" customHeight="1" x14ac:dyDescent="0.25">
      <c r="A183" s="30">
        <v>66</v>
      </c>
      <c r="B183" s="31"/>
      <c r="C183" s="30" t="s">
        <v>195</v>
      </c>
      <c r="D183" s="31"/>
      <c r="E183" s="31"/>
      <c r="F183" s="19"/>
      <c r="G183" s="75">
        <v>25274895</v>
      </c>
      <c r="H183" s="19"/>
      <c r="I183" s="75">
        <v>11189931</v>
      </c>
      <c r="J183" s="19"/>
      <c r="K183" s="75">
        <v>0</v>
      </c>
      <c r="L183" s="19"/>
      <c r="M183" s="75">
        <f t="shared" si="8"/>
        <v>36464826</v>
      </c>
      <c r="N183" s="19"/>
      <c r="O183" s="75">
        <v>4827264</v>
      </c>
      <c r="P183" s="19"/>
      <c r="Q183" s="75">
        <v>0</v>
      </c>
      <c r="R183" s="19"/>
      <c r="S183" s="75">
        <v>1685961</v>
      </c>
      <c r="T183" s="19"/>
      <c r="U183" s="75">
        <f t="shared" si="9"/>
        <v>6513225</v>
      </c>
      <c r="V183" s="19"/>
      <c r="W183" s="19"/>
      <c r="X183" s="75">
        <v>2225487</v>
      </c>
      <c r="Y183" s="19"/>
      <c r="Z183" s="75">
        <v>0</v>
      </c>
      <c r="AA183" s="19"/>
      <c r="AB183" s="75">
        <v>1955025</v>
      </c>
      <c r="AC183" s="19"/>
      <c r="AD183" s="75">
        <f t="shared" si="10"/>
        <v>4180512</v>
      </c>
      <c r="AE183" s="19"/>
      <c r="AF183" s="75">
        <v>0</v>
      </c>
      <c r="AG183" s="19"/>
      <c r="AH183" s="75">
        <v>0</v>
      </c>
      <c r="AI183" s="19"/>
      <c r="AJ183" s="75">
        <v>24470000</v>
      </c>
      <c r="AK183" s="19"/>
      <c r="AL183" s="75">
        <f t="shared" si="11"/>
        <v>35163737</v>
      </c>
      <c r="AM183" s="19"/>
      <c r="AN183" s="30">
        <v>66</v>
      </c>
    </row>
    <row r="184" spans="1:40" ht="8.85" customHeight="1" x14ac:dyDescent="0.25">
      <c r="A184" s="30">
        <v>67</v>
      </c>
      <c r="B184" s="31"/>
      <c r="C184" s="30" t="s">
        <v>196</v>
      </c>
      <c r="D184" s="31"/>
      <c r="E184" s="31"/>
      <c r="F184" s="19"/>
      <c r="G184" s="75">
        <v>0</v>
      </c>
      <c r="H184" s="19"/>
      <c r="I184" s="75">
        <v>6198052</v>
      </c>
      <c r="J184" s="19"/>
      <c r="K184" s="75">
        <v>0</v>
      </c>
      <c r="L184" s="19"/>
      <c r="M184" s="75">
        <f t="shared" si="8"/>
        <v>6198052</v>
      </c>
      <c r="N184" s="19"/>
      <c r="O184" s="75">
        <v>2477779</v>
      </c>
      <c r="P184" s="19"/>
      <c r="Q184" s="75">
        <v>0</v>
      </c>
      <c r="R184" s="19"/>
      <c r="S184" s="75">
        <v>896125</v>
      </c>
      <c r="T184" s="19"/>
      <c r="U184" s="75">
        <f t="shared" si="9"/>
        <v>3373904</v>
      </c>
      <c r="V184" s="19"/>
      <c r="W184" s="19"/>
      <c r="X184" s="75">
        <v>2217853</v>
      </c>
      <c r="Y184" s="19"/>
      <c r="Z184" s="75">
        <v>0</v>
      </c>
      <c r="AA184" s="19"/>
      <c r="AB184" s="75">
        <v>606295</v>
      </c>
      <c r="AC184" s="19"/>
      <c r="AD184" s="75">
        <f t="shared" si="10"/>
        <v>2824148</v>
      </c>
      <c r="AE184" s="19"/>
      <c r="AF184" s="75">
        <v>0</v>
      </c>
      <c r="AG184" s="19"/>
      <c r="AH184" s="75">
        <v>0</v>
      </c>
      <c r="AI184" s="19"/>
      <c r="AJ184" s="75">
        <v>0</v>
      </c>
      <c r="AK184" s="19"/>
      <c r="AL184" s="75">
        <f t="shared" si="11"/>
        <v>6198052</v>
      </c>
      <c r="AM184" s="19"/>
      <c r="AN184" s="30">
        <v>67</v>
      </c>
    </row>
    <row r="185" spans="1:40" ht="8.85" customHeight="1" x14ac:dyDescent="0.25">
      <c r="A185" s="30">
        <v>68</v>
      </c>
      <c r="B185" s="31"/>
      <c r="C185" s="30" t="s">
        <v>197</v>
      </c>
      <c r="D185" s="31"/>
      <c r="E185" s="31"/>
      <c r="F185" s="19"/>
      <c r="G185" s="75">
        <v>92512</v>
      </c>
      <c r="H185" s="19"/>
      <c r="I185" s="75">
        <v>2483087</v>
      </c>
      <c r="J185" s="19"/>
      <c r="K185" s="75">
        <v>0</v>
      </c>
      <c r="L185" s="19"/>
      <c r="M185" s="75">
        <f t="shared" si="8"/>
        <v>2575599</v>
      </c>
      <c r="N185" s="19"/>
      <c r="O185" s="75">
        <v>936277</v>
      </c>
      <c r="P185" s="19"/>
      <c r="Q185" s="75">
        <v>0</v>
      </c>
      <c r="R185" s="19"/>
      <c r="S185" s="75">
        <v>169420</v>
      </c>
      <c r="T185" s="19"/>
      <c r="U185" s="75">
        <f t="shared" si="9"/>
        <v>1105697</v>
      </c>
      <c r="V185" s="19"/>
      <c r="W185" s="19"/>
      <c r="X185" s="75">
        <v>1149247</v>
      </c>
      <c r="Y185" s="19"/>
      <c r="Z185" s="75">
        <v>0</v>
      </c>
      <c r="AA185" s="19"/>
      <c r="AB185" s="75">
        <v>320655</v>
      </c>
      <c r="AC185" s="19"/>
      <c r="AD185" s="75">
        <f t="shared" si="10"/>
        <v>1469902</v>
      </c>
      <c r="AE185" s="19"/>
      <c r="AF185" s="75">
        <v>0</v>
      </c>
      <c r="AG185" s="19"/>
      <c r="AH185" s="75">
        <v>0</v>
      </c>
      <c r="AI185" s="19"/>
      <c r="AJ185" s="75">
        <v>0</v>
      </c>
      <c r="AK185" s="19"/>
      <c r="AL185" s="75">
        <f t="shared" si="11"/>
        <v>2575599</v>
      </c>
      <c r="AM185" s="19"/>
      <c r="AN185" s="30">
        <v>68</v>
      </c>
    </row>
    <row r="186" spans="1:40" ht="8.85" customHeight="1" x14ac:dyDescent="0.25">
      <c r="A186" s="30">
        <v>69</v>
      </c>
      <c r="B186" s="31"/>
      <c r="C186" s="30" t="s">
        <v>198</v>
      </c>
      <c r="D186" s="31"/>
      <c r="E186" s="31"/>
      <c r="F186" s="19"/>
      <c r="G186" s="75">
        <v>111436</v>
      </c>
      <c r="H186" s="19"/>
      <c r="I186" s="75">
        <v>13057451</v>
      </c>
      <c r="J186" s="19"/>
      <c r="K186" s="75">
        <v>0</v>
      </c>
      <c r="L186" s="19"/>
      <c r="M186" s="75">
        <f t="shared" si="8"/>
        <v>13168887</v>
      </c>
      <c r="N186" s="19"/>
      <c r="O186" s="75">
        <v>6013963</v>
      </c>
      <c r="P186" s="19"/>
      <c r="Q186" s="75">
        <v>0</v>
      </c>
      <c r="R186" s="19"/>
      <c r="S186" s="75">
        <v>3464799</v>
      </c>
      <c r="T186" s="19"/>
      <c r="U186" s="75">
        <f t="shared" si="9"/>
        <v>9478762</v>
      </c>
      <c r="V186" s="19"/>
      <c r="W186" s="19"/>
      <c r="X186" s="75">
        <v>3277223</v>
      </c>
      <c r="Y186" s="19"/>
      <c r="Z186" s="75">
        <v>0</v>
      </c>
      <c r="AA186" s="19"/>
      <c r="AB186" s="75">
        <v>412902</v>
      </c>
      <c r="AC186" s="19"/>
      <c r="AD186" s="75">
        <f t="shared" si="10"/>
        <v>3690125</v>
      </c>
      <c r="AE186" s="19"/>
      <c r="AF186" s="75">
        <v>0</v>
      </c>
      <c r="AG186" s="19"/>
      <c r="AH186" s="75">
        <v>0</v>
      </c>
      <c r="AI186" s="19"/>
      <c r="AJ186" s="75">
        <v>0</v>
      </c>
      <c r="AK186" s="19"/>
      <c r="AL186" s="75">
        <f t="shared" si="11"/>
        <v>13168887</v>
      </c>
      <c r="AM186" s="19"/>
      <c r="AN186" s="30">
        <v>69</v>
      </c>
    </row>
    <row r="187" spans="1:40" ht="8.85" customHeight="1" x14ac:dyDescent="0.25">
      <c r="A187" s="30">
        <v>70</v>
      </c>
      <c r="B187" s="31"/>
      <c r="C187" s="30" t="s">
        <v>199</v>
      </c>
      <c r="D187" s="31"/>
      <c r="E187" s="31"/>
      <c r="F187" s="19"/>
      <c r="G187" s="75">
        <v>0</v>
      </c>
      <c r="H187" s="19"/>
      <c r="I187" s="75">
        <v>0</v>
      </c>
      <c r="J187" s="19"/>
      <c r="K187" s="75">
        <v>0</v>
      </c>
      <c r="L187" s="19"/>
      <c r="M187" s="75">
        <f t="shared" si="8"/>
        <v>0</v>
      </c>
      <c r="N187" s="19"/>
      <c r="O187" s="75">
        <v>3523382</v>
      </c>
      <c r="P187" s="19"/>
      <c r="Q187" s="75">
        <v>0</v>
      </c>
      <c r="R187" s="19"/>
      <c r="S187" s="75">
        <v>1233303</v>
      </c>
      <c r="T187" s="19"/>
      <c r="U187" s="75">
        <f t="shared" si="9"/>
        <v>4756685</v>
      </c>
      <c r="V187" s="19"/>
      <c r="W187" s="19"/>
      <c r="X187" s="75">
        <v>2785043</v>
      </c>
      <c r="Y187" s="19"/>
      <c r="Z187" s="75">
        <v>0</v>
      </c>
      <c r="AA187" s="19"/>
      <c r="AB187" s="75">
        <v>973075</v>
      </c>
      <c r="AC187" s="19"/>
      <c r="AD187" s="75">
        <f t="shared" si="10"/>
        <v>3758118</v>
      </c>
      <c r="AE187" s="19"/>
      <c r="AF187" s="75">
        <v>0</v>
      </c>
      <c r="AG187" s="19"/>
      <c r="AH187" s="75">
        <v>0</v>
      </c>
      <c r="AI187" s="19"/>
      <c r="AJ187" s="75">
        <v>13300</v>
      </c>
      <c r="AK187" s="19"/>
      <c r="AL187" s="75">
        <f t="shared" si="11"/>
        <v>8528103</v>
      </c>
      <c r="AM187" s="19"/>
      <c r="AN187" s="30">
        <v>70</v>
      </c>
    </row>
    <row r="188" spans="1:40" ht="8.85" customHeight="1" x14ac:dyDescent="0.25">
      <c r="A188" s="37"/>
      <c r="B188" s="31"/>
      <c r="C188" s="30"/>
      <c r="D188" s="31"/>
      <c r="E188" s="31"/>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37"/>
    </row>
    <row r="189" spans="1:40" ht="8.85" customHeight="1" x14ac:dyDescent="0.25">
      <c r="A189" s="30">
        <v>71</v>
      </c>
      <c r="B189" s="31"/>
      <c r="C189" s="30" t="s">
        <v>200</v>
      </c>
      <c r="D189" s="31"/>
      <c r="E189" s="31"/>
      <c r="F189" s="19"/>
      <c r="G189" s="75">
        <v>29348</v>
      </c>
      <c r="H189" s="19"/>
      <c r="I189" s="75">
        <v>1476577</v>
      </c>
      <c r="J189" s="19"/>
      <c r="K189" s="75">
        <v>0</v>
      </c>
      <c r="L189" s="19"/>
      <c r="M189" s="75">
        <f t="shared" si="8"/>
        <v>1505925</v>
      </c>
      <c r="N189" s="19"/>
      <c r="O189" s="75">
        <v>312192</v>
      </c>
      <c r="P189" s="19"/>
      <c r="Q189" s="75">
        <v>0</v>
      </c>
      <c r="R189" s="19"/>
      <c r="S189" s="75">
        <v>607259</v>
      </c>
      <c r="T189" s="19"/>
      <c r="U189" s="75">
        <f t="shared" si="9"/>
        <v>919451</v>
      </c>
      <c r="V189" s="19"/>
      <c r="W189" s="19"/>
      <c r="X189" s="75">
        <v>175210</v>
      </c>
      <c r="Y189" s="19"/>
      <c r="Z189" s="75">
        <v>0</v>
      </c>
      <c r="AA189" s="19"/>
      <c r="AB189" s="75">
        <v>271763</v>
      </c>
      <c r="AC189" s="19"/>
      <c r="AD189" s="75">
        <f t="shared" si="10"/>
        <v>446973</v>
      </c>
      <c r="AE189" s="19"/>
      <c r="AF189" s="75">
        <v>0</v>
      </c>
      <c r="AG189" s="19"/>
      <c r="AH189" s="75">
        <v>0</v>
      </c>
      <c r="AI189" s="19"/>
      <c r="AJ189" s="75">
        <v>0</v>
      </c>
      <c r="AK189" s="19"/>
      <c r="AL189" s="75">
        <f t="shared" si="11"/>
        <v>1366424</v>
      </c>
      <c r="AM189" s="19"/>
      <c r="AN189" s="30">
        <v>71</v>
      </c>
    </row>
    <row r="190" spans="1:40" ht="8.85" customHeight="1" x14ac:dyDescent="0.25">
      <c r="A190" s="30">
        <v>72</v>
      </c>
      <c r="B190" s="31"/>
      <c r="C190" s="30" t="s">
        <v>201</v>
      </c>
      <c r="D190" s="31"/>
      <c r="E190" s="31"/>
      <c r="F190" s="19"/>
      <c r="G190" s="75">
        <v>185524</v>
      </c>
      <c r="H190" s="19"/>
      <c r="I190" s="75">
        <v>7798364</v>
      </c>
      <c r="J190" s="19"/>
      <c r="K190" s="75">
        <v>0</v>
      </c>
      <c r="L190" s="19"/>
      <c r="M190" s="75">
        <f t="shared" si="8"/>
        <v>7983888</v>
      </c>
      <c r="N190" s="19"/>
      <c r="O190" s="75">
        <v>3367257</v>
      </c>
      <c r="P190" s="19"/>
      <c r="Q190" s="75">
        <v>0</v>
      </c>
      <c r="R190" s="19"/>
      <c r="S190" s="75">
        <v>3319497</v>
      </c>
      <c r="T190" s="19"/>
      <c r="U190" s="75">
        <f t="shared" si="9"/>
        <v>6686754</v>
      </c>
      <c r="V190" s="19"/>
      <c r="W190" s="19"/>
      <c r="X190" s="75">
        <v>784865</v>
      </c>
      <c r="Y190" s="19"/>
      <c r="Z190" s="75">
        <v>0</v>
      </c>
      <c r="AA190" s="19"/>
      <c r="AB190" s="75">
        <v>512269</v>
      </c>
      <c r="AC190" s="19"/>
      <c r="AD190" s="75">
        <f t="shared" si="10"/>
        <v>1297134</v>
      </c>
      <c r="AE190" s="19"/>
      <c r="AF190" s="75">
        <v>0</v>
      </c>
      <c r="AG190" s="19"/>
      <c r="AH190" s="75">
        <v>0</v>
      </c>
      <c r="AI190" s="19"/>
      <c r="AJ190" s="75">
        <v>102691</v>
      </c>
      <c r="AK190" s="19"/>
      <c r="AL190" s="75">
        <f t="shared" si="11"/>
        <v>8086579</v>
      </c>
      <c r="AM190" s="19"/>
      <c r="AN190" s="30">
        <v>72</v>
      </c>
    </row>
    <row r="191" spans="1:40" ht="8.85" customHeight="1" x14ac:dyDescent="0.25">
      <c r="A191" s="30">
        <v>73</v>
      </c>
      <c r="B191" s="31"/>
      <c r="C191" s="30" t="s">
        <v>202</v>
      </c>
      <c r="D191" s="31"/>
      <c r="E191" s="31"/>
      <c r="F191" s="19"/>
      <c r="G191" s="75">
        <v>0</v>
      </c>
      <c r="H191" s="19"/>
      <c r="I191" s="75">
        <v>135338000</v>
      </c>
      <c r="J191" s="19"/>
      <c r="K191" s="75">
        <v>0</v>
      </c>
      <c r="L191" s="19"/>
      <c r="M191" s="75">
        <f t="shared" si="8"/>
        <v>135338000</v>
      </c>
      <c r="N191" s="19"/>
      <c r="O191" s="75">
        <v>55700000</v>
      </c>
      <c r="P191" s="19"/>
      <c r="Q191" s="75">
        <v>12423000</v>
      </c>
      <c r="R191" s="19"/>
      <c r="S191" s="75">
        <v>18883000</v>
      </c>
      <c r="T191" s="19"/>
      <c r="U191" s="75">
        <f t="shared" si="9"/>
        <v>87006000</v>
      </c>
      <c r="V191" s="19"/>
      <c r="W191" s="19"/>
      <c r="X191" s="75">
        <v>33142000</v>
      </c>
      <c r="Y191" s="19"/>
      <c r="Z191" s="75">
        <v>5984000</v>
      </c>
      <c r="AA191" s="19"/>
      <c r="AB191" s="75">
        <v>9206000</v>
      </c>
      <c r="AC191" s="19"/>
      <c r="AD191" s="75">
        <f t="shared" si="10"/>
        <v>48332000</v>
      </c>
      <c r="AE191" s="19"/>
      <c r="AF191" s="75">
        <v>0</v>
      </c>
      <c r="AG191" s="19"/>
      <c r="AH191" s="75">
        <v>0</v>
      </c>
      <c r="AI191" s="19"/>
      <c r="AJ191" s="75">
        <v>0</v>
      </c>
      <c r="AK191" s="19"/>
      <c r="AL191" s="75">
        <f t="shared" si="11"/>
        <v>135338000</v>
      </c>
      <c r="AM191" s="19"/>
      <c r="AN191" s="30">
        <v>73</v>
      </c>
    </row>
    <row r="192" spans="1:40" ht="8.85" customHeight="1" x14ac:dyDescent="0.25">
      <c r="A192" s="30">
        <v>74</v>
      </c>
      <c r="B192" s="31"/>
      <c r="C192" s="30" t="s">
        <v>203</v>
      </c>
      <c r="D192" s="31"/>
      <c r="E192" s="31"/>
      <c r="F192" s="19"/>
      <c r="G192" s="75">
        <v>0</v>
      </c>
      <c r="H192" s="19"/>
      <c r="I192" s="75">
        <v>3253181</v>
      </c>
      <c r="J192" s="19"/>
      <c r="K192" s="75">
        <v>0</v>
      </c>
      <c r="L192" s="19"/>
      <c r="M192" s="75">
        <f t="shared" si="8"/>
        <v>3253181</v>
      </c>
      <c r="N192" s="19"/>
      <c r="O192" s="75">
        <v>2262223</v>
      </c>
      <c r="P192" s="19"/>
      <c r="Q192" s="75">
        <v>0</v>
      </c>
      <c r="R192" s="19"/>
      <c r="S192" s="75">
        <v>171679</v>
      </c>
      <c r="T192" s="19"/>
      <c r="U192" s="75">
        <f t="shared" si="9"/>
        <v>2433902</v>
      </c>
      <c r="V192" s="19"/>
      <c r="W192" s="19"/>
      <c r="X192" s="75">
        <v>805711</v>
      </c>
      <c r="Y192" s="19"/>
      <c r="Z192" s="75">
        <v>0</v>
      </c>
      <c r="AA192" s="19"/>
      <c r="AB192" s="75">
        <v>13568</v>
      </c>
      <c r="AC192" s="19"/>
      <c r="AD192" s="75">
        <f t="shared" si="10"/>
        <v>819279</v>
      </c>
      <c r="AE192" s="19"/>
      <c r="AF192" s="75">
        <v>0</v>
      </c>
      <c r="AG192" s="19"/>
      <c r="AH192" s="75">
        <v>0</v>
      </c>
      <c r="AI192" s="19"/>
      <c r="AJ192" s="75">
        <v>0</v>
      </c>
      <c r="AK192" s="19"/>
      <c r="AL192" s="75">
        <f t="shared" si="11"/>
        <v>3253181</v>
      </c>
      <c r="AM192" s="19"/>
      <c r="AN192" s="30">
        <v>74</v>
      </c>
    </row>
    <row r="193" spans="1:40" ht="8.85" customHeight="1" x14ac:dyDescent="0.25">
      <c r="A193" s="30">
        <v>75</v>
      </c>
      <c r="B193" s="31"/>
      <c r="C193" s="30" t="s">
        <v>204</v>
      </c>
      <c r="D193" s="31"/>
      <c r="E193" s="31"/>
      <c r="F193" s="19"/>
      <c r="G193" s="75">
        <v>0</v>
      </c>
      <c r="H193" s="19"/>
      <c r="I193" s="75">
        <v>664336</v>
      </c>
      <c r="J193" s="19"/>
      <c r="K193" s="75">
        <v>0</v>
      </c>
      <c r="L193" s="19"/>
      <c r="M193" s="75">
        <f t="shared" si="8"/>
        <v>664336</v>
      </c>
      <c r="N193" s="19"/>
      <c r="O193" s="75">
        <v>528569</v>
      </c>
      <c r="P193" s="19"/>
      <c r="Q193" s="75">
        <v>0</v>
      </c>
      <c r="R193" s="19"/>
      <c r="S193" s="75">
        <v>0</v>
      </c>
      <c r="T193" s="19"/>
      <c r="U193" s="75">
        <f t="shared" si="9"/>
        <v>528569</v>
      </c>
      <c r="V193" s="19"/>
      <c r="W193" s="19"/>
      <c r="X193" s="75">
        <v>135767</v>
      </c>
      <c r="Y193" s="19"/>
      <c r="Z193" s="75">
        <v>0</v>
      </c>
      <c r="AA193" s="19"/>
      <c r="AB193" s="75">
        <v>0</v>
      </c>
      <c r="AC193" s="19"/>
      <c r="AD193" s="75">
        <f t="shared" si="10"/>
        <v>135767</v>
      </c>
      <c r="AE193" s="19"/>
      <c r="AF193" s="75">
        <v>0</v>
      </c>
      <c r="AG193" s="19"/>
      <c r="AH193" s="75">
        <v>0</v>
      </c>
      <c r="AI193" s="19"/>
      <c r="AJ193" s="75">
        <v>0</v>
      </c>
      <c r="AK193" s="19"/>
      <c r="AL193" s="75">
        <f t="shared" si="11"/>
        <v>664336</v>
      </c>
      <c r="AM193" s="19"/>
      <c r="AN193" s="30">
        <v>75</v>
      </c>
    </row>
    <row r="194" spans="1:40" ht="8.85" customHeight="1" x14ac:dyDescent="0.25">
      <c r="A194" s="37"/>
      <c r="B194" s="31"/>
      <c r="C194" s="30"/>
      <c r="D194" s="31"/>
      <c r="E194" s="31"/>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37"/>
    </row>
    <row r="195" spans="1:40" ht="8.85" customHeight="1" x14ac:dyDescent="0.25">
      <c r="A195" s="30">
        <v>76</v>
      </c>
      <c r="B195" s="31"/>
      <c r="C195" s="30" t="s">
        <v>118</v>
      </c>
      <c r="D195" s="31"/>
      <c r="E195" s="31"/>
      <c r="F195" s="19"/>
      <c r="G195" s="75">
        <v>0</v>
      </c>
      <c r="H195" s="19"/>
      <c r="I195" s="75">
        <v>0</v>
      </c>
      <c r="J195" s="19"/>
      <c r="K195" s="75">
        <v>0</v>
      </c>
      <c r="L195" s="19"/>
      <c r="M195" s="75">
        <f t="shared" si="8"/>
        <v>0</v>
      </c>
      <c r="N195" s="19"/>
      <c r="O195" s="75">
        <v>668847</v>
      </c>
      <c r="P195" s="19"/>
      <c r="Q195" s="75">
        <v>0</v>
      </c>
      <c r="R195" s="19"/>
      <c r="S195" s="75">
        <v>431112</v>
      </c>
      <c r="T195" s="19"/>
      <c r="U195" s="75">
        <f t="shared" si="9"/>
        <v>1099959</v>
      </c>
      <c r="V195" s="19"/>
      <c r="W195" s="19"/>
      <c r="X195" s="75">
        <v>524488</v>
      </c>
      <c r="Y195" s="19"/>
      <c r="Z195" s="75">
        <v>0</v>
      </c>
      <c r="AA195" s="19"/>
      <c r="AB195" s="75">
        <v>94197</v>
      </c>
      <c r="AC195" s="19"/>
      <c r="AD195" s="75">
        <f t="shared" si="10"/>
        <v>618685</v>
      </c>
      <c r="AE195" s="19"/>
      <c r="AF195" s="75">
        <v>0</v>
      </c>
      <c r="AG195" s="19"/>
      <c r="AH195" s="75">
        <v>0</v>
      </c>
      <c r="AI195" s="19"/>
      <c r="AJ195" s="75">
        <v>0</v>
      </c>
      <c r="AK195" s="19"/>
      <c r="AL195" s="75">
        <f t="shared" si="11"/>
        <v>1718644</v>
      </c>
      <c r="AM195" s="19"/>
      <c r="AN195" s="30">
        <v>76</v>
      </c>
    </row>
    <row r="196" spans="1:40" ht="8.85" customHeight="1" x14ac:dyDescent="0.25">
      <c r="A196" s="30">
        <v>77</v>
      </c>
      <c r="B196" s="31"/>
      <c r="C196" s="30" t="s">
        <v>119</v>
      </c>
      <c r="D196" s="31"/>
      <c r="E196" s="31"/>
      <c r="F196" s="19"/>
      <c r="G196" s="75">
        <v>111854</v>
      </c>
      <c r="H196" s="19"/>
      <c r="I196" s="75">
        <v>19458946</v>
      </c>
      <c r="J196" s="19"/>
      <c r="K196" s="75">
        <v>124301</v>
      </c>
      <c r="L196" s="19"/>
      <c r="M196" s="75">
        <f t="shared" si="8"/>
        <v>19695101</v>
      </c>
      <c r="N196" s="19"/>
      <c r="O196" s="75">
        <v>8644039</v>
      </c>
      <c r="P196" s="19"/>
      <c r="Q196" s="75">
        <v>0</v>
      </c>
      <c r="R196" s="19"/>
      <c r="S196" s="75">
        <v>3596769</v>
      </c>
      <c r="T196" s="19"/>
      <c r="U196" s="75">
        <f t="shared" si="9"/>
        <v>12240808</v>
      </c>
      <c r="V196" s="19"/>
      <c r="W196" s="19"/>
      <c r="X196" s="75">
        <v>4070877</v>
      </c>
      <c r="Y196" s="19"/>
      <c r="Z196" s="75">
        <v>0</v>
      </c>
      <c r="AA196" s="19"/>
      <c r="AB196" s="75">
        <v>3215649</v>
      </c>
      <c r="AC196" s="19"/>
      <c r="AD196" s="75">
        <f t="shared" si="10"/>
        <v>7286526</v>
      </c>
      <c r="AE196" s="19"/>
      <c r="AF196" s="75">
        <v>0</v>
      </c>
      <c r="AG196" s="19"/>
      <c r="AH196" s="75">
        <v>163560</v>
      </c>
      <c r="AI196" s="19"/>
      <c r="AJ196" s="75">
        <v>10125</v>
      </c>
      <c r="AK196" s="19"/>
      <c r="AL196" s="75">
        <f t="shared" si="11"/>
        <v>19701019</v>
      </c>
      <c r="AM196" s="19"/>
      <c r="AN196" s="30">
        <v>77</v>
      </c>
    </row>
    <row r="197" spans="1:40" ht="8.85" customHeight="1" x14ac:dyDescent="0.25">
      <c r="A197" s="30">
        <v>78</v>
      </c>
      <c r="B197" s="31"/>
      <c r="C197" s="30" t="s">
        <v>205</v>
      </c>
      <c r="D197" s="31"/>
      <c r="E197" s="31"/>
      <c r="F197" s="19"/>
      <c r="G197" s="75">
        <v>0</v>
      </c>
      <c r="H197" s="19"/>
      <c r="I197" s="75">
        <v>4874754</v>
      </c>
      <c r="J197" s="19"/>
      <c r="K197" s="75">
        <v>0</v>
      </c>
      <c r="L197" s="19"/>
      <c r="M197" s="75">
        <f t="shared" si="8"/>
        <v>4874754</v>
      </c>
      <c r="N197" s="19"/>
      <c r="O197" s="75">
        <v>2064665</v>
      </c>
      <c r="P197" s="19"/>
      <c r="Q197" s="75">
        <v>0</v>
      </c>
      <c r="R197" s="19"/>
      <c r="S197" s="75">
        <v>394090</v>
      </c>
      <c r="T197" s="19"/>
      <c r="U197" s="75">
        <f t="shared" si="9"/>
        <v>2458755</v>
      </c>
      <c r="V197" s="19"/>
      <c r="W197" s="19"/>
      <c r="X197" s="75">
        <v>1652314</v>
      </c>
      <c r="Y197" s="19"/>
      <c r="Z197" s="75">
        <v>0</v>
      </c>
      <c r="AA197" s="19"/>
      <c r="AB197" s="75">
        <v>763685</v>
      </c>
      <c r="AC197" s="19"/>
      <c r="AD197" s="75">
        <f t="shared" si="10"/>
        <v>2415999</v>
      </c>
      <c r="AE197" s="19"/>
      <c r="AF197" s="75">
        <v>0</v>
      </c>
      <c r="AG197" s="19"/>
      <c r="AH197" s="75">
        <v>0</v>
      </c>
      <c r="AI197" s="19"/>
      <c r="AJ197" s="75">
        <v>0</v>
      </c>
      <c r="AK197" s="19"/>
      <c r="AL197" s="75">
        <f t="shared" si="11"/>
        <v>4874754</v>
      </c>
      <c r="AM197" s="19"/>
      <c r="AN197" s="30">
        <v>78</v>
      </c>
    </row>
    <row r="198" spans="1:40" ht="8.85" customHeight="1" x14ac:dyDescent="0.25">
      <c r="A198" s="30">
        <v>79</v>
      </c>
      <c r="B198" s="31"/>
      <c r="C198" s="30" t="s">
        <v>206</v>
      </c>
      <c r="D198" s="31"/>
      <c r="E198" s="31"/>
      <c r="F198" s="19"/>
      <c r="G198" s="75">
        <v>0</v>
      </c>
      <c r="H198" s="19"/>
      <c r="I198" s="75">
        <v>11368026</v>
      </c>
      <c r="J198" s="19"/>
      <c r="K198" s="75">
        <v>0</v>
      </c>
      <c r="L198" s="19"/>
      <c r="M198" s="75">
        <f t="shared" si="8"/>
        <v>11368026</v>
      </c>
      <c r="N198" s="19"/>
      <c r="O198" s="75">
        <v>5958636</v>
      </c>
      <c r="P198" s="19"/>
      <c r="Q198" s="75">
        <v>0</v>
      </c>
      <c r="R198" s="19"/>
      <c r="S198" s="75">
        <v>1850430</v>
      </c>
      <c r="T198" s="19"/>
      <c r="U198" s="75">
        <f t="shared" si="9"/>
        <v>7809066</v>
      </c>
      <c r="V198" s="19"/>
      <c r="W198" s="19"/>
      <c r="X198" s="75">
        <v>3183329</v>
      </c>
      <c r="Y198" s="19"/>
      <c r="Z198" s="75">
        <v>0</v>
      </c>
      <c r="AA198" s="19"/>
      <c r="AB198" s="75">
        <v>370181</v>
      </c>
      <c r="AC198" s="19"/>
      <c r="AD198" s="75">
        <f t="shared" si="10"/>
        <v>3553510</v>
      </c>
      <c r="AE198" s="19"/>
      <c r="AF198" s="75">
        <v>0</v>
      </c>
      <c r="AG198" s="19"/>
      <c r="AH198" s="75">
        <v>0</v>
      </c>
      <c r="AI198" s="19"/>
      <c r="AJ198" s="75">
        <v>5450</v>
      </c>
      <c r="AK198" s="19"/>
      <c r="AL198" s="75">
        <f t="shared" si="11"/>
        <v>11368026</v>
      </c>
      <c r="AM198" s="19"/>
      <c r="AN198" s="30">
        <v>79</v>
      </c>
    </row>
    <row r="199" spans="1:40" ht="8.85" customHeight="1" x14ac:dyDescent="0.25">
      <c r="A199" s="30">
        <v>80</v>
      </c>
      <c r="B199" s="31"/>
      <c r="C199" s="30" t="s">
        <v>207</v>
      </c>
      <c r="D199" s="31"/>
      <c r="E199" s="31"/>
      <c r="F199" s="19"/>
      <c r="G199" s="75">
        <v>0</v>
      </c>
      <c r="H199" s="19"/>
      <c r="I199" s="75">
        <v>1935190</v>
      </c>
      <c r="J199" s="19"/>
      <c r="K199" s="75">
        <v>0</v>
      </c>
      <c r="L199" s="19"/>
      <c r="M199" s="75">
        <f t="shared" si="8"/>
        <v>1935190</v>
      </c>
      <c r="N199" s="19"/>
      <c r="O199" s="75">
        <v>1137345</v>
      </c>
      <c r="P199" s="19"/>
      <c r="Q199" s="75">
        <v>0</v>
      </c>
      <c r="R199" s="19"/>
      <c r="S199" s="75">
        <v>262584</v>
      </c>
      <c r="T199" s="19"/>
      <c r="U199" s="75">
        <f t="shared" si="9"/>
        <v>1399929</v>
      </c>
      <c r="V199" s="19"/>
      <c r="W199" s="19"/>
      <c r="X199" s="75">
        <v>334088</v>
      </c>
      <c r="Y199" s="19"/>
      <c r="Z199" s="75">
        <v>0</v>
      </c>
      <c r="AA199" s="19"/>
      <c r="AB199" s="75">
        <v>24168</v>
      </c>
      <c r="AC199" s="19"/>
      <c r="AD199" s="75">
        <f t="shared" si="10"/>
        <v>358256</v>
      </c>
      <c r="AE199" s="19"/>
      <c r="AF199" s="75">
        <v>0</v>
      </c>
      <c r="AG199" s="19"/>
      <c r="AH199" s="75">
        <v>0</v>
      </c>
      <c r="AI199" s="19"/>
      <c r="AJ199" s="75">
        <v>177005</v>
      </c>
      <c r="AK199" s="19"/>
      <c r="AL199" s="75">
        <f t="shared" si="11"/>
        <v>1935190</v>
      </c>
      <c r="AM199" s="19"/>
      <c r="AN199" s="30">
        <v>80</v>
      </c>
    </row>
    <row r="200" spans="1:40" ht="8.85" customHeight="1" x14ac:dyDescent="0.25">
      <c r="A200" s="37"/>
      <c r="B200" s="31"/>
      <c r="C200" s="30"/>
      <c r="D200" s="31"/>
      <c r="E200" s="31"/>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37"/>
    </row>
    <row r="201" spans="1:40" ht="8.85" customHeight="1" x14ac:dyDescent="0.25">
      <c r="A201" s="30">
        <v>81</v>
      </c>
      <c r="B201" s="31"/>
      <c r="C201" s="30" t="s">
        <v>208</v>
      </c>
      <c r="D201" s="31"/>
      <c r="E201" s="31"/>
      <c r="F201" s="19"/>
      <c r="G201" s="75">
        <v>0</v>
      </c>
      <c r="H201" s="19"/>
      <c r="I201" s="75">
        <v>1909087</v>
      </c>
      <c r="J201" s="19"/>
      <c r="K201" s="75">
        <v>0</v>
      </c>
      <c r="L201" s="19"/>
      <c r="M201" s="75">
        <f t="shared" si="8"/>
        <v>1909087</v>
      </c>
      <c r="N201" s="19"/>
      <c r="O201" s="75">
        <v>113583</v>
      </c>
      <c r="P201" s="19"/>
      <c r="Q201" s="75">
        <v>0</v>
      </c>
      <c r="R201" s="19"/>
      <c r="S201" s="75">
        <v>1473620</v>
      </c>
      <c r="T201" s="19"/>
      <c r="U201" s="75">
        <f t="shared" si="9"/>
        <v>1587203</v>
      </c>
      <c r="V201" s="19"/>
      <c r="W201" s="19"/>
      <c r="X201" s="75">
        <v>154221</v>
      </c>
      <c r="Y201" s="19"/>
      <c r="Z201" s="75">
        <v>0</v>
      </c>
      <c r="AA201" s="19"/>
      <c r="AB201" s="75">
        <v>167663</v>
      </c>
      <c r="AC201" s="19"/>
      <c r="AD201" s="75">
        <f t="shared" si="10"/>
        <v>321884</v>
      </c>
      <c r="AE201" s="19"/>
      <c r="AF201" s="75">
        <v>0</v>
      </c>
      <c r="AG201" s="19"/>
      <c r="AH201" s="75">
        <v>0</v>
      </c>
      <c r="AI201" s="19"/>
      <c r="AJ201" s="75">
        <v>0</v>
      </c>
      <c r="AK201" s="19"/>
      <c r="AL201" s="75">
        <f t="shared" si="11"/>
        <v>1909087</v>
      </c>
      <c r="AM201" s="19"/>
      <c r="AN201" s="30">
        <v>81</v>
      </c>
    </row>
    <row r="202" spans="1:40" ht="8.85" customHeight="1" x14ac:dyDescent="0.25">
      <c r="A202" s="30">
        <v>82</v>
      </c>
      <c r="B202" s="31"/>
      <c r="C202" s="30" t="s">
        <v>209</v>
      </c>
      <c r="D202" s="31"/>
      <c r="E202" s="31"/>
      <c r="F202" s="19"/>
      <c r="G202" s="75">
        <v>514302</v>
      </c>
      <c r="H202" s="19"/>
      <c r="I202" s="75">
        <v>5741795</v>
      </c>
      <c r="J202" s="19"/>
      <c r="K202" s="75">
        <v>0</v>
      </c>
      <c r="L202" s="19"/>
      <c r="M202" s="75">
        <f t="shared" si="8"/>
        <v>6256097</v>
      </c>
      <c r="N202" s="19"/>
      <c r="O202" s="75">
        <v>2776662</v>
      </c>
      <c r="P202" s="19"/>
      <c r="Q202" s="75">
        <v>0</v>
      </c>
      <c r="R202" s="19"/>
      <c r="S202" s="75">
        <v>1384173</v>
      </c>
      <c r="T202" s="19"/>
      <c r="U202" s="75">
        <f t="shared" si="9"/>
        <v>4160835</v>
      </c>
      <c r="V202" s="19"/>
      <c r="W202" s="19"/>
      <c r="X202" s="75">
        <v>1113435</v>
      </c>
      <c r="Y202" s="19"/>
      <c r="Z202" s="75">
        <v>0</v>
      </c>
      <c r="AA202" s="19"/>
      <c r="AB202" s="75">
        <v>1017310</v>
      </c>
      <c r="AC202" s="19"/>
      <c r="AD202" s="75">
        <f t="shared" si="10"/>
        <v>2130745</v>
      </c>
      <c r="AE202" s="19"/>
      <c r="AF202" s="75">
        <v>0</v>
      </c>
      <c r="AG202" s="19"/>
      <c r="AH202" s="75">
        <v>0</v>
      </c>
      <c r="AI202" s="19"/>
      <c r="AJ202" s="75">
        <v>0</v>
      </c>
      <c r="AK202" s="19"/>
      <c r="AL202" s="75">
        <f t="shared" si="11"/>
        <v>6291580</v>
      </c>
      <c r="AM202" s="19"/>
      <c r="AN202" s="30">
        <v>82</v>
      </c>
    </row>
    <row r="203" spans="1:40" ht="8.85" customHeight="1" x14ac:dyDescent="0.25">
      <c r="A203" s="30">
        <v>83</v>
      </c>
      <c r="B203" s="31"/>
      <c r="C203" s="30" t="s">
        <v>210</v>
      </c>
      <c r="D203" s="31"/>
      <c r="E203" s="31"/>
      <c r="F203" s="19"/>
      <c r="G203" s="75">
        <v>21611800</v>
      </c>
      <c r="H203" s="19"/>
      <c r="I203" s="75">
        <v>2680635</v>
      </c>
      <c r="J203" s="19"/>
      <c r="K203" s="75">
        <v>0</v>
      </c>
      <c r="L203" s="19"/>
      <c r="M203" s="75">
        <f t="shared" si="8"/>
        <v>24292435</v>
      </c>
      <c r="N203" s="19"/>
      <c r="O203" s="75">
        <v>1144810</v>
      </c>
      <c r="P203" s="19"/>
      <c r="Q203" s="75">
        <v>0</v>
      </c>
      <c r="R203" s="19"/>
      <c r="S203" s="75">
        <v>945000</v>
      </c>
      <c r="T203" s="19"/>
      <c r="U203" s="75">
        <f t="shared" si="9"/>
        <v>2089810</v>
      </c>
      <c r="V203" s="19"/>
      <c r="W203" s="19"/>
      <c r="X203" s="75">
        <v>1015011</v>
      </c>
      <c r="Y203" s="19"/>
      <c r="Z203" s="75">
        <v>0</v>
      </c>
      <c r="AA203" s="19"/>
      <c r="AB203" s="75">
        <v>451225</v>
      </c>
      <c r="AC203" s="19"/>
      <c r="AD203" s="75">
        <f t="shared" si="10"/>
        <v>1466236</v>
      </c>
      <c r="AE203" s="19"/>
      <c r="AF203" s="75">
        <v>0</v>
      </c>
      <c r="AG203" s="19"/>
      <c r="AH203" s="75">
        <v>0</v>
      </c>
      <c r="AI203" s="19"/>
      <c r="AJ203" s="75">
        <v>23036389</v>
      </c>
      <c r="AK203" s="19"/>
      <c r="AL203" s="75">
        <f t="shared" si="11"/>
        <v>26592435</v>
      </c>
      <c r="AM203" s="19"/>
      <c r="AN203" s="30">
        <v>83</v>
      </c>
    </row>
    <row r="204" spans="1:40" ht="8.85" customHeight="1" x14ac:dyDescent="0.25">
      <c r="A204" s="30">
        <v>84</v>
      </c>
      <c r="B204" s="31"/>
      <c r="C204" s="30" t="s">
        <v>211</v>
      </c>
      <c r="D204" s="31"/>
      <c r="E204" s="31"/>
      <c r="F204" s="19"/>
      <c r="G204" s="75">
        <v>0</v>
      </c>
      <c r="H204" s="19"/>
      <c r="I204" s="75">
        <v>3893274</v>
      </c>
      <c r="J204" s="19"/>
      <c r="K204" s="75">
        <v>0</v>
      </c>
      <c r="L204" s="19"/>
      <c r="M204" s="75">
        <f t="shared" si="8"/>
        <v>3893274</v>
      </c>
      <c r="N204" s="19"/>
      <c r="O204" s="75">
        <v>2142692</v>
      </c>
      <c r="P204" s="19"/>
      <c r="Q204" s="75">
        <v>0</v>
      </c>
      <c r="R204" s="19"/>
      <c r="S204" s="75">
        <v>791699</v>
      </c>
      <c r="T204" s="19"/>
      <c r="U204" s="75">
        <f t="shared" si="9"/>
        <v>2934391</v>
      </c>
      <c r="V204" s="19"/>
      <c r="W204" s="19"/>
      <c r="X204" s="75">
        <v>751222</v>
      </c>
      <c r="Y204" s="19"/>
      <c r="Z204" s="75">
        <v>0</v>
      </c>
      <c r="AA204" s="19"/>
      <c r="AB204" s="75">
        <v>207661</v>
      </c>
      <c r="AC204" s="19"/>
      <c r="AD204" s="75">
        <f t="shared" si="10"/>
        <v>958883</v>
      </c>
      <c r="AE204" s="19"/>
      <c r="AF204" s="75">
        <v>0</v>
      </c>
      <c r="AG204" s="19"/>
      <c r="AH204" s="75">
        <v>0</v>
      </c>
      <c r="AI204" s="19"/>
      <c r="AJ204" s="75">
        <v>0</v>
      </c>
      <c r="AK204" s="19"/>
      <c r="AL204" s="75">
        <f t="shared" si="11"/>
        <v>3893274</v>
      </c>
      <c r="AM204" s="19"/>
      <c r="AN204" s="30">
        <v>84</v>
      </c>
    </row>
    <row r="205" spans="1:40" ht="8.85" customHeight="1" x14ac:dyDescent="0.25">
      <c r="A205" s="30">
        <v>85</v>
      </c>
      <c r="B205" s="31"/>
      <c r="C205" s="30" t="s">
        <v>212</v>
      </c>
      <c r="D205" s="31"/>
      <c r="E205" s="31"/>
      <c r="F205" s="19"/>
      <c r="G205" s="75">
        <v>0</v>
      </c>
      <c r="H205" s="19"/>
      <c r="I205" s="75">
        <v>39942292</v>
      </c>
      <c r="J205" s="19"/>
      <c r="K205" s="75">
        <v>0</v>
      </c>
      <c r="L205" s="19"/>
      <c r="M205" s="75">
        <f t="shared" si="8"/>
        <v>39942292</v>
      </c>
      <c r="N205" s="19"/>
      <c r="O205" s="75">
        <v>18333944</v>
      </c>
      <c r="P205" s="19"/>
      <c r="Q205" s="75">
        <v>2928741</v>
      </c>
      <c r="R205" s="19"/>
      <c r="S205" s="75">
        <v>6576155</v>
      </c>
      <c r="T205" s="19"/>
      <c r="U205" s="75">
        <f t="shared" si="9"/>
        <v>27838840</v>
      </c>
      <c r="V205" s="19"/>
      <c r="W205" s="19"/>
      <c r="X205" s="75">
        <v>6484143</v>
      </c>
      <c r="Y205" s="19"/>
      <c r="Z205" s="75">
        <v>1790433</v>
      </c>
      <c r="AA205" s="19"/>
      <c r="AB205" s="75">
        <v>3520867</v>
      </c>
      <c r="AC205" s="19"/>
      <c r="AD205" s="75">
        <f t="shared" si="10"/>
        <v>11795443</v>
      </c>
      <c r="AE205" s="19"/>
      <c r="AF205" s="75">
        <v>0</v>
      </c>
      <c r="AG205" s="19"/>
      <c r="AH205" s="75">
        <v>0</v>
      </c>
      <c r="AI205" s="19"/>
      <c r="AJ205" s="75">
        <v>308009</v>
      </c>
      <c r="AK205" s="19"/>
      <c r="AL205" s="75">
        <f t="shared" si="11"/>
        <v>39942292</v>
      </c>
      <c r="AM205" s="19"/>
      <c r="AN205" s="30">
        <v>85</v>
      </c>
    </row>
    <row r="206" spans="1:40" ht="8.85" customHeight="1" x14ac:dyDescent="0.25">
      <c r="A206" s="31"/>
      <c r="B206" s="31"/>
      <c r="C206" s="30"/>
      <c r="D206" s="31"/>
      <c r="E206" s="31"/>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31"/>
    </row>
    <row r="207" spans="1:40" ht="8.85" customHeight="1" x14ac:dyDescent="0.25">
      <c r="A207" s="30">
        <v>86</v>
      </c>
      <c r="B207" s="31"/>
      <c r="C207" s="30" t="s">
        <v>213</v>
      </c>
      <c r="D207" s="31"/>
      <c r="E207" s="31"/>
      <c r="F207" s="19"/>
      <c r="G207" s="75">
        <v>0</v>
      </c>
      <c r="H207" s="19"/>
      <c r="I207" s="75">
        <v>0</v>
      </c>
      <c r="J207" s="19"/>
      <c r="K207" s="75">
        <v>0</v>
      </c>
      <c r="L207" s="19"/>
      <c r="M207" s="75">
        <f t="shared" si="8"/>
        <v>0</v>
      </c>
      <c r="N207" s="19"/>
      <c r="O207" s="75">
        <v>20096153</v>
      </c>
      <c r="P207" s="19"/>
      <c r="Q207" s="75">
        <v>0</v>
      </c>
      <c r="R207" s="19"/>
      <c r="S207" s="75">
        <v>8381129</v>
      </c>
      <c r="T207" s="19"/>
      <c r="U207" s="75">
        <f t="shared" si="9"/>
        <v>28477282</v>
      </c>
      <c r="V207" s="19"/>
      <c r="W207" s="19"/>
      <c r="X207" s="75">
        <v>12848151</v>
      </c>
      <c r="Y207" s="19"/>
      <c r="Z207" s="75">
        <v>0</v>
      </c>
      <c r="AA207" s="19"/>
      <c r="AB207" s="75">
        <v>5526996</v>
      </c>
      <c r="AC207" s="19"/>
      <c r="AD207" s="75">
        <f t="shared" si="10"/>
        <v>18375147</v>
      </c>
      <c r="AE207" s="19"/>
      <c r="AF207" s="75">
        <v>0</v>
      </c>
      <c r="AG207" s="19"/>
      <c r="AH207" s="75">
        <v>0</v>
      </c>
      <c r="AI207" s="19"/>
      <c r="AJ207" s="75">
        <v>0</v>
      </c>
      <c r="AK207" s="19"/>
      <c r="AL207" s="75">
        <f t="shared" si="11"/>
        <v>46852429</v>
      </c>
      <c r="AM207" s="19"/>
      <c r="AN207" s="30">
        <v>86</v>
      </c>
    </row>
    <row r="208" spans="1:40" ht="8.85" customHeight="1" x14ac:dyDescent="0.25">
      <c r="A208" s="30">
        <v>87</v>
      </c>
      <c r="B208" s="31"/>
      <c r="C208" s="30" t="s">
        <v>214</v>
      </c>
      <c r="D208" s="31"/>
      <c r="E208" s="31"/>
      <c r="F208" s="19"/>
      <c r="G208" s="75">
        <v>0</v>
      </c>
      <c r="H208" s="19"/>
      <c r="I208" s="75">
        <v>0</v>
      </c>
      <c r="J208" s="19"/>
      <c r="K208" s="75">
        <v>0</v>
      </c>
      <c r="L208" s="19"/>
      <c r="M208" s="75">
        <f t="shared" si="8"/>
        <v>0</v>
      </c>
      <c r="N208" s="19"/>
      <c r="O208" s="75">
        <v>125000</v>
      </c>
      <c r="P208" s="19"/>
      <c r="Q208" s="75">
        <v>0</v>
      </c>
      <c r="R208" s="19"/>
      <c r="S208" s="75">
        <v>960000</v>
      </c>
      <c r="T208" s="19"/>
      <c r="U208" s="75">
        <f t="shared" si="9"/>
        <v>1085000</v>
      </c>
      <c r="V208" s="19"/>
      <c r="W208" s="19"/>
      <c r="X208" s="75">
        <v>114027</v>
      </c>
      <c r="Y208" s="19"/>
      <c r="Z208" s="75">
        <v>0</v>
      </c>
      <c r="AA208" s="19"/>
      <c r="AB208" s="75">
        <v>699207</v>
      </c>
      <c r="AC208" s="19"/>
      <c r="AD208" s="75">
        <f t="shared" si="10"/>
        <v>813234</v>
      </c>
      <c r="AE208" s="19"/>
      <c r="AF208" s="75">
        <v>0</v>
      </c>
      <c r="AG208" s="19"/>
      <c r="AH208" s="75">
        <v>0</v>
      </c>
      <c r="AI208" s="19"/>
      <c r="AJ208" s="75">
        <v>0</v>
      </c>
      <c r="AK208" s="19"/>
      <c r="AL208" s="75">
        <f t="shared" si="11"/>
        <v>1898234</v>
      </c>
      <c r="AM208" s="19"/>
      <c r="AN208" s="30">
        <v>87</v>
      </c>
    </row>
    <row r="209" spans="1:40" ht="8.85" customHeight="1" x14ac:dyDescent="0.25">
      <c r="A209" s="30">
        <v>88</v>
      </c>
      <c r="B209" s="31"/>
      <c r="C209" s="30" t="s">
        <v>215</v>
      </c>
      <c r="D209" s="31"/>
      <c r="E209" s="31"/>
      <c r="F209" s="19"/>
      <c r="G209" s="75">
        <v>0</v>
      </c>
      <c r="H209" s="19"/>
      <c r="I209" s="75">
        <v>0</v>
      </c>
      <c r="J209" s="19"/>
      <c r="K209" s="75">
        <v>0</v>
      </c>
      <c r="L209" s="19"/>
      <c r="M209" s="75">
        <f t="shared" si="8"/>
        <v>0</v>
      </c>
      <c r="N209" s="19"/>
      <c r="O209" s="75">
        <v>1379322</v>
      </c>
      <c r="P209" s="19"/>
      <c r="Q209" s="75">
        <v>0</v>
      </c>
      <c r="R209" s="19"/>
      <c r="S209" s="75">
        <v>100955</v>
      </c>
      <c r="T209" s="19"/>
      <c r="U209" s="75">
        <f t="shared" si="9"/>
        <v>1480277</v>
      </c>
      <c r="V209" s="19"/>
      <c r="W209" s="19"/>
      <c r="X209" s="75">
        <v>535300</v>
      </c>
      <c r="Y209" s="19"/>
      <c r="Z209" s="75">
        <v>0</v>
      </c>
      <c r="AA209" s="19"/>
      <c r="AB209" s="75">
        <v>4038</v>
      </c>
      <c r="AC209" s="19"/>
      <c r="AD209" s="75">
        <f t="shared" si="10"/>
        <v>539338</v>
      </c>
      <c r="AE209" s="19"/>
      <c r="AF209" s="75">
        <v>0</v>
      </c>
      <c r="AG209" s="19"/>
      <c r="AH209" s="75">
        <v>0</v>
      </c>
      <c r="AI209" s="19"/>
      <c r="AJ209" s="75">
        <v>0</v>
      </c>
      <c r="AK209" s="19"/>
      <c r="AL209" s="75">
        <f t="shared" si="11"/>
        <v>2019615</v>
      </c>
      <c r="AM209" s="19"/>
      <c r="AN209" s="30">
        <v>88</v>
      </c>
    </row>
    <row r="210" spans="1:40" ht="8.85" customHeight="1" x14ac:dyDescent="0.25">
      <c r="A210" s="30">
        <v>89</v>
      </c>
      <c r="B210" s="31"/>
      <c r="C210" s="30" t="s">
        <v>216</v>
      </c>
      <c r="D210" s="31"/>
      <c r="E210" s="31"/>
      <c r="F210" s="19"/>
      <c r="G210" s="75">
        <v>0</v>
      </c>
      <c r="H210" s="19"/>
      <c r="I210" s="75">
        <v>2909109</v>
      </c>
      <c r="J210" s="19"/>
      <c r="K210" s="75">
        <v>0</v>
      </c>
      <c r="L210" s="19"/>
      <c r="M210" s="75">
        <f t="shared" si="8"/>
        <v>2909109</v>
      </c>
      <c r="N210" s="19"/>
      <c r="O210" s="75">
        <v>1374333</v>
      </c>
      <c r="P210" s="19"/>
      <c r="Q210" s="75">
        <v>0</v>
      </c>
      <c r="R210" s="19"/>
      <c r="S210" s="75">
        <v>1616187</v>
      </c>
      <c r="T210" s="19"/>
      <c r="U210" s="75">
        <f t="shared" si="9"/>
        <v>2990520</v>
      </c>
      <c r="V210" s="19"/>
      <c r="W210" s="19"/>
      <c r="X210" s="75">
        <v>176536</v>
      </c>
      <c r="Y210" s="19"/>
      <c r="Z210" s="75">
        <v>0</v>
      </c>
      <c r="AA210" s="19"/>
      <c r="AB210" s="75">
        <v>997378</v>
      </c>
      <c r="AC210" s="19"/>
      <c r="AD210" s="75">
        <f t="shared" si="10"/>
        <v>1173914</v>
      </c>
      <c r="AE210" s="19"/>
      <c r="AF210" s="75">
        <v>0</v>
      </c>
      <c r="AG210" s="19"/>
      <c r="AH210" s="75">
        <v>0</v>
      </c>
      <c r="AI210" s="19"/>
      <c r="AJ210" s="75">
        <v>0</v>
      </c>
      <c r="AK210" s="19"/>
      <c r="AL210" s="75">
        <f t="shared" si="11"/>
        <v>4164434</v>
      </c>
      <c r="AM210" s="19"/>
      <c r="AN210" s="30">
        <v>89</v>
      </c>
    </row>
    <row r="211" spans="1:40" ht="8.85" customHeight="1" x14ac:dyDescent="0.25">
      <c r="A211" s="30">
        <v>90</v>
      </c>
      <c r="B211" s="31"/>
      <c r="C211" s="30" t="s">
        <v>217</v>
      </c>
      <c r="D211" s="31"/>
      <c r="E211" s="31"/>
      <c r="F211" s="19"/>
      <c r="G211" s="80">
        <v>0</v>
      </c>
      <c r="H211" s="19"/>
      <c r="I211" s="80">
        <v>0</v>
      </c>
      <c r="J211" s="19"/>
      <c r="K211" s="80">
        <v>0</v>
      </c>
      <c r="L211" s="19"/>
      <c r="M211" s="80">
        <f t="shared" si="8"/>
        <v>0</v>
      </c>
      <c r="N211" s="19"/>
      <c r="O211" s="80">
        <v>4956742</v>
      </c>
      <c r="P211" s="19"/>
      <c r="Q211" s="80">
        <v>220000</v>
      </c>
      <c r="R211" s="19"/>
      <c r="S211" s="80">
        <v>472472</v>
      </c>
      <c r="T211" s="19"/>
      <c r="U211" s="80">
        <f t="shared" si="9"/>
        <v>5649214</v>
      </c>
      <c r="V211" s="19"/>
      <c r="W211" s="52"/>
      <c r="X211" s="80">
        <v>5669712</v>
      </c>
      <c r="Y211" s="19"/>
      <c r="Z211" s="80">
        <v>251852</v>
      </c>
      <c r="AA211" s="19"/>
      <c r="AB211" s="80">
        <v>97164</v>
      </c>
      <c r="AC211" s="19"/>
      <c r="AD211" s="80">
        <f t="shared" si="10"/>
        <v>6018728</v>
      </c>
      <c r="AE211" s="19"/>
      <c r="AF211" s="80">
        <v>0</v>
      </c>
      <c r="AG211" s="19"/>
      <c r="AH211" s="80">
        <v>0</v>
      </c>
      <c r="AI211" s="19"/>
      <c r="AJ211" s="80">
        <v>0</v>
      </c>
      <c r="AK211" s="19"/>
      <c r="AL211" s="80">
        <f t="shared" si="11"/>
        <v>11667942</v>
      </c>
      <c r="AM211" s="19"/>
      <c r="AN211" s="30">
        <v>90</v>
      </c>
    </row>
    <row r="212" spans="1:40" ht="8.85" customHeight="1" x14ac:dyDescent="0.25">
      <c r="A212" s="31"/>
      <c r="B212" s="31"/>
      <c r="C212" s="30"/>
      <c r="D212" s="31"/>
      <c r="E212" s="31"/>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37"/>
    </row>
    <row r="213" spans="1:40" ht="8.85" customHeight="1" x14ac:dyDescent="0.25">
      <c r="A213" s="30">
        <v>91</v>
      </c>
      <c r="B213" s="31"/>
      <c r="C213" s="30" t="s">
        <v>218</v>
      </c>
      <c r="D213" s="31"/>
      <c r="E213" s="31"/>
      <c r="F213" s="19"/>
      <c r="G213" s="75">
        <v>0</v>
      </c>
      <c r="H213" s="19"/>
      <c r="I213" s="75">
        <v>3079559</v>
      </c>
      <c r="J213" s="19"/>
      <c r="K213" s="75">
        <v>0</v>
      </c>
      <c r="L213" s="19"/>
      <c r="M213" s="75">
        <f>SUM(G213:K213)</f>
        <v>3079559</v>
      </c>
      <c r="N213" s="19"/>
      <c r="O213" s="75">
        <v>1697669</v>
      </c>
      <c r="P213" s="19"/>
      <c r="Q213" s="75">
        <v>0</v>
      </c>
      <c r="R213" s="19"/>
      <c r="S213" s="75">
        <v>532931</v>
      </c>
      <c r="T213" s="19"/>
      <c r="U213" s="75">
        <f>SUM(O213:S213)</f>
        <v>2230600</v>
      </c>
      <c r="V213" s="19"/>
      <c r="W213" s="19"/>
      <c r="X213" s="75">
        <v>323724</v>
      </c>
      <c r="Y213" s="19"/>
      <c r="Z213" s="75">
        <v>0</v>
      </c>
      <c r="AA213" s="19"/>
      <c r="AB213" s="75">
        <v>525235</v>
      </c>
      <c r="AC213" s="19"/>
      <c r="AD213" s="75">
        <f>SUM(X213:AB213)</f>
        <v>848959</v>
      </c>
      <c r="AE213" s="19"/>
      <c r="AF213" s="75">
        <v>0</v>
      </c>
      <c r="AG213" s="19"/>
      <c r="AH213" s="75">
        <v>0</v>
      </c>
      <c r="AI213" s="19"/>
      <c r="AJ213" s="75">
        <v>0</v>
      </c>
      <c r="AK213" s="19"/>
      <c r="AL213" s="75">
        <f>(U213+AD213+AF213+AH213+AJ213)</f>
        <v>3079559</v>
      </c>
      <c r="AM213" s="19"/>
      <c r="AN213" s="30">
        <v>91</v>
      </c>
    </row>
    <row r="214" spans="1:40" ht="8.85" customHeight="1" x14ac:dyDescent="0.25">
      <c r="A214" s="30">
        <v>92</v>
      </c>
      <c r="B214" s="31"/>
      <c r="C214" s="30" t="s">
        <v>219</v>
      </c>
      <c r="D214" s="31"/>
      <c r="E214" s="31"/>
      <c r="F214" s="19"/>
      <c r="G214" s="75">
        <v>168534</v>
      </c>
      <c r="H214" s="19"/>
      <c r="I214" s="75">
        <v>1397975</v>
      </c>
      <c r="J214" s="19"/>
      <c r="K214" s="75">
        <v>0</v>
      </c>
      <c r="L214" s="19"/>
      <c r="M214" s="75">
        <f>SUM(G214:K214)</f>
        <v>1566509</v>
      </c>
      <c r="N214" s="19"/>
      <c r="O214" s="75">
        <v>522968</v>
      </c>
      <c r="P214" s="19"/>
      <c r="Q214" s="75">
        <v>0</v>
      </c>
      <c r="R214" s="19"/>
      <c r="S214" s="75">
        <v>551919</v>
      </c>
      <c r="T214" s="19"/>
      <c r="U214" s="75">
        <f>SUM(O214:S214)</f>
        <v>1074887</v>
      </c>
      <c r="V214" s="19"/>
      <c r="W214" s="19"/>
      <c r="X214" s="75">
        <v>176328</v>
      </c>
      <c r="Y214" s="19"/>
      <c r="Z214" s="75">
        <v>0</v>
      </c>
      <c r="AA214" s="19"/>
      <c r="AB214" s="75">
        <v>311710</v>
      </c>
      <c r="AC214" s="19"/>
      <c r="AD214" s="75">
        <f>SUM(X214:AB214)</f>
        <v>488038</v>
      </c>
      <c r="AE214" s="19"/>
      <c r="AF214" s="75">
        <v>0</v>
      </c>
      <c r="AG214" s="19"/>
      <c r="AH214" s="75">
        <v>0</v>
      </c>
      <c r="AI214" s="19"/>
      <c r="AJ214" s="75">
        <v>0</v>
      </c>
      <c r="AK214" s="19"/>
      <c r="AL214" s="75">
        <f>(U214+AD214+AF214+AH214+AJ214)</f>
        <v>1562925</v>
      </c>
      <c r="AM214" s="19"/>
      <c r="AN214" s="30">
        <v>92</v>
      </c>
    </row>
    <row r="215" spans="1:40" ht="8.85" customHeight="1" x14ac:dyDescent="0.25">
      <c r="A215" s="30">
        <v>93</v>
      </c>
      <c r="B215" s="31"/>
      <c r="C215" s="30" t="s">
        <v>220</v>
      </c>
      <c r="D215" s="31"/>
      <c r="E215" s="31"/>
      <c r="F215" s="19"/>
      <c r="G215" s="75">
        <v>593512</v>
      </c>
      <c r="H215" s="19"/>
      <c r="I215" s="75">
        <v>2843402</v>
      </c>
      <c r="J215" s="19"/>
      <c r="K215" s="75">
        <v>0</v>
      </c>
      <c r="L215" s="19"/>
      <c r="M215" s="75">
        <f>SUM(G215:K215)</f>
        <v>3436914</v>
      </c>
      <c r="N215" s="19"/>
      <c r="O215" s="75">
        <v>500920</v>
      </c>
      <c r="P215" s="19"/>
      <c r="Q215" s="75">
        <v>0</v>
      </c>
      <c r="R215" s="19"/>
      <c r="S215" s="75">
        <v>386843</v>
      </c>
      <c r="T215" s="19"/>
      <c r="U215" s="75">
        <f>SUM(O215:S215)</f>
        <v>887763</v>
      </c>
      <c r="V215" s="19"/>
      <c r="W215" s="19"/>
      <c r="X215" s="75">
        <v>2443761</v>
      </c>
      <c r="Y215" s="19"/>
      <c r="Z215" s="75">
        <v>0</v>
      </c>
      <c r="AA215" s="19"/>
      <c r="AB215" s="75">
        <v>105390</v>
      </c>
      <c r="AC215" s="19"/>
      <c r="AD215" s="75">
        <f>SUM(X215:AB215)</f>
        <v>2549151</v>
      </c>
      <c r="AE215" s="19"/>
      <c r="AF215" s="75">
        <v>0</v>
      </c>
      <c r="AG215" s="19"/>
      <c r="AH215" s="75">
        <v>0</v>
      </c>
      <c r="AI215" s="19"/>
      <c r="AJ215" s="75">
        <v>0</v>
      </c>
      <c r="AK215" s="19"/>
      <c r="AL215" s="75">
        <f>(U215+AD215+AF215+AH215+AJ215)</f>
        <v>3436914</v>
      </c>
      <c r="AM215" s="19"/>
      <c r="AN215" s="30">
        <v>93</v>
      </c>
    </row>
    <row r="216" spans="1:40" ht="8.85" customHeight="1" x14ac:dyDescent="0.25">
      <c r="A216" s="30">
        <v>94</v>
      </c>
      <c r="B216" s="31"/>
      <c r="C216" s="30" t="s">
        <v>221</v>
      </c>
      <c r="D216" s="31"/>
      <c r="E216" s="31"/>
      <c r="F216" s="19"/>
      <c r="G216" s="75">
        <v>0</v>
      </c>
      <c r="H216" s="19"/>
      <c r="I216" s="75">
        <v>3792409</v>
      </c>
      <c r="J216" s="19"/>
      <c r="K216" s="75">
        <v>0</v>
      </c>
      <c r="L216" s="19"/>
      <c r="M216" s="75">
        <f>SUM(G216:K216)</f>
        <v>3792409</v>
      </c>
      <c r="N216" s="19"/>
      <c r="O216" s="75">
        <v>1035050</v>
      </c>
      <c r="P216" s="19"/>
      <c r="Q216" s="75">
        <v>0</v>
      </c>
      <c r="R216" s="19"/>
      <c r="S216" s="75">
        <v>1557699</v>
      </c>
      <c r="T216" s="19"/>
      <c r="U216" s="75">
        <f>SUM(O216:S216)</f>
        <v>2592749</v>
      </c>
      <c r="V216" s="19"/>
      <c r="W216" s="19"/>
      <c r="X216" s="75">
        <v>406869</v>
      </c>
      <c r="Y216" s="19"/>
      <c r="Z216" s="75">
        <v>0</v>
      </c>
      <c r="AA216" s="19"/>
      <c r="AB216" s="75">
        <v>792791</v>
      </c>
      <c r="AC216" s="19"/>
      <c r="AD216" s="75">
        <f>SUM(X216:AB216)</f>
        <v>1199660</v>
      </c>
      <c r="AE216" s="19"/>
      <c r="AF216" s="75">
        <v>0</v>
      </c>
      <c r="AG216" s="19"/>
      <c r="AH216" s="75">
        <v>0</v>
      </c>
      <c r="AI216" s="19"/>
      <c r="AJ216" s="75">
        <v>0</v>
      </c>
      <c r="AK216" s="19"/>
      <c r="AL216" s="75">
        <f>(U216+AD216+AF216+AH216+AJ216)</f>
        <v>3792409</v>
      </c>
      <c r="AM216" s="19"/>
      <c r="AN216" s="30">
        <v>94</v>
      </c>
    </row>
    <row r="217" spans="1:40" ht="8.85" customHeight="1" x14ac:dyDescent="0.25">
      <c r="A217" s="41">
        <v>95</v>
      </c>
      <c r="B217" s="31"/>
      <c r="C217" s="30" t="s">
        <v>222</v>
      </c>
      <c r="D217" s="31"/>
      <c r="E217" s="31"/>
      <c r="F217" s="19"/>
      <c r="G217" s="76">
        <v>3165815</v>
      </c>
      <c r="H217" s="19"/>
      <c r="I217" s="76">
        <v>11421831</v>
      </c>
      <c r="J217" s="19"/>
      <c r="K217" s="76">
        <v>0</v>
      </c>
      <c r="L217" s="19"/>
      <c r="M217" s="76">
        <f>SUM(G217:K217)</f>
        <v>14587646</v>
      </c>
      <c r="N217" s="19"/>
      <c r="O217" s="76">
        <v>7055000</v>
      </c>
      <c r="P217" s="19"/>
      <c r="Q217" s="76">
        <v>0</v>
      </c>
      <c r="R217" s="19"/>
      <c r="S217" s="76">
        <v>3123707</v>
      </c>
      <c r="T217" s="52"/>
      <c r="U217" s="76">
        <f>SUM(O217:S217)</f>
        <v>10178707</v>
      </c>
      <c r="V217" s="19"/>
      <c r="W217" s="19"/>
      <c r="X217" s="76">
        <v>2434209</v>
      </c>
      <c r="Y217" s="19"/>
      <c r="Z217" s="76">
        <v>0</v>
      </c>
      <c r="AA217" s="19"/>
      <c r="AB217" s="76">
        <v>931700</v>
      </c>
      <c r="AC217" s="19"/>
      <c r="AD217" s="76">
        <f>SUM(X217:AB217)</f>
        <v>3365909</v>
      </c>
      <c r="AE217" s="19"/>
      <c r="AF217" s="76">
        <v>0</v>
      </c>
      <c r="AG217" s="19"/>
      <c r="AH217" s="76">
        <v>0</v>
      </c>
      <c r="AI217" s="19"/>
      <c r="AJ217" s="76">
        <v>60544</v>
      </c>
      <c r="AK217" s="19"/>
      <c r="AL217" s="76">
        <f>(U217+AD217+AF217+AH217+AJ217)</f>
        <v>13605160</v>
      </c>
      <c r="AM217" s="19"/>
      <c r="AN217" s="41">
        <v>95</v>
      </c>
    </row>
    <row r="218" spans="1:40" ht="8.85" customHeight="1" x14ac:dyDescent="0.25">
      <c r="A218" s="31"/>
      <c r="B218" s="31"/>
      <c r="C218" s="30"/>
      <c r="D218" s="31"/>
      <c r="E218" s="31"/>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31"/>
    </row>
    <row r="219" spans="1:40" ht="8.85" customHeight="1" x14ac:dyDescent="0.25">
      <c r="A219" s="41">
        <f>A217</f>
        <v>95</v>
      </c>
      <c r="B219" s="31"/>
      <c r="C219" s="44" t="s">
        <v>68</v>
      </c>
      <c r="D219" s="31"/>
      <c r="E219" s="31"/>
      <c r="F219" s="19"/>
      <c r="G219" s="77">
        <f>SUM(G89:G217)</f>
        <v>288244229</v>
      </c>
      <c r="H219" s="19"/>
      <c r="I219" s="77">
        <f>SUM(I89:I217)</f>
        <v>1348717656</v>
      </c>
      <c r="J219" s="19"/>
      <c r="K219" s="77">
        <f>SUM(K89:K217)</f>
        <v>162767</v>
      </c>
      <c r="L219" s="19"/>
      <c r="M219" s="77">
        <f>SUM(M89:M217)</f>
        <v>1637124652</v>
      </c>
      <c r="N219" s="19"/>
      <c r="O219" s="77">
        <f>SUM(O89:O217)</f>
        <v>755199793</v>
      </c>
      <c r="P219" s="19"/>
      <c r="Q219" s="77">
        <f>SUM(Q89:Q217)</f>
        <v>54979013</v>
      </c>
      <c r="R219" s="19"/>
      <c r="S219" s="77">
        <f>SUM(S89:S217)</f>
        <v>433629338</v>
      </c>
      <c r="T219" s="19"/>
      <c r="U219" s="77">
        <f>SUM(U89:U217)</f>
        <v>1243808144</v>
      </c>
      <c r="V219" s="19"/>
      <c r="W219" s="19"/>
      <c r="X219" s="77">
        <f>SUM(X89:X217)</f>
        <v>283547492</v>
      </c>
      <c r="Y219" s="19"/>
      <c r="Z219" s="77">
        <f>SUM(Z89:Z217)</f>
        <v>25821864</v>
      </c>
      <c r="AA219" s="19"/>
      <c r="AB219" s="77">
        <f>SUM(AB89:AB217)</f>
        <v>179183862</v>
      </c>
      <c r="AC219" s="19"/>
      <c r="AD219" s="77">
        <f>SUM(AD89:AD217)</f>
        <v>488553218</v>
      </c>
      <c r="AE219" s="19"/>
      <c r="AF219" s="77">
        <f>SUM(AF89:AF217)</f>
        <v>78804</v>
      </c>
      <c r="AG219" s="19"/>
      <c r="AH219" s="77">
        <f>SUM(AH89:AH217)</f>
        <v>13364903</v>
      </c>
      <c r="AI219" s="19"/>
      <c r="AJ219" s="77">
        <f>SUM(AJ89:AJ217)</f>
        <v>72234458</v>
      </c>
      <c r="AK219" s="19"/>
      <c r="AL219" s="77">
        <f>SUM(AL89:AL217)</f>
        <v>1818039527</v>
      </c>
      <c r="AM219" s="19"/>
      <c r="AN219" s="41">
        <f>AN217</f>
        <v>95</v>
      </c>
    </row>
    <row r="220" spans="1:40" ht="8.85" customHeight="1" x14ac:dyDescent="0.25">
      <c r="A220" s="19"/>
      <c r="B220" s="19"/>
      <c r="C220" s="11"/>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row>
    <row r="221" spans="1:40" ht="8.85" customHeight="1" x14ac:dyDescent="0.25">
      <c r="A221" s="19"/>
      <c r="B221" s="19"/>
      <c r="C221" s="11"/>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row>
    <row r="222" spans="1:40" ht="8.85" customHeight="1" x14ac:dyDescent="0.25">
      <c r="A222" s="19"/>
      <c r="B222" s="19"/>
      <c r="C222" s="11"/>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row>
    <row r="223" spans="1:40" ht="8.85" customHeight="1" x14ac:dyDescent="0.25">
      <c r="A223" s="19"/>
      <c r="B223" s="19"/>
      <c r="C223" s="11"/>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row>
    <row r="224" spans="1:40" ht="8.85" customHeight="1" x14ac:dyDescent="0.25">
      <c r="A224" s="19"/>
      <c r="B224" s="19"/>
      <c r="C224" s="11"/>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row>
    <row r="225" spans="1:42" ht="12.2" hidden="1" customHeight="1" x14ac:dyDescent="0.25">
      <c r="A225" s="19"/>
      <c r="B225" s="19"/>
      <c r="C225" s="11"/>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row>
    <row r="226" spans="1:42" ht="10.35" customHeight="1" x14ac:dyDescent="0.25">
      <c r="A226" s="19"/>
      <c r="B226" s="19"/>
      <c r="C226" s="11"/>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row>
    <row r="227" spans="1:42" s="79" customFormat="1" ht="11.45" customHeight="1" x14ac:dyDescent="0.25">
      <c r="A227" s="18" t="s">
        <v>640</v>
      </c>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P227" s="72" t="s">
        <v>641</v>
      </c>
    </row>
    <row r="228" spans="1:42" s="15" customFormat="1" ht="10.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3" t="s">
        <v>45</v>
      </c>
      <c r="V228" s="10"/>
      <c r="W228" s="10"/>
      <c r="X228" s="14" t="s">
        <v>46</v>
      </c>
      <c r="Y228" s="10"/>
      <c r="Z228" s="10"/>
      <c r="AA228" s="10"/>
      <c r="AB228" s="10"/>
      <c r="AC228" s="10"/>
      <c r="AD228" s="10"/>
      <c r="AE228" s="10"/>
      <c r="AF228" s="10"/>
      <c r="AG228" s="10"/>
      <c r="AH228" s="10"/>
      <c r="AI228" s="10"/>
      <c r="AJ228" s="10"/>
      <c r="AK228" s="10"/>
      <c r="AL228" s="10"/>
      <c r="AM228" s="10"/>
      <c r="AN228" s="72" t="s">
        <v>625</v>
      </c>
    </row>
    <row r="229" spans="1:42" s="15" customFormat="1" ht="10.5" customHeight="1" x14ac:dyDescent="0.25">
      <c r="A229" s="16"/>
      <c r="B229" s="10"/>
      <c r="C229" s="10"/>
      <c r="D229" s="10"/>
      <c r="E229" s="10"/>
      <c r="F229" s="10"/>
      <c r="G229" s="10"/>
      <c r="H229" s="10"/>
      <c r="I229" s="10"/>
      <c r="J229" s="10"/>
      <c r="K229" s="10"/>
      <c r="L229" s="10"/>
      <c r="M229" s="10"/>
      <c r="N229" s="10"/>
      <c r="O229" s="10"/>
      <c r="P229" s="10"/>
      <c r="Q229" s="10"/>
      <c r="R229" s="10"/>
      <c r="S229" s="10"/>
      <c r="T229" s="10"/>
      <c r="U229" s="13" t="s">
        <v>626</v>
      </c>
      <c r="V229" s="10"/>
      <c r="W229" s="10"/>
      <c r="X229" s="14" t="s">
        <v>594</v>
      </c>
      <c r="Y229" s="10"/>
      <c r="Z229" s="10"/>
      <c r="AA229" s="10"/>
      <c r="AB229" s="10"/>
      <c r="AC229" s="10"/>
      <c r="AD229" s="10"/>
      <c r="AE229" s="10"/>
      <c r="AF229" s="10"/>
      <c r="AG229" s="10"/>
      <c r="AH229" s="10"/>
      <c r="AI229" s="10"/>
      <c r="AJ229" s="10"/>
      <c r="AK229" s="10"/>
      <c r="AL229" s="10"/>
      <c r="AM229" s="10"/>
      <c r="AN229" s="72" t="s">
        <v>642</v>
      </c>
    </row>
    <row r="230" spans="1:42" s="15" customFormat="1" ht="10.5" customHeight="1" x14ac:dyDescent="0.25">
      <c r="A230" s="17"/>
      <c r="B230" s="10"/>
      <c r="C230" s="10"/>
      <c r="D230" s="10"/>
      <c r="E230" s="10"/>
      <c r="F230" s="10"/>
      <c r="G230" s="10"/>
      <c r="H230" s="10"/>
      <c r="I230" s="10"/>
      <c r="J230" s="10"/>
      <c r="K230" s="10"/>
      <c r="L230" s="10"/>
      <c r="M230" s="10"/>
      <c r="N230" s="10"/>
      <c r="O230" s="10"/>
      <c r="P230" s="10"/>
      <c r="Q230" s="10"/>
      <c r="R230" s="10"/>
      <c r="S230" s="10"/>
      <c r="T230" s="10"/>
      <c r="U230" s="13" t="s">
        <v>51</v>
      </c>
      <c r="V230" s="10"/>
      <c r="W230" s="10"/>
      <c r="X230" s="18" t="s">
        <v>52</v>
      </c>
      <c r="Y230" s="10"/>
      <c r="Z230" s="10"/>
      <c r="AA230" s="10"/>
      <c r="AB230" s="10"/>
      <c r="AC230" s="10"/>
      <c r="AD230" s="10"/>
      <c r="AE230" s="10"/>
      <c r="AF230" s="10"/>
      <c r="AG230" s="10"/>
      <c r="AH230" s="10"/>
      <c r="AI230" s="10"/>
      <c r="AJ230" s="10"/>
      <c r="AK230" s="10"/>
      <c r="AL230" s="10"/>
      <c r="AM230" s="10"/>
      <c r="AN230" s="10"/>
    </row>
    <row r="231" spans="1:42" ht="9.6" customHeight="1" x14ac:dyDescent="0.25">
      <c r="A231" s="8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row>
    <row r="232" spans="1:42" ht="9.6" customHeight="1"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row>
    <row r="233" spans="1:42" ht="9.6" customHeight="1" x14ac:dyDescent="0.25">
      <c r="A233" s="11"/>
      <c r="B233" s="11"/>
      <c r="C233" s="11"/>
      <c r="D233" s="11"/>
      <c r="E233" s="11"/>
      <c r="F233" s="11"/>
      <c r="G233" s="11"/>
      <c r="H233" s="11"/>
      <c r="I233" s="11"/>
      <c r="J233" s="11"/>
      <c r="K233" s="11"/>
      <c r="L233" s="11"/>
      <c r="M233" s="11"/>
      <c r="N233" s="11"/>
      <c r="O233" s="21" t="s">
        <v>628</v>
      </c>
      <c r="P233" s="21"/>
      <c r="Q233" s="21"/>
      <c r="R233" s="21"/>
      <c r="S233" s="21"/>
      <c r="T233" s="21"/>
      <c r="U233" s="21"/>
      <c r="V233" s="73"/>
      <c r="W233" s="73"/>
      <c r="X233" s="21" t="s">
        <v>628</v>
      </c>
      <c r="Y233" s="21"/>
      <c r="Z233" s="21"/>
      <c r="AA233" s="21"/>
      <c r="AB233" s="21"/>
      <c r="AC233" s="21"/>
      <c r="AD233" s="21"/>
      <c r="AE233" s="21"/>
      <c r="AF233" s="21"/>
      <c r="AG233" s="21"/>
      <c r="AH233" s="21"/>
      <c r="AI233" s="21"/>
      <c r="AJ233" s="21"/>
      <c r="AK233" s="21"/>
      <c r="AL233" s="21"/>
      <c r="AM233" s="11"/>
      <c r="AN233" s="11"/>
    </row>
    <row r="234" spans="1:42" ht="9.6" customHeight="1" x14ac:dyDescent="0.25">
      <c r="A234" s="11"/>
      <c r="B234" s="11"/>
      <c r="C234" s="11"/>
      <c r="D234" s="11"/>
      <c r="E234" s="11"/>
      <c r="F234" s="11"/>
      <c r="G234" s="11"/>
      <c r="H234" s="11"/>
      <c r="I234" s="11"/>
      <c r="J234" s="11"/>
      <c r="K234" s="11"/>
      <c r="L234" s="11"/>
      <c r="M234" s="11"/>
      <c r="N234" s="11"/>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11"/>
      <c r="AN234" s="11"/>
    </row>
    <row r="235" spans="1:42" ht="9.6" customHeight="1" x14ac:dyDescent="0.25">
      <c r="A235" s="11"/>
      <c r="B235" s="11"/>
      <c r="C235" s="11"/>
      <c r="D235" s="11"/>
      <c r="E235" s="11"/>
      <c r="F235" s="11"/>
      <c r="G235" s="21" t="s">
        <v>629</v>
      </c>
      <c r="H235" s="21"/>
      <c r="I235" s="21"/>
      <c r="J235" s="21"/>
      <c r="K235" s="21"/>
      <c r="L235" s="21"/>
      <c r="M235" s="21"/>
      <c r="N235" s="11"/>
      <c r="O235" s="21" t="s">
        <v>630</v>
      </c>
      <c r="P235" s="21"/>
      <c r="Q235" s="21"/>
      <c r="R235" s="21"/>
      <c r="S235" s="21"/>
      <c r="T235" s="21"/>
      <c r="U235" s="21"/>
      <c r="V235" s="11"/>
      <c r="W235" s="11"/>
      <c r="X235" s="21" t="s">
        <v>631</v>
      </c>
      <c r="Y235" s="21"/>
      <c r="Z235" s="21"/>
      <c r="AA235" s="21"/>
      <c r="AB235" s="21"/>
      <c r="AC235" s="21"/>
      <c r="AD235" s="21"/>
      <c r="AE235" s="11"/>
      <c r="AF235" s="11"/>
      <c r="AG235" s="11"/>
      <c r="AH235" s="11"/>
      <c r="AI235" s="11"/>
      <c r="AJ235" s="11"/>
      <c r="AK235" s="11"/>
      <c r="AL235" s="11"/>
      <c r="AM235" s="11"/>
      <c r="AN235" s="11"/>
    </row>
    <row r="236" spans="1:42" ht="9.6" customHeight="1" x14ac:dyDescent="0.25">
      <c r="A236" s="11"/>
      <c r="B236" s="11"/>
      <c r="C236" s="11"/>
      <c r="D236" s="11"/>
      <c r="E236" s="11"/>
      <c r="F236" s="11"/>
      <c r="G236" s="11"/>
      <c r="H236" s="11"/>
      <c r="I236" s="11"/>
      <c r="J236" s="11"/>
      <c r="K236" s="25" t="s">
        <v>303</v>
      </c>
      <c r="L236" s="11"/>
      <c r="M236" s="11"/>
      <c r="N236" s="11"/>
      <c r="O236" s="11"/>
      <c r="P236" s="11"/>
      <c r="Q236" s="11"/>
      <c r="R236" s="11"/>
      <c r="S236" s="11"/>
      <c r="T236" s="11"/>
      <c r="U236" s="11"/>
      <c r="V236" s="11"/>
      <c r="W236" s="11"/>
      <c r="X236" s="11"/>
      <c r="Y236" s="11"/>
      <c r="Z236" s="11"/>
      <c r="AA236" s="11"/>
      <c r="AB236" s="11"/>
      <c r="AC236" s="11"/>
      <c r="AD236" s="11"/>
      <c r="AE236" s="11"/>
      <c r="AF236" s="25" t="s">
        <v>303</v>
      </c>
      <c r="AG236" s="11"/>
      <c r="AH236" s="25" t="s">
        <v>603</v>
      </c>
      <c r="AI236" s="11"/>
      <c r="AJ236" s="11"/>
      <c r="AK236" s="11"/>
      <c r="AL236" s="11"/>
      <c r="AM236" s="11"/>
      <c r="AN236" s="11"/>
    </row>
    <row r="237" spans="1:42" ht="9.6" customHeight="1" x14ac:dyDescent="0.25">
      <c r="A237" s="11"/>
      <c r="B237" s="11"/>
      <c r="C237" s="11"/>
      <c r="D237" s="11"/>
      <c r="E237" s="11"/>
      <c r="F237" s="11"/>
      <c r="G237" s="11"/>
      <c r="H237" s="11"/>
      <c r="I237" s="25" t="s">
        <v>632</v>
      </c>
      <c r="J237" s="11"/>
      <c r="K237" s="25" t="s">
        <v>600</v>
      </c>
      <c r="L237" s="11"/>
      <c r="M237" s="25" t="s">
        <v>68</v>
      </c>
      <c r="N237" s="11"/>
      <c r="O237" s="11"/>
      <c r="P237" s="11"/>
      <c r="Q237" s="25" t="s">
        <v>601</v>
      </c>
      <c r="R237" s="11"/>
      <c r="S237" s="25" t="s">
        <v>602</v>
      </c>
      <c r="T237" s="11"/>
      <c r="U237" s="11"/>
      <c r="V237" s="11"/>
      <c r="W237" s="11"/>
      <c r="X237" s="11"/>
      <c r="Y237" s="11"/>
      <c r="Z237" s="25" t="s">
        <v>601</v>
      </c>
      <c r="AA237" s="11"/>
      <c r="AB237" s="25" t="s">
        <v>602</v>
      </c>
      <c r="AC237" s="11"/>
      <c r="AD237" s="11"/>
      <c r="AE237" s="11"/>
      <c r="AF237" s="25" t="s">
        <v>604</v>
      </c>
      <c r="AG237" s="11"/>
      <c r="AH237" s="25" t="s">
        <v>64</v>
      </c>
      <c r="AI237" s="11"/>
      <c r="AJ237" s="11"/>
      <c r="AK237" s="11"/>
      <c r="AL237" s="25" t="s">
        <v>68</v>
      </c>
      <c r="AM237" s="11"/>
      <c r="AN237" s="11"/>
    </row>
    <row r="238" spans="1:42" ht="9.6" customHeight="1" x14ac:dyDescent="0.25">
      <c r="A238" s="27" t="s">
        <v>74</v>
      </c>
      <c r="B238" s="11"/>
      <c r="C238" s="27" t="s">
        <v>76</v>
      </c>
      <c r="D238" s="11"/>
      <c r="E238" s="11"/>
      <c r="F238" s="11"/>
      <c r="G238" s="27" t="s">
        <v>633</v>
      </c>
      <c r="H238" s="11"/>
      <c r="I238" s="27" t="s">
        <v>81</v>
      </c>
      <c r="J238" s="11"/>
      <c r="K238" s="27" t="s">
        <v>610</v>
      </c>
      <c r="L238" s="11"/>
      <c r="M238" s="27" t="s">
        <v>611</v>
      </c>
      <c r="N238" s="11"/>
      <c r="O238" s="27" t="s">
        <v>381</v>
      </c>
      <c r="P238" s="11"/>
      <c r="Q238" s="27" t="s">
        <v>612</v>
      </c>
      <c r="R238" s="11"/>
      <c r="S238" s="27" t="s">
        <v>72</v>
      </c>
      <c r="T238" s="11"/>
      <c r="U238" s="27" t="s">
        <v>68</v>
      </c>
      <c r="V238" s="11"/>
      <c r="W238" s="11"/>
      <c r="X238" s="27" t="s">
        <v>381</v>
      </c>
      <c r="Y238" s="11"/>
      <c r="Z238" s="27" t="s">
        <v>612</v>
      </c>
      <c r="AA238" s="11"/>
      <c r="AB238" s="27" t="s">
        <v>72</v>
      </c>
      <c r="AC238" s="11"/>
      <c r="AD238" s="27" t="s">
        <v>68</v>
      </c>
      <c r="AE238" s="11"/>
      <c r="AF238" s="27" t="s">
        <v>610</v>
      </c>
      <c r="AG238" s="11"/>
      <c r="AH238" s="27" t="s">
        <v>72</v>
      </c>
      <c r="AI238" s="11"/>
      <c r="AJ238" s="27" t="s">
        <v>331</v>
      </c>
      <c r="AK238" s="11"/>
      <c r="AL238" s="27" t="s">
        <v>614</v>
      </c>
      <c r="AM238" s="11"/>
      <c r="AN238" s="27" t="s">
        <v>74</v>
      </c>
    </row>
    <row r="239" spans="1:42" ht="8.85" customHeight="1"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row>
    <row r="240" spans="1:42" ht="8.85" customHeight="1" x14ac:dyDescent="0.25">
      <c r="A240" s="30"/>
      <c r="B240" s="30" t="s">
        <v>224</v>
      </c>
      <c r="C240" s="30"/>
      <c r="D240" s="30"/>
      <c r="E240" s="30"/>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row>
    <row r="241" spans="1:40" ht="8.85" customHeight="1" x14ac:dyDescent="0.25">
      <c r="A241" s="11">
        <v>1</v>
      </c>
      <c r="B241" s="25"/>
      <c r="C241" s="11" t="s">
        <v>225</v>
      </c>
      <c r="D241" s="31"/>
      <c r="E241" s="31"/>
      <c r="F241" s="19"/>
      <c r="G241" s="74">
        <v>0</v>
      </c>
      <c r="H241" s="19"/>
      <c r="I241" s="74">
        <v>0</v>
      </c>
      <c r="J241" s="19"/>
      <c r="K241" s="74">
        <v>0</v>
      </c>
      <c r="L241" s="19"/>
      <c r="M241" s="74">
        <f t="shared" ref="M241:M272" si="12">SUM(G241:K241)</f>
        <v>0</v>
      </c>
      <c r="N241" s="19"/>
      <c r="O241" s="74">
        <v>0</v>
      </c>
      <c r="P241" s="19"/>
      <c r="Q241" s="74">
        <v>0</v>
      </c>
      <c r="R241" s="19"/>
      <c r="S241" s="74">
        <v>545535</v>
      </c>
      <c r="T241" s="19"/>
      <c r="U241" s="74">
        <f t="shared" ref="U241:U272" si="13">SUM(O241:S241)</f>
        <v>545535</v>
      </c>
      <c r="V241" s="19"/>
      <c r="W241" s="19"/>
      <c r="X241" s="74">
        <v>0</v>
      </c>
      <c r="Y241" s="19"/>
      <c r="Z241" s="74">
        <v>0</v>
      </c>
      <c r="AA241" s="19"/>
      <c r="AB241" s="74">
        <v>97631</v>
      </c>
      <c r="AC241" s="19"/>
      <c r="AD241" s="74">
        <f t="shared" ref="AD241:AD272" si="14">SUM(X241:AB241)</f>
        <v>97631</v>
      </c>
      <c r="AE241" s="19"/>
      <c r="AF241" s="74">
        <v>0</v>
      </c>
      <c r="AG241" s="19"/>
      <c r="AH241" s="74">
        <v>0</v>
      </c>
      <c r="AI241" s="19"/>
      <c r="AJ241" s="74">
        <v>0</v>
      </c>
      <c r="AK241" s="19"/>
      <c r="AL241" s="74">
        <f t="shared" ref="AL241:AL272" si="15">(U241+AD241+AF241+AH241+AJ241)</f>
        <v>643166</v>
      </c>
      <c r="AM241" s="19"/>
      <c r="AN241" s="30">
        <v>1</v>
      </c>
    </row>
    <row r="242" spans="1:40" ht="8.85" customHeight="1" x14ac:dyDescent="0.25">
      <c r="A242" s="11">
        <v>2</v>
      </c>
      <c r="B242" s="25"/>
      <c r="C242" s="11" t="s">
        <v>226</v>
      </c>
      <c r="D242" s="31"/>
      <c r="E242" s="31"/>
      <c r="F242" s="19"/>
      <c r="G242" s="75">
        <v>0</v>
      </c>
      <c r="H242" s="19"/>
      <c r="I242" s="75">
        <v>0</v>
      </c>
      <c r="J242" s="19"/>
      <c r="K242" s="75">
        <v>0</v>
      </c>
      <c r="L242" s="19"/>
      <c r="M242" s="75">
        <f t="shared" si="12"/>
        <v>0</v>
      </c>
      <c r="N242" s="19"/>
      <c r="O242" s="75">
        <v>0</v>
      </c>
      <c r="P242" s="19"/>
      <c r="Q242" s="75">
        <v>0</v>
      </c>
      <c r="R242" s="19"/>
      <c r="S242" s="75">
        <v>0</v>
      </c>
      <c r="T242" s="19"/>
      <c r="U242" s="75">
        <f t="shared" si="13"/>
        <v>0</v>
      </c>
      <c r="V242" s="19"/>
      <c r="W242" s="19"/>
      <c r="X242" s="75">
        <v>0</v>
      </c>
      <c r="Y242" s="19"/>
      <c r="Z242" s="75">
        <v>0</v>
      </c>
      <c r="AA242" s="19"/>
      <c r="AB242" s="75">
        <v>0</v>
      </c>
      <c r="AC242" s="19"/>
      <c r="AD242" s="75">
        <f t="shared" si="14"/>
        <v>0</v>
      </c>
      <c r="AE242" s="19"/>
      <c r="AF242" s="75">
        <v>0</v>
      </c>
      <c r="AG242" s="19"/>
      <c r="AH242" s="75">
        <v>0</v>
      </c>
      <c r="AI242" s="19"/>
      <c r="AJ242" s="75">
        <v>0</v>
      </c>
      <c r="AK242" s="19"/>
      <c r="AL242" s="75">
        <f t="shared" si="15"/>
        <v>0</v>
      </c>
      <c r="AM242" s="19"/>
      <c r="AN242" s="30">
        <v>2</v>
      </c>
    </row>
    <row r="243" spans="1:40" ht="8.85" customHeight="1" x14ac:dyDescent="0.25">
      <c r="A243" s="11">
        <v>3</v>
      </c>
      <c r="B243" s="25"/>
      <c r="C243" s="20" t="s">
        <v>140</v>
      </c>
      <c r="D243" s="31"/>
      <c r="E243" s="31"/>
      <c r="F243" s="19"/>
      <c r="G243" s="75">
        <v>750951</v>
      </c>
      <c r="H243" s="19"/>
      <c r="I243" s="75">
        <v>0</v>
      </c>
      <c r="J243" s="19"/>
      <c r="K243" s="75">
        <v>0</v>
      </c>
      <c r="L243" s="19"/>
      <c r="M243" s="75">
        <f t="shared" si="12"/>
        <v>750951</v>
      </c>
      <c r="N243" s="19"/>
      <c r="O243" s="75">
        <v>0</v>
      </c>
      <c r="P243" s="19"/>
      <c r="Q243" s="75">
        <v>0</v>
      </c>
      <c r="R243" s="19"/>
      <c r="S243" s="75">
        <v>1012895</v>
      </c>
      <c r="T243" s="19"/>
      <c r="U243" s="75">
        <f t="shared" si="13"/>
        <v>1012895</v>
      </c>
      <c r="V243" s="19"/>
      <c r="W243" s="19"/>
      <c r="X243" s="75">
        <v>0</v>
      </c>
      <c r="Y243" s="19"/>
      <c r="Z243" s="75">
        <v>0</v>
      </c>
      <c r="AA243" s="19"/>
      <c r="AB243" s="75">
        <v>179589</v>
      </c>
      <c r="AC243" s="19"/>
      <c r="AD243" s="75">
        <f t="shared" si="14"/>
        <v>179589</v>
      </c>
      <c r="AE243" s="19"/>
      <c r="AF243" s="75">
        <v>0</v>
      </c>
      <c r="AG243" s="19"/>
      <c r="AH243" s="75">
        <v>0</v>
      </c>
      <c r="AI243" s="19"/>
      <c r="AJ243" s="75">
        <v>0</v>
      </c>
      <c r="AK243" s="19"/>
      <c r="AL243" s="75">
        <f t="shared" si="15"/>
        <v>1192484</v>
      </c>
      <c r="AM243" s="19"/>
      <c r="AN243" s="30">
        <v>3</v>
      </c>
    </row>
    <row r="244" spans="1:40" ht="8.85" customHeight="1" x14ac:dyDescent="0.25">
      <c r="A244" s="11">
        <v>4</v>
      </c>
      <c r="B244" s="25"/>
      <c r="C244" s="20" t="s">
        <v>227</v>
      </c>
      <c r="D244" s="31"/>
      <c r="E244" s="31"/>
      <c r="F244" s="19"/>
      <c r="G244" s="75">
        <v>0</v>
      </c>
      <c r="H244" s="19"/>
      <c r="I244" s="75">
        <v>121476</v>
      </c>
      <c r="J244" s="19"/>
      <c r="K244" s="75">
        <v>0</v>
      </c>
      <c r="L244" s="19"/>
      <c r="M244" s="75">
        <f t="shared" si="12"/>
        <v>121476</v>
      </c>
      <c r="N244" s="19"/>
      <c r="O244" s="75">
        <v>0</v>
      </c>
      <c r="P244" s="19"/>
      <c r="Q244" s="75">
        <v>0</v>
      </c>
      <c r="R244" s="19"/>
      <c r="S244" s="75">
        <v>34763</v>
      </c>
      <c r="T244" s="19"/>
      <c r="U244" s="75">
        <f t="shared" si="13"/>
        <v>34763</v>
      </c>
      <c r="V244" s="19"/>
      <c r="W244" s="19"/>
      <c r="X244" s="75">
        <v>0</v>
      </c>
      <c r="Y244" s="19"/>
      <c r="Z244" s="75">
        <v>0</v>
      </c>
      <c r="AA244" s="19"/>
      <c r="AB244" s="75">
        <v>86713</v>
      </c>
      <c r="AC244" s="19"/>
      <c r="AD244" s="75">
        <f t="shared" si="14"/>
        <v>86713</v>
      </c>
      <c r="AE244" s="19"/>
      <c r="AF244" s="75">
        <v>0</v>
      </c>
      <c r="AG244" s="19"/>
      <c r="AH244" s="75">
        <v>0</v>
      </c>
      <c r="AI244" s="19"/>
      <c r="AJ244" s="75">
        <v>0</v>
      </c>
      <c r="AK244" s="19"/>
      <c r="AL244" s="75">
        <f t="shared" si="15"/>
        <v>121476</v>
      </c>
      <c r="AM244" s="19"/>
      <c r="AN244" s="30">
        <v>4</v>
      </c>
    </row>
    <row r="245" spans="1:40" ht="8.85" customHeight="1" x14ac:dyDescent="0.25">
      <c r="A245" s="11">
        <v>5</v>
      </c>
      <c r="B245" s="25"/>
      <c r="C245" s="11" t="s">
        <v>228</v>
      </c>
      <c r="D245" s="31"/>
      <c r="E245" s="31"/>
      <c r="F245" s="19"/>
      <c r="G245" s="75">
        <v>630000</v>
      </c>
      <c r="H245" s="19"/>
      <c r="I245" s="75">
        <v>154505</v>
      </c>
      <c r="J245" s="19"/>
      <c r="K245" s="75">
        <v>0</v>
      </c>
      <c r="L245" s="19"/>
      <c r="M245" s="75">
        <f t="shared" si="12"/>
        <v>784505</v>
      </c>
      <c r="N245" s="19"/>
      <c r="O245" s="75">
        <v>0</v>
      </c>
      <c r="P245" s="19"/>
      <c r="Q245" s="75">
        <v>0</v>
      </c>
      <c r="R245" s="19"/>
      <c r="S245" s="75">
        <v>132072</v>
      </c>
      <c r="T245" s="19"/>
      <c r="U245" s="75">
        <f t="shared" si="13"/>
        <v>132072</v>
      </c>
      <c r="V245" s="19"/>
      <c r="W245" s="19"/>
      <c r="X245" s="75">
        <v>0</v>
      </c>
      <c r="Y245" s="19"/>
      <c r="Z245" s="75">
        <v>0</v>
      </c>
      <c r="AA245" s="19"/>
      <c r="AB245" s="75">
        <v>22433</v>
      </c>
      <c r="AC245" s="19"/>
      <c r="AD245" s="75">
        <f t="shared" si="14"/>
        <v>22433</v>
      </c>
      <c r="AE245" s="19"/>
      <c r="AF245" s="75">
        <v>0</v>
      </c>
      <c r="AG245" s="19"/>
      <c r="AH245" s="75">
        <v>630000</v>
      </c>
      <c r="AI245" s="19"/>
      <c r="AJ245" s="75">
        <v>0</v>
      </c>
      <c r="AK245" s="19"/>
      <c r="AL245" s="75">
        <f t="shared" si="15"/>
        <v>784505</v>
      </c>
      <c r="AM245" s="19"/>
      <c r="AN245" s="30">
        <v>5</v>
      </c>
    </row>
    <row r="246" spans="1:40" ht="8.85" customHeight="1" x14ac:dyDescent="0.25">
      <c r="A246" s="57"/>
      <c r="B246" s="11"/>
      <c r="C246" s="11"/>
      <c r="D246" s="31"/>
      <c r="E246" s="31"/>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37"/>
    </row>
    <row r="247" spans="1:40" ht="8.85" customHeight="1" x14ac:dyDescent="0.25">
      <c r="A247" s="11">
        <v>6</v>
      </c>
      <c r="B247" s="25"/>
      <c r="C247" s="11" t="s">
        <v>229</v>
      </c>
      <c r="D247" s="31"/>
      <c r="E247" s="31"/>
      <c r="F247" s="19"/>
      <c r="G247" s="75">
        <v>0</v>
      </c>
      <c r="H247" s="19"/>
      <c r="I247" s="75">
        <v>2456757</v>
      </c>
      <c r="J247" s="19"/>
      <c r="K247" s="75">
        <v>0</v>
      </c>
      <c r="L247" s="19"/>
      <c r="M247" s="75">
        <f t="shared" si="12"/>
        <v>2456757</v>
      </c>
      <c r="N247" s="19"/>
      <c r="O247" s="75">
        <v>0</v>
      </c>
      <c r="P247" s="19"/>
      <c r="Q247" s="75">
        <v>0</v>
      </c>
      <c r="R247" s="19"/>
      <c r="S247" s="75">
        <v>1759953</v>
      </c>
      <c r="T247" s="19"/>
      <c r="U247" s="75">
        <f t="shared" si="13"/>
        <v>1759953</v>
      </c>
      <c r="V247" s="19"/>
      <c r="W247" s="19"/>
      <c r="X247" s="75">
        <v>0</v>
      </c>
      <c r="Y247" s="19"/>
      <c r="Z247" s="75">
        <v>0</v>
      </c>
      <c r="AA247" s="19"/>
      <c r="AB247" s="75">
        <v>696804</v>
      </c>
      <c r="AC247" s="19"/>
      <c r="AD247" s="75">
        <f t="shared" si="14"/>
        <v>696804</v>
      </c>
      <c r="AE247" s="19"/>
      <c r="AF247" s="75">
        <v>0</v>
      </c>
      <c r="AG247" s="19"/>
      <c r="AH247" s="75">
        <v>0</v>
      </c>
      <c r="AI247" s="19"/>
      <c r="AJ247" s="75">
        <v>0</v>
      </c>
      <c r="AK247" s="19"/>
      <c r="AL247" s="75">
        <f t="shared" si="15"/>
        <v>2456757</v>
      </c>
      <c r="AM247" s="19"/>
      <c r="AN247" s="30">
        <v>6</v>
      </c>
    </row>
    <row r="248" spans="1:40" ht="8.85" customHeight="1" x14ac:dyDescent="0.25">
      <c r="A248" s="11">
        <v>7</v>
      </c>
      <c r="B248" s="25"/>
      <c r="C248" s="11" t="s">
        <v>230</v>
      </c>
      <c r="D248" s="31"/>
      <c r="E248" s="31"/>
      <c r="F248" s="19"/>
      <c r="G248" s="75">
        <v>0</v>
      </c>
      <c r="H248" s="19"/>
      <c r="I248" s="75">
        <v>0</v>
      </c>
      <c r="J248" s="19"/>
      <c r="K248" s="75">
        <v>0</v>
      </c>
      <c r="L248" s="19"/>
      <c r="M248" s="75">
        <f t="shared" si="12"/>
        <v>0</v>
      </c>
      <c r="N248" s="19"/>
      <c r="O248" s="75">
        <v>0</v>
      </c>
      <c r="P248" s="19"/>
      <c r="Q248" s="75">
        <v>0</v>
      </c>
      <c r="R248" s="19"/>
      <c r="S248" s="75">
        <v>268160</v>
      </c>
      <c r="T248" s="19"/>
      <c r="U248" s="75">
        <f t="shared" si="13"/>
        <v>268160</v>
      </c>
      <c r="V248" s="19"/>
      <c r="W248" s="19"/>
      <c r="X248" s="75">
        <v>0</v>
      </c>
      <c r="Y248" s="19"/>
      <c r="Z248" s="75">
        <v>0</v>
      </c>
      <c r="AA248" s="19"/>
      <c r="AB248" s="75">
        <v>41852</v>
      </c>
      <c r="AC248" s="19"/>
      <c r="AD248" s="75">
        <f t="shared" si="14"/>
        <v>41852</v>
      </c>
      <c r="AE248" s="19"/>
      <c r="AF248" s="75">
        <v>0</v>
      </c>
      <c r="AG248" s="19"/>
      <c r="AH248" s="75">
        <v>0</v>
      </c>
      <c r="AI248" s="19"/>
      <c r="AJ248" s="75">
        <v>0</v>
      </c>
      <c r="AK248" s="19"/>
      <c r="AL248" s="75">
        <f t="shared" si="15"/>
        <v>310012</v>
      </c>
      <c r="AM248" s="19"/>
      <c r="AN248" s="30">
        <v>7</v>
      </c>
    </row>
    <row r="249" spans="1:40" ht="8.85" customHeight="1" x14ac:dyDescent="0.25">
      <c r="A249" s="11">
        <v>8</v>
      </c>
      <c r="B249" s="25"/>
      <c r="C249" s="11" t="s">
        <v>231</v>
      </c>
      <c r="D249" s="31"/>
      <c r="E249" s="31"/>
      <c r="F249" s="19"/>
      <c r="G249" s="75">
        <v>0</v>
      </c>
      <c r="H249" s="19"/>
      <c r="I249" s="75">
        <v>406464</v>
      </c>
      <c r="J249" s="19"/>
      <c r="K249" s="75">
        <v>0</v>
      </c>
      <c r="L249" s="19"/>
      <c r="M249" s="75">
        <f t="shared" si="12"/>
        <v>406464</v>
      </c>
      <c r="N249" s="19"/>
      <c r="O249" s="75">
        <v>0</v>
      </c>
      <c r="P249" s="19"/>
      <c r="Q249" s="75">
        <v>0</v>
      </c>
      <c r="R249" s="19"/>
      <c r="S249" s="75">
        <v>311600</v>
      </c>
      <c r="T249" s="19"/>
      <c r="U249" s="75">
        <f t="shared" si="13"/>
        <v>311600</v>
      </c>
      <c r="V249" s="19"/>
      <c r="W249" s="19"/>
      <c r="X249" s="75">
        <v>0</v>
      </c>
      <c r="Y249" s="19"/>
      <c r="Z249" s="75">
        <v>0</v>
      </c>
      <c r="AA249" s="19"/>
      <c r="AB249" s="75">
        <v>94864</v>
      </c>
      <c r="AC249" s="19"/>
      <c r="AD249" s="75">
        <f t="shared" si="14"/>
        <v>94864</v>
      </c>
      <c r="AE249" s="19"/>
      <c r="AF249" s="75">
        <v>0</v>
      </c>
      <c r="AG249" s="19"/>
      <c r="AH249" s="75">
        <v>0</v>
      </c>
      <c r="AI249" s="19"/>
      <c r="AJ249" s="75">
        <v>0</v>
      </c>
      <c r="AK249" s="19"/>
      <c r="AL249" s="75">
        <f t="shared" si="15"/>
        <v>406464</v>
      </c>
      <c r="AM249" s="19"/>
      <c r="AN249" s="30">
        <v>8</v>
      </c>
    </row>
    <row r="250" spans="1:40" ht="8.85" customHeight="1" x14ac:dyDescent="0.25">
      <c r="A250" s="11">
        <v>9</v>
      </c>
      <c r="B250" s="25"/>
      <c r="C250" s="11" t="s">
        <v>232</v>
      </c>
      <c r="D250" s="31"/>
      <c r="E250" s="31"/>
      <c r="F250" s="19"/>
      <c r="G250" s="75">
        <v>0</v>
      </c>
      <c r="H250" s="19"/>
      <c r="I250" s="75">
        <v>288100</v>
      </c>
      <c r="J250" s="19"/>
      <c r="K250" s="75">
        <v>0</v>
      </c>
      <c r="L250" s="19"/>
      <c r="M250" s="75">
        <f t="shared" si="12"/>
        <v>288100</v>
      </c>
      <c r="N250" s="19"/>
      <c r="O250" s="75">
        <v>0</v>
      </c>
      <c r="P250" s="19"/>
      <c r="Q250" s="75">
        <v>0</v>
      </c>
      <c r="R250" s="19"/>
      <c r="S250" s="75">
        <v>230147</v>
      </c>
      <c r="T250" s="19"/>
      <c r="U250" s="75">
        <f t="shared" si="13"/>
        <v>230147</v>
      </c>
      <c r="V250" s="19"/>
      <c r="W250" s="19"/>
      <c r="X250" s="75">
        <v>0</v>
      </c>
      <c r="Y250" s="19"/>
      <c r="Z250" s="75">
        <v>0</v>
      </c>
      <c r="AA250" s="19"/>
      <c r="AB250" s="75">
        <v>57953</v>
      </c>
      <c r="AC250" s="19"/>
      <c r="AD250" s="75">
        <f t="shared" si="14"/>
        <v>57953</v>
      </c>
      <c r="AE250" s="19"/>
      <c r="AF250" s="75">
        <v>0</v>
      </c>
      <c r="AG250" s="19"/>
      <c r="AH250" s="75">
        <v>0</v>
      </c>
      <c r="AI250" s="19"/>
      <c r="AJ250" s="75">
        <v>0</v>
      </c>
      <c r="AK250" s="19"/>
      <c r="AL250" s="75">
        <f t="shared" si="15"/>
        <v>288100</v>
      </c>
      <c r="AM250" s="19"/>
      <c r="AN250" s="30">
        <v>9</v>
      </c>
    </row>
    <row r="251" spans="1:40" ht="8.85" customHeight="1" x14ac:dyDescent="0.25">
      <c r="A251" s="11">
        <v>10</v>
      </c>
      <c r="B251" s="25"/>
      <c r="C251" s="11" t="s">
        <v>233</v>
      </c>
      <c r="D251" s="31"/>
      <c r="E251" s="31"/>
      <c r="F251" s="19"/>
      <c r="G251" s="75">
        <v>0</v>
      </c>
      <c r="H251" s="19"/>
      <c r="I251" s="75">
        <v>0</v>
      </c>
      <c r="J251" s="19"/>
      <c r="K251" s="75">
        <v>0</v>
      </c>
      <c r="L251" s="19"/>
      <c r="M251" s="75">
        <f t="shared" si="12"/>
        <v>0</v>
      </c>
      <c r="N251" s="19"/>
      <c r="O251" s="75">
        <v>0</v>
      </c>
      <c r="P251" s="19"/>
      <c r="Q251" s="75">
        <v>0</v>
      </c>
      <c r="R251" s="19"/>
      <c r="S251" s="75">
        <v>148208</v>
      </c>
      <c r="T251" s="19"/>
      <c r="U251" s="75">
        <f t="shared" si="13"/>
        <v>148208</v>
      </c>
      <c r="V251" s="19"/>
      <c r="W251" s="19"/>
      <c r="X251" s="75">
        <v>0</v>
      </c>
      <c r="Y251" s="19"/>
      <c r="Z251" s="75">
        <v>0</v>
      </c>
      <c r="AA251" s="19"/>
      <c r="AB251" s="75">
        <v>10755</v>
      </c>
      <c r="AC251" s="19"/>
      <c r="AD251" s="75">
        <f t="shared" si="14"/>
        <v>10755</v>
      </c>
      <c r="AE251" s="19"/>
      <c r="AF251" s="75">
        <v>0</v>
      </c>
      <c r="AG251" s="19"/>
      <c r="AH251" s="75">
        <v>0</v>
      </c>
      <c r="AI251" s="19"/>
      <c r="AJ251" s="75">
        <v>0</v>
      </c>
      <c r="AK251" s="19"/>
      <c r="AL251" s="75">
        <f t="shared" si="15"/>
        <v>158963</v>
      </c>
      <c r="AM251" s="19"/>
      <c r="AN251" s="30">
        <v>10</v>
      </c>
    </row>
    <row r="252" spans="1:40" ht="8.85" customHeight="1" x14ac:dyDescent="0.25">
      <c r="A252" s="57"/>
      <c r="B252" s="11"/>
      <c r="C252" s="11"/>
      <c r="D252" s="31"/>
      <c r="E252" s="31"/>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37"/>
    </row>
    <row r="253" spans="1:40" ht="8.85" customHeight="1" x14ac:dyDescent="0.25">
      <c r="A253" s="11">
        <v>11</v>
      </c>
      <c r="B253" s="25"/>
      <c r="C253" s="11" t="s">
        <v>234</v>
      </c>
      <c r="D253" s="31"/>
      <c r="E253" s="31"/>
      <c r="F253" s="19"/>
      <c r="G253" s="75">
        <v>0</v>
      </c>
      <c r="H253" s="19"/>
      <c r="I253" s="75">
        <v>1021363</v>
      </c>
      <c r="J253" s="19"/>
      <c r="K253" s="75">
        <v>0</v>
      </c>
      <c r="L253" s="19"/>
      <c r="M253" s="75">
        <f t="shared" si="12"/>
        <v>1021363</v>
      </c>
      <c r="N253" s="19"/>
      <c r="O253" s="75">
        <v>0</v>
      </c>
      <c r="P253" s="19"/>
      <c r="Q253" s="75">
        <v>0</v>
      </c>
      <c r="R253" s="19"/>
      <c r="S253" s="75">
        <v>785580</v>
      </c>
      <c r="T253" s="19"/>
      <c r="U253" s="75">
        <f t="shared" si="13"/>
        <v>785580</v>
      </c>
      <c r="V253" s="19"/>
      <c r="W253" s="19"/>
      <c r="X253" s="75">
        <v>0</v>
      </c>
      <c r="Y253" s="19"/>
      <c r="Z253" s="75">
        <v>0</v>
      </c>
      <c r="AA253" s="19"/>
      <c r="AB253" s="75">
        <v>235783</v>
      </c>
      <c r="AC253" s="19"/>
      <c r="AD253" s="75">
        <f t="shared" si="14"/>
        <v>235783</v>
      </c>
      <c r="AE253" s="19"/>
      <c r="AF253" s="75">
        <v>0</v>
      </c>
      <c r="AG253" s="19"/>
      <c r="AH253" s="75">
        <v>0</v>
      </c>
      <c r="AI253" s="19"/>
      <c r="AJ253" s="75">
        <v>0</v>
      </c>
      <c r="AK253" s="19"/>
      <c r="AL253" s="75">
        <f t="shared" si="15"/>
        <v>1021363</v>
      </c>
      <c r="AM253" s="19"/>
      <c r="AN253" s="30">
        <v>11</v>
      </c>
    </row>
    <row r="254" spans="1:40" ht="8.85" customHeight="1" x14ac:dyDescent="0.25">
      <c r="A254" s="11">
        <v>12</v>
      </c>
      <c r="B254" s="25"/>
      <c r="C254" s="20" t="s">
        <v>235</v>
      </c>
      <c r="D254" s="31"/>
      <c r="E254" s="31"/>
      <c r="F254" s="19"/>
      <c r="G254" s="75">
        <v>0</v>
      </c>
      <c r="H254" s="19"/>
      <c r="I254" s="75">
        <v>131507</v>
      </c>
      <c r="J254" s="19"/>
      <c r="K254" s="75">
        <v>0</v>
      </c>
      <c r="L254" s="19"/>
      <c r="M254" s="75">
        <f t="shared" si="12"/>
        <v>131507</v>
      </c>
      <c r="N254" s="19"/>
      <c r="O254" s="75">
        <v>0</v>
      </c>
      <c r="P254" s="19"/>
      <c r="Q254" s="75">
        <v>0</v>
      </c>
      <c r="R254" s="19"/>
      <c r="S254" s="75">
        <v>107134</v>
      </c>
      <c r="T254" s="19"/>
      <c r="U254" s="75">
        <f t="shared" si="13"/>
        <v>107134</v>
      </c>
      <c r="V254" s="19"/>
      <c r="W254" s="19"/>
      <c r="X254" s="75">
        <v>0</v>
      </c>
      <c r="Y254" s="19"/>
      <c r="Z254" s="75">
        <v>0</v>
      </c>
      <c r="AA254" s="19"/>
      <c r="AB254" s="75">
        <v>24373</v>
      </c>
      <c r="AC254" s="19"/>
      <c r="AD254" s="75">
        <f t="shared" si="14"/>
        <v>24373</v>
      </c>
      <c r="AE254" s="19"/>
      <c r="AF254" s="75">
        <v>0</v>
      </c>
      <c r="AG254" s="19"/>
      <c r="AH254" s="75">
        <v>0</v>
      </c>
      <c r="AI254" s="19"/>
      <c r="AJ254" s="75">
        <v>0</v>
      </c>
      <c r="AK254" s="19"/>
      <c r="AL254" s="75">
        <f t="shared" si="15"/>
        <v>131507</v>
      </c>
      <c r="AM254" s="19"/>
      <c r="AN254" s="30">
        <v>12</v>
      </c>
    </row>
    <row r="255" spans="1:40" ht="8.85" customHeight="1" x14ac:dyDescent="0.25">
      <c r="A255" s="11">
        <v>13</v>
      </c>
      <c r="B255" s="25"/>
      <c r="C255" s="11" t="s">
        <v>236</v>
      </c>
      <c r="D255" s="31"/>
      <c r="E255" s="31"/>
      <c r="F255" s="19"/>
      <c r="G255" s="75">
        <v>0</v>
      </c>
      <c r="H255" s="19"/>
      <c r="I255" s="75">
        <v>735439</v>
      </c>
      <c r="J255" s="19"/>
      <c r="K255" s="75">
        <v>0</v>
      </c>
      <c r="L255" s="19"/>
      <c r="M255" s="75">
        <f t="shared" si="12"/>
        <v>735439</v>
      </c>
      <c r="N255" s="19"/>
      <c r="O255" s="75">
        <v>37861</v>
      </c>
      <c r="P255" s="19"/>
      <c r="Q255" s="75">
        <v>0</v>
      </c>
      <c r="R255" s="19"/>
      <c r="S255" s="75">
        <v>244158</v>
      </c>
      <c r="T255" s="19"/>
      <c r="U255" s="75">
        <f t="shared" si="13"/>
        <v>282019</v>
      </c>
      <c r="V255" s="19"/>
      <c r="W255" s="19"/>
      <c r="X255" s="75">
        <v>4122</v>
      </c>
      <c r="Y255" s="19"/>
      <c r="Z255" s="75">
        <v>0</v>
      </c>
      <c r="AA255" s="19"/>
      <c r="AB255" s="75">
        <v>449298</v>
      </c>
      <c r="AC255" s="19"/>
      <c r="AD255" s="75">
        <f t="shared" si="14"/>
        <v>453420</v>
      </c>
      <c r="AE255" s="19"/>
      <c r="AF255" s="75">
        <v>0</v>
      </c>
      <c r="AG255" s="19"/>
      <c r="AH255" s="75">
        <v>0</v>
      </c>
      <c r="AI255" s="19"/>
      <c r="AJ255" s="75">
        <v>0</v>
      </c>
      <c r="AK255" s="19"/>
      <c r="AL255" s="75">
        <f t="shared" si="15"/>
        <v>735439</v>
      </c>
      <c r="AM255" s="19"/>
      <c r="AN255" s="30">
        <v>13</v>
      </c>
    </row>
    <row r="256" spans="1:40" ht="8.85" customHeight="1" x14ac:dyDescent="0.25">
      <c r="A256" s="11">
        <v>14</v>
      </c>
      <c r="B256" s="25"/>
      <c r="C256" s="11" t="s">
        <v>154</v>
      </c>
      <c r="D256" s="31"/>
      <c r="E256" s="31"/>
      <c r="F256" s="19"/>
      <c r="G256" s="75">
        <v>0</v>
      </c>
      <c r="H256" s="19"/>
      <c r="I256" s="75">
        <v>1659591</v>
      </c>
      <c r="J256" s="19"/>
      <c r="K256" s="75">
        <v>0</v>
      </c>
      <c r="L256" s="19"/>
      <c r="M256" s="75">
        <f t="shared" si="12"/>
        <v>1659591</v>
      </c>
      <c r="N256" s="19"/>
      <c r="O256" s="75">
        <v>0</v>
      </c>
      <c r="P256" s="19"/>
      <c r="Q256" s="75">
        <v>0</v>
      </c>
      <c r="R256" s="19"/>
      <c r="S256" s="75">
        <v>1249268</v>
      </c>
      <c r="T256" s="19"/>
      <c r="U256" s="75">
        <f t="shared" si="13"/>
        <v>1249268</v>
      </c>
      <c r="V256" s="19"/>
      <c r="W256" s="19"/>
      <c r="X256" s="75">
        <v>0</v>
      </c>
      <c r="Y256" s="19"/>
      <c r="Z256" s="75">
        <v>0</v>
      </c>
      <c r="AA256" s="19"/>
      <c r="AB256" s="75">
        <v>410323</v>
      </c>
      <c r="AC256" s="19"/>
      <c r="AD256" s="75">
        <f t="shared" si="14"/>
        <v>410323</v>
      </c>
      <c r="AE256" s="19"/>
      <c r="AF256" s="75">
        <v>0</v>
      </c>
      <c r="AG256" s="19"/>
      <c r="AH256" s="75">
        <v>0</v>
      </c>
      <c r="AI256" s="19"/>
      <c r="AJ256" s="75">
        <v>0</v>
      </c>
      <c r="AK256" s="19"/>
      <c r="AL256" s="75">
        <f t="shared" si="15"/>
        <v>1659591</v>
      </c>
      <c r="AM256" s="19"/>
      <c r="AN256" s="30">
        <v>14</v>
      </c>
    </row>
    <row r="257" spans="1:40" ht="8.85" customHeight="1" x14ac:dyDescent="0.25">
      <c r="A257" s="11">
        <v>15</v>
      </c>
      <c r="B257" s="25"/>
      <c r="C257" s="11" t="s">
        <v>237</v>
      </c>
      <c r="D257" s="31"/>
      <c r="E257" s="31"/>
      <c r="F257" s="19"/>
      <c r="G257" s="75">
        <v>0</v>
      </c>
      <c r="H257" s="19"/>
      <c r="I257" s="75">
        <v>0</v>
      </c>
      <c r="J257" s="19"/>
      <c r="K257" s="75">
        <v>0</v>
      </c>
      <c r="L257" s="19"/>
      <c r="M257" s="75">
        <f t="shared" si="12"/>
        <v>0</v>
      </c>
      <c r="N257" s="19"/>
      <c r="O257" s="75">
        <v>0</v>
      </c>
      <c r="P257" s="19"/>
      <c r="Q257" s="75">
        <v>0</v>
      </c>
      <c r="R257" s="19"/>
      <c r="S257" s="75">
        <v>170000</v>
      </c>
      <c r="T257" s="19"/>
      <c r="U257" s="75">
        <f t="shared" si="13"/>
        <v>170000</v>
      </c>
      <c r="V257" s="19"/>
      <c r="W257" s="19"/>
      <c r="X257" s="75">
        <v>0</v>
      </c>
      <c r="Y257" s="19"/>
      <c r="Z257" s="75">
        <v>0</v>
      </c>
      <c r="AA257" s="19"/>
      <c r="AB257" s="75">
        <v>213893</v>
      </c>
      <c r="AC257" s="19"/>
      <c r="AD257" s="75">
        <f t="shared" si="14"/>
        <v>213893</v>
      </c>
      <c r="AE257" s="19"/>
      <c r="AF257" s="75">
        <v>0</v>
      </c>
      <c r="AG257" s="19"/>
      <c r="AH257" s="75">
        <v>0</v>
      </c>
      <c r="AI257" s="19"/>
      <c r="AJ257" s="75">
        <v>0</v>
      </c>
      <c r="AK257" s="19"/>
      <c r="AL257" s="75">
        <f t="shared" si="15"/>
        <v>383893</v>
      </c>
      <c r="AM257" s="19"/>
      <c r="AN257" s="30">
        <v>15</v>
      </c>
    </row>
    <row r="258" spans="1:40" ht="8.85" customHeight="1" x14ac:dyDescent="0.25">
      <c r="A258" s="57"/>
      <c r="B258" s="11"/>
      <c r="C258" s="11"/>
      <c r="D258" s="31"/>
      <c r="E258" s="31"/>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37"/>
    </row>
    <row r="259" spans="1:40" ht="8.85" customHeight="1" x14ac:dyDescent="0.25">
      <c r="A259" s="11">
        <v>16</v>
      </c>
      <c r="B259" s="25"/>
      <c r="C259" s="11" t="s">
        <v>238</v>
      </c>
      <c r="D259" s="31"/>
      <c r="E259" s="31"/>
      <c r="F259" s="19"/>
      <c r="G259" s="75">
        <v>41000</v>
      </c>
      <c r="H259" s="19"/>
      <c r="I259" s="75">
        <v>1548182</v>
      </c>
      <c r="J259" s="19"/>
      <c r="K259" s="75">
        <v>0</v>
      </c>
      <c r="L259" s="19"/>
      <c r="M259" s="75">
        <f t="shared" si="12"/>
        <v>1589182</v>
      </c>
      <c r="N259" s="19"/>
      <c r="O259" s="75">
        <v>0</v>
      </c>
      <c r="P259" s="19"/>
      <c r="Q259" s="75">
        <v>0</v>
      </c>
      <c r="R259" s="19"/>
      <c r="S259" s="75">
        <v>1028807</v>
      </c>
      <c r="T259" s="19"/>
      <c r="U259" s="75">
        <f t="shared" si="13"/>
        <v>1028807</v>
      </c>
      <c r="V259" s="19"/>
      <c r="W259" s="19"/>
      <c r="X259" s="75">
        <v>0</v>
      </c>
      <c r="Y259" s="19"/>
      <c r="Z259" s="75">
        <v>0</v>
      </c>
      <c r="AA259" s="19"/>
      <c r="AB259" s="75">
        <v>519375</v>
      </c>
      <c r="AC259" s="19"/>
      <c r="AD259" s="75">
        <f t="shared" si="14"/>
        <v>519375</v>
      </c>
      <c r="AE259" s="19"/>
      <c r="AF259" s="75">
        <v>0</v>
      </c>
      <c r="AG259" s="19"/>
      <c r="AH259" s="75">
        <v>0</v>
      </c>
      <c r="AI259" s="19"/>
      <c r="AJ259" s="75">
        <v>0</v>
      </c>
      <c r="AK259" s="19"/>
      <c r="AL259" s="75">
        <f t="shared" si="15"/>
        <v>1548182</v>
      </c>
      <c r="AM259" s="19"/>
      <c r="AN259" s="30">
        <v>16</v>
      </c>
    </row>
    <row r="260" spans="1:40" ht="8.85" customHeight="1" x14ac:dyDescent="0.25">
      <c r="A260" s="11">
        <v>17</v>
      </c>
      <c r="B260" s="25"/>
      <c r="C260" s="11" t="s">
        <v>239</v>
      </c>
      <c r="D260" s="31"/>
      <c r="E260" s="31"/>
      <c r="F260" s="19"/>
      <c r="G260" s="75">
        <v>0</v>
      </c>
      <c r="H260" s="19"/>
      <c r="I260" s="75">
        <v>0</v>
      </c>
      <c r="J260" s="19"/>
      <c r="K260" s="75">
        <v>0</v>
      </c>
      <c r="L260" s="19"/>
      <c r="M260" s="75">
        <f t="shared" si="12"/>
        <v>0</v>
      </c>
      <c r="N260" s="19"/>
      <c r="O260" s="75">
        <v>0</v>
      </c>
      <c r="P260" s="19"/>
      <c r="Q260" s="75">
        <v>0</v>
      </c>
      <c r="R260" s="19"/>
      <c r="S260" s="75">
        <v>0</v>
      </c>
      <c r="T260" s="19"/>
      <c r="U260" s="75">
        <f t="shared" si="13"/>
        <v>0</v>
      </c>
      <c r="V260" s="19"/>
      <c r="W260" s="19"/>
      <c r="X260" s="75">
        <v>0</v>
      </c>
      <c r="Y260" s="19"/>
      <c r="Z260" s="75">
        <v>0</v>
      </c>
      <c r="AA260" s="19"/>
      <c r="AB260" s="75">
        <v>0</v>
      </c>
      <c r="AC260" s="19"/>
      <c r="AD260" s="75">
        <f t="shared" si="14"/>
        <v>0</v>
      </c>
      <c r="AE260" s="19"/>
      <c r="AF260" s="75">
        <v>0</v>
      </c>
      <c r="AG260" s="19"/>
      <c r="AH260" s="75">
        <v>0</v>
      </c>
      <c r="AI260" s="19"/>
      <c r="AJ260" s="75">
        <v>0</v>
      </c>
      <c r="AK260" s="19"/>
      <c r="AL260" s="75">
        <f t="shared" si="15"/>
        <v>0</v>
      </c>
      <c r="AM260" s="19"/>
      <c r="AN260" s="30">
        <v>17</v>
      </c>
    </row>
    <row r="261" spans="1:40" ht="8.85" customHeight="1" x14ac:dyDescent="0.25">
      <c r="A261" s="11">
        <v>18</v>
      </c>
      <c r="B261" s="25"/>
      <c r="C261" s="11" t="s">
        <v>240</v>
      </c>
      <c r="D261" s="31"/>
      <c r="E261" s="31"/>
      <c r="F261" s="19"/>
      <c r="G261" s="75">
        <v>0</v>
      </c>
      <c r="H261" s="19"/>
      <c r="I261" s="75">
        <v>1759540</v>
      </c>
      <c r="J261" s="19"/>
      <c r="K261" s="75">
        <v>0</v>
      </c>
      <c r="L261" s="19"/>
      <c r="M261" s="75">
        <f t="shared" si="12"/>
        <v>1759540</v>
      </c>
      <c r="N261" s="19"/>
      <c r="O261" s="75">
        <v>0</v>
      </c>
      <c r="P261" s="19"/>
      <c r="Q261" s="75">
        <v>0</v>
      </c>
      <c r="R261" s="19"/>
      <c r="S261" s="75">
        <v>1398364</v>
      </c>
      <c r="T261" s="19"/>
      <c r="U261" s="75">
        <f t="shared" si="13"/>
        <v>1398364</v>
      </c>
      <c r="V261" s="19"/>
      <c r="W261" s="19"/>
      <c r="X261" s="75">
        <v>0</v>
      </c>
      <c r="Y261" s="19"/>
      <c r="Z261" s="75">
        <v>0</v>
      </c>
      <c r="AA261" s="19"/>
      <c r="AB261" s="75">
        <v>361176</v>
      </c>
      <c r="AC261" s="19"/>
      <c r="AD261" s="75">
        <f t="shared" si="14"/>
        <v>361176</v>
      </c>
      <c r="AE261" s="19"/>
      <c r="AF261" s="75">
        <v>0</v>
      </c>
      <c r="AG261" s="19"/>
      <c r="AH261" s="75">
        <v>0</v>
      </c>
      <c r="AI261" s="19"/>
      <c r="AJ261" s="75">
        <v>0</v>
      </c>
      <c r="AK261" s="19"/>
      <c r="AL261" s="75">
        <f t="shared" si="15"/>
        <v>1759540</v>
      </c>
      <c r="AM261" s="19"/>
      <c r="AN261" s="30">
        <v>18</v>
      </c>
    </row>
    <row r="262" spans="1:40" ht="8.85" customHeight="1" x14ac:dyDescent="0.25">
      <c r="A262" s="11">
        <v>19</v>
      </c>
      <c r="B262" s="25"/>
      <c r="C262" s="11" t="s">
        <v>241</v>
      </c>
      <c r="D262" s="31"/>
      <c r="E262" s="31"/>
      <c r="F262" s="19"/>
      <c r="G262" s="75">
        <v>14440747</v>
      </c>
      <c r="H262" s="19"/>
      <c r="I262" s="75">
        <v>0</v>
      </c>
      <c r="J262" s="19"/>
      <c r="K262" s="75">
        <v>0</v>
      </c>
      <c r="L262" s="19"/>
      <c r="M262" s="75">
        <f t="shared" si="12"/>
        <v>14440747</v>
      </c>
      <c r="N262" s="19"/>
      <c r="O262" s="75">
        <v>0</v>
      </c>
      <c r="P262" s="19"/>
      <c r="Q262" s="75">
        <v>0</v>
      </c>
      <c r="R262" s="19"/>
      <c r="S262" s="75">
        <v>17920000</v>
      </c>
      <c r="T262" s="19"/>
      <c r="U262" s="75">
        <f t="shared" si="13"/>
        <v>17920000</v>
      </c>
      <c r="V262" s="19"/>
      <c r="W262" s="19"/>
      <c r="X262" s="75">
        <v>0</v>
      </c>
      <c r="Y262" s="19"/>
      <c r="Z262" s="75">
        <v>0</v>
      </c>
      <c r="AA262" s="19"/>
      <c r="AB262" s="75">
        <v>4323726</v>
      </c>
      <c r="AC262" s="19"/>
      <c r="AD262" s="75">
        <f t="shared" si="14"/>
        <v>4323726</v>
      </c>
      <c r="AE262" s="19"/>
      <c r="AF262" s="75">
        <v>0</v>
      </c>
      <c r="AG262" s="19"/>
      <c r="AH262" s="75">
        <v>0</v>
      </c>
      <c r="AI262" s="19"/>
      <c r="AJ262" s="75">
        <v>226075</v>
      </c>
      <c r="AK262" s="19"/>
      <c r="AL262" s="75">
        <f t="shared" si="15"/>
        <v>22469801</v>
      </c>
      <c r="AM262" s="19"/>
      <c r="AN262" s="30">
        <v>19</v>
      </c>
    </row>
    <row r="263" spans="1:40" ht="8.85" customHeight="1" x14ac:dyDescent="0.25">
      <c r="A263" s="11">
        <v>20</v>
      </c>
      <c r="B263" s="25"/>
      <c r="C263" s="11" t="s">
        <v>242</v>
      </c>
      <c r="D263" s="31"/>
      <c r="E263" s="31"/>
      <c r="F263" s="19"/>
      <c r="G263" s="75">
        <v>0</v>
      </c>
      <c r="H263" s="19"/>
      <c r="I263" s="75">
        <v>259611</v>
      </c>
      <c r="J263" s="19"/>
      <c r="K263" s="75">
        <v>0</v>
      </c>
      <c r="L263" s="19"/>
      <c r="M263" s="75">
        <f t="shared" si="12"/>
        <v>259611</v>
      </c>
      <c r="N263" s="19"/>
      <c r="O263" s="75">
        <v>0</v>
      </c>
      <c r="P263" s="19"/>
      <c r="Q263" s="75">
        <v>0</v>
      </c>
      <c r="R263" s="19"/>
      <c r="S263" s="75">
        <v>217664</v>
      </c>
      <c r="T263" s="19"/>
      <c r="U263" s="75">
        <f t="shared" si="13"/>
        <v>217664</v>
      </c>
      <c r="V263" s="19"/>
      <c r="W263" s="19"/>
      <c r="X263" s="75">
        <v>0</v>
      </c>
      <c r="Y263" s="19"/>
      <c r="Z263" s="75">
        <v>0</v>
      </c>
      <c r="AA263" s="19"/>
      <c r="AB263" s="75">
        <v>41947</v>
      </c>
      <c r="AC263" s="19"/>
      <c r="AD263" s="75">
        <f t="shared" si="14"/>
        <v>41947</v>
      </c>
      <c r="AE263" s="19"/>
      <c r="AF263" s="75">
        <v>0</v>
      </c>
      <c r="AG263" s="19"/>
      <c r="AH263" s="75">
        <v>0</v>
      </c>
      <c r="AI263" s="19"/>
      <c r="AJ263" s="75">
        <v>0</v>
      </c>
      <c r="AK263" s="19"/>
      <c r="AL263" s="75">
        <f t="shared" si="15"/>
        <v>259611</v>
      </c>
      <c r="AM263" s="19"/>
      <c r="AN263" s="30">
        <v>20</v>
      </c>
    </row>
    <row r="264" spans="1:40" ht="8.85" customHeight="1" x14ac:dyDescent="0.25">
      <c r="A264" s="57"/>
      <c r="B264" s="11"/>
      <c r="C264" s="11"/>
      <c r="D264" s="31"/>
      <c r="E264" s="31"/>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37"/>
    </row>
    <row r="265" spans="1:40" ht="8.85" customHeight="1" x14ac:dyDescent="0.25">
      <c r="A265" s="11">
        <v>21</v>
      </c>
      <c r="B265" s="25"/>
      <c r="C265" s="11" t="s">
        <v>243</v>
      </c>
      <c r="D265" s="31"/>
      <c r="E265" s="31"/>
      <c r="F265" s="19"/>
      <c r="G265" s="75">
        <v>5302760</v>
      </c>
      <c r="H265" s="19"/>
      <c r="I265" s="75">
        <v>242826</v>
      </c>
      <c r="J265" s="19"/>
      <c r="K265" s="75">
        <v>0</v>
      </c>
      <c r="L265" s="19"/>
      <c r="M265" s="75">
        <f t="shared" si="12"/>
        <v>5545586</v>
      </c>
      <c r="N265" s="19"/>
      <c r="O265" s="75">
        <v>0</v>
      </c>
      <c r="P265" s="19"/>
      <c r="Q265" s="75">
        <v>0</v>
      </c>
      <c r="R265" s="19"/>
      <c r="S265" s="75">
        <v>5476978</v>
      </c>
      <c r="T265" s="19"/>
      <c r="U265" s="75">
        <f t="shared" si="13"/>
        <v>5476978</v>
      </c>
      <c r="V265" s="19"/>
      <c r="W265" s="19"/>
      <c r="X265" s="75">
        <v>0</v>
      </c>
      <c r="Y265" s="19"/>
      <c r="Z265" s="75">
        <v>0</v>
      </c>
      <c r="AA265" s="19"/>
      <c r="AB265" s="75">
        <v>68608</v>
      </c>
      <c r="AC265" s="19"/>
      <c r="AD265" s="75">
        <f t="shared" si="14"/>
        <v>68608</v>
      </c>
      <c r="AE265" s="19"/>
      <c r="AF265" s="75">
        <v>0</v>
      </c>
      <c r="AG265" s="19"/>
      <c r="AH265" s="75">
        <v>0</v>
      </c>
      <c r="AI265" s="19"/>
      <c r="AJ265" s="75">
        <v>0</v>
      </c>
      <c r="AK265" s="19"/>
      <c r="AL265" s="75">
        <f t="shared" si="15"/>
        <v>5545586</v>
      </c>
      <c r="AM265" s="19"/>
      <c r="AN265" s="30">
        <v>21</v>
      </c>
    </row>
    <row r="266" spans="1:40" ht="8.85" customHeight="1" x14ac:dyDescent="0.25">
      <c r="A266" s="11">
        <v>22</v>
      </c>
      <c r="B266" s="25"/>
      <c r="C266" s="20" t="s">
        <v>195</v>
      </c>
      <c r="D266" s="31"/>
      <c r="E266" s="31"/>
      <c r="F266" s="19"/>
      <c r="G266" s="75">
        <v>0</v>
      </c>
      <c r="H266" s="19"/>
      <c r="I266" s="75">
        <v>0</v>
      </c>
      <c r="J266" s="19"/>
      <c r="K266" s="75">
        <v>0</v>
      </c>
      <c r="L266" s="19"/>
      <c r="M266" s="75">
        <f t="shared" si="12"/>
        <v>0</v>
      </c>
      <c r="N266" s="19"/>
      <c r="O266" s="75">
        <v>0</v>
      </c>
      <c r="P266" s="19"/>
      <c r="Q266" s="75">
        <v>0</v>
      </c>
      <c r="R266" s="19"/>
      <c r="S266" s="75">
        <v>167402</v>
      </c>
      <c r="T266" s="19"/>
      <c r="U266" s="75">
        <f t="shared" si="13"/>
        <v>167402</v>
      </c>
      <c r="V266" s="19"/>
      <c r="W266" s="19"/>
      <c r="X266" s="75">
        <v>0</v>
      </c>
      <c r="Y266" s="19"/>
      <c r="Z266" s="75">
        <v>0</v>
      </c>
      <c r="AA266" s="19"/>
      <c r="AB266" s="75">
        <v>27007</v>
      </c>
      <c r="AC266" s="19"/>
      <c r="AD266" s="75">
        <f t="shared" si="14"/>
        <v>27007</v>
      </c>
      <c r="AE266" s="19"/>
      <c r="AF266" s="75">
        <v>0</v>
      </c>
      <c r="AG266" s="19"/>
      <c r="AH266" s="75">
        <v>0</v>
      </c>
      <c r="AI266" s="19"/>
      <c r="AJ266" s="75">
        <v>0</v>
      </c>
      <c r="AK266" s="19"/>
      <c r="AL266" s="75">
        <f t="shared" si="15"/>
        <v>194409</v>
      </c>
      <c r="AM266" s="19"/>
      <c r="AN266" s="30">
        <v>22</v>
      </c>
    </row>
    <row r="267" spans="1:40" ht="8.85" customHeight="1" x14ac:dyDescent="0.25">
      <c r="A267" s="11">
        <v>23</v>
      </c>
      <c r="B267" s="25"/>
      <c r="C267" s="11" t="s">
        <v>203</v>
      </c>
      <c r="D267" s="31"/>
      <c r="E267" s="31"/>
      <c r="F267" s="19"/>
      <c r="G267" s="75">
        <v>196336</v>
      </c>
      <c r="H267" s="19"/>
      <c r="I267" s="75">
        <v>778891</v>
      </c>
      <c r="J267" s="19"/>
      <c r="K267" s="75">
        <v>0</v>
      </c>
      <c r="L267" s="19"/>
      <c r="M267" s="75">
        <f t="shared" si="12"/>
        <v>975227</v>
      </c>
      <c r="N267" s="19"/>
      <c r="O267" s="75">
        <v>0</v>
      </c>
      <c r="P267" s="19"/>
      <c r="Q267" s="75">
        <v>0</v>
      </c>
      <c r="R267" s="19"/>
      <c r="S267" s="75">
        <v>684421</v>
      </c>
      <c r="T267" s="19"/>
      <c r="U267" s="75">
        <f t="shared" si="13"/>
        <v>684421</v>
      </c>
      <c r="V267" s="19"/>
      <c r="W267" s="19"/>
      <c r="X267" s="75">
        <v>0</v>
      </c>
      <c r="Y267" s="19"/>
      <c r="Z267" s="75">
        <v>0</v>
      </c>
      <c r="AA267" s="19"/>
      <c r="AB267" s="75">
        <v>94470</v>
      </c>
      <c r="AC267" s="19"/>
      <c r="AD267" s="75">
        <f t="shared" si="14"/>
        <v>94470</v>
      </c>
      <c r="AE267" s="19"/>
      <c r="AF267" s="75">
        <v>0</v>
      </c>
      <c r="AG267" s="19"/>
      <c r="AH267" s="75">
        <v>196336</v>
      </c>
      <c r="AI267" s="19"/>
      <c r="AJ267" s="75">
        <v>0</v>
      </c>
      <c r="AK267" s="19"/>
      <c r="AL267" s="75">
        <f t="shared" si="15"/>
        <v>975227</v>
      </c>
      <c r="AM267" s="19"/>
      <c r="AN267" s="30">
        <v>23</v>
      </c>
    </row>
    <row r="268" spans="1:40" ht="8.85" customHeight="1" x14ac:dyDescent="0.25">
      <c r="A268" s="11">
        <v>24</v>
      </c>
      <c r="B268" s="25"/>
      <c r="C268" s="58" t="s">
        <v>244</v>
      </c>
      <c r="D268" s="31"/>
      <c r="E268" s="31"/>
      <c r="F268" s="19"/>
      <c r="G268" s="75">
        <v>0</v>
      </c>
      <c r="H268" s="19"/>
      <c r="I268" s="75">
        <v>0</v>
      </c>
      <c r="J268" s="19"/>
      <c r="K268" s="75">
        <v>0</v>
      </c>
      <c r="L268" s="19"/>
      <c r="M268" s="75">
        <f t="shared" si="12"/>
        <v>0</v>
      </c>
      <c r="N268" s="19"/>
      <c r="O268" s="75">
        <v>0</v>
      </c>
      <c r="P268" s="19"/>
      <c r="Q268" s="75">
        <v>0</v>
      </c>
      <c r="R268" s="19"/>
      <c r="S268" s="75">
        <v>864121</v>
      </c>
      <c r="T268" s="19"/>
      <c r="U268" s="75">
        <f t="shared" si="13"/>
        <v>864121</v>
      </c>
      <c r="V268" s="19"/>
      <c r="W268" s="19"/>
      <c r="X268" s="75">
        <v>0</v>
      </c>
      <c r="Y268" s="19"/>
      <c r="Z268" s="75">
        <v>0</v>
      </c>
      <c r="AA268" s="19"/>
      <c r="AB268" s="75">
        <v>680691</v>
      </c>
      <c r="AC268" s="19"/>
      <c r="AD268" s="75">
        <f t="shared" si="14"/>
        <v>680691</v>
      </c>
      <c r="AE268" s="19"/>
      <c r="AF268" s="75">
        <v>0</v>
      </c>
      <c r="AG268" s="19"/>
      <c r="AH268" s="75">
        <v>0</v>
      </c>
      <c r="AI268" s="19"/>
      <c r="AJ268" s="75">
        <v>0</v>
      </c>
      <c r="AK268" s="19"/>
      <c r="AL268" s="75">
        <f t="shared" si="15"/>
        <v>1544812</v>
      </c>
      <c r="AM268" s="19"/>
      <c r="AN268" s="30">
        <v>24</v>
      </c>
    </row>
    <row r="269" spans="1:40" ht="8.85" customHeight="1" x14ac:dyDescent="0.25">
      <c r="A269" s="11">
        <v>25</v>
      </c>
      <c r="B269" s="25"/>
      <c r="C269" s="11" t="s">
        <v>245</v>
      </c>
      <c r="D269" s="31"/>
      <c r="E269" s="31"/>
      <c r="F269" s="19"/>
      <c r="G269" s="75">
        <v>0</v>
      </c>
      <c r="H269" s="19"/>
      <c r="I269" s="75">
        <v>92806</v>
      </c>
      <c r="J269" s="19"/>
      <c r="K269" s="75">
        <v>0</v>
      </c>
      <c r="L269" s="19"/>
      <c r="M269" s="75">
        <f t="shared" si="12"/>
        <v>92806</v>
      </c>
      <c r="N269" s="19"/>
      <c r="O269" s="75">
        <v>0</v>
      </c>
      <c r="P269" s="19"/>
      <c r="Q269" s="75">
        <v>0</v>
      </c>
      <c r="R269" s="19"/>
      <c r="S269" s="75">
        <v>87802</v>
      </c>
      <c r="T269" s="19"/>
      <c r="U269" s="75">
        <f t="shared" si="13"/>
        <v>87802</v>
      </c>
      <c r="V269" s="19"/>
      <c r="W269" s="19"/>
      <c r="X269" s="75">
        <v>0</v>
      </c>
      <c r="Y269" s="19"/>
      <c r="Z269" s="75">
        <v>0</v>
      </c>
      <c r="AA269" s="19"/>
      <c r="AB269" s="75">
        <v>5004</v>
      </c>
      <c r="AC269" s="19"/>
      <c r="AD269" s="75">
        <f t="shared" si="14"/>
        <v>5004</v>
      </c>
      <c r="AE269" s="19"/>
      <c r="AF269" s="75">
        <v>0</v>
      </c>
      <c r="AG269" s="19"/>
      <c r="AH269" s="75">
        <v>0</v>
      </c>
      <c r="AI269" s="19"/>
      <c r="AJ269" s="75">
        <v>0</v>
      </c>
      <c r="AK269" s="19"/>
      <c r="AL269" s="75">
        <f t="shared" si="15"/>
        <v>92806</v>
      </c>
      <c r="AM269" s="19"/>
      <c r="AN269" s="30">
        <v>25</v>
      </c>
    </row>
    <row r="270" spans="1:40" ht="8.85" customHeight="1" x14ac:dyDescent="0.25">
      <c r="A270" s="57"/>
      <c r="B270" s="11"/>
      <c r="C270" s="11"/>
      <c r="D270" s="31"/>
      <c r="E270" s="31"/>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37"/>
    </row>
    <row r="271" spans="1:40" ht="8.85" customHeight="1" x14ac:dyDescent="0.25">
      <c r="A271" s="11">
        <v>26</v>
      </c>
      <c r="B271" s="25"/>
      <c r="C271" s="11" t="s">
        <v>246</v>
      </c>
      <c r="D271" s="31"/>
      <c r="E271" s="31"/>
      <c r="F271" s="19"/>
      <c r="G271" s="75">
        <v>1512000</v>
      </c>
      <c r="H271" s="19"/>
      <c r="I271" s="75">
        <v>0</v>
      </c>
      <c r="J271" s="19"/>
      <c r="K271" s="75">
        <v>0</v>
      </c>
      <c r="L271" s="19"/>
      <c r="M271" s="75">
        <f t="shared" si="12"/>
        <v>1512000</v>
      </c>
      <c r="N271" s="19"/>
      <c r="O271" s="75">
        <v>0</v>
      </c>
      <c r="P271" s="19"/>
      <c r="Q271" s="75">
        <v>0</v>
      </c>
      <c r="R271" s="19"/>
      <c r="S271" s="75">
        <v>182799</v>
      </c>
      <c r="T271" s="19"/>
      <c r="U271" s="75">
        <f t="shared" si="13"/>
        <v>182799</v>
      </c>
      <c r="V271" s="19"/>
      <c r="W271" s="19"/>
      <c r="X271" s="75">
        <v>0</v>
      </c>
      <c r="Y271" s="19"/>
      <c r="Z271" s="75">
        <v>0</v>
      </c>
      <c r="AA271" s="19"/>
      <c r="AB271" s="75">
        <v>48552</v>
      </c>
      <c r="AC271" s="19"/>
      <c r="AD271" s="75">
        <f t="shared" si="14"/>
        <v>48552</v>
      </c>
      <c r="AE271" s="19"/>
      <c r="AF271" s="75">
        <v>0</v>
      </c>
      <c r="AG271" s="19"/>
      <c r="AH271" s="75">
        <v>1280649</v>
      </c>
      <c r="AI271" s="19"/>
      <c r="AJ271" s="75">
        <v>0</v>
      </c>
      <c r="AK271" s="19"/>
      <c r="AL271" s="75">
        <f t="shared" si="15"/>
        <v>1512000</v>
      </c>
      <c r="AM271" s="19"/>
      <c r="AN271" s="30">
        <v>26</v>
      </c>
    </row>
    <row r="272" spans="1:40" ht="8.85" customHeight="1" x14ac:dyDescent="0.25">
      <c r="A272" s="11">
        <v>27</v>
      </c>
      <c r="B272" s="25"/>
      <c r="C272" s="11" t="s">
        <v>247</v>
      </c>
      <c r="D272" s="31"/>
      <c r="E272" s="31"/>
      <c r="F272" s="19"/>
      <c r="G272" s="75">
        <v>0</v>
      </c>
      <c r="H272" s="19"/>
      <c r="I272" s="75">
        <v>141167</v>
      </c>
      <c r="J272" s="19"/>
      <c r="K272" s="75">
        <v>0</v>
      </c>
      <c r="L272" s="19"/>
      <c r="M272" s="75">
        <f t="shared" si="12"/>
        <v>141167</v>
      </c>
      <c r="N272" s="19"/>
      <c r="O272" s="75">
        <v>0</v>
      </c>
      <c r="P272" s="19"/>
      <c r="Q272" s="75">
        <v>0</v>
      </c>
      <c r="R272" s="19"/>
      <c r="S272" s="75">
        <v>90800</v>
      </c>
      <c r="T272" s="19"/>
      <c r="U272" s="75">
        <f t="shared" si="13"/>
        <v>90800</v>
      </c>
      <c r="V272" s="19"/>
      <c r="W272" s="19"/>
      <c r="X272" s="75">
        <v>0</v>
      </c>
      <c r="Y272" s="19"/>
      <c r="Z272" s="75">
        <v>0</v>
      </c>
      <c r="AA272" s="19"/>
      <c r="AB272" s="75">
        <v>50367</v>
      </c>
      <c r="AC272" s="19"/>
      <c r="AD272" s="75">
        <f t="shared" si="14"/>
        <v>50367</v>
      </c>
      <c r="AE272" s="19"/>
      <c r="AF272" s="75">
        <v>0</v>
      </c>
      <c r="AG272" s="19"/>
      <c r="AH272" s="75">
        <v>0</v>
      </c>
      <c r="AI272" s="19"/>
      <c r="AJ272" s="75">
        <v>0</v>
      </c>
      <c r="AK272" s="19"/>
      <c r="AL272" s="75">
        <f t="shared" si="15"/>
        <v>141167</v>
      </c>
      <c r="AM272" s="19"/>
      <c r="AN272" s="30">
        <v>27</v>
      </c>
    </row>
    <row r="273" spans="1:40" ht="8.85" customHeight="1" x14ac:dyDescent="0.25">
      <c r="A273" s="11">
        <v>28</v>
      </c>
      <c r="B273" s="25"/>
      <c r="C273" s="11" t="s">
        <v>248</v>
      </c>
      <c r="D273" s="31"/>
      <c r="E273" s="31"/>
      <c r="F273" s="19"/>
      <c r="G273" s="75">
        <v>0</v>
      </c>
      <c r="H273" s="19"/>
      <c r="I273" s="75">
        <v>0</v>
      </c>
      <c r="J273" s="19"/>
      <c r="K273" s="75">
        <v>542560</v>
      </c>
      <c r="L273" s="19"/>
      <c r="M273" s="75">
        <f>SUM(G273:K273)</f>
        <v>542560</v>
      </c>
      <c r="N273" s="19"/>
      <c r="O273" s="75">
        <v>0</v>
      </c>
      <c r="P273" s="19"/>
      <c r="Q273" s="75">
        <v>0</v>
      </c>
      <c r="R273" s="19"/>
      <c r="S273" s="75">
        <v>1501849</v>
      </c>
      <c r="T273" s="19"/>
      <c r="U273" s="75">
        <f>SUM(O273:S273)</f>
        <v>1501849</v>
      </c>
      <c r="V273" s="19"/>
      <c r="W273" s="19"/>
      <c r="X273" s="75">
        <v>0</v>
      </c>
      <c r="Y273" s="19"/>
      <c r="Z273" s="75">
        <v>0</v>
      </c>
      <c r="AA273" s="19"/>
      <c r="AB273" s="75">
        <v>256720</v>
      </c>
      <c r="AC273" s="19"/>
      <c r="AD273" s="75">
        <f>SUM(X273:AB273)</f>
        <v>256720</v>
      </c>
      <c r="AE273" s="19"/>
      <c r="AF273" s="75">
        <v>0</v>
      </c>
      <c r="AG273" s="19"/>
      <c r="AH273" s="75">
        <v>0</v>
      </c>
      <c r="AI273" s="19"/>
      <c r="AJ273" s="75">
        <v>0</v>
      </c>
      <c r="AK273" s="19"/>
      <c r="AL273" s="75">
        <f>(U273+AD273+AF273+AH273+AJ273)</f>
        <v>1758569</v>
      </c>
      <c r="AM273" s="19"/>
      <c r="AN273" s="30">
        <v>28</v>
      </c>
    </row>
    <row r="274" spans="1:40" ht="8.85" customHeight="1" x14ac:dyDescent="0.25">
      <c r="A274" s="11">
        <v>29</v>
      </c>
      <c r="B274" s="25"/>
      <c r="C274" s="11" t="s">
        <v>249</v>
      </c>
      <c r="D274" s="31"/>
      <c r="E274" s="31"/>
      <c r="F274" s="19"/>
      <c r="G274" s="75">
        <v>0</v>
      </c>
      <c r="H274" s="19"/>
      <c r="I274" s="75">
        <v>0</v>
      </c>
      <c r="J274" s="19"/>
      <c r="K274" s="75">
        <v>0</v>
      </c>
      <c r="L274" s="19"/>
      <c r="M274" s="75">
        <f>SUM(G274:K274)</f>
        <v>0</v>
      </c>
      <c r="N274" s="19"/>
      <c r="O274" s="75">
        <v>0</v>
      </c>
      <c r="P274" s="19"/>
      <c r="Q274" s="75">
        <v>0</v>
      </c>
      <c r="R274" s="19"/>
      <c r="S274" s="75">
        <v>426266</v>
      </c>
      <c r="T274" s="19"/>
      <c r="U274" s="75">
        <f>SUM(O274:S274)</f>
        <v>426266</v>
      </c>
      <c r="V274" s="19"/>
      <c r="W274" s="19"/>
      <c r="X274" s="75">
        <v>0</v>
      </c>
      <c r="Y274" s="19"/>
      <c r="Z274" s="75">
        <v>0</v>
      </c>
      <c r="AA274" s="19"/>
      <c r="AB274" s="75">
        <v>63755</v>
      </c>
      <c r="AC274" s="19"/>
      <c r="AD274" s="75">
        <f>SUM(X274:AB274)</f>
        <v>63755</v>
      </c>
      <c r="AE274" s="19"/>
      <c r="AF274" s="75">
        <v>0</v>
      </c>
      <c r="AG274" s="19"/>
      <c r="AH274" s="75">
        <v>0</v>
      </c>
      <c r="AI274" s="19"/>
      <c r="AJ274" s="75">
        <v>0</v>
      </c>
      <c r="AK274" s="19"/>
      <c r="AL274" s="75">
        <f>(U274+AD274+AF274+AH274+AJ274)</f>
        <v>490021</v>
      </c>
      <c r="AM274" s="19"/>
      <c r="AN274" s="30">
        <v>29</v>
      </c>
    </row>
    <row r="275" spans="1:40" ht="8.85" customHeight="1" x14ac:dyDescent="0.25">
      <c r="A275" s="11">
        <v>30</v>
      </c>
      <c r="B275" s="25"/>
      <c r="C275" s="11" t="s">
        <v>250</v>
      </c>
      <c r="D275" s="31"/>
      <c r="E275" s="31"/>
      <c r="F275" s="19"/>
      <c r="G275" s="75">
        <v>0</v>
      </c>
      <c r="H275" s="19"/>
      <c r="I275" s="75">
        <v>280819</v>
      </c>
      <c r="J275" s="19"/>
      <c r="K275" s="75">
        <v>0</v>
      </c>
      <c r="L275" s="19"/>
      <c r="M275" s="75">
        <f>SUM(G275:K275)</f>
        <v>280819</v>
      </c>
      <c r="N275" s="19"/>
      <c r="O275" s="75">
        <v>0</v>
      </c>
      <c r="P275" s="19"/>
      <c r="Q275" s="75">
        <v>0</v>
      </c>
      <c r="R275" s="19"/>
      <c r="S275" s="75">
        <v>237074</v>
      </c>
      <c r="T275" s="19"/>
      <c r="U275" s="75">
        <f>SUM(O275:S275)</f>
        <v>237074</v>
      </c>
      <c r="V275" s="19"/>
      <c r="W275" s="19"/>
      <c r="X275" s="75">
        <v>0</v>
      </c>
      <c r="Y275" s="19"/>
      <c r="Z275" s="75">
        <v>0</v>
      </c>
      <c r="AA275" s="19"/>
      <c r="AB275" s="75">
        <v>43745</v>
      </c>
      <c r="AC275" s="19"/>
      <c r="AD275" s="75">
        <f>SUM(X275:AB275)</f>
        <v>43745</v>
      </c>
      <c r="AE275" s="19"/>
      <c r="AF275" s="75">
        <v>0</v>
      </c>
      <c r="AG275" s="19"/>
      <c r="AH275" s="75">
        <v>0</v>
      </c>
      <c r="AI275" s="19"/>
      <c r="AJ275" s="75">
        <v>0</v>
      </c>
      <c r="AK275" s="19"/>
      <c r="AL275" s="75">
        <f>(U275+AD275+AF275+AH275+AJ275)</f>
        <v>280819</v>
      </c>
      <c r="AM275" s="19"/>
      <c r="AN275" s="30">
        <v>30</v>
      </c>
    </row>
    <row r="276" spans="1:40" ht="8.85" customHeight="1" x14ac:dyDescent="0.25">
      <c r="A276" s="57"/>
      <c r="B276" s="11"/>
      <c r="C276" s="11"/>
      <c r="D276" s="31"/>
      <c r="E276" s="31"/>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37"/>
    </row>
    <row r="277" spans="1:40" ht="8.85" customHeight="1" x14ac:dyDescent="0.25">
      <c r="A277" s="11">
        <v>31</v>
      </c>
      <c r="B277" s="25"/>
      <c r="C277" s="11" t="s">
        <v>216</v>
      </c>
      <c r="D277" s="31"/>
      <c r="E277" s="31"/>
      <c r="F277" s="19"/>
      <c r="G277" s="75">
        <v>0</v>
      </c>
      <c r="H277" s="19"/>
      <c r="I277" s="75">
        <v>136132</v>
      </c>
      <c r="J277" s="19"/>
      <c r="K277" s="75">
        <v>0</v>
      </c>
      <c r="L277" s="19"/>
      <c r="M277" s="75">
        <f>SUM(G277:K277)</f>
        <v>136132</v>
      </c>
      <c r="N277" s="19"/>
      <c r="O277" s="75">
        <v>0</v>
      </c>
      <c r="P277" s="19"/>
      <c r="Q277" s="75">
        <v>0</v>
      </c>
      <c r="R277" s="19"/>
      <c r="S277" s="75">
        <v>109178</v>
      </c>
      <c r="T277" s="19"/>
      <c r="U277" s="75">
        <f>SUM(O277:S277)</f>
        <v>109178</v>
      </c>
      <c r="V277" s="19"/>
      <c r="W277" s="19"/>
      <c r="X277" s="75">
        <v>0</v>
      </c>
      <c r="Y277" s="19"/>
      <c r="Z277" s="75">
        <v>0</v>
      </c>
      <c r="AA277" s="19"/>
      <c r="AB277" s="75">
        <v>26954</v>
      </c>
      <c r="AC277" s="19"/>
      <c r="AD277" s="75">
        <f>SUM(X277:AB277)</f>
        <v>26954</v>
      </c>
      <c r="AE277" s="19"/>
      <c r="AF277" s="75">
        <v>0</v>
      </c>
      <c r="AG277" s="19"/>
      <c r="AH277" s="75">
        <v>0</v>
      </c>
      <c r="AI277" s="19"/>
      <c r="AJ277" s="75">
        <v>0</v>
      </c>
      <c r="AK277" s="19"/>
      <c r="AL277" s="75">
        <f>(U277+AD277+AF277+AH277+AJ277)</f>
        <v>136132</v>
      </c>
      <c r="AM277" s="19"/>
      <c r="AN277" s="30">
        <v>31</v>
      </c>
    </row>
    <row r="278" spans="1:40" ht="8.85" customHeight="1" x14ac:dyDescent="0.25">
      <c r="A278" s="11">
        <v>32</v>
      </c>
      <c r="B278" s="25"/>
      <c r="C278" s="11" t="s">
        <v>251</v>
      </c>
      <c r="D278" s="31"/>
      <c r="E278" s="31"/>
      <c r="F278" s="19"/>
      <c r="G278" s="75">
        <v>70653</v>
      </c>
      <c r="H278" s="19"/>
      <c r="I278" s="75">
        <v>0</v>
      </c>
      <c r="J278" s="19"/>
      <c r="K278" s="75">
        <v>0</v>
      </c>
      <c r="L278" s="19"/>
      <c r="M278" s="75">
        <f>SUM(G278:K278)</f>
        <v>70653</v>
      </c>
      <c r="N278" s="19"/>
      <c r="O278" s="75">
        <v>0</v>
      </c>
      <c r="P278" s="19"/>
      <c r="Q278" s="75">
        <v>0</v>
      </c>
      <c r="R278" s="19"/>
      <c r="S278" s="75">
        <v>2722249</v>
      </c>
      <c r="T278" s="19"/>
      <c r="U278" s="75">
        <f>SUM(O278:S278)</f>
        <v>2722249</v>
      </c>
      <c r="V278" s="19"/>
      <c r="W278" s="19"/>
      <c r="X278" s="75">
        <v>0</v>
      </c>
      <c r="Y278" s="19"/>
      <c r="Z278" s="75">
        <v>0</v>
      </c>
      <c r="AA278" s="19"/>
      <c r="AB278" s="75">
        <v>641061</v>
      </c>
      <c r="AC278" s="19"/>
      <c r="AD278" s="75">
        <f>SUM(X278:AB278)</f>
        <v>641061</v>
      </c>
      <c r="AE278" s="19"/>
      <c r="AF278" s="75">
        <v>0</v>
      </c>
      <c r="AG278" s="19"/>
      <c r="AH278" s="75">
        <v>0</v>
      </c>
      <c r="AI278" s="19"/>
      <c r="AJ278" s="75">
        <v>0</v>
      </c>
      <c r="AK278" s="19"/>
      <c r="AL278" s="75">
        <f>(U278+AD278+AF278+AH278+AJ278)</f>
        <v>3363310</v>
      </c>
      <c r="AM278" s="19"/>
      <c r="AN278" s="30">
        <v>32</v>
      </c>
    </row>
    <row r="279" spans="1:40" ht="8.85" customHeight="1" x14ac:dyDescent="0.25">
      <c r="A279" s="11">
        <v>33</v>
      </c>
      <c r="B279" s="25"/>
      <c r="C279" s="11" t="s">
        <v>252</v>
      </c>
      <c r="D279" s="31"/>
      <c r="E279" s="31"/>
      <c r="F279" s="19"/>
      <c r="G279" s="75">
        <v>0</v>
      </c>
      <c r="H279" s="19"/>
      <c r="I279" s="75">
        <v>627163</v>
      </c>
      <c r="J279" s="19"/>
      <c r="K279" s="75">
        <v>0</v>
      </c>
      <c r="L279" s="19"/>
      <c r="M279" s="75">
        <f>SUM(G279:K279)</f>
        <v>627163</v>
      </c>
      <c r="N279" s="19"/>
      <c r="O279" s="75">
        <v>0</v>
      </c>
      <c r="P279" s="19"/>
      <c r="Q279" s="75">
        <v>0</v>
      </c>
      <c r="R279" s="19"/>
      <c r="S279" s="75">
        <v>474526</v>
      </c>
      <c r="T279" s="19"/>
      <c r="U279" s="75">
        <f>SUM(O279:S279)</f>
        <v>474526</v>
      </c>
      <c r="V279" s="19"/>
      <c r="W279" s="19"/>
      <c r="X279" s="75">
        <v>0</v>
      </c>
      <c r="Y279" s="19"/>
      <c r="Z279" s="75">
        <v>0</v>
      </c>
      <c r="AA279" s="19"/>
      <c r="AB279" s="75">
        <v>77553</v>
      </c>
      <c r="AC279" s="19"/>
      <c r="AD279" s="75">
        <f>SUM(X279:AB279)</f>
        <v>77553</v>
      </c>
      <c r="AE279" s="19"/>
      <c r="AF279" s="75">
        <v>62066</v>
      </c>
      <c r="AG279" s="19"/>
      <c r="AH279" s="75">
        <v>0</v>
      </c>
      <c r="AI279" s="19"/>
      <c r="AJ279" s="75">
        <v>13018</v>
      </c>
      <c r="AK279" s="19"/>
      <c r="AL279" s="75">
        <f>(U279+AD279+AF279+AH279+AJ279)</f>
        <v>627163</v>
      </c>
      <c r="AM279" s="19"/>
      <c r="AN279" s="30">
        <v>33</v>
      </c>
    </row>
    <row r="280" spans="1:40" ht="8.85" customHeight="1" x14ac:dyDescent="0.25">
      <c r="A280" s="11">
        <v>34</v>
      </c>
      <c r="B280" s="25"/>
      <c r="C280" s="11" t="s">
        <v>253</v>
      </c>
      <c r="D280" s="31"/>
      <c r="E280" s="31"/>
      <c r="F280" s="19"/>
      <c r="G280" s="75">
        <v>0</v>
      </c>
      <c r="H280" s="19"/>
      <c r="I280" s="75">
        <v>636590</v>
      </c>
      <c r="J280" s="19"/>
      <c r="K280" s="75">
        <v>0</v>
      </c>
      <c r="L280" s="19"/>
      <c r="M280" s="75">
        <f>SUM(G280:K280)</f>
        <v>636590</v>
      </c>
      <c r="N280" s="19"/>
      <c r="O280" s="75">
        <v>0</v>
      </c>
      <c r="P280" s="19"/>
      <c r="Q280" s="75">
        <v>0</v>
      </c>
      <c r="R280" s="19"/>
      <c r="S280" s="75">
        <v>448000</v>
      </c>
      <c r="T280" s="19"/>
      <c r="U280" s="75">
        <f>SUM(O280:S280)</f>
        <v>448000</v>
      </c>
      <c r="V280" s="19"/>
      <c r="W280" s="19"/>
      <c r="X280" s="75">
        <v>0</v>
      </c>
      <c r="Y280" s="19"/>
      <c r="Z280" s="75">
        <v>0</v>
      </c>
      <c r="AA280" s="19"/>
      <c r="AB280" s="75">
        <v>188590</v>
      </c>
      <c r="AC280" s="19"/>
      <c r="AD280" s="75">
        <f>SUM(X280:AB280)</f>
        <v>188590</v>
      </c>
      <c r="AE280" s="19"/>
      <c r="AF280" s="75">
        <v>0</v>
      </c>
      <c r="AG280" s="19"/>
      <c r="AH280" s="75">
        <v>0</v>
      </c>
      <c r="AI280" s="19"/>
      <c r="AJ280" s="75">
        <v>0</v>
      </c>
      <c r="AK280" s="19"/>
      <c r="AL280" s="75">
        <f>(U280+AD280+AF280+AH280+AJ280)</f>
        <v>636590</v>
      </c>
      <c r="AM280" s="19"/>
      <c r="AN280" s="30">
        <v>34</v>
      </c>
    </row>
    <row r="281" spans="1:40" ht="8.85" customHeight="1" x14ac:dyDescent="0.25">
      <c r="A281" s="11">
        <v>35</v>
      </c>
      <c r="B281" s="25"/>
      <c r="C281" s="11" t="s">
        <v>254</v>
      </c>
      <c r="D281" s="31"/>
      <c r="E281" s="31"/>
      <c r="F281" s="19"/>
      <c r="G281" s="75">
        <v>0</v>
      </c>
      <c r="H281" s="19"/>
      <c r="I281" s="75">
        <v>627992</v>
      </c>
      <c r="J281" s="19"/>
      <c r="K281" s="75">
        <v>0</v>
      </c>
      <c r="L281" s="19"/>
      <c r="M281" s="75">
        <f>SUM(G281:K281)</f>
        <v>627992</v>
      </c>
      <c r="N281" s="19"/>
      <c r="O281" s="75">
        <v>141705</v>
      </c>
      <c r="P281" s="19"/>
      <c r="Q281" s="75">
        <v>0</v>
      </c>
      <c r="R281" s="19"/>
      <c r="S281" s="75">
        <v>329962</v>
      </c>
      <c r="T281" s="19"/>
      <c r="U281" s="75">
        <f>SUM(O281:S281)</f>
        <v>471667</v>
      </c>
      <c r="V281" s="19"/>
      <c r="W281" s="19"/>
      <c r="X281" s="75">
        <v>16754</v>
      </c>
      <c r="Y281" s="19"/>
      <c r="Z281" s="75">
        <v>0</v>
      </c>
      <c r="AA281" s="19"/>
      <c r="AB281" s="75">
        <v>139571</v>
      </c>
      <c r="AC281" s="19"/>
      <c r="AD281" s="75">
        <f>SUM(X281:AB281)</f>
        <v>156325</v>
      </c>
      <c r="AE281" s="19"/>
      <c r="AF281" s="75">
        <v>0</v>
      </c>
      <c r="AG281" s="19"/>
      <c r="AH281" s="75">
        <v>0</v>
      </c>
      <c r="AI281" s="19"/>
      <c r="AJ281" s="75">
        <v>0</v>
      </c>
      <c r="AK281" s="19"/>
      <c r="AL281" s="75">
        <f>(U281+AD281+AF281+AH281+AJ281)</f>
        <v>627992</v>
      </c>
      <c r="AM281" s="19"/>
      <c r="AN281" s="30">
        <v>35</v>
      </c>
    </row>
    <row r="282" spans="1:40" ht="8.85" customHeight="1" x14ac:dyDescent="0.25">
      <c r="A282" s="11"/>
      <c r="B282" s="25"/>
      <c r="C282" s="11"/>
      <c r="D282" s="31"/>
      <c r="E282" s="31"/>
      <c r="F282" s="19"/>
      <c r="G282" s="75"/>
      <c r="H282" s="19"/>
      <c r="I282" s="75"/>
      <c r="J282" s="19"/>
      <c r="K282" s="75"/>
      <c r="L282" s="19"/>
      <c r="M282" s="75"/>
      <c r="N282" s="19"/>
      <c r="O282" s="75"/>
      <c r="P282" s="19"/>
      <c r="Q282" s="75"/>
      <c r="R282" s="19"/>
      <c r="S282" s="75"/>
      <c r="T282" s="19"/>
      <c r="U282" s="75"/>
      <c r="V282" s="19"/>
      <c r="W282" s="19"/>
      <c r="X282" s="75"/>
      <c r="Y282" s="19"/>
      <c r="Z282" s="75"/>
      <c r="AA282" s="19"/>
      <c r="AB282" s="75"/>
      <c r="AC282" s="19"/>
      <c r="AD282" s="75"/>
      <c r="AE282" s="19"/>
      <c r="AF282" s="75"/>
      <c r="AG282" s="19"/>
      <c r="AH282" s="75"/>
      <c r="AI282" s="19"/>
      <c r="AJ282" s="75"/>
      <c r="AK282" s="19"/>
      <c r="AL282" s="75"/>
      <c r="AM282" s="19"/>
      <c r="AN282" s="30"/>
    </row>
    <row r="283" spans="1:40" ht="8.85" customHeight="1" x14ac:dyDescent="0.25">
      <c r="A283" s="11">
        <v>36</v>
      </c>
      <c r="B283" s="25"/>
      <c r="C283" s="11" t="s">
        <v>220</v>
      </c>
      <c r="D283" s="31"/>
      <c r="E283" s="31"/>
      <c r="F283" s="19"/>
      <c r="G283" s="75">
        <v>0</v>
      </c>
      <c r="H283" s="19"/>
      <c r="I283" s="75">
        <v>0</v>
      </c>
      <c r="J283" s="19"/>
      <c r="K283" s="75">
        <v>0</v>
      </c>
      <c r="L283" s="19"/>
      <c r="M283" s="75">
        <f>SUM(G283:K283)</f>
        <v>0</v>
      </c>
      <c r="N283" s="19"/>
      <c r="O283" s="75">
        <v>0</v>
      </c>
      <c r="P283" s="19"/>
      <c r="Q283" s="75">
        <v>0</v>
      </c>
      <c r="R283" s="19"/>
      <c r="S283" s="75">
        <v>0</v>
      </c>
      <c r="T283" s="19"/>
      <c r="U283" s="75">
        <f>SUM(O283:S283)</f>
        <v>0</v>
      </c>
      <c r="V283" s="19"/>
      <c r="W283" s="19"/>
      <c r="X283" s="75">
        <v>0</v>
      </c>
      <c r="Y283" s="19"/>
      <c r="Z283" s="75">
        <v>0</v>
      </c>
      <c r="AA283" s="19"/>
      <c r="AB283" s="75">
        <v>0</v>
      </c>
      <c r="AC283" s="19"/>
      <c r="AD283" s="75">
        <f>SUM(X283:AB283)</f>
        <v>0</v>
      </c>
      <c r="AE283" s="19"/>
      <c r="AF283" s="75">
        <v>0</v>
      </c>
      <c r="AG283" s="19"/>
      <c r="AH283" s="75">
        <v>0</v>
      </c>
      <c r="AI283" s="19"/>
      <c r="AJ283" s="75">
        <v>0</v>
      </c>
      <c r="AK283" s="19"/>
      <c r="AL283" s="75">
        <f>(U283+AD283+AF283+AH283+AJ283)</f>
        <v>0</v>
      </c>
      <c r="AM283" s="19"/>
      <c r="AN283" s="30">
        <v>36</v>
      </c>
    </row>
    <row r="284" spans="1:40" ht="8.85" customHeight="1" x14ac:dyDescent="0.25">
      <c r="A284" s="11">
        <v>37</v>
      </c>
      <c r="B284" s="25"/>
      <c r="C284" s="11" t="s">
        <v>255</v>
      </c>
      <c r="D284" s="31"/>
      <c r="E284" s="31"/>
      <c r="F284" s="19"/>
      <c r="G284" s="75">
        <v>0</v>
      </c>
      <c r="H284" s="19"/>
      <c r="I284" s="75">
        <v>136912</v>
      </c>
      <c r="J284" s="19"/>
      <c r="K284" s="75">
        <v>0</v>
      </c>
      <c r="L284" s="19"/>
      <c r="M284" s="75">
        <f>SUM(G284:K284)</f>
        <v>136912</v>
      </c>
      <c r="N284" s="19"/>
      <c r="O284" s="75">
        <v>0</v>
      </c>
      <c r="P284" s="19"/>
      <c r="Q284" s="75">
        <v>0</v>
      </c>
      <c r="R284" s="19"/>
      <c r="S284" s="75">
        <v>110560</v>
      </c>
      <c r="T284" s="19"/>
      <c r="U284" s="75">
        <f>SUM(O284:S284)</f>
        <v>110560</v>
      </c>
      <c r="V284" s="19"/>
      <c r="W284" s="19"/>
      <c r="X284" s="75">
        <v>0</v>
      </c>
      <c r="Y284" s="19"/>
      <c r="Z284" s="75">
        <v>0</v>
      </c>
      <c r="AA284" s="19"/>
      <c r="AB284" s="75">
        <v>26352</v>
      </c>
      <c r="AC284" s="19"/>
      <c r="AD284" s="75">
        <f>SUM(X284:AB284)</f>
        <v>26352</v>
      </c>
      <c r="AE284" s="19"/>
      <c r="AF284" s="75">
        <v>0</v>
      </c>
      <c r="AG284" s="19"/>
      <c r="AH284" s="75">
        <v>0</v>
      </c>
      <c r="AI284" s="19"/>
      <c r="AJ284" s="75">
        <v>0</v>
      </c>
      <c r="AK284" s="19"/>
      <c r="AL284" s="75">
        <f>(U284+AD284+AF284+AH284+AJ284)</f>
        <v>136912</v>
      </c>
      <c r="AM284" s="19"/>
      <c r="AN284" s="30">
        <v>37</v>
      </c>
    </row>
    <row r="285" spans="1:40" ht="8.85" customHeight="1" x14ac:dyDescent="0.25">
      <c r="A285" s="59">
        <v>38</v>
      </c>
      <c r="B285" s="25"/>
      <c r="C285" s="20" t="s">
        <v>256</v>
      </c>
      <c r="D285" s="31"/>
      <c r="E285" s="31"/>
      <c r="F285" s="19"/>
      <c r="G285" s="76">
        <v>0</v>
      </c>
      <c r="H285" s="19"/>
      <c r="I285" s="76">
        <v>973105</v>
      </c>
      <c r="J285" s="19"/>
      <c r="K285" s="76">
        <v>0</v>
      </c>
      <c r="L285" s="19"/>
      <c r="M285" s="76">
        <f>SUM(G285:K285)</f>
        <v>973105</v>
      </c>
      <c r="N285" s="19"/>
      <c r="O285" s="76">
        <v>0</v>
      </c>
      <c r="P285" s="19"/>
      <c r="Q285" s="76">
        <v>0</v>
      </c>
      <c r="R285" s="19"/>
      <c r="S285" s="76">
        <v>693032</v>
      </c>
      <c r="T285" s="19"/>
      <c r="U285" s="76">
        <f>SUM(O285:S285)</f>
        <v>693032</v>
      </c>
      <c r="V285" s="19"/>
      <c r="W285" s="19"/>
      <c r="X285" s="76">
        <v>0</v>
      </c>
      <c r="Y285" s="19"/>
      <c r="Z285" s="76">
        <v>0</v>
      </c>
      <c r="AA285" s="19"/>
      <c r="AB285" s="76">
        <v>280073</v>
      </c>
      <c r="AC285" s="19"/>
      <c r="AD285" s="76">
        <f>SUM(X285:AB285)</f>
        <v>280073</v>
      </c>
      <c r="AE285" s="19"/>
      <c r="AF285" s="76">
        <v>0</v>
      </c>
      <c r="AG285" s="19"/>
      <c r="AH285" s="76">
        <v>0</v>
      </c>
      <c r="AI285" s="19"/>
      <c r="AJ285" s="76">
        <v>0</v>
      </c>
      <c r="AK285" s="19"/>
      <c r="AL285" s="76">
        <f>(U285+AD285+AF285+AH285+AJ285)</f>
        <v>973105</v>
      </c>
      <c r="AM285" s="19"/>
      <c r="AN285" s="41">
        <v>38</v>
      </c>
    </row>
    <row r="286" spans="1:40" ht="8.85" customHeight="1" x14ac:dyDescent="0.25">
      <c r="A286" s="31"/>
      <c r="B286" s="31"/>
      <c r="C286" s="30"/>
      <c r="D286" s="31"/>
      <c r="E286" s="31"/>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31"/>
    </row>
    <row r="287" spans="1:40" ht="8.85" customHeight="1" x14ac:dyDescent="0.25">
      <c r="A287" s="41">
        <f>A285</f>
        <v>38</v>
      </c>
      <c r="B287" s="31"/>
      <c r="C287" s="44" t="s">
        <v>68</v>
      </c>
      <c r="D287" s="31"/>
      <c r="E287" s="31"/>
      <c r="F287" s="19"/>
      <c r="G287" s="77">
        <f>SUM(G241:G285)</f>
        <v>22944447</v>
      </c>
      <c r="H287" s="19"/>
      <c r="I287" s="77">
        <f>SUM(I241:I285)</f>
        <v>15216938</v>
      </c>
      <c r="J287" s="19"/>
      <c r="K287" s="77">
        <f>SUM(K241:K285)</f>
        <v>542560</v>
      </c>
      <c r="L287" s="19"/>
      <c r="M287" s="77">
        <f>SUM(M241:M285)</f>
        <v>38703945</v>
      </c>
      <c r="N287" s="19"/>
      <c r="O287" s="77">
        <f>SUM(O241:O285)</f>
        <v>179566</v>
      </c>
      <c r="P287" s="19"/>
      <c r="Q287" s="77">
        <f>SUM(Q241:Q285)</f>
        <v>0</v>
      </c>
      <c r="R287" s="19"/>
      <c r="S287" s="77">
        <f>SUM(S241:S285)</f>
        <v>42171327</v>
      </c>
      <c r="T287" s="19"/>
      <c r="U287" s="77">
        <f>SUM(U241:U285)</f>
        <v>42350893</v>
      </c>
      <c r="V287" s="19"/>
      <c r="W287" s="19"/>
      <c r="X287" s="77">
        <f>SUM(X241:X285)</f>
        <v>20876</v>
      </c>
      <c r="Y287" s="19"/>
      <c r="Z287" s="77">
        <f>SUM(Z241:Z285)</f>
        <v>0</v>
      </c>
      <c r="AA287" s="19"/>
      <c r="AB287" s="77">
        <f>SUM(AB241:AB285)</f>
        <v>10587561</v>
      </c>
      <c r="AC287" s="19"/>
      <c r="AD287" s="77">
        <f>SUM(AD241:AD285)</f>
        <v>10608437</v>
      </c>
      <c r="AE287" s="19"/>
      <c r="AF287" s="77">
        <f>SUM(AF241:AF285)</f>
        <v>62066</v>
      </c>
      <c r="AG287" s="19"/>
      <c r="AH287" s="77">
        <f>SUM(AH241:AH285)</f>
        <v>2106985</v>
      </c>
      <c r="AI287" s="19"/>
      <c r="AJ287" s="77">
        <f>SUM(AJ241:AJ285)</f>
        <v>239093</v>
      </c>
      <c r="AK287" s="19"/>
      <c r="AL287" s="77">
        <f>SUM(AL241:AL285)</f>
        <v>55367474</v>
      </c>
      <c r="AM287" s="19"/>
      <c r="AN287" s="41">
        <f>AN285</f>
        <v>38</v>
      </c>
    </row>
    <row r="288" spans="1:40" ht="8.85" customHeight="1" x14ac:dyDescent="0.25">
      <c r="A288" s="82"/>
      <c r="B288" s="19"/>
      <c r="C288" s="11"/>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82"/>
    </row>
    <row r="289" spans="1:40" ht="14.25" customHeight="1" thickBot="1" x14ac:dyDescent="0.3">
      <c r="A289" s="61">
        <f>(A60+A219+A287)</f>
        <v>171</v>
      </c>
      <c r="B289" s="31"/>
      <c r="C289" s="44" t="s">
        <v>257</v>
      </c>
      <c r="D289" s="31"/>
      <c r="E289" s="31"/>
      <c r="F289" s="19"/>
      <c r="G289" s="83">
        <f>(G60+G219+G287)</f>
        <v>555308786</v>
      </c>
      <c r="H289" s="19"/>
      <c r="I289" s="83">
        <f>(I60+I219+I287)</f>
        <v>2053420477</v>
      </c>
      <c r="J289" s="19"/>
      <c r="K289" s="83">
        <f>(K60+K219+K287)</f>
        <v>3269207</v>
      </c>
      <c r="L289" s="19"/>
      <c r="M289" s="83">
        <f>(M60+M219+M287)</f>
        <v>2611998470</v>
      </c>
      <c r="N289" s="19"/>
      <c r="O289" s="83">
        <f>(O60+O219+O287)</f>
        <v>934105644</v>
      </c>
      <c r="P289" s="19"/>
      <c r="Q289" s="83">
        <f>(Q60+Q219+Q287)</f>
        <v>101864830</v>
      </c>
      <c r="R289" s="19"/>
      <c r="S289" s="83">
        <f>(S60+S219+S287)</f>
        <v>976026254</v>
      </c>
      <c r="T289" s="19"/>
      <c r="U289" s="83">
        <f>(U60+U219+U287)</f>
        <v>2011996728</v>
      </c>
      <c r="V289" s="19"/>
      <c r="W289" s="19"/>
      <c r="X289" s="83">
        <f>(X60+X219+X287)</f>
        <v>366642446</v>
      </c>
      <c r="Y289" s="19"/>
      <c r="Z289" s="83">
        <f>(Z60+Z219+Z287)</f>
        <v>45250778</v>
      </c>
      <c r="AA289" s="19"/>
      <c r="AB289" s="83">
        <f>(AB60+AB219+AB287)</f>
        <v>344659479</v>
      </c>
      <c r="AC289" s="19"/>
      <c r="AD289" s="83">
        <f>(AD60+AD219+AD287)</f>
        <v>756552703</v>
      </c>
      <c r="AE289" s="19"/>
      <c r="AF289" s="83">
        <f>(AF60+AF219+AF287)</f>
        <v>533205</v>
      </c>
      <c r="AG289" s="19"/>
      <c r="AH289" s="83">
        <f>(AH60+AH219+AH287)</f>
        <v>15471888</v>
      </c>
      <c r="AI289" s="19"/>
      <c r="AJ289" s="83">
        <f>(AJ60+AJ219+AJ287)</f>
        <v>80760554</v>
      </c>
      <c r="AK289" s="19"/>
      <c r="AL289" s="83">
        <f>(AL60+AL219+AL287)</f>
        <v>2865315078</v>
      </c>
      <c r="AM289" s="19"/>
      <c r="AN289" s="61">
        <f>(AN60+AN219+AN287)</f>
        <v>171</v>
      </c>
    </row>
    <row r="290" spans="1:40" ht="6.75" customHeight="1" thickTop="1" x14ac:dyDescent="0.25">
      <c r="A290" s="19"/>
      <c r="B290" s="19"/>
      <c r="C290" s="11"/>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row>
    <row r="291" spans="1:40" ht="9.6" customHeight="1" x14ac:dyDescent="0.25">
      <c r="A291" s="19"/>
      <c r="B291" s="19"/>
      <c r="C291" s="11"/>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row>
    <row r="292" spans="1:40" ht="11.1" customHeight="1" x14ac:dyDescent="0.25">
      <c r="A292" s="19"/>
      <c r="B292" s="19"/>
      <c r="C292" s="65" t="s">
        <v>258</v>
      </c>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row>
    <row r="293" spans="1:40" ht="6.6" customHeight="1" x14ac:dyDescent="0.25">
      <c r="A293" s="19"/>
      <c r="B293" s="19"/>
      <c r="C293" s="11"/>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row>
    <row r="294" spans="1:40" ht="9.6" customHeight="1" x14ac:dyDescent="0.25">
      <c r="A294" s="19"/>
      <c r="B294" s="19"/>
      <c r="C294" s="11"/>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row>
    <row r="295" spans="1:40" ht="9.6" customHeight="1" x14ac:dyDescent="0.25">
      <c r="A295" s="19"/>
      <c r="B295" s="19"/>
      <c r="C295" s="11"/>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row>
    <row r="296" spans="1:40" ht="9.6" customHeight="1" x14ac:dyDescent="0.25">
      <c r="A296" s="19"/>
      <c r="B296" s="19"/>
      <c r="C296" s="11"/>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row>
    <row r="297" spans="1:40" ht="9.6" customHeight="1" x14ac:dyDescent="0.25">
      <c r="A297" s="19"/>
      <c r="B297" s="19"/>
      <c r="C297" s="11"/>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row>
    <row r="298" spans="1:40" ht="9.6" customHeight="1" x14ac:dyDescent="0.25">
      <c r="A298" s="19"/>
      <c r="B298" s="19"/>
      <c r="C298" s="11"/>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row>
    <row r="299" spans="1:40" ht="1.7" customHeight="1" x14ac:dyDescent="0.25">
      <c r="A299" s="19"/>
      <c r="B299" s="19"/>
      <c r="C299" s="11"/>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row>
    <row r="300" spans="1:40" ht="9.4" hidden="1" customHeight="1" x14ac:dyDescent="0.25">
      <c r="A300" s="19"/>
      <c r="B300" s="19"/>
      <c r="C300" s="11"/>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row>
    <row r="301" spans="1:40" ht="9.4" hidden="1" customHeight="1" x14ac:dyDescent="0.25">
      <c r="A301" s="19"/>
      <c r="B301" s="19"/>
      <c r="C301" s="11"/>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row>
    <row r="302" spans="1:40" ht="9.4" hidden="1" customHeight="1" x14ac:dyDescent="0.25">
      <c r="A302" s="19"/>
      <c r="B302" s="19"/>
      <c r="C302" s="11"/>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row>
    <row r="303" spans="1:40" ht="9.6" customHeight="1" x14ac:dyDescent="0.25">
      <c r="A303" s="19"/>
      <c r="B303" s="19"/>
      <c r="C303" s="11"/>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row>
    <row r="304" spans="1:40" ht="6.75" customHeight="1" x14ac:dyDescent="0.25">
      <c r="A304" s="19"/>
      <c r="B304" s="19"/>
      <c r="C304" s="11"/>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row>
    <row r="305" spans="1:42" ht="12" customHeight="1" x14ac:dyDescent="0.25">
      <c r="A305" s="18" t="s">
        <v>643</v>
      </c>
      <c r="B305" s="19"/>
      <c r="C305" s="11"/>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P305" s="72" t="s">
        <v>644</v>
      </c>
    </row>
  </sheetData>
  <printOptions gridLinesSet="0"/>
  <pageMargins left="3.75" right="0.25" top="0.5" bottom="0.25" header="0" footer="0"/>
  <pageSetup paperSize="17" pageOrder="overThenDown" orientation="landscape" r:id="rId1"/>
  <headerFooter alignWithMargins="0"/>
  <rowBreaks count="3" manualBreakCount="3">
    <brk id="75" max="16383" man="1"/>
    <brk id="151" max="16383" man="1"/>
    <brk id="227" max="16383" man="1"/>
  </rowBreaks>
  <colBreaks count="1" manualBreakCount="1">
    <brk id="2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O304"/>
  <sheetViews>
    <sheetView showGridLines="0" zoomScaleNormal="100" workbookViewId="0"/>
  </sheetViews>
  <sheetFormatPr defaultColWidth="12.7109375" defaultRowHeight="9.75" customHeight="1" x14ac:dyDescent="0.25"/>
  <cols>
    <col min="1" max="1" width="5" style="20" customWidth="1"/>
    <col min="2" max="2" width="1.85546875" style="20" customWidth="1"/>
    <col min="3" max="3" width="15.7109375" style="20" bestFit="1" customWidth="1"/>
    <col min="4" max="4" width="1.5703125" style="20" customWidth="1"/>
    <col min="5" max="5" width="13.5703125" style="20" customWidth="1"/>
    <col min="6" max="6" width="1.28515625" style="20" customWidth="1"/>
    <col min="7" max="7" width="11.42578125" style="20" customWidth="1"/>
    <col min="8" max="8" width="1.5703125" style="20" customWidth="1"/>
    <col min="9" max="9" width="13" style="20" customWidth="1"/>
    <col min="10" max="10" width="1.28515625" style="20" customWidth="1"/>
    <col min="11" max="11" width="11.5703125" style="20" customWidth="1"/>
    <col min="12" max="12" width="1.5703125" style="20" customWidth="1"/>
    <col min="13" max="13" width="13.85546875" style="20" customWidth="1"/>
    <col min="14" max="14" width="1.28515625" style="20" customWidth="1"/>
    <col min="15" max="15" width="13.5703125" style="20" customWidth="1"/>
    <col min="16" max="16" width="1.5703125" style="20" customWidth="1"/>
    <col min="17" max="17" width="12.42578125" style="20" customWidth="1"/>
    <col min="18" max="18" width="1.5703125" style="20" customWidth="1"/>
    <col min="19" max="19" width="12.28515625" style="20" customWidth="1"/>
    <col min="20" max="20" width="1.28515625" style="20" customWidth="1"/>
    <col min="21" max="21" width="11.85546875" style="20" customWidth="1"/>
    <col min="22" max="22" width="1" style="20" customWidth="1"/>
    <col min="23" max="23" width="13" style="20" customWidth="1"/>
    <col min="24" max="24" width="1.5703125" style="20" customWidth="1"/>
    <col min="25" max="25" width="14.42578125" style="20" customWidth="1"/>
    <col min="26" max="26" width="1.28515625" style="20" customWidth="1"/>
    <col min="27" max="27" width="14.85546875" style="20" customWidth="1"/>
    <col min="28" max="28" width="0.7109375" style="20" customWidth="1"/>
    <col min="29" max="29" width="14.7109375" style="20" customWidth="1"/>
    <col min="30" max="30" width="0.5703125" style="20" customWidth="1"/>
    <col min="31" max="31" width="15.140625" style="20" customWidth="1"/>
    <col min="32" max="32" width="0.7109375" style="20" customWidth="1"/>
    <col min="33" max="33" width="13" style="20" customWidth="1"/>
    <col min="34" max="34" width="0.5703125" style="20" customWidth="1"/>
    <col min="35" max="35" width="15.42578125" style="20" customWidth="1"/>
    <col min="36" max="36" width="0.85546875" style="20" customWidth="1"/>
    <col min="37" max="37" width="15.5703125" style="20" customWidth="1"/>
    <col min="38" max="38" width="0.85546875" style="20" customWidth="1"/>
    <col min="39" max="39" width="1.5703125" style="20" customWidth="1"/>
    <col min="40" max="40" width="5.28515625" style="23" customWidth="1"/>
    <col min="41" max="41" width="78.7109375" style="20" customWidth="1"/>
    <col min="42" max="42" width="17.85546875" style="20" customWidth="1"/>
    <col min="43" max="256" width="12.7109375" style="20"/>
    <col min="257" max="257" width="5" style="20" customWidth="1"/>
    <col min="258" max="258" width="1.85546875" style="20" customWidth="1"/>
    <col min="259" max="259" width="15.7109375" style="20" bestFit="1" customWidth="1"/>
    <col min="260" max="260" width="1.5703125" style="20" customWidth="1"/>
    <col min="261" max="261" width="13.5703125" style="20" customWidth="1"/>
    <col min="262" max="262" width="1.28515625" style="20" customWidth="1"/>
    <col min="263" max="263" width="11.42578125" style="20" customWidth="1"/>
    <col min="264" max="264" width="1.5703125" style="20" customWidth="1"/>
    <col min="265" max="265" width="13" style="20" customWidth="1"/>
    <col min="266" max="266" width="1.28515625" style="20" customWidth="1"/>
    <col min="267" max="267" width="11.5703125" style="20" customWidth="1"/>
    <col min="268" max="268" width="1.5703125" style="20" customWidth="1"/>
    <col min="269" max="269" width="13.85546875" style="20" customWidth="1"/>
    <col min="270" max="270" width="1.28515625" style="20" customWidth="1"/>
    <col min="271" max="271" width="13.5703125" style="20" customWidth="1"/>
    <col min="272" max="272" width="1.5703125" style="20" customWidth="1"/>
    <col min="273" max="273" width="12.42578125" style="20" customWidth="1"/>
    <col min="274" max="274" width="1.5703125" style="20" customWidth="1"/>
    <col min="275" max="275" width="12.28515625" style="20" customWidth="1"/>
    <col min="276" max="276" width="1.28515625" style="20" customWidth="1"/>
    <col min="277" max="277" width="11.85546875" style="20" customWidth="1"/>
    <col min="278" max="278" width="1" style="20" customWidth="1"/>
    <col min="279" max="279" width="13" style="20" customWidth="1"/>
    <col min="280" max="280" width="1.5703125" style="20" customWidth="1"/>
    <col min="281" max="281" width="14.42578125" style="20" customWidth="1"/>
    <col min="282" max="282" width="1.28515625" style="20" customWidth="1"/>
    <col min="283" max="283" width="14.85546875" style="20" customWidth="1"/>
    <col min="284" max="284" width="0.7109375" style="20" customWidth="1"/>
    <col min="285" max="285" width="14.7109375" style="20" customWidth="1"/>
    <col min="286" max="286" width="0.5703125" style="20" customWidth="1"/>
    <col min="287" max="287" width="15.140625" style="20" customWidth="1"/>
    <col min="288" max="288" width="0.7109375" style="20" customWidth="1"/>
    <col min="289" max="289" width="13" style="20" customWidth="1"/>
    <col min="290" max="290" width="0.5703125" style="20" customWidth="1"/>
    <col min="291" max="291" width="15.42578125" style="20" customWidth="1"/>
    <col min="292" max="292" width="0.85546875" style="20" customWidth="1"/>
    <col min="293" max="293" width="15.5703125" style="20" customWidth="1"/>
    <col min="294" max="294" width="0.85546875" style="20" customWidth="1"/>
    <col min="295" max="295" width="1.5703125" style="20" customWidth="1"/>
    <col min="296" max="296" width="5.28515625" style="20" customWidth="1"/>
    <col min="297" max="297" width="78.7109375" style="20" customWidth="1"/>
    <col min="298" max="298" width="17.85546875" style="20" customWidth="1"/>
    <col min="299" max="512" width="12.7109375" style="20"/>
    <col min="513" max="513" width="5" style="20" customWidth="1"/>
    <col min="514" max="514" width="1.85546875" style="20" customWidth="1"/>
    <col min="515" max="515" width="15.7109375" style="20" bestFit="1" customWidth="1"/>
    <col min="516" max="516" width="1.5703125" style="20" customWidth="1"/>
    <col min="517" max="517" width="13.5703125" style="20" customWidth="1"/>
    <col min="518" max="518" width="1.28515625" style="20" customWidth="1"/>
    <col min="519" max="519" width="11.42578125" style="20" customWidth="1"/>
    <col min="520" max="520" width="1.5703125" style="20" customWidth="1"/>
    <col min="521" max="521" width="13" style="20" customWidth="1"/>
    <col min="522" max="522" width="1.28515625" style="20" customWidth="1"/>
    <col min="523" max="523" width="11.5703125" style="20" customWidth="1"/>
    <col min="524" max="524" width="1.5703125" style="20" customWidth="1"/>
    <col min="525" max="525" width="13.85546875" style="20" customWidth="1"/>
    <col min="526" max="526" width="1.28515625" style="20" customWidth="1"/>
    <col min="527" max="527" width="13.5703125" style="20" customWidth="1"/>
    <col min="528" max="528" width="1.5703125" style="20" customWidth="1"/>
    <col min="529" max="529" width="12.42578125" style="20" customWidth="1"/>
    <col min="530" max="530" width="1.5703125" style="20" customWidth="1"/>
    <col min="531" max="531" width="12.28515625" style="20" customWidth="1"/>
    <col min="532" max="532" width="1.28515625" style="20" customWidth="1"/>
    <col min="533" max="533" width="11.85546875" style="20" customWidth="1"/>
    <col min="534" max="534" width="1" style="20" customWidth="1"/>
    <col min="535" max="535" width="13" style="20" customWidth="1"/>
    <col min="536" max="536" width="1.5703125" style="20" customWidth="1"/>
    <col min="537" max="537" width="14.42578125" style="20" customWidth="1"/>
    <col min="538" max="538" width="1.28515625" style="20" customWidth="1"/>
    <col min="539" max="539" width="14.85546875" style="20" customWidth="1"/>
    <col min="540" max="540" width="0.7109375" style="20" customWidth="1"/>
    <col min="541" max="541" width="14.7109375" style="20" customWidth="1"/>
    <col min="542" max="542" width="0.5703125" style="20" customWidth="1"/>
    <col min="543" max="543" width="15.140625" style="20" customWidth="1"/>
    <col min="544" max="544" width="0.7109375" style="20" customWidth="1"/>
    <col min="545" max="545" width="13" style="20" customWidth="1"/>
    <col min="546" max="546" width="0.5703125" style="20" customWidth="1"/>
    <col min="547" max="547" width="15.42578125" style="20" customWidth="1"/>
    <col min="548" max="548" width="0.85546875" style="20" customWidth="1"/>
    <col min="549" max="549" width="15.5703125" style="20" customWidth="1"/>
    <col min="550" max="550" width="0.85546875" style="20" customWidth="1"/>
    <col min="551" max="551" width="1.5703125" style="20" customWidth="1"/>
    <col min="552" max="552" width="5.28515625" style="20" customWidth="1"/>
    <col min="553" max="553" width="78.7109375" style="20" customWidth="1"/>
    <col min="554" max="554" width="17.85546875" style="20" customWidth="1"/>
    <col min="555" max="768" width="12.7109375" style="20"/>
    <col min="769" max="769" width="5" style="20" customWidth="1"/>
    <col min="770" max="770" width="1.85546875" style="20" customWidth="1"/>
    <col min="771" max="771" width="15.7109375" style="20" bestFit="1" customWidth="1"/>
    <col min="772" max="772" width="1.5703125" style="20" customWidth="1"/>
    <col min="773" max="773" width="13.5703125" style="20" customWidth="1"/>
    <col min="774" max="774" width="1.28515625" style="20" customWidth="1"/>
    <col min="775" max="775" width="11.42578125" style="20" customWidth="1"/>
    <col min="776" max="776" width="1.5703125" style="20" customWidth="1"/>
    <col min="777" max="777" width="13" style="20" customWidth="1"/>
    <col min="778" max="778" width="1.28515625" style="20" customWidth="1"/>
    <col min="779" max="779" width="11.5703125" style="20" customWidth="1"/>
    <col min="780" max="780" width="1.5703125" style="20" customWidth="1"/>
    <col min="781" max="781" width="13.85546875" style="20" customWidth="1"/>
    <col min="782" max="782" width="1.28515625" style="20" customWidth="1"/>
    <col min="783" max="783" width="13.5703125" style="20" customWidth="1"/>
    <col min="784" max="784" width="1.5703125" style="20" customWidth="1"/>
    <col min="785" max="785" width="12.42578125" style="20" customWidth="1"/>
    <col min="786" max="786" width="1.5703125" style="20" customWidth="1"/>
    <col min="787" max="787" width="12.28515625" style="20" customWidth="1"/>
    <col min="788" max="788" width="1.28515625" style="20" customWidth="1"/>
    <col min="789" max="789" width="11.85546875" style="20" customWidth="1"/>
    <col min="790" max="790" width="1" style="20" customWidth="1"/>
    <col min="791" max="791" width="13" style="20" customWidth="1"/>
    <col min="792" max="792" width="1.5703125" style="20" customWidth="1"/>
    <col min="793" max="793" width="14.42578125" style="20" customWidth="1"/>
    <col min="794" max="794" width="1.28515625" style="20" customWidth="1"/>
    <col min="795" max="795" width="14.85546875" style="20" customWidth="1"/>
    <col min="796" max="796" width="0.7109375" style="20" customWidth="1"/>
    <col min="797" max="797" width="14.7109375" style="20" customWidth="1"/>
    <col min="798" max="798" width="0.5703125" style="20" customWidth="1"/>
    <col min="799" max="799" width="15.140625" style="20" customWidth="1"/>
    <col min="800" max="800" width="0.7109375" style="20" customWidth="1"/>
    <col min="801" max="801" width="13" style="20" customWidth="1"/>
    <col min="802" max="802" width="0.5703125" style="20" customWidth="1"/>
    <col min="803" max="803" width="15.42578125" style="20" customWidth="1"/>
    <col min="804" max="804" width="0.85546875" style="20" customWidth="1"/>
    <col min="805" max="805" width="15.5703125" style="20" customWidth="1"/>
    <col min="806" max="806" width="0.85546875" style="20" customWidth="1"/>
    <col min="807" max="807" width="1.5703125" style="20" customWidth="1"/>
    <col min="808" max="808" width="5.28515625" style="20" customWidth="1"/>
    <col min="809" max="809" width="78.7109375" style="20" customWidth="1"/>
    <col min="810" max="810" width="17.85546875" style="20" customWidth="1"/>
    <col min="811" max="1024" width="12.7109375" style="20"/>
    <col min="1025" max="1025" width="5" style="20" customWidth="1"/>
    <col min="1026" max="1026" width="1.85546875" style="20" customWidth="1"/>
    <col min="1027" max="1027" width="15.7109375" style="20" bestFit="1" customWidth="1"/>
    <col min="1028" max="1028" width="1.5703125" style="20" customWidth="1"/>
    <col min="1029" max="1029" width="13.5703125" style="20" customWidth="1"/>
    <col min="1030" max="1030" width="1.28515625" style="20" customWidth="1"/>
    <col min="1031" max="1031" width="11.42578125" style="20" customWidth="1"/>
    <col min="1032" max="1032" width="1.5703125" style="20" customWidth="1"/>
    <col min="1033" max="1033" width="13" style="20" customWidth="1"/>
    <col min="1034" max="1034" width="1.28515625" style="20" customWidth="1"/>
    <col min="1035" max="1035" width="11.5703125" style="20" customWidth="1"/>
    <col min="1036" max="1036" width="1.5703125" style="20" customWidth="1"/>
    <col min="1037" max="1037" width="13.85546875" style="20" customWidth="1"/>
    <col min="1038" max="1038" width="1.28515625" style="20" customWidth="1"/>
    <col min="1039" max="1039" width="13.5703125" style="20" customWidth="1"/>
    <col min="1040" max="1040" width="1.5703125" style="20" customWidth="1"/>
    <col min="1041" max="1041" width="12.42578125" style="20" customWidth="1"/>
    <col min="1042" max="1042" width="1.5703125" style="20" customWidth="1"/>
    <col min="1043" max="1043" width="12.28515625" style="20" customWidth="1"/>
    <col min="1044" max="1044" width="1.28515625" style="20" customWidth="1"/>
    <col min="1045" max="1045" width="11.85546875" style="20" customWidth="1"/>
    <col min="1046" max="1046" width="1" style="20" customWidth="1"/>
    <col min="1047" max="1047" width="13" style="20" customWidth="1"/>
    <col min="1048" max="1048" width="1.5703125" style="20" customWidth="1"/>
    <col min="1049" max="1049" width="14.42578125" style="20" customWidth="1"/>
    <col min="1050" max="1050" width="1.28515625" style="20" customWidth="1"/>
    <col min="1051" max="1051" width="14.85546875" style="20" customWidth="1"/>
    <col min="1052" max="1052" width="0.7109375" style="20" customWidth="1"/>
    <col min="1053" max="1053" width="14.7109375" style="20" customWidth="1"/>
    <col min="1054" max="1054" width="0.5703125" style="20" customWidth="1"/>
    <col min="1055" max="1055" width="15.140625" style="20" customWidth="1"/>
    <col min="1056" max="1056" width="0.7109375" style="20" customWidth="1"/>
    <col min="1057" max="1057" width="13" style="20" customWidth="1"/>
    <col min="1058" max="1058" width="0.5703125" style="20" customWidth="1"/>
    <col min="1059" max="1059" width="15.42578125" style="20" customWidth="1"/>
    <col min="1060" max="1060" width="0.85546875" style="20" customWidth="1"/>
    <col min="1061" max="1061" width="15.5703125" style="20" customWidth="1"/>
    <col min="1062" max="1062" width="0.85546875" style="20" customWidth="1"/>
    <col min="1063" max="1063" width="1.5703125" style="20" customWidth="1"/>
    <col min="1064" max="1064" width="5.28515625" style="20" customWidth="1"/>
    <col min="1065" max="1065" width="78.7109375" style="20" customWidth="1"/>
    <col min="1066" max="1066" width="17.85546875" style="20" customWidth="1"/>
    <col min="1067" max="1280" width="12.7109375" style="20"/>
    <col min="1281" max="1281" width="5" style="20" customWidth="1"/>
    <col min="1282" max="1282" width="1.85546875" style="20" customWidth="1"/>
    <col min="1283" max="1283" width="15.7109375" style="20" bestFit="1" customWidth="1"/>
    <col min="1284" max="1284" width="1.5703125" style="20" customWidth="1"/>
    <col min="1285" max="1285" width="13.5703125" style="20" customWidth="1"/>
    <col min="1286" max="1286" width="1.28515625" style="20" customWidth="1"/>
    <col min="1287" max="1287" width="11.42578125" style="20" customWidth="1"/>
    <col min="1288" max="1288" width="1.5703125" style="20" customWidth="1"/>
    <col min="1289" max="1289" width="13" style="20" customWidth="1"/>
    <col min="1290" max="1290" width="1.28515625" style="20" customWidth="1"/>
    <col min="1291" max="1291" width="11.5703125" style="20" customWidth="1"/>
    <col min="1292" max="1292" width="1.5703125" style="20" customWidth="1"/>
    <col min="1293" max="1293" width="13.85546875" style="20" customWidth="1"/>
    <col min="1294" max="1294" width="1.28515625" style="20" customWidth="1"/>
    <col min="1295" max="1295" width="13.5703125" style="20" customWidth="1"/>
    <col min="1296" max="1296" width="1.5703125" style="20" customWidth="1"/>
    <col min="1297" max="1297" width="12.42578125" style="20" customWidth="1"/>
    <col min="1298" max="1298" width="1.5703125" style="20" customWidth="1"/>
    <col min="1299" max="1299" width="12.28515625" style="20" customWidth="1"/>
    <col min="1300" max="1300" width="1.28515625" style="20" customWidth="1"/>
    <col min="1301" max="1301" width="11.85546875" style="20" customWidth="1"/>
    <col min="1302" max="1302" width="1" style="20" customWidth="1"/>
    <col min="1303" max="1303" width="13" style="20" customWidth="1"/>
    <col min="1304" max="1304" width="1.5703125" style="20" customWidth="1"/>
    <col min="1305" max="1305" width="14.42578125" style="20" customWidth="1"/>
    <col min="1306" max="1306" width="1.28515625" style="20" customWidth="1"/>
    <col min="1307" max="1307" width="14.85546875" style="20" customWidth="1"/>
    <col min="1308" max="1308" width="0.7109375" style="20" customWidth="1"/>
    <col min="1309" max="1309" width="14.7109375" style="20" customWidth="1"/>
    <col min="1310" max="1310" width="0.5703125" style="20" customWidth="1"/>
    <col min="1311" max="1311" width="15.140625" style="20" customWidth="1"/>
    <col min="1312" max="1312" width="0.7109375" style="20" customWidth="1"/>
    <col min="1313" max="1313" width="13" style="20" customWidth="1"/>
    <col min="1314" max="1314" width="0.5703125" style="20" customWidth="1"/>
    <col min="1315" max="1315" width="15.42578125" style="20" customWidth="1"/>
    <col min="1316" max="1316" width="0.85546875" style="20" customWidth="1"/>
    <col min="1317" max="1317" width="15.5703125" style="20" customWidth="1"/>
    <col min="1318" max="1318" width="0.85546875" style="20" customWidth="1"/>
    <col min="1319" max="1319" width="1.5703125" style="20" customWidth="1"/>
    <col min="1320" max="1320" width="5.28515625" style="20" customWidth="1"/>
    <col min="1321" max="1321" width="78.7109375" style="20" customWidth="1"/>
    <col min="1322" max="1322" width="17.85546875" style="20" customWidth="1"/>
    <col min="1323" max="1536" width="12.7109375" style="20"/>
    <col min="1537" max="1537" width="5" style="20" customWidth="1"/>
    <col min="1538" max="1538" width="1.85546875" style="20" customWidth="1"/>
    <col min="1539" max="1539" width="15.7109375" style="20" bestFit="1" customWidth="1"/>
    <col min="1540" max="1540" width="1.5703125" style="20" customWidth="1"/>
    <col min="1541" max="1541" width="13.5703125" style="20" customWidth="1"/>
    <col min="1542" max="1542" width="1.28515625" style="20" customWidth="1"/>
    <col min="1543" max="1543" width="11.42578125" style="20" customWidth="1"/>
    <col min="1544" max="1544" width="1.5703125" style="20" customWidth="1"/>
    <col min="1545" max="1545" width="13" style="20" customWidth="1"/>
    <col min="1546" max="1546" width="1.28515625" style="20" customWidth="1"/>
    <col min="1547" max="1547" width="11.5703125" style="20" customWidth="1"/>
    <col min="1548" max="1548" width="1.5703125" style="20" customWidth="1"/>
    <col min="1549" max="1549" width="13.85546875" style="20" customWidth="1"/>
    <col min="1550" max="1550" width="1.28515625" style="20" customWidth="1"/>
    <col min="1551" max="1551" width="13.5703125" style="20" customWidth="1"/>
    <col min="1552" max="1552" width="1.5703125" style="20" customWidth="1"/>
    <col min="1553" max="1553" width="12.42578125" style="20" customWidth="1"/>
    <col min="1554" max="1554" width="1.5703125" style="20" customWidth="1"/>
    <col min="1555" max="1555" width="12.28515625" style="20" customWidth="1"/>
    <col min="1556" max="1556" width="1.28515625" style="20" customWidth="1"/>
    <col min="1557" max="1557" width="11.85546875" style="20" customWidth="1"/>
    <col min="1558" max="1558" width="1" style="20" customWidth="1"/>
    <col min="1559" max="1559" width="13" style="20" customWidth="1"/>
    <col min="1560" max="1560" width="1.5703125" style="20" customWidth="1"/>
    <col min="1561" max="1561" width="14.42578125" style="20" customWidth="1"/>
    <col min="1562" max="1562" width="1.28515625" style="20" customWidth="1"/>
    <col min="1563" max="1563" width="14.85546875" style="20" customWidth="1"/>
    <col min="1564" max="1564" width="0.7109375" style="20" customWidth="1"/>
    <col min="1565" max="1565" width="14.7109375" style="20" customWidth="1"/>
    <col min="1566" max="1566" width="0.5703125" style="20" customWidth="1"/>
    <col min="1567" max="1567" width="15.140625" style="20" customWidth="1"/>
    <col min="1568" max="1568" width="0.7109375" style="20" customWidth="1"/>
    <col min="1569" max="1569" width="13" style="20" customWidth="1"/>
    <col min="1570" max="1570" width="0.5703125" style="20" customWidth="1"/>
    <col min="1571" max="1571" width="15.42578125" style="20" customWidth="1"/>
    <col min="1572" max="1572" width="0.85546875" style="20" customWidth="1"/>
    <col min="1573" max="1573" width="15.5703125" style="20" customWidth="1"/>
    <col min="1574" max="1574" width="0.85546875" style="20" customWidth="1"/>
    <col min="1575" max="1575" width="1.5703125" style="20" customWidth="1"/>
    <col min="1576" max="1576" width="5.28515625" style="20" customWidth="1"/>
    <col min="1577" max="1577" width="78.7109375" style="20" customWidth="1"/>
    <col min="1578" max="1578" width="17.85546875" style="20" customWidth="1"/>
    <col min="1579" max="1792" width="12.7109375" style="20"/>
    <col min="1793" max="1793" width="5" style="20" customWidth="1"/>
    <col min="1794" max="1794" width="1.85546875" style="20" customWidth="1"/>
    <col min="1795" max="1795" width="15.7109375" style="20" bestFit="1" customWidth="1"/>
    <col min="1796" max="1796" width="1.5703125" style="20" customWidth="1"/>
    <col min="1797" max="1797" width="13.5703125" style="20" customWidth="1"/>
    <col min="1798" max="1798" width="1.28515625" style="20" customWidth="1"/>
    <col min="1799" max="1799" width="11.42578125" style="20" customWidth="1"/>
    <col min="1800" max="1800" width="1.5703125" style="20" customWidth="1"/>
    <col min="1801" max="1801" width="13" style="20" customWidth="1"/>
    <col min="1802" max="1802" width="1.28515625" style="20" customWidth="1"/>
    <col min="1803" max="1803" width="11.5703125" style="20" customWidth="1"/>
    <col min="1804" max="1804" width="1.5703125" style="20" customWidth="1"/>
    <col min="1805" max="1805" width="13.85546875" style="20" customWidth="1"/>
    <col min="1806" max="1806" width="1.28515625" style="20" customWidth="1"/>
    <col min="1807" max="1807" width="13.5703125" style="20" customWidth="1"/>
    <col min="1808" max="1808" width="1.5703125" style="20" customWidth="1"/>
    <col min="1809" max="1809" width="12.42578125" style="20" customWidth="1"/>
    <col min="1810" max="1810" width="1.5703125" style="20" customWidth="1"/>
    <col min="1811" max="1811" width="12.28515625" style="20" customWidth="1"/>
    <col min="1812" max="1812" width="1.28515625" style="20" customWidth="1"/>
    <col min="1813" max="1813" width="11.85546875" style="20" customWidth="1"/>
    <col min="1814" max="1814" width="1" style="20" customWidth="1"/>
    <col min="1815" max="1815" width="13" style="20" customWidth="1"/>
    <col min="1816" max="1816" width="1.5703125" style="20" customWidth="1"/>
    <col min="1817" max="1817" width="14.42578125" style="20" customWidth="1"/>
    <col min="1818" max="1818" width="1.28515625" style="20" customWidth="1"/>
    <col min="1819" max="1819" width="14.85546875" style="20" customWidth="1"/>
    <col min="1820" max="1820" width="0.7109375" style="20" customWidth="1"/>
    <col min="1821" max="1821" width="14.7109375" style="20" customWidth="1"/>
    <col min="1822" max="1822" width="0.5703125" style="20" customWidth="1"/>
    <col min="1823" max="1823" width="15.140625" style="20" customWidth="1"/>
    <col min="1824" max="1824" width="0.7109375" style="20" customWidth="1"/>
    <col min="1825" max="1825" width="13" style="20" customWidth="1"/>
    <col min="1826" max="1826" width="0.5703125" style="20" customWidth="1"/>
    <col min="1827" max="1827" width="15.42578125" style="20" customWidth="1"/>
    <col min="1828" max="1828" width="0.85546875" style="20" customWidth="1"/>
    <col min="1829" max="1829" width="15.5703125" style="20" customWidth="1"/>
    <col min="1830" max="1830" width="0.85546875" style="20" customWidth="1"/>
    <col min="1831" max="1831" width="1.5703125" style="20" customWidth="1"/>
    <col min="1832" max="1832" width="5.28515625" style="20" customWidth="1"/>
    <col min="1833" max="1833" width="78.7109375" style="20" customWidth="1"/>
    <col min="1834" max="1834" width="17.85546875" style="20" customWidth="1"/>
    <col min="1835" max="2048" width="12.7109375" style="20"/>
    <col min="2049" max="2049" width="5" style="20" customWidth="1"/>
    <col min="2050" max="2050" width="1.85546875" style="20" customWidth="1"/>
    <col min="2051" max="2051" width="15.7109375" style="20" bestFit="1" customWidth="1"/>
    <col min="2052" max="2052" width="1.5703125" style="20" customWidth="1"/>
    <col min="2053" max="2053" width="13.5703125" style="20" customWidth="1"/>
    <col min="2054" max="2054" width="1.28515625" style="20" customWidth="1"/>
    <col min="2055" max="2055" width="11.42578125" style="20" customWidth="1"/>
    <col min="2056" max="2056" width="1.5703125" style="20" customWidth="1"/>
    <col min="2057" max="2057" width="13" style="20" customWidth="1"/>
    <col min="2058" max="2058" width="1.28515625" style="20" customWidth="1"/>
    <col min="2059" max="2059" width="11.5703125" style="20" customWidth="1"/>
    <col min="2060" max="2060" width="1.5703125" style="20" customWidth="1"/>
    <col min="2061" max="2061" width="13.85546875" style="20" customWidth="1"/>
    <col min="2062" max="2062" width="1.28515625" style="20" customWidth="1"/>
    <col min="2063" max="2063" width="13.5703125" style="20" customWidth="1"/>
    <col min="2064" max="2064" width="1.5703125" style="20" customWidth="1"/>
    <col min="2065" max="2065" width="12.42578125" style="20" customWidth="1"/>
    <col min="2066" max="2066" width="1.5703125" style="20" customWidth="1"/>
    <col min="2067" max="2067" width="12.28515625" style="20" customWidth="1"/>
    <col min="2068" max="2068" width="1.28515625" style="20" customWidth="1"/>
    <col min="2069" max="2069" width="11.85546875" style="20" customWidth="1"/>
    <col min="2070" max="2070" width="1" style="20" customWidth="1"/>
    <col min="2071" max="2071" width="13" style="20" customWidth="1"/>
    <col min="2072" max="2072" width="1.5703125" style="20" customWidth="1"/>
    <col min="2073" max="2073" width="14.42578125" style="20" customWidth="1"/>
    <col min="2074" max="2074" width="1.28515625" style="20" customWidth="1"/>
    <col min="2075" max="2075" width="14.85546875" style="20" customWidth="1"/>
    <col min="2076" max="2076" width="0.7109375" style="20" customWidth="1"/>
    <col min="2077" max="2077" width="14.7109375" style="20" customWidth="1"/>
    <col min="2078" max="2078" width="0.5703125" style="20" customWidth="1"/>
    <col min="2079" max="2079" width="15.140625" style="20" customWidth="1"/>
    <col min="2080" max="2080" width="0.7109375" style="20" customWidth="1"/>
    <col min="2081" max="2081" width="13" style="20" customWidth="1"/>
    <col min="2082" max="2082" width="0.5703125" style="20" customWidth="1"/>
    <col min="2083" max="2083" width="15.42578125" style="20" customWidth="1"/>
    <col min="2084" max="2084" width="0.85546875" style="20" customWidth="1"/>
    <col min="2085" max="2085" width="15.5703125" style="20" customWidth="1"/>
    <col min="2086" max="2086" width="0.85546875" style="20" customWidth="1"/>
    <col min="2087" max="2087" width="1.5703125" style="20" customWidth="1"/>
    <col min="2088" max="2088" width="5.28515625" style="20" customWidth="1"/>
    <col min="2089" max="2089" width="78.7109375" style="20" customWidth="1"/>
    <col min="2090" max="2090" width="17.85546875" style="20" customWidth="1"/>
    <col min="2091" max="2304" width="12.7109375" style="20"/>
    <col min="2305" max="2305" width="5" style="20" customWidth="1"/>
    <col min="2306" max="2306" width="1.85546875" style="20" customWidth="1"/>
    <col min="2307" max="2307" width="15.7109375" style="20" bestFit="1" customWidth="1"/>
    <col min="2308" max="2308" width="1.5703125" style="20" customWidth="1"/>
    <col min="2309" max="2309" width="13.5703125" style="20" customWidth="1"/>
    <col min="2310" max="2310" width="1.28515625" style="20" customWidth="1"/>
    <col min="2311" max="2311" width="11.42578125" style="20" customWidth="1"/>
    <col min="2312" max="2312" width="1.5703125" style="20" customWidth="1"/>
    <col min="2313" max="2313" width="13" style="20" customWidth="1"/>
    <col min="2314" max="2314" width="1.28515625" style="20" customWidth="1"/>
    <col min="2315" max="2315" width="11.5703125" style="20" customWidth="1"/>
    <col min="2316" max="2316" width="1.5703125" style="20" customWidth="1"/>
    <col min="2317" max="2317" width="13.85546875" style="20" customWidth="1"/>
    <col min="2318" max="2318" width="1.28515625" style="20" customWidth="1"/>
    <col min="2319" max="2319" width="13.5703125" style="20" customWidth="1"/>
    <col min="2320" max="2320" width="1.5703125" style="20" customWidth="1"/>
    <col min="2321" max="2321" width="12.42578125" style="20" customWidth="1"/>
    <col min="2322" max="2322" width="1.5703125" style="20" customWidth="1"/>
    <col min="2323" max="2323" width="12.28515625" style="20" customWidth="1"/>
    <col min="2324" max="2324" width="1.28515625" style="20" customWidth="1"/>
    <col min="2325" max="2325" width="11.85546875" style="20" customWidth="1"/>
    <col min="2326" max="2326" width="1" style="20" customWidth="1"/>
    <col min="2327" max="2327" width="13" style="20" customWidth="1"/>
    <col min="2328" max="2328" width="1.5703125" style="20" customWidth="1"/>
    <col min="2329" max="2329" width="14.42578125" style="20" customWidth="1"/>
    <col min="2330" max="2330" width="1.28515625" style="20" customWidth="1"/>
    <col min="2331" max="2331" width="14.85546875" style="20" customWidth="1"/>
    <col min="2332" max="2332" width="0.7109375" style="20" customWidth="1"/>
    <col min="2333" max="2333" width="14.7109375" style="20" customWidth="1"/>
    <col min="2334" max="2334" width="0.5703125" style="20" customWidth="1"/>
    <col min="2335" max="2335" width="15.140625" style="20" customWidth="1"/>
    <col min="2336" max="2336" width="0.7109375" style="20" customWidth="1"/>
    <col min="2337" max="2337" width="13" style="20" customWidth="1"/>
    <col min="2338" max="2338" width="0.5703125" style="20" customWidth="1"/>
    <col min="2339" max="2339" width="15.42578125" style="20" customWidth="1"/>
    <col min="2340" max="2340" width="0.85546875" style="20" customWidth="1"/>
    <col min="2341" max="2341" width="15.5703125" style="20" customWidth="1"/>
    <col min="2342" max="2342" width="0.85546875" style="20" customWidth="1"/>
    <col min="2343" max="2343" width="1.5703125" style="20" customWidth="1"/>
    <col min="2344" max="2344" width="5.28515625" style="20" customWidth="1"/>
    <col min="2345" max="2345" width="78.7109375" style="20" customWidth="1"/>
    <col min="2346" max="2346" width="17.85546875" style="20" customWidth="1"/>
    <col min="2347" max="2560" width="12.7109375" style="20"/>
    <col min="2561" max="2561" width="5" style="20" customWidth="1"/>
    <col min="2562" max="2562" width="1.85546875" style="20" customWidth="1"/>
    <col min="2563" max="2563" width="15.7109375" style="20" bestFit="1" customWidth="1"/>
    <col min="2564" max="2564" width="1.5703125" style="20" customWidth="1"/>
    <col min="2565" max="2565" width="13.5703125" style="20" customWidth="1"/>
    <col min="2566" max="2566" width="1.28515625" style="20" customWidth="1"/>
    <col min="2567" max="2567" width="11.42578125" style="20" customWidth="1"/>
    <col min="2568" max="2568" width="1.5703125" style="20" customWidth="1"/>
    <col min="2569" max="2569" width="13" style="20" customWidth="1"/>
    <col min="2570" max="2570" width="1.28515625" style="20" customWidth="1"/>
    <col min="2571" max="2571" width="11.5703125" style="20" customWidth="1"/>
    <col min="2572" max="2572" width="1.5703125" style="20" customWidth="1"/>
    <col min="2573" max="2573" width="13.85546875" style="20" customWidth="1"/>
    <col min="2574" max="2574" width="1.28515625" style="20" customWidth="1"/>
    <col min="2575" max="2575" width="13.5703125" style="20" customWidth="1"/>
    <col min="2576" max="2576" width="1.5703125" style="20" customWidth="1"/>
    <col min="2577" max="2577" width="12.42578125" style="20" customWidth="1"/>
    <col min="2578" max="2578" width="1.5703125" style="20" customWidth="1"/>
    <col min="2579" max="2579" width="12.28515625" style="20" customWidth="1"/>
    <col min="2580" max="2580" width="1.28515625" style="20" customWidth="1"/>
    <col min="2581" max="2581" width="11.85546875" style="20" customWidth="1"/>
    <col min="2582" max="2582" width="1" style="20" customWidth="1"/>
    <col min="2583" max="2583" width="13" style="20" customWidth="1"/>
    <col min="2584" max="2584" width="1.5703125" style="20" customWidth="1"/>
    <col min="2585" max="2585" width="14.42578125" style="20" customWidth="1"/>
    <col min="2586" max="2586" width="1.28515625" style="20" customWidth="1"/>
    <col min="2587" max="2587" width="14.85546875" style="20" customWidth="1"/>
    <col min="2588" max="2588" width="0.7109375" style="20" customWidth="1"/>
    <col min="2589" max="2589" width="14.7109375" style="20" customWidth="1"/>
    <col min="2590" max="2590" width="0.5703125" style="20" customWidth="1"/>
    <col min="2591" max="2591" width="15.140625" style="20" customWidth="1"/>
    <col min="2592" max="2592" width="0.7109375" style="20" customWidth="1"/>
    <col min="2593" max="2593" width="13" style="20" customWidth="1"/>
    <col min="2594" max="2594" width="0.5703125" style="20" customWidth="1"/>
    <col min="2595" max="2595" width="15.42578125" style="20" customWidth="1"/>
    <col min="2596" max="2596" width="0.85546875" style="20" customWidth="1"/>
    <col min="2597" max="2597" width="15.5703125" style="20" customWidth="1"/>
    <col min="2598" max="2598" width="0.85546875" style="20" customWidth="1"/>
    <col min="2599" max="2599" width="1.5703125" style="20" customWidth="1"/>
    <col min="2600" max="2600" width="5.28515625" style="20" customWidth="1"/>
    <col min="2601" max="2601" width="78.7109375" style="20" customWidth="1"/>
    <col min="2602" max="2602" width="17.85546875" style="20" customWidth="1"/>
    <col min="2603" max="2816" width="12.7109375" style="20"/>
    <col min="2817" max="2817" width="5" style="20" customWidth="1"/>
    <col min="2818" max="2818" width="1.85546875" style="20" customWidth="1"/>
    <col min="2819" max="2819" width="15.7109375" style="20" bestFit="1" customWidth="1"/>
    <col min="2820" max="2820" width="1.5703125" style="20" customWidth="1"/>
    <col min="2821" max="2821" width="13.5703125" style="20" customWidth="1"/>
    <col min="2822" max="2822" width="1.28515625" style="20" customWidth="1"/>
    <col min="2823" max="2823" width="11.42578125" style="20" customWidth="1"/>
    <col min="2824" max="2824" width="1.5703125" style="20" customWidth="1"/>
    <col min="2825" max="2825" width="13" style="20" customWidth="1"/>
    <col min="2826" max="2826" width="1.28515625" style="20" customWidth="1"/>
    <col min="2827" max="2827" width="11.5703125" style="20" customWidth="1"/>
    <col min="2828" max="2828" width="1.5703125" style="20" customWidth="1"/>
    <col min="2829" max="2829" width="13.85546875" style="20" customWidth="1"/>
    <col min="2830" max="2830" width="1.28515625" style="20" customWidth="1"/>
    <col min="2831" max="2831" width="13.5703125" style="20" customWidth="1"/>
    <col min="2832" max="2832" width="1.5703125" style="20" customWidth="1"/>
    <col min="2833" max="2833" width="12.42578125" style="20" customWidth="1"/>
    <col min="2834" max="2834" width="1.5703125" style="20" customWidth="1"/>
    <col min="2835" max="2835" width="12.28515625" style="20" customWidth="1"/>
    <col min="2836" max="2836" width="1.28515625" style="20" customWidth="1"/>
    <col min="2837" max="2837" width="11.85546875" style="20" customWidth="1"/>
    <col min="2838" max="2838" width="1" style="20" customWidth="1"/>
    <col min="2839" max="2839" width="13" style="20" customWidth="1"/>
    <col min="2840" max="2840" width="1.5703125" style="20" customWidth="1"/>
    <col min="2841" max="2841" width="14.42578125" style="20" customWidth="1"/>
    <col min="2842" max="2842" width="1.28515625" style="20" customWidth="1"/>
    <col min="2843" max="2843" width="14.85546875" style="20" customWidth="1"/>
    <col min="2844" max="2844" width="0.7109375" style="20" customWidth="1"/>
    <col min="2845" max="2845" width="14.7109375" style="20" customWidth="1"/>
    <col min="2846" max="2846" width="0.5703125" style="20" customWidth="1"/>
    <col min="2847" max="2847" width="15.140625" style="20" customWidth="1"/>
    <col min="2848" max="2848" width="0.7109375" style="20" customWidth="1"/>
    <col min="2849" max="2849" width="13" style="20" customWidth="1"/>
    <col min="2850" max="2850" width="0.5703125" style="20" customWidth="1"/>
    <col min="2851" max="2851" width="15.42578125" style="20" customWidth="1"/>
    <col min="2852" max="2852" width="0.85546875" style="20" customWidth="1"/>
    <col min="2853" max="2853" width="15.5703125" style="20" customWidth="1"/>
    <col min="2854" max="2854" width="0.85546875" style="20" customWidth="1"/>
    <col min="2855" max="2855" width="1.5703125" style="20" customWidth="1"/>
    <col min="2856" max="2856" width="5.28515625" style="20" customWidth="1"/>
    <col min="2857" max="2857" width="78.7109375" style="20" customWidth="1"/>
    <col min="2858" max="2858" width="17.85546875" style="20" customWidth="1"/>
    <col min="2859" max="3072" width="12.7109375" style="20"/>
    <col min="3073" max="3073" width="5" style="20" customWidth="1"/>
    <col min="3074" max="3074" width="1.85546875" style="20" customWidth="1"/>
    <col min="3075" max="3075" width="15.7109375" style="20" bestFit="1" customWidth="1"/>
    <col min="3076" max="3076" width="1.5703125" style="20" customWidth="1"/>
    <col min="3077" max="3077" width="13.5703125" style="20" customWidth="1"/>
    <col min="3078" max="3078" width="1.28515625" style="20" customWidth="1"/>
    <col min="3079" max="3079" width="11.42578125" style="20" customWidth="1"/>
    <col min="3080" max="3080" width="1.5703125" style="20" customWidth="1"/>
    <col min="3081" max="3081" width="13" style="20" customWidth="1"/>
    <col min="3082" max="3082" width="1.28515625" style="20" customWidth="1"/>
    <col min="3083" max="3083" width="11.5703125" style="20" customWidth="1"/>
    <col min="3084" max="3084" width="1.5703125" style="20" customWidth="1"/>
    <col min="3085" max="3085" width="13.85546875" style="20" customWidth="1"/>
    <col min="3086" max="3086" width="1.28515625" style="20" customWidth="1"/>
    <col min="3087" max="3087" width="13.5703125" style="20" customWidth="1"/>
    <col min="3088" max="3088" width="1.5703125" style="20" customWidth="1"/>
    <col min="3089" max="3089" width="12.42578125" style="20" customWidth="1"/>
    <col min="3090" max="3090" width="1.5703125" style="20" customWidth="1"/>
    <col min="3091" max="3091" width="12.28515625" style="20" customWidth="1"/>
    <col min="3092" max="3092" width="1.28515625" style="20" customWidth="1"/>
    <col min="3093" max="3093" width="11.85546875" style="20" customWidth="1"/>
    <col min="3094" max="3094" width="1" style="20" customWidth="1"/>
    <col min="3095" max="3095" width="13" style="20" customWidth="1"/>
    <col min="3096" max="3096" width="1.5703125" style="20" customWidth="1"/>
    <col min="3097" max="3097" width="14.42578125" style="20" customWidth="1"/>
    <col min="3098" max="3098" width="1.28515625" style="20" customWidth="1"/>
    <col min="3099" max="3099" width="14.85546875" style="20" customWidth="1"/>
    <col min="3100" max="3100" width="0.7109375" style="20" customWidth="1"/>
    <col min="3101" max="3101" width="14.7109375" style="20" customWidth="1"/>
    <col min="3102" max="3102" width="0.5703125" style="20" customWidth="1"/>
    <col min="3103" max="3103" width="15.140625" style="20" customWidth="1"/>
    <col min="3104" max="3104" width="0.7109375" style="20" customWidth="1"/>
    <col min="3105" max="3105" width="13" style="20" customWidth="1"/>
    <col min="3106" max="3106" width="0.5703125" style="20" customWidth="1"/>
    <col min="3107" max="3107" width="15.42578125" style="20" customWidth="1"/>
    <col min="3108" max="3108" width="0.85546875" style="20" customWidth="1"/>
    <col min="3109" max="3109" width="15.5703125" style="20" customWidth="1"/>
    <col min="3110" max="3110" width="0.85546875" style="20" customWidth="1"/>
    <col min="3111" max="3111" width="1.5703125" style="20" customWidth="1"/>
    <col min="3112" max="3112" width="5.28515625" style="20" customWidth="1"/>
    <col min="3113" max="3113" width="78.7109375" style="20" customWidth="1"/>
    <col min="3114" max="3114" width="17.85546875" style="20" customWidth="1"/>
    <col min="3115" max="3328" width="12.7109375" style="20"/>
    <col min="3329" max="3329" width="5" style="20" customWidth="1"/>
    <col min="3330" max="3330" width="1.85546875" style="20" customWidth="1"/>
    <col min="3331" max="3331" width="15.7109375" style="20" bestFit="1" customWidth="1"/>
    <col min="3332" max="3332" width="1.5703125" style="20" customWidth="1"/>
    <col min="3333" max="3333" width="13.5703125" style="20" customWidth="1"/>
    <col min="3334" max="3334" width="1.28515625" style="20" customWidth="1"/>
    <col min="3335" max="3335" width="11.42578125" style="20" customWidth="1"/>
    <col min="3336" max="3336" width="1.5703125" style="20" customWidth="1"/>
    <col min="3337" max="3337" width="13" style="20" customWidth="1"/>
    <col min="3338" max="3338" width="1.28515625" style="20" customWidth="1"/>
    <col min="3339" max="3339" width="11.5703125" style="20" customWidth="1"/>
    <col min="3340" max="3340" width="1.5703125" style="20" customWidth="1"/>
    <col min="3341" max="3341" width="13.85546875" style="20" customWidth="1"/>
    <col min="3342" max="3342" width="1.28515625" style="20" customWidth="1"/>
    <col min="3343" max="3343" width="13.5703125" style="20" customWidth="1"/>
    <col min="3344" max="3344" width="1.5703125" style="20" customWidth="1"/>
    <col min="3345" max="3345" width="12.42578125" style="20" customWidth="1"/>
    <col min="3346" max="3346" width="1.5703125" style="20" customWidth="1"/>
    <col min="3347" max="3347" width="12.28515625" style="20" customWidth="1"/>
    <col min="3348" max="3348" width="1.28515625" style="20" customWidth="1"/>
    <col min="3349" max="3349" width="11.85546875" style="20" customWidth="1"/>
    <col min="3350" max="3350" width="1" style="20" customWidth="1"/>
    <col min="3351" max="3351" width="13" style="20" customWidth="1"/>
    <col min="3352" max="3352" width="1.5703125" style="20" customWidth="1"/>
    <col min="3353" max="3353" width="14.42578125" style="20" customWidth="1"/>
    <col min="3354" max="3354" width="1.28515625" style="20" customWidth="1"/>
    <col min="3355" max="3355" width="14.85546875" style="20" customWidth="1"/>
    <col min="3356" max="3356" width="0.7109375" style="20" customWidth="1"/>
    <col min="3357" max="3357" width="14.7109375" style="20" customWidth="1"/>
    <col min="3358" max="3358" width="0.5703125" style="20" customWidth="1"/>
    <col min="3359" max="3359" width="15.140625" style="20" customWidth="1"/>
    <col min="3360" max="3360" width="0.7109375" style="20" customWidth="1"/>
    <col min="3361" max="3361" width="13" style="20" customWidth="1"/>
    <col min="3362" max="3362" width="0.5703125" style="20" customWidth="1"/>
    <col min="3363" max="3363" width="15.42578125" style="20" customWidth="1"/>
    <col min="3364" max="3364" width="0.85546875" style="20" customWidth="1"/>
    <col min="3365" max="3365" width="15.5703125" style="20" customWidth="1"/>
    <col min="3366" max="3366" width="0.85546875" style="20" customWidth="1"/>
    <col min="3367" max="3367" width="1.5703125" style="20" customWidth="1"/>
    <col min="3368" max="3368" width="5.28515625" style="20" customWidth="1"/>
    <col min="3369" max="3369" width="78.7109375" style="20" customWidth="1"/>
    <col min="3370" max="3370" width="17.85546875" style="20" customWidth="1"/>
    <col min="3371" max="3584" width="12.7109375" style="20"/>
    <col min="3585" max="3585" width="5" style="20" customWidth="1"/>
    <col min="3586" max="3586" width="1.85546875" style="20" customWidth="1"/>
    <col min="3587" max="3587" width="15.7109375" style="20" bestFit="1" customWidth="1"/>
    <col min="3588" max="3588" width="1.5703125" style="20" customWidth="1"/>
    <col min="3589" max="3589" width="13.5703125" style="20" customWidth="1"/>
    <col min="3590" max="3590" width="1.28515625" style="20" customWidth="1"/>
    <col min="3591" max="3591" width="11.42578125" style="20" customWidth="1"/>
    <col min="3592" max="3592" width="1.5703125" style="20" customWidth="1"/>
    <col min="3593" max="3593" width="13" style="20" customWidth="1"/>
    <col min="3594" max="3594" width="1.28515625" style="20" customWidth="1"/>
    <col min="3595" max="3595" width="11.5703125" style="20" customWidth="1"/>
    <col min="3596" max="3596" width="1.5703125" style="20" customWidth="1"/>
    <col min="3597" max="3597" width="13.85546875" style="20" customWidth="1"/>
    <col min="3598" max="3598" width="1.28515625" style="20" customWidth="1"/>
    <col min="3599" max="3599" width="13.5703125" style="20" customWidth="1"/>
    <col min="3600" max="3600" width="1.5703125" style="20" customWidth="1"/>
    <col min="3601" max="3601" width="12.42578125" style="20" customWidth="1"/>
    <col min="3602" max="3602" width="1.5703125" style="20" customWidth="1"/>
    <col min="3603" max="3603" width="12.28515625" style="20" customWidth="1"/>
    <col min="3604" max="3604" width="1.28515625" style="20" customWidth="1"/>
    <col min="3605" max="3605" width="11.85546875" style="20" customWidth="1"/>
    <col min="3606" max="3606" width="1" style="20" customWidth="1"/>
    <col min="3607" max="3607" width="13" style="20" customWidth="1"/>
    <col min="3608" max="3608" width="1.5703125" style="20" customWidth="1"/>
    <col min="3609" max="3609" width="14.42578125" style="20" customWidth="1"/>
    <col min="3610" max="3610" width="1.28515625" style="20" customWidth="1"/>
    <col min="3611" max="3611" width="14.85546875" style="20" customWidth="1"/>
    <col min="3612" max="3612" width="0.7109375" style="20" customWidth="1"/>
    <col min="3613" max="3613" width="14.7109375" style="20" customWidth="1"/>
    <col min="3614" max="3614" width="0.5703125" style="20" customWidth="1"/>
    <col min="3615" max="3615" width="15.140625" style="20" customWidth="1"/>
    <col min="3616" max="3616" width="0.7109375" style="20" customWidth="1"/>
    <col min="3617" max="3617" width="13" style="20" customWidth="1"/>
    <col min="3618" max="3618" width="0.5703125" style="20" customWidth="1"/>
    <col min="3619" max="3619" width="15.42578125" style="20" customWidth="1"/>
    <col min="3620" max="3620" width="0.85546875" style="20" customWidth="1"/>
    <col min="3621" max="3621" width="15.5703125" style="20" customWidth="1"/>
    <col min="3622" max="3622" width="0.85546875" style="20" customWidth="1"/>
    <col min="3623" max="3623" width="1.5703125" style="20" customWidth="1"/>
    <col min="3624" max="3624" width="5.28515625" style="20" customWidth="1"/>
    <col min="3625" max="3625" width="78.7109375" style="20" customWidth="1"/>
    <col min="3626" max="3626" width="17.85546875" style="20" customWidth="1"/>
    <col min="3627" max="3840" width="12.7109375" style="20"/>
    <col min="3841" max="3841" width="5" style="20" customWidth="1"/>
    <col min="3842" max="3842" width="1.85546875" style="20" customWidth="1"/>
    <col min="3843" max="3843" width="15.7109375" style="20" bestFit="1" customWidth="1"/>
    <col min="3844" max="3844" width="1.5703125" style="20" customWidth="1"/>
    <col min="3845" max="3845" width="13.5703125" style="20" customWidth="1"/>
    <col min="3846" max="3846" width="1.28515625" style="20" customWidth="1"/>
    <col min="3847" max="3847" width="11.42578125" style="20" customWidth="1"/>
    <col min="3848" max="3848" width="1.5703125" style="20" customWidth="1"/>
    <col min="3849" max="3849" width="13" style="20" customWidth="1"/>
    <col min="3850" max="3850" width="1.28515625" style="20" customWidth="1"/>
    <col min="3851" max="3851" width="11.5703125" style="20" customWidth="1"/>
    <col min="3852" max="3852" width="1.5703125" style="20" customWidth="1"/>
    <col min="3853" max="3853" width="13.85546875" style="20" customWidth="1"/>
    <col min="3854" max="3854" width="1.28515625" style="20" customWidth="1"/>
    <col min="3855" max="3855" width="13.5703125" style="20" customWidth="1"/>
    <col min="3856" max="3856" width="1.5703125" style="20" customWidth="1"/>
    <col min="3857" max="3857" width="12.42578125" style="20" customWidth="1"/>
    <col min="3858" max="3858" width="1.5703125" style="20" customWidth="1"/>
    <col min="3859" max="3859" width="12.28515625" style="20" customWidth="1"/>
    <col min="3860" max="3860" width="1.28515625" style="20" customWidth="1"/>
    <col min="3861" max="3861" width="11.85546875" style="20" customWidth="1"/>
    <col min="3862" max="3862" width="1" style="20" customWidth="1"/>
    <col min="3863" max="3863" width="13" style="20" customWidth="1"/>
    <col min="3864" max="3864" width="1.5703125" style="20" customWidth="1"/>
    <col min="3865" max="3865" width="14.42578125" style="20" customWidth="1"/>
    <col min="3866" max="3866" width="1.28515625" style="20" customWidth="1"/>
    <col min="3867" max="3867" width="14.85546875" style="20" customWidth="1"/>
    <col min="3868" max="3868" width="0.7109375" style="20" customWidth="1"/>
    <col min="3869" max="3869" width="14.7109375" style="20" customWidth="1"/>
    <col min="3870" max="3870" width="0.5703125" style="20" customWidth="1"/>
    <col min="3871" max="3871" width="15.140625" style="20" customWidth="1"/>
    <col min="3872" max="3872" width="0.7109375" style="20" customWidth="1"/>
    <col min="3873" max="3873" width="13" style="20" customWidth="1"/>
    <col min="3874" max="3874" width="0.5703125" style="20" customWidth="1"/>
    <col min="3875" max="3875" width="15.42578125" style="20" customWidth="1"/>
    <col min="3876" max="3876" width="0.85546875" style="20" customWidth="1"/>
    <col min="3877" max="3877" width="15.5703125" style="20" customWidth="1"/>
    <col min="3878" max="3878" width="0.85546875" style="20" customWidth="1"/>
    <col min="3879" max="3879" width="1.5703125" style="20" customWidth="1"/>
    <col min="3880" max="3880" width="5.28515625" style="20" customWidth="1"/>
    <col min="3881" max="3881" width="78.7109375" style="20" customWidth="1"/>
    <col min="3882" max="3882" width="17.85546875" style="20" customWidth="1"/>
    <col min="3883" max="4096" width="12.7109375" style="20"/>
    <col min="4097" max="4097" width="5" style="20" customWidth="1"/>
    <col min="4098" max="4098" width="1.85546875" style="20" customWidth="1"/>
    <col min="4099" max="4099" width="15.7109375" style="20" bestFit="1" customWidth="1"/>
    <col min="4100" max="4100" width="1.5703125" style="20" customWidth="1"/>
    <col min="4101" max="4101" width="13.5703125" style="20" customWidth="1"/>
    <col min="4102" max="4102" width="1.28515625" style="20" customWidth="1"/>
    <col min="4103" max="4103" width="11.42578125" style="20" customWidth="1"/>
    <col min="4104" max="4104" width="1.5703125" style="20" customWidth="1"/>
    <col min="4105" max="4105" width="13" style="20" customWidth="1"/>
    <col min="4106" max="4106" width="1.28515625" style="20" customWidth="1"/>
    <col min="4107" max="4107" width="11.5703125" style="20" customWidth="1"/>
    <col min="4108" max="4108" width="1.5703125" style="20" customWidth="1"/>
    <col min="4109" max="4109" width="13.85546875" style="20" customWidth="1"/>
    <col min="4110" max="4110" width="1.28515625" style="20" customWidth="1"/>
    <col min="4111" max="4111" width="13.5703125" style="20" customWidth="1"/>
    <col min="4112" max="4112" width="1.5703125" style="20" customWidth="1"/>
    <col min="4113" max="4113" width="12.42578125" style="20" customWidth="1"/>
    <col min="4114" max="4114" width="1.5703125" style="20" customWidth="1"/>
    <col min="4115" max="4115" width="12.28515625" style="20" customWidth="1"/>
    <col min="4116" max="4116" width="1.28515625" style="20" customWidth="1"/>
    <col min="4117" max="4117" width="11.85546875" style="20" customWidth="1"/>
    <col min="4118" max="4118" width="1" style="20" customWidth="1"/>
    <col min="4119" max="4119" width="13" style="20" customWidth="1"/>
    <col min="4120" max="4120" width="1.5703125" style="20" customWidth="1"/>
    <col min="4121" max="4121" width="14.42578125" style="20" customWidth="1"/>
    <col min="4122" max="4122" width="1.28515625" style="20" customWidth="1"/>
    <col min="4123" max="4123" width="14.85546875" style="20" customWidth="1"/>
    <col min="4124" max="4124" width="0.7109375" style="20" customWidth="1"/>
    <col min="4125" max="4125" width="14.7109375" style="20" customWidth="1"/>
    <col min="4126" max="4126" width="0.5703125" style="20" customWidth="1"/>
    <col min="4127" max="4127" width="15.140625" style="20" customWidth="1"/>
    <col min="4128" max="4128" width="0.7109375" style="20" customWidth="1"/>
    <col min="4129" max="4129" width="13" style="20" customWidth="1"/>
    <col min="4130" max="4130" width="0.5703125" style="20" customWidth="1"/>
    <col min="4131" max="4131" width="15.42578125" style="20" customWidth="1"/>
    <col min="4132" max="4132" width="0.85546875" style="20" customWidth="1"/>
    <col min="4133" max="4133" width="15.5703125" style="20" customWidth="1"/>
    <col min="4134" max="4134" width="0.85546875" style="20" customWidth="1"/>
    <col min="4135" max="4135" width="1.5703125" style="20" customWidth="1"/>
    <col min="4136" max="4136" width="5.28515625" style="20" customWidth="1"/>
    <col min="4137" max="4137" width="78.7109375" style="20" customWidth="1"/>
    <col min="4138" max="4138" width="17.85546875" style="20" customWidth="1"/>
    <col min="4139" max="4352" width="12.7109375" style="20"/>
    <col min="4353" max="4353" width="5" style="20" customWidth="1"/>
    <col min="4354" max="4354" width="1.85546875" style="20" customWidth="1"/>
    <col min="4355" max="4355" width="15.7109375" style="20" bestFit="1" customWidth="1"/>
    <col min="4356" max="4356" width="1.5703125" style="20" customWidth="1"/>
    <col min="4357" max="4357" width="13.5703125" style="20" customWidth="1"/>
    <col min="4358" max="4358" width="1.28515625" style="20" customWidth="1"/>
    <col min="4359" max="4359" width="11.42578125" style="20" customWidth="1"/>
    <col min="4360" max="4360" width="1.5703125" style="20" customWidth="1"/>
    <col min="4361" max="4361" width="13" style="20" customWidth="1"/>
    <col min="4362" max="4362" width="1.28515625" style="20" customWidth="1"/>
    <col min="4363" max="4363" width="11.5703125" style="20" customWidth="1"/>
    <col min="4364" max="4364" width="1.5703125" style="20" customWidth="1"/>
    <col min="4365" max="4365" width="13.85546875" style="20" customWidth="1"/>
    <col min="4366" max="4366" width="1.28515625" style="20" customWidth="1"/>
    <col min="4367" max="4367" width="13.5703125" style="20" customWidth="1"/>
    <col min="4368" max="4368" width="1.5703125" style="20" customWidth="1"/>
    <col min="4369" max="4369" width="12.42578125" style="20" customWidth="1"/>
    <col min="4370" max="4370" width="1.5703125" style="20" customWidth="1"/>
    <col min="4371" max="4371" width="12.28515625" style="20" customWidth="1"/>
    <col min="4372" max="4372" width="1.28515625" style="20" customWidth="1"/>
    <col min="4373" max="4373" width="11.85546875" style="20" customWidth="1"/>
    <col min="4374" max="4374" width="1" style="20" customWidth="1"/>
    <col min="4375" max="4375" width="13" style="20" customWidth="1"/>
    <col min="4376" max="4376" width="1.5703125" style="20" customWidth="1"/>
    <col min="4377" max="4377" width="14.42578125" style="20" customWidth="1"/>
    <col min="4378" max="4378" width="1.28515625" style="20" customWidth="1"/>
    <col min="4379" max="4379" width="14.85546875" style="20" customWidth="1"/>
    <col min="4380" max="4380" width="0.7109375" style="20" customWidth="1"/>
    <col min="4381" max="4381" width="14.7109375" style="20" customWidth="1"/>
    <col min="4382" max="4382" width="0.5703125" style="20" customWidth="1"/>
    <col min="4383" max="4383" width="15.140625" style="20" customWidth="1"/>
    <col min="4384" max="4384" width="0.7109375" style="20" customWidth="1"/>
    <col min="4385" max="4385" width="13" style="20" customWidth="1"/>
    <col min="4386" max="4386" width="0.5703125" style="20" customWidth="1"/>
    <col min="4387" max="4387" width="15.42578125" style="20" customWidth="1"/>
    <col min="4388" max="4388" width="0.85546875" style="20" customWidth="1"/>
    <col min="4389" max="4389" width="15.5703125" style="20" customWidth="1"/>
    <col min="4390" max="4390" width="0.85546875" style="20" customWidth="1"/>
    <col min="4391" max="4391" width="1.5703125" style="20" customWidth="1"/>
    <col min="4392" max="4392" width="5.28515625" style="20" customWidth="1"/>
    <col min="4393" max="4393" width="78.7109375" style="20" customWidth="1"/>
    <col min="4394" max="4394" width="17.85546875" style="20" customWidth="1"/>
    <col min="4395" max="4608" width="12.7109375" style="20"/>
    <col min="4609" max="4609" width="5" style="20" customWidth="1"/>
    <col min="4610" max="4610" width="1.85546875" style="20" customWidth="1"/>
    <col min="4611" max="4611" width="15.7109375" style="20" bestFit="1" customWidth="1"/>
    <col min="4612" max="4612" width="1.5703125" style="20" customWidth="1"/>
    <col min="4613" max="4613" width="13.5703125" style="20" customWidth="1"/>
    <col min="4614" max="4614" width="1.28515625" style="20" customWidth="1"/>
    <col min="4615" max="4615" width="11.42578125" style="20" customWidth="1"/>
    <col min="4616" max="4616" width="1.5703125" style="20" customWidth="1"/>
    <col min="4617" max="4617" width="13" style="20" customWidth="1"/>
    <col min="4618" max="4618" width="1.28515625" style="20" customWidth="1"/>
    <col min="4619" max="4619" width="11.5703125" style="20" customWidth="1"/>
    <col min="4620" max="4620" width="1.5703125" style="20" customWidth="1"/>
    <col min="4621" max="4621" width="13.85546875" style="20" customWidth="1"/>
    <col min="4622" max="4622" width="1.28515625" style="20" customWidth="1"/>
    <col min="4623" max="4623" width="13.5703125" style="20" customWidth="1"/>
    <col min="4624" max="4624" width="1.5703125" style="20" customWidth="1"/>
    <col min="4625" max="4625" width="12.42578125" style="20" customWidth="1"/>
    <col min="4626" max="4626" width="1.5703125" style="20" customWidth="1"/>
    <col min="4627" max="4627" width="12.28515625" style="20" customWidth="1"/>
    <col min="4628" max="4628" width="1.28515625" style="20" customWidth="1"/>
    <col min="4629" max="4629" width="11.85546875" style="20" customWidth="1"/>
    <col min="4630" max="4630" width="1" style="20" customWidth="1"/>
    <col min="4631" max="4631" width="13" style="20" customWidth="1"/>
    <col min="4632" max="4632" width="1.5703125" style="20" customWidth="1"/>
    <col min="4633" max="4633" width="14.42578125" style="20" customWidth="1"/>
    <col min="4634" max="4634" width="1.28515625" style="20" customWidth="1"/>
    <col min="4635" max="4635" width="14.85546875" style="20" customWidth="1"/>
    <col min="4636" max="4636" width="0.7109375" style="20" customWidth="1"/>
    <col min="4637" max="4637" width="14.7109375" style="20" customWidth="1"/>
    <col min="4638" max="4638" width="0.5703125" style="20" customWidth="1"/>
    <col min="4639" max="4639" width="15.140625" style="20" customWidth="1"/>
    <col min="4640" max="4640" width="0.7109375" style="20" customWidth="1"/>
    <col min="4641" max="4641" width="13" style="20" customWidth="1"/>
    <col min="4642" max="4642" width="0.5703125" style="20" customWidth="1"/>
    <col min="4643" max="4643" width="15.42578125" style="20" customWidth="1"/>
    <col min="4644" max="4644" width="0.85546875" style="20" customWidth="1"/>
    <col min="4645" max="4645" width="15.5703125" style="20" customWidth="1"/>
    <col min="4646" max="4646" width="0.85546875" style="20" customWidth="1"/>
    <col min="4647" max="4647" width="1.5703125" style="20" customWidth="1"/>
    <col min="4648" max="4648" width="5.28515625" style="20" customWidth="1"/>
    <col min="4649" max="4649" width="78.7109375" style="20" customWidth="1"/>
    <col min="4650" max="4650" width="17.85546875" style="20" customWidth="1"/>
    <col min="4651" max="4864" width="12.7109375" style="20"/>
    <col min="4865" max="4865" width="5" style="20" customWidth="1"/>
    <col min="4866" max="4866" width="1.85546875" style="20" customWidth="1"/>
    <col min="4867" max="4867" width="15.7109375" style="20" bestFit="1" customWidth="1"/>
    <col min="4868" max="4868" width="1.5703125" style="20" customWidth="1"/>
    <col min="4869" max="4869" width="13.5703125" style="20" customWidth="1"/>
    <col min="4870" max="4870" width="1.28515625" style="20" customWidth="1"/>
    <col min="4871" max="4871" width="11.42578125" style="20" customWidth="1"/>
    <col min="4872" max="4872" width="1.5703125" style="20" customWidth="1"/>
    <col min="4873" max="4873" width="13" style="20" customWidth="1"/>
    <col min="4874" max="4874" width="1.28515625" style="20" customWidth="1"/>
    <col min="4875" max="4875" width="11.5703125" style="20" customWidth="1"/>
    <col min="4876" max="4876" width="1.5703125" style="20" customWidth="1"/>
    <col min="4877" max="4877" width="13.85546875" style="20" customWidth="1"/>
    <col min="4878" max="4878" width="1.28515625" style="20" customWidth="1"/>
    <col min="4879" max="4879" width="13.5703125" style="20" customWidth="1"/>
    <col min="4880" max="4880" width="1.5703125" style="20" customWidth="1"/>
    <col min="4881" max="4881" width="12.42578125" style="20" customWidth="1"/>
    <col min="4882" max="4882" width="1.5703125" style="20" customWidth="1"/>
    <col min="4883" max="4883" width="12.28515625" style="20" customWidth="1"/>
    <col min="4884" max="4884" width="1.28515625" style="20" customWidth="1"/>
    <col min="4885" max="4885" width="11.85546875" style="20" customWidth="1"/>
    <col min="4886" max="4886" width="1" style="20" customWidth="1"/>
    <col min="4887" max="4887" width="13" style="20" customWidth="1"/>
    <col min="4888" max="4888" width="1.5703125" style="20" customWidth="1"/>
    <col min="4889" max="4889" width="14.42578125" style="20" customWidth="1"/>
    <col min="4890" max="4890" width="1.28515625" style="20" customWidth="1"/>
    <col min="4891" max="4891" width="14.85546875" style="20" customWidth="1"/>
    <col min="4892" max="4892" width="0.7109375" style="20" customWidth="1"/>
    <col min="4893" max="4893" width="14.7109375" style="20" customWidth="1"/>
    <col min="4894" max="4894" width="0.5703125" style="20" customWidth="1"/>
    <col min="4895" max="4895" width="15.140625" style="20" customWidth="1"/>
    <col min="4896" max="4896" width="0.7109375" style="20" customWidth="1"/>
    <col min="4897" max="4897" width="13" style="20" customWidth="1"/>
    <col min="4898" max="4898" width="0.5703125" style="20" customWidth="1"/>
    <col min="4899" max="4899" width="15.42578125" style="20" customWidth="1"/>
    <col min="4900" max="4900" width="0.85546875" style="20" customWidth="1"/>
    <col min="4901" max="4901" width="15.5703125" style="20" customWidth="1"/>
    <col min="4902" max="4902" width="0.85546875" style="20" customWidth="1"/>
    <col min="4903" max="4903" width="1.5703125" style="20" customWidth="1"/>
    <col min="4904" max="4904" width="5.28515625" style="20" customWidth="1"/>
    <col min="4905" max="4905" width="78.7109375" style="20" customWidth="1"/>
    <col min="4906" max="4906" width="17.85546875" style="20" customWidth="1"/>
    <col min="4907" max="5120" width="12.7109375" style="20"/>
    <col min="5121" max="5121" width="5" style="20" customWidth="1"/>
    <col min="5122" max="5122" width="1.85546875" style="20" customWidth="1"/>
    <col min="5123" max="5123" width="15.7109375" style="20" bestFit="1" customWidth="1"/>
    <col min="5124" max="5124" width="1.5703125" style="20" customWidth="1"/>
    <col min="5125" max="5125" width="13.5703125" style="20" customWidth="1"/>
    <col min="5126" max="5126" width="1.28515625" style="20" customWidth="1"/>
    <col min="5127" max="5127" width="11.42578125" style="20" customWidth="1"/>
    <col min="5128" max="5128" width="1.5703125" style="20" customWidth="1"/>
    <col min="5129" max="5129" width="13" style="20" customWidth="1"/>
    <col min="5130" max="5130" width="1.28515625" style="20" customWidth="1"/>
    <col min="5131" max="5131" width="11.5703125" style="20" customWidth="1"/>
    <col min="5132" max="5132" width="1.5703125" style="20" customWidth="1"/>
    <col min="5133" max="5133" width="13.85546875" style="20" customWidth="1"/>
    <col min="5134" max="5134" width="1.28515625" style="20" customWidth="1"/>
    <col min="5135" max="5135" width="13.5703125" style="20" customWidth="1"/>
    <col min="5136" max="5136" width="1.5703125" style="20" customWidth="1"/>
    <col min="5137" max="5137" width="12.42578125" style="20" customWidth="1"/>
    <col min="5138" max="5138" width="1.5703125" style="20" customWidth="1"/>
    <col min="5139" max="5139" width="12.28515625" style="20" customWidth="1"/>
    <col min="5140" max="5140" width="1.28515625" style="20" customWidth="1"/>
    <col min="5141" max="5141" width="11.85546875" style="20" customWidth="1"/>
    <col min="5142" max="5142" width="1" style="20" customWidth="1"/>
    <col min="5143" max="5143" width="13" style="20" customWidth="1"/>
    <col min="5144" max="5144" width="1.5703125" style="20" customWidth="1"/>
    <col min="5145" max="5145" width="14.42578125" style="20" customWidth="1"/>
    <col min="5146" max="5146" width="1.28515625" style="20" customWidth="1"/>
    <col min="5147" max="5147" width="14.85546875" style="20" customWidth="1"/>
    <col min="5148" max="5148" width="0.7109375" style="20" customWidth="1"/>
    <col min="5149" max="5149" width="14.7109375" style="20" customWidth="1"/>
    <col min="5150" max="5150" width="0.5703125" style="20" customWidth="1"/>
    <col min="5151" max="5151" width="15.140625" style="20" customWidth="1"/>
    <col min="5152" max="5152" width="0.7109375" style="20" customWidth="1"/>
    <col min="5153" max="5153" width="13" style="20" customWidth="1"/>
    <col min="5154" max="5154" width="0.5703125" style="20" customWidth="1"/>
    <col min="5155" max="5155" width="15.42578125" style="20" customWidth="1"/>
    <col min="5156" max="5156" width="0.85546875" style="20" customWidth="1"/>
    <col min="5157" max="5157" width="15.5703125" style="20" customWidth="1"/>
    <col min="5158" max="5158" width="0.85546875" style="20" customWidth="1"/>
    <col min="5159" max="5159" width="1.5703125" style="20" customWidth="1"/>
    <col min="5160" max="5160" width="5.28515625" style="20" customWidth="1"/>
    <col min="5161" max="5161" width="78.7109375" style="20" customWidth="1"/>
    <col min="5162" max="5162" width="17.85546875" style="20" customWidth="1"/>
    <col min="5163" max="5376" width="12.7109375" style="20"/>
    <col min="5377" max="5377" width="5" style="20" customWidth="1"/>
    <col min="5378" max="5378" width="1.85546875" style="20" customWidth="1"/>
    <col min="5379" max="5379" width="15.7109375" style="20" bestFit="1" customWidth="1"/>
    <col min="5380" max="5380" width="1.5703125" style="20" customWidth="1"/>
    <col min="5381" max="5381" width="13.5703125" style="20" customWidth="1"/>
    <col min="5382" max="5382" width="1.28515625" style="20" customWidth="1"/>
    <col min="5383" max="5383" width="11.42578125" style="20" customWidth="1"/>
    <col min="5384" max="5384" width="1.5703125" style="20" customWidth="1"/>
    <col min="5385" max="5385" width="13" style="20" customWidth="1"/>
    <col min="5386" max="5386" width="1.28515625" style="20" customWidth="1"/>
    <col min="5387" max="5387" width="11.5703125" style="20" customWidth="1"/>
    <col min="5388" max="5388" width="1.5703125" style="20" customWidth="1"/>
    <col min="5389" max="5389" width="13.85546875" style="20" customWidth="1"/>
    <col min="5390" max="5390" width="1.28515625" style="20" customWidth="1"/>
    <col min="5391" max="5391" width="13.5703125" style="20" customWidth="1"/>
    <col min="5392" max="5392" width="1.5703125" style="20" customWidth="1"/>
    <col min="5393" max="5393" width="12.42578125" style="20" customWidth="1"/>
    <col min="5394" max="5394" width="1.5703125" style="20" customWidth="1"/>
    <col min="5395" max="5395" width="12.28515625" style="20" customWidth="1"/>
    <col min="5396" max="5396" width="1.28515625" style="20" customWidth="1"/>
    <col min="5397" max="5397" width="11.85546875" style="20" customWidth="1"/>
    <col min="5398" max="5398" width="1" style="20" customWidth="1"/>
    <col min="5399" max="5399" width="13" style="20" customWidth="1"/>
    <col min="5400" max="5400" width="1.5703125" style="20" customWidth="1"/>
    <col min="5401" max="5401" width="14.42578125" style="20" customWidth="1"/>
    <col min="5402" max="5402" width="1.28515625" style="20" customWidth="1"/>
    <col min="5403" max="5403" width="14.85546875" style="20" customWidth="1"/>
    <col min="5404" max="5404" width="0.7109375" style="20" customWidth="1"/>
    <col min="5405" max="5405" width="14.7109375" style="20" customWidth="1"/>
    <col min="5406" max="5406" width="0.5703125" style="20" customWidth="1"/>
    <col min="5407" max="5407" width="15.140625" style="20" customWidth="1"/>
    <col min="5408" max="5408" width="0.7109375" style="20" customWidth="1"/>
    <col min="5409" max="5409" width="13" style="20" customWidth="1"/>
    <col min="5410" max="5410" width="0.5703125" style="20" customWidth="1"/>
    <col min="5411" max="5411" width="15.42578125" style="20" customWidth="1"/>
    <col min="5412" max="5412" width="0.85546875" style="20" customWidth="1"/>
    <col min="5413" max="5413" width="15.5703125" style="20" customWidth="1"/>
    <col min="5414" max="5414" width="0.85546875" style="20" customWidth="1"/>
    <col min="5415" max="5415" width="1.5703125" style="20" customWidth="1"/>
    <col min="5416" max="5416" width="5.28515625" style="20" customWidth="1"/>
    <col min="5417" max="5417" width="78.7109375" style="20" customWidth="1"/>
    <col min="5418" max="5418" width="17.85546875" style="20" customWidth="1"/>
    <col min="5419" max="5632" width="12.7109375" style="20"/>
    <col min="5633" max="5633" width="5" style="20" customWidth="1"/>
    <col min="5634" max="5634" width="1.85546875" style="20" customWidth="1"/>
    <col min="5635" max="5635" width="15.7109375" style="20" bestFit="1" customWidth="1"/>
    <col min="5636" max="5636" width="1.5703125" style="20" customWidth="1"/>
    <col min="5637" max="5637" width="13.5703125" style="20" customWidth="1"/>
    <col min="5638" max="5638" width="1.28515625" style="20" customWidth="1"/>
    <col min="5639" max="5639" width="11.42578125" style="20" customWidth="1"/>
    <col min="5640" max="5640" width="1.5703125" style="20" customWidth="1"/>
    <col min="5641" max="5641" width="13" style="20" customWidth="1"/>
    <col min="5642" max="5642" width="1.28515625" style="20" customWidth="1"/>
    <col min="5643" max="5643" width="11.5703125" style="20" customWidth="1"/>
    <col min="5644" max="5644" width="1.5703125" style="20" customWidth="1"/>
    <col min="5645" max="5645" width="13.85546875" style="20" customWidth="1"/>
    <col min="5646" max="5646" width="1.28515625" style="20" customWidth="1"/>
    <col min="5647" max="5647" width="13.5703125" style="20" customWidth="1"/>
    <col min="5648" max="5648" width="1.5703125" style="20" customWidth="1"/>
    <col min="5649" max="5649" width="12.42578125" style="20" customWidth="1"/>
    <col min="5650" max="5650" width="1.5703125" style="20" customWidth="1"/>
    <col min="5651" max="5651" width="12.28515625" style="20" customWidth="1"/>
    <col min="5652" max="5652" width="1.28515625" style="20" customWidth="1"/>
    <col min="5653" max="5653" width="11.85546875" style="20" customWidth="1"/>
    <col min="5654" max="5654" width="1" style="20" customWidth="1"/>
    <col min="5655" max="5655" width="13" style="20" customWidth="1"/>
    <col min="5656" max="5656" width="1.5703125" style="20" customWidth="1"/>
    <col min="5657" max="5657" width="14.42578125" style="20" customWidth="1"/>
    <col min="5658" max="5658" width="1.28515625" style="20" customWidth="1"/>
    <col min="5659" max="5659" width="14.85546875" style="20" customWidth="1"/>
    <col min="5660" max="5660" width="0.7109375" style="20" customWidth="1"/>
    <col min="5661" max="5661" width="14.7109375" style="20" customWidth="1"/>
    <col min="5662" max="5662" width="0.5703125" style="20" customWidth="1"/>
    <col min="5663" max="5663" width="15.140625" style="20" customWidth="1"/>
    <col min="5664" max="5664" width="0.7109375" style="20" customWidth="1"/>
    <col min="5665" max="5665" width="13" style="20" customWidth="1"/>
    <col min="5666" max="5666" width="0.5703125" style="20" customWidth="1"/>
    <col min="5667" max="5667" width="15.42578125" style="20" customWidth="1"/>
    <col min="5668" max="5668" width="0.85546875" style="20" customWidth="1"/>
    <col min="5669" max="5669" width="15.5703125" style="20" customWidth="1"/>
    <col min="5670" max="5670" width="0.85546875" style="20" customWidth="1"/>
    <col min="5671" max="5671" width="1.5703125" style="20" customWidth="1"/>
    <col min="5672" max="5672" width="5.28515625" style="20" customWidth="1"/>
    <col min="5673" max="5673" width="78.7109375" style="20" customWidth="1"/>
    <col min="5674" max="5674" width="17.85546875" style="20" customWidth="1"/>
    <col min="5675" max="5888" width="12.7109375" style="20"/>
    <col min="5889" max="5889" width="5" style="20" customWidth="1"/>
    <col min="5890" max="5890" width="1.85546875" style="20" customWidth="1"/>
    <col min="5891" max="5891" width="15.7109375" style="20" bestFit="1" customWidth="1"/>
    <col min="5892" max="5892" width="1.5703125" style="20" customWidth="1"/>
    <col min="5893" max="5893" width="13.5703125" style="20" customWidth="1"/>
    <col min="5894" max="5894" width="1.28515625" style="20" customWidth="1"/>
    <col min="5895" max="5895" width="11.42578125" style="20" customWidth="1"/>
    <col min="5896" max="5896" width="1.5703125" style="20" customWidth="1"/>
    <col min="5897" max="5897" width="13" style="20" customWidth="1"/>
    <col min="5898" max="5898" width="1.28515625" style="20" customWidth="1"/>
    <col min="5899" max="5899" width="11.5703125" style="20" customWidth="1"/>
    <col min="5900" max="5900" width="1.5703125" style="20" customWidth="1"/>
    <col min="5901" max="5901" width="13.85546875" style="20" customWidth="1"/>
    <col min="5902" max="5902" width="1.28515625" style="20" customWidth="1"/>
    <col min="5903" max="5903" width="13.5703125" style="20" customWidth="1"/>
    <col min="5904" max="5904" width="1.5703125" style="20" customWidth="1"/>
    <col min="5905" max="5905" width="12.42578125" style="20" customWidth="1"/>
    <col min="5906" max="5906" width="1.5703125" style="20" customWidth="1"/>
    <col min="5907" max="5907" width="12.28515625" style="20" customWidth="1"/>
    <col min="5908" max="5908" width="1.28515625" style="20" customWidth="1"/>
    <col min="5909" max="5909" width="11.85546875" style="20" customWidth="1"/>
    <col min="5910" max="5910" width="1" style="20" customWidth="1"/>
    <col min="5911" max="5911" width="13" style="20" customWidth="1"/>
    <col min="5912" max="5912" width="1.5703125" style="20" customWidth="1"/>
    <col min="5913" max="5913" width="14.42578125" style="20" customWidth="1"/>
    <col min="5914" max="5914" width="1.28515625" style="20" customWidth="1"/>
    <col min="5915" max="5915" width="14.85546875" style="20" customWidth="1"/>
    <col min="5916" max="5916" width="0.7109375" style="20" customWidth="1"/>
    <col min="5917" max="5917" width="14.7109375" style="20" customWidth="1"/>
    <col min="5918" max="5918" width="0.5703125" style="20" customWidth="1"/>
    <col min="5919" max="5919" width="15.140625" style="20" customWidth="1"/>
    <col min="5920" max="5920" width="0.7109375" style="20" customWidth="1"/>
    <col min="5921" max="5921" width="13" style="20" customWidth="1"/>
    <col min="5922" max="5922" width="0.5703125" style="20" customWidth="1"/>
    <col min="5923" max="5923" width="15.42578125" style="20" customWidth="1"/>
    <col min="5924" max="5924" width="0.85546875" style="20" customWidth="1"/>
    <col min="5925" max="5925" width="15.5703125" style="20" customWidth="1"/>
    <col min="5926" max="5926" width="0.85546875" style="20" customWidth="1"/>
    <col min="5927" max="5927" width="1.5703125" style="20" customWidth="1"/>
    <col min="5928" max="5928" width="5.28515625" style="20" customWidth="1"/>
    <col min="5929" max="5929" width="78.7109375" style="20" customWidth="1"/>
    <col min="5930" max="5930" width="17.85546875" style="20" customWidth="1"/>
    <col min="5931" max="6144" width="12.7109375" style="20"/>
    <col min="6145" max="6145" width="5" style="20" customWidth="1"/>
    <col min="6146" max="6146" width="1.85546875" style="20" customWidth="1"/>
    <col min="6147" max="6147" width="15.7109375" style="20" bestFit="1" customWidth="1"/>
    <col min="6148" max="6148" width="1.5703125" style="20" customWidth="1"/>
    <col min="6149" max="6149" width="13.5703125" style="20" customWidth="1"/>
    <col min="6150" max="6150" width="1.28515625" style="20" customWidth="1"/>
    <col min="6151" max="6151" width="11.42578125" style="20" customWidth="1"/>
    <col min="6152" max="6152" width="1.5703125" style="20" customWidth="1"/>
    <col min="6153" max="6153" width="13" style="20" customWidth="1"/>
    <col min="6154" max="6154" width="1.28515625" style="20" customWidth="1"/>
    <col min="6155" max="6155" width="11.5703125" style="20" customWidth="1"/>
    <col min="6156" max="6156" width="1.5703125" style="20" customWidth="1"/>
    <col min="6157" max="6157" width="13.85546875" style="20" customWidth="1"/>
    <col min="6158" max="6158" width="1.28515625" style="20" customWidth="1"/>
    <col min="6159" max="6159" width="13.5703125" style="20" customWidth="1"/>
    <col min="6160" max="6160" width="1.5703125" style="20" customWidth="1"/>
    <col min="6161" max="6161" width="12.42578125" style="20" customWidth="1"/>
    <col min="6162" max="6162" width="1.5703125" style="20" customWidth="1"/>
    <col min="6163" max="6163" width="12.28515625" style="20" customWidth="1"/>
    <col min="6164" max="6164" width="1.28515625" style="20" customWidth="1"/>
    <col min="6165" max="6165" width="11.85546875" style="20" customWidth="1"/>
    <col min="6166" max="6166" width="1" style="20" customWidth="1"/>
    <col min="6167" max="6167" width="13" style="20" customWidth="1"/>
    <col min="6168" max="6168" width="1.5703125" style="20" customWidth="1"/>
    <col min="6169" max="6169" width="14.42578125" style="20" customWidth="1"/>
    <col min="6170" max="6170" width="1.28515625" style="20" customWidth="1"/>
    <col min="6171" max="6171" width="14.85546875" style="20" customWidth="1"/>
    <col min="6172" max="6172" width="0.7109375" style="20" customWidth="1"/>
    <col min="6173" max="6173" width="14.7109375" style="20" customWidth="1"/>
    <col min="6174" max="6174" width="0.5703125" style="20" customWidth="1"/>
    <col min="6175" max="6175" width="15.140625" style="20" customWidth="1"/>
    <col min="6176" max="6176" width="0.7109375" style="20" customWidth="1"/>
    <col min="6177" max="6177" width="13" style="20" customWidth="1"/>
    <col min="6178" max="6178" width="0.5703125" style="20" customWidth="1"/>
    <col min="6179" max="6179" width="15.42578125" style="20" customWidth="1"/>
    <col min="6180" max="6180" width="0.85546875" style="20" customWidth="1"/>
    <col min="6181" max="6181" width="15.5703125" style="20" customWidth="1"/>
    <col min="6182" max="6182" width="0.85546875" style="20" customWidth="1"/>
    <col min="6183" max="6183" width="1.5703125" style="20" customWidth="1"/>
    <col min="6184" max="6184" width="5.28515625" style="20" customWidth="1"/>
    <col min="6185" max="6185" width="78.7109375" style="20" customWidth="1"/>
    <col min="6186" max="6186" width="17.85546875" style="20" customWidth="1"/>
    <col min="6187" max="6400" width="12.7109375" style="20"/>
    <col min="6401" max="6401" width="5" style="20" customWidth="1"/>
    <col min="6402" max="6402" width="1.85546875" style="20" customWidth="1"/>
    <col min="6403" max="6403" width="15.7109375" style="20" bestFit="1" customWidth="1"/>
    <col min="6404" max="6404" width="1.5703125" style="20" customWidth="1"/>
    <col min="6405" max="6405" width="13.5703125" style="20" customWidth="1"/>
    <col min="6406" max="6406" width="1.28515625" style="20" customWidth="1"/>
    <col min="6407" max="6407" width="11.42578125" style="20" customWidth="1"/>
    <col min="6408" max="6408" width="1.5703125" style="20" customWidth="1"/>
    <col min="6409" max="6409" width="13" style="20" customWidth="1"/>
    <col min="6410" max="6410" width="1.28515625" style="20" customWidth="1"/>
    <col min="6411" max="6411" width="11.5703125" style="20" customWidth="1"/>
    <col min="6412" max="6412" width="1.5703125" style="20" customWidth="1"/>
    <col min="6413" max="6413" width="13.85546875" style="20" customWidth="1"/>
    <col min="6414" max="6414" width="1.28515625" style="20" customWidth="1"/>
    <col min="6415" max="6415" width="13.5703125" style="20" customWidth="1"/>
    <col min="6416" max="6416" width="1.5703125" style="20" customWidth="1"/>
    <col min="6417" max="6417" width="12.42578125" style="20" customWidth="1"/>
    <col min="6418" max="6418" width="1.5703125" style="20" customWidth="1"/>
    <col min="6419" max="6419" width="12.28515625" style="20" customWidth="1"/>
    <col min="6420" max="6420" width="1.28515625" style="20" customWidth="1"/>
    <col min="6421" max="6421" width="11.85546875" style="20" customWidth="1"/>
    <col min="6422" max="6422" width="1" style="20" customWidth="1"/>
    <col min="6423" max="6423" width="13" style="20" customWidth="1"/>
    <col min="6424" max="6424" width="1.5703125" style="20" customWidth="1"/>
    <col min="6425" max="6425" width="14.42578125" style="20" customWidth="1"/>
    <col min="6426" max="6426" width="1.28515625" style="20" customWidth="1"/>
    <col min="6427" max="6427" width="14.85546875" style="20" customWidth="1"/>
    <col min="6428" max="6428" width="0.7109375" style="20" customWidth="1"/>
    <col min="6429" max="6429" width="14.7109375" style="20" customWidth="1"/>
    <col min="6430" max="6430" width="0.5703125" style="20" customWidth="1"/>
    <col min="6431" max="6431" width="15.140625" style="20" customWidth="1"/>
    <col min="6432" max="6432" width="0.7109375" style="20" customWidth="1"/>
    <col min="6433" max="6433" width="13" style="20" customWidth="1"/>
    <col min="6434" max="6434" width="0.5703125" style="20" customWidth="1"/>
    <col min="6435" max="6435" width="15.42578125" style="20" customWidth="1"/>
    <col min="6436" max="6436" width="0.85546875" style="20" customWidth="1"/>
    <col min="6437" max="6437" width="15.5703125" style="20" customWidth="1"/>
    <col min="6438" max="6438" width="0.85546875" style="20" customWidth="1"/>
    <col min="6439" max="6439" width="1.5703125" style="20" customWidth="1"/>
    <col min="6440" max="6440" width="5.28515625" style="20" customWidth="1"/>
    <col min="6441" max="6441" width="78.7109375" style="20" customWidth="1"/>
    <col min="6442" max="6442" width="17.85546875" style="20" customWidth="1"/>
    <col min="6443" max="6656" width="12.7109375" style="20"/>
    <col min="6657" max="6657" width="5" style="20" customWidth="1"/>
    <col min="6658" max="6658" width="1.85546875" style="20" customWidth="1"/>
    <col min="6659" max="6659" width="15.7109375" style="20" bestFit="1" customWidth="1"/>
    <col min="6660" max="6660" width="1.5703125" style="20" customWidth="1"/>
    <col min="6661" max="6661" width="13.5703125" style="20" customWidth="1"/>
    <col min="6662" max="6662" width="1.28515625" style="20" customWidth="1"/>
    <col min="6663" max="6663" width="11.42578125" style="20" customWidth="1"/>
    <col min="6664" max="6664" width="1.5703125" style="20" customWidth="1"/>
    <col min="6665" max="6665" width="13" style="20" customWidth="1"/>
    <col min="6666" max="6666" width="1.28515625" style="20" customWidth="1"/>
    <col min="6667" max="6667" width="11.5703125" style="20" customWidth="1"/>
    <col min="6668" max="6668" width="1.5703125" style="20" customWidth="1"/>
    <col min="6669" max="6669" width="13.85546875" style="20" customWidth="1"/>
    <col min="6670" max="6670" width="1.28515625" style="20" customWidth="1"/>
    <col min="6671" max="6671" width="13.5703125" style="20" customWidth="1"/>
    <col min="6672" max="6672" width="1.5703125" style="20" customWidth="1"/>
    <col min="6673" max="6673" width="12.42578125" style="20" customWidth="1"/>
    <col min="6674" max="6674" width="1.5703125" style="20" customWidth="1"/>
    <col min="6675" max="6675" width="12.28515625" style="20" customWidth="1"/>
    <col min="6676" max="6676" width="1.28515625" style="20" customWidth="1"/>
    <col min="6677" max="6677" width="11.85546875" style="20" customWidth="1"/>
    <col min="6678" max="6678" width="1" style="20" customWidth="1"/>
    <col min="6679" max="6679" width="13" style="20" customWidth="1"/>
    <col min="6680" max="6680" width="1.5703125" style="20" customWidth="1"/>
    <col min="6681" max="6681" width="14.42578125" style="20" customWidth="1"/>
    <col min="6682" max="6682" width="1.28515625" style="20" customWidth="1"/>
    <col min="6683" max="6683" width="14.85546875" style="20" customWidth="1"/>
    <col min="6684" max="6684" width="0.7109375" style="20" customWidth="1"/>
    <col min="6685" max="6685" width="14.7109375" style="20" customWidth="1"/>
    <col min="6686" max="6686" width="0.5703125" style="20" customWidth="1"/>
    <col min="6687" max="6687" width="15.140625" style="20" customWidth="1"/>
    <col min="6688" max="6688" width="0.7109375" style="20" customWidth="1"/>
    <col min="6689" max="6689" width="13" style="20" customWidth="1"/>
    <col min="6690" max="6690" width="0.5703125" style="20" customWidth="1"/>
    <col min="6691" max="6691" width="15.42578125" style="20" customWidth="1"/>
    <col min="6692" max="6692" width="0.85546875" style="20" customWidth="1"/>
    <col min="6693" max="6693" width="15.5703125" style="20" customWidth="1"/>
    <col min="6694" max="6694" width="0.85546875" style="20" customWidth="1"/>
    <col min="6695" max="6695" width="1.5703125" style="20" customWidth="1"/>
    <col min="6696" max="6696" width="5.28515625" style="20" customWidth="1"/>
    <col min="6697" max="6697" width="78.7109375" style="20" customWidth="1"/>
    <col min="6698" max="6698" width="17.85546875" style="20" customWidth="1"/>
    <col min="6699" max="6912" width="12.7109375" style="20"/>
    <col min="6913" max="6913" width="5" style="20" customWidth="1"/>
    <col min="6914" max="6914" width="1.85546875" style="20" customWidth="1"/>
    <col min="6915" max="6915" width="15.7109375" style="20" bestFit="1" customWidth="1"/>
    <col min="6916" max="6916" width="1.5703125" style="20" customWidth="1"/>
    <col min="6917" max="6917" width="13.5703125" style="20" customWidth="1"/>
    <col min="6918" max="6918" width="1.28515625" style="20" customWidth="1"/>
    <col min="6919" max="6919" width="11.42578125" style="20" customWidth="1"/>
    <col min="6920" max="6920" width="1.5703125" style="20" customWidth="1"/>
    <col min="6921" max="6921" width="13" style="20" customWidth="1"/>
    <col min="6922" max="6922" width="1.28515625" style="20" customWidth="1"/>
    <col min="6923" max="6923" width="11.5703125" style="20" customWidth="1"/>
    <col min="6924" max="6924" width="1.5703125" style="20" customWidth="1"/>
    <col min="6925" max="6925" width="13.85546875" style="20" customWidth="1"/>
    <col min="6926" max="6926" width="1.28515625" style="20" customWidth="1"/>
    <col min="6927" max="6927" width="13.5703125" style="20" customWidth="1"/>
    <col min="6928" max="6928" width="1.5703125" style="20" customWidth="1"/>
    <col min="6929" max="6929" width="12.42578125" style="20" customWidth="1"/>
    <col min="6930" max="6930" width="1.5703125" style="20" customWidth="1"/>
    <col min="6931" max="6931" width="12.28515625" style="20" customWidth="1"/>
    <col min="6932" max="6932" width="1.28515625" style="20" customWidth="1"/>
    <col min="6933" max="6933" width="11.85546875" style="20" customWidth="1"/>
    <col min="6934" max="6934" width="1" style="20" customWidth="1"/>
    <col min="6935" max="6935" width="13" style="20" customWidth="1"/>
    <col min="6936" max="6936" width="1.5703125" style="20" customWidth="1"/>
    <col min="6937" max="6937" width="14.42578125" style="20" customWidth="1"/>
    <col min="6938" max="6938" width="1.28515625" style="20" customWidth="1"/>
    <col min="6939" max="6939" width="14.85546875" style="20" customWidth="1"/>
    <col min="6940" max="6940" width="0.7109375" style="20" customWidth="1"/>
    <col min="6941" max="6941" width="14.7109375" style="20" customWidth="1"/>
    <col min="6942" max="6942" width="0.5703125" style="20" customWidth="1"/>
    <col min="6943" max="6943" width="15.140625" style="20" customWidth="1"/>
    <col min="6944" max="6944" width="0.7109375" style="20" customWidth="1"/>
    <col min="6945" max="6945" width="13" style="20" customWidth="1"/>
    <col min="6946" max="6946" width="0.5703125" style="20" customWidth="1"/>
    <col min="6947" max="6947" width="15.42578125" style="20" customWidth="1"/>
    <col min="6948" max="6948" width="0.85546875" style="20" customWidth="1"/>
    <col min="6949" max="6949" width="15.5703125" style="20" customWidth="1"/>
    <col min="6950" max="6950" width="0.85546875" style="20" customWidth="1"/>
    <col min="6951" max="6951" width="1.5703125" style="20" customWidth="1"/>
    <col min="6952" max="6952" width="5.28515625" style="20" customWidth="1"/>
    <col min="6953" max="6953" width="78.7109375" style="20" customWidth="1"/>
    <col min="6954" max="6954" width="17.85546875" style="20" customWidth="1"/>
    <col min="6955" max="7168" width="12.7109375" style="20"/>
    <col min="7169" max="7169" width="5" style="20" customWidth="1"/>
    <col min="7170" max="7170" width="1.85546875" style="20" customWidth="1"/>
    <col min="7171" max="7171" width="15.7109375" style="20" bestFit="1" customWidth="1"/>
    <col min="7172" max="7172" width="1.5703125" style="20" customWidth="1"/>
    <col min="7173" max="7173" width="13.5703125" style="20" customWidth="1"/>
    <col min="7174" max="7174" width="1.28515625" style="20" customWidth="1"/>
    <col min="7175" max="7175" width="11.42578125" style="20" customWidth="1"/>
    <col min="7176" max="7176" width="1.5703125" style="20" customWidth="1"/>
    <col min="7177" max="7177" width="13" style="20" customWidth="1"/>
    <col min="7178" max="7178" width="1.28515625" style="20" customWidth="1"/>
    <col min="7179" max="7179" width="11.5703125" style="20" customWidth="1"/>
    <col min="7180" max="7180" width="1.5703125" style="20" customWidth="1"/>
    <col min="7181" max="7181" width="13.85546875" style="20" customWidth="1"/>
    <col min="7182" max="7182" width="1.28515625" style="20" customWidth="1"/>
    <col min="7183" max="7183" width="13.5703125" style="20" customWidth="1"/>
    <col min="7184" max="7184" width="1.5703125" style="20" customWidth="1"/>
    <col min="7185" max="7185" width="12.42578125" style="20" customWidth="1"/>
    <col min="7186" max="7186" width="1.5703125" style="20" customWidth="1"/>
    <col min="7187" max="7187" width="12.28515625" style="20" customWidth="1"/>
    <col min="7188" max="7188" width="1.28515625" style="20" customWidth="1"/>
    <col min="7189" max="7189" width="11.85546875" style="20" customWidth="1"/>
    <col min="7190" max="7190" width="1" style="20" customWidth="1"/>
    <col min="7191" max="7191" width="13" style="20" customWidth="1"/>
    <col min="7192" max="7192" width="1.5703125" style="20" customWidth="1"/>
    <col min="7193" max="7193" width="14.42578125" style="20" customWidth="1"/>
    <col min="7194" max="7194" width="1.28515625" style="20" customWidth="1"/>
    <col min="7195" max="7195" width="14.85546875" style="20" customWidth="1"/>
    <col min="7196" max="7196" width="0.7109375" style="20" customWidth="1"/>
    <col min="7197" max="7197" width="14.7109375" style="20" customWidth="1"/>
    <col min="7198" max="7198" width="0.5703125" style="20" customWidth="1"/>
    <col min="7199" max="7199" width="15.140625" style="20" customWidth="1"/>
    <col min="7200" max="7200" width="0.7109375" style="20" customWidth="1"/>
    <col min="7201" max="7201" width="13" style="20" customWidth="1"/>
    <col min="7202" max="7202" width="0.5703125" style="20" customWidth="1"/>
    <col min="7203" max="7203" width="15.42578125" style="20" customWidth="1"/>
    <col min="7204" max="7204" width="0.85546875" style="20" customWidth="1"/>
    <col min="7205" max="7205" width="15.5703125" style="20" customWidth="1"/>
    <col min="7206" max="7206" width="0.85546875" style="20" customWidth="1"/>
    <col min="7207" max="7207" width="1.5703125" style="20" customWidth="1"/>
    <col min="7208" max="7208" width="5.28515625" style="20" customWidth="1"/>
    <col min="7209" max="7209" width="78.7109375" style="20" customWidth="1"/>
    <col min="7210" max="7210" width="17.85546875" style="20" customWidth="1"/>
    <col min="7211" max="7424" width="12.7109375" style="20"/>
    <col min="7425" max="7425" width="5" style="20" customWidth="1"/>
    <col min="7426" max="7426" width="1.85546875" style="20" customWidth="1"/>
    <col min="7427" max="7427" width="15.7109375" style="20" bestFit="1" customWidth="1"/>
    <col min="7428" max="7428" width="1.5703125" style="20" customWidth="1"/>
    <col min="7429" max="7429" width="13.5703125" style="20" customWidth="1"/>
    <col min="7430" max="7430" width="1.28515625" style="20" customWidth="1"/>
    <col min="7431" max="7431" width="11.42578125" style="20" customWidth="1"/>
    <col min="7432" max="7432" width="1.5703125" style="20" customWidth="1"/>
    <col min="7433" max="7433" width="13" style="20" customWidth="1"/>
    <col min="7434" max="7434" width="1.28515625" style="20" customWidth="1"/>
    <col min="7435" max="7435" width="11.5703125" style="20" customWidth="1"/>
    <col min="7436" max="7436" width="1.5703125" style="20" customWidth="1"/>
    <col min="7437" max="7437" width="13.85546875" style="20" customWidth="1"/>
    <col min="7438" max="7438" width="1.28515625" style="20" customWidth="1"/>
    <col min="7439" max="7439" width="13.5703125" style="20" customWidth="1"/>
    <col min="7440" max="7440" width="1.5703125" style="20" customWidth="1"/>
    <col min="7441" max="7441" width="12.42578125" style="20" customWidth="1"/>
    <col min="7442" max="7442" width="1.5703125" style="20" customWidth="1"/>
    <col min="7443" max="7443" width="12.28515625" style="20" customWidth="1"/>
    <col min="7444" max="7444" width="1.28515625" style="20" customWidth="1"/>
    <col min="7445" max="7445" width="11.85546875" style="20" customWidth="1"/>
    <col min="7446" max="7446" width="1" style="20" customWidth="1"/>
    <col min="7447" max="7447" width="13" style="20" customWidth="1"/>
    <col min="7448" max="7448" width="1.5703125" style="20" customWidth="1"/>
    <col min="7449" max="7449" width="14.42578125" style="20" customWidth="1"/>
    <col min="7450" max="7450" width="1.28515625" style="20" customWidth="1"/>
    <col min="7451" max="7451" width="14.85546875" style="20" customWidth="1"/>
    <col min="7452" max="7452" width="0.7109375" style="20" customWidth="1"/>
    <col min="7453" max="7453" width="14.7109375" style="20" customWidth="1"/>
    <col min="7454" max="7454" width="0.5703125" style="20" customWidth="1"/>
    <col min="7455" max="7455" width="15.140625" style="20" customWidth="1"/>
    <col min="7456" max="7456" width="0.7109375" style="20" customWidth="1"/>
    <col min="7457" max="7457" width="13" style="20" customWidth="1"/>
    <col min="7458" max="7458" width="0.5703125" style="20" customWidth="1"/>
    <col min="7459" max="7459" width="15.42578125" style="20" customWidth="1"/>
    <col min="7460" max="7460" width="0.85546875" style="20" customWidth="1"/>
    <col min="7461" max="7461" width="15.5703125" style="20" customWidth="1"/>
    <col min="7462" max="7462" width="0.85546875" style="20" customWidth="1"/>
    <col min="7463" max="7463" width="1.5703125" style="20" customWidth="1"/>
    <col min="7464" max="7464" width="5.28515625" style="20" customWidth="1"/>
    <col min="7465" max="7465" width="78.7109375" style="20" customWidth="1"/>
    <col min="7466" max="7466" width="17.85546875" style="20" customWidth="1"/>
    <col min="7467" max="7680" width="12.7109375" style="20"/>
    <col min="7681" max="7681" width="5" style="20" customWidth="1"/>
    <col min="7682" max="7682" width="1.85546875" style="20" customWidth="1"/>
    <col min="7683" max="7683" width="15.7109375" style="20" bestFit="1" customWidth="1"/>
    <col min="7684" max="7684" width="1.5703125" style="20" customWidth="1"/>
    <col min="7685" max="7685" width="13.5703125" style="20" customWidth="1"/>
    <col min="7686" max="7686" width="1.28515625" style="20" customWidth="1"/>
    <col min="7687" max="7687" width="11.42578125" style="20" customWidth="1"/>
    <col min="7688" max="7688" width="1.5703125" style="20" customWidth="1"/>
    <col min="7689" max="7689" width="13" style="20" customWidth="1"/>
    <col min="7690" max="7690" width="1.28515625" style="20" customWidth="1"/>
    <col min="7691" max="7691" width="11.5703125" style="20" customWidth="1"/>
    <col min="7692" max="7692" width="1.5703125" style="20" customWidth="1"/>
    <col min="7693" max="7693" width="13.85546875" style="20" customWidth="1"/>
    <col min="7694" max="7694" width="1.28515625" style="20" customWidth="1"/>
    <col min="7695" max="7695" width="13.5703125" style="20" customWidth="1"/>
    <col min="7696" max="7696" width="1.5703125" style="20" customWidth="1"/>
    <col min="7697" max="7697" width="12.42578125" style="20" customWidth="1"/>
    <col min="7698" max="7698" width="1.5703125" style="20" customWidth="1"/>
    <col min="7699" max="7699" width="12.28515625" style="20" customWidth="1"/>
    <col min="7700" max="7700" width="1.28515625" style="20" customWidth="1"/>
    <col min="7701" max="7701" width="11.85546875" style="20" customWidth="1"/>
    <col min="7702" max="7702" width="1" style="20" customWidth="1"/>
    <col min="7703" max="7703" width="13" style="20" customWidth="1"/>
    <col min="7704" max="7704" width="1.5703125" style="20" customWidth="1"/>
    <col min="7705" max="7705" width="14.42578125" style="20" customWidth="1"/>
    <col min="7706" max="7706" width="1.28515625" style="20" customWidth="1"/>
    <col min="7707" max="7707" width="14.85546875" style="20" customWidth="1"/>
    <col min="7708" max="7708" width="0.7109375" style="20" customWidth="1"/>
    <col min="7709" max="7709" width="14.7109375" style="20" customWidth="1"/>
    <col min="7710" max="7710" width="0.5703125" style="20" customWidth="1"/>
    <col min="7711" max="7711" width="15.140625" style="20" customWidth="1"/>
    <col min="7712" max="7712" width="0.7109375" style="20" customWidth="1"/>
    <col min="7713" max="7713" width="13" style="20" customWidth="1"/>
    <col min="7714" max="7714" width="0.5703125" style="20" customWidth="1"/>
    <col min="7715" max="7715" width="15.42578125" style="20" customWidth="1"/>
    <col min="7716" max="7716" width="0.85546875" style="20" customWidth="1"/>
    <col min="7717" max="7717" width="15.5703125" style="20" customWidth="1"/>
    <col min="7718" max="7718" width="0.85546875" style="20" customWidth="1"/>
    <col min="7719" max="7719" width="1.5703125" style="20" customWidth="1"/>
    <col min="7720" max="7720" width="5.28515625" style="20" customWidth="1"/>
    <col min="7721" max="7721" width="78.7109375" style="20" customWidth="1"/>
    <col min="7722" max="7722" width="17.85546875" style="20" customWidth="1"/>
    <col min="7723" max="7936" width="12.7109375" style="20"/>
    <col min="7937" max="7937" width="5" style="20" customWidth="1"/>
    <col min="7938" max="7938" width="1.85546875" style="20" customWidth="1"/>
    <col min="7939" max="7939" width="15.7109375" style="20" bestFit="1" customWidth="1"/>
    <col min="7940" max="7940" width="1.5703125" style="20" customWidth="1"/>
    <col min="7941" max="7941" width="13.5703125" style="20" customWidth="1"/>
    <col min="7942" max="7942" width="1.28515625" style="20" customWidth="1"/>
    <col min="7943" max="7943" width="11.42578125" style="20" customWidth="1"/>
    <col min="7944" max="7944" width="1.5703125" style="20" customWidth="1"/>
    <col min="7945" max="7945" width="13" style="20" customWidth="1"/>
    <col min="7946" max="7946" width="1.28515625" style="20" customWidth="1"/>
    <col min="7947" max="7947" width="11.5703125" style="20" customWidth="1"/>
    <col min="7948" max="7948" width="1.5703125" style="20" customWidth="1"/>
    <col min="7949" max="7949" width="13.85546875" style="20" customWidth="1"/>
    <col min="7950" max="7950" width="1.28515625" style="20" customWidth="1"/>
    <col min="7951" max="7951" width="13.5703125" style="20" customWidth="1"/>
    <col min="7952" max="7952" width="1.5703125" style="20" customWidth="1"/>
    <col min="7953" max="7953" width="12.42578125" style="20" customWidth="1"/>
    <col min="7954" max="7954" width="1.5703125" style="20" customWidth="1"/>
    <col min="7955" max="7955" width="12.28515625" style="20" customWidth="1"/>
    <col min="7956" max="7956" width="1.28515625" style="20" customWidth="1"/>
    <col min="7957" max="7957" width="11.85546875" style="20" customWidth="1"/>
    <col min="7958" max="7958" width="1" style="20" customWidth="1"/>
    <col min="7959" max="7959" width="13" style="20" customWidth="1"/>
    <col min="7960" max="7960" width="1.5703125" style="20" customWidth="1"/>
    <col min="7961" max="7961" width="14.42578125" style="20" customWidth="1"/>
    <col min="7962" max="7962" width="1.28515625" style="20" customWidth="1"/>
    <col min="7963" max="7963" width="14.85546875" style="20" customWidth="1"/>
    <col min="7964" max="7964" width="0.7109375" style="20" customWidth="1"/>
    <col min="7965" max="7965" width="14.7109375" style="20" customWidth="1"/>
    <col min="7966" max="7966" width="0.5703125" style="20" customWidth="1"/>
    <col min="7967" max="7967" width="15.140625" style="20" customWidth="1"/>
    <col min="7968" max="7968" width="0.7109375" style="20" customWidth="1"/>
    <col min="7969" max="7969" width="13" style="20" customWidth="1"/>
    <col min="7970" max="7970" width="0.5703125" style="20" customWidth="1"/>
    <col min="7971" max="7971" width="15.42578125" style="20" customWidth="1"/>
    <col min="7972" max="7972" width="0.85546875" style="20" customWidth="1"/>
    <col min="7973" max="7973" width="15.5703125" style="20" customWidth="1"/>
    <col min="7974" max="7974" width="0.85546875" style="20" customWidth="1"/>
    <col min="7975" max="7975" width="1.5703125" style="20" customWidth="1"/>
    <col min="7976" max="7976" width="5.28515625" style="20" customWidth="1"/>
    <col min="7977" max="7977" width="78.7109375" style="20" customWidth="1"/>
    <col min="7978" max="7978" width="17.85546875" style="20" customWidth="1"/>
    <col min="7979" max="8192" width="12.7109375" style="20"/>
    <col min="8193" max="8193" width="5" style="20" customWidth="1"/>
    <col min="8194" max="8194" width="1.85546875" style="20" customWidth="1"/>
    <col min="8195" max="8195" width="15.7109375" style="20" bestFit="1" customWidth="1"/>
    <col min="8196" max="8196" width="1.5703125" style="20" customWidth="1"/>
    <col min="8197" max="8197" width="13.5703125" style="20" customWidth="1"/>
    <col min="8198" max="8198" width="1.28515625" style="20" customWidth="1"/>
    <col min="8199" max="8199" width="11.42578125" style="20" customWidth="1"/>
    <col min="8200" max="8200" width="1.5703125" style="20" customWidth="1"/>
    <col min="8201" max="8201" width="13" style="20" customWidth="1"/>
    <col min="8202" max="8202" width="1.28515625" style="20" customWidth="1"/>
    <col min="8203" max="8203" width="11.5703125" style="20" customWidth="1"/>
    <col min="8204" max="8204" width="1.5703125" style="20" customWidth="1"/>
    <col min="8205" max="8205" width="13.85546875" style="20" customWidth="1"/>
    <col min="8206" max="8206" width="1.28515625" style="20" customWidth="1"/>
    <col min="8207" max="8207" width="13.5703125" style="20" customWidth="1"/>
    <col min="8208" max="8208" width="1.5703125" style="20" customWidth="1"/>
    <col min="8209" max="8209" width="12.42578125" style="20" customWidth="1"/>
    <col min="8210" max="8210" width="1.5703125" style="20" customWidth="1"/>
    <col min="8211" max="8211" width="12.28515625" style="20" customWidth="1"/>
    <col min="8212" max="8212" width="1.28515625" style="20" customWidth="1"/>
    <col min="8213" max="8213" width="11.85546875" style="20" customWidth="1"/>
    <col min="8214" max="8214" width="1" style="20" customWidth="1"/>
    <col min="8215" max="8215" width="13" style="20" customWidth="1"/>
    <col min="8216" max="8216" width="1.5703125" style="20" customWidth="1"/>
    <col min="8217" max="8217" width="14.42578125" style="20" customWidth="1"/>
    <col min="8218" max="8218" width="1.28515625" style="20" customWidth="1"/>
    <col min="8219" max="8219" width="14.85546875" style="20" customWidth="1"/>
    <col min="8220" max="8220" width="0.7109375" style="20" customWidth="1"/>
    <col min="8221" max="8221" width="14.7109375" style="20" customWidth="1"/>
    <col min="8222" max="8222" width="0.5703125" style="20" customWidth="1"/>
    <col min="8223" max="8223" width="15.140625" style="20" customWidth="1"/>
    <col min="8224" max="8224" width="0.7109375" style="20" customWidth="1"/>
    <col min="8225" max="8225" width="13" style="20" customWidth="1"/>
    <col min="8226" max="8226" width="0.5703125" style="20" customWidth="1"/>
    <col min="8227" max="8227" width="15.42578125" style="20" customWidth="1"/>
    <col min="8228" max="8228" width="0.85546875" style="20" customWidth="1"/>
    <col min="8229" max="8229" width="15.5703125" style="20" customWidth="1"/>
    <col min="8230" max="8230" width="0.85546875" style="20" customWidth="1"/>
    <col min="8231" max="8231" width="1.5703125" style="20" customWidth="1"/>
    <col min="8232" max="8232" width="5.28515625" style="20" customWidth="1"/>
    <col min="8233" max="8233" width="78.7109375" style="20" customWidth="1"/>
    <col min="8234" max="8234" width="17.85546875" style="20" customWidth="1"/>
    <col min="8235" max="8448" width="12.7109375" style="20"/>
    <col min="8449" max="8449" width="5" style="20" customWidth="1"/>
    <col min="8450" max="8450" width="1.85546875" style="20" customWidth="1"/>
    <col min="8451" max="8451" width="15.7109375" style="20" bestFit="1" customWidth="1"/>
    <col min="8452" max="8452" width="1.5703125" style="20" customWidth="1"/>
    <col min="8453" max="8453" width="13.5703125" style="20" customWidth="1"/>
    <col min="8454" max="8454" width="1.28515625" style="20" customWidth="1"/>
    <col min="8455" max="8455" width="11.42578125" style="20" customWidth="1"/>
    <col min="8456" max="8456" width="1.5703125" style="20" customWidth="1"/>
    <col min="8457" max="8457" width="13" style="20" customWidth="1"/>
    <col min="8458" max="8458" width="1.28515625" style="20" customWidth="1"/>
    <col min="8459" max="8459" width="11.5703125" style="20" customWidth="1"/>
    <col min="8460" max="8460" width="1.5703125" style="20" customWidth="1"/>
    <col min="8461" max="8461" width="13.85546875" style="20" customWidth="1"/>
    <col min="8462" max="8462" width="1.28515625" style="20" customWidth="1"/>
    <col min="8463" max="8463" width="13.5703125" style="20" customWidth="1"/>
    <col min="8464" max="8464" width="1.5703125" style="20" customWidth="1"/>
    <col min="8465" max="8465" width="12.42578125" style="20" customWidth="1"/>
    <col min="8466" max="8466" width="1.5703125" style="20" customWidth="1"/>
    <col min="8467" max="8467" width="12.28515625" style="20" customWidth="1"/>
    <col min="8468" max="8468" width="1.28515625" style="20" customWidth="1"/>
    <col min="8469" max="8469" width="11.85546875" style="20" customWidth="1"/>
    <col min="8470" max="8470" width="1" style="20" customWidth="1"/>
    <col min="8471" max="8471" width="13" style="20" customWidth="1"/>
    <col min="8472" max="8472" width="1.5703125" style="20" customWidth="1"/>
    <col min="8473" max="8473" width="14.42578125" style="20" customWidth="1"/>
    <col min="8474" max="8474" width="1.28515625" style="20" customWidth="1"/>
    <col min="8475" max="8475" width="14.85546875" style="20" customWidth="1"/>
    <col min="8476" max="8476" width="0.7109375" style="20" customWidth="1"/>
    <col min="8477" max="8477" width="14.7109375" style="20" customWidth="1"/>
    <col min="8478" max="8478" width="0.5703125" style="20" customWidth="1"/>
    <col min="8479" max="8479" width="15.140625" style="20" customWidth="1"/>
    <col min="8480" max="8480" width="0.7109375" style="20" customWidth="1"/>
    <col min="8481" max="8481" width="13" style="20" customWidth="1"/>
    <col min="8482" max="8482" width="0.5703125" style="20" customWidth="1"/>
    <col min="8483" max="8483" width="15.42578125" style="20" customWidth="1"/>
    <col min="8484" max="8484" width="0.85546875" style="20" customWidth="1"/>
    <col min="8485" max="8485" width="15.5703125" style="20" customWidth="1"/>
    <col min="8486" max="8486" width="0.85546875" style="20" customWidth="1"/>
    <col min="8487" max="8487" width="1.5703125" style="20" customWidth="1"/>
    <col min="8488" max="8488" width="5.28515625" style="20" customWidth="1"/>
    <col min="8489" max="8489" width="78.7109375" style="20" customWidth="1"/>
    <col min="8490" max="8490" width="17.85546875" style="20" customWidth="1"/>
    <col min="8491" max="8704" width="12.7109375" style="20"/>
    <col min="8705" max="8705" width="5" style="20" customWidth="1"/>
    <col min="8706" max="8706" width="1.85546875" style="20" customWidth="1"/>
    <col min="8707" max="8707" width="15.7109375" style="20" bestFit="1" customWidth="1"/>
    <col min="8708" max="8708" width="1.5703125" style="20" customWidth="1"/>
    <col min="8709" max="8709" width="13.5703125" style="20" customWidth="1"/>
    <col min="8710" max="8710" width="1.28515625" style="20" customWidth="1"/>
    <col min="8711" max="8711" width="11.42578125" style="20" customWidth="1"/>
    <col min="8712" max="8712" width="1.5703125" style="20" customWidth="1"/>
    <col min="8713" max="8713" width="13" style="20" customWidth="1"/>
    <col min="8714" max="8714" width="1.28515625" style="20" customWidth="1"/>
    <col min="8715" max="8715" width="11.5703125" style="20" customWidth="1"/>
    <col min="8716" max="8716" width="1.5703125" style="20" customWidth="1"/>
    <col min="8717" max="8717" width="13.85546875" style="20" customWidth="1"/>
    <col min="8718" max="8718" width="1.28515625" style="20" customWidth="1"/>
    <col min="8719" max="8719" width="13.5703125" style="20" customWidth="1"/>
    <col min="8720" max="8720" width="1.5703125" style="20" customWidth="1"/>
    <col min="8721" max="8721" width="12.42578125" style="20" customWidth="1"/>
    <col min="8722" max="8722" width="1.5703125" style="20" customWidth="1"/>
    <col min="8723" max="8723" width="12.28515625" style="20" customWidth="1"/>
    <col min="8724" max="8724" width="1.28515625" style="20" customWidth="1"/>
    <col min="8725" max="8725" width="11.85546875" style="20" customWidth="1"/>
    <col min="8726" max="8726" width="1" style="20" customWidth="1"/>
    <col min="8727" max="8727" width="13" style="20" customWidth="1"/>
    <col min="8728" max="8728" width="1.5703125" style="20" customWidth="1"/>
    <col min="8729" max="8729" width="14.42578125" style="20" customWidth="1"/>
    <col min="8730" max="8730" width="1.28515625" style="20" customWidth="1"/>
    <col min="8731" max="8731" width="14.85546875" style="20" customWidth="1"/>
    <col min="8732" max="8732" width="0.7109375" style="20" customWidth="1"/>
    <col min="8733" max="8733" width="14.7109375" style="20" customWidth="1"/>
    <col min="8734" max="8734" width="0.5703125" style="20" customWidth="1"/>
    <col min="8735" max="8735" width="15.140625" style="20" customWidth="1"/>
    <col min="8736" max="8736" width="0.7109375" style="20" customWidth="1"/>
    <col min="8737" max="8737" width="13" style="20" customWidth="1"/>
    <col min="8738" max="8738" width="0.5703125" style="20" customWidth="1"/>
    <col min="8739" max="8739" width="15.42578125" style="20" customWidth="1"/>
    <col min="8740" max="8740" width="0.85546875" style="20" customWidth="1"/>
    <col min="8741" max="8741" width="15.5703125" style="20" customWidth="1"/>
    <col min="8742" max="8742" width="0.85546875" style="20" customWidth="1"/>
    <col min="8743" max="8743" width="1.5703125" style="20" customWidth="1"/>
    <col min="8744" max="8744" width="5.28515625" style="20" customWidth="1"/>
    <col min="8745" max="8745" width="78.7109375" style="20" customWidth="1"/>
    <col min="8746" max="8746" width="17.85546875" style="20" customWidth="1"/>
    <col min="8747" max="8960" width="12.7109375" style="20"/>
    <col min="8961" max="8961" width="5" style="20" customWidth="1"/>
    <col min="8962" max="8962" width="1.85546875" style="20" customWidth="1"/>
    <col min="8963" max="8963" width="15.7109375" style="20" bestFit="1" customWidth="1"/>
    <col min="8964" max="8964" width="1.5703125" style="20" customWidth="1"/>
    <col min="8965" max="8965" width="13.5703125" style="20" customWidth="1"/>
    <col min="8966" max="8966" width="1.28515625" style="20" customWidth="1"/>
    <col min="8967" max="8967" width="11.42578125" style="20" customWidth="1"/>
    <col min="8968" max="8968" width="1.5703125" style="20" customWidth="1"/>
    <col min="8969" max="8969" width="13" style="20" customWidth="1"/>
    <col min="8970" max="8970" width="1.28515625" style="20" customWidth="1"/>
    <col min="8971" max="8971" width="11.5703125" style="20" customWidth="1"/>
    <col min="8972" max="8972" width="1.5703125" style="20" customWidth="1"/>
    <col min="8973" max="8973" width="13.85546875" style="20" customWidth="1"/>
    <col min="8974" max="8974" width="1.28515625" style="20" customWidth="1"/>
    <col min="8975" max="8975" width="13.5703125" style="20" customWidth="1"/>
    <col min="8976" max="8976" width="1.5703125" style="20" customWidth="1"/>
    <col min="8977" max="8977" width="12.42578125" style="20" customWidth="1"/>
    <col min="8978" max="8978" width="1.5703125" style="20" customWidth="1"/>
    <col min="8979" max="8979" width="12.28515625" style="20" customWidth="1"/>
    <col min="8980" max="8980" width="1.28515625" style="20" customWidth="1"/>
    <col min="8981" max="8981" width="11.85546875" style="20" customWidth="1"/>
    <col min="8982" max="8982" width="1" style="20" customWidth="1"/>
    <col min="8983" max="8983" width="13" style="20" customWidth="1"/>
    <col min="8984" max="8984" width="1.5703125" style="20" customWidth="1"/>
    <col min="8985" max="8985" width="14.42578125" style="20" customWidth="1"/>
    <col min="8986" max="8986" width="1.28515625" style="20" customWidth="1"/>
    <col min="8987" max="8987" width="14.85546875" style="20" customWidth="1"/>
    <col min="8988" max="8988" width="0.7109375" style="20" customWidth="1"/>
    <col min="8989" max="8989" width="14.7109375" style="20" customWidth="1"/>
    <col min="8990" max="8990" width="0.5703125" style="20" customWidth="1"/>
    <col min="8991" max="8991" width="15.140625" style="20" customWidth="1"/>
    <col min="8992" max="8992" width="0.7109375" style="20" customWidth="1"/>
    <col min="8993" max="8993" width="13" style="20" customWidth="1"/>
    <col min="8994" max="8994" width="0.5703125" style="20" customWidth="1"/>
    <col min="8995" max="8995" width="15.42578125" style="20" customWidth="1"/>
    <col min="8996" max="8996" width="0.85546875" style="20" customWidth="1"/>
    <col min="8997" max="8997" width="15.5703125" style="20" customWidth="1"/>
    <col min="8998" max="8998" width="0.85546875" style="20" customWidth="1"/>
    <col min="8999" max="8999" width="1.5703125" style="20" customWidth="1"/>
    <col min="9000" max="9000" width="5.28515625" style="20" customWidth="1"/>
    <col min="9001" max="9001" width="78.7109375" style="20" customWidth="1"/>
    <col min="9002" max="9002" width="17.85546875" style="20" customWidth="1"/>
    <col min="9003" max="9216" width="12.7109375" style="20"/>
    <col min="9217" max="9217" width="5" style="20" customWidth="1"/>
    <col min="9218" max="9218" width="1.85546875" style="20" customWidth="1"/>
    <col min="9219" max="9219" width="15.7109375" style="20" bestFit="1" customWidth="1"/>
    <col min="9220" max="9220" width="1.5703125" style="20" customWidth="1"/>
    <col min="9221" max="9221" width="13.5703125" style="20" customWidth="1"/>
    <col min="9222" max="9222" width="1.28515625" style="20" customWidth="1"/>
    <col min="9223" max="9223" width="11.42578125" style="20" customWidth="1"/>
    <col min="9224" max="9224" width="1.5703125" style="20" customWidth="1"/>
    <col min="9225" max="9225" width="13" style="20" customWidth="1"/>
    <col min="9226" max="9226" width="1.28515625" style="20" customWidth="1"/>
    <col min="9227" max="9227" width="11.5703125" style="20" customWidth="1"/>
    <col min="9228" max="9228" width="1.5703125" style="20" customWidth="1"/>
    <col min="9229" max="9229" width="13.85546875" style="20" customWidth="1"/>
    <col min="9230" max="9230" width="1.28515625" style="20" customWidth="1"/>
    <col min="9231" max="9231" width="13.5703125" style="20" customWidth="1"/>
    <col min="9232" max="9232" width="1.5703125" style="20" customWidth="1"/>
    <col min="9233" max="9233" width="12.42578125" style="20" customWidth="1"/>
    <col min="9234" max="9234" width="1.5703125" style="20" customWidth="1"/>
    <col min="9235" max="9235" width="12.28515625" style="20" customWidth="1"/>
    <col min="9236" max="9236" width="1.28515625" style="20" customWidth="1"/>
    <col min="9237" max="9237" width="11.85546875" style="20" customWidth="1"/>
    <col min="9238" max="9238" width="1" style="20" customWidth="1"/>
    <col min="9239" max="9239" width="13" style="20" customWidth="1"/>
    <col min="9240" max="9240" width="1.5703125" style="20" customWidth="1"/>
    <col min="9241" max="9241" width="14.42578125" style="20" customWidth="1"/>
    <col min="9242" max="9242" width="1.28515625" style="20" customWidth="1"/>
    <col min="9243" max="9243" width="14.85546875" style="20" customWidth="1"/>
    <col min="9244" max="9244" width="0.7109375" style="20" customWidth="1"/>
    <col min="9245" max="9245" width="14.7109375" style="20" customWidth="1"/>
    <col min="9246" max="9246" width="0.5703125" style="20" customWidth="1"/>
    <col min="9247" max="9247" width="15.140625" style="20" customWidth="1"/>
    <col min="9248" max="9248" width="0.7109375" style="20" customWidth="1"/>
    <col min="9249" max="9249" width="13" style="20" customWidth="1"/>
    <col min="9250" max="9250" width="0.5703125" style="20" customWidth="1"/>
    <col min="9251" max="9251" width="15.42578125" style="20" customWidth="1"/>
    <col min="9252" max="9252" width="0.85546875" style="20" customWidth="1"/>
    <col min="9253" max="9253" width="15.5703125" style="20" customWidth="1"/>
    <col min="9254" max="9254" width="0.85546875" style="20" customWidth="1"/>
    <col min="9255" max="9255" width="1.5703125" style="20" customWidth="1"/>
    <col min="9256" max="9256" width="5.28515625" style="20" customWidth="1"/>
    <col min="9257" max="9257" width="78.7109375" style="20" customWidth="1"/>
    <col min="9258" max="9258" width="17.85546875" style="20" customWidth="1"/>
    <col min="9259" max="9472" width="12.7109375" style="20"/>
    <col min="9473" max="9473" width="5" style="20" customWidth="1"/>
    <col min="9474" max="9474" width="1.85546875" style="20" customWidth="1"/>
    <col min="9475" max="9475" width="15.7109375" style="20" bestFit="1" customWidth="1"/>
    <col min="9476" max="9476" width="1.5703125" style="20" customWidth="1"/>
    <col min="9477" max="9477" width="13.5703125" style="20" customWidth="1"/>
    <col min="9478" max="9478" width="1.28515625" style="20" customWidth="1"/>
    <col min="9479" max="9479" width="11.42578125" style="20" customWidth="1"/>
    <col min="9480" max="9480" width="1.5703125" style="20" customWidth="1"/>
    <col min="9481" max="9481" width="13" style="20" customWidth="1"/>
    <col min="9482" max="9482" width="1.28515625" style="20" customWidth="1"/>
    <col min="9483" max="9483" width="11.5703125" style="20" customWidth="1"/>
    <col min="9484" max="9484" width="1.5703125" style="20" customWidth="1"/>
    <col min="9485" max="9485" width="13.85546875" style="20" customWidth="1"/>
    <col min="9486" max="9486" width="1.28515625" style="20" customWidth="1"/>
    <col min="9487" max="9487" width="13.5703125" style="20" customWidth="1"/>
    <col min="9488" max="9488" width="1.5703125" style="20" customWidth="1"/>
    <col min="9489" max="9489" width="12.42578125" style="20" customWidth="1"/>
    <col min="9490" max="9490" width="1.5703125" style="20" customWidth="1"/>
    <col min="9491" max="9491" width="12.28515625" style="20" customWidth="1"/>
    <col min="9492" max="9492" width="1.28515625" style="20" customWidth="1"/>
    <col min="9493" max="9493" width="11.85546875" style="20" customWidth="1"/>
    <col min="9494" max="9494" width="1" style="20" customWidth="1"/>
    <col min="9495" max="9495" width="13" style="20" customWidth="1"/>
    <col min="9496" max="9496" width="1.5703125" style="20" customWidth="1"/>
    <col min="9497" max="9497" width="14.42578125" style="20" customWidth="1"/>
    <col min="9498" max="9498" width="1.28515625" style="20" customWidth="1"/>
    <col min="9499" max="9499" width="14.85546875" style="20" customWidth="1"/>
    <col min="9500" max="9500" width="0.7109375" style="20" customWidth="1"/>
    <col min="9501" max="9501" width="14.7109375" style="20" customWidth="1"/>
    <col min="9502" max="9502" width="0.5703125" style="20" customWidth="1"/>
    <col min="9503" max="9503" width="15.140625" style="20" customWidth="1"/>
    <col min="9504" max="9504" width="0.7109375" style="20" customWidth="1"/>
    <col min="9505" max="9505" width="13" style="20" customWidth="1"/>
    <col min="9506" max="9506" width="0.5703125" style="20" customWidth="1"/>
    <col min="9507" max="9507" width="15.42578125" style="20" customWidth="1"/>
    <col min="9508" max="9508" width="0.85546875" style="20" customWidth="1"/>
    <col min="9509" max="9509" width="15.5703125" style="20" customWidth="1"/>
    <col min="9510" max="9510" width="0.85546875" style="20" customWidth="1"/>
    <col min="9511" max="9511" width="1.5703125" style="20" customWidth="1"/>
    <col min="9512" max="9512" width="5.28515625" style="20" customWidth="1"/>
    <col min="9513" max="9513" width="78.7109375" style="20" customWidth="1"/>
    <col min="9514" max="9514" width="17.85546875" style="20" customWidth="1"/>
    <col min="9515" max="9728" width="12.7109375" style="20"/>
    <col min="9729" max="9729" width="5" style="20" customWidth="1"/>
    <col min="9730" max="9730" width="1.85546875" style="20" customWidth="1"/>
    <col min="9731" max="9731" width="15.7109375" style="20" bestFit="1" customWidth="1"/>
    <col min="9732" max="9732" width="1.5703125" style="20" customWidth="1"/>
    <col min="9733" max="9733" width="13.5703125" style="20" customWidth="1"/>
    <col min="9734" max="9734" width="1.28515625" style="20" customWidth="1"/>
    <col min="9735" max="9735" width="11.42578125" style="20" customWidth="1"/>
    <col min="9736" max="9736" width="1.5703125" style="20" customWidth="1"/>
    <col min="9737" max="9737" width="13" style="20" customWidth="1"/>
    <col min="9738" max="9738" width="1.28515625" style="20" customWidth="1"/>
    <col min="9739" max="9739" width="11.5703125" style="20" customWidth="1"/>
    <col min="9740" max="9740" width="1.5703125" style="20" customWidth="1"/>
    <col min="9741" max="9741" width="13.85546875" style="20" customWidth="1"/>
    <col min="9742" max="9742" width="1.28515625" style="20" customWidth="1"/>
    <col min="9743" max="9743" width="13.5703125" style="20" customWidth="1"/>
    <col min="9744" max="9744" width="1.5703125" style="20" customWidth="1"/>
    <col min="9745" max="9745" width="12.42578125" style="20" customWidth="1"/>
    <col min="9746" max="9746" width="1.5703125" style="20" customWidth="1"/>
    <col min="9747" max="9747" width="12.28515625" style="20" customWidth="1"/>
    <col min="9748" max="9748" width="1.28515625" style="20" customWidth="1"/>
    <col min="9749" max="9749" width="11.85546875" style="20" customWidth="1"/>
    <col min="9750" max="9750" width="1" style="20" customWidth="1"/>
    <col min="9751" max="9751" width="13" style="20" customWidth="1"/>
    <col min="9752" max="9752" width="1.5703125" style="20" customWidth="1"/>
    <col min="9753" max="9753" width="14.42578125" style="20" customWidth="1"/>
    <col min="9754" max="9754" width="1.28515625" style="20" customWidth="1"/>
    <col min="9755" max="9755" width="14.85546875" style="20" customWidth="1"/>
    <col min="9756" max="9756" width="0.7109375" style="20" customWidth="1"/>
    <col min="9757" max="9757" width="14.7109375" style="20" customWidth="1"/>
    <col min="9758" max="9758" width="0.5703125" style="20" customWidth="1"/>
    <col min="9759" max="9759" width="15.140625" style="20" customWidth="1"/>
    <col min="9760" max="9760" width="0.7109375" style="20" customWidth="1"/>
    <col min="9761" max="9761" width="13" style="20" customWidth="1"/>
    <col min="9762" max="9762" width="0.5703125" style="20" customWidth="1"/>
    <col min="9763" max="9763" width="15.42578125" style="20" customWidth="1"/>
    <col min="9764" max="9764" width="0.85546875" style="20" customWidth="1"/>
    <col min="9765" max="9765" width="15.5703125" style="20" customWidth="1"/>
    <col min="9766" max="9766" width="0.85546875" style="20" customWidth="1"/>
    <col min="9767" max="9767" width="1.5703125" style="20" customWidth="1"/>
    <col min="9768" max="9768" width="5.28515625" style="20" customWidth="1"/>
    <col min="9769" max="9769" width="78.7109375" style="20" customWidth="1"/>
    <col min="9770" max="9770" width="17.85546875" style="20" customWidth="1"/>
    <col min="9771" max="9984" width="12.7109375" style="20"/>
    <col min="9985" max="9985" width="5" style="20" customWidth="1"/>
    <col min="9986" max="9986" width="1.85546875" style="20" customWidth="1"/>
    <col min="9987" max="9987" width="15.7109375" style="20" bestFit="1" customWidth="1"/>
    <col min="9988" max="9988" width="1.5703125" style="20" customWidth="1"/>
    <col min="9989" max="9989" width="13.5703125" style="20" customWidth="1"/>
    <col min="9990" max="9990" width="1.28515625" style="20" customWidth="1"/>
    <col min="9991" max="9991" width="11.42578125" style="20" customWidth="1"/>
    <col min="9992" max="9992" width="1.5703125" style="20" customWidth="1"/>
    <col min="9993" max="9993" width="13" style="20" customWidth="1"/>
    <col min="9994" max="9994" width="1.28515625" style="20" customWidth="1"/>
    <col min="9995" max="9995" width="11.5703125" style="20" customWidth="1"/>
    <col min="9996" max="9996" width="1.5703125" style="20" customWidth="1"/>
    <col min="9997" max="9997" width="13.85546875" style="20" customWidth="1"/>
    <col min="9998" max="9998" width="1.28515625" style="20" customWidth="1"/>
    <col min="9999" max="9999" width="13.5703125" style="20" customWidth="1"/>
    <col min="10000" max="10000" width="1.5703125" style="20" customWidth="1"/>
    <col min="10001" max="10001" width="12.42578125" style="20" customWidth="1"/>
    <col min="10002" max="10002" width="1.5703125" style="20" customWidth="1"/>
    <col min="10003" max="10003" width="12.28515625" style="20" customWidth="1"/>
    <col min="10004" max="10004" width="1.28515625" style="20" customWidth="1"/>
    <col min="10005" max="10005" width="11.85546875" style="20" customWidth="1"/>
    <col min="10006" max="10006" width="1" style="20" customWidth="1"/>
    <col min="10007" max="10007" width="13" style="20" customWidth="1"/>
    <col min="10008" max="10008" width="1.5703125" style="20" customWidth="1"/>
    <col min="10009" max="10009" width="14.42578125" style="20" customWidth="1"/>
    <col min="10010" max="10010" width="1.28515625" style="20" customWidth="1"/>
    <col min="10011" max="10011" width="14.85546875" style="20" customWidth="1"/>
    <col min="10012" max="10012" width="0.7109375" style="20" customWidth="1"/>
    <col min="10013" max="10013" width="14.7109375" style="20" customWidth="1"/>
    <col min="10014" max="10014" width="0.5703125" style="20" customWidth="1"/>
    <col min="10015" max="10015" width="15.140625" style="20" customWidth="1"/>
    <col min="10016" max="10016" width="0.7109375" style="20" customWidth="1"/>
    <col min="10017" max="10017" width="13" style="20" customWidth="1"/>
    <col min="10018" max="10018" width="0.5703125" style="20" customWidth="1"/>
    <col min="10019" max="10019" width="15.42578125" style="20" customWidth="1"/>
    <col min="10020" max="10020" width="0.85546875" style="20" customWidth="1"/>
    <col min="10021" max="10021" width="15.5703125" style="20" customWidth="1"/>
    <col min="10022" max="10022" width="0.85546875" style="20" customWidth="1"/>
    <col min="10023" max="10023" width="1.5703125" style="20" customWidth="1"/>
    <col min="10024" max="10024" width="5.28515625" style="20" customWidth="1"/>
    <col min="10025" max="10025" width="78.7109375" style="20" customWidth="1"/>
    <col min="10026" max="10026" width="17.85546875" style="20" customWidth="1"/>
    <col min="10027" max="10240" width="12.7109375" style="20"/>
    <col min="10241" max="10241" width="5" style="20" customWidth="1"/>
    <col min="10242" max="10242" width="1.85546875" style="20" customWidth="1"/>
    <col min="10243" max="10243" width="15.7109375" style="20" bestFit="1" customWidth="1"/>
    <col min="10244" max="10244" width="1.5703125" style="20" customWidth="1"/>
    <col min="10245" max="10245" width="13.5703125" style="20" customWidth="1"/>
    <col min="10246" max="10246" width="1.28515625" style="20" customWidth="1"/>
    <col min="10247" max="10247" width="11.42578125" style="20" customWidth="1"/>
    <col min="10248" max="10248" width="1.5703125" style="20" customWidth="1"/>
    <col min="10249" max="10249" width="13" style="20" customWidth="1"/>
    <col min="10250" max="10250" width="1.28515625" style="20" customWidth="1"/>
    <col min="10251" max="10251" width="11.5703125" style="20" customWidth="1"/>
    <col min="10252" max="10252" width="1.5703125" style="20" customWidth="1"/>
    <col min="10253" max="10253" width="13.85546875" style="20" customWidth="1"/>
    <col min="10254" max="10254" width="1.28515625" style="20" customWidth="1"/>
    <col min="10255" max="10255" width="13.5703125" style="20" customWidth="1"/>
    <col min="10256" max="10256" width="1.5703125" style="20" customWidth="1"/>
    <col min="10257" max="10257" width="12.42578125" style="20" customWidth="1"/>
    <col min="10258" max="10258" width="1.5703125" style="20" customWidth="1"/>
    <col min="10259" max="10259" width="12.28515625" style="20" customWidth="1"/>
    <col min="10260" max="10260" width="1.28515625" style="20" customWidth="1"/>
    <col min="10261" max="10261" width="11.85546875" style="20" customWidth="1"/>
    <col min="10262" max="10262" width="1" style="20" customWidth="1"/>
    <col min="10263" max="10263" width="13" style="20" customWidth="1"/>
    <col min="10264" max="10264" width="1.5703125" style="20" customWidth="1"/>
    <col min="10265" max="10265" width="14.42578125" style="20" customWidth="1"/>
    <col min="10266" max="10266" width="1.28515625" style="20" customWidth="1"/>
    <col min="10267" max="10267" width="14.85546875" style="20" customWidth="1"/>
    <col min="10268" max="10268" width="0.7109375" style="20" customWidth="1"/>
    <col min="10269" max="10269" width="14.7109375" style="20" customWidth="1"/>
    <col min="10270" max="10270" width="0.5703125" style="20" customWidth="1"/>
    <col min="10271" max="10271" width="15.140625" style="20" customWidth="1"/>
    <col min="10272" max="10272" width="0.7109375" style="20" customWidth="1"/>
    <col min="10273" max="10273" width="13" style="20" customWidth="1"/>
    <col min="10274" max="10274" width="0.5703125" style="20" customWidth="1"/>
    <col min="10275" max="10275" width="15.42578125" style="20" customWidth="1"/>
    <col min="10276" max="10276" width="0.85546875" style="20" customWidth="1"/>
    <col min="10277" max="10277" width="15.5703125" style="20" customWidth="1"/>
    <col min="10278" max="10278" width="0.85546875" style="20" customWidth="1"/>
    <col min="10279" max="10279" width="1.5703125" style="20" customWidth="1"/>
    <col min="10280" max="10280" width="5.28515625" style="20" customWidth="1"/>
    <col min="10281" max="10281" width="78.7109375" style="20" customWidth="1"/>
    <col min="10282" max="10282" width="17.85546875" style="20" customWidth="1"/>
    <col min="10283" max="10496" width="12.7109375" style="20"/>
    <col min="10497" max="10497" width="5" style="20" customWidth="1"/>
    <col min="10498" max="10498" width="1.85546875" style="20" customWidth="1"/>
    <col min="10499" max="10499" width="15.7109375" style="20" bestFit="1" customWidth="1"/>
    <col min="10500" max="10500" width="1.5703125" style="20" customWidth="1"/>
    <col min="10501" max="10501" width="13.5703125" style="20" customWidth="1"/>
    <col min="10502" max="10502" width="1.28515625" style="20" customWidth="1"/>
    <col min="10503" max="10503" width="11.42578125" style="20" customWidth="1"/>
    <col min="10504" max="10504" width="1.5703125" style="20" customWidth="1"/>
    <col min="10505" max="10505" width="13" style="20" customWidth="1"/>
    <col min="10506" max="10506" width="1.28515625" style="20" customWidth="1"/>
    <col min="10507" max="10507" width="11.5703125" style="20" customWidth="1"/>
    <col min="10508" max="10508" width="1.5703125" style="20" customWidth="1"/>
    <col min="10509" max="10509" width="13.85546875" style="20" customWidth="1"/>
    <col min="10510" max="10510" width="1.28515625" style="20" customWidth="1"/>
    <col min="10511" max="10511" width="13.5703125" style="20" customWidth="1"/>
    <col min="10512" max="10512" width="1.5703125" style="20" customWidth="1"/>
    <col min="10513" max="10513" width="12.42578125" style="20" customWidth="1"/>
    <col min="10514" max="10514" width="1.5703125" style="20" customWidth="1"/>
    <col min="10515" max="10515" width="12.28515625" style="20" customWidth="1"/>
    <col min="10516" max="10516" width="1.28515625" style="20" customWidth="1"/>
    <col min="10517" max="10517" width="11.85546875" style="20" customWidth="1"/>
    <col min="10518" max="10518" width="1" style="20" customWidth="1"/>
    <col min="10519" max="10519" width="13" style="20" customWidth="1"/>
    <col min="10520" max="10520" width="1.5703125" style="20" customWidth="1"/>
    <col min="10521" max="10521" width="14.42578125" style="20" customWidth="1"/>
    <col min="10522" max="10522" width="1.28515625" style="20" customWidth="1"/>
    <col min="10523" max="10523" width="14.85546875" style="20" customWidth="1"/>
    <col min="10524" max="10524" width="0.7109375" style="20" customWidth="1"/>
    <col min="10525" max="10525" width="14.7109375" style="20" customWidth="1"/>
    <col min="10526" max="10526" width="0.5703125" style="20" customWidth="1"/>
    <col min="10527" max="10527" width="15.140625" style="20" customWidth="1"/>
    <col min="10528" max="10528" width="0.7109375" style="20" customWidth="1"/>
    <col min="10529" max="10529" width="13" style="20" customWidth="1"/>
    <col min="10530" max="10530" width="0.5703125" style="20" customWidth="1"/>
    <col min="10531" max="10531" width="15.42578125" style="20" customWidth="1"/>
    <col min="10532" max="10532" width="0.85546875" style="20" customWidth="1"/>
    <col min="10533" max="10533" width="15.5703125" style="20" customWidth="1"/>
    <col min="10534" max="10534" width="0.85546875" style="20" customWidth="1"/>
    <col min="10535" max="10535" width="1.5703125" style="20" customWidth="1"/>
    <col min="10536" max="10536" width="5.28515625" style="20" customWidth="1"/>
    <col min="10537" max="10537" width="78.7109375" style="20" customWidth="1"/>
    <col min="10538" max="10538" width="17.85546875" style="20" customWidth="1"/>
    <col min="10539" max="10752" width="12.7109375" style="20"/>
    <col min="10753" max="10753" width="5" style="20" customWidth="1"/>
    <col min="10754" max="10754" width="1.85546875" style="20" customWidth="1"/>
    <col min="10755" max="10755" width="15.7109375" style="20" bestFit="1" customWidth="1"/>
    <col min="10756" max="10756" width="1.5703125" style="20" customWidth="1"/>
    <col min="10757" max="10757" width="13.5703125" style="20" customWidth="1"/>
    <col min="10758" max="10758" width="1.28515625" style="20" customWidth="1"/>
    <col min="10759" max="10759" width="11.42578125" style="20" customWidth="1"/>
    <col min="10760" max="10760" width="1.5703125" style="20" customWidth="1"/>
    <col min="10761" max="10761" width="13" style="20" customWidth="1"/>
    <col min="10762" max="10762" width="1.28515625" style="20" customWidth="1"/>
    <col min="10763" max="10763" width="11.5703125" style="20" customWidth="1"/>
    <col min="10764" max="10764" width="1.5703125" style="20" customWidth="1"/>
    <col min="10765" max="10765" width="13.85546875" style="20" customWidth="1"/>
    <col min="10766" max="10766" width="1.28515625" style="20" customWidth="1"/>
    <col min="10767" max="10767" width="13.5703125" style="20" customWidth="1"/>
    <col min="10768" max="10768" width="1.5703125" style="20" customWidth="1"/>
    <col min="10769" max="10769" width="12.42578125" style="20" customWidth="1"/>
    <col min="10770" max="10770" width="1.5703125" style="20" customWidth="1"/>
    <col min="10771" max="10771" width="12.28515625" style="20" customWidth="1"/>
    <col min="10772" max="10772" width="1.28515625" style="20" customWidth="1"/>
    <col min="10773" max="10773" width="11.85546875" style="20" customWidth="1"/>
    <col min="10774" max="10774" width="1" style="20" customWidth="1"/>
    <col min="10775" max="10775" width="13" style="20" customWidth="1"/>
    <col min="10776" max="10776" width="1.5703125" style="20" customWidth="1"/>
    <col min="10777" max="10777" width="14.42578125" style="20" customWidth="1"/>
    <col min="10778" max="10778" width="1.28515625" style="20" customWidth="1"/>
    <col min="10779" max="10779" width="14.85546875" style="20" customWidth="1"/>
    <col min="10780" max="10780" width="0.7109375" style="20" customWidth="1"/>
    <col min="10781" max="10781" width="14.7109375" style="20" customWidth="1"/>
    <col min="10782" max="10782" width="0.5703125" style="20" customWidth="1"/>
    <col min="10783" max="10783" width="15.140625" style="20" customWidth="1"/>
    <col min="10784" max="10784" width="0.7109375" style="20" customWidth="1"/>
    <col min="10785" max="10785" width="13" style="20" customWidth="1"/>
    <col min="10786" max="10786" width="0.5703125" style="20" customWidth="1"/>
    <col min="10787" max="10787" width="15.42578125" style="20" customWidth="1"/>
    <col min="10788" max="10788" width="0.85546875" style="20" customWidth="1"/>
    <col min="10789" max="10789" width="15.5703125" style="20" customWidth="1"/>
    <col min="10790" max="10790" width="0.85546875" style="20" customWidth="1"/>
    <col min="10791" max="10791" width="1.5703125" style="20" customWidth="1"/>
    <col min="10792" max="10792" width="5.28515625" style="20" customWidth="1"/>
    <col min="10793" max="10793" width="78.7109375" style="20" customWidth="1"/>
    <col min="10794" max="10794" width="17.85546875" style="20" customWidth="1"/>
    <col min="10795" max="11008" width="12.7109375" style="20"/>
    <col min="11009" max="11009" width="5" style="20" customWidth="1"/>
    <col min="11010" max="11010" width="1.85546875" style="20" customWidth="1"/>
    <col min="11011" max="11011" width="15.7109375" style="20" bestFit="1" customWidth="1"/>
    <col min="11012" max="11012" width="1.5703125" style="20" customWidth="1"/>
    <col min="11013" max="11013" width="13.5703125" style="20" customWidth="1"/>
    <col min="11014" max="11014" width="1.28515625" style="20" customWidth="1"/>
    <col min="11015" max="11015" width="11.42578125" style="20" customWidth="1"/>
    <col min="11016" max="11016" width="1.5703125" style="20" customWidth="1"/>
    <col min="11017" max="11017" width="13" style="20" customWidth="1"/>
    <col min="11018" max="11018" width="1.28515625" style="20" customWidth="1"/>
    <col min="11019" max="11019" width="11.5703125" style="20" customWidth="1"/>
    <col min="11020" max="11020" width="1.5703125" style="20" customWidth="1"/>
    <col min="11021" max="11021" width="13.85546875" style="20" customWidth="1"/>
    <col min="11022" max="11022" width="1.28515625" style="20" customWidth="1"/>
    <col min="11023" max="11023" width="13.5703125" style="20" customWidth="1"/>
    <col min="11024" max="11024" width="1.5703125" style="20" customWidth="1"/>
    <col min="11025" max="11025" width="12.42578125" style="20" customWidth="1"/>
    <col min="11026" max="11026" width="1.5703125" style="20" customWidth="1"/>
    <col min="11027" max="11027" width="12.28515625" style="20" customWidth="1"/>
    <col min="11028" max="11028" width="1.28515625" style="20" customWidth="1"/>
    <col min="11029" max="11029" width="11.85546875" style="20" customWidth="1"/>
    <col min="11030" max="11030" width="1" style="20" customWidth="1"/>
    <col min="11031" max="11031" width="13" style="20" customWidth="1"/>
    <col min="11032" max="11032" width="1.5703125" style="20" customWidth="1"/>
    <col min="11033" max="11033" width="14.42578125" style="20" customWidth="1"/>
    <col min="11034" max="11034" width="1.28515625" style="20" customWidth="1"/>
    <col min="11035" max="11035" width="14.85546875" style="20" customWidth="1"/>
    <col min="11036" max="11036" width="0.7109375" style="20" customWidth="1"/>
    <col min="11037" max="11037" width="14.7109375" style="20" customWidth="1"/>
    <col min="11038" max="11038" width="0.5703125" style="20" customWidth="1"/>
    <col min="11039" max="11039" width="15.140625" style="20" customWidth="1"/>
    <col min="11040" max="11040" width="0.7109375" style="20" customWidth="1"/>
    <col min="11041" max="11041" width="13" style="20" customWidth="1"/>
    <col min="11042" max="11042" width="0.5703125" style="20" customWidth="1"/>
    <col min="11043" max="11043" width="15.42578125" style="20" customWidth="1"/>
    <col min="11044" max="11044" width="0.85546875" style="20" customWidth="1"/>
    <col min="11045" max="11045" width="15.5703125" style="20" customWidth="1"/>
    <col min="11046" max="11046" width="0.85546875" style="20" customWidth="1"/>
    <col min="11047" max="11047" width="1.5703125" style="20" customWidth="1"/>
    <col min="11048" max="11048" width="5.28515625" style="20" customWidth="1"/>
    <col min="11049" max="11049" width="78.7109375" style="20" customWidth="1"/>
    <col min="11050" max="11050" width="17.85546875" style="20" customWidth="1"/>
    <col min="11051" max="11264" width="12.7109375" style="20"/>
    <col min="11265" max="11265" width="5" style="20" customWidth="1"/>
    <col min="11266" max="11266" width="1.85546875" style="20" customWidth="1"/>
    <col min="11267" max="11267" width="15.7109375" style="20" bestFit="1" customWidth="1"/>
    <col min="11268" max="11268" width="1.5703125" style="20" customWidth="1"/>
    <col min="11269" max="11269" width="13.5703125" style="20" customWidth="1"/>
    <col min="11270" max="11270" width="1.28515625" style="20" customWidth="1"/>
    <col min="11271" max="11271" width="11.42578125" style="20" customWidth="1"/>
    <col min="11272" max="11272" width="1.5703125" style="20" customWidth="1"/>
    <col min="11273" max="11273" width="13" style="20" customWidth="1"/>
    <col min="11274" max="11274" width="1.28515625" style="20" customWidth="1"/>
    <col min="11275" max="11275" width="11.5703125" style="20" customWidth="1"/>
    <col min="11276" max="11276" width="1.5703125" style="20" customWidth="1"/>
    <col min="11277" max="11277" width="13.85546875" style="20" customWidth="1"/>
    <col min="11278" max="11278" width="1.28515625" style="20" customWidth="1"/>
    <col min="11279" max="11279" width="13.5703125" style="20" customWidth="1"/>
    <col min="11280" max="11280" width="1.5703125" style="20" customWidth="1"/>
    <col min="11281" max="11281" width="12.42578125" style="20" customWidth="1"/>
    <col min="11282" max="11282" width="1.5703125" style="20" customWidth="1"/>
    <col min="11283" max="11283" width="12.28515625" style="20" customWidth="1"/>
    <col min="11284" max="11284" width="1.28515625" style="20" customWidth="1"/>
    <col min="11285" max="11285" width="11.85546875" style="20" customWidth="1"/>
    <col min="11286" max="11286" width="1" style="20" customWidth="1"/>
    <col min="11287" max="11287" width="13" style="20" customWidth="1"/>
    <col min="11288" max="11288" width="1.5703125" style="20" customWidth="1"/>
    <col min="11289" max="11289" width="14.42578125" style="20" customWidth="1"/>
    <col min="11290" max="11290" width="1.28515625" style="20" customWidth="1"/>
    <col min="11291" max="11291" width="14.85546875" style="20" customWidth="1"/>
    <col min="11292" max="11292" width="0.7109375" style="20" customWidth="1"/>
    <col min="11293" max="11293" width="14.7109375" style="20" customWidth="1"/>
    <col min="11294" max="11294" width="0.5703125" style="20" customWidth="1"/>
    <col min="11295" max="11295" width="15.140625" style="20" customWidth="1"/>
    <col min="11296" max="11296" width="0.7109375" style="20" customWidth="1"/>
    <col min="11297" max="11297" width="13" style="20" customWidth="1"/>
    <col min="11298" max="11298" width="0.5703125" style="20" customWidth="1"/>
    <col min="11299" max="11299" width="15.42578125" style="20" customWidth="1"/>
    <col min="11300" max="11300" width="0.85546875" style="20" customWidth="1"/>
    <col min="11301" max="11301" width="15.5703125" style="20" customWidth="1"/>
    <col min="11302" max="11302" width="0.85546875" style="20" customWidth="1"/>
    <col min="11303" max="11303" width="1.5703125" style="20" customWidth="1"/>
    <col min="11304" max="11304" width="5.28515625" style="20" customWidth="1"/>
    <col min="11305" max="11305" width="78.7109375" style="20" customWidth="1"/>
    <col min="11306" max="11306" width="17.85546875" style="20" customWidth="1"/>
    <col min="11307" max="11520" width="12.7109375" style="20"/>
    <col min="11521" max="11521" width="5" style="20" customWidth="1"/>
    <col min="11522" max="11522" width="1.85546875" style="20" customWidth="1"/>
    <col min="11523" max="11523" width="15.7109375" style="20" bestFit="1" customWidth="1"/>
    <col min="11524" max="11524" width="1.5703125" style="20" customWidth="1"/>
    <col min="11525" max="11525" width="13.5703125" style="20" customWidth="1"/>
    <col min="11526" max="11526" width="1.28515625" style="20" customWidth="1"/>
    <col min="11527" max="11527" width="11.42578125" style="20" customWidth="1"/>
    <col min="11528" max="11528" width="1.5703125" style="20" customWidth="1"/>
    <col min="11529" max="11529" width="13" style="20" customWidth="1"/>
    <col min="11530" max="11530" width="1.28515625" style="20" customWidth="1"/>
    <col min="11531" max="11531" width="11.5703125" style="20" customWidth="1"/>
    <col min="11532" max="11532" width="1.5703125" style="20" customWidth="1"/>
    <col min="11533" max="11533" width="13.85546875" style="20" customWidth="1"/>
    <col min="11534" max="11534" width="1.28515625" style="20" customWidth="1"/>
    <col min="11535" max="11535" width="13.5703125" style="20" customWidth="1"/>
    <col min="11536" max="11536" width="1.5703125" style="20" customWidth="1"/>
    <col min="11537" max="11537" width="12.42578125" style="20" customWidth="1"/>
    <col min="11538" max="11538" width="1.5703125" style="20" customWidth="1"/>
    <col min="11539" max="11539" width="12.28515625" style="20" customWidth="1"/>
    <col min="11540" max="11540" width="1.28515625" style="20" customWidth="1"/>
    <col min="11541" max="11541" width="11.85546875" style="20" customWidth="1"/>
    <col min="11542" max="11542" width="1" style="20" customWidth="1"/>
    <col min="11543" max="11543" width="13" style="20" customWidth="1"/>
    <col min="11544" max="11544" width="1.5703125" style="20" customWidth="1"/>
    <col min="11545" max="11545" width="14.42578125" style="20" customWidth="1"/>
    <col min="11546" max="11546" width="1.28515625" style="20" customWidth="1"/>
    <col min="11547" max="11547" width="14.85546875" style="20" customWidth="1"/>
    <col min="11548" max="11548" width="0.7109375" style="20" customWidth="1"/>
    <col min="11549" max="11549" width="14.7109375" style="20" customWidth="1"/>
    <col min="11550" max="11550" width="0.5703125" style="20" customWidth="1"/>
    <col min="11551" max="11551" width="15.140625" style="20" customWidth="1"/>
    <col min="11552" max="11552" width="0.7109375" style="20" customWidth="1"/>
    <col min="11553" max="11553" width="13" style="20" customWidth="1"/>
    <col min="11554" max="11554" width="0.5703125" style="20" customWidth="1"/>
    <col min="11555" max="11555" width="15.42578125" style="20" customWidth="1"/>
    <col min="11556" max="11556" width="0.85546875" style="20" customWidth="1"/>
    <col min="11557" max="11557" width="15.5703125" style="20" customWidth="1"/>
    <col min="11558" max="11558" width="0.85546875" style="20" customWidth="1"/>
    <col min="11559" max="11559" width="1.5703125" style="20" customWidth="1"/>
    <col min="11560" max="11560" width="5.28515625" style="20" customWidth="1"/>
    <col min="11561" max="11561" width="78.7109375" style="20" customWidth="1"/>
    <col min="11562" max="11562" width="17.85546875" style="20" customWidth="1"/>
    <col min="11563" max="11776" width="12.7109375" style="20"/>
    <col min="11777" max="11777" width="5" style="20" customWidth="1"/>
    <col min="11778" max="11778" width="1.85546875" style="20" customWidth="1"/>
    <col min="11779" max="11779" width="15.7109375" style="20" bestFit="1" customWidth="1"/>
    <col min="11780" max="11780" width="1.5703125" style="20" customWidth="1"/>
    <col min="11781" max="11781" width="13.5703125" style="20" customWidth="1"/>
    <col min="11782" max="11782" width="1.28515625" style="20" customWidth="1"/>
    <col min="11783" max="11783" width="11.42578125" style="20" customWidth="1"/>
    <col min="11784" max="11784" width="1.5703125" style="20" customWidth="1"/>
    <col min="11785" max="11785" width="13" style="20" customWidth="1"/>
    <col min="11786" max="11786" width="1.28515625" style="20" customWidth="1"/>
    <col min="11787" max="11787" width="11.5703125" style="20" customWidth="1"/>
    <col min="11788" max="11788" width="1.5703125" style="20" customWidth="1"/>
    <col min="11789" max="11789" width="13.85546875" style="20" customWidth="1"/>
    <col min="11790" max="11790" width="1.28515625" style="20" customWidth="1"/>
    <col min="11791" max="11791" width="13.5703125" style="20" customWidth="1"/>
    <col min="11792" max="11792" width="1.5703125" style="20" customWidth="1"/>
    <col min="11793" max="11793" width="12.42578125" style="20" customWidth="1"/>
    <col min="11794" max="11794" width="1.5703125" style="20" customWidth="1"/>
    <col min="11795" max="11795" width="12.28515625" style="20" customWidth="1"/>
    <col min="11796" max="11796" width="1.28515625" style="20" customWidth="1"/>
    <col min="11797" max="11797" width="11.85546875" style="20" customWidth="1"/>
    <col min="11798" max="11798" width="1" style="20" customWidth="1"/>
    <col min="11799" max="11799" width="13" style="20" customWidth="1"/>
    <col min="11800" max="11800" width="1.5703125" style="20" customWidth="1"/>
    <col min="11801" max="11801" width="14.42578125" style="20" customWidth="1"/>
    <col min="11802" max="11802" width="1.28515625" style="20" customWidth="1"/>
    <col min="11803" max="11803" width="14.85546875" style="20" customWidth="1"/>
    <col min="11804" max="11804" width="0.7109375" style="20" customWidth="1"/>
    <col min="11805" max="11805" width="14.7109375" style="20" customWidth="1"/>
    <col min="11806" max="11806" width="0.5703125" style="20" customWidth="1"/>
    <col min="11807" max="11807" width="15.140625" style="20" customWidth="1"/>
    <col min="11808" max="11808" width="0.7109375" style="20" customWidth="1"/>
    <col min="11809" max="11809" width="13" style="20" customWidth="1"/>
    <col min="11810" max="11810" width="0.5703125" style="20" customWidth="1"/>
    <col min="11811" max="11811" width="15.42578125" style="20" customWidth="1"/>
    <col min="11812" max="11812" width="0.85546875" style="20" customWidth="1"/>
    <col min="11813" max="11813" width="15.5703125" style="20" customWidth="1"/>
    <col min="11814" max="11814" width="0.85546875" style="20" customWidth="1"/>
    <col min="11815" max="11815" width="1.5703125" style="20" customWidth="1"/>
    <col min="11816" max="11816" width="5.28515625" style="20" customWidth="1"/>
    <col min="11817" max="11817" width="78.7109375" style="20" customWidth="1"/>
    <col min="11818" max="11818" width="17.85546875" style="20" customWidth="1"/>
    <col min="11819" max="12032" width="12.7109375" style="20"/>
    <col min="12033" max="12033" width="5" style="20" customWidth="1"/>
    <col min="12034" max="12034" width="1.85546875" style="20" customWidth="1"/>
    <col min="12035" max="12035" width="15.7109375" style="20" bestFit="1" customWidth="1"/>
    <col min="12036" max="12036" width="1.5703125" style="20" customWidth="1"/>
    <col min="12037" max="12037" width="13.5703125" style="20" customWidth="1"/>
    <col min="12038" max="12038" width="1.28515625" style="20" customWidth="1"/>
    <col min="12039" max="12039" width="11.42578125" style="20" customWidth="1"/>
    <col min="12040" max="12040" width="1.5703125" style="20" customWidth="1"/>
    <col min="12041" max="12041" width="13" style="20" customWidth="1"/>
    <col min="12042" max="12042" width="1.28515625" style="20" customWidth="1"/>
    <col min="12043" max="12043" width="11.5703125" style="20" customWidth="1"/>
    <col min="12044" max="12044" width="1.5703125" style="20" customWidth="1"/>
    <col min="12045" max="12045" width="13.85546875" style="20" customWidth="1"/>
    <col min="12046" max="12046" width="1.28515625" style="20" customWidth="1"/>
    <col min="12047" max="12047" width="13.5703125" style="20" customWidth="1"/>
    <col min="12048" max="12048" width="1.5703125" style="20" customWidth="1"/>
    <col min="12049" max="12049" width="12.42578125" style="20" customWidth="1"/>
    <col min="12050" max="12050" width="1.5703125" style="20" customWidth="1"/>
    <col min="12051" max="12051" width="12.28515625" style="20" customWidth="1"/>
    <col min="12052" max="12052" width="1.28515625" style="20" customWidth="1"/>
    <col min="12053" max="12053" width="11.85546875" style="20" customWidth="1"/>
    <col min="12054" max="12054" width="1" style="20" customWidth="1"/>
    <col min="12055" max="12055" width="13" style="20" customWidth="1"/>
    <col min="12056" max="12056" width="1.5703125" style="20" customWidth="1"/>
    <col min="12057" max="12057" width="14.42578125" style="20" customWidth="1"/>
    <col min="12058" max="12058" width="1.28515625" style="20" customWidth="1"/>
    <col min="12059" max="12059" width="14.85546875" style="20" customWidth="1"/>
    <col min="12060" max="12060" width="0.7109375" style="20" customWidth="1"/>
    <col min="12061" max="12061" width="14.7109375" style="20" customWidth="1"/>
    <col min="12062" max="12062" width="0.5703125" style="20" customWidth="1"/>
    <col min="12063" max="12063" width="15.140625" style="20" customWidth="1"/>
    <col min="12064" max="12064" width="0.7109375" style="20" customWidth="1"/>
    <col min="12065" max="12065" width="13" style="20" customWidth="1"/>
    <col min="12066" max="12066" width="0.5703125" style="20" customWidth="1"/>
    <col min="12067" max="12067" width="15.42578125" style="20" customWidth="1"/>
    <col min="12068" max="12068" width="0.85546875" style="20" customWidth="1"/>
    <col min="12069" max="12069" width="15.5703125" style="20" customWidth="1"/>
    <col min="12070" max="12070" width="0.85546875" style="20" customWidth="1"/>
    <col min="12071" max="12071" width="1.5703125" style="20" customWidth="1"/>
    <col min="12072" max="12072" width="5.28515625" style="20" customWidth="1"/>
    <col min="12073" max="12073" width="78.7109375" style="20" customWidth="1"/>
    <col min="12074" max="12074" width="17.85546875" style="20" customWidth="1"/>
    <col min="12075" max="12288" width="12.7109375" style="20"/>
    <col min="12289" max="12289" width="5" style="20" customWidth="1"/>
    <col min="12290" max="12290" width="1.85546875" style="20" customWidth="1"/>
    <col min="12291" max="12291" width="15.7109375" style="20" bestFit="1" customWidth="1"/>
    <col min="12292" max="12292" width="1.5703125" style="20" customWidth="1"/>
    <col min="12293" max="12293" width="13.5703125" style="20" customWidth="1"/>
    <col min="12294" max="12294" width="1.28515625" style="20" customWidth="1"/>
    <col min="12295" max="12295" width="11.42578125" style="20" customWidth="1"/>
    <col min="12296" max="12296" width="1.5703125" style="20" customWidth="1"/>
    <col min="12297" max="12297" width="13" style="20" customWidth="1"/>
    <col min="12298" max="12298" width="1.28515625" style="20" customWidth="1"/>
    <col min="12299" max="12299" width="11.5703125" style="20" customWidth="1"/>
    <col min="12300" max="12300" width="1.5703125" style="20" customWidth="1"/>
    <col min="12301" max="12301" width="13.85546875" style="20" customWidth="1"/>
    <col min="12302" max="12302" width="1.28515625" style="20" customWidth="1"/>
    <col min="12303" max="12303" width="13.5703125" style="20" customWidth="1"/>
    <col min="12304" max="12304" width="1.5703125" style="20" customWidth="1"/>
    <col min="12305" max="12305" width="12.42578125" style="20" customWidth="1"/>
    <col min="12306" max="12306" width="1.5703125" style="20" customWidth="1"/>
    <col min="12307" max="12307" width="12.28515625" style="20" customWidth="1"/>
    <col min="12308" max="12308" width="1.28515625" style="20" customWidth="1"/>
    <col min="12309" max="12309" width="11.85546875" style="20" customWidth="1"/>
    <col min="12310" max="12310" width="1" style="20" customWidth="1"/>
    <col min="12311" max="12311" width="13" style="20" customWidth="1"/>
    <col min="12312" max="12312" width="1.5703125" style="20" customWidth="1"/>
    <col min="12313" max="12313" width="14.42578125" style="20" customWidth="1"/>
    <col min="12314" max="12314" width="1.28515625" style="20" customWidth="1"/>
    <col min="12315" max="12315" width="14.85546875" style="20" customWidth="1"/>
    <col min="12316" max="12316" width="0.7109375" style="20" customWidth="1"/>
    <col min="12317" max="12317" width="14.7109375" style="20" customWidth="1"/>
    <col min="12318" max="12318" width="0.5703125" style="20" customWidth="1"/>
    <col min="12319" max="12319" width="15.140625" style="20" customWidth="1"/>
    <col min="12320" max="12320" width="0.7109375" style="20" customWidth="1"/>
    <col min="12321" max="12321" width="13" style="20" customWidth="1"/>
    <col min="12322" max="12322" width="0.5703125" style="20" customWidth="1"/>
    <col min="12323" max="12323" width="15.42578125" style="20" customWidth="1"/>
    <col min="12324" max="12324" width="0.85546875" style="20" customWidth="1"/>
    <col min="12325" max="12325" width="15.5703125" style="20" customWidth="1"/>
    <col min="12326" max="12326" width="0.85546875" style="20" customWidth="1"/>
    <col min="12327" max="12327" width="1.5703125" style="20" customWidth="1"/>
    <col min="12328" max="12328" width="5.28515625" style="20" customWidth="1"/>
    <col min="12329" max="12329" width="78.7109375" style="20" customWidth="1"/>
    <col min="12330" max="12330" width="17.85546875" style="20" customWidth="1"/>
    <col min="12331" max="12544" width="12.7109375" style="20"/>
    <col min="12545" max="12545" width="5" style="20" customWidth="1"/>
    <col min="12546" max="12546" width="1.85546875" style="20" customWidth="1"/>
    <col min="12547" max="12547" width="15.7109375" style="20" bestFit="1" customWidth="1"/>
    <col min="12548" max="12548" width="1.5703125" style="20" customWidth="1"/>
    <col min="12549" max="12549" width="13.5703125" style="20" customWidth="1"/>
    <col min="12550" max="12550" width="1.28515625" style="20" customWidth="1"/>
    <col min="12551" max="12551" width="11.42578125" style="20" customWidth="1"/>
    <col min="12552" max="12552" width="1.5703125" style="20" customWidth="1"/>
    <col min="12553" max="12553" width="13" style="20" customWidth="1"/>
    <col min="12554" max="12554" width="1.28515625" style="20" customWidth="1"/>
    <col min="12555" max="12555" width="11.5703125" style="20" customWidth="1"/>
    <col min="12556" max="12556" width="1.5703125" style="20" customWidth="1"/>
    <col min="12557" max="12557" width="13.85546875" style="20" customWidth="1"/>
    <col min="12558" max="12558" width="1.28515625" style="20" customWidth="1"/>
    <col min="12559" max="12559" width="13.5703125" style="20" customWidth="1"/>
    <col min="12560" max="12560" width="1.5703125" style="20" customWidth="1"/>
    <col min="12561" max="12561" width="12.42578125" style="20" customWidth="1"/>
    <col min="12562" max="12562" width="1.5703125" style="20" customWidth="1"/>
    <col min="12563" max="12563" width="12.28515625" style="20" customWidth="1"/>
    <col min="12564" max="12564" width="1.28515625" style="20" customWidth="1"/>
    <col min="12565" max="12565" width="11.85546875" style="20" customWidth="1"/>
    <col min="12566" max="12566" width="1" style="20" customWidth="1"/>
    <col min="12567" max="12567" width="13" style="20" customWidth="1"/>
    <col min="12568" max="12568" width="1.5703125" style="20" customWidth="1"/>
    <col min="12569" max="12569" width="14.42578125" style="20" customWidth="1"/>
    <col min="12570" max="12570" width="1.28515625" style="20" customWidth="1"/>
    <col min="12571" max="12571" width="14.85546875" style="20" customWidth="1"/>
    <col min="12572" max="12572" width="0.7109375" style="20" customWidth="1"/>
    <col min="12573" max="12573" width="14.7109375" style="20" customWidth="1"/>
    <col min="12574" max="12574" width="0.5703125" style="20" customWidth="1"/>
    <col min="12575" max="12575" width="15.140625" style="20" customWidth="1"/>
    <col min="12576" max="12576" width="0.7109375" style="20" customWidth="1"/>
    <col min="12577" max="12577" width="13" style="20" customWidth="1"/>
    <col min="12578" max="12578" width="0.5703125" style="20" customWidth="1"/>
    <col min="12579" max="12579" width="15.42578125" style="20" customWidth="1"/>
    <col min="12580" max="12580" width="0.85546875" style="20" customWidth="1"/>
    <col min="12581" max="12581" width="15.5703125" style="20" customWidth="1"/>
    <col min="12582" max="12582" width="0.85546875" style="20" customWidth="1"/>
    <col min="12583" max="12583" width="1.5703125" style="20" customWidth="1"/>
    <col min="12584" max="12584" width="5.28515625" style="20" customWidth="1"/>
    <col min="12585" max="12585" width="78.7109375" style="20" customWidth="1"/>
    <col min="12586" max="12586" width="17.85546875" style="20" customWidth="1"/>
    <col min="12587" max="12800" width="12.7109375" style="20"/>
    <col min="12801" max="12801" width="5" style="20" customWidth="1"/>
    <col min="12802" max="12802" width="1.85546875" style="20" customWidth="1"/>
    <col min="12803" max="12803" width="15.7109375" style="20" bestFit="1" customWidth="1"/>
    <col min="12804" max="12804" width="1.5703125" style="20" customWidth="1"/>
    <col min="12805" max="12805" width="13.5703125" style="20" customWidth="1"/>
    <col min="12806" max="12806" width="1.28515625" style="20" customWidth="1"/>
    <col min="12807" max="12807" width="11.42578125" style="20" customWidth="1"/>
    <col min="12808" max="12808" width="1.5703125" style="20" customWidth="1"/>
    <col min="12809" max="12809" width="13" style="20" customWidth="1"/>
    <col min="12810" max="12810" width="1.28515625" style="20" customWidth="1"/>
    <col min="12811" max="12811" width="11.5703125" style="20" customWidth="1"/>
    <col min="12812" max="12812" width="1.5703125" style="20" customWidth="1"/>
    <col min="12813" max="12813" width="13.85546875" style="20" customWidth="1"/>
    <col min="12814" max="12814" width="1.28515625" style="20" customWidth="1"/>
    <col min="12815" max="12815" width="13.5703125" style="20" customWidth="1"/>
    <col min="12816" max="12816" width="1.5703125" style="20" customWidth="1"/>
    <col min="12817" max="12817" width="12.42578125" style="20" customWidth="1"/>
    <col min="12818" max="12818" width="1.5703125" style="20" customWidth="1"/>
    <col min="12819" max="12819" width="12.28515625" style="20" customWidth="1"/>
    <col min="12820" max="12820" width="1.28515625" style="20" customWidth="1"/>
    <col min="12821" max="12821" width="11.85546875" style="20" customWidth="1"/>
    <col min="12822" max="12822" width="1" style="20" customWidth="1"/>
    <col min="12823" max="12823" width="13" style="20" customWidth="1"/>
    <col min="12824" max="12824" width="1.5703125" style="20" customWidth="1"/>
    <col min="12825" max="12825" width="14.42578125" style="20" customWidth="1"/>
    <col min="12826" max="12826" width="1.28515625" style="20" customWidth="1"/>
    <col min="12827" max="12827" width="14.85546875" style="20" customWidth="1"/>
    <col min="12828" max="12828" width="0.7109375" style="20" customWidth="1"/>
    <col min="12829" max="12829" width="14.7109375" style="20" customWidth="1"/>
    <col min="12830" max="12830" width="0.5703125" style="20" customWidth="1"/>
    <col min="12831" max="12831" width="15.140625" style="20" customWidth="1"/>
    <col min="12832" max="12832" width="0.7109375" style="20" customWidth="1"/>
    <col min="12833" max="12833" width="13" style="20" customWidth="1"/>
    <col min="12834" max="12834" width="0.5703125" style="20" customWidth="1"/>
    <col min="12835" max="12835" width="15.42578125" style="20" customWidth="1"/>
    <col min="12836" max="12836" width="0.85546875" style="20" customWidth="1"/>
    <col min="12837" max="12837" width="15.5703125" style="20" customWidth="1"/>
    <col min="12838" max="12838" width="0.85546875" style="20" customWidth="1"/>
    <col min="12839" max="12839" width="1.5703125" style="20" customWidth="1"/>
    <col min="12840" max="12840" width="5.28515625" style="20" customWidth="1"/>
    <col min="12841" max="12841" width="78.7109375" style="20" customWidth="1"/>
    <col min="12842" max="12842" width="17.85546875" style="20" customWidth="1"/>
    <col min="12843" max="13056" width="12.7109375" style="20"/>
    <col min="13057" max="13057" width="5" style="20" customWidth="1"/>
    <col min="13058" max="13058" width="1.85546875" style="20" customWidth="1"/>
    <col min="13059" max="13059" width="15.7109375" style="20" bestFit="1" customWidth="1"/>
    <col min="13060" max="13060" width="1.5703125" style="20" customWidth="1"/>
    <col min="13061" max="13061" width="13.5703125" style="20" customWidth="1"/>
    <col min="13062" max="13062" width="1.28515625" style="20" customWidth="1"/>
    <col min="13063" max="13063" width="11.42578125" style="20" customWidth="1"/>
    <col min="13064" max="13064" width="1.5703125" style="20" customWidth="1"/>
    <col min="13065" max="13065" width="13" style="20" customWidth="1"/>
    <col min="13066" max="13066" width="1.28515625" style="20" customWidth="1"/>
    <col min="13067" max="13067" width="11.5703125" style="20" customWidth="1"/>
    <col min="13068" max="13068" width="1.5703125" style="20" customWidth="1"/>
    <col min="13069" max="13069" width="13.85546875" style="20" customWidth="1"/>
    <col min="13070" max="13070" width="1.28515625" style="20" customWidth="1"/>
    <col min="13071" max="13071" width="13.5703125" style="20" customWidth="1"/>
    <col min="13072" max="13072" width="1.5703125" style="20" customWidth="1"/>
    <col min="13073" max="13073" width="12.42578125" style="20" customWidth="1"/>
    <col min="13074" max="13074" width="1.5703125" style="20" customWidth="1"/>
    <col min="13075" max="13075" width="12.28515625" style="20" customWidth="1"/>
    <col min="13076" max="13076" width="1.28515625" style="20" customWidth="1"/>
    <col min="13077" max="13077" width="11.85546875" style="20" customWidth="1"/>
    <col min="13078" max="13078" width="1" style="20" customWidth="1"/>
    <col min="13079" max="13079" width="13" style="20" customWidth="1"/>
    <col min="13080" max="13080" width="1.5703125" style="20" customWidth="1"/>
    <col min="13081" max="13081" width="14.42578125" style="20" customWidth="1"/>
    <col min="13082" max="13082" width="1.28515625" style="20" customWidth="1"/>
    <col min="13083" max="13083" width="14.85546875" style="20" customWidth="1"/>
    <col min="13084" max="13084" width="0.7109375" style="20" customWidth="1"/>
    <col min="13085" max="13085" width="14.7109375" style="20" customWidth="1"/>
    <col min="13086" max="13086" width="0.5703125" style="20" customWidth="1"/>
    <col min="13087" max="13087" width="15.140625" style="20" customWidth="1"/>
    <col min="13088" max="13088" width="0.7109375" style="20" customWidth="1"/>
    <col min="13089" max="13089" width="13" style="20" customWidth="1"/>
    <col min="13090" max="13090" width="0.5703125" style="20" customWidth="1"/>
    <col min="13091" max="13091" width="15.42578125" style="20" customWidth="1"/>
    <col min="13092" max="13092" width="0.85546875" style="20" customWidth="1"/>
    <col min="13093" max="13093" width="15.5703125" style="20" customWidth="1"/>
    <col min="13094" max="13094" width="0.85546875" style="20" customWidth="1"/>
    <col min="13095" max="13095" width="1.5703125" style="20" customWidth="1"/>
    <col min="13096" max="13096" width="5.28515625" style="20" customWidth="1"/>
    <col min="13097" max="13097" width="78.7109375" style="20" customWidth="1"/>
    <col min="13098" max="13098" width="17.85546875" style="20" customWidth="1"/>
    <col min="13099" max="13312" width="12.7109375" style="20"/>
    <col min="13313" max="13313" width="5" style="20" customWidth="1"/>
    <col min="13314" max="13314" width="1.85546875" style="20" customWidth="1"/>
    <col min="13315" max="13315" width="15.7109375" style="20" bestFit="1" customWidth="1"/>
    <col min="13316" max="13316" width="1.5703125" style="20" customWidth="1"/>
    <col min="13317" max="13317" width="13.5703125" style="20" customWidth="1"/>
    <col min="13318" max="13318" width="1.28515625" style="20" customWidth="1"/>
    <col min="13319" max="13319" width="11.42578125" style="20" customWidth="1"/>
    <col min="13320" max="13320" width="1.5703125" style="20" customWidth="1"/>
    <col min="13321" max="13321" width="13" style="20" customWidth="1"/>
    <col min="13322" max="13322" width="1.28515625" style="20" customWidth="1"/>
    <col min="13323" max="13323" width="11.5703125" style="20" customWidth="1"/>
    <col min="13324" max="13324" width="1.5703125" style="20" customWidth="1"/>
    <col min="13325" max="13325" width="13.85546875" style="20" customWidth="1"/>
    <col min="13326" max="13326" width="1.28515625" style="20" customWidth="1"/>
    <col min="13327" max="13327" width="13.5703125" style="20" customWidth="1"/>
    <col min="13328" max="13328" width="1.5703125" style="20" customWidth="1"/>
    <col min="13329" max="13329" width="12.42578125" style="20" customWidth="1"/>
    <col min="13330" max="13330" width="1.5703125" style="20" customWidth="1"/>
    <col min="13331" max="13331" width="12.28515625" style="20" customWidth="1"/>
    <col min="13332" max="13332" width="1.28515625" style="20" customWidth="1"/>
    <col min="13333" max="13333" width="11.85546875" style="20" customWidth="1"/>
    <col min="13334" max="13334" width="1" style="20" customWidth="1"/>
    <col min="13335" max="13335" width="13" style="20" customWidth="1"/>
    <col min="13336" max="13336" width="1.5703125" style="20" customWidth="1"/>
    <col min="13337" max="13337" width="14.42578125" style="20" customWidth="1"/>
    <col min="13338" max="13338" width="1.28515625" style="20" customWidth="1"/>
    <col min="13339" max="13339" width="14.85546875" style="20" customWidth="1"/>
    <col min="13340" max="13340" width="0.7109375" style="20" customWidth="1"/>
    <col min="13341" max="13341" width="14.7109375" style="20" customWidth="1"/>
    <col min="13342" max="13342" width="0.5703125" style="20" customWidth="1"/>
    <col min="13343" max="13343" width="15.140625" style="20" customWidth="1"/>
    <col min="13344" max="13344" width="0.7109375" style="20" customWidth="1"/>
    <col min="13345" max="13345" width="13" style="20" customWidth="1"/>
    <col min="13346" max="13346" width="0.5703125" style="20" customWidth="1"/>
    <col min="13347" max="13347" width="15.42578125" style="20" customWidth="1"/>
    <col min="13348" max="13348" width="0.85546875" style="20" customWidth="1"/>
    <col min="13349" max="13349" width="15.5703125" style="20" customWidth="1"/>
    <col min="13350" max="13350" width="0.85546875" style="20" customWidth="1"/>
    <col min="13351" max="13351" width="1.5703125" style="20" customWidth="1"/>
    <col min="13352" max="13352" width="5.28515625" style="20" customWidth="1"/>
    <col min="13353" max="13353" width="78.7109375" style="20" customWidth="1"/>
    <col min="13354" max="13354" width="17.85546875" style="20" customWidth="1"/>
    <col min="13355" max="13568" width="12.7109375" style="20"/>
    <col min="13569" max="13569" width="5" style="20" customWidth="1"/>
    <col min="13570" max="13570" width="1.85546875" style="20" customWidth="1"/>
    <col min="13571" max="13571" width="15.7109375" style="20" bestFit="1" customWidth="1"/>
    <col min="13572" max="13572" width="1.5703125" style="20" customWidth="1"/>
    <col min="13573" max="13573" width="13.5703125" style="20" customWidth="1"/>
    <col min="13574" max="13574" width="1.28515625" style="20" customWidth="1"/>
    <col min="13575" max="13575" width="11.42578125" style="20" customWidth="1"/>
    <col min="13576" max="13576" width="1.5703125" style="20" customWidth="1"/>
    <col min="13577" max="13577" width="13" style="20" customWidth="1"/>
    <col min="13578" max="13578" width="1.28515625" style="20" customWidth="1"/>
    <col min="13579" max="13579" width="11.5703125" style="20" customWidth="1"/>
    <col min="13580" max="13580" width="1.5703125" style="20" customWidth="1"/>
    <col min="13581" max="13581" width="13.85546875" style="20" customWidth="1"/>
    <col min="13582" max="13582" width="1.28515625" style="20" customWidth="1"/>
    <col min="13583" max="13583" width="13.5703125" style="20" customWidth="1"/>
    <col min="13584" max="13584" width="1.5703125" style="20" customWidth="1"/>
    <col min="13585" max="13585" width="12.42578125" style="20" customWidth="1"/>
    <col min="13586" max="13586" width="1.5703125" style="20" customWidth="1"/>
    <col min="13587" max="13587" width="12.28515625" style="20" customWidth="1"/>
    <col min="13588" max="13588" width="1.28515625" style="20" customWidth="1"/>
    <col min="13589" max="13589" width="11.85546875" style="20" customWidth="1"/>
    <col min="13590" max="13590" width="1" style="20" customWidth="1"/>
    <col min="13591" max="13591" width="13" style="20" customWidth="1"/>
    <col min="13592" max="13592" width="1.5703125" style="20" customWidth="1"/>
    <col min="13593" max="13593" width="14.42578125" style="20" customWidth="1"/>
    <col min="13594" max="13594" width="1.28515625" style="20" customWidth="1"/>
    <col min="13595" max="13595" width="14.85546875" style="20" customWidth="1"/>
    <col min="13596" max="13596" width="0.7109375" style="20" customWidth="1"/>
    <col min="13597" max="13597" width="14.7109375" style="20" customWidth="1"/>
    <col min="13598" max="13598" width="0.5703125" style="20" customWidth="1"/>
    <col min="13599" max="13599" width="15.140625" style="20" customWidth="1"/>
    <col min="13600" max="13600" width="0.7109375" style="20" customWidth="1"/>
    <col min="13601" max="13601" width="13" style="20" customWidth="1"/>
    <col min="13602" max="13602" width="0.5703125" style="20" customWidth="1"/>
    <col min="13603" max="13603" width="15.42578125" style="20" customWidth="1"/>
    <col min="13604" max="13604" width="0.85546875" style="20" customWidth="1"/>
    <col min="13605" max="13605" width="15.5703125" style="20" customWidth="1"/>
    <col min="13606" max="13606" width="0.85546875" style="20" customWidth="1"/>
    <col min="13607" max="13607" width="1.5703125" style="20" customWidth="1"/>
    <col min="13608" max="13608" width="5.28515625" style="20" customWidth="1"/>
    <col min="13609" max="13609" width="78.7109375" style="20" customWidth="1"/>
    <col min="13610" max="13610" width="17.85546875" style="20" customWidth="1"/>
    <col min="13611" max="13824" width="12.7109375" style="20"/>
    <col min="13825" max="13825" width="5" style="20" customWidth="1"/>
    <col min="13826" max="13826" width="1.85546875" style="20" customWidth="1"/>
    <col min="13827" max="13827" width="15.7109375" style="20" bestFit="1" customWidth="1"/>
    <col min="13828" max="13828" width="1.5703125" style="20" customWidth="1"/>
    <col min="13829" max="13829" width="13.5703125" style="20" customWidth="1"/>
    <col min="13830" max="13830" width="1.28515625" style="20" customWidth="1"/>
    <col min="13831" max="13831" width="11.42578125" style="20" customWidth="1"/>
    <col min="13832" max="13832" width="1.5703125" style="20" customWidth="1"/>
    <col min="13833" max="13833" width="13" style="20" customWidth="1"/>
    <col min="13834" max="13834" width="1.28515625" style="20" customWidth="1"/>
    <col min="13835" max="13835" width="11.5703125" style="20" customWidth="1"/>
    <col min="13836" max="13836" width="1.5703125" style="20" customWidth="1"/>
    <col min="13837" max="13837" width="13.85546875" style="20" customWidth="1"/>
    <col min="13838" max="13838" width="1.28515625" style="20" customWidth="1"/>
    <col min="13839" max="13839" width="13.5703125" style="20" customWidth="1"/>
    <col min="13840" max="13840" width="1.5703125" style="20" customWidth="1"/>
    <col min="13841" max="13841" width="12.42578125" style="20" customWidth="1"/>
    <col min="13842" max="13842" width="1.5703125" style="20" customWidth="1"/>
    <col min="13843" max="13843" width="12.28515625" style="20" customWidth="1"/>
    <col min="13844" max="13844" width="1.28515625" style="20" customWidth="1"/>
    <col min="13845" max="13845" width="11.85546875" style="20" customWidth="1"/>
    <col min="13846" max="13846" width="1" style="20" customWidth="1"/>
    <col min="13847" max="13847" width="13" style="20" customWidth="1"/>
    <col min="13848" max="13848" width="1.5703125" style="20" customWidth="1"/>
    <col min="13849" max="13849" width="14.42578125" style="20" customWidth="1"/>
    <col min="13850" max="13850" width="1.28515625" style="20" customWidth="1"/>
    <col min="13851" max="13851" width="14.85546875" style="20" customWidth="1"/>
    <col min="13852" max="13852" width="0.7109375" style="20" customWidth="1"/>
    <col min="13853" max="13853" width="14.7109375" style="20" customWidth="1"/>
    <col min="13854" max="13854" width="0.5703125" style="20" customWidth="1"/>
    <col min="13855" max="13855" width="15.140625" style="20" customWidth="1"/>
    <col min="13856" max="13856" width="0.7109375" style="20" customWidth="1"/>
    <col min="13857" max="13857" width="13" style="20" customWidth="1"/>
    <col min="13858" max="13858" width="0.5703125" style="20" customWidth="1"/>
    <col min="13859" max="13859" width="15.42578125" style="20" customWidth="1"/>
    <col min="13860" max="13860" width="0.85546875" style="20" customWidth="1"/>
    <col min="13861" max="13861" width="15.5703125" style="20" customWidth="1"/>
    <col min="13862" max="13862" width="0.85546875" style="20" customWidth="1"/>
    <col min="13863" max="13863" width="1.5703125" style="20" customWidth="1"/>
    <col min="13864" max="13864" width="5.28515625" style="20" customWidth="1"/>
    <col min="13865" max="13865" width="78.7109375" style="20" customWidth="1"/>
    <col min="13866" max="13866" width="17.85546875" style="20" customWidth="1"/>
    <col min="13867" max="14080" width="12.7109375" style="20"/>
    <col min="14081" max="14081" width="5" style="20" customWidth="1"/>
    <col min="14082" max="14082" width="1.85546875" style="20" customWidth="1"/>
    <col min="14083" max="14083" width="15.7109375" style="20" bestFit="1" customWidth="1"/>
    <col min="14084" max="14084" width="1.5703125" style="20" customWidth="1"/>
    <col min="14085" max="14085" width="13.5703125" style="20" customWidth="1"/>
    <col min="14086" max="14086" width="1.28515625" style="20" customWidth="1"/>
    <col min="14087" max="14087" width="11.42578125" style="20" customWidth="1"/>
    <col min="14088" max="14088" width="1.5703125" style="20" customWidth="1"/>
    <col min="14089" max="14089" width="13" style="20" customWidth="1"/>
    <col min="14090" max="14090" width="1.28515625" style="20" customWidth="1"/>
    <col min="14091" max="14091" width="11.5703125" style="20" customWidth="1"/>
    <col min="14092" max="14092" width="1.5703125" style="20" customWidth="1"/>
    <col min="14093" max="14093" width="13.85546875" style="20" customWidth="1"/>
    <col min="14094" max="14094" width="1.28515625" style="20" customWidth="1"/>
    <col min="14095" max="14095" width="13.5703125" style="20" customWidth="1"/>
    <col min="14096" max="14096" width="1.5703125" style="20" customWidth="1"/>
    <col min="14097" max="14097" width="12.42578125" style="20" customWidth="1"/>
    <col min="14098" max="14098" width="1.5703125" style="20" customWidth="1"/>
    <col min="14099" max="14099" width="12.28515625" style="20" customWidth="1"/>
    <col min="14100" max="14100" width="1.28515625" style="20" customWidth="1"/>
    <col min="14101" max="14101" width="11.85546875" style="20" customWidth="1"/>
    <col min="14102" max="14102" width="1" style="20" customWidth="1"/>
    <col min="14103" max="14103" width="13" style="20" customWidth="1"/>
    <col min="14104" max="14104" width="1.5703125" style="20" customWidth="1"/>
    <col min="14105" max="14105" width="14.42578125" style="20" customWidth="1"/>
    <col min="14106" max="14106" width="1.28515625" style="20" customWidth="1"/>
    <col min="14107" max="14107" width="14.85546875" style="20" customWidth="1"/>
    <col min="14108" max="14108" width="0.7109375" style="20" customWidth="1"/>
    <col min="14109" max="14109" width="14.7109375" style="20" customWidth="1"/>
    <col min="14110" max="14110" width="0.5703125" style="20" customWidth="1"/>
    <col min="14111" max="14111" width="15.140625" style="20" customWidth="1"/>
    <col min="14112" max="14112" width="0.7109375" style="20" customWidth="1"/>
    <col min="14113" max="14113" width="13" style="20" customWidth="1"/>
    <col min="14114" max="14114" width="0.5703125" style="20" customWidth="1"/>
    <col min="14115" max="14115" width="15.42578125" style="20" customWidth="1"/>
    <col min="14116" max="14116" width="0.85546875" style="20" customWidth="1"/>
    <col min="14117" max="14117" width="15.5703125" style="20" customWidth="1"/>
    <col min="14118" max="14118" width="0.85546875" style="20" customWidth="1"/>
    <col min="14119" max="14119" width="1.5703125" style="20" customWidth="1"/>
    <col min="14120" max="14120" width="5.28515625" style="20" customWidth="1"/>
    <col min="14121" max="14121" width="78.7109375" style="20" customWidth="1"/>
    <col min="14122" max="14122" width="17.85546875" style="20" customWidth="1"/>
    <col min="14123" max="14336" width="12.7109375" style="20"/>
    <col min="14337" max="14337" width="5" style="20" customWidth="1"/>
    <col min="14338" max="14338" width="1.85546875" style="20" customWidth="1"/>
    <col min="14339" max="14339" width="15.7109375" style="20" bestFit="1" customWidth="1"/>
    <col min="14340" max="14340" width="1.5703125" style="20" customWidth="1"/>
    <col min="14341" max="14341" width="13.5703125" style="20" customWidth="1"/>
    <col min="14342" max="14342" width="1.28515625" style="20" customWidth="1"/>
    <col min="14343" max="14343" width="11.42578125" style="20" customWidth="1"/>
    <col min="14344" max="14344" width="1.5703125" style="20" customWidth="1"/>
    <col min="14345" max="14345" width="13" style="20" customWidth="1"/>
    <col min="14346" max="14346" width="1.28515625" style="20" customWidth="1"/>
    <col min="14347" max="14347" width="11.5703125" style="20" customWidth="1"/>
    <col min="14348" max="14348" width="1.5703125" style="20" customWidth="1"/>
    <col min="14349" max="14349" width="13.85546875" style="20" customWidth="1"/>
    <col min="14350" max="14350" width="1.28515625" style="20" customWidth="1"/>
    <col min="14351" max="14351" width="13.5703125" style="20" customWidth="1"/>
    <col min="14352" max="14352" width="1.5703125" style="20" customWidth="1"/>
    <col min="14353" max="14353" width="12.42578125" style="20" customWidth="1"/>
    <col min="14354" max="14354" width="1.5703125" style="20" customWidth="1"/>
    <col min="14355" max="14355" width="12.28515625" style="20" customWidth="1"/>
    <col min="14356" max="14356" width="1.28515625" style="20" customWidth="1"/>
    <col min="14357" max="14357" width="11.85546875" style="20" customWidth="1"/>
    <col min="14358" max="14358" width="1" style="20" customWidth="1"/>
    <col min="14359" max="14359" width="13" style="20" customWidth="1"/>
    <col min="14360" max="14360" width="1.5703125" style="20" customWidth="1"/>
    <col min="14361" max="14361" width="14.42578125" style="20" customWidth="1"/>
    <col min="14362" max="14362" width="1.28515625" style="20" customWidth="1"/>
    <col min="14363" max="14363" width="14.85546875" style="20" customWidth="1"/>
    <col min="14364" max="14364" width="0.7109375" style="20" customWidth="1"/>
    <col min="14365" max="14365" width="14.7109375" style="20" customWidth="1"/>
    <col min="14366" max="14366" width="0.5703125" style="20" customWidth="1"/>
    <col min="14367" max="14367" width="15.140625" style="20" customWidth="1"/>
    <col min="14368" max="14368" width="0.7109375" style="20" customWidth="1"/>
    <col min="14369" max="14369" width="13" style="20" customWidth="1"/>
    <col min="14370" max="14370" width="0.5703125" style="20" customWidth="1"/>
    <col min="14371" max="14371" width="15.42578125" style="20" customWidth="1"/>
    <col min="14372" max="14372" width="0.85546875" style="20" customWidth="1"/>
    <col min="14373" max="14373" width="15.5703125" style="20" customWidth="1"/>
    <col min="14374" max="14374" width="0.85546875" style="20" customWidth="1"/>
    <col min="14375" max="14375" width="1.5703125" style="20" customWidth="1"/>
    <col min="14376" max="14376" width="5.28515625" style="20" customWidth="1"/>
    <col min="14377" max="14377" width="78.7109375" style="20" customWidth="1"/>
    <col min="14378" max="14378" width="17.85546875" style="20" customWidth="1"/>
    <col min="14379" max="14592" width="12.7109375" style="20"/>
    <col min="14593" max="14593" width="5" style="20" customWidth="1"/>
    <col min="14594" max="14594" width="1.85546875" style="20" customWidth="1"/>
    <col min="14595" max="14595" width="15.7109375" style="20" bestFit="1" customWidth="1"/>
    <col min="14596" max="14596" width="1.5703125" style="20" customWidth="1"/>
    <col min="14597" max="14597" width="13.5703125" style="20" customWidth="1"/>
    <col min="14598" max="14598" width="1.28515625" style="20" customWidth="1"/>
    <col min="14599" max="14599" width="11.42578125" style="20" customWidth="1"/>
    <col min="14600" max="14600" width="1.5703125" style="20" customWidth="1"/>
    <col min="14601" max="14601" width="13" style="20" customWidth="1"/>
    <col min="14602" max="14602" width="1.28515625" style="20" customWidth="1"/>
    <col min="14603" max="14603" width="11.5703125" style="20" customWidth="1"/>
    <col min="14604" max="14604" width="1.5703125" style="20" customWidth="1"/>
    <col min="14605" max="14605" width="13.85546875" style="20" customWidth="1"/>
    <col min="14606" max="14606" width="1.28515625" style="20" customWidth="1"/>
    <col min="14607" max="14607" width="13.5703125" style="20" customWidth="1"/>
    <col min="14608" max="14608" width="1.5703125" style="20" customWidth="1"/>
    <col min="14609" max="14609" width="12.42578125" style="20" customWidth="1"/>
    <col min="14610" max="14610" width="1.5703125" style="20" customWidth="1"/>
    <col min="14611" max="14611" width="12.28515625" style="20" customWidth="1"/>
    <col min="14612" max="14612" width="1.28515625" style="20" customWidth="1"/>
    <col min="14613" max="14613" width="11.85546875" style="20" customWidth="1"/>
    <col min="14614" max="14614" width="1" style="20" customWidth="1"/>
    <col min="14615" max="14615" width="13" style="20" customWidth="1"/>
    <col min="14616" max="14616" width="1.5703125" style="20" customWidth="1"/>
    <col min="14617" max="14617" width="14.42578125" style="20" customWidth="1"/>
    <col min="14618" max="14618" width="1.28515625" style="20" customWidth="1"/>
    <col min="14619" max="14619" width="14.85546875" style="20" customWidth="1"/>
    <col min="14620" max="14620" width="0.7109375" style="20" customWidth="1"/>
    <col min="14621" max="14621" width="14.7109375" style="20" customWidth="1"/>
    <col min="14622" max="14622" width="0.5703125" style="20" customWidth="1"/>
    <col min="14623" max="14623" width="15.140625" style="20" customWidth="1"/>
    <col min="14624" max="14624" width="0.7109375" style="20" customWidth="1"/>
    <col min="14625" max="14625" width="13" style="20" customWidth="1"/>
    <col min="14626" max="14626" width="0.5703125" style="20" customWidth="1"/>
    <col min="14627" max="14627" width="15.42578125" style="20" customWidth="1"/>
    <col min="14628" max="14628" width="0.85546875" style="20" customWidth="1"/>
    <col min="14629" max="14629" width="15.5703125" style="20" customWidth="1"/>
    <col min="14630" max="14630" width="0.85546875" style="20" customWidth="1"/>
    <col min="14631" max="14631" width="1.5703125" style="20" customWidth="1"/>
    <col min="14632" max="14632" width="5.28515625" style="20" customWidth="1"/>
    <col min="14633" max="14633" width="78.7109375" style="20" customWidth="1"/>
    <col min="14634" max="14634" width="17.85546875" style="20" customWidth="1"/>
    <col min="14635" max="14848" width="12.7109375" style="20"/>
    <col min="14849" max="14849" width="5" style="20" customWidth="1"/>
    <col min="14850" max="14850" width="1.85546875" style="20" customWidth="1"/>
    <col min="14851" max="14851" width="15.7109375" style="20" bestFit="1" customWidth="1"/>
    <col min="14852" max="14852" width="1.5703125" style="20" customWidth="1"/>
    <col min="14853" max="14853" width="13.5703125" style="20" customWidth="1"/>
    <col min="14854" max="14854" width="1.28515625" style="20" customWidth="1"/>
    <col min="14855" max="14855" width="11.42578125" style="20" customWidth="1"/>
    <col min="14856" max="14856" width="1.5703125" style="20" customWidth="1"/>
    <col min="14857" max="14857" width="13" style="20" customWidth="1"/>
    <col min="14858" max="14858" width="1.28515625" style="20" customWidth="1"/>
    <col min="14859" max="14859" width="11.5703125" style="20" customWidth="1"/>
    <col min="14860" max="14860" width="1.5703125" style="20" customWidth="1"/>
    <col min="14861" max="14861" width="13.85546875" style="20" customWidth="1"/>
    <col min="14862" max="14862" width="1.28515625" style="20" customWidth="1"/>
    <col min="14863" max="14863" width="13.5703125" style="20" customWidth="1"/>
    <col min="14864" max="14864" width="1.5703125" style="20" customWidth="1"/>
    <col min="14865" max="14865" width="12.42578125" style="20" customWidth="1"/>
    <col min="14866" max="14866" width="1.5703125" style="20" customWidth="1"/>
    <col min="14867" max="14867" width="12.28515625" style="20" customWidth="1"/>
    <col min="14868" max="14868" width="1.28515625" style="20" customWidth="1"/>
    <col min="14869" max="14869" width="11.85546875" style="20" customWidth="1"/>
    <col min="14870" max="14870" width="1" style="20" customWidth="1"/>
    <col min="14871" max="14871" width="13" style="20" customWidth="1"/>
    <col min="14872" max="14872" width="1.5703125" style="20" customWidth="1"/>
    <col min="14873" max="14873" width="14.42578125" style="20" customWidth="1"/>
    <col min="14874" max="14874" width="1.28515625" style="20" customWidth="1"/>
    <col min="14875" max="14875" width="14.85546875" style="20" customWidth="1"/>
    <col min="14876" max="14876" width="0.7109375" style="20" customWidth="1"/>
    <col min="14877" max="14877" width="14.7109375" style="20" customWidth="1"/>
    <col min="14878" max="14878" width="0.5703125" style="20" customWidth="1"/>
    <col min="14879" max="14879" width="15.140625" style="20" customWidth="1"/>
    <col min="14880" max="14880" width="0.7109375" style="20" customWidth="1"/>
    <col min="14881" max="14881" width="13" style="20" customWidth="1"/>
    <col min="14882" max="14882" width="0.5703125" style="20" customWidth="1"/>
    <col min="14883" max="14883" width="15.42578125" style="20" customWidth="1"/>
    <col min="14884" max="14884" width="0.85546875" style="20" customWidth="1"/>
    <col min="14885" max="14885" width="15.5703125" style="20" customWidth="1"/>
    <col min="14886" max="14886" width="0.85546875" style="20" customWidth="1"/>
    <col min="14887" max="14887" width="1.5703125" style="20" customWidth="1"/>
    <col min="14888" max="14888" width="5.28515625" style="20" customWidth="1"/>
    <col min="14889" max="14889" width="78.7109375" style="20" customWidth="1"/>
    <col min="14890" max="14890" width="17.85546875" style="20" customWidth="1"/>
    <col min="14891" max="15104" width="12.7109375" style="20"/>
    <col min="15105" max="15105" width="5" style="20" customWidth="1"/>
    <col min="15106" max="15106" width="1.85546875" style="20" customWidth="1"/>
    <col min="15107" max="15107" width="15.7109375" style="20" bestFit="1" customWidth="1"/>
    <col min="15108" max="15108" width="1.5703125" style="20" customWidth="1"/>
    <col min="15109" max="15109" width="13.5703125" style="20" customWidth="1"/>
    <col min="15110" max="15110" width="1.28515625" style="20" customWidth="1"/>
    <col min="15111" max="15111" width="11.42578125" style="20" customWidth="1"/>
    <col min="15112" max="15112" width="1.5703125" style="20" customWidth="1"/>
    <col min="15113" max="15113" width="13" style="20" customWidth="1"/>
    <col min="15114" max="15114" width="1.28515625" style="20" customWidth="1"/>
    <col min="15115" max="15115" width="11.5703125" style="20" customWidth="1"/>
    <col min="15116" max="15116" width="1.5703125" style="20" customWidth="1"/>
    <col min="15117" max="15117" width="13.85546875" style="20" customWidth="1"/>
    <col min="15118" max="15118" width="1.28515625" style="20" customWidth="1"/>
    <col min="15119" max="15119" width="13.5703125" style="20" customWidth="1"/>
    <col min="15120" max="15120" width="1.5703125" style="20" customWidth="1"/>
    <col min="15121" max="15121" width="12.42578125" style="20" customWidth="1"/>
    <col min="15122" max="15122" width="1.5703125" style="20" customWidth="1"/>
    <col min="15123" max="15123" width="12.28515625" style="20" customWidth="1"/>
    <col min="15124" max="15124" width="1.28515625" style="20" customWidth="1"/>
    <col min="15125" max="15125" width="11.85546875" style="20" customWidth="1"/>
    <col min="15126" max="15126" width="1" style="20" customWidth="1"/>
    <col min="15127" max="15127" width="13" style="20" customWidth="1"/>
    <col min="15128" max="15128" width="1.5703125" style="20" customWidth="1"/>
    <col min="15129" max="15129" width="14.42578125" style="20" customWidth="1"/>
    <col min="15130" max="15130" width="1.28515625" style="20" customWidth="1"/>
    <col min="15131" max="15131" width="14.85546875" style="20" customWidth="1"/>
    <col min="15132" max="15132" width="0.7109375" style="20" customWidth="1"/>
    <col min="15133" max="15133" width="14.7109375" style="20" customWidth="1"/>
    <col min="15134" max="15134" width="0.5703125" style="20" customWidth="1"/>
    <col min="15135" max="15135" width="15.140625" style="20" customWidth="1"/>
    <col min="15136" max="15136" width="0.7109375" style="20" customWidth="1"/>
    <col min="15137" max="15137" width="13" style="20" customWidth="1"/>
    <col min="15138" max="15138" width="0.5703125" style="20" customWidth="1"/>
    <col min="15139" max="15139" width="15.42578125" style="20" customWidth="1"/>
    <col min="15140" max="15140" width="0.85546875" style="20" customWidth="1"/>
    <col min="15141" max="15141" width="15.5703125" style="20" customWidth="1"/>
    <col min="15142" max="15142" width="0.85546875" style="20" customWidth="1"/>
    <col min="15143" max="15143" width="1.5703125" style="20" customWidth="1"/>
    <col min="15144" max="15144" width="5.28515625" style="20" customWidth="1"/>
    <col min="15145" max="15145" width="78.7109375" style="20" customWidth="1"/>
    <col min="15146" max="15146" width="17.85546875" style="20" customWidth="1"/>
    <col min="15147" max="15360" width="12.7109375" style="20"/>
    <col min="15361" max="15361" width="5" style="20" customWidth="1"/>
    <col min="15362" max="15362" width="1.85546875" style="20" customWidth="1"/>
    <col min="15363" max="15363" width="15.7109375" style="20" bestFit="1" customWidth="1"/>
    <col min="15364" max="15364" width="1.5703125" style="20" customWidth="1"/>
    <col min="15365" max="15365" width="13.5703125" style="20" customWidth="1"/>
    <col min="15366" max="15366" width="1.28515625" style="20" customWidth="1"/>
    <col min="15367" max="15367" width="11.42578125" style="20" customWidth="1"/>
    <col min="15368" max="15368" width="1.5703125" style="20" customWidth="1"/>
    <col min="15369" max="15369" width="13" style="20" customWidth="1"/>
    <col min="15370" max="15370" width="1.28515625" style="20" customWidth="1"/>
    <col min="15371" max="15371" width="11.5703125" style="20" customWidth="1"/>
    <col min="15372" max="15372" width="1.5703125" style="20" customWidth="1"/>
    <col min="15373" max="15373" width="13.85546875" style="20" customWidth="1"/>
    <col min="15374" max="15374" width="1.28515625" style="20" customWidth="1"/>
    <col min="15375" max="15375" width="13.5703125" style="20" customWidth="1"/>
    <col min="15376" max="15376" width="1.5703125" style="20" customWidth="1"/>
    <col min="15377" max="15377" width="12.42578125" style="20" customWidth="1"/>
    <col min="15378" max="15378" width="1.5703125" style="20" customWidth="1"/>
    <col min="15379" max="15379" width="12.28515625" style="20" customWidth="1"/>
    <col min="15380" max="15380" width="1.28515625" style="20" customWidth="1"/>
    <col min="15381" max="15381" width="11.85546875" style="20" customWidth="1"/>
    <col min="15382" max="15382" width="1" style="20" customWidth="1"/>
    <col min="15383" max="15383" width="13" style="20" customWidth="1"/>
    <col min="15384" max="15384" width="1.5703125" style="20" customWidth="1"/>
    <col min="15385" max="15385" width="14.42578125" style="20" customWidth="1"/>
    <col min="15386" max="15386" width="1.28515625" style="20" customWidth="1"/>
    <col min="15387" max="15387" width="14.85546875" style="20" customWidth="1"/>
    <col min="15388" max="15388" width="0.7109375" style="20" customWidth="1"/>
    <col min="15389" max="15389" width="14.7109375" style="20" customWidth="1"/>
    <col min="15390" max="15390" width="0.5703125" style="20" customWidth="1"/>
    <col min="15391" max="15391" width="15.140625" style="20" customWidth="1"/>
    <col min="15392" max="15392" width="0.7109375" style="20" customWidth="1"/>
    <col min="15393" max="15393" width="13" style="20" customWidth="1"/>
    <col min="15394" max="15394" width="0.5703125" style="20" customWidth="1"/>
    <col min="15395" max="15395" width="15.42578125" style="20" customWidth="1"/>
    <col min="15396" max="15396" width="0.85546875" style="20" customWidth="1"/>
    <col min="15397" max="15397" width="15.5703125" style="20" customWidth="1"/>
    <col min="15398" max="15398" width="0.85546875" style="20" customWidth="1"/>
    <col min="15399" max="15399" width="1.5703125" style="20" customWidth="1"/>
    <col min="15400" max="15400" width="5.28515625" style="20" customWidth="1"/>
    <col min="15401" max="15401" width="78.7109375" style="20" customWidth="1"/>
    <col min="15402" max="15402" width="17.85546875" style="20" customWidth="1"/>
    <col min="15403" max="15616" width="12.7109375" style="20"/>
    <col min="15617" max="15617" width="5" style="20" customWidth="1"/>
    <col min="15618" max="15618" width="1.85546875" style="20" customWidth="1"/>
    <col min="15619" max="15619" width="15.7109375" style="20" bestFit="1" customWidth="1"/>
    <col min="15620" max="15620" width="1.5703125" style="20" customWidth="1"/>
    <col min="15621" max="15621" width="13.5703125" style="20" customWidth="1"/>
    <col min="15622" max="15622" width="1.28515625" style="20" customWidth="1"/>
    <col min="15623" max="15623" width="11.42578125" style="20" customWidth="1"/>
    <col min="15624" max="15624" width="1.5703125" style="20" customWidth="1"/>
    <col min="15625" max="15625" width="13" style="20" customWidth="1"/>
    <col min="15626" max="15626" width="1.28515625" style="20" customWidth="1"/>
    <col min="15627" max="15627" width="11.5703125" style="20" customWidth="1"/>
    <col min="15628" max="15628" width="1.5703125" style="20" customWidth="1"/>
    <col min="15629" max="15629" width="13.85546875" style="20" customWidth="1"/>
    <col min="15630" max="15630" width="1.28515625" style="20" customWidth="1"/>
    <col min="15631" max="15631" width="13.5703125" style="20" customWidth="1"/>
    <col min="15632" max="15632" width="1.5703125" style="20" customWidth="1"/>
    <col min="15633" max="15633" width="12.42578125" style="20" customWidth="1"/>
    <col min="15634" max="15634" width="1.5703125" style="20" customWidth="1"/>
    <col min="15635" max="15635" width="12.28515625" style="20" customWidth="1"/>
    <col min="15636" max="15636" width="1.28515625" style="20" customWidth="1"/>
    <col min="15637" max="15637" width="11.85546875" style="20" customWidth="1"/>
    <col min="15638" max="15638" width="1" style="20" customWidth="1"/>
    <col min="15639" max="15639" width="13" style="20" customWidth="1"/>
    <col min="15640" max="15640" width="1.5703125" style="20" customWidth="1"/>
    <col min="15641" max="15641" width="14.42578125" style="20" customWidth="1"/>
    <col min="15642" max="15642" width="1.28515625" style="20" customWidth="1"/>
    <col min="15643" max="15643" width="14.85546875" style="20" customWidth="1"/>
    <col min="15644" max="15644" width="0.7109375" style="20" customWidth="1"/>
    <col min="15645" max="15645" width="14.7109375" style="20" customWidth="1"/>
    <col min="15646" max="15646" width="0.5703125" style="20" customWidth="1"/>
    <col min="15647" max="15647" width="15.140625" style="20" customWidth="1"/>
    <col min="15648" max="15648" width="0.7109375" style="20" customWidth="1"/>
    <col min="15649" max="15649" width="13" style="20" customWidth="1"/>
    <col min="15650" max="15650" width="0.5703125" style="20" customWidth="1"/>
    <col min="15651" max="15651" width="15.42578125" style="20" customWidth="1"/>
    <col min="15652" max="15652" width="0.85546875" style="20" customWidth="1"/>
    <col min="15653" max="15653" width="15.5703125" style="20" customWidth="1"/>
    <col min="15654" max="15654" width="0.85546875" style="20" customWidth="1"/>
    <col min="15655" max="15655" width="1.5703125" style="20" customWidth="1"/>
    <col min="15656" max="15656" width="5.28515625" style="20" customWidth="1"/>
    <col min="15657" max="15657" width="78.7109375" style="20" customWidth="1"/>
    <col min="15658" max="15658" width="17.85546875" style="20" customWidth="1"/>
    <col min="15659" max="15872" width="12.7109375" style="20"/>
    <col min="15873" max="15873" width="5" style="20" customWidth="1"/>
    <col min="15874" max="15874" width="1.85546875" style="20" customWidth="1"/>
    <col min="15875" max="15875" width="15.7109375" style="20" bestFit="1" customWidth="1"/>
    <col min="15876" max="15876" width="1.5703125" style="20" customWidth="1"/>
    <col min="15877" max="15877" width="13.5703125" style="20" customWidth="1"/>
    <col min="15878" max="15878" width="1.28515625" style="20" customWidth="1"/>
    <col min="15879" max="15879" width="11.42578125" style="20" customWidth="1"/>
    <col min="15880" max="15880" width="1.5703125" style="20" customWidth="1"/>
    <col min="15881" max="15881" width="13" style="20" customWidth="1"/>
    <col min="15882" max="15882" width="1.28515625" style="20" customWidth="1"/>
    <col min="15883" max="15883" width="11.5703125" style="20" customWidth="1"/>
    <col min="15884" max="15884" width="1.5703125" style="20" customWidth="1"/>
    <col min="15885" max="15885" width="13.85546875" style="20" customWidth="1"/>
    <col min="15886" max="15886" width="1.28515625" style="20" customWidth="1"/>
    <col min="15887" max="15887" width="13.5703125" style="20" customWidth="1"/>
    <col min="15888" max="15888" width="1.5703125" style="20" customWidth="1"/>
    <col min="15889" max="15889" width="12.42578125" style="20" customWidth="1"/>
    <col min="15890" max="15890" width="1.5703125" style="20" customWidth="1"/>
    <col min="15891" max="15891" width="12.28515625" style="20" customWidth="1"/>
    <col min="15892" max="15892" width="1.28515625" style="20" customWidth="1"/>
    <col min="15893" max="15893" width="11.85546875" style="20" customWidth="1"/>
    <col min="15894" max="15894" width="1" style="20" customWidth="1"/>
    <col min="15895" max="15895" width="13" style="20" customWidth="1"/>
    <col min="15896" max="15896" width="1.5703125" style="20" customWidth="1"/>
    <col min="15897" max="15897" width="14.42578125" style="20" customWidth="1"/>
    <col min="15898" max="15898" width="1.28515625" style="20" customWidth="1"/>
    <col min="15899" max="15899" width="14.85546875" style="20" customWidth="1"/>
    <col min="15900" max="15900" width="0.7109375" style="20" customWidth="1"/>
    <col min="15901" max="15901" width="14.7109375" style="20" customWidth="1"/>
    <col min="15902" max="15902" width="0.5703125" style="20" customWidth="1"/>
    <col min="15903" max="15903" width="15.140625" style="20" customWidth="1"/>
    <col min="15904" max="15904" width="0.7109375" style="20" customWidth="1"/>
    <col min="15905" max="15905" width="13" style="20" customWidth="1"/>
    <col min="15906" max="15906" width="0.5703125" style="20" customWidth="1"/>
    <col min="15907" max="15907" width="15.42578125" style="20" customWidth="1"/>
    <col min="15908" max="15908" width="0.85546875" style="20" customWidth="1"/>
    <col min="15909" max="15909" width="15.5703125" style="20" customWidth="1"/>
    <col min="15910" max="15910" width="0.85546875" style="20" customWidth="1"/>
    <col min="15911" max="15911" width="1.5703125" style="20" customWidth="1"/>
    <col min="15912" max="15912" width="5.28515625" style="20" customWidth="1"/>
    <col min="15913" max="15913" width="78.7109375" style="20" customWidth="1"/>
    <col min="15914" max="15914" width="17.85546875" style="20" customWidth="1"/>
    <col min="15915" max="16128" width="12.7109375" style="20"/>
    <col min="16129" max="16129" width="5" style="20" customWidth="1"/>
    <col min="16130" max="16130" width="1.85546875" style="20" customWidth="1"/>
    <col min="16131" max="16131" width="15.7109375" style="20" bestFit="1" customWidth="1"/>
    <col min="16132" max="16132" width="1.5703125" style="20" customWidth="1"/>
    <col min="16133" max="16133" width="13.5703125" style="20" customWidth="1"/>
    <col min="16134" max="16134" width="1.28515625" style="20" customWidth="1"/>
    <col min="16135" max="16135" width="11.42578125" style="20" customWidth="1"/>
    <col min="16136" max="16136" width="1.5703125" style="20" customWidth="1"/>
    <col min="16137" max="16137" width="13" style="20" customWidth="1"/>
    <col min="16138" max="16138" width="1.28515625" style="20" customWidth="1"/>
    <col min="16139" max="16139" width="11.5703125" style="20" customWidth="1"/>
    <col min="16140" max="16140" width="1.5703125" style="20" customWidth="1"/>
    <col min="16141" max="16141" width="13.85546875" style="20" customWidth="1"/>
    <col min="16142" max="16142" width="1.28515625" style="20" customWidth="1"/>
    <col min="16143" max="16143" width="13.5703125" style="20" customWidth="1"/>
    <col min="16144" max="16144" width="1.5703125" style="20" customWidth="1"/>
    <col min="16145" max="16145" width="12.42578125" style="20" customWidth="1"/>
    <col min="16146" max="16146" width="1.5703125" style="20" customWidth="1"/>
    <col min="16147" max="16147" width="12.28515625" style="20" customWidth="1"/>
    <col min="16148" max="16148" width="1.28515625" style="20" customWidth="1"/>
    <col min="16149" max="16149" width="11.85546875" style="20" customWidth="1"/>
    <col min="16150" max="16150" width="1" style="20" customWidth="1"/>
    <col min="16151" max="16151" width="13" style="20" customWidth="1"/>
    <col min="16152" max="16152" width="1.5703125" style="20" customWidth="1"/>
    <col min="16153" max="16153" width="14.42578125" style="20" customWidth="1"/>
    <col min="16154" max="16154" width="1.28515625" style="20" customWidth="1"/>
    <col min="16155" max="16155" width="14.85546875" style="20" customWidth="1"/>
    <col min="16156" max="16156" width="0.7109375" style="20" customWidth="1"/>
    <col min="16157" max="16157" width="14.7109375" style="20" customWidth="1"/>
    <col min="16158" max="16158" width="0.5703125" style="20" customWidth="1"/>
    <col min="16159" max="16159" width="15.140625" style="20" customWidth="1"/>
    <col min="16160" max="16160" width="0.7109375" style="20" customWidth="1"/>
    <col min="16161" max="16161" width="13" style="20" customWidth="1"/>
    <col min="16162" max="16162" width="0.5703125" style="20" customWidth="1"/>
    <col min="16163" max="16163" width="15.42578125" style="20" customWidth="1"/>
    <col min="16164" max="16164" width="0.85546875" style="20" customWidth="1"/>
    <col min="16165" max="16165" width="15.5703125" style="20" customWidth="1"/>
    <col min="16166" max="16166" width="0.85546875" style="20" customWidth="1"/>
    <col min="16167" max="16167" width="1.5703125" style="20" customWidth="1"/>
    <col min="16168" max="16168" width="5.28515625" style="20" customWidth="1"/>
    <col min="16169" max="16169" width="78.7109375" style="20" customWidth="1"/>
    <col min="16170" max="16170" width="17.85546875" style="20" customWidth="1"/>
    <col min="16171" max="16384" width="12.7109375" style="20"/>
  </cols>
  <sheetData>
    <row r="1" spans="1:40" s="15" customFormat="1" ht="10.7" customHeight="1" x14ac:dyDescent="0.25">
      <c r="A1" s="10"/>
      <c r="B1" s="10"/>
      <c r="C1" s="10"/>
      <c r="D1" s="10"/>
      <c r="E1" s="10"/>
      <c r="F1" s="10"/>
      <c r="G1" s="10"/>
      <c r="H1" s="10"/>
      <c r="I1" s="10"/>
      <c r="J1" s="10"/>
      <c r="K1" s="10"/>
      <c r="L1" s="10"/>
      <c r="M1" s="10"/>
      <c r="N1" s="10"/>
      <c r="O1" s="10"/>
      <c r="P1" s="10"/>
      <c r="Q1" s="10"/>
      <c r="R1" s="10"/>
      <c r="S1" s="10"/>
      <c r="T1" s="10"/>
      <c r="U1" s="10"/>
      <c r="V1" s="10"/>
      <c r="W1" s="10"/>
      <c r="X1" s="10"/>
      <c r="Y1" s="13" t="s">
        <v>45</v>
      </c>
      <c r="Z1" s="10"/>
      <c r="AA1" s="14" t="s">
        <v>482</v>
      </c>
      <c r="AB1" s="10"/>
      <c r="AC1" s="10"/>
      <c r="AD1" s="10"/>
      <c r="AE1" s="10"/>
      <c r="AF1" s="10"/>
      <c r="AG1" s="10"/>
      <c r="AH1" s="10"/>
      <c r="AI1" s="10"/>
      <c r="AJ1" s="10"/>
      <c r="AK1" s="10"/>
      <c r="AL1" s="10"/>
      <c r="AM1" s="13"/>
      <c r="AN1" s="72" t="s">
        <v>645</v>
      </c>
    </row>
    <row r="2" spans="1:40" s="15" customFormat="1" ht="10.7" customHeight="1" x14ac:dyDescent="0.25">
      <c r="A2" s="10"/>
      <c r="B2" s="10"/>
      <c r="C2" s="10"/>
      <c r="D2" s="10"/>
      <c r="E2" s="10"/>
      <c r="F2" s="10"/>
      <c r="G2" s="10"/>
      <c r="H2" s="10"/>
      <c r="I2" s="10"/>
      <c r="J2" s="10"/>
      <c r="K2" s="10"/>
      <c r="L2" s="10"/>
      <c r="M2" s="10"/>
      <c r="N2" s="10"/>
      <c r="O2" s="10"/>
      <c r="P2" s="10"/>
      <c r="Q2" s="10"/>
      <c r="R2" s="10"/>
      <c r="S2" s="10"/>
      <c r="T2" s="10"/>
      <c r="U2" s="10"/>
      <c r="V2" s="10"/>
      <c r="W2" s="10"/>
      <c r="X2" s="10"/>
      <c r="Y2" s="13" t="s">
        <v>646</v>
      </c>
      <c r="Z2" s="10"/>
      <c r="AA2" s="14" t="s">
        <v>647</v>
      </c>
      <c r="AB2" s="10"/>
      <c r="AC2" s="10"/>
      <c r="AD2" s="10"/>
      <c r="AE2" s="10"/>
      <c r="AF2" s="10"/>
      <c r="AG2" s="10"/>
      <c r="AH2" s="10"/>
      <c r="AI2" s="10"/>
      <c r="AJ2" s="10"/>
      <c r="AK2" s="10"/>
      <c r="AL2" s="10"/>
      <c r="AM2" s="13"/>
      <c r="AN2" s="13" t="s">
        <v>627</v>
      </c>
    </row>
    <row r="3" spans="1:40" s="15" customFormat="1" ht="10.7"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13" t="s">
        <v>51</v>
      </c>
      <c r="Z3" s="10"/>
      <c r="AA3" s="84" t="s">
        <v>52</v>
      </c>
      <c r="AB3" s="10"/>
      <c r="AC3" s="10"/>
      <c r="AD3" s="10"/>
      <c r="AE3" s="10"/>
      <c r="AF3" s="10"/>
      <c r="AG3" s="10"/>
      <c r="AH3" s="10"/>
      <c r="AI3" s="10"/>
      <c r="AJ3" s="10"/>
      <c r="AK3" s="10"/>
      <c r="AL3" s="10"/>
      <c r="AM3" s="10"/>
      <c r="AN3" s="85"/>
    </row>
    <row r="4" spans="1:40" ht="10.15" customHeight="1" x14ac:dyDescent="0.2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25"/>
    </row>
    <row r="5" spans="1:40" ht="9.6" customHeight="1" x14ac:dyDescent="0.25">
      <c r="A5" s="11"/>
      <c r="B5" s="11"/>
      <c r="C5" s="11"/>
      <c r="D5" s="11"/>
      <c r="E5" s="11"/>
      <c r="F5" s="11"/>
      <c r="G5" s="11"/>
      <c r="H5" s="11"/>
      <c r="I5" s="11"/>
      <c r="J5" s="11"/>
      <c r="K5" s="11"/>
      <c r="L5" s="11"/>
      <c r="M5" s="21" t="s">
        <v>648</v>
      </c>
      <c r="N5" s="21"/>
      <c r="O5" s="21"/>
      <c r="P5" s="21"/>
      <c r="Q5" s="21"/>
      <c r="R5" s="21"/>
      <c r="S5" s="21"/>
      <c r="T5" s="21"/>
      <c r="U5" s="21"/>
      <c r="V5" s="21"/>
      <c r="W5" s="21"/>
      <c r="X5" s="11"/>
      <c r="Y5" s="11"/>
      <c r="Z5" s="11"/>
      <c r="AA5" s="21" t="s">
        <v>649</v>
      </c>
      <c r="AB5" s="21"/>
      <c r="AC5" s="21"/>
      <c r="AD5" s="21"/>
      <c r="AE5" s="21"/>
      <c r="AF5" s="21"/>
      <c r="AG5" s="21"/>
      <c r="AH5" s="21"/>
      <c r="AI5" s="21"/>
      <c r="AJ5" s="11"/>
      <c r="AK5" s="11"/>
      <c r="AL5" s="11"/>
      <c r="AM5" s="11"/>
      <c r="AN5" s="25"/>
    </row>
    <row r="6" spans="1:40" ht="9.6" customHeight="1" x14ac:dyDescent="0.25">
      <c r="A6" s="11"/>
      <c r="B6" s="11"/>
      <c r="C6" s="11"/>
      <c r="D6" s="11"/>
      <c r="E6" s="11"/>
      <c r="F6" s="11"/>
      <c r="G6" s="11"/>
      <c r="H6" s="11"/>
      <c r="I6" s="73"/>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25"/>
    </row>
    <row r="7" spans="1:40" ht="9.6" customHeight="1" x14ac:dyDescent="0.25">
      <c r="A7" s="11"/>
      <c r="B7" s="11"/>
      <c r="C7" s="11"/>
      <c r="D7" s="11"/>
      <c r="E7" s="22" t="s">
        <v>650</v>
      </c>
      <c r="F7" s="22"/>
      <c r="G7" s="22"/>
      <c r="H7" s="11"/>
      <c r="I7" s="22" t="s">
        <v>651</v>
      </c>
      <c r="J7" s="22"/>
      <c r="K7" s="22"/>
      <c r="L7" s="22"/>
      <c r="M7" s="11"/>
      <c r="N7" s="11"/>
      <c r="O7" s="22" t="s">
        <v>652</v>
      </c>
      <c r="P7" s="22"/>
      <c r="Q7" s="22"/>
      <c r="R7" s="22"/>
      <c r="S7" s="22"/>
      <c r="T7" s="22"/>
      <c r="U7" s="22"/>
      <c r="V7" s="11"/>
      <c r="W7" s="11"/>
      <c r="X7" s="11"/>
      <c r="Y7" s="11"/>
      <c r="Z7" s="11"/>
      <c r="AA7" s="11"/>
      <c r="AB7" s="11"/>
      <c r="AC7" s="11"/>
      <c r="AD7" s="11"/>
      <c r="AE7" s="11"/>
      <c r="AF7" s="11"/>
      <c r="AG7" s="11"/>
      <c r="AH7" s="11"/>
      <c r="AI7" s="11"/>
      <c r="AJ7" s="11"/>
      <c r="AK7" s="11"/>
      <c r="AL7" s="11"/>
      <c r="AM7" s="11"/>
      <c r="AN7" s="25"/>
    </row>
    <row r="8" spans="1:40" ht="9.6" customHeight="1" x14ac:dyDescent="0.25">
      <c r="A8" s="11"/>
      <c r="B8" s="11"/>
      <c r="C8" s="11"/>
      <c r="D8" s="11"/>
      <c r="E8" s="21" t="s">
        <v>653</v>
      </c>
      <c r="F8" s="21"/>
      <c r="G8" s="21"/>
      <c r="H8" s="11"/>
      <c r="I8" s="21" t="s">
        <v>654</v>
      </c>
      <c r="J8" s="21"/>
      <c r="K8" s="21"/>
      <c r="L8" s="86"/>
      <c r="M8" s="11"/>
      <c r="N8" s="11"/>
      <c r="O8" s="21" t="s">
        <v>655</v>
      </c>
      <c r="P8" s="21"/>
      <c r="Q8" s="21"/>
      <c r="R8" s="21"/>
      <c r="S8" s="21"/>
      <c r="T8" s="21"/>
      <c r="U8" s="21"/>
      <c r="V8" s="11"/>
      <c r="W8" s="11"/>
      <c r="X8" s="11"/>
      <c r="Y8" s="11"/>
      <c r="Z8" s="11"/>
      <c r="AA8" s="11"/>
      <c r="AB8" s="11"/>
      <c r="AC8" s="11"/>
      <c r="AD8" s="11"/>
      <c r="AE8" s="11"/>
      <c r="AF8" s="11"/>
      <c r="AG8" s="11"/>
      <c r="AH8" s="11"/>
      <c r="AI8" s="11"/>
      <c r="AJ8" s="11"/>
      <c r="AK8" s="11"/>
      <c r="AL8" s="11"/>
      <c r="AM8" s="11"/>
      <c r="AN8" s="25"/>
    </row>
    <row r="9" spans="1:40" ht="9.6" customHeight="1" x14ac:dyDescent="0.25">
      <c r="A9" s="11"/>
      <c r="B9" s="11"/>
      <c r="C9" s="11"/>
      <c r="D9" s="11"/>
      <c r="E9" s="11"/>
      <c r="F9" s="11"/>
      <c r="G9" s="11"/>
      <c r="H9" s="11"/>
      <c r="I9" s="11"/>
      <c r="J9" s="11"/>
      <c r="K9" s="11"/>
      <c r="L9" s="11"/>
      <c r="M9" s="11"/>
      <c r="N9" s="11"/>
      <c r="O9" s="25" t="s">
        <v>656</v>
      </c>
      <c r="P9" s="11"/>
      <c r="Q9" s="25"/>
      <c r="R9" s="11"/>
      <c r="S9" s="25"/>
      <c r="T9" s="11"/>
      <c r="U9" s="25" t="s">
        <v>657</v>
      </c>
      <c r="V9" s="11"/>
      <c r="W9" s="11"/>
      <c r="X9" s="11"/>
      <c r="Y9" s="11"/>
      <c r="Z9" s="11"/>
      <c r="AA9" s="25" t="s">
        <v>64</v>
      </c>
      <c r="AB9" s="11"/>
      <c r="AC9" s="11"/>
      <c r="AD9" s="11"/>
      <c r="AE9" s="11"/>
      <c r="AF9" s="11"/>
      <c r="AG9" s="11"/>
      <c r="AH9" s="11"/>
      <c r="AI9" s="11"/>
      <c r="AJ9" s="11"/>
      <c r="AK9" s="11"/>
      <c r="AL9" s="11"/>
      <c r="AM9" s="11"/>
      <c r="AN9" s="25"/>
    </row>
    <row r="10" spans="1:40" ht="9.6" customHeight="1" x14ac:dyDescent="0.25">
      <c r="A10" s="11"/>
      <c r="B10" s="11"/>
      <c r="C10" s="11"/>
      <c r="D10" s="11"/>
      <c r="E10" s="25" t="s">
        <v>658</v>
      </c>
      <c r="F10" s="11"/>
      <c r="G10" s="11"/>
      <c r="H10" s="11"/>
      <c r="I10" s="25" t="s">
        <v>658</v>
      </c>
      <c r="J10" s="11"/>
      <c r="K10" s="11"/>
      <c r="L10" s="11"/>
      <c r="M10" s="11"/>
      <c r="N10" s="11"/>
      <c r="O10" s="25" t="s">
        <v>659</v>
      </c>
      <c r="P10" s="11"/>
      <c r="Q10" s="25" t="s">
        <v>660</v>
      </c>
      <c r="R10" s="11"/>
      <c r="S10" s="25" t="s">
        <v>657</v>
      </c>
      <c r="T10" s="11"/>
      <c r="U10" s="25" t="s">
        <v>314</v>
      </c>
      <c r="V10" s="11"/>
      <c r="W10" s="25" t="s">
        <v>279</v>
      </c>
      <c r="X10" s="11"/>
      <c r="Y10" s="25" t="s">
        <v>661</v>
      </c>
      <c r="Z10" s="11"/>
      <c r="AA10" s="25" t="s">
        <v>662</v>
      </c>
      <c r="AB10" s="11"/>
      <c r="AC10" s="11"/>
      <c r="AD10" s="11"/>
      <c r="AE10" s="25" t="s">
        <v>663</v>
      </c>
      <c r="AF10" s="11"/>
      <c r="AG10" s="25" t="s">
        <v>331</v>
      </c>
      <c r="AH10" s="11"/>
      <c r="AI10" s="25" t="s">
        <v>68</v>
      </c>
      <c r="AJ10" s="11"/>
      <c r="AK10" s="25" t="s">
        <v>661</v>
      </c>
      <c r="AL10" s="11"/>
      <c r="AM10" s="11"/>
      <c r="AN10" s="25"/>
    </row>
    <row r="11" spans="1:40" ht="9.6" customHeight="1" x14ac:dyDescent="0.25">
      <c r="A11" s="27" t="s">
        <v>74</v>
      </c>
      <c r="B11" s="11"/>
      <c r="C11" s="27" t="s">
        <v>76</v>
      </c>
      <c r="D11" s="11"/>
      <c r="E11" s="27" t="s">
        <v>664</v>
      </c>
      <c r="F11" s="11"/>
      <c r="G11" s="27" t="s">
        <v>264</v>
      </c>
      <c r="H11" s="11"/>
      <c r="I11" s="27" t="s">
        <v>664</v>
      </c>
      <c r="J11" s="11"/>
      <c r="K11" s="27" t="s">
        <v>264</v>
      </c>
      <c r="L11" s="11"/>
      <c r="M11" s="27" t="s">
        <v>665</v>
      </c>
      <c r="N11" s="11"/>
      <c r="O11" s="27" t="s">
        <v>666</v>
      </c>
      <c r="P11" s="11"/>
      <c r="Q11" s="27" t="s">
        <v>610</v>
      </c>
      <c r="R11" s="11"/>
      <c r="S11" s="27" t="s">
        <v>401</v>
      </c>
      <c r="T11" s="11"/>
      <c r="U11" s="27" t="s">
        <v>72</v>
      </c>
      <c r="V11" s="11"/>
      <c r="W11" s="27" t="s">
        <v>53</v>
      </c>
      <c r="X11" s="11"/>
      <c r="Y11" s="27" t="s">
        <v>667</v>
      </c>
      <c r="Z11" s="11"/>
      <c r="AA11" s="27" t="s">
        <v>308</v>
      </c>
      <c r="AB11" s="11"/>
      <c r="AC11" s="27" t="s">
        <v>668</v>
      </c>
      <c r="AD11" s="11"/>
      <c r="AE11" s="27" t="s">
        <v>308</v>
      </c>
      <c r="AF11" s="11"/>
      <c r="AG11" s="27" t="s">
        <v>308</v>
      </c>
      <c r="AH11" s="11"/>
      <c r="AI11" s="27" t="s">
        <v>308</v>
      </c>
      <c r="AJ11" s="11"/>
      <c r="AK11" s="27" t="s">
        <v>669</v>
      </c>
      <c r="AL11" s="11"/>
      <c r="AM11" s="11"/>
      <c r="AN11" s="27" t="s">
        <v>74</v>
      </c>
    </row>
    <row r="12" spans="1:40" ht="8.85" customHeight="1" x14ac:dyDescent="0.25">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25"/>
    </row>
    <row r="13" spans="1:40" ht="8.85" customHeight="1" x14ac:dyDescent="0.25">
      <c r="A13" s="11"/>
      <c r="B13" s="11" t="s">
        <v>87</v>
      </c>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25"/>
    </row>
    <row r="14" spans="1:40" ht="8.85" customHeight="1" x14ac:dyDescent="0.25">
      <c r="A14" s="11">
        <v>1</v>
      </c>
      <c r="B14" s="25"/>
      <c r="C14" s="11" t="s">
        <v>88</v>
      </c>
      <c r="D14" s="11"/>
      <c r="E14" s="74">
        <v>0</v>
      </c>
      <c r="F14" s="11"/>
      <c r="G14" s="74">
        <v>0</v>
      </c>
      <c r="H14" s="11"/>
      <c r="I14" s="74">
        <v>17163141</v>
      </c>
      <c r="J14" s="11"/>
      <c r="K14" s="74">
        <v>0</v>
      </c>
      <c r="L14" s="11"/>
      <c r="M14" s="74">
        <v>17138076</v>
      </c>
      <c r="N14" s="11"/>
      <c r="O14" s="74">
        <v>12086552</v>
      </c>
      <c r="P14" s="11"/>
      <c r="Q14" s="74">
        <v>0</v>
      </c>
      <c r="R14" s="11"/>
      <c r="S14" s="74">
        <v>519495</v>
      </c>
      <c r="T14" s="11"/>
      <c r="U14" s="74">
        <v>0</v>
      </c>
      <c r="V14" s="11"/>
      <c r="W14" s="74">
        <v>61294</v>
      </c>
      <c r="X14" s="11"/>
      <c r="Y14" s="74">
        <f t="shared" ref="Y14:Y29" si="0">SUM(M14:W14)</f>
        <v>29805417</v>
      </c>
      <c r="Z14" s="11"/>
      <c r="AA14" s="74">
        <v>21399211</v>
      </c>
      <c r="AB14" s="11"/>
      <c r="AC14" s="74">
        <v>3094237</v>
      </c>
      <c r="AD14" s="11"/>
      <c r="AE14" s="74">
        <v>0</v>
      </c>
      <c r="AF14" s="11"/>
      <c r="AG14" s="74">
        <v>0</v>
      </c>
      <c r="AH14" s="11"/>
      <c r="AI14" s="74">
        <f t="shared" ref="AI14:AI29" si="1">SUM(AA14:AG14)</f>
        <v>24493448</v>
      </c>
      <c r="AJ14" s="11"/>
      <c r="AK14" s="74">
        <f>(Y14-AI14)</f>
        <v>5311969</v>
      </c>
      <c r="AL14" s="11"/>
      <c r="AM14" s="11"/>
      <c r="AN14" s="25">
        <v>1</v>
      </c>
    </row>
    <row r="15" spans="1:40" ht="8.85" customHeight="1" x14ac:dyDescent="0.25">
      <c r="A15" s="11">
        <v>2</v>
      </c>
      <c r="B15" s="25"/>
      <c r="C15" s="11" t="s">
        <v>90</v>
      </c>
      <c r="D15" s="11"/>
      <c r="E15" s="75">
        <v>0</v>
      </c>
      <c r="F15" s="11"/>
      <c r="G15" s="75">
        <v>0</v>
      </c>
      <c r="H15" s="11"/>
      <c r="I15" s="75">
        <v>0</v>
      </c>
      <c r="J15" s="11"/>
      <c r="K15" s="75">
        <v>0</v>
      </c>
      <c r="L15" s="11"/>
      <c r="M15" s="75">
        <v>45308</v>
      </c>
      <c r="N15" s="11"/>
      <c r="O15" s="75">
        <v>0</v>
      </c>
      <c r="P15" s="11"/>
      <c r="Q15" s="75">
        <v>0</v>
      </c>
      <c r="R15" s="11"/>
      <c r="S15" s="75">
        <v>103682</v>
      </c>
      <c r="T15" s="11"/>
      <c r="U15" s="75">
        <v>174488</v>
      </c>
      <c r="V15" s="11"/>
      <c r="W15" s="75">
        <v>0</v>
      </c>
      <c r="X15" s="11"/>
      <c r="Y15" s="75">
        <f t="shared" si="0"/>
        <v>323478</v>
      </c>
      <c r="Z15" s="11"/>
      <c r="AA15" s="75">
        <v>610391</v>
      </c>
      <c r="AB15" s="11"/>
      <c r="AC15" s="75">
        <v>0</v>
      </c>
      <c r="AD15" s="11"/>
      <c r="AE15" s="75">
        <v>0</v>
      </c>
      <c r="AF15" s="11"/>
      <c r="AG15" s="75">
        <v>0</v>
      </c>
      <c r="AH15" s="11"/>
      <c r="AI15" s="75">
        <f t="shared" si="1"/>
        <v>610391</v>
      </c>
      <c r="AJ15" s="11"/>
      <c r="AK15" s="75">
        <f>(Y15-AI15)</f>
        <v>-286913</v>
      </c>
      <c r="AL15" s="11"/>
      <c r="AM15" s="11"/>
      <c r="AN15" s="25">
        <v>2</v>
      </c>
    </row>
    <row r="16" spans="1:40" ht="8.85" customHeight="1" x14ac:dyDescent="0.25">
      <c r="A16" s="11">
        <v>3</v>
      </c>
      <c r="B16" s="87"/>
      <c r="C16" s="11" t="s">
        <v>91</v>
      </c>
      <c r="D16" s="11"/>
      <c r="E16" s="75">
        <v>0</v>
      </c>
      <c r="F16" s="11"/>
      <c r="G16" s="75">
        <v>0</v>
      </c>
      <c r="H16" s="11"/>
      <c r="I16" s="75">
        <v>0</v>
      </c>
      <c r="J16" s="11"/>
      <c r="K16" s="75">
        <v>0</v>
      </c>
      <c r="L16" s="11"/>
      <c r="M16" s="75">
        <v>2045288</v>
      </c>
      <c r="N16" s="11"/>
      <c r="O16" s="75">
        <v>0</v>
      </c>
      <c r="P16" s="11"/>
      <c r="Q16" s="75">
        <v>0</v>
      </c>
      <c r="R16" s="11"/>
      <c r="S16" s="75">
        <v>0</v>
      </c>
      <c r="T16" s="11"/>
      <c r="U16" s="75">
        <v>0</v>
      </c>
      <c r="V16" s="11"/>
      <c r="W16" s="75">
        <v>902</v>
      </c>
      <c r="X16" s="11"/>
      <c r="Y16" s="75">
        <f t="shared" si="0"/>
        <v>2046190</v>
      </c>
      <c r="Z16" s="11"/>
      <c r="AA16" s="75">
        <v>1511137</v>
      </c>
      <c r="AB16" s="11"/>
      <c r="AC16" s="75">
        <v>408377</v>
      </c>
      <c r="AD16" s="11"/>
      <c r="AE16" s="75">
        <v>329004</v>
      </c>
      <c r="AF16" s="11"/>
      <c r="AG16" s="75">
        <v>50228</v>
      </c>
      <c r="AH16" s="11"/>
      <c r="AI16" s="75">
        <f t="shared" si="1"/>
        <v>2298746</v>
      </c>
      <c r="AJ16" s="11"/>
      <c r="AK16" s="75">
        <f>(Y16-AI16)</f>
        <v>-252556</v>
      </c>
      <c r="AL16" s="11"/>
      <c r="AM16" s="11"/>
      <c r="AN16" s="25">
        <v>3</v>
      </c>
    </row>
    <row r="17" spans="1:40" ht="8.85" customHeight="1" x14ac:dyDescent="0.25">
      <c r="A17" s="11">
        <v>4</v>
      </c>
      <c r="B17" s="25"/>
      <c r="C17" s="11" t="s">
        <v>92</v>
      </c>
      <c r="D17" s="11"/>
      <c r="E17" s="75">
        <v>0</v>
      </c>
      <c r="F17" s="11"/>
      <c r="G17" s="75">
        <v>0</v>
      </c>
      <c r="H17" s="11"/>
      <c r="I17" s="75">
        <v>1074008</v>
      </c>
      <c r="J17" s="11"/>
      <c r="K17" s="75">
        <v>0</v>
      </c>
      <c r="L17" s="11"/>
      <c r="M17" s="75">
        <v>48322606</v>
      </c>
      <c r="N17" s="11"/>
      <c r="O17" s="75">
        <v>-3182987</v>
      </c>
      <c r="P17" s="11"/>
      <c r="Q17" s="75">
        <v>1054244</v>
      </c>
      <c r="R17" s="11"/>
      <c r="S17" s="75">
        <v>1885624</v>
      </c>
      <c r="T17" s="11"/>
      <c r="U17" s="75">
        <v>2645291</v>
      </c>
      <c r="V17" s="11"/>
      <c r="W17" s="75">
        <v>1238740</v>
      </c>
      <c r="X17" s="11"/>
      <c r="Y17" s="75">
        <f t="shared" si="0"/>
        <v>51963518</v>
      </c>
      <c r="Z17" s="11"/>
      <c r="AA17" s="75">
        <v>47591052</v>
      </c>
      <c r="AB17" s="11"/>
      <c r="AC17" s="75">
        <v>3230954</v>
      </c>
      <c r="AD17" s="11"/>
      <c r="AE17" s="75">
        <v>1152125</v>
      </c>
      <c r="AF17" s="11"/>
      <c r="AG17" s="75">
        <v>349816</v>
      </c>
      <c r="AH17" s="11"/>
      <c r="AI17" s="75">
        <f t="shared" si="1"/>
        <v>52323947</v>
      </c>
      <c r="AJ17" s="11"/>
      <c r="AK17" s="75">
        <f>(Y17-AI17)</f>
        <v>-360429</v>
      </c>
      <c r="AL17" s="11"/>
      <c r="AM17" s="11"/>
      <c r="AN17" s="25">
        <v>4</v>
      </c>
    </row>
    <row r="18" spans="1:40" ht="8.85" customHeight="1" x14ac:dyDescent="0.25">
      <c r="A18" s="11">
        <v>5</v>
      </c>
      <c r="B18" s="87"/>
      <c r="C18" s="11" t="s">
        <v>93</v>
      </c>
      <c r="D18" s="11"/>
      <c r="E18" s="75">
        <v>2868726</v>
      </c>
      <c r="F18" s="11"/>
      <c r="G18" s="75">
        <v>0</v>
      </c>
      <c r="H18" s="11"/>
      <c r="I18" s="75">
        <v>315630</v>
      </c>
      <c r="J18" s="11"/>
      <c r="K18" s="75">
        <v>0</v>
      </c>
      <c r="L18" s="11"/>
      <c r="M18" s="75">
        <v>93949157</v>
      </c>
      <c r="N18" s="11"/>
      <c r="O18" s="75">
        <v>0</v>
      </c>
      <c r="P18" s="11"/>
      <c r="Q18" s="75">
        <v>1271468</v>
      </c>
      <c r="R18" s="11"/>
      <c r="S18" s="75">
        <v>218852</v>
      </c>
      <c r="T18" s="11"/>
      <c r="U18" s="75">
        <v>1984114</v>
      </c>
      <c r="V18" s="11"/>
      <c r="W18" s="75">
        <v>1524136</v>
      </c>
      <c r="X18" s="11"/>
      <c r="Y18" s="75">
        <f t="shared" si="0"/>
        <v>98947727</v>
      </c>
      <c r="Z18" s="11"/>
      <c r="AA18" s="75">
        <v>50695589</v>
      </c>
      <c r="AB18" s="11"/>
      <c r="AC18" s="75">
        <v>23062656</v>
      </c>
      <c r="AD18" s="11"/>
      <c r="AE18" s="75">
        <v>8012939</v>
      </c>
      <c r="AF18" s="11"/>
      <c r="AG18" s="75">
        <v>1455155</v>
      </c>
      <c r="AH18" s="11"/>
      <c r="AI18" s="75">
        <f t="shared" si="1"/>
        <v>83226339</v>
      </c>
      <c r="AJ18" s="11"/>
      <c r="AK18" s="75">
        <f>(Y18-AI18)</f>
        <v>15721388</v>
      </c>
      <c r="AL18" s="11"/>
      <c r="AM18" s="11"/>
      <c r="AN18" s="25">
        <v>5</v>
      </c>
    </row>
    <row r="19" spans="1:40" ht="8.85" customHeight="1" x14ac:dyDescent="0.25">
      <c r="A19" s="57"/>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88"/>
    </row>
    <row r="20" spans="1:40" ht="8.85" customHeight="1" x14ac:dyDescent="0.25">
      <c r="A20" s="11">
        <v>6</v>
      </c>
      <c r="B20" s="87"/>
      <c r="C20" s="11" t="s">
        <v>94</v>
      </c>
      <c r="D20" s="11"/>
      <c r="E20" s="75">
        <v>0</v>
      </c>
      <c r="F20" s="11"/>
      <c r="G20" s="75">
        <v>0</v>
      </c>
      <c r="H20" s="11"/>
      <c r="I20" s="75">
        <v>550337</v>
      </c>
      <c r="J20" s="11"/>
      <c r="K20" s="75">
        <v>0</v>
      </c>
      <c r="L20" s="11"/>
      <c r="M20" s="75">
        <v>4679908</v>
      </c>
      <c r="N20" s="11"/>
      <c r="O20" s="75">
        <v>0</v>
      </c>
      <c r="P20" s="11"/>
      <c r="Q20" s="75">
        <v>0</v>
      </c>
      <c r="R20" s="11"/>
      <c r="S20" s="75">
        <v>0</v>
      </c>
      <c r="T20" s="11"/>
      <c r="U20" s="75">
        <v>0</v>
      </c>
      <c r="V20" s="11"/>
      <c r="W20" s="75">
        <v>372176</v>
      </c>
      <c r="X20" s="11"/>
      <c r="Y20" s="75">
        <f t="shared" si="0"/>
        <v>5052084</v>
      </c>
      <c r="Z20" s="11"/>
      <c r="AA20" s="75">
        <v>3034443</v>
      </c>
      <c r="AB20" s="11"/>
      <c r="AC20" s="75">
        <v>795242</v>
      </c>
      <c r="AD20" s="11"/>
      <c r="AE20" s="75">
        <v>54318</v>
      </c>
      <c r="AF20" s="11"/>
      <c r="AG20" s="75">
        <v>575833</v>
      </c>
      <c r="AH20" s="11"/>
      <c r="AI20" s="75">
        <f t="shared" si="1"/>
        <v>4459836</v>
      </c>
      <c r="AJ20" s="11"/>
      <c r="AK20" s="75">
        <f>(Y20-AI20)</f>
        <v>592248</v>
      </c>
      <c r="AL20" s="11"/>
      <c r="AM20" s="11"/>
      <c r="AN20" s="25">
        <v>6</v>
      </c>
    </row>
    <row r="21" spans="1:40" ht="8.85" customHeight="1" x14ac:dyDescent="0.25">
      <c r="A21" s="11">
        <v>7</v>
      </c>
      <c r="B21" s="87"/>
      <c r="C21" s="11" t="s">
        <v>95</v>
      </c>
      <c r="D21" s="11"/>
      <c r="E21" s="75">
        <v>0</v>
      </c>
      <c r="F21" s="11"/>
      <c r="G21" s="75">
        <v>0</v>
      </c>
      <c r="H21" s="11"/>
      <c r="I21" s="75">
        <v>0</v>
      </c>
      <c r="J21" s="11"/>
      <c r="K21" s="75">
        <v>0</v>
      </c>
      <c r="L21" s="11"/>
      <c r="M21" s="75">
        <v>4204931</v>
      </c>
      <c r="N21" s="11"/>
      <c r="O21" s="75">
        <v>-432140</v>
      </c>
      <c r="P21" s="11"/>
      <c r="Q21" s="75">
        <v>0</v>
      </c>
      <c r="R21" s="11"/>
      <c r="S21" s="75">
        <v>0</v>
      </c>
      <c r="T21" s="11"/>
      <c r="U21" s="75">
        <v>0</v>
      </c>
      <c r="V21" s="11"/>
      <c r="W21" s="75">
        <v>6144</v>
      </c>
      <c r="X21" s="11"/>
      <c r="Y21" s="75">
        <f t="shared" si="0"/>
        <v>3778935</v>
      </c>
      <c r="Z21" s="11"/>
      <c r="AA21" s="75">
        <v>2147587</v>
      </c>
      <c r="AB21" s="11"/>
      <c r="AC21" s="75">
        <v>722542</v>
      </c>
      <c r="AD21" s="11"/>
      <c r="AE21" s="75">
        <v>0</v>
      </c>
      <c r="AF21" s="11"/>
      <c r="AG21" s="75">
        <v>0</v>
      </c>
      <c r="AH21" s="11"/>
      <c r="AI21" s="75">
        <f t="shared" si="1"/>
        <v>2870129</v>
      </c>
      <c r="AJ21" s="11"/>
      <c r="AK21" s="75">
        <f>(Y21-AI21)</f>
        <v>908806</v>
      </c>
      <c r="AL21" s="11"/>
      <c r="AM21" s="11"/>
      <c r="AN21" s="25">
        <v>7</v>
      </c>
    </row>
    <row r="22" spans="1:40" ht="8.85" customHeight="1" x14ac:dyDescent="0.25">
      <c r="A22" s="11">
        <v>8</v>
      </c>
      <c r="B22" s="25"/>
      <c r="C22" s="11" t="s">
        <v>96</v>
      </c>
      <c r="D22" s="11"/>
      <c r="E22" s="75">
        <v>0</v>
      </c>
      <c r="F22" s="11"/>
      <c r="G22" s="75">
        <v>0</v>
      </c>
      <c r="H22" s="11"/>
      <c r="I22" s="75">
        <v>0</v>
      </c>
      <c r="J22" s="11"/>
      <c r="K22" s="75">
        <v>0</v>
      </c>
      <c r="L22" s="11"/>
      <c r="M22" s="75">
        <v>157555270</v>
      </c>
      <c r="N22" s="11"/>
      <c r="O22" s="75">
        <v>-14644840</v>
      </c>
      <c r="P22" s="11"/>
      <c r="Q22" s="75">
        <v>0</v>
      </c>
      <c r="R22" s="11"/>
      <c r="S22" s="75">
        <v>1173424</v>
      </c>
      <c r="T22" s="11"/>
      <c r="U22" s="75">
        <v>3466203</v>
      </c>
      <c r="V22" s="11"/>
      <c r="W22" s="75">
        <v>2296105</v>
      </c>
      <c r="X22" s="11"/>
      <c r="Y22" s="75">
        <f t="shared" si="0"/>
        <v>149846162</v>
      </c>
      <c r="Z22" s="11"/>
      <c r="AA22" s="75">
        <v>129894232</v>
      </c>
      <c r="AB22" s="11"/>
      <c r="AC22" s="75">
        <v>13664572</v>
      </c>
      <c r="AD22" s="11"/>
      <c r="AE22" s="75">
        <v>1083705</v>
      </c>
      <c r="AF22" s="11"/>
      <c r="AG22" s="75">
        <v>0</v>
      </c>
      <c r="AH22" s="11"/>
      <c r="AI22" s="75">
        <f t="shared" si="1"/>
        <v>144642509</v>
      </c>
      <c r="AJ22" s="11"/>
      <c r="AK22" s="75">
        <f>(Y22-AI22)</f>
        <v>5203653</v>
      </c>
      <c r="AL22" s="11"/>
      <c r="AM22" s="11"/>
      <c r="AN22" s="25">
        <v>8</v>
      </c>
    </row>
    <row r="23" spans="1:40" ht="8.85" customHeight="1" x14ac:dyDescent="0.25">
      <c r="A23" s="11">
        <v>9</v>
      </c>
      <c r="B23" s="87"/>
      <c r="C23" s="11" t="s">
        <v>97</v>
      </c>
      <c r="D23" s="11"/>
      <c r="E23" s="75">
        <v>0</v>
      </c>
      <c r="F23" s="11"/>
      <c r="G23" s="75">
        <v>0</v>
      </c>
      <c r="H23" s="11"/>
      <c r="I23" s="75">
        <v>62350</v>
      </c>
      <c r="J23" s="11"/>
      <c r="K23" s="75">
        <v>0</v>
      </c>
      <c r="L23" s="11"/>
      <c r="M23" s="75">
        <v>3374005</v>
      </c>
      <c r="N23" s="11"/>
      <c r="O23" s="75">
        <v>0</v>
      </c>
      <c r="P23" s="11"/>
      <c r="Q23" s="75">
        <v>0</v>
      </c>
      <c r="R23" s="11"/>
      <c r="S23" s="75">
        <v>0</v>
      </c>
      <c r="T23" s="11"/>
      <c r="U23" s="75">
        <v>0</v>
      </c>
      <c r="V23" s="11"/>
      <c r="W23" s="75">
        <v>69685</v>
      </c>
      <c r="X23" s="11"/>
      <c r="Y23" s="75">
        <f t="shared" si="0"/>
        <v>3443690</v>
      </c>
      <c r="Z23" s="11"/>
      <c r="AA23" s="75">
        <v>2065790</v>
      </c>
      <c r="AB23" s="11"/>
      <c r="AC23" s="75">
        <v>438850</v>
      </c>
      <c r="AD23" s="11"/>
      <c r="AE23" s="75">
        <v>454913</v>
      </c>
      <c r="AF23" s="11"/>
      <c r="AG23" s="75">
        <v>0</v>
      </c>
      <c r="AH23" s="11"/>
      <c r="AI23" s="75">
        <f t="shared" si="1"/>
        <v>2959553</v>
      </c>
      <c r="AJ23" s="11"/>
      <c r="AK23" s="75">
        <f>(Y23-AI23)</f>
        <v>484137</v>
      </c>
      <c r="AL23" s="11"/>
      <c r="AM23" s="11"/>
      <c r="AN23" s="25">
        <v>9</v>
      </c>
    </row>
    <row r="24" spans="1:40" ht="8.85" customHeight="1" x14ac:dyDescent="0.25">
      <c r="A24" s="11">
        <v>10</v>
      </c>
      <c r="B24" s="25"/>
      <c r="C24" s="11" t="s">
        <v>98</v>
      </c>
      <c r="D24" s="11"/>
      <c r="E24" s="75">
        <v>0</v>
      </c>
      <c r="F24" s="11"/>
      <c r="G24" s="75">
        <v>0</v>
      </c>
      <c r="H24" s="11"/>
      <c r="I24" s="75">
        <v>0</v>
      </c>
      <c r="J24" s="11"/>
      <c r="K24" s="75">
        <v>0</v>
      </c>
      <c r="L24" s="11"/>
      <c r="M24" s="75">
        <v>8798003</v>
      </c>
      <c r="N24" s="11"/>
      <c r="O24" s="75">
        <v>1945920</v>
      </c>
      <c r="P24" s="11"/>
      <c r="Q24" s="75">
        <v>828000</v>
      </c>
      <c r="R24" s="11"/>
      <c r="S24" s="75">
        <v>0</v>
      </c>
      <c r="T24" s="11"/>
      <c r="U24" s="75">
        <v>0</v>
      </c>
      <c r="V24" s="11"/>
      <c r="W24" s="75">
        <v>469663</v>
      </c>
      <c r="X24" s="11"/>
      <c r="Y24" s="75">
        <f t="shared" si="0"/>
        <v>12041586</v>
      </c>
      <c r="Z24" s="11"/>
      <c r="AA24" s="75">
        <v>8725964</v>
      </c>
      <c r="AB24" s="11"/>
      <c r="AC24" s="75">
        <v>715535</v>
      </c>
      <c r="AD24" s="11"/>
      <c r="AE24" s="75">
        <v>1302896</v>
      </c>
      <c r="AF24" s="11"/>
      <c r="AG24" s="75">
        <v>0</v>
      </c>
      <c r="AH24" s="11"/>
      <c r="AI24" s="75">
        <f t="shared" si="1"/>
        <v>10744395</v>
      </c>
      <c r="AJ24" s="11"/>
      <c r="AK24" s="75">
        <f>(Y24-AI24)</f>
        <v>1297191</v>
      </c>
      <c r="AL24" s="11"/>
      <c r="AM24" s="11"/>
      <c r="AN24" s="25">
        <v>10</v>
      </c>
    </row>
    <row r="25" spans="1:40" ht="8.85" customHeight="1" x14ac:dyDescent="0.25">
      <c r="A25" s="57"/>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88"/>
    </row>
    <row r="26" spans="1:40" ht="8.85" customHeight="1" x14ac:dyDescent="0.25">
      <c r="A26" s="11">
        <v>11</v>
      </c>
      <c r="B26" s="25"/>
      <c r="C26" s="11" t="s">
        <v>99</v>
      </c>
      <c r="D26" s="11"/>
      <c r="E26" s="75">
        <v>0</v>
      </c>
      <c r="F26" s="11"/>
      <c r="G26" s="75">
        <v>0</v>
      </c>
      <c r="H26" s="11"/>
      <c r="I26" s="75">
        <v>0</v>
      </c>
      <c r="J26" s="11"/>
      <c r="K26" s="75">
        <v>0</v>
      </c>
      <c r="L26" s="11"/>
      <c r="M26" s="75">
        <v>5710832</v>
      </c>
      <c r="N26" s="11"/>
      <c r="O26" s="75">
        <v>781415</v>
      </c>
      <c r="P26" s="11"/>
      <c r="Q26" s="75">
        <v>0</v>
      </c>
      <c r="R26" s="11"/>
      <c r="S26" s="75">
        <v>0</v>
      </c>
      <c r="T26" s="11"/>
      <c r="U26" s="75">
        <v>0</v>
      </c>
      <c r="V26" s="11"/>
      <c r="W26" s="75">
        <v>48239</v>
      </c>
      <c r="X26" s="11"/>
      <c r="Y26" s="75">
        <f t="shared" si="0"/>
        <v>6540486</v>
      </c>
      <c r="Z26" s="11"/>
      <c r="AA26" s="75">
        <v>2740829</v>
      </c>
      <c r="AB26" s="11"/>
      <c r="AC26" s="75">
        <v>886127</v>
      </c>
      <c r="AD26" s="11"/>
      <c r="AE26" s="75">
        <v>301040</v>
      </c>
      <c r="AF26" s="11"/>
      <c r="AG26" s="75">
        <v>0</v>
      </c>
      <c r="AH26" s="11"/>
      <c r="AI26" s="75">
        <f t="shared" si="1"/>
        <v>3927996</v>
      </c>
      <c r="AJ26" s="11"/>
      <c r="AK26" s="75">
        <f>(Y26-AI26)</f>
        <v>2612490</v>
      </c>
      <c r="AL26" s="11"/>
      <c r="AM26" s="11"/>
      <c r="AN26" s="25">
        <v>11</v>
      </c>
    </row>
    <row r="27" spans="1:40" ht="8.85" customHeight="1" x14ac:dyDescent="0.25">
      <c r="A27" s="11">
        <v>12</v>
      </c>
      <c r="B27" s="87"/>
      <c r="C27" s="11" t="s">
        <v>100</v>
      </c>
      <c r="D27" s="11"/>
      <c r="E27" s="75">
        <v>0</v>
      </c>
      <c r="F27" s="11"/>
      <c r="G27" s="75">
        <v>0</v>
      </c>
      <c r="H27" s="11"/>
      <c r="I27" s="75">
        <v>0</v>
      </c>
      <c r="J27" s="11"/>
      <c r="K27" s="75">
        <v>0</v>
      </c>
      <c r="L27" s="11"/>
      <c r="M27" s="75">
        <v>17996598</v>
      </c>
      <c r="N27" s="11"/>
      <c r="O27" s="75">
        <v>-1384962</v>
      </c>
      <c r="P27" s="11"/>
      <c r="Q27" s="75">
        <v>0</v>
      </c>
      <c r="R27" s="11"/>
      <c r="S27" s="75">
        <v>41633</v>
      </c>
      <c r="T27" s="11"/>
      <c r="U27" s="75">
        <v>83481</v>
      </c>
      <c r="V27" s="11"/>
      <c r="W27" s="75">
        <v>27585</v>
      </c>
      <c r="X27" s="11"/>
      <c r="Y27" s="75">
        <f t="shared" si="0"/>
        <v>16764335</v>
      </c>
      <c r="Z27" s="11"/>
      <c r="AA27" s="75">
        <v>14710378</v>
      </c>
      <c r="AB27" s="11"/>
      <c r="AC27" s="75">
        <v>1270390</v>
      </c>
      <c r="AD27" s="11"/>
      <c r="AE27" s="75">
        <v>154064</v>
      </c>
      <c r="AF27" s="11"/>
      <c r="AG27" s="75">
        <v>0</v>
      </c>
      <c r="AH27" s="11"/>
      <c r="AI27" s="75">
        <f t="shared" si="1"/>
        <v>16134832</v>
      </c>
      <c r="AJ27" s="11"/>
      <c r="AK27" s="75">
        <f>(Y27-AI27)</f>
        <v>629503</v>
      </c>
      <c r="AL27" s="11"/>
      <c r="AM27" s="11"/>
      <c r="AN27" s="25">
        <v>12</v>
      </c>
    </row>
    <row r="28" spans="1:40" ht="8.85" customHeight="1" x14ac:dyDescent="0.25">
      <c r="A28" s="11">
        <v>13</v>
      </c>
      <c r="B28" s="25"/>
      <c r="C28" s="11" t="s">
        <v>101</v>
      </c>
      <c r="D28" s="11"/>
      <c r="E28" s="75">
        <v>0</v>
      </c>
      <c r="F28" s="11"/>
      <c r="G28" s="75">
        <v>0</v>
      </c>
      <c r="H28" s="11"/>
      <c r="I28" s="75">
        <v>0</v>
      </c>
      <c r="J28" s="11"/>
      <c r="K28" s="75">
        <v>0</v>
      </c>
      <c r="L28" s="11"/>
      <c r="M28" s="75">
        <v>9304772</v>
      </c>
      <c r="N28" s="11"/>
      <c r="O28" s="75">
        <v>-619355</v>
      </c>
      <c r="P28" s="11"/>
      <c r="Q28" s="75">
        <v>0</v>
      </c>
      <c r="R28" s="11"/>
      <c r="S28" s="75">
        <v>1699179</v>
      </c>
      <c r="T28" s="11"/>
      <c r="U28" s="75">
        <v>1430837</v>
      </c>
      <c r="V28" s="11"/>
      <c r="W28" s="75">
        <v>2637979</v>
      </c>
      <c r="X28" s="11"/>
      <c r="Y28" s="75">
        <f t="shared" si="0"/>
        <v>14453412</v>
      </c>
      <c r="Z28" s="11"/>
      <c r="AA28" s="75">
        <v>9863990</v>
      </c>
      <c r="AB28" s="11"/>
      <c r="AC28" s="75">
        <v>3120637</v>
      </c>
      <c r="AD28" s="11"/>
      <c r="AE28" s="75">
        <v>791803</v>
      </c>
      <c r="AF28" s="11"/>
      <c r="AG28" s="75">
        <v>0</v>
      </c>
      <c r="AH28" s="11"/>
      <c r="AI28" s="75">
        <f t="shared" si="1"/>
        <v>13776430</v>
      </c>
      <c r="AJ28" s="11"/>
      <c r="AK28" s="75">
        <f>(Y28-AI28)</f>
        <v>676982</v>
      </c>
      <c r="AL28" s="11"/>
      <c r="AM28" s="11"/>
      <c r="AN28" s="25">
        <v>13</v>
      </c>
    </row>
    <row r="29" spans="1:40" ht="8.85" customHeight="1" x14ac:dyDescent="0.25">
      <c r="A29" s="11">
        <v>14</v>
      </c>
      <c r="B29" s="87"/>
      <c r="C29" s="11" t="s">
        <v>102</v>
      </c>
      <c r="D29" s="11"/>
      <c r="E29" s="75">
        <v>0</v>
      </c>
      <c r="F29" s="11"/>
      <c r="G29" s="75">
        <v>0</v>
      </c>
      <c r="H29" s="11"/>
      <c r="I29" s="75">
        <v>43560</v>
      </c>
      <c r="J29" s="11"/>
      <c r="K29" s="75">
        <v>0</v>
      </c>
      <c r="L29" s="11"/>
      <c r="M29" s="75">
        <v>2555961</v>
      </c>
      <c r="N29" s="11"/>
      <c r="O29" s="75">
        <v>15416</v>
      </c>
      <c r="P29" s="11"/>
      <c r="Q29" s="75">
        <v>0</v>
      </c>
      <c r="R29" s="11"/>
      <c r="S29" s="75">
        <v>0</v>
      </c>
      <c r="T29" s="11"/>
      <c r="U29" s="75">
        <v>0</v>
      </c>
      <c r="V29" s="11"/>
      <c r="W29" s="75">
        <v>0</v>
      </c>
      <c r="X29" s="11"/>
      <c r="Y29" s="75">
        <f t="shared" si="0"/>
        <v>2571377</v>
      </c>
      <c r="Z29" s="11"/>
      <c r="AA29" s="75">
        <v>2299274</v>
      </c>
      <c r="AB29" s="11"/>
      <c r="AC29" s="75">
        <v>290228</v>
      </c>
      <c r="AD29" s="11"/>
      <c r="AE29" s="75">
        <v>855</v>
      </c>
      <c r="AF29" s="11"/>
      <c r="AG29" s="75">
        <v>0</v>
      </c>
      <c r="AH29" s="11"/>
      <c r="AI29" s="75">
        <f t="shared" si="1"/>
        <v>2590357</v>
      </c>
      <c r="AJ29" s="11"/>
      <c r="AK29" s="75">
        <f>(Y29-AI29)</f>
        <v>-18980</v>
      </c>
      <c r="AL29" s="11"/>
      <c r="AM29" s="11"/>
      <c r="AN29" s="25">
        <v>14</v>
      </c>
    </row>
    <row r="30" spans="1:40" ht="8.85" customHeight="1" x14ac:dyDescent="0.25">
      <c r="A30" s="11">
        <v>15</v>
      </c>
      <c r="B30" s="25"/>
      <c r="C30" s="11" t="s">
        <v>103</v>
      </c>
      <c r="D30" s="11"/>
      <c r="E30" s="75">
        <v>0</v>
      </c>
      <c r="F30" s="11"/>
      <c r="G30" s="75">
        <v>0</v>
      </c>
      <c r="H30" s="11"/>
      <c r="I30" s="75">
        <v>5212169</v>
      </c>
      <c r="J30" s="11"/>
      <c r="K30" s="75">
        <v>0</v>
      </c>
      <c r="L30" s="11"/>
      <c r="M30" s="75">
        <v>27536835</v>
      </c>
      <c r="N30" s="11"/>
      <c r="O30" s="75">
        <v>0</v>
      </c>
      <c r="P30" s="11"/>
      <c r="Q30" s="75">
        <v>0</v>
      </c>
      <c r="R30" s="11"/>
      <c r="S30" s="75">
        <v>0</v>
      </c>
      <c r="T30" s="11"/>
      <c r="U30" s="75">
        <v>0</v>
      </c>
      <c r="V30" s="11"/>
      <c r="W30" s="75">
        <v>841637</v>
      </c>
      <c r="X30" s="11"/>
      <c r="Y30" s="75">
        <f>SUM(M30:W30)</f>
        <v>28378472</v>
      </c>
      <c r="Z30" s="11"/>
      <c r="AA30" s="75">
        <v>27132280</v>
      </c>
      <c r="AB30" s="11"/>
      <c r="AC30" s="75">
        <v>5565372</v>
      </c>
      <c r="AD30" s="11"/>
      <c r="AE30" s="75">
        <v>4009823</v>
      </c>
      <c r="AF30" s="11"/>
      <c r="AG30" s="75">
        <v>49490</v>
      </c>
      <c r="AH30" s="11"/>
      <c r="AI30" s="75">
        <f>SUM(AA30:AG30)</f>
        <v>36756965</v>
      </c>
      <c r="AJ30" s="11"/>
      <c r="AK30" s="75">
        <f>(Y30-AI30)</f>
        <v>-8378493</v>
      </c>
      <c r="AL30" s="11"/>
      <c r="AM30" s="11"/>
      <c r="AN30" s="25">
        <v>15</v>
      </c>
    </row>
    <row r="31" spans="1:40" ht="8.85" customHeight="1" x14ac:dyDescent="0.25">
      <c r="A31" s="57"/>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88"/>
    </row>
    <row r="32" spans="1:40" ht="8.85" customHeight="1" x14ac:dyDescent="0.25">
      <c r="A32" s="11">
        <v>16</v>
      </c>
      <c r="B32" s="25"/>
      <c r="C32" s="11" t="s">
        <v>104</v>
      </c>
      <c r="D32" s="11"/>
      <c r="E32" s="75">
        <v>0</v>
      </c>
      <c r="F32" s="11"/>
      <c r="G32" s="75">
        <v>0</v>
      </c>
      <c r="H32" s="11"/>
      <c r="I32" s="75">
        <v>67923</v>
      </c>
      <c r="J32" s="11"/>
      <c r="K32" s="75">
        <v>0</v>
      </c>
      <c r="L32" s="11"/>
      <c r="M32" s="75">
        <v>80641611</v>
      </c>
      <c r="N32" s="11"/>
      <c r="O32" s="75">
        <v>-2586264</v>
      </c>
      <c r="P32" s="11"/>
      <c r="Q32" s="75">
        <v>0</v>
      </c>
      <c r="R32" s="11"/>
      <c r="S32" s="75">
        <v>1401825</v>
      </c>
      <c r="T32" s="11"/>
      <c r="U32" s="75">
        <v>1124482</v>
      </c>
      <c r="V32" s="11"/>
      <c r="W32" s="75">
        <v>1234803</v>
      </c>
      <c r="X32" s="11"/>
      <c r="Y32" s="75">
        <f>SUM(M32:W32)</f>
        <v>81816457</v>
      </c>
      <c r="Z32" s="11"/>
      <c r="AA32" s="75">
        <v>66179505</v>
      </c>
      <c r="AB32" s="11"/>
      <c r="AC32" s="75">
        <v>8166337</v>
      </c>
      <c r="AD32" s="11"/>
      <c r="AE32" s="75">
        <v>512776</v>
      </c>
      <c r="AF32" s="11"/>
      <c r="AG32" s="75">
        <v>57661</v>
      </c>
      <c r="AH32" s="11"/>
      <c r="AI32" s="75">
        <f>SUM(AA32:AG32)</f>
        <v>74916279</v>
      </c>
      <c r="AJ32" s="11"/>
      <c r="AK32" s="75">
        <f>(Y32-AI32)</f>
        <v>6900178</v>
      </c>
      <c r="AL32" s="11"/>
      <c r="AM32" s="11"/>
      <c r="AN32" s="25">
        <v>16</v>
      </c>
    </row>
    <row r="33" spans="1:40" ht="8.85" customHeight="1" x14ac:dyDescent="0.25">
      <c r="A33" s="11">
        <v>17</v>
      </c>
      <c r="B33" s="87"/>
      <c r="C33" s="11" t="s">
        <v>105</v>
      </c>
      <c r="D33" s="11"/>
      <c r="E33" s="75">
        <v>0</v>
      </c>
      <c r="F33" s="11"/>
      <c r="G33" s="75">
        <v>0</v>
      </c>
      <c r="H33" s="11"/>
      <c r="I33" s="75">
        <v>0</v>
      </c>
      <c r="J33" s="11"/>
      <c r="K33" s="75">
        <v>0</v>
      </c>
      <c r="L33" s="11"/>
      <c r="M33" s="75">
        <v>25738898</v>
      </c>
      <c r="N33" s="11"/>
      <c r="O33" s="75">
        <v>0</v>
      </c>
      <c r="P33" s="11"/>
      <c r="Q33" s="75">
        <v>6589200</v>
      </c>
      <c r="R33" s="11"/>
      <c r="S33" s="75">
        <v>0</v>
      </c>
      <c r="T33" s="11"/>
      <c r="U33" s="75">
        <v>0</v>
      </c>
      <c r="V33" s="11"/>
      <c r="W33" s="75">
        <v>513941</v>
      </c>
      <c r="X33" s="11"/>
      <c r="Y33" s="75">
        <f>SUM(M33:W33)</f>
        <v>32842039</v>
      </c>
      <c r="Z33" s="11"/>
      <c r="AA33" s="75">
        <v>16289269</v>
      </c>
      <c r="AB33" s="11"/>
      <c r="AC33" s="75">
        <v>2562989</v>
      </c>
      <c r="AD33" s="11"/>
      <c r="AE33" s="75">
        <v>1285136</v>
      </c>
      <c r="AF33" s="11"/>
      <c r="AG33" s="75">
        <v>1474380</v>
      </c>
      <c r="AH33" s="11"/>
      <c r="AI33" s="75">
        <f>SUM(AA33:AG33)</f>
        <v>21611774</v>
      </c>
      <c r="AJ33" s="11"/>
      <c r="AK33" s="75">
        <f>(Y33-AI33)</f>
        <v>11230265</v>
      </c>
      <c r="AL33" s="11"/>
      <c r="AM33" s="11"/>
      <c r="AN33" s="25">
        <v>17</v>
      </c>
    </row>
    <row r="34" spans="1:40" ht="8.85" customHeight="1" x14ac:dyDescent="0.25">
      <c r="A34" s="11">
        <v>18</v>
      </c>
      <c r="B34" s="25"/>
      <c r="C34" s="11" t="s">
        <v>106</v>
      </c>
      <c r="D34" s="11"/>
      <c r="E34" s="75">
        <v>0</v>
      </c>
      <c r="F34" s="11"/>
      <c r="G34" s="75">
        <v>0</v>
      </c>
      <c r="H34" s="11"/>
      <c r="I34" s="75">
        <v>0</v>
      </c>
      <c r="J34" s="11"/>
      <c r="K34" s="75">
        <v>0</v>
      </c>
      <c r="L34" s="11"/>
      <c r="M34" s="75">
        <v>4570897</v>
      </c>
      <c r="N34" s="11"/>
      <c r="O34" s="75">
        <v>-55585</v>
      </c>
      <c r="P34" s="11"/>
      <c r="Q34" s="75">
        <v>93716</v>
      </c>
      <c r="R34" s="11"/>
      <c r="S34" s="75">
        <v>0</v>
      </c>
      <c r="T34" s="11"/>
      <c r="U34" s="75">
        <v>0</v>
      </c>
      <c r="V34" s="11"/>
      <c r="W34" s="75">
        <v>11415</v>
      </c>
      <c r="X34" s="11"/>
      <c r="Y34" s="75">
        <f>SUM(M34:W34)</f>
        <v>4620443</v>
      </c>
      <c r="Z34" s="11"/>
      <c r="AA34" s="75">
        <v>3741262</v>
      </c>
      <c r="AB34" s="11"/>
      <c r="AC34" s="75">
        <v>210223</v>
      </c>
      <c r="AD34" s="11"/>
      <c r="AE34" s="75">
        <v>201342</v>
      </c>
      <c r="AF34" s="11"/>
      <c r="AG34" s="75">
        <v>0</v>
      </c>
      <c r="AH34" s="11"/>
      <c r="AI34" s="75">
        <f>SUM(AA34:AG34)</f>
        <v>4152827</v>
      </c>
      <c r="AJ34" s="11"/>
      <c r="AK34" s="75">
        <f>(Y34-AI34)</f>
        <v>467616</v>
      </c>
      <c r="AL34" s="11"/>
      <c r="AM34" s="11"/>
      <c r="AN34" s="25">
        <v>18</v>
      </c>
    </row>
    <row r="35" spans="1:40" ht="8.85" customHeight="1" x14ac:dyDescent="0.25">
      <c r="A35" s="11">
        <v>19</v>
      </c>
      <c r="B35" s="87"/>
      <c r="C35" s="11" t="s">
        <v>107</v>
      </c>
      <c r="D35" s="11"/>
      <c r="E35" s="75">
        <v>0</v>
      </c>
      <c r="F35" s="11"/>
      <c r="G35" s="75">
        <v>0</v>
      </c>
      <c r="H35" s="11"/>
      <c r="I35" s="75">
        <v>0</v>
      </c>
      <c r="J35" s="11"/>
      <c r="K35" s="75">
        <v>0</v>
      </c>
      <c r="L35" s="11"/>
      <c r="M35" s="75">
        <v>41285569</v>
      </c>
      <c r="N35" s="11"/>
      <c r="O35" s="75">
        <v>640258</v>
      </c>
      <c r="P35" s="11"/>
      <c r="Q35" s="75">
        <v>71875</v>
      </c>
      <c r="R35" s="11"/>
      <c r="S35" s="75">
        <v>2051506</v>
      </c>
      <c r="T35" s="11"/>
      <c r="U35" s="75">
        <v>2409638</v>
      </c>
      <c r="V35" s="11"/>
      <c r="W35" s="75">
        <v>2928637</v>
      </c>
      <c r="X35" s="11"/>
      <c r="Y35" s="75">
        <f>SUM(M35:W35)</f>
        <v>49387483</v>
      </c>
      <c r="Z35" s="11"/>
      <c r="AA35" s="75">
        <v>29921223</v>
      </c>
      <c r="AB35" s="11"/>
      <c r="AC35" s="75">
        <v>15658496</v>
      </c>
      <c r="AD35" s="11"/>
      <c r="AE35" s="75">
        <v>2921642</v>
      </c>
      <c r="AF35" s="11"/>
      <c r="AG35" s="75">
        <v>0</v>
      </c>
      <c r="AH35" s="11"/>
      <c r="AI35" s="75">
        <f>SUM(AA35:AG35)</f>
        <v>48501361</v>
      </c>
      <c r="AJ35" s="11"/>
      <c r="AK35" s="75">
        <f>(Y35-AI35)</f>
        <v>886122</v>
      </c>
      <c r="AL35" s="11"/>
      <c r="AM35" s="11"/>
      <c r="AN35" s="25">
        <v>19</v>
      </c>
    </row>
    <row r="36" spans="1:40" ht="8.85" customHeight="1" x14ac:dyDescent="0.25">
      <c r="A36" s="11">
        <v>20</v>
      </c>
      <c r="B36" s="87"/>
      <c r="C36" s="11" t="s">
        <v>108</v>
      </c>
      <c r="D36" s="11"/>
      <c r="E36" s="75">
        <v>0</v>
      </c>
      <c r="F36" s="11"/>
      <c r="G36" s="75">
        <v>0</v>
      </c>
      <c r="H36" s="11"/>
      <c r="I36" s="75">
        <v>0</v>
      </c>
      <c r="J36" s="11"/>
      <c r="K36" s="75">
        <v>0</v>
      </c>
      <c r="L36" s="11"/>
      <c r="M36" s="75">
        <v>68888231</v>
      </c>
      <c r="N36" s="11"/>
      <c r="O36" s="75">
        <v>-3156424</v>
      </c>
      <c r="P36" s="11"/>
      <c r="Q36" s="75">
        <v>0</v>
      </c>
      <c r="R36" s="11"/>
      <c r="S36" s="75">
        <v>33771</v>
      </c>
      <c r="T36" s="11"/>
      <c r="U36" s="75">
        <v>23642</v>
      </c>
      <c r="V36" s="11"/>
      <c r="W36" s="75">
        <v>323516</v>
      </c>
      <c r="X36" s="11"/>
      <c r="Y36" s="75">
        <f>SUM(M36:W36)</f>
        <v>66112736</v>
      </c>
      <c r="Z36" s="11"/>
      <c r="AA36" s="75">
        <v>52417257</v>
      </c>
      <c r="AB36" s="11"/>
      <c r="AC36" s="75">
        <v>8968939</v>
      </c>
      <c r="AD36" s="11"/>
      <c r="AE36" s="75">
        <v>889111</v>
      </c>
      <c r="AF36" s="11"/>
      <c r="AG36" s="75">
        <v>5287702</v>
      </c>
      <c r="AH36" s="11"/>
      <c r="AI36" s="75">
        <f>SUM(AA36:AG36)</f>
        <v>67563009</v>
      </c>
      <c r="AJ36" s="11"/>
      <c r="AK36" s="75">
        <f>(Y36-AI36)</f>
        <v>-1450273</v>
      </c>
      <c r="AL36" s="11"/>
      <c r="AM36" s="11"/>
      <c r="AN36" s="25">
        <v>20</v>
      </c>
    </row>
    <row r="37" spans="1:40" ht="8.85" customHeight="1" x14ac:dyDescent="0.25">
      <c r="A37" s="57"/>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88"/>
    </row>
    <row r="38" spans="1:40" ht="8.85" customHeight="1" x14ac:dyDescent="0.25">
      <c r="A38" s="11">
        <v>21</v>
      </c>
      <c r="B38" s="25"/>
      <c r="C38" s="11" t="s">
        <v>109</v>
      </c>
      <c r="D38" s="11"/>
      <c r="E38" s="75">
        <v>0</v>
      </c>
      <c r="F38" s="11"/>
      <c r="G38" s="75">
        <v>0</v>
      </c>
      <c r="H38" s="11"/>
      <c r="I38" s="75">
        <v>0</v>
      </c>
      <c r="J38" s="11"/>
      <c r="K38" s="75">
        <v>0</v>
      </c>
      <c r="L38" s="11"/>
      <c r="M38" s="75">
        <v>7253981</v>
      </c>
      <c r="N38" s="11"/>
      <c r="O38" s="75">
        <v>-1398057</v>
      </c>
      <c r="P38" s="11"/>
      <c r="Q38" s="75">
        <v>0</v>
      </c>
      <c r="R38" s="11"/>
      <c r="S38" s="75">
        <v>0</v>
      </c>
      <c r="T38" s="11"/>
      <c r="U38" s="75">
        <v>0</v>
      </c>
      <c r="V38" s="11"/>
      <c r="W38" s="75">
        <v>2867699</v>
      </c>
      <c r="X38" s="11"/>
      <c r="Y38" s="75">
        <f>SUM(M38:W38)</f>
        <v>8723623</v>
      </c>
      <c r="Z38" s="11"/>
      <c r="AA38" s="75">
        <v>4105860</v>
      </c>
      <c r="AB38" s="11"/>
      <c r="AC38" s="75">
        <v>686355</v>
      </c>
      <c r="AD38" s="11"/>
      <c r="AE38" s="75">
        <v>524136</v>
      </c>
      <c r="AF38" s="11"/>
      <c r="AG38" s="75">
        <v>1577954</v>
      </c>
      <c r="AH38" s="11"/>
      <c r="AI38" s="75">
        <f>SUM(AA38:AG38)</f>
        <v>6894305</v>
      </c>
      <c r="AJ38" s="11"/>
      <c r="AK38" s="75">
        <f>(Y38-AI38)</f>
        <v>1829318</v>
      </c>
      <c r="AL38" s="11"/>
      <c r="AM38" s="11"/>
      <c r="AN38" s="25">
        <v>21</v>
      </c>
    </row>
    <row r="39" spans="1:40" ht="8.85" customHeight="1" x14ac:dyDescent="0.25">
      <c r="A39" s="11">
        <v>22</v>
      </c>
      <c r="B39" s="25"/>
      <c r="C39" s="11" t="s">
        <v>110</v>
      </c>
      <c r="D39" s="11"/>
      <c r="E39" s="75">
        <v>0</v>
      </c>
      <c r="F39" s="11"/>
      <c r="G39" s="75">
        <v>0</v>
      </c>
      <c r="H39" s="11"/>
      <c r="I39" s="75">
        <v>0</v>
      </c>
      <c r="J39" s="11"/>
      <c r="K39" s="75">
        <v>0</v>
      </c>
      <c r="L39" s="11"/>
      <c r="M39" s="75">
        <v>26539336</v>
      </c>
      <c r="N39" s="11"/>
      <c r="O39" s="75">
        <v>0</v>
      </c>
      <c r="P39" s="11"/>
      <c r="Q39" s="75">
        <v>0</v>
      </c>
      <c r="R39" s="11"/>
      <c r="S39" s="75">
        <v>0</v>
      </c>
      <c r="T39" s="11"/>
      <c r="U39" s="75">
        <v>0</v>
      </c>
      <c r="V39" s="11"/>
      <c r="W39" s="75">
        <v>27061</v>
      </c>
      <c r="X39" s="11"/>
      <c r="Y39" s="75">
        <f>SUM(M39:W39)</f>
        <v>26566397</v>
      </c>
      <c r="Z39" s="11"/>
      <c r="AA39" s="75">
        <v>21053679</v>
      </c>
      <c r="AB39" s="11"/>
      <c r="AC39" s="75">
        <v>848300</v>
      </c>
      <c r="AD39" s="11"/>
      <c r="AE39" s="75">
        <v>187756</v>
      </c>
      <c r="AF39" s="11"/>
      <c r="AG39" s="75">
        <v>29590</v>
      </c>
      <c r="AH39" s="11"/>
      <c r="AI39" s="75">
        <f>SUM(AA39:AG39)</f>
        <v>22119325</v>
      </c>
      <c r="AJ39" s="11"/>
      <c r="AK39" s="75">
        <f>(Y39-AI39)</f>
        <v>4447072</v>
      </c>
      <c r="AL39" s="11"/>
      <c r="AM39" s="11"/>
      <c r="AN39" s="25">
        <v>22</v>
      </c>
    </row>
    <row r="40" spans="1:40" ht="8.85" customHeight="1" x14ac:dyDescent="0.25">
      <c r="A40" s="11">
        <v>23</v>
      </c>
      <c r="B40" s="25"/>
      <c r="C40" s="11" t="s">
        <v>111</v>
      </c>
      <c r="D40" s="11"/>
      <c r="E40" s="75">
        <v>0</v>
      </c>
      <c r="F40" s="11"/>
      <c r="G40" s="75">
        <v>0</v>
      </c>
      <c r="H40" s="11"/>
      <c r="I40" s="75">
        <v>8401378</v>
      </c>
      <c r="J40" s="11"/>
      <c r="K40" s="75">
        <v>0</v>
      </c>
      <c r="L40" s="11"/>
      <c r="M40" s="75">
        <v>120529694</v>
      </c>
      <c r="N40" s="11"/>
      <c r="O40" s="75">
        <v>-9500000</v>
      </c>
      <c r="P40" s="11"/>
      <c r="Q40" s="75">
        <v>0</v>
      </c>
      <c r="R40" s="11"/>
      <c r="S40" s="75">
        <v>0</v>
      </c>
      <c r="T40" s="11"/>
      <c r="U40" s="75">
        <v>0</v>
      </c>
      <c r="V40" s="11"/>
      <c r="W40" s="75">
        <v>1659210</v>
      </c>
      <c r="X40" s="11"/>
      <c r="Y40" s="75">
        <f>SUM(M40:W40)</f>
        <v>112688904</v>
      </c>
      <c r="Z40" s="11"/>
      <c r="AA40" s="75">
        <v>65910609</v>
      </c>
      <c r="AB40" s="11"/>
      <c r="AC40" s="75">
        <v>21395653</v>
      </c>
      <c r="AD40" s="11"/>
      <c r="AE40" s="75">
        <v>7095323</v>
      </c>
      <c r="AF40" s="11"/>
      <c r="AG40" s="75">
        <v>1820588</v>
      </c>
      <c r="AH40" s="11"/>
      <c r="AI40" s="75">
        <f>SUM(AA40:AG40)</f>
        <v>96222173</v>
      </c>
      <c r="AJ40" s="11"/>
      <c r="AK40" s="75">
        <f>(Y40-AI40)</f>
        <v>16466731</v>
      </c>
      <c r="AL40" s="11"/>
      <c r="AM40" s="11"/>
      <c r="AN40" s="25">
        <v>23</v>
      </c>
    </row>
    <row r="41" spans="1:40" ht="8.85" customHeight="1" x14ac:dyDescent="0.25">
      <c r="A41" s="11">
        <v>24</v>
      </c>
      <c r="B41" s="25"/>
      <c r="C41" s="11" t="s">
        <v>112</v>
      </c>
      <c r="D41" s="11"/>
      <c r="E41" s="75">
        <v>0</v>
      </c>
      <c r="F41" s="11"/>
      <c r="G41" s="75">
        <v>0</v>
      </c>
      <c r="H41" s="11"/>
      <c r="I41" s="75">
        <v>22085451</v>
      </c>
      <c r="J41" s="11"/>
      <c r="K41" s="75">
        <v>0</v>
      </c>
      <c r="L41" s="11"/>
      <c r="M41" s="75">
        <v>136680411</v>
      </c>
      <c r="N41" s="11"/>
      <c r="O41" s="75">
        <v>-10000000</v>
      </c>
      <c r="P41" s="11"/>
      <c r="Q41" s="75">
        <v>0</v>
      </c>
      <c r="R41" s="11"/>
      <c r="S41" s="75">
        <v>0</v>
      </c>
      <c r="T41" s="11"/>
      <c r="U41" s="75">
        <v>0</v>
      </c>
      <c r="V41" s="11"/>
      <c r="W41" s="75">
        <v>581334</v>
      </c>
      <c r="X41" s="11"/>
      <c r="Y41" s="75">
        <f>SUM(M41:W41)</f>
        <v>127261745</v>
      </c>
      <c r="Z41" s="11"/>
      <c r="AA41" s="75">
        <v>69049745</v>
      </c>
      <c r="AB41" s="11"/>
      <c r="AC41" s="75">
        <v>26184409</v>
      </c>
      <c r="AD41" s="11"/>
      <c r="AE41" s="75">
        <v>18112101</v>
      </c>
      <c r="AF41" s="11"/>
      <c r="AG41" s="75">
        <v>16126</v>
      </c>
      <c r="AH41" s="11"/>
      <c r="AI41" s="75">
        <f>SUM(AA41:AG41)</f>
        <v>113362381</v>
      </c>
      <c r="AJ41" s="11"/>
      <c r="AK41" s="75">
        <f>(Y41-AI41)</f>
        <v>13899364</v>
      </c>
      <c r="AL41" s="11"/>
      <c r="AM41" s="11"/>
      <c r="AN41" s="25">
        <v>24</v>
      </c>
    </row>
    <row r="42" spans="1:40" ht="8.85" customHeight="1" x14ac:dyDescent="0.25">
      <c r="A42" s="11">
        <v>25</v>
      </c>
      <c r="B42" s="87"/>
      <c r="C42" s="11" t="s">
        <v>113</v>
      </c>
      <c r="D42" s="11"/>
      <c r="E42" s="75">
        <v>0</v>
      </c>
      <c r="F42" s="11"/>
      <c r="G42" s="75">
        <v>0</v>
      </c>
      <c r="H42" s="11"/>
      <c r="I42" s="75">
        <v>2645</v>
      </c>
      <c r="J42" s="11"/>
      <c r="K42" s="75">
        <v>0</v>
      </c>
      <c r="L42" s="11"/>
      <c r="M42" s="75">
        <v>2334847</v>
      </c>
      <c r="N42" s="11"/>
      <c r="O42" s="75">
        <v>150000</v>
      </c>
      <c r="P42" s="11"/>
      <c r="Q42" s="75">
        <v>0</v>
      </c>
      <c r="R42" s="11"/>
      <c r="S42" s="75">
        <v>0</v>
      </c>
      <c r="T42" s="11"/>
      <c r="U42" s="75">
        <v>0</v>
      </c>
      <c r="V42" s="11"/>
      <c r="W42" s="75">
        <v>250774</v>
      </c>
      <c r="X42" s="11"/>
      <c r="Y42" s="75">
        <f>SUM(M42:W42)</f>
        <v>2735621</v>
      </c>
      <c r="Z42" s="11"/>
      <c r="AA42" s="75">
        <v>2077298</v>
      </c>
      <c r="AB42" s="11"/>
      <c r="AC42" s="75">
        <v>675794</v>
      </c>
      <c r="AD42" s="11"/>
      <c r="AE42" s="75">
        <v>207405</v>
      </c>
      <c r="AF42" s="11"/>
      <c r="AG42" s="75">
        <v>20971</v>
      </c>
      <c r="AH42" s="11"/>
      <c r="AI42" s="75">
        <f>SUM(AA42:AG42)</f>
        <v>2981468</v>
      </c>
      <c r="AJ42" s="11"/>
      <c r="AK42" s="75">
        <f>(Y42-AI42)</f>
        <v>-245847</v>
      </c>
      <c r="AL42" s="11"/>
      <c r="AM42" s="11"/>
      <c r="AN42" s="25">
        <v>25</v>
      </c>
    </row>
    <row r="43" spans="1:40" ht="8.85" customHeight="1" x14ac:dyDescent="0.25">
      <c r="A43" s="57"/>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88"/>
    </row>
    <row r="44" spans="1:40" ht="8.85" customHeight="1" x14ac:dyDescent="0.25">
      <c r="A44" s="11">
        <v>26</v>
      </c>
      <c r="B44" s="87"/>
      <c r="C44" s="11" t="s">
        <v>114</v>
      </c>
      <c r="D44" s="11"/>
      <c r="E44" s="75">
        <v>0</v>
      </c>
      <c r="F44" s="11"/>
      <c r="G44" s="75">
        <v>0</v>
      </c>
      <c r="H44" s="11"/>
      <c r="I44" s="75">
        <v>6809688</v>
      </c>
      <c r="J44" s="11"/>
      <c r="K44" s="75">
        <v>0</v>
      </c>
      <c r="L44" s="11"/>
      <c r="M44" s="75">
        <v>12405385</v>
      </c>
      <c r="N44" s="11"/>
      <c r="O44" s="75">
        <v>394888</v>
      </c>
      <c r="P44" s="11"/>
      <c r="Q44" s="75">
        <v>0</v>
      </c>
      <c r="R44" s="11"/>
      <c r="S44" s="75">
        <v>816107</v>
      </c>
      <c r="T44" s="11"/>
      <c r="U44" s="75">
        <v>1378171</v>
      </c>
      <c r="V44" s="11"/>
      <c r="W44" s="75">
        <v>922432</v>
      </c>
      <c r="X44" s="11"/>
      <c r="Y44" s="75">
        <f>SUM(M44:W44)</f>
        <v>15916983</v>
      </c>
      <c r="Z44" s="11"/>
      <c r="AA44" s="75">
        <v>5529894</v>
      </c>
      <c r="AB44" s="11"/>
      <c r="AC44" s="75">
        <v>2167580</v>
      </c>
      <c r="AD44" s="11"/>
      <c r="AE44" s="75">
        <v>491974</v>
      </c>
      <c r="AF44" s="11"/>
      <c r="AG44" s="75">
        <v>0</v>
      </c>
      <c r="AH44" s="11"/>
      <c r="AI44" s="75">
        <f>SUM(AA44:AG44)</f>
        <v>8189448</v>
      </c>
      <c r="AJ44" s="11"/>
      <c r="AK44" s="75">
        <f>(Y44-AI44)</f>
        <v>7727535</v>
      </c>
      <c r="AL44" s="11"/>
      <c r="AM44" s="11"/>
      <c r="AN44" s="25">
        <v>26</v>
      </c>
    </row>
    <row r="45" spans="1:40" ht="8.85" customHeight="1" x14ac:dyDescent="0.25">
      <c r="A45" s="11">
        <v>27</v>
      </c>
      <c r="B45" s="25"/>
      <c r="C45" s="11" t="s">
        <v>115</v>
      </c>
      <c r="D45" s="11"/>
      <c r="E45" s="75">
        <v>0</v>
      </c>
      <c r="F45" s="11"/>
      <c r="G45" s="75">
        <v>0</v>
      </c>
      <c r="H45" s="11"/>
      <c r="I45" s="75">
        <v>0</v>
      </c>
      <c r="J45" s="11"/>
      <c r="K45" s="75">
        <v>0</v>
      </c>
      <c r="L45" s="11"/>
      <c r="M45" s="75">
        <v>1855672</v>
      </c>
      <c r="N45" s="11"/>
      <c r="O45" s="75">
        <v>-150000</v>
      </c>
      <c r="P45" s="11"/>
      <c r="Q45" s="75">
        <v>0</v>
      </c>
      <c r="R45" s="11"/>
      <c r="S45" s="75">
        <v>0</v>
      </c>
      <c r="T45" s="11"/>
      <c r="U45" s="75">
        <v>0</v>
      </c>
      <c r="V45" s="11"/>
      <c r="W45" s="75">
        <v>369224</v>
      </c>
      <c r="X45" s="11"/>
      <c r="Y45" s="75">
        <f>SUM(M45:W45)</f>
        <v>2074896</v>
      </c>
      <c r="Z45" s="11"/>
      <c r="AA45" s="75">
        <v>607590</v>
      </c>
      <c r="AB45" s="11"/>
      <c r="AC45" s="75">
        <v>636265</v>
      </c>
      <c r="AD45" s="11"/>
      <c r="AE45" s="75">
        <v>244552</v>
      </c>
      <c r="AF45" s="11"/>
      <c r="AG45" s="75">
        <v>0</v>
      </c>
      <c r="AH45" s="11"/>
      <c r="AI45" s="75">
        <f>SUM(AA45:AG45)</f>
        <v>1488407</v>
      </c>
      <c r="AJ45" s="11"/>
      <c r="AK45" s="75">
        <f>(Y45-AI45)</f>
        <v>586489</v>
      </c>
      <c r="AL45" s="11"/>
      <c r="AM45" s="11"/>
      <c r="AN45" s="25">
        <v>27</v>
      </c>
    </row>
    <row r="46" spans="1:40" ht="8.85" customHeight="1" x14ac:dyDescent="0.25">
      <c r="A46" s="11">
        <v>28</v>
      </c>
      <c r="B46" s="87"/>
      <c r="C46" s="11" t="s">
        <v>116</v>
      </c>
      <c r="D46" s="11"/>
      <c r="E46" s="75">
        <v>0</v>
      </c>
      <c r="F46" s="11"/>
      <c r="G46" s="75">
        <v>0</v>
      </c>
      <c r="H46" s="11"/>
      <c r="I46" s="75">
        <v>2912526</v>
      </c>
      <c r="J46" s="11"/>
      <c r="K46" s="75">
        <v>0</v>
      </c>
      <c r="L46" s="11"/>
      <c r="M46" s="75">
        <v>44232266</v>
      </c>
      <c r="N46" s="11"/>
      <c r="O46" s="75">
        <v>-8284821</v>
      </c>
      <c r="P46" s="11"/>
      <c r="Q46" s="75">
        <v>0</v>
      </c>
      <c r="R46" s="11"/>
      <c r="S46" s="75">
        <v>0</v>
      </c>
      <c r="T46" s="11"/>
      <c r="U46" s="75">
        <v>0</v>
      </c>
      <c r="V46" s="11"/>
      <c r="W46" s="75">
        <v>740311</v>
      </c>
      <c r="X46" s="11"/>
      <c r="Y46" s="75">
        <f>SUM(M46:W46)</f>
        <v>36687756</v>
      </c>
      <c r="Z46" s="11"/>
      <c r="AA46" s="75">
        <v>14247102</v>
      </c>
      <c r="AB46" s="11"/>
      <c r="AC46" s="75">
        <v>7581520</v>
      </c>
      <c r="AD46" s="11"/>
      <c r="AE46" s="75">
        <v>2335141</v>
      </c>
      <c r="AF46" s="11"/>
      <c r="AG46" s="75">
        <v>892075</v>
      </c>
      <c r="AH46" s="11"/>
      <c r="AI46" s="75">
        <f>SUM(AA46:AG46)</f>
        <v>25055838</v>
      </c>
      <c r="AJ46" s="11"/>
      <c r="AK46" s="75">
        <f>(Y46-AI46)</f>
        <v>11631918</v>
      </c>
      <c r="AL46" s="11"/>
      <c r="AM46" s="11"/>
      <c r="AN46" s="25">
        <v>28</v>
      </c>
    </row>
    <row r="47" spans="1:40" ht="8.85" customHeight="1" x14ac:dyDescent="0.25">
      <c r="A47" s="11">
        <v>29</v>
      </c>
      <c r="B47" s="25"/>
      <c r="C47" s="11" t="s">
        <v>117</v>
      </c>
      <c r="D47" s="11"/>
      <c r="E47" s="75">
        <v>0</v>
      </c>
      <c r="F47" s="11"/>
      <c r="G47" s="75">
        <v>0</v>
      </c>
      <c r="H47" s="11"/>
      <c r="I47" s="75">
        <v>1539452</v>
      </c>
      <c r="J47" s="11"/>
      <c r="K47" s="75">
        <v>0</v>
      </c>
      <c r="L47" s="11"/>
      <c r="M47" s="75">
        <v>24224741</v>
      </c>
      <c r="N47" s="11"/>
      <c r="O47" s="75">
        <v>-5873076</v>
      </c>
      <c r="P47" s="11"/>
      <c r="Q47" s="75">
        <v>548445</v>
      </c>
      <c r="R47" s="11"/>
      <c r="S47" s="75">
        <v>388485</v>
      </c>
      <c r="T47" s="11"/>
      <c r="U47" s="75">
        <v>532940</v>
      </c>
      <c r="V47" s="11"/>
      <c r="W47" s="75">
        <v>35363</v>
      </c>
      <c r="X47" s="11"/>
      <c r="Y47" s="75">
        <f>SUM(M47:W47)</f>
        <v>19856898</v>
      </c>
      <c r="Z47" s="11"/>
      <c r="AA47" s="75">
        <v>19218578</v>
      </c>
      <c r="AB47" s="11"/>
      <c r="AC47" s="75">
        <v>1346188</v>
      </c>
      <c r="AD47" s="11"/>
      <c r="AE47" s="75">
        <v>27799</v>
      </c>
      <c r="AF47" s="11"/>
      <c r="AG47" s="75">
        <v>0</v>
      </c>
      <c r="AH47" s="11"/>
      <c r="AI47" s="75">
        <f>SUM(AA47:AG47)</f>
        <v>20592565</v>
      </c>
      <c r="AJ47" s="11"/>
      <c r="AK47" s="75">
        <f>(Y47-AI47)</f>
        <v>-735667</v>
      </c>
      <c r="AL47" s="11"/>
      <c r="AM47" s="11"/>
      <c r="AN47" s="25">
        <v>29</v>
      </c>
    </row>
    <row r="48" spans="1:40" ht="8.85" customHeight="1" x14ac:dyDescent="0.25">
      <c r="A48" s="11">
        <v>30</v>
      </c>
      <c r="B48" s="87"/>
      <c r="C48" s="11" t="s">
        <v>118</v>
      </c>
      <c r="D48" s="11"/>
      <c r="E48" s="75">
        <v>0</v>
      </c>
      <c r="F48" s="11"/>
      <c r="G48" s="75">
        <v>0</v>
      </c>
      <c r="H48" s="11"/>
      <c r="I48" s="75">
        <v>21082209</v>
      </c>
      <c r="J48" s="11"/>
      <c r="K48" s="75">
        <v>0</v>
      </c>
      <c r="L48" s="11"/>
      <c r="M48" s="75">
        <v>331448946</v>
      </c>
      <c r="N48" s="11"/>
      <c r="O48" s="75">
        <v>-4742129</v>
      </c>
      <c r="P48" s="11"/>
      <c r="Q48" s="75">
        <v>856770</v>
      </c>
      <c r="R48" s="11"/>
      <c r="S48" s="75">
        <v>0</v>
      </c>
      <c r="T48" s="11"/>
      <c r="U48" s="75">
        <v>0</v>
      </c>
      <c r="V48" s="11"/>
      <c r="W48" s="75">
        <v>3131910</v>
      </c>
      <c r="X48" s="11"/>
      <c r="Y48" s="75">
        <f>SUM(M48:W48)</f>
        <v>330695497</v>
      </c>
      <c r="Z48" s="11"/>
      <c r="AA48" s="75">
        <v>220767786</v>
      </c>
      <c r="AB48" s="11"/>
      <c r="AC48" s="75">
        <v>63905753</v>
      </c>
      <c r="AD48" s="11"/>
      <c r="AE48" s="75">
        <v>26252714</v>
      </c>
      <c r="AF48" s="11"/>
      <c r="AG48" s="75">
        <v>2798324</v>
      </c>
      <c r="AH48" s="11"/>
      <c r="AI48" s="75">
        <f>SUM(AA48:AG48)</f>
        <v>313724577</v>
      </c>
      <c r="AJ48" s="11"/>
      <c r="AK48" s="75">
        <f>(Y48-AI48)</f>
        <v>16970920</v>
      </c>
      <c r="AL48" s="11"/>
      <c r="AM48" s="11"/>
      <c r="AN48" s="25">
        <v>30</v>
      </c>
    </row>
    <row r="49" spans="1:40" ht="8.85" customHeight="1" x14ac:dyDescent="0.25">
      <c r="A49" s="57"/>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88"/>
    </row>
    <row r="50" spans="1:40" ht="8.85" customHeight="1" x14ac:dyDescent="0.25">
      <c r="A50" s="11">
        <v>31</v>
      </c>
      <c r="B50" s="25"/>
      <c r="C50" s="11" t="s">
        <v>119</v>
      </c>
      <c r="D50" s="11"/>
      <c r="E50" s="75">
        <v>0</v>
      </c>
      <c r="F50" s="11"/>
      <c r="G50" s="75">
        <v>0</v>
      </c>
      <c r="H50" s="11"/>
      <c r="I50" s="75">
        <v>0</v>
      </c>
      <c r="J50" s="11"/>
      <c r="K50" s="75">
        <v>0</v>
      </c>
      <c r="L50" s="11"/>
      <c r="M50" s="75">
        <v>10143410</v>
      </c>
      <c r="N50" s="11"/>
      <c r="O50" s="75">
        <v>2291103</v>
      </c>
      <c r="P50" s="11"/>
      <c r="Q50" s="75">
        <v>295697</v>
      </c>
      <c r="R50" s="11"/>
      <c r="S50" s="75">
        <v>2184637</v>
      </c>
      <c r="T50" s="11"/>
      <c r="U50" s="75">
        <v>3076012</v>
      </c>
      <c r="V50" s="11"/>
      <c r="W50" s="75">
        <v>1028233</v>
      </c>
      <c r="X50" s="11"/>
      <c r="Y50" s="75">
        <f>SUM(M50:W50)</f>
        <v>19019092</v>
      </c>
      <c r="Z50" s="11"/>
      <c r="AA50" s="75">
        <v>14497816</v>
      </c>
      <c r="AB50" s="11"/>
      <c r="AC50" s="75">
        <v>3883762</v>
      </c>
      <c r="AD50" s="11"/>
      <c r="AE50" s="75">
        <v>1112014</v>
      </c>
      <c r="AF50" s="11"/>
      <c r="AG50" s="75">
        <v>358494</v>
      </c>
      <c r="AH50" s="11"/>
      <c r="AI50" s="75">
        <f>SUM(AA50:AG50)</f>
        <v>19852086</v>
      </c>
      <c r="AJ50" s="11"/>
      <c r="AK50" s="75">
        <f>(Y50-AI50)</f>
        <v>-832994</v>
      </c>
      <c r="AL50" s="11"/>
      <c r="AM50" s="11"/>
      <c r="AN50" s="25">
        <v>31</v>
      </c>
    </row>
    <row r="51" spans="1:40" ht="8.85" customHeight="1" x14ac:dyDescent="0.25">
      <c r="A51" s="11">
        <v>32</v>
      </c>
      <c r="B51" s="87"/>
      <c r="C51" s="11" t="s">
        <v>120</v>
      </c>
      <c r="D51" s="11"/>
      <c r="E51" s="75">
        <v>0</v>
      </c>
      <c r="F51" s="11"/>
      <c r="G51" s="75">
        <v>0</v>
      </c>
      <c r="H51" s="11"/>
      <c r="I51" s="75">
        <v>175642</v>
      </c>
      <c r="J51" s="11"/>
      <c r="K51" s="75">
        <v>0</v>
      </c>
      <c r="L51" s="11"/>
      <c r="M51" s="75">
        <v>55519575</v>
      </c>
      <c r="N51" s="11"/>
      <c r="O51" s="75">
        <v>-2353122</v>
      </c>
      <c r="P51" s="11"/>
      <c r="Q51" s="75">
        <v>0</v>
      </c>
      <c r="R51" s="11"/>
      <c r="S51" s="75">
        <v>0</v>
      </c>
      <c r="T51" s="11"/>
      <c r="U51" s="75">
        <v>0</v>
      </c>
      <c r="V51" s="11"/>
      <c r="W51" s="75">
        <v>779577</v>
      </c>
      <c r="X51" s="11"/>
      <c r="Y51" s="75">
        <f>SUM(M51:W51)</f>
        <v>53946030</v>
      </c>
      <c r="Z51" s="11"/>
      <c r="AA51" s="75">
        <v>41117391</v>
      </c>
      <c r="AB51" s="11"/>
      <c r="AC51" s="75">
        <v>3798683</v>
      </c>
      <c r="AD51" s="11"/>
      <c r="AE51" s="75">
        <v>1268148</v>
      </c>
      <c r="AF51" s="11"/>
      <c r="AG51" s="75">
        <v>200657</v>
      </c>
      <c r="AH51" s="11"/>
      <c r="AI51" s="75">
        <f>SUM(AA51:AG51)</f>
        <v>46384879</v>
      </c>
      <c r="AJ51" s="11"/>
      <c r="AK51" s="75">
        <f>(Y51-AI51)</f>
        <v>7561151</v>
      </c>
      <c r="AL51" s="11"/>
      <c r="AM51" s="11"/>
      <c r="AN51" s="25">
        <v>32</v>
      </c>
    </row>
    <row r="52" spans="1:40" ht="8.85" customHeight="1" x14ac:dyDescent="0.25">
      <c r="A52" s="11">
        <v>33</v>
      </c>
      <c r="B52" s="25"/>
      <c r="C52" s="11" t="s">
        <v>121</v>
      </c>
      <c r="D52" s="11"/>
      <c r="E52" s="75">
        <v>0</v>
      </c>
      <c r="F52" s="11"/>
      <c r="G52" s="75">
        <v>0</v>
      </c>
      <c r="H52" s="11"/>
      <c r="I52" s="75">
        <v>48159</v>
      </c>
      <c r="J52" s="11"/>
      <c r="K52" s="75">
        <v>0</v>
      </c>
      <c r="L52" s="11"/>
      <c r="M52" s="75">
        <v>8376107</v>
      </c>
      <c r="N52" s="11"/>
      <c r="O52" s="75">
        <v>1019000</v>
      </c>
      <c r="P52" s="11"/>
      <c r="Q52" s="75">
        <v>0</v>
      </c>
      <c r="R52" s="11"/>
      <c r="S52" s="75">
        <v>3462</v>
      </c>
      <c r="T52" s="11"/>
      <c r="U52" s="75">
        <v>0</v>
      </c>
      <c r="V52" s="11"/>
      <c r="W52" s="75">
        <v>142169</v>
      </c>
      <c r="X52" s="11"/>
      <c r="Y52" s="75">
        <f>SUM(M52:W52)</f>
        <v>9540738</v>
      </c>
      <c r="Z52" s="11"/>
      <c r="AA52" s="75">
        <v>4609131</v>
      </c>
      <c r="AB52" s="11"/>
      <c r="AC52" s="75">
        <v>2263265</v>
      </c>
      <c r="AD52" s="11"/>
      <c r="AE52" s="75">
        <v>548201</v>
      </c>
      <c r="AF52" s="11"/>
      <c r="AG52" s="75">
        <v>0</v>
      </c>
      <c r="AH52" s="11"/>
      <c r="AI52" s="75">
        <f>SUM(AA52:AG52)</f>
        <v>7420597</v>
      </c>
      <c r="AJ52" s="11"/>
      <c r="AK52" s="75">
        <f>(Y52-AI52)</f>
        <v>2120141</v>
      </c>
      <c r="AL52" s="11"/>
      <c r="AM52" s="11"/>
      <c r="AN52" s="25">
        <v>33</v>
      </c>
    </row>
    <row r="53" spans="1:40" ht="8.85" customHeight="1" x14ac:dyDescent="0.25">
      <c r="A53" s="11">
        <v>34</v>
      </c>
      <c r="B53" s="25"/>
      <c r="C53" s="11" t="s">
        <v>122</v>
      </c>
      <c r="D53" s="11"/>
      <c r="E53" s="75">
        <v>0</v>
      </c>
      <c r="F53" s="11"/>
      <c r="G53" s="75">
        <v>0</v>
      </c>
      <c r="H53" s="11"/>
      <c r="I53" s="75">
        <v>36299</v>
      </c>
      <c r="J53" s="11"/>
      <c r="K53" s="75">
        <v>0</v>
      </c>
      <c r="L53" s="11"/>
      <c r="M53" s="75">
        <v>49151883</v>
      </c>
      <c r="N53" s="11"/>
      <c r="O53" s="75">
        <v>182955</v>
      </c>
      <c r="P53" s="11"/>
      <c r="Q53" s="75">
        <v>0</v>
      </c>
      <c r="R53" s="11"/>
      <c r="S53" s="75">
        <v>216015</v>
      </c>
      <c r="T53" s="11"/>
      <c r="U53" s="75">
        <v>70464</v>
      </c>
      <c r="V53" s="11"/>
      <c r="W53" s="75">
        <v>1044464</v>
      </c>
      <c r="X53" s="11"/>
      <c r="Y53" s="75">
        <f>SUM(M53:W53)</f>
        <v>50665781</v>
      </c>
      <c r="Z53" s="11"/>
      <c r="AA53" s="75">
        <v>24042016</v>
      </c>
      <c r="AB53" s="11"/>
      <c r="AC53" s="75">
        <v>13000842</v>
      </c>
      <c r="AD53" s="11"/>
      <c r="AE53" s="75">
        <v>14313167</v>
      </c>
      <c r="AF53" s="11"/>
      <c r="AG53" s="75">
        <v>0</v>
      </c>
      <c r="AH53" s="11"/>
      <c r="AI53" s="75">
        <f>SUM(AA53:AG53)</f>
        <v>51356025</v>
      </c>
      <c r="AJ53" s="11"/>
      <c r="AK53" s="75">
        <f>(Y53-AI53)</f>
        <v>-690244</v>
      </c>
      <c r="AL53" s="11"/>
      <c r="AM53" s="11"/>
      <c r="AN53" s="25">
        <v>34</v>
      </c>
    </row>
    <row r="54" spans="1:40" ht="8.85" customHeight="1" x14ac:dyDescent="0.25">
      <c r="A54" s="11">
        <v>35</v>
      </c>
      <c r="B54" s="25"/>
      <c r="C54" s="11" t="s">
        <v>123</v>
      </c>
      <c r="D54" s="11"/>
      <c r="E54" s="75">
        <v>8425956</v>
      </c>
      <c r="F54" s="11"/>
      <c r="G54" s="75">
        <v>0</v>
      </c>
      <c r="H54" s="11"/>
      <c r="I54" s="75">
        <v>441694</v>
      </c>
      <c r="J54" s="11"/>
      <c r="K54" s="75">
        <v>0</v>
      </c>
      <c r="L54" s="11"/>
      <c r="M54" s="75">
        <v>129714387</v>
      </c>
      <c r="N54" s="11"/>
      <c r="O54" s="75">
        <v>-913018</v>
      </c>
      <c r="P54" s="11"/>
      <c r="Q54" s="75">
        <v>0</v>
      </c>
      <c r="R54" s="11"/>
      <c r="S54" s="75">
        <v>0</v>
      </c>
      <c r="T54" s="11"/>
      <c r="U54" s="75">
        <v>0</v>
      </c>
      <c r="V54" s="11"/>
      <c r="W54" s="75">
        <v>6958652</v>
      </c>
      <c r="X54" s="11"/>
      <c r="Y54" s="75">
        <f>SUM(M54:W54)</f>
        <v>135760021</v>
      </c>
      <c r="Z54" s="11"/>
      <c r="AA54" s="75">
        <v>80209125</v>
      </c>
      <c r="AB54" s="11"/>
      <c r="AC54" s="75">
        <v>27574051</v>
      </c>
      <c r="AD54" s="11"/>
      <c r="AE54" s="75">
        <v>3022362</v>
      </c>
      <c r="AF54" s="11"/>
      <c r="AG54" s="75">
        <v>385000</v>
      </c>
      <c r="AH54" s="11"/>
      <c r="AI54" s="75">
        <f>SUM(AA54:AG54)</f>
        <v>111190538</v>
      </c>
      <c r="AJ54" s="11"/>
      <c r="AK54" s="75">
        <f>(Y54-AI54)</f>
        <v>24569483</v>
      </c>
      <c r="AL54" s="11"/>
      <c r="AM54" s="11"/>
      <c r="AN54" s="25">
        <v>35</v>
      </c>
    </row>
    <row r="55" spans="1:40" ht="8.85" customHeight="1" x14ac:dyDescent="0.25">
      <c r="A55" s="57"/>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88"/>
    </row>
    <row r="56" spans="1:40" ht="8.85" customHeight="1" x14ac:dyDescent="0.25">
      <c r="A56" s="11">
        <v>36</v>
      </c>
      <c r="B56" s="87"/>
      <c r="C56" s="11" t="s">
        <v>124</v>
      </c>
      <c r="D56" s="11"/>
      <c r="E56" s="75">
        <v>0</v>
      </c>
      <c r="F56" s="11"/>
      <c r="G56" s="75">
        <v>0</v>
      </c>
      <c r="H56" s="11"/>
      <c r="I56" s="75">
        <v>44052</v>
      </c>
      <c r="J56" s="11"/>
      <c r="K56" s="75">
        <v>0</v>
      </c>
      <c r="L56" s="11"/>
      <c r="M56" s="75">
        <v>9456816</v>
      </c>
      <c r="N56" s="11"/>
      <c r="O56" s="75">
        <v>-804290</v>
      </c>
      <c r="P56" s="11"/>
      <c r="Q56" s="75">
        <v>0</v>
      </c>
      <c r="R56" s="11"/>
      <c r="S56" s="75">
        <v>0</v>
      </c>
      <c r="T56" s="11"/>
      <c r="U56" s="75">
        <v>0</v>
      </c>
      <c r="V56" s="11"/>
      <c r="W56" s="75">
        <v>54242</v>
      </c>
      <c r="X56" s="11"/>
      <c r="Y56" s="75">
        <f>SUM(M56:W56)</f>
        <v>8706768</v>
      </c>
      <c r="Z56" s="11"/>
      <c r="AA56" s="75">
        <v>4941309</v>
      </c>
      <c r="AB56" s="11"/>
      <c r="AC56" s="75">
        <v>2918730</v>
      </c>
      <c r="AD56" s="11"/>
      <c r="AE56" s="75">
        <v>1374227</v>
      </c>
      <c r="AF56" s="11"/>
      <c r="AG56" s="75">
        <v>0</v>
      </c>
      <c r="AH56" s="11"/>
      <c r="AI56" s="75">
        <f>SUM(AA56:AG56)</f>
        <v>9234266</v>
      </c>
      <c r="AJ56" s="11"/>
      <c r="AK56" s="75">
        <f>(Y56-AI56)</f>
        <v>-527498</v>
      </c>
      <c r="AL56" s="11"/>
      <c r="AM56" s="11"/>
      <c r="AN56" s="25">
        <v>36</v>
      </c>
    </row>
    <row r="57" spans="1:40" ht="8.85" customHeight="1" x14ac:dyDescent="0.25">
      <c r="A57" s="11">
        <v>37</v>
      </c>
      <c r="B57" s="25"/>
      <c r="C57" s="11" t="s">
        <v>125</v>
      </c>
      <c r="D57" s="11"/>
      <c r="E57" s="75">
        <v>0</v>
      </c>
      <c r="F57" s="11"/>
      <c r="G57" s="75">
        <v>0</v>
      </c>
      <c r="H57" s="11"/>
      <c r="I57" s="75">
        <v>0</v>
      </c>
      <c r="J57" s="11"/>
      <c r="K57" s="75">
        <v>0</v>
      </c>
      <c r="L57" s="11"/>
      <c r="M57" s="75">
        <v>6981613</v>
      </c>
      <c r="N57" s="11"/>
      <c r="O57" s="75">
        <v>0</v>
      </c>
      <c r="P57" s="11"/>
      <c r="Q57" s="75">
        <v>0</v>
      </c>
      <c r="R57" s="11"/>
      <c r="S57" s="75">
        <v>0</v>
      </c>
      <c r="T57" s="11"/>
      <c r="U57" s="75">
        <v>0</v>
      </c>
      <c r="V57" s="11"/>
      <c r="W57" s="75">
        <v>563965</v>
      </c>
      <c r="X57" s="11"/>
      <c r="Y57" s="75">
        <f>SUM(M57:W57)</f>
        <v>7545578</v>
      </c>
      <c r="Z57" s="11"/>
      <c r="AA57" s="75">
        <v>5577980</v>
      </c>
      <c r="AB57" s="11"/>
      <c r="AC57" s="75">
        <v>811191</v>
      </c>
      <c r="AD57" s="11"/>
      <c r="AE57" s="75">
        <v>131860</v>
      </c>
      <c r="AF57" s="11"/>
      <c r="AG57" s="75">
        <v>0</v>
      </c>
      <c r="AH57" s="11"/>
      <c r="AI57" s="75">
        <f>SUM(AA57:AG57)</f>
        <v>6521031</v>
      </c>
      <c r="AJ57" s="11"/>
      <c r="AK57" s="75">
        <f>(Y57-AI57)</f>
        <v>1024547</v>
      </c>
      <c r="AL57" s="11"/>
      <c r="AM57" s="11"/>
      <c r="AN57" s="25">
        <v>37</v>
      </c>
    </row>
    <row r="58" spans="1:40" ht="8.85" customHeight="1" x14ac:dyDescent="0.25">
      <c r="A58" s="59">
        <v>38</v>
      </c>
      <c r="B58" s="25"/>
      <c r="C58" s="11" t="s">
        <v>126</v>
      </c>
      <c r="D58" s="11"/>
      <c r="E58" s="76">
        <v>0</v>
      </c>
      <c r="F58" s="11"/>
      <c r="G58" s="76">
        <v>0</v>
      </c>
      <c r="H58" s="11"/>
      <c r="I58" s="76">
        <v>63432</v>
      </c>
      <c r="J58" s="11"/>
      <c r="K58" s="76">
        <v>0</v>
      </c>
      <c r="L58" s="11"/>
      <c r="M58" s="76">
        <v>30087340</v>
      </c>
      <c r="N58" s="11"/>
      <c r="O58" s="76">
        <v>-1600000</v>
      </c>
      <c r="P58" s="11"/>
      <c r="Q58" s="76">
        <v>0</v>
      </c>
      <c r="R58" s="11"/>
      <c r="S58" s="76">
        <v>0</v>
      </c>
      <c r="T58" s="11"/>
      <c r="U58" s="76">
        <v>269203</v>
      </c>
      <c r="V58" s="11"/>
      <c r="W58" s="76">
        <v>18285</v>
      </c>
      <c r="X58" s="11"/>
      <c r="Y58" s="76">
        <f>SUM(M58:W58)</f>
        <v>28774828</v>
      </c>
      <c r="Z58" s="73"/>
      <c r="AA58" s="76">
        <v>13826816</v>
      </c>
      <c r="AB58" s="11"/>
      <c r="AC58" s="76">
        <v>5531998</v>
      </c>
      <c r="AD58" s="11"/>
      <c r="AE58" s="76">
        <v>4884113</v>
      </c>
      <c r="AF58" s="11"/>
      <c r="AG58" s="76">
        <v>32868</v>
      </c>
      <c r="AH58" s="11"/>
      <c r="AI58" s="76">
        <f>SUM(AA58:AG58)</f>
        <v>24275795</v>
      </c>
      <c r="AJ58" s="11"/>
      <c r="AK58" s="76">
        <f>(Y58-AI58)</f>
        <v>4499033</v>
      </c>
      <c r="AL58" s="11"/>
      <c r="AM58" s="11"/>
      <c r="AN58" s="29">
        <v>38</v>
      </c>
    </row>
    <row r="59" spans="1:40" ht="8.85" customHeight="1"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25"/>
    </row>
    <row r="60" spans="1:40" ht="8.85" customHeight="1" x14ac:dyDescent="0.25">
      <c r="A60" s="59">
        <f>A58</f>
        <v>38</v>
      </c>
      <c r="B60" s="11"/>
      <c r="C60" s="25" t="s">
        <v>68</v>
      </c>
      <c r="D60" s="11"/>
      <c r="E60" s="77">
        <f>SUM(E14:E58)</f>
        <v>11294682</v>
      </c>
      <c r="F60" s="11"/>
      <c r="G60" s="77">
        <f>SUM(G14:G58)</f>
        <v>0</v>
      </c>
      <c r="H60" s="11"/>
      <c r="I60" s="77">
        <f>SUM(I14:I58)</f>
        <v>88131745</v>
      </c>
      <c r="J60" s="11"/>
      <c r="K60" s="77">
        <f>SUM(K14:K58)</f>
        <v>0</v>
      </c>
      <c r="L60" s="11"/>
      <c r="M60" s="77">
        <f>SUM(M14:M58)</f>
        <v>1631279166</v>
      </c>
      <c r="N60" s="11"/>
      <c r="O60" s="77">
        <f>SUM(O14:O58)</f>
        <v>-52173563</v>
      </c>
      <c r="P60" s="11"/>
      <c r="Q60" s="77">
        <f>SUM(Q14:Q58)</f>
        <v>11609415</v>
      </c>
      <c r="R60" s="11"/>
      <c r="S60" s="77">
        <f>SUM(S14:S58)</f>
        <v>12737697</v>
      </c>
      <c r="T60" s="11"/>
      <c r="U60" s="77">
        <f>SUM(U14:U58)</f>
        <v>18668966</v>
      </c>
      <c r="V60" s="11"/>
      <c r="W60" s="77">
        <f>SUM(W14:W58)</f>
        <v>35781502</v>
      </c>
      <c r="X60" s="11"/>
      <c r="Y60" s="77">
        <f>SUM(Y14:Y58)</f>
        <v>1657903183</v>
      </c>
      <c r="Z60" s="11"/>
      <c r="AA60" s="77">
        <f>SUM(AA14:AA58)</f>
        <v>1104360388</v>
      </c>
      <c r="AB60" s="11"/>
      <c r="AC60" s="77">
        <f>SUM(AC14:AC58)</f>
        <v>278043042</v>
      </c>
      <c r="AD60" s="11"/>
      <c r="AE60" s="77">
        <f>SUM(AE14:AE58)</f>
        <v>105590485</v>
      </c>
      <c r="AF60" s="11"/>
      <c r="AG60" s="77">
        <f>SUM(AG14:AG58)</f>
        <v>17432912</v>
      </c>
      <c r="AH60" s="11"/>
      <c r="AI60" s="77">
        <f>SUM(AI14:AI58)</f>
        <v>1505426827</v>
      </c>
      <c r="AJ60" s="11"/>
      <c r="AK60" s="77">
        <f>SUM(AK14:AK58)</f>
        <v>152476356</v>
      </c>
      <c r="AL60" s="11"/>
      <c r="AM60" s="11"/>
      <c r="AN60" s="29">
        <f>AN58</f>
        <v>38</v>
      </c>
    </row>
    <row r="61" spans="1:40" ht="8.85" customHeight="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25"/>
    </row>
    <row r="62" spans="1:40" ht="8.85" customHeight="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25"/>
    </row>
    <row r="63" spans="1:40" ht="8.85" customHeight="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25"/>
    </row>
    <row r="64" spans="1:40" ht="8.8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25"/>
    </row>
    <row r="65" spans="1:41" ht="8.85"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25"/>
    </row>
    <row r="66" spans="1:41" ht="8.85" customHeight="1"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25"/>
    </row>
    <row r="67" spans="1:41" ht="8.85" customHeight="1"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25"/>
    </row>
    <row r="68" spans="1:41" ht="8.85" customHeight="1"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25"/>
    </row>
    <row r="69" spans="1:41" ht="8.85" customHeight="1"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25"/>
    </row>
    <row r="70" spans="1:41" ht="8.85" customHeight="1"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25"/>
    </row>
    <row r="71" spans="1:41" ht="7.7" customHeight="1"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25"/>
    </row>
    <row r="72" spans="1:41" ht="8.85" hidden="1" customHeight="1"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25"/>
    </row>
    <row r="73" spans="1:41" ht="8.85" customHeight="1"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25"/>
    </row>
    <row r="74" spans="1:41" ht="8.85" customHeight="1"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25"/>
    </row>
    <row r="75" spans="1:41" s="15" customFormat="1" ht="11.25" customHeight="1" x14ac:dyDescent="0.25">
      <c r="A75" s="89">
        <v>148</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72"/>
      <c r="AO75" s="72">
        <v>149</v>
      </c>
    </row>
    <row r="76" spans="1:41" s="15" customFormat="1" ht="10.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3" t="s">
        <v>45</v>
      </c>
      <c r="Z76" s="10"/>
      <c r="AA76" s="14" t="s">
        <v>482</v>
      </c>
      <c r="AB76" s="10"/>
      <c r="AC76" s="10"/>
      <c r="AD76" s="10"/>
      <c r="AE76" s="10"/>
      <c r="AF76" s="10"/>
      <c r="AG76" s="10"/>
      <c r="AH76" s="10"/>
      <c r="AI76" s="10"/>
      <c r="AJ76" s="10"/>
      <c r="AK76" s="10"/>
      <c r="AL76" s="10"/>
      <c r="AM76" s="10"/>
      <c r="AN76" s="72" t="s">
        <v>645</v>
      </c>
    </row>
    <row r="77" spans="1:41" s="15" customFormat="1" ht="10.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3" t="s">
        <v>646</v>
      </c>
      <c r="Z77" s="10"/>
      <c r="AA77" s="14" t="s">
        <v>647</v>
      </c>
      <c r="AB77" s="10"/>
      <c r="AC77" s="10"/>
      <c r="AD77" s="10"/>
      <c r="AE77" s="10"/>
      <c r="AF77" s="10"/>
      <c r="AG77" s="10"/>
      <c r="AH77" s="10"/>
      <c r="AI77" s="10"/>
      <c r="AJ77" s="10"/>
      <c r="AK77" s="10"/>
      <c r="AL77" s="10"/>
      <c r="AM77" s="10"/>
      <c r="AN77" s="13" t="s">
        <v>636</v>
      </c>
    </row>
    <row r="78" spans="1:41" s="15" customFormat="1" ht="10.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3" t="s">
        <v>51</v>
      </c>
      <c r="Z78" s="10"/>
      <c r="AA78" s="84" t="s">
        <v>52</v>
      </c>
      <c r="AB78" s="10"/>
      <c r="AC78" s="10"/>
      <c r="AD78" s="10"/>
      <c r="AE78" s="10"/>
      <c r="AF78" s="10"/>
      <c r="AG78" s="10"/>
      <c r="AH78" s="10"/>
      <c r="AI78" s="10"/>
      <c r="AJ78" s="10"/>
      <c r="AK78" s="10"/>
      <c r="AL78" s="10"/>
      <c r="AM78" s="10"/>
      <c r="AN78" s="85"/>
    </row>
    <row r="79" spans="1:41" ht="9.75" customHeight="1" x14ac:dyDescent="0.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25"/>
    </row>
    <row r="80" spans="1:41" ht="9.75" customHeight="1" x14ac:dyDescent="0.25">
      <c r="A80" s="11"/>
      <c r="B80" s="11"/>
      <c r="C80" s="11"/>
      <c r="D80" s="11"/>
      <c r="E80" s="11"/>
      <c r="F80" s="11"/>
      <c r="G80" s="11"/>
      <c r="H80" s="11"/>
      <c r="I80" s="11"/>
      <c r="J80" s="11"/>
      <c r="K80" s="11"/>
      <c r="L80" s="11"/>
      <c r="M80" s="21" t="s">
        <v>648</v>
      </c>
      <c r="N80" s="21"/>
      <c r="O80" s="21"/>
      <c r="P80" s="21"/>
      <c r="Q80" s="21"/>
      <c r="R80" s="21"/>
      <c r="S80" s="21"/>
      <c r="T80" s="21"/>
      <c r="U80" s="21"/>
      <c r="V80" s="21"/>
      <c r="W80" s="21"/>
      <c r="X80" s="11"/>
      <c r="Y80" s="11"/>
      <c r="Z80" s="11"/>
      <c r="AA80" s="21" t="s">
        <v>649</v>
      </c>
      <c r="AB80" s="21"/>
      <c r="AC80" s="21"/>
      <c r="AD80" s="21"/>
      <c r="AE80" s="21"/>
      <c r="AF80" s="21"/>
      <c r="AG80" s="21"/>
      <c r="AH80" s="21"/>
      <c r="AI80" s="21"/>
      <c r="AJ80" s="11"/>
      <c r="AK80" s="11"/>
      <c r="AL80" s="11"/>
      <c r="AM80" s="11"/>
      <c r="AN80" s="25"/>
    </row>
    <row r="81" spans="1:40" ht="9.75" customHeight="1" x14ac:dyDescent="0.25">
      <c r="A81" s="11"/>
      <c r="B81" s="11"/>
      <c r="C81" s="11"/>
      <c r="D81" s="11"/>
      <c r="E81" s="11"/>
      <c r="F81" s="11"/>
      <c r="G81" s="11"/>
      <c r="H81" s="11"/>
      <c r="I81" s="73"/>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25"/>
    </row>
    <row r="82" spans="1:40" ht="9.75" customHeight="1" x14ac:dyDescent="0.25">
      <c r="A82" s="11"/>
      <c r="B82" s="11"/>
      <c r="C82" s="11"/>
      <c r="D82" s="11"/>
      <c r="E82" s="22" t="s">
        <v>650</v>
      </c>
      <c r="F82" s="22"/>
      <c r="G82" s="22"/>
      <c r="H82" s="11"/>
      <c r="I82" s="22" t="s">
        <v>651</v>
      </c>
      <c r="J82" s="22"/>
      <c r="K82" s="22"/>
      <c r="L82" s="22"/>
      <c r="M82" s="11"/>
      <c r="N82" s="11"/>
      <c r="O82" s="22" t="s">
        <v>652</v>
      </c>
      <c r="P82" s="22"/>
      <c r="Q82" s="22"/>
      <c r="R82" s="22"/>
      <c r="S82" s="22"/>
      <c r="T82" s="22"/>
      <c r="U82" s="22"/>
      <c r="V82" s="11"/>
      <c r="W82" s="11"/>
      <c r="X82" s="11"/>
      <c r="Y82" s="11"/>
      <c r="Z82" s="11"/>
      <c r="AA82" s="11"/>
      <c r="AB82" s="11"/>
      <c r="AC82" s="11"/>
      <c r="AD82" s="11"/>
      <c r="AE82" s="11"/>
      <c r="AF82" s="11"/>
      <c r="AG82" s="11"/>
      <c r="AH82" s="11"/>
      <c r="AI82" s="11"/>
      <c r="AJ82" s="11"/>
      <c r="AK82" s="11"/>
      <c r="AL82" s="11"/>
      <c r="AM82" s="11"/>
      <c r="AN82" s="25"/>
    </row>
    <row r="83" spans="1:40" ht="9.75" customHeight="1" x14ac:dyDescent="0.25">
      <c r="A83" s="11"/>
      <c r="B83" s="11"/>
      <c r="C83" s="11"/>
      <c r="D83" s="11"/>
      <c r="E83" s="21" t="s">
        <v>653</v>
      </c>
      <c r="F83" s="21"/>
      <c r="G83" s="21"/>
      <c r="H83" s="11"/>
      <c r="I83" s="21" t="s">
        <v>654</v>
      </c>
      <c r="J83" s="21"/>
      <c r="K83" s="21"/>
      <c r="L83" s="86"/>
      <c r="M83" s="11"/>
      <c r="N83" s="11"/>
      <c r="O83" s="21" t="s">
        <v>655</v>
      </c>
      <c r="P83" s="21"/>
      <c r="Q83" s="21"/>
      <c r="R83" s="21"/>
      <c r="S83" s="21"/>
      <c r="T83" s="21"/>
      <c r="U83" s="21"/>
      <c r="V83" s="11"/>
      <c r="W83" s="11"/>
      <c r="X83" s="11"/>
      <c r="Y83" s="11"/>
      <c r="Z83" s="11"/>
      <c r="AA83" s="11"/>
      <c r="AB83" s="11"/>
      <c r="AC83" s="11"/>
      <c r="AD83" s="11"/>
      <c r="AE83" s="11"/>
      <c r="AF83" s="11"/>
      <c r="AG83" s="11"/>
      <c r="AH83" s="11"/>
      <c r="AI83" s="11"/>
      <c r="AJ83" s="11"/>
      <c r="AK83" s="11"/>
      <c r="AL83" s="11"/>
      <c r="AM83" s="11"/>
      <c r="AN83" s="25"/>
    </row>
    <row r="84" spans="1:40" ht="11.25" customHeight="1" x14ac:dyDescent="0.25">
      <c r="A84" s="11"/>
      <c r="B84" s="11"/>
      <c r="C84" s="11"/>
      <c r="D84" s="11"/>
      <c r="E84" s="11"/>
      <c r="F84" s="11"/>
      <c r="G84" s="11"/>
      <c r="H84" s="11"/>
      <c r="I84" s="11"/>
      <c r="J84" s="11"/>
      <c r="K84" s="11"/>
      <c r="L84" s="11"/>
      <c r="M84" s="11"/>
      <c r="N84" s="11"/>
      <c r="O84" s="25" t="s">
        <v>656</v>
      </c>
      <c r="P84" s="11"/>
      <c r="Q84" s="25"/>
      <c r="R84" s="11"/>
      <c r="S84" s="25"/>
      <c r="T84" s="11"/>
      <c r="U84" s="25" t="s">
        <v>657</v>
      </c>
      <c r="V84" s="11"/>
      <c r="W84" s="11"/>
      <c r="X84" s="11"/>
      <c r="Y84" s="11"/>
      <c r="Z84" s="11"/>
      <c r="AA84" s="25" t="s">
        <v>64</v>
      </c>
      <c r="AB84" s="11"/>
      <c r="AC84" s="11"/>
      <c r="AD84" s="11"/>
      <c r="AE84" s="11"/>
      <c r="AF84" s="11"/>
      <c r="AG84" s="11"/>
      <c r="AH84" s="11"/>
      <c r="AI84" s="11"/>
      <c r="AJ84" s="11"/>
      <c r="AK84" s="11"/>
      <c r="AL84" s="11"/>
      <c r="AM84" s="11"/>
      <c r="AN84" s="25"/>
    </row>
    <row r="85" spans="1:40" ht="9.75" customHeight="1" x14ac:dyDescent="0.25">
      <c r="A85" s="11"/>
      <c r="B85" s="11"/>
      <c r="C85" s="11"/>
      <c r="D85" s="11"/>
      <c r="E85" s="25" t="s">
        <v>658</v>
      </c>
      <c r="F85" s="11"/>
      <c r="G85" s="11"/>
      <c r="H85" s="11"/>
      <c r="I85" s="25" t="s">
        <v>658</v>
      </c>
      <c r="J85" s="11"/>
      <c r="K85" s="11"/>
      <c r="L85" s="11"/>
      <c r="M85" s="11"/>
      <c r="N85" s="11"/>
      <c r="O85" s="25" t="s">
        <v>659</v>
      </c>
      <c r="P85" s="11"/>
      <c r="Q85" s="25" t="s">
        <v>660</v>
      </c>
      <c r="R85" s="11"/>
      <c r="S85" s="25" t="s">
        <v>657</v>
      </c>
      <c r="T85" s="11"/>
      <c r="U85" s="25" t="s">
        <v>314</v>
      </c>
      <c r="V85" s="11"/>
      <c r="W85" s="25" t="s">
        <v>279</v>
      </c>
      <c r="X85" s="11"/>
      <c r="Y85" s="25" t="s">
        <v>661</v>
      </c>
      <c r="Z85" s="11"/>
      <c r="AA85" s="25" t="s">
        <v>662</v>
      </c>
      <c r="AB85" s="11"/>
      <c r="AC85" s="11"/>
      <c r="AD85" s="11"/>
      <c r="AE85" s="25" t="s">
        <v>663</v>
      </c>
      <c r="AF85" s="11"/>
      <c r="AG85" s="25" t="s">
        <v>331</v>
      </c>
      <c r="AH85" s="11"/>
      <c r="AI85" s="25" t="s">
        <v>68</v>
      </c>
      <c r="AJ85" s="11"/>
      <c r="AK85" s="25" t="s">
        <v>661</v>
      </c>
      <c r="AL85" s="11"/>
      <c r="AM85" s="11"/>
      <c r="AN85" s="25"/>
    </row>
    <row r="86" spans="1:40" ht="9.75" customHeight="1" x14ac:dyDescent="0.25">
      <c r="A86" s="27" t="s">
        <v>74</v>
      </c>
      <c r="B86" s="11"/>
      <c r="C86" s="27" t="s">
        <v>76</v>
      </c>
      <c r="D86" s="11"/>
      <c r="E86" s="27" t="s">
        <v>664</v>
      </c>
      <c r="F86" s="11"/>
      <c r="G86" s="27" t="s">
        <v>264</v>
      </c>
      <c r="H86" s="11"/>
      <c r="I86" s="27" t="s">
        <v>664</v>
      </c>
      <c r="J86" s="11"/>
      <c r="K86" s="27" t="s">
        <v>264</v>
      </c>
      <c r="L86" s="11"/>
      <c r="M86" s="27" t="s">
        <v>665</v>
      </c>
      <c r="N86" s="11"/>
      <c r="O86" s="27" t="s">
        <v>666</v>
      </c>
      <c r="P86" s="11"/>
      <c r="Q86" s="27" t="s">
        <v>610</v>
      </c>
      <c r="R86" s="11"/>
      <c r="S86" s="27" t="s">
        <v>401</v>
      </c>
      <c r="T86" s="11"/>
      <c r="U86" s="27" t="s">
        <v>72</v>
      </c>
      <c r="V86" s="11"/>
      <c r="W86" s="27" t="s">
        <v>53</v>
      </c>
      <c r="X86" s="11"/>
      <c r="Y86" s="27" t="s">
        <v>667</v>
      </c>
      <c r="Z86" s="11"/>
      <c r="AA86" s="27" t="s">
        <v>308</v>
      </c>
      <c r="AB86" s="11"/>
      <c r="AC86" s="27" t="s">
        <v>668</v>
      </c>
      <c r="AD86" s="11"/>
      <c r="AE86" s="27" t="s">
        <v>308</v>
      </c>
      <c r="AF86" s="11"/>
      <c r="AG86" s="27" t="s">
        <v>308</v>
      </c>
      <c r="AH86" s="11"/>
      <c r="AI86" s="27" t="s">
        <v>308</v>
      </c>
      <c r="AJ86" s="11"/>
      <c r="AK86" s="27" t="s">
        <v>669</v>
      </c>
      <c r="AL86" s="11"/>
      <c r="AM86" s="11"/>
      <c r="AN86" s="27" t="s">
        <v>74</v>
      </c>
    </row>
    <row r="87" spans="1:40" ht="8.8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25"/>
    </row>
    <row r="88" spans="1:40" ht="8.85" customHeight="1" x14ac:dyDescent="0.25">
      <c r="A88" s="11"/>
      <c r="B88" s="11" t="s">
        <v>130</v>
      </c>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25"/>
    </row>
    <row r="89" spans="1:40" ht="8.85" customHeight="1" x14ac:dyDescent="0.25">
      <c r="A89" s="11">
        <v>1</v>
      </c>
      <c r="B89" s="25"/>
      <c r="C89" s="11" t="s">
        <v>131</v>
      </c>
      <c r="D89" s="11"/>
      <c r="E89" s="74">
        <v>0</v>
      </c>
      <c r="F89" s="11"/>
      <c r="G89" s="74">
        <v>0</v>
      </c>
      <c r="H89" s="11"/>
      <c r="I89" s="74">
        <v>0</v>
      </c>
      <c r="J89" s="11"/>
      <c r="K89" s="74">
        <v>0</v>
      </c>
      <c r="L89" s="11"/>
      <c r="M89" s="74">
        <v>509575</v>
      </c>
      <c r="N89" s="11"/>
      <c r="O89" s="74">
        <v>193732</v>
      </c>
      <c r="P89" s="11"/>
      <c r="Q89" s="74">
        <v>0</v>
      </c>
      <c r="R89" s="11"/>
      <c r="S89" s="74">
        <v>36366</v>
      </c>
      <c r="T89" s="11"/>
      <c r="U89" s="74">
        <v>44934</v>
      </c>
      <c r="V89" s="11"/>
      <c r="W89" s="74">
        <v>76</v>
      </c>
      <c r="X89" s="11"/>
      <c r="Y89" s="74">
        <f t="shared" ref="Y89:Y104" si="2">SUM(M89:W89)</f>
        <v>784683</v>
      </c>
      <c r="Z89" s="11"/>
      <c r="AA89" s="74">
        <v>724577</v>
      </c>
      <c r="AB89" s="11"/>
      <c r="AC89" s="74">
        <v>321017</v>
      </c>
      <c r="AD89" s="11"/>
      <c r="AE89" s="74">
        <v>0</v>
      </c>
      <c r="AF89" s="11"/>
      <c r="AG89" s="74">
        <v>0</v>
      </c>
      <c r="AH89" s="11"/>
      <c r="AI89" s="74">
        <f t="shared" ref="AI89:AI104" si="3">SUM(AA89:AG89)</f>
        <v>1045594</v>
      </c>
      <c r="AJ89" s="11"/>
      <c r="AK89" s="74">
        <f>(Y89-AI89)</f>
        <v>-260911</v>
      </c>
      <c r="AL89" s="11"/>
      <c r="AM89" s="11"/>
      <c r="AN89" s="25">
        <v>1</v>
      </c>
    </row>
    <row r="90" spans="1:40" ht="8.85" customHeight="1" x14ac:dyDescent="0.25">
      <c r="A90" s="11">
        <v>2</v>
      </c>
      <c r="B90" s="25"/>
      <c r="C90" s="11" t="s">
        <v>132</v>
      </c>
      <c r="D90" s="11"/>
      <c r="E90" s="75">
        <v>0</v>
      </c>
      <c r="F90" s="11"/>
      <c r="G90" s="75">
        <v>0</v>
      </c>
      <c r="H90" s="11"/>
      <c r="I90" s="75">
        <v>0</v>
      </c>
      <c r="J90" s="11"/>
      <c r="K90" s="75">
        <v>0</v>
      </c>
      <c r="L90" s="11"/>
      <c r="M90" s="75">
        <v>0</v>
      </c>
      <c r="N90" s="11"/>
      <c r="O90" s="75">
        <v>0</v>
      </c>
      <c r="P90" s="11"/>
      <c r="Q90" s="75">
        <v>0</v>
      </c>
      <c r="R90" s="11"/>
      <c r="S90" s="75">
        <v>0</v>
      </c>
      <c r="T90" s="11"/>
      <c r="U90" s="75">
        <v>0</v>
      </c>
      <c r="V90" s="11"/>
      <c r="W90" s="75">
        <v>0</v>
      </c>
      <c r="X90" s="11"/>
      <c r="Y90" s="75">
        <f t="shared" si="2"/>
        <v>0</v>
      </c>
      <c r="Z90" s="11"/>
      <c r="AA90" s="75">
        <v>0</v>
      </c>
      <c r="AB90" s="11"/>
      <c r="AC90" s="75">
        <v>0</v>
      </c>
      <c r="AD90" s="11"/>
      <c r="AE90" s="75">
        <v>0</v>
      </c>
      <c r="AF90" s="11"/>
      <c r="AG90" s="75">
        <v>0</v>
      </c>
      <c r="AH90" s="11"/>
      <c r="AI90" s="75">
        <f t="shared" si="3"/>
        <v>0</v>
      </c>
      <c r="AJ90" s="11"/>
      <c r="AK90" s="75">
        <f>(Y90-AI90)</f>
        <v>0</v>
      </c>
      <c r="AL90" s="11"/>
      <c r="AM90" s="11"/>
      <c r="AN90" s="25">
        <v>2</v>
      </c>
    </row>
    <row r="91" spans="1:40" ht="8.85" customHeight="1" x14ac:dyDescent="0.25">
      <c r="A91" s="11">
        <v>3</v>
      </c>
      <c r="B91" s="25"/>
      <c r="C91" s="11" t="s">
        <v>133</v>
      </c>
      <c r="D91" s="11"/>
      <c r="E91" s="75">
        <v>0</v>
      </c>
      <c r="F91" s="11"/>
      <c r="G91" s="75">
        <v>0</v>
      </c>
      <c r="H91" s="11"/>
      <c r="I91" s="75">
        <v>0</v>
      </c>
      <c r="J91" s="11"/>
      <c r="K91" s="75">
        <v>0</v>
      </c>
      <c r="L91" s="11"/>
      <c r="M91" s="75">
        <v>4364305</v>
      </c>
      <c r="N91" s="11"/>
      <c r="O91" s="75">
        <v>-100000</v>
      </c>
      <c r="P91" s="11"/>
      <c r="Q91" s="75">
        <v>0</v>
      </c>
      <c r="R91" s="11"/>
      <c r="S91" s="75">
        <v>0</v>
      </c>
      <c r="T91" s="11"/>
      <c r="U91" s="75">
        <v>0</v>
      </c>
      <c r="V91" s="11"/>
      <c r="W91" s="75">
        <v>36085</v>
      </c>
      <c r="X91" s="11"/>
      <c r="Y91" s="75">
        <f t="shared" si="2"/>
        <v>4300390</v>
      </c>
      <c r="Z91" s="11"/>
      <c r="AA91" s="75">
        <v>3962098</v>
      </c>
      <c r="AB91" s="11"/>
      <c r="AC91" s="75">
        <v>1108812</v>
      </c>
      <c r="AD91" s="11"/>
      <c r="AE91" s="75">
        <v>81795</v>
      </c>
      <c r="AF91" s="11"/>
      <c r="AG91" s="75">
        <v>21947</v>
      </c>
      <c r="AH91" s="11"/>
      <c r="AI91" s="75">
        <f t="shared" si="3"/>
        <v>5174652</v>
      </c>
      <c r="AJ91" s="11"/>
      <c r="AK91" s="75">
        <f>(Y91-AI91)</f>
        <v>-874262</v>
      </c>
      <c r="AL91" s="11"/>
      <c r="AM91" s="11"/>
      <c r="AN91" s="25">
        <v>3</v>
      </c>
    </row>
    <row r="92" spans="1:40" ht="8.85" customHeight="1" x14ac:dyDescent="0.25">
      <c r="A92" s="11">
        <v>4</v>
      </c>
      <c r="B92" s="25"/>
      <c r="C92" s="11" t="s">
        <v>134</v>
      </c>
      <c r="D92" s="11"/>
      <c r="E92" s="75">
        <v>0</v>
      </c>
      <c r="F92" s="11"/>
      <c r="G92" s="75">
        <v>0</v>
      </c>
      <c r="H92" s="11"/>
      <c r="I92" s="75">
        <v>0</v>
      </c>
      <c r="J92" s="11"/>
      <c r="K92" s="75">
        <v>0</v>
      </c>
      <c r="L92" s="11"/>
      <c r="M92" s="75">
        <v>380262</v>
      </c>
      <c r="N92" s="11"/>
      <c r="O92" s="75">
        <v>171839</v>
      </c>
      <c r="P92" s="11"/>
      <c r="Q92" s="75">
        <v>13626</v>
      </c>
      <c r="R92" s="11"/>
      <c r="S92" s="75">
        <v>0</v>
      </c>
      <c r="T92" s="11"/>
      <c r="U92" s="75">
        <v>0</v>
      </c>
      <c r="V92" s="11"/>
      <c r="W92" s="75">
        <v>0</v>
      </c>
      <c r="X92" s="11"/>
      <c r="Y92" s="75">
        <f t="shared" si="2"/>
        <v>565727</v>
      </c>
      <c r="Z92" s="11"/>
      <c r="AA92" s="75">
        <v>357350</v>
      </c>
      <c r="AB92" s="11"/>
      <c r="AC92" s="75">
        <v>201758</v>
      </c>
      <c r="AD92" s="11"/>
      <c r="AE92" s="75">
        <v>64977</v>
      </c>
      <c r="AF92" s="11"/>
      <c r="AG92" s="75">
        <v>0</v>
      </c>
      <c r="AH92" s="11"/>
      <c r="AI92" s="75">
        <f t="shared" si="3"/>
        <v>624085</v>
      </c>
      <c r="AJ92" s="11"/>
      <c r="AK92" s="75">
        <f>(Y92-AI92)</f>
        <v>-58358</v>
      </c>
      <c r="AL92" s="11"/>
      <c r="AM92" s="11"/>
      <c r="AN92" s="25">
        <v>4</v>
      </c>
    </row>
    <row r="93" spans="1:40" ht="8.85" customHeight="1" x14ac:dyDescent="0.25">
      <c r="A93" s="11">
        <v>5</v>
      </c>
      <c r="B93" s="25"/>
      <c r="C93" s="11" t="s">
        <v>135</v>
      </c>
      <c r="D93" s="11"/>
      <c r="E93" s="75">
        <v>0</v>
      </c>
      <c r="F93" s="11"/>
      <c r="G93" s="75">
        <v>0</v>
      </c>
      <c r="H93" s="11"/>
      <c r="I93" s="75">
        <v>0</v>
      </c>
      <c r="J93" s="11"/>
      <c r="K93" s="75">
        <v>0</v>
      </c>
      <c r="L93" s="11"/>
      <c r="M93" s="75">
        <v>3919205</v>
      </c>
      <c r="N93" s="11"/>
      <c r="O93" s="75">
        <v>0</v>
      </c>
      <c r="P93" s="11"/>
      <c r="Q93" s="75">
        <v>0</v>
      </c>
      <c r="R93" s="11"/>
      <c r="S93" s="75">
        <v>0</v>
      </c>
      <c r="T93" s="11"/>
      <c r="U93" s="75">
        <v>0</v>
      </c>
      <c r="V93" s="11"/>
      <c r="W93" s="75">
        <v>343954</v>
      </c>
      <c r="X93" s="11"/>
      <c r="Y93" s="75">
        <f t="shared" si="2"/>
        <v>4263159</v>
      </c>
      <c r="Z93" s="11"/>
      <c r="AA93" s="75">
        <v>2380897</v>
      </c>
      <c r="AB93" s="11"/>
      <c r="AC93" s="75">
        <v>1011968</v>
      </c>
      <c r="AD93" s="11"/>
      <c r="AE93" s="75">
        <v>417689</v>
      </c>
      <c r="AF93" s="11"/>
      <c r="AG93" s="75">
        <v>0</v>
      </c>
      <c r="AH93" s="11"/>
      <c r="AI93" s="75">
        <f t="shared" si="3"/>
        <v>3810554</v>
      </c>
      <c r="AJ93" s="11"/>
      <c r="AK93" s="75">
        <f>(Y93-AI93)</f>
        <v>452605</v>
      </c>
      <c r="AL93" s="11"/>
      <c r="AM93" s="11"/>
      <c r="AN93" s="25">
        <v>5</v>
      </c>
    </row>
    <row r="94" spans="1:40" ht="8.85" customHeight="1" x14ac:dyDescent="0.25">
      <c r="A94" s="57"/>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88"/>
    </row>
    <row r="95" spans="1:40" ht="8.85" customHeight="1" x14ac:dyDescent="0.25">
      <c r="A95" s="11">
        <v>6</v>
      </c>
      <c r="B95" s="25"/>
      <c r="C95" s="11" t="s">
        <v>136</v>
      </c>
      <c r="D95" s="11"/>
      <c r="E95" s="75">
        <v>0</v>
      </c>
      <c r="F95" s="11"/>
      <c r="G95" s="75">
        <v>0</v>
      </c>
      <c r="H95" s="11"/>
      <c r="I95" s="75">
        <v>0</v>
      </c>
      <c r="J95" s="11"/>
      <c r="K95" s="75">
        <v>0</v>
      </c>
      <c r="L95" s="11"/>
      <c r="M95" s="75">
        <v>154467</v>
      </c>
      <c r="N95" s="11"/>
      <c r="O95" s="75">
        <v>229617</v>
      </c>
      <c r="P95" s="11"/>
      <c r="Q95" s="75">
        <v>0</v>
      </c>
      <c r="R95" s="11"/>
      <c r="S95" s="75">
        <v>0</v>
      </c>
      <c r="T95" s="11"/>
      <c r="U95" s="75">
        <v>0</v>
      </c>
      <c r="V95" s="11"/>
      <c r="W95" s="75">
        <v>0</v>
      </c>
      <c r="X95" s="11"/>
      <c r="Y95" s="75">
        <f t="shared" si="2"/>
        <v>384084</v>
      </c>
      <c r="Z95" s="11"/>
      <c r="AA95" s="75">
        <v>192881</v>
      </c>
      <c r="AB95" s="11"/>
      <c r="AC95" s="75">
        <v>114246</v>
      </c>
      <c r="AD95" s="11"/>
      <c r="AE95" s="75">
        <v>64917</v>
      </c>
      <c r="AF95" s="11"/>
      <c r="AG95" s="75">
        <v>0</v>
      </c>
      <c r="AH95" s="11"/>
      <c r="AI95" s="75">
        <f t="shared" si="3"/>
        <v>372044</v>
      </c>
      <c r="AJ95" s="11"/>
      <c r="AK95" s="75">
        <f>(Y95-AI95)</f>
        <v>12040</v>
      </c>
      <c r="AL95" s="11"/>
      <c r="AM95" s="11"/>
      <c r="AN95" s="25">
        <v>6</v>
      </c>
    </row>
    <row r="96" spans="1:40" ht="8.85" customHeight="1" x14ac:dyDescent="0.25">
      <c r="A96" s="11">
        <v>7</v>
      </c>
      <c r="B96" s="25"/>
      <c r="C96" s="11" t="s">
        <v>137</v>
      </c>
      <c r="D96" s="11"/>
      <c r="E96" s="75">
        <v>0</v>
      </c>
      <c r="F96" s="11"/>
      <c r="G96" s="75">
        <v>0</v>
      </c>
      <c r="H96" s="11"/>
      <c r="I96" s="75">
        <v>30343315</v>
      </c>
      <c r="J96" s="11"/>
      <c r="K96" s="75">
        <v>0</v>
      </c>
      <c r="L96" s="11"/>
      <c r="M96" s="75">
        <v>113448404</v>
      </c>
      <c r="N96" s="11"/>
      <c r="O96" s="75">
        <v>400000</v>
      </c>
      <c r="P96" s="11"/>
      <c r="Q96" s="75">
        <v>0</v>
      </c>
      <c r="R96" s="11"/>
      <c r="S96" s="75">
        <v>0</v>
      </c>
      <c r="T96" s="11"/>
      <c r="U96" s="75">
        <v>0</v>
      </c>
      <c r="V96" s="11"/>
      <c r="W96" s="75">
        <v>1321170</v>
      </c>
      <c r="X96" s="11"/>
      <c r="Y96" s="75">
        <f t="shared" si="2"/>
        <v>115169574</v>
      </c>
      <c r="Z96" s="11"/>
      <c r="AA96" s="75">
        <v>56255426</v>
      </c>
      <c r="AB96" s="11"/>
      <c r="AC96" s="75">
        <v>16392326</v>
      </c>
      <c r="AD96" s="11"/>
      <c r="AE96" s="75">
        <v>11294183</v>
      </c>
      <c r="AF96" s="11"/>
      <c r="AG96" s="75">
        <v>6647459</v>
      </c>
      <c r="AH96" s="11"/>
      <c r="AI96" s="75">
        <f t="shared" si="3"/>
        <v>90589394</v>
      </c>
      <c r="AJ96" s="11"/>
      <c r="AK96" s="75">
        <f>(Y96-AI96)</f>
        <v>24580180</v>
      </c>
      <c r="AL96" s="11"/>
      <c r="AM96" s="11"/>
      <c r="AN96" s="25">
        <v>7</v>
      </c>
    </row>
    <row r="97" spans="1:40" ht="8.85" customHeight="1" x14ac:dyDescent="0.25">
      <c r="A97" s="11">
        <v>8</v>
      </c>
      <c r="B97" s="25"/>
      <c r="C97" s="11" t="s">
        <v>138</v>
      </c>
      <c r="D97" s="11"/>
      <c r="E97" s="75">
        <v>0</v>
      </c>
      <c r="F97" s="11"/>
      <c r="G97" s="75">
        <v>0</v>
      </c>
      <c r="H97" s="11"/>
      <c r="I97" s="75">
        <v>134080</v>
      </c>
      <c r="J97" s="11"/>
      <c r="K97" s="75">
        <v>0</v>
      </c>
      <c r="L97" s="11"/>
      <c r="M97" s="75">
        <v>0</v>
      </c>
      <c r="N97" s="11"/>
      <c r="O97" s="75">
        <v>0</v>
      </c>
      <c r="P97" s="11"/>
      <c r="Q97" s="75">
        <v>0</v>
      </c>
      <c r="R97" s="11"/>
      <c r="S97" s="75">
        <v>0</v>
      </c>
      <c r="T97" s="11"/>
      <c r="U97" s="75">
        <v>0</v>
      </c>
      <c r="V97" s="11"/>
      <c r="W97" s="75">
        <v>0</v>
      </c>
      <c r="X97" s="11"/>
      <c r="Y97" s="75">
        <f t="shared" si="2"/>
        <v>0</v>
      </c>
      <c r="Z97" s="11"/>
      <c r="AA97" s="75">
        <v>0</v>
      </c>
      <c r="AB97" s="11"/>
      <c r="AC97" s="75">
        <v>0</v>
      </c>
      <c r="AD97" s="11"/>
      <c r="AE97" s="75">
        <v>0</v>
      </c>
      <c r="AF97" s="11"/>
      <c r="AG97" s="75">
        <v>0</v>
      </c>
      <c r="AH97" s="11"/>
      <c r="AI97" s="75">
        <f t="shared" si="3"/>
        <v>0</v>
      </c>
      <c r="AJ97" s="11"/>
      <c r="AK97" s="75">
        <f>(Y97-AI97)</f>
        <v>0</v>
      </c>
      <c r="AL97" s="11"/>
      <c r="AM97" s="11"/>
      <c r="AN97" s="25">
        <v>8</v>
      </c>
    </row>
    <row r="98" spans="1:40" ht="8.85" customHeight="1" x14ac:dyDescent="0.25">
      <c r="A98" s="11">
        <v>9</v>
      </c>
      <c r="B98" s="25"/>
      <c r="C98" s="11" t="s">
        <v>139</v>
      </c>
      <c r="D98" s="11"/>
      <c r="E98" s="75">
        <v>0</v>
      </c>
      <c r="F98" s="11"/>
      <c r="G98" s="75">
        <v>0</v>
      </c>
      <c r="H98" s="11"/>
      <c r="I98" s="75">
        <v>0</v>
      </c>
      <c r="J98" s="11"/>
      <c r="K98" s="75">
        <v>0</v>
      </c>
      <c r="L98" s="11"/>
      <c r="M98" s="75">
        <v>1061419</v>
      </c>
      <c r="N98" s="11"/>
      <c r="O98" s="75">
        <v>0</v>
      </c>
      <c r="P98" s="11"/>
      <c r="Q98" s="75">
        <v>0</v>
      </c>
      <c r="R98" s="11"/>
      <c r="S98" s="75">
        <v>0</v>
      </c>
      <c r="T98" s="11"/>
      <c r="U98" s="75">
        <v>0</v>
      </c>
      <c r="V98" s="11"/>
      <c r="W98" s="75">
        <v>16047</v>
      </c>
      <c r="X98" s="11"/>
      <c r="Y98" s="75">
        <f t="shared" si="2"/>
        <v>1077466</v>
      </c>
      <c r="Z98" s="11"/>
      <c r="AA98" s="75">
        <v>1056417</v>
      </c>
      <c r="AB98" s="11"/>
      <c r="AC98" s="75">
        <v>449125</v>
      </c>
      <c r="AD98" s="11"/>
      <c r="AE98" s="75">
        <v>2208</v>
      </c>
      <c r="AF98" s="11"/>
      <c r="AG98" s="75">
        <v>0</v>
      </c>
      <c r="AH98" s="11"/>
      <c r="AI98" s="75">
        <f t="shared" si="3"/>
        <v>1507750</v>
      </c>
      <c r="AJ98" s="11"/>
      <c r="AK98" s="75">
        <f>(Y98-AI98)</f>
        <v>-430284</v>
      </c>
      <c r="AL98" s="11"/>
      <c r="AM98" s="11"/>
      <c r="AN98" s="25">
        <v>9</v>
      </c>
    </row>
    <row r="99" spans="1:40" ht="8.85" customHeight="1" x14ac:dyDescent="0.25">
      <c r="A99" s="11">
        <v>10</v>
      </c>
      <c r="B99" s="25"/>
      <c r="C99" s="11" t="s">
        <v>140</v>
      </c>
      <c r="D99" s="11"/>
      <c r="E99" s="75">
        <v>0</v>
      </c>
      <c r="F99" s="11"/>
      <c r="G99" s="75">
        <v>0</v>
      </c>
      <c r="H99" s="11"/>
      <c r="I99" s="75">
        <v>0</v>
      </c>
      <c r="J99" s="11"/>
      <c r="K99" s="75">
        <v>0</v>
      </c>
      <c r="L99" s="11"/>
      <c r="M99" s="75">
        <v>7244858</v>
      </c>
      <c r="N99" s="11"/>
      <c r="O99" s="75">
        <v>0</v>
      </c>
      <c r="P99" s="11"/>
      <c r="Q99" s="75">
        <v>0</v>
      </c>
      <c r="R99" s="11"/>
      <c r="S99" s="75">
        <v>0</v>
      </c>
      <c r="T99" s="11"/>
      <c r="U99" s="75">
        <v>0</v>
      </c>
      <c r="V99" s="11"/>
      <c r="W99" s="75">
        <v>20274</v>
      </c>
      <c r="X99" s="11"/>
      <c r="Y99" s="75">
        <f t="shared" si="2"/>
        <v>7265132</v>
      </c>
      <c r="Z99" s="11"/>
      <c r="AA99" s="75">
        <v>5458920</v>
      </c>
      <c r="AB99" s="11"/>
      <c r="AC99" s="75">
        <v>293484</v>
      </c>
      <c r="AD99" s="11"/>
      <c r="AE99" s="75">
        <v>0</v>
      </c>
      <c r="AF99" s="11"/>
      <c r="AG99" s="75">
        <v>0</v>
      </c>
      <c r="AH99" s="11"/>
      <c r="AI99" s="75">
        <f t="shared" si="3"/>
        <v>5752404</v>
      </c>
      <c r="AJ99" s="11"/>
      <c r="AK99" s="75">
        <f>(Y99-AI99)</f>
        <v>1512728</v>
      </c>
      <c r="AL99" s="11"/>
      <c r="AM99" s="11"/>
      <c r="AN99" s="25">
        <v>10</v>
      </c>
    </row>
    <row r="100" spans="1:40" ht="8.85" customHeight="1" x14ac:dyDescent="0.25">
      <c r="A100" s="57"/>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88"/>
    </row>
    <row r="101" spans="1:40" ht="8.85" customHeight="1" x14ac:dyDescent="0.25">
      <c r="A101" s="11">
        <v>11</v>
      </c>
      <c r="B101" s="25"/>
      <c r="C101" s="11" t="s">
        <v>141</v>
      </c>
      <c r="D101" s="11"/>
      <c r="E101" s="75">
        <v>0</v>
      </c>
      <c r="F101" s="11"/>
      <c r="G101" s="75">
        <v>0</v>
      </c>
      <c r="H101" s="11"/>
      <c r="I101" s="75">
        <v>0</v>
      </c>
      <c r="J101" s="11"/>
      <c r="K101" s="75">
        <v>0</v>
      </c>
      <c r="L101" s="11"/>
      <c r="M101" s="75">
        <v>567552</v>
      </c>
      <c r="N101" s="11"/>
      <c r="O101" s="75">
        <v>0</v>
      </c>
      <c r="P101" s="11"/>
      <c r="Q101" s="75">
        <v>0</v>
      </c>
      <c r="R101" s="11"/>
      <c r="S101" s="75">
        <v>0</v>
      </c>
      <c r="T101" s="11"/>
      <c r="U101" s="75">
        <v>0</v>
      </c>
      <c r="V101" s="11"/>
      <c r="W101" s="75">
        <v>1232</v>
      </c>
      <c r="X101" s="11"/>
      <c r="Y101" s="75">
        <f t="shared" si="2"/>
        <v>568784</v>
      </c>
      <c r="Z101" s="11"/>
      <c r="AA101" s="75">
        <v>629661</v>
      </c>
      <c r="AB101" s="11"/>
      <c r="AC101" s="75">
        <v>654378</v>
      </c>
      <c r="AD101" s="11"/>
      <c r="AE101" s="75">
        <v>233761</v>
      </c>
      <c r="AF101" s="11"/>
      <c r="AG101" s="75">
        <v>0</v>
      </c>
      <c r="AH101" s="11"/>
      <c r="AI101" s="75">
        <f t="shared" si="3"/>
        <v>1517800</v>
      </c>
      <c r="AJ101" s="11"/>
      <c r="AK101" s="75">
        <f>(Y101-AI101)</f>
        <v>-949016</v>
      </c>
      <c r="AL101" s="11"/>
      <c r="AM101" s="11"/>
      <c r="AN101" s="25">
        <v>11</v>
      </c>
    </row>
    <row r="102" spans="1:40" ht="8.85" customHeight="1" x14ac:dyDescent="0.25">
      <c r="A102" s="11">
        <v>12</v>
      </c>
      <c r="B102" s="25"/>
      <c r="C102" s="11" t="s">
        <v>142</v>
      </c>
      <c r="D102" s="11"/>
      <c r="E102" s="75">
        <v>0</v>
      </c>
      <c r="F102" s="11"/>
      <c r="G102" s="75">
        <v>0</v>
      </c>
      <c r="H102" s="11"/>
      <c r="I102" s="75">
        <v>0</v>
      </c>
      <c r="J102" s="11"/>
      <c r="K102" s="75">
        <v>0</v>
      </c>
      <c r="L102" s="11"/>
      <c r="M102" s="75">
        <v>0</v>
      </c>
      <c r="N102" s="11"/>
      <c r="O102" s="75">
        <v>0</v>
      </c>
      <c r="P102" s="11"/>
      <c r="Q102" s="75">
        <v>0</v>
      </c>
      <c r="R102" s="11"/>
      <c r="S102" s="75">
        <v>0</v>
      </c>
      <c r="T102" s="11"/>
      <c r="U102" s="75">
        <v>0</v>
      </c>
      <c r="V102" s="11"/>
      <c r="W102" s="75">
        <v>0</v>
      </c>
      <c r="X102" s="11"/>
      <c r="Y102" s="75">
        <f t="shared" si="2"/>
        <v>0</v>
      </c>
      <c r="Z102" s="11"/>
      <c r="AA102" s="75">
        <v>0</v>
      </c>
      <c r="AB102" s="11"/>
      <c r="AC102" s="75">
        <v>0</v>
      </c>
      <c r="AD102" s="11"/>
      <c r="AE102" s="75">
        <v>0</v>
      </c>
      <c r="AF102" s="11"/>
      <c r="AG102" s="75">
        <v>0</v>
      </c>
      <c r="AH102" s="11"/>
      <c r="AI102" s="75">
        <f t="shared" si="3"/>
        <v>0</v>
      </c>
      <c r="AJ102" s="11"/>
      <c r="AK102" s="75">
        <f>(Y102-AI102)</f>
        <v>0</v>
      </c>
      <c r="AL102" s="11"/>
      <c r="AM102" s="11"/>
      <c r="AN102" s="25">
        <v>12</v>
      </c>
    </row>
    <row r="103" spans="1:40" ht="8.85" customHeight="1" x14ac:dyDescent="0.25">
      <c r="A103" s="11">
        <v>13</v>
      </c>
      <c r="B103" s="25"/>
      <c r="C103" s="11" t="s">
        <v>143</v>
      </c>
      <c r="D103" s="11"/>
      <c r="E103" s="75">
        <v>0</v>
      </c>
      <c r="F103" s="11"/>
      <c r="G103" s="75">
        <v>0</v>
      </c>
      <c r="H103" s="11"/>
      <c r="I103" s="75">
        <v>0</v>
      </c>
      <c r="J103" s="11"/>
      <c r="K103" s="75">
        <v>0</v>
      </c>
      <c r="L103" s="11"/>
      <c r="M103" s="75">
        <v>151</v>
      </c>
      <c r="N103" s="11"/>
      <c r="O103" s="75">
        <v>0</v>
      </c>
      <c r="P103" s="11"/>
      <c r="Q103" s="75">
        <v>8202</v>
      </c>
      <c r="R103" s="11"/>
      <c r="S103" s="75">
        <v>3040</v>
      </c>
      <c r="T103" s="11"/>
      <c r="U103" s="75">
        <v>0</v>
      </c>
      <c r="V103" s="11"/>
      <c r="W103" s="75">
        <v>1687</v>
      </c>
      <c r="X103" s="11"/>
      <c r="Y103" s="75">
        <f t="shared" si="2"/>
        <v>13080</v>
      </c>
      <c r="Z103" s="11"/>
      <c r="AA103" s="75">
        <v>27563</v>
      </c>
      <c r="AB103" s="11"/>
      <c r="AC103" s="75">
        <v>0</v>
      </c>
      <c r="AD103" s="11"/>
      <c r="AE103" s="75">
        <v>0</v>
      </c>
      <c r="AF103" s="11"/>
      <c r="AG103" s="75">
        <v>0</v>
      </c>
      <c r="AH103" s="11"/>
      <c r="AI103" s="75">
        <f t="shared" si="3"/>
        <v>27563</v>
      </c>
      <c r="AJ103" s="11"/>
      <c r="AK103" s="75">
        <f>(Y103-AI103)</f>
        <v>-14483</v>
      </c>
      <c r="AL103" s="11"/>
      <c r="AM103" s="11"/>
      <c r="AN103" s="25">
        <v>13</v>
      </c>
    </row>
    <row r="104" spans="1:40" ht="8.85" customHeight="1" x14ac:dyDescent="0.25">
      <c r="A104" s="11">
        <v>14</v>
      </c>
      <c r="B104" s="25"/>
      <c r="C104" s="11" t="s">
        <v>144</v>
      </c>
      <c r="D104" s="11"/>
      <c r="E104" s="75">
        <v>0</v>
      </c>
      <c r="F104" s="11"/>
      <c r="G104" s="75">
        <v>0</v>
      </c>
      <c r="H104" s="11"/>
      <c r="I104" s="75">
        <v>0</v>
      </c>
      <c r="J104" s="11"/>
      <c r="K104" s="75">
        <v>0</v>
      </c>
      <c r="L104" s="11"/>
      <c r="M104" s="75">
        <v>5822403</v>
      </c>
      <c r="N104" s="11"/>
      <c r="O104" s="75">
        <v>953772</v>
      </c>
      <c r="P104" s="11"/>
      <c r="Q104" s="75">
        <v>0</v>
      </c>
      <c r="R104" s="11"/>
      <c r="S104" s="75">
        <v>0</v>
      </c>
      <c r="T104" s="11"/>
      <c r="U104" s="75">
        <v>0</v>
      </c>
      <c r="V104" s="11"/>
      <c r="W104" s="75">
        <v>72903</v>
      </c>
      <c r="X104" s="11"/>
      <c r="Y104" s="75">
        <f t="shared" si="2"/>
        <v>6849078</v>
      </c>
      <c r="Z104" s="11"/>
      <c r="AA104" s="75">
        <v>6401986</v>
      </c>
      <c r="AB104" s="11"/>
      <c r="AC104" s="75">
        <v>3435342</v>
      </c>
      <c r="AD104" s="11"/>
      <c r="AE104" s="75">
        <v>207866</v>
      </c>
      <c r="AF104" s="11"/>
      <c r="AG104" s="75">
        <v>0</v>
      </c>
      <c r="AH104" s="11"/>
      <c r="AI104" s="75">
        <f t="shared" si="3"/>
        <v>10045194</v>
      </c>
      <c r="AJ104" s="11"/>
      <c r="AK104" s="75">
        <f>(Y104-AI104)</f>
        <v>-3196116</v>
      </c>
      <c r="AL104" s="11"/>
      <c r="AM104" s="11"/>
      <c r="AN104" s="25">
        <v>14</v>
      </c>
    </row>
    <row r="105" spans="1:40" ht="8.85" customHeight="1" x14ac:dyDescent="0.25">
      <c r="A105" s="11">
        <v>15</v>
      </c>
      <c r="B105" s="25"/>
      <c r="C105" s="11" t="s">
        <v>145</v>
      </c>
      <c r="D105" s="11"/>
      <c r="E105" s="75">
        <v>0</v>
      </c>
      <c r="F105" s="11"/>
      <c r="G105" s="75">
        <v>0</v>
      </c>
      <c r="H105" s="11"/>
      <c r="I105" s="75">
        <v>0</v>
      </c>
      <c r="J105" s="11"/>
      <c r="K105" s="75">
        <v>0</v>
      </c>
      <c r="L105" s="11"/>
      <c r="M105" s="75">
        <v>1607912</v>
      </c>
      <c r="N105" s="11"/>
      <c r="O105" s="75">
        <v>-75000</v>
      </c>
      <c r="P105" s="11"/>
      <c r="Q105" s="75">
        <v>0</v>
      </c>
      <c r="R105" s="11"/>
      <c r="S105" s="75">
        <v>0</v>
      </c>
      <c r="T105" s="11"/>
      <c r="U105" s="75">
        <v>0</v>
      </c>
      <c r="V105" s="11"/>
      <c r="W105" s="75">
        <v>111</v>
      </c>
      <c r="X105" s="11"/>
      <c r="Y105" s="75">
        <f>SUM(M105:W105)</f>
        <v>1533023</v>
      </c>
      <c r="Z105" s="11"/>
      <c r="AA105" s="75">
        <v>703134</v>
      </c>
      <c r="AB105" s="11"/>
      <c r="AC105" s="75">
        <v>616389</v>
      </c>
      <c r="AD105" s="11"/>
      <c r="AE105" s="75">
        <v>202263</v>
      </c>
      <c r="AF105" s="11"/>
      <c r="AG105" s="75">
        <v>0</v>
      </c>
      <c r="AH105" s="11"/>
      <c r="AI105" s="75">
        <f>SUM(AA105:AG105)</f>
        <v>1521786</v>
      </c>
      <c r="AJ105" s="11"/>
      <c r="AK105" s="75">
        <f>(Y105-AI105)</f>
        <v>11237</v>
      </c>
      <c r="AL105" s="11"/>
      <c r="AM105" s="11"/>
      <c r="AN105" s="25">
        <v>15</v>
      </c>
    </row>
    <row r="106" spans="1:40" ht="8.85" customHeight="1" x14ac:dyDescent="0.25">
      <c r="A106" s="57"/>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88"/>
    </row>
    <row r="107" spans="1:40" ht="8.85" customHeight="1" x14ac:dyDescent="0.25">
      <c r="A107" s="11">
        <v>16</v>
      </c>
      <c r="B107" s="25"/>
      <c r="C107" s="11" t="s">
        <v>146</v>
      </c>
      <c r="D107" s="11"/>
      <c r="E107" s="75">
        <v>0</v>
      </c>
      <c r="F107" s="11"/>
      <c r="G107" s="75">
        <v>0</v>
      </c>
      <c r="H107" s="11"/>
      <c r="I107" s="75">
        <v>111115</v>
      </c>
      <c r="J107" s="11"/>
      <c r="K107" s="75">
        <v>0</v>
      </c>
      <c r="L107" s="11"/>
      <c r="M107" s="75">
        <v>0</v>
      </c>
      <c r="N107" s="11"/>
      <c r="O107" s="75">
        <v>0</v>
      </c>
      <c r="P107" s="11"/>
      <c r="Q107" s="75">
        <v>0</v>
      </c>
      <c r="R107" s="11"/>
      <c r="S107" s="75">
        <v>0</v>
      </c>
      <c r="T107" s="11"/>
      <c r="U107" s="75">
        <v>0</v>
      </c>
      <c r="V107" s="11"/>
      <c r="W107" s="75">
        <v>0</v>
      </c>
      <c r="X107" s="11"/>
      <c r="Y107" s="75">
        <f>SUM(M107:W107)</f>
        <v>0</v>
      </c>
      <c r="Z107" s="11"/>
      <c r="AA107" s="75">
        <v>0</v>
      </c>
      <c r="AB107" s="11"/>
      <c r="AC107" s="75">
        <v>0</v>
      </c>
      <c r="AD107" s="11"/>
      <c r="AE107" s="75">
        <v>0</v>
      </c>
      <c r="AF107" s="11"/>
      <c r="AG107" s="75">
        <v>0</v>
      </c>
      <c r="AH107" s="11"/>
      <c r="AI107" s="75">
        <f>SUM(AA107:AG107)</f>
        <v>0</v>
      </c>
      <c r="AJ107" s="11"/>
      <c r="AK107" s="75">
        <f>(Y107-AI107)</f>
        <v>0</v>
      </c>
      <c r="AL107" s="11"/>
      <c r="AM107" s="11"/>
      <c r="AN107" s="25">
        <v>16</v>
      </c>
    </row>
    <row r="108" spans="1:40" ht="8.85" customHeight="1" x14ac:dyDescent="0.25">
      <c r="A108" s="11">
        <v>17</v>
      </c>
      <c r="B108" s="25"/>
      <c r="C108" s="11" t="s">
        <v>147</v>
      </c>
      <c r="D108" s="11"/>
      <c r="E108" s="75">
        <v>0</v>
      </c>
      <c r="F108" s="11"/>
      <c r="G108" s="75">
        <v>0</v>
      </c>
      <c r="H108" s="11"/>
      <c r="I108" s="75">
        <v>0</v>
      </c>
      <c r="J108" s="11"/>
      <c r="K108" s="75">
        <v>0</v>
      </c>
      <c r="L108" s="11"/>
      <c r="M108" s="75">
        <v>2679930</v>
      </c>
      <c r="N108" s="11"/>
      <c r="O108" s="75">
        <v>1662748</v>
      </c>
      <c r="P108" s="11"/>
      <c r="Q108" s="75">
        <v>0</v>
      </c>
      <c r="R108" s="11"/>
      <c r="S108" s="75">
        <v>0</v>
      </c>
      <c r="T108" s="11"/>
      <c r="U108" s="75">
        <v>350877</v>
      </c>
      <c r="V108" s="11"/>
      <c r="W108" s="75">
        <v>991832</v>
      </c>
      <c r="X108" s="11"/>
      <c r="Y108" s="75">
        <f>SUM(M108:W108)</f>
        <v>5685387</v>
      </c>
      <c r="Z108" s="11"/>
      <c r="AA108" s="75">
        <v>2286597</v>
      </c>
      <c r="AB108" s="11"/>
      <c r="AC108" s="75">
        <v>1448487</v>
      </c>
      <c r="AD108" s="11"/>
      <c r="AE108" s="75">
        <v>1823296</v>
      </c>
      <c r="AF108" s="11"/>
      <c r="AG108" s="75">
        <v>0</v>
      </c>
      <c r="AH108" s="11"/>
      <c r="AI108" s="75">
        <f>SUM(AA108:AG108)</f>
        <v>5558380</v>
      </c>
      <c r="AJ108" s="11"/>
      <c r="AK108" s="75">
        <f>(Y108-AI108)</f>
        <v>127007</v>
      </c>
      <c r="AL108" s="11"/>
      <c r="AM108" s="11"/>
      <c r="AN108" s="25">
        <v>17</v>
      </c>
    </row>
    <row r="109" spans="1:40" ht="8.85" customHeight="1" x14ac:dyDescent="0.25">
      <c r="A109" s="11">
        <v>18</v>
      </c>
      <c r="B109" s="25"/>
      <c r="C109" s="11" t="s">
        <v>148</v>
      </c>
      <c r="D109" s="11"/>
      <c r="E109" s="75">
        <v>0</v>
      </c>
      <c r="F109" s="11"/>
      <c r="G109" s="75">
        <v>0</v>
      </c>
      <c r="H109" s="11"/>
      <c r="I109" s="75">
        <v>282829</v>
      </c>
      <c r="J109" s="11"/>
      <c r="K109" s="75">
        <v>0</v>
      </c>
      <c r="L109" s="11"/>
      <c r="M109" s="75">
        <v>2785953</v>
      </c>
      <c r="N109" s="11"/>
      <c r="O109" s="75">
        <v>1036533</v>
      </c>
      <c r="P109" s="11"/>
      <c r="Q109" s="75">
        <v>0</v>
      </c>
      <c r="R109" s="11"/>
      <c r="S109" s="75">
        <v>789176</v>
      </c>
      <c r="T109" s="11"/>
      <c r="U109" s="75">
        <v>0</v>
      </c>
      <c r="V109" s="11"/>
      <c r="W109" s="75">
        <v>65449</v>
      </c>
      <c r="X109" s="11"/>
      <c r="Y109" s="75">
        <f>SUM(M109:W109)</f>
        <v>4677111</v>
      </c>
      <c r="Z109" s="11"/>
      <c r="AA109" s="75">
        <v>2403404</v>
      </c>
      <c r="AB109" s="11"/>
      <c r="AC109" s="75">
        <v>1426376</v>
      </c>
      <c r="AD109" s="11"/>
      <c r="AE109" s="75">
        <v>712074</v>
      </c>
      <c r="AF109" s="11"/>
      <c r="AG109" s="75">
        <v>0</v>
      </c>
      <c r="AH109" s="11"/>
      <c r="AI109" s="75">
        <f>SUM(AA109:AG109)</f>
        <v>4541854</v>
      </c>
      <c r="AJ109" s="11"/>
      <c r="AK109" s="75">
        <f>(Y109-AI109)</f>
        <v>135257</v>
      </c>
      <c r="AL109" s="11"/>
      <c r="AM109" s="11"/>
      <c r="AN109" s="25">
        <v>18</v>
      </c>
    </row>
    <row r="110" spans="1:40" ht="8.85" customHeight="1" x14ac:dyDescent="0.25">
      <c r="A110" s="11">
        <v>19</v>
      </c>
      <c r="B110" s="25"/>
      <c r="C110" s="11" t="s">
        <v>149</v>
      </c>
      <c r="D110" s="11"/>
      <c r="E110" s="75">
        <v>0</v>
      </c>
      <c r="F110" s="11"/>
      <c r="G110" s="75">
        <v>0</v>
      </c>
      <c r="H110" s="11"/>
      <c r="I110" s="75">
        <v>0</v>
      </c>
      <c r="J110" s="11"/>
      <c r="K110" s="75">
        <v>0</v>
      </c>
      <c r="L110" s="11"/>
      <c r="M110" s="75">
        <v>114889</v>
      </c>
      <c r="N110" s="11"/>
      <c r="O110" s="75">
        <v>763736</v>
      </c>
      <c r="P110" s="11"/>
      <c r="Q110" s="75">
        <v>0</v>
      </c>
      <c r="R110" s="11"/>
      <c r="S110" s="75">
        <v>0</v>
      </c>
      <c r="T110" s="11"/>
      <c r="U110" s="75">
        <v>0</v>
      </c>
      <c r="V110" s="11"/>
      <c r="W110" s="75">
        <v>0</v>
      </c>
      <c r="X110" s="11"/>
      <c r="Y110" s="75">
        <f>SUM(M110:W110)</f>
        <v>878625</v>
      </c>
      <c r="Z110" s="11"/>
      <c r="AA110" s="75">
        <v>521107</v>
      </c>
      <c r="AB110" s="11"/>
      <c r="AC110" s="75">
        <v>150971</v>
      </c>
      <c r="AD110" s="11"/>
      <c r="AE110" s="75">
        <v>1768</v>
      </c>
      <c r="AF110" s="11"/>
      <c r="AG110" s="75">
        <v>0</v>
      </c>
      <c r="AH110" s="11"/>
      <c r="AI110" s="75">
        <f>SUM(AA110:AG110)</f>
        <v>673846</v>
      </c>
      <c r="AJ110" s="11"/>
      <c r="AK110" s="75">
        <f>(Y110-AI110)</f>
        <v>204779</v>
      </c>
      <c r="AL110" s="11"/>
      <c r="AM110" s="11"/>
      <c r="AN110" s="25">
        <v>19</v>
      </c>
    </row>
    <row r="111" spans="1:40" ht="8.85" customHeight="1" x14ac:dyDescent="0.25">
      <c r="A111" s="11">
        <v>20</v>
      </c>
      <c r="B111" s="25"/>
      <c r="C111" s="11" t="s">
        <v>150</v>
      </c>
      <c r="D111" s="11"/>
      <c r="E111" s="75">
        <v>0</v>
      </c>
      <c r="F111" s="11"/>
      <c r="G111" s="75">
        <v>0</v>
      </c>
      <c r="H111" s="11"/>
      <c r="I111" s="75">
        <v>0</v>
      </c>
      <c r="J111" s="11"/>
      <c r="K111" s="75">
        <v>0</v>
      </c>
      <c r="L111" s="11"/>
      <c r="M111" s="75">
        <v>0</v>
      </c>
      <c r="N111" s="11"/>
      <c r="O111" s="75">
        <v>0</v>
      </c>
      <c r="P111" s="11"/>
      <c r="Q111" s="75">
        <v>0</v>
      </c>
      <c r="R111" s="11"/>
      <c r="S111" s="75">
        <v>0</v>
      </c>
      <c r="T111" s="11"/>
      <c r="U111" s="75">
        <v>0</v>
      </c>
      <c r="V111" s="11"/>
      <c r="W111" s="75">
        <v>0</v>
      </c>
      <c r="X111" s="11"/>
      <c r="Y111" s="75">
        <f>SUM(M111:W111)</f>
        <v>0</v>
      </c>
      <c r="Z111" s="11"/>
      <c r="AA111" s="75">
        <v>0</v>
      </c>
      <c r="AB111" s="11"/>
      <c r="AC111" s="75">
        <v>0</v>
      </c>
      <c r="AD111" s="11"/>
      <c r="AE111" s="75">
        <v>0</v>
      </c>
      <c r="AF111" s="11"/>
      <c r="AG111" s="75">
        <v>0</v>
      </c>
      <c r="AH111" s="11"/>
      <c r="AI111" s="75">
        <f>SUM(AA111:AG111)</f>
        <v>0</v>
      </c>
      <c r="AJ111" s="11"/>
      <c r="AK111" s="75">
        <f>(Y111-AI111)</f>
        <v>0</v>
      </c>
      <c r="AL111" s="11"/>
      <c r="AM111" s="11"/>
      <c r="AN111" s="25">
        <v>20</v>
      </c>
    </row>
    <row r="112" spans="1:40" ht="8.85" customHeight="1" x14ac:dyDescent="0.25">
      <c r="A112" s="57"/>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88"/>
    </row>
    <row r="113" spans="1:40" ht="8.85" customHeight="1" x14ac:dyDescent="0.25">
      <c r="A113" s="11">
        <v>21</v>
      </c>
      <c r="B113" s="25"/>
      <c r="C113" s="11" t="s">
        <v>151</v>
      </c>
      <c r="D113" s="11"/>
      <c r="E113" s="75">
        <v>0</v>
      </c>
      <c r="F113" s="11"/>
      <c r="G113" s="75">
        <v>0</v>
      </c>
      <c r="H113" s="11"/>
      <c r="I113" s="75">
        <v>1203660</v>
      </c>
      <c r="J113" s="11"/>
      <c r="K113" s="75">
        <v>945032</v>
      </c>
      <c r="L113" s="11"/>
      <c r="M113" s="75">
        <v>95370151</v>
      </c>
      <c r="N113" s="11"/>
      <c r="O113" s="75">
        <v>-56460</v>
      </c>
      <c r="P113" s="11"/>
      <c r="Q113" s="75">
        <v>0</v>
      </c>
      <c r="R113" s="11"/>
      <c r="S113" s="75">
        <v>0</v>
      </c>
      <c r="T113" s="11"/>
      <c r="U113" s="75">
        <v>0</v>
      </c>
      <c r="V113" s="11"/>
      <c r="W113" s="75">
        <v>807312</v>
      </c>
      <c r="X113" s="11"/>
      <c r="Y113" s="75">
        <f>SUM(M113:W113)</f>
        <v>96121003</v>
      </c>
      <c r="Z113" s="11"/>
      <c r="AA113" s="75">
        <v>49951881</v>
      </c>
      <c r="AB113" s="11"/>
      <c r="AC113" s="75">
        <v>31202960</v>
      </c>
      <c r="AD113" s="11"/>
      <c r="AE113" s="75">
        <v>690521</v>
      </c>
      <c r="AF113" s="11"/>
      <c r="AG113" s="75">
        <v>447476</v>
      </c>
      <c r="AH113" s="11"/>
      <c r="AI113" s="75">
        <f>SUM(AA113:AG113)</f>
        <v>82292838</v>
      </c>
      <c r="AJ113" s="11"/>
      <c r="AK113" s="75">
        <f>(Y113-AI113)</f>
        <v>13828165</v>
      </c>
      <c r="AL113" s="11"/>
      <c r="AM113" s="11"/>
      <c r="AN113" s="25">
        <v>21</v>
      </c>
    </row>
    <row r="114" spans="1:40" ht="8.85" customHeight="1" x14ac:dyDescent="0.25">
      <c r="A114" s="11">
        <v>22</v>
      </c>
      <c r="B114" s="25"/>
      <c r="C114" s="11" t="s">
        <v>152</v>
      </c>
      <c r="D114" s="11"/>
      <c r="E114" s="75">
        <v>0</v>
      </c>
      <c r="F114" s="11"/>
      <c r="G114" s="75">
        <v>0</v>
      </c>
      <c r="H114" s="11"/>
      <c r="I114" s="75">
        <v>0</v>
      </c>
      <c r="J114" s="11"/>
      <c r="K114" s="75">
        <v>0</v>
      </c>
      <c r="L114" s="11"/>
      <c r="M114" s="75">
        <v>571935</v>
      </c>
      <c r="N114" s="11"/>
      <c r="O114" s="75">
        <v>207000</v>
      </c>
      <c r="P114" s="11"/>
      <c r="Q114" s="75">
        <v>0</v>
      </c>
      <c r="R114" s="11"/>
      <c r="S114" s="75">
        <v>0</v>
      </c>
      <c r="T114" s="11"/>
      <c r="U114" s="75">
        <v>0</v>
      </c>
      <c r="V114" s="11"/>
      <c r="W114" s="75">
        <v>137037</v>
      </c>
      <c r="X114" s="11"/>
      <c r="Y114" s="75">
        <f>SUM(M114:W114)</f>
        <v>915972</v>
      </c>
      <c r="Z114" s="11"/>
      <c r="AA114" s="75">
        <v>535401</v>
      </c>
      <c r="AB114" s="11"/>
      <c r="AC114" s="75">
        <v>302498</v>
      </c>
      <c r="AD114" s="11"/>
      <c r="AE114" s="75">
        <v>26856</v>
      </c>
      <c r="AF114" s="11"/>
      <c r="AG114" s="75">
        <v>0</v>
      </c>
      <c r="AH114" s="11"/>
      <c r="AI114" s="75">
        <f>SUM(AA114:AG114)</f>
        <v>864755</v>
      </c>
      <c r="AJ114" s="11"/>
      <c r="AK114" s="75">
        <f>(Y114-AI114)</f>
        <v>51217</v>
      </c>
      <c r="AL114" s="11"/>
      <c r="AM114" s="11"/>
      <c r="AN114" s="25">
        <v>22</v>
      </c>
    </row>
    <row r="115" spans="1:40" ht="8.85" customHeight="1" x14ac:dyDescent="0.25">
      <c r="A115" s="11">
        <v>23</v>
      </c>
      <c r="B115" s="25"/>
      <c r="C115" s="11" t="s">
        <v>153</v>
      </c>
      <c r="D115" s="11"/>
      <c r="E115" s="75">
        <v>0</v>
      </c>
      <c r="F115" s="11"/>
      <c r="G115" s="75">
        <v>0</v>
      </c>
      <c r="H115" s="11"/>
      <c r="I115" s="75">
        <v>0</v>
      </c>
      <c r="J115" s="11"/>
      <c r="K115" s="75">
        <v>0</v>
      </c>
      <c r="L115" s="11"/>
      <c r="M115" s="75">
        <v>0</v>
      </c>
      <c r="N115" s="11"/>
      <c r="O115" s="75">
        <v>0</v>
      </c>
      <c r="P115" s="11"/>
      <c r="Q115" s="75">
        <v>0</v>
      </c>
      <c r="R115" s="11"/>
      <c r="S115" s="75">
        <v>0</v>
      </c>
      <c r="T115" s="11"/>
      <c r="U115" s="75">
        <v>0</v>
      </c>
      <c r="V115" s="11"/>
      <c r="W115" s="75">
        <v>0</v>
      </c>
      <c r="X115" s="11"/>
      <c r="Y115" s="75">
        <f>SUM(M115:W115)</f>
        <v>0</v>
      </c>
      <c r="Z115" s="11"/>
      <c r="AA115" s="75">
        <v>0</v>
      </c>
      <c r="AB115" s="11"/>
      <c r="AC115" s="75">
        <v>0</v>
      </c>
      <c r="AD115" s="11"/>
      <c r="AE115" s="75">
        <v>0</v>
      </c>
      <c r="AF115" s="11"/>
      <c r="AG115" s="75">
        <v>0</v>
      </c>
      <c r="AH115" s="11"/>
      <c r="AI115" s="75">
        <f>SUM(AA115:AG115)</f>
        <v>0</v>
      </c>
      <c r="AJ115" s="11"/>
      <c r="AK115" s="75">
        <f>(Y115-AI115)</f>
        <v>0</v>
      </c>
      <c r="AL115" s="11"/>
      <c r="AM115" s="11"/>
      <c r="AN115" s="25">
        <v>23</v>
      </c>
    </row>
    <row r="116" spans="1:40" ht="8.85" customHeight="1" x14ac:dyDescent="0.25">
      <c r="A116" s="11">
        <v>24</v>
      </c>
      <c r="B116" s="25"/>
      <c r="C116" s="11" t="s">
        <v>154</v>
      </c>
      <c r="D116" s="11"/>
      <c r="E116" s="75">
        <v>0</v>
      </c>
      <c r="F116" s="11"/>
      <c r="G116" s="75">
        <v>0</v>
      </c>
      <c r="H116" s="11"/>
      <c r="I116" s="75">
        <v>0</v>
      </c>
      <c r="J116" s="11"/>
      <c r="K116" s="75">
        <v>0</v>
      </c>
      <c r="L116" s="11"/>
      <c r="M116" s="75">
        <v>1751918</v>
      </c>
      <c r="N116" s="11"/>
      <c r="O116" s="75">
        <v>204952</v>
      </c>
      <c r="P116" s="11"/>
      <c r="Q116" s="75">
        <v>0</v>
      </c>
      <c r="R116" s="11"/>
      <c r="S116" s="75">
        <v>36887</v>
      </c>
      <c r="T116" s="11"/>
      <c r="U116" s="75">
        <v>0</v>
      </c>
      <c r="V116" s="11"/>
      <c r="W116" s="75">
        <v>600</v>
      </c>
      <c r="X116" s="11"/>
      <c r="Y116" s="75">
        <f>SUM(M116:W116)</f>
        <v>1994357</v>
      </c>
      <c r="Z116" s="11"/>
      <c r="AA116" s="75">
        <v>2300827</v>
      </c>
      <c r="AB116" s="11"/>
      <c r="AC116" s="75">
        <v>1564851</v>
      </c>
      <c r="AD116" s="11"/>
      <c r="AE116" s="75">
        <v>88254</v>
      </c>
      <c r="AF116" s="11"/>
      <c r="AG116" s="75">
        <v>0</v>
      </c>
      <c r="AH116" s="11"/>
      <c r="AI116" s="75">
        <f>SUM(AA116:AG116)</f>
        <v>3953932</v>
      </c>
      <c r="AJ116" s="11"/>
      <c r="AK116" s="75">
        <f>(Y116-AI116)</f>
        <v>-1959575</v>
      </c>
      <c r="AL116" s="11"/>
      <c r="AM116" s="11"/>
      <c r="AN116" s="25">
        <v>24</v>
      </c>
    </row>
    <row r="117" spans="1:40" ht="8.85" customHeight="1" x14ac:dyDescent="0.25">
      <c r="A117" s="11">
        <v>25</v>
      </c>
      <c r="B117" s="25"/>
      <c r="C117" s="11" t="s">
        <v>155</v>
      </c>
      <c r="D117" s="11"/>
      <c r="E117" s="75">
        <v>0</v>
      </c>
      <c r="F117" s="11"/>
      <c r="G117" s="75">
        <v>0</v>
      </c>
      <c r="H117" s="11"/>
      <c r="I117" s="75">
        <v>0</v>
      </c>
      <c r="J117" s="11"/>
      <c r="K117" s="75">
        <v>0</v>
      </c>
      <c r="L117" s="11"/>
      <c r="M117" s="75">
        <v>414608</v>
      </c>
      <c r="N117" s="11"/>
      <c r="O117" s="75">
        <v>0</v>
      </c>
      <c r="P117" s="11"/>
      <c r="Q117" s="75">
        <v>0</v>
      </c>
      <c r="R117" s="11"/>
      <c r="S117" s="75">
        <v>0</v>
      </c>
      <c r="T117" s="11"/>
      <c r="U117" s="75">
        <v>0</v>
      </c>
      <c r="V117" s="11"/>
      <c r="W117" s="75">
        <v>1159</v>
      </c>
      <c r="X117" s="11"/>
      <c r="Y117" s="75">
        <f>SUM(M117:W117)</f>
        <v>415767</v>
      </c>
      <c r="Z117" s="11"/>
      <c r="AA117" s="75">
        <v>291694</v>
      </c>
      <c r="AB117" s="11"/>
      <c r="AC117" s="75">
        <v>364827</v>
      </c>
      <c r="AD117" s="11"/>
      <c r="AE117" s="75">
        <v>76612</v>
      </c>
      <c r="AF117" s="11"/>
      <c r="AG117" s="75">
        <v>0</v>
      </c>
      <c r="AH117" s="11"/>
      <c r="AI117" s="75">
        <f>SUM(AA117:AG117)</f>
        <v>733133</v>
      </c>
      <c r="AJ117" s="11"/>
      <c r="AK117" s="75">
        <f>(Y117-AI117)</f>
        <v>-317366</v>
      </c>
      <c r="AL117" s="11"/>
      <c r="AM117" s="11"/>
      <c r="AN117" s="25">
        <v>25</v>
      </c>
    </row>
    <row r="118" spans="1:40" ht="8.85" customHeight="1" x14ac:dyDescent="0.25">
      <c r="A118" s="57"/>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88"/>
    </row>
    <row r="119" spans="1:40" ht="8.85" customHeight="1" x14ac:dyDescent="0.25">
      <c r="A119" s="11">
        <v>26</v>
      </c>
      <c r="B119" s="25"/>
      <c r="C119" s="11" t="s">
        <v>156</v>
      </c>
      <c r="D119" s="11"/>
      <c r="E119" s="75">
        <v>0</v>
      </c>
      <c r="F119" s="11"/>
      <c r="G119" s="75">
        <v>0</v>
      </c>
      <c r="H119" s="11"/>
      <c r="I119" s="75">
        <v>0</v>
      </c>
      <c r="J119" s="11"/>
      <c r="K119" s="75">
        <v>0</v>
      </c>
      <c r="L119" s="11"/>
      <c r="M119" s="75">
        <v>2379965</v>
      </c>
      <c r="N119" s="11"/>
      <c r="O119" s="75">
        <v>0</v>
      </c>
      <c r="P119" s="11"/>
      <c r="Q119" s="75">
        <v>0</v>
      </c>
      <c r="R119" s="11"/>
      <c r="S119" s="75">
        <v>0</v>
      </c>
      <c r="T119" s="11"/>
      <c r="U119" s="75">
        <v>0</v>
      </c>
      <c r="V119" s="11"/>
      <c r="W119" s="75">
        <v>92652</v>
      </c>
      <c r="X119" s="11"/>
      <c r="Y119" s="75">
        <f>SUM(M119:W119)</f>
        <v>2472617</v>
      </c>
      <c r="Z119" s="11"/>
      <c r="AA119" s="75">
        <v>2231590</v>
      </c>
      <c r="AB119" s="11"/>
      <c r="AC119" s="75">
        <v>870277</v>
      </c>
      <c r="AD119" s="11"/>
      <c r="AE119" s="75">
        <v>174929</v>
      </c>
      <c r="AF119" s="11"/>
      <c r="AG119" s="75">
        <v>0</v>
      </c>
      <c r="AH119" s="11"/>
      <c r="AI119" s="75">
        <f>SUM(AA119:AG119)</f>
        <v>3276796</v>
      </c>
      <c r="AJ119" s="11"/>
      <c r="AK119" s="75">
        <f>(Y119-AI119)</f>
        <v>-804179</v>
      </c>
      <c r="AL119" s="11"/>
      <c r="AM119" s="11"/>
      <c r="AN119" s="25">
        <v>26</v>
      </c>
    </row>
    <row r="120" spans="1:40" ht="8.85" customHeight="1" x14ac:dyDescent="0.25">
      <c r="A120" s="11">
        <v>27</v>
      </c>
      <c r="B120" s="25"/>
      <c r="C120" s="11" t="s">
        <v>157</v>
      </c>
      <c r="D120" s="11"/>
      <c r="E120" s="75">
        <v>0</v>
      </c>
      <c r="F120" s="11"/>
      <c r="G120" s="75">
        <v>0</v>
      </c>
      <c r="H120" s="11"/>
      <c r="I120" s="75">
        <v>0</v>
      </c>
      <c r="J120" s="11"/>
      <c r="K120" s="75">
        <v>0</v>
      </c>
      <c r="L120" s="11"/>
      <c r="M120" s="75">
        <v>4256768</v>
      </c>
      <c r="N120" s="11"/>
      <c r="O120" s="75">
        <v>796448</v>
      </c>
      <c r="P120" s="11"/>
      <c r="Q120" s="75">
        <v>0</v>
      </c>
      <c r="R120" s="11"/>
      <c r="S120" s="75">
        <v>66491</v>
      </c>
      <c r="T120" s="11"/>
      <c r="U120" s="75">
        <v>137634</v>
      </c>
      <c r="V120" s="11"/>
      <c r="W120" s="75">
        <v>149779</v>
      </c>
      <c r="X120" s="11"/>
      <c r="Y120" s="75">
        <f>SUM(M120:W120)</f>
        <v>5407120</v>
      </c>
      <c r="Z120" s="11"/>
      <c r="AA120" s="75">
        <v>2578198</v>
      </c>
      <c r="AB120" s="11"/>
      <c r="AC120" s="75">
        <v>1398885</v>
      </c>
      <c r="AD120" s="11"/>
      <c r="AE120" s="75">
        <v>163267</v>
      </c>
      <c r="AF120" s="11"/>
      <c r="AG120" s="75">
        <v>123732</v>
      </c>
      <c r="AH120" s="11"/>
      <c r="AI120" s="75">
        <f>SUM(AA120:AG120)</f>
        <v>4264082</v>
      </c>
      <c r="AJ120" s="11"/>
      <c r="AK120" s="75">
        <f>(Y120-AI120)</f>
        <v>1143038</v>
      </c>
      <c r="AL120" s="11"/>
      <c r="AM120" s="11"/>
      <c r="AN120" s="25">
        <v>27</v>
      </c>
    </row>
    <row r="121" spans="1:40" ht="8.85" customHeight="1" x14ac:dyDescent="0.25">
      <c r="A121" s="11">
        <v>28</v>
      </c>
      <c r="B121" s="25"/>
      <c r="C121" s="11" t="s">
        <v>158</v>
      </c>
      <c r="D121" s="11"/>
      <c r="E121" s="75">
        <v>0</v>
      </c>
      <c r="F121" s="11"/>
      <c r="G121" s="75">
        <v>0</v>
      </c>
      <c r="H121" s="11"/>
      <c r="I121" s="75">
        <v>0</v>
      </c>
      <c r="J121" s="11"/>
      <c r="K121" s="75">
        <v>0</v>
      </c>
      <c r="L121" s="11"/>
      <c r="M121" s="75">
        <v>268116</v>
      </c>
      <c r="N121" s="11"/>
      <c r="O121" s="75">
        <v>80033</v>
      </c>
      <c r="P121" s="11"/>
      <c r="Q121" s="75">
        <v>56287</v>
      </c>
      <c r="R121" s="11"/>
      <c r="S121" s="75">
        <v>3515</v>
      </c>
      <c r="T121" s="11"/>
      <c r="U121" s="75">
        <v>0</v>
      </c>
      <c r="V121" s="11"/>
      <c r="W121" s="75">
        <v>326</v>
      </c>
      <c r="X121" s="11"/>
      <c r="Y121" s="75">
        <f>SUM(M121:W121)</f>
        <v>408277</v>
      </c>
      <c r="Z121" s="11"/>
      <c r="AA121" s="75">
        <v>254521</v>
      </c>
      <c r="AB121" s="11"/>
      <c r="AC121" s="75">
        <v>495199</v>
      </c>
      <c r="AD121" s="11"/>
      <c r="AE121" s="75">
        <v>44356</v>
      </c>
      <c r="AF121" s="11"/>
      <c r="AG121" s="75">
        <v>0</v>
      </c>
      <c r="AH121" s="11"/>
      <c r="AI121" s="75">
        <f>SUM(AA121:AG121)</f>
        <v>794076</v>
      </c>
      <c r="AJ121" s="11"/>
      <c r="AK121" s="75">
        <f>(Y121-AI121)</f>
        <v>-385799</v>
      </c>
      <c r="AL121" s="11"/>
      <c r="AM121" s="11"/>
      <c r="AN121" s="25">
        <v>28</v>
      </c>
    </row>
    <row r="122" spans="1:40" ht="8.85" customHeight="1" x14ac:dyDescent="0.25">
      <c r="A122" s="11">
        <v>29</v>
      </c>
      <c r="B122" s="25"/>
      <c r="C122" s="11" t="s">
        <v>98</v>
      </c>
      <c r="D122" s="11"/>
      <c r="E122" s="75">
        <v>0</v>
      </c>
      <c r="F122" s="11"/>
      <c r="G122" s="75">
        <v>0</v>
      </c>
      <c r="H122" s="11"/>
      <c r="I122" s="75">
        <v>46549756</v>
      </c>
      <c r="J122" s="11"/>
      <c r="K122" s="75">
        <v>0</v>
      </c>
      <c r="L122" s="11"/>
      <c r="M122" s="75">
        <v>208804126</v>
      </c>
      <c r="N122" s="11"/>
      <c r="O122" s="75">
        <v>63942315</v>
      </c>
      <c r="P122" s="11"/>
      <c r="Q122" s="75">
        <v>0</v>
      </c>
      <c r="R122" s="11"/>
      <c r="S122" s="75">
        <v>20420007</v>
      </c>
      <c r="T122" s="11"/>
      <c r="U122" s="75">
        <v>0</v>
      </c>
      <c r="V122" s="11"/>
      <c r="W122" s="75">
        <v>26381627</v>
      </c>
      <c r="X122" s="11"/>
      <c r="Y122" s="75">
        <f>SUM(M122:W122)</f>
        <v>319548075</v>
      </c>
      <c r="Z122" s="11"/>
      <c r="AA122" s="75">
        <v>176332081</v>
      </c>
      <c r="AB122" s="11"/>
      <c r="AC122" s="75">
        <v>73682071</v>
      </c>
      <c r="AD122" s="11"/>
      <c r="AE122" s="75">
        <v>19502116</v>
      </c>
      <c r="AF122" s="11"/>
      <c r="AG122" s="75">
        <v>673776</v>
      </c>
      <c r="AH122" s="11"/>
      <c r="AI122" s="75">
        <f>SUM(AA122:AG122)</f>
        <v>270190044</v>
      </c>
      <c r="AJ122" s="11"/>
      <c r="AK122" s="75">
        <f>(Y122-AI122)</f>
        <v>49358031</v>
      </c>
      <c r="AL122" s="11"/>
      <c r="AM122" s="11"/>
      <c r="AN122" s="25">
        <v>29</v>
      </c>
    </row>
    <row r="123" spans="1:40" ht="8.85" customHeight="1" x14ac:dyDescent="0.25">
      <c r="A123" s="11">
        <v>30</v>
      </c>
      <c r="B123" s="25"/>
      <c r="C123" s="11" t="s">
        <v>159</v>
      </c>
      <c r="D123" s="11"/>
      <c r="E123" s="75">
        <v>0</v>
      </c>
      <c r="F123" s="11"/>
      <c r="G123" s="75">
        <v>0</v>
      </c>
      <c r="H123" s="11"/>
      <c r="I123" s="75">
        <v>403144</v>
      </c>
      <c r="J123" s="11"/>
      <c r="K123" s="75">
        <v>0</v>
      </c>
      <c r="L123" s="11"/>
      <c r="M123" s="75">
        <v>734301</v>
      </c>
      <c r="N123" s="11"/>
      <c r="O123" s="75">
        <v>340177</v>
      </c>
      <c r="P123" s="11"/>
      <c r="Q123" s="75">
        <v>0</v>
      </c>
      <c r="R123" s="11"/>
      <c r="S123" s="75">
        <v>802688</v>
      </c>
      <c r="T123" s="11"/>
      <c r="U123" s="75">
        <v>859460</v>
      </c>
      <c r="V123" s="11"/>
      <c r="W123" s="75">
        <v>246</v>
      </c>
      <c r="X123" s="11"/>
      <c r="Y123" s="75">
        <f>SUM(M123:W123)</f>
        <v>2736872</v>
      </c>
      <c r="Z123" s="11"/>
      <c r="AA123" s="75">
        <v>845239</v>
      </c>
      <c r="AB123" s="11"/>
      <c r="AC123" s="75">
        <v>146311</v>
      </c>
      <c r="AD123" s="11"/>
      <c r="AE123" s="75">
        <v>0</v>
      </c>
      <c r="AF123" s="11"/>
      <c r="AG123" s="75">
        <v>0</v>
      </c>
      <c r="AH123" s="11"/>
      <c r="AI123" s="75">
        <f>SUM(AA123:AG123)</f>
        <v>991550</v>
      </c>
      <c r="AJ123" s="11"/>
      <c r="AK123" s="75">
        <f>(Y123-AI123)</f>
        <v>1745322</v>
      </c>
      <c r="AL123" s="11"/>
      <c r="AM123" s="11"/>
      <c r="AN123" s="25">
        <v>30</v>
      </c>
    </row>
    <row r="124" spans="1:40" ht="8.85" customHeight="1" x14ac:dyDescent="0.25">
      <c r="A124" s="57"/>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88"/>
    </row>
    <row r="125" spans="1:40" ht="8.85" customHeight="1" x14ac:dyDescent="0.25">
      <c r="A125" s="11">
        <v>31</v>
      </c>
      <c r="B125" s="25"/>
      <c r="C125" s="11" t="s">
        <v>160</v>
      </c>
      <c r="D125" s="11"/>
      <c r="E125" s="75">
        <v>0</v>
      </c>
      <c r="F125" s="11"/>
      <c r="G125" s="75">
        <v>0</v>
      </c>
      <c r="H125" s="11"/>
      <c r="I125" s="75">
        <v>0</v>
      </c>
      <c r="J125" s="11"/>
      <c r="K125" s="75">
        <v>0</v>
      </c>
      <c r="L125" s="11"/>
      <c r="M125" s="75">
        <v>0</v>
      </c>
      <c r="N125" s="11"/>
      <c r="O125" s="75">
        <v>0</v>
      </c>
      <c r="P125" s="11"/>
      <c r="Q125" s="75">
        <v>0</v>
      </c>
      <c r="R125" s="11"/>
      <c r="S125" s="75">
        <v>0</v>
      </c>
      <c r="T125" s="11"/>
      <c r="U125" s="75">
        <v>0</v>
      </c>
      <c r="V125" s="11"/>
      <c r="W125" s="75">
        <v>0</v>
      </c>
      <c r="X125" s="11"/>
      <c r="Y125" s="75">
        <f>SUM(M125:W125)</f>
        <v>0</v>
      </c>
      <c r="Z125" s="11"/>
      <c r="AA125" s="75">
        <v>0</v>
      </c>
      <c r="AB125" s="11"/>
      <c r="AC125" s="75">
        <v>0</v>
      </c>
      <c r="AD125" s="11"/>
      <c r="AE125" s="75">
        <v>0</v>
      </c>
      <c r="AF125" s="11"/>
      <c r="AG125" s="75">
        <v>0</v>
      </c>
      <c r="AH125" s="11"/>
      <c r="AI125" s="75">
        <f>SUM(AA125:AG125)</f>
        <v>0</v>
      </c>
      <c r="AJ125" s="11"/>
      <c r="AK125" s="75">
        <f>(Y125-AI125)</f>
        <v>0</v>
      </c>
      <c r="AL125" s="11"/>
      <c r="AM125" s="11"/>
      <c r="AN125" s="25">
        <v>31</v>
      </c>
    </row>
    <row r="126" spans="1:40" ht="8.85" customHeight="1" x14ac:dyDescent="0.25">
      <c r="A126" s="11">
        <v>32</v>
      </c>
      <c r="B126" s="25"/>
      <c r="C126" s="11" t="s">
        <v>161</v>
      </c>
      <c r="D126" s="11"/>
      <c r="E126" s="75">
        <v>0</v>
      </c>
      <c r="F126" s="11"/>
      <c r="G126" s="75">
        <v>0</v>
      </c>
      <c r="H126" s="11"/>
      <c r="I126" s="75">
        <v>0</v>
      </c>
      <c r="J126" s="11"/>
      <c r="K126" s="75">
        <v>0</v>
      </c>
      <c r="L126" s="11"/>
      <c r="M126" s="75">
        <v>407817</v>
      </c>
      <c r="N126" s="11"/>
      <c r="O126" s="75">
        <v>300308</v>
      </c>
      <c r="P126" s="11"/>
      <c r="Q126" s="75">
        <v>0</v>
      </c>
      <c r="R126" s="11"/>
      <c r="S126" s="75">
        <v>0</v>
      </c>
      <c r="T126" s="11"/>
      <c r="U126" s="75">
        <v>0</v>
      </c>
      <c r="V126" s="11"/>
      <c r="W126" s="75">
        <v>0</v>
      </c>
      <c r="X126" s="11"/>
      <c r="Y126" s="75">
        <f>SUM(M126:W126)</f>
        <v>708125</v>
      </c>
      <c r="Z126" s="11"/>
      <c r="AA126" s="75">
        <v>459381</v>
      </c>
      <c r="AB126" s="11"/>
      <c r="AC126" s="75">
        <v>183895</v>
      </c>
      <c r="AD126" s="11"/>
      <c r="AE126" s="75">
        <v>21433</v>
      </c>
      <c r="AF126" s="11"/>
      <c r="AG126" s="75">
        <v>0</v>
      </c>
      <c r="AH126" s="11"/>
      <c r="AI126" s="75">
        <f>SUM(AA126:AG126)</f>
        <v>664709</v>
      </c>
      <c r="AJ126" s="11"/>
      <c r="AK126" s="75">
        <f>(Y126-AI126)</f>
        <v>43416</v>
      </c>
      <c r="AL126" s="11"/>
      <c r="AM126" s="11"/>
      <c r="AN126" s="25">
        <v>32</v>
      </c>
    </row>
    <row r="127" spans="1:40" ht="8.85" customHeight="1" x14ac:dyDescent="0.25">
      <c r="A127" s="11">
        <v>33</v>
      </c>
      <c r="B127" s="25"/>
      <c r="C127" s="11" t="s">
        <v>100</v>
      </c>
      <c r="D127" s="11"/>
      <c r="E127" s="75">
        <v>0</v>
      </c>
      <c r="F127" s="11"/>
      <c r="G127" s="75">
        <v>0</v>
      </c>
      <c r="H127" s="11"/>
      <c r="I127" s="75">
        <v>0</v>
      </c>
      <c r="J127" s="11"/>
      <c r="K127" s="75">
        <v>560588</v>
      </c>
      <c r="L127" s="11"/>
      <c r="M127" s="75">
        <v>27531</v>
      </c>
      <c r="N127" s="11"/>
      <c r="O127" s="75">
        <v>0</v>
      </c>
      <c r="P127" s="11"/>
      <c r="Q127" s="75">
        <v>0</v>
      </c>
      <c r="R127" s="11"/>
      <c r="S127" s="75">
        <v>0</v>
      </c>
      <c r="T127" s="11"/>
      <c r="U127" s="75">
        <v>0</v>
      </c>
      <c r="V127" s="11"/>
      <c r="W127" s="75">
        <v>0</v>
      </c>
      <c r="X127" s="11"/>
      <c r="Y127" s="75">
        <f>SUM(M127:W127)</f>
        <v>27531</v>
      </c>
      <c r="Z127" s="11"/>
      <c r="AA127" s="75">
        <v>13704</v>
      </c>
      <c r="AB127" s="11"/>
      <c r="AC127" s="75">
        <v>32845</v>
      </c>
      <c r="AD127" s="11"/>
      <c r="AE127" s="75">
        <v>0</v>
      </c>
      <c r="AF127" s="11"/>
      <c r="AG127" s="75">
        <v>0</v>
      </c>
      <c r="AH127" s="11"/>
      <c r="AI127" s="75">
        <f>SUM(AA127:AG127)</f>
        <v>46549</v>
      </c>
      <c r="AJ127" s="11"/>
      <c r="AK127" s="75">
        <f>(Y127-AI127)</f>
        <v>-19018</v>
      </c>
      <c r="AL127" s="11"/>
      <c r="AM127" s="11"/>
      <c r="AN127" s="25">
        <v>33</v>
      </c>
    </row>
    <row r="128" spans="1:40" ht="8.85" customHeight="1" x14ac:dyDescent="0.25">
      <c r="A128" s="11">
        <v>34</v>
      </c>
      <c r="B128" s="25"/>
      <c r="C128" s="11" t="s">
        <v>162</v>
      </c>
      <c r="D128" s="11"/>
      <c r="E128" s="75">
        <v>0</v>
      </c>
      <c r="F128" s="11"/>
      <c r="G128" s="75">
        <v>0</v>
      </c>
      <c r="H128" s="11"/>
      <c r="I128" s="75">
        <v>119736</v>
      </c>
      <c r="J128" s="11"/>
      <c r="K128" s="75">
        <v>71230</v>
      </c>
      <c r="L128" s="11"/>
      <c r="M128" s="75">
        <v>0</v>
      </c>
      <c r="N128" s="11"/>
      <c r="O128" s="75">
        <v>0</v>
      </c>
      <c r="P128" s="11"/>
      <c r="Q128" s="75">
        <v>0</v>
      </c>
      <c r="R128" s="11"/>
      <c r="S128" s="75">
        <v>0</v>
      </c>
      <c r="T128" s="11"/>
      <c r="U128" s="75">
        <v>0</v>
      </c>
      <c r="V128" s="11"/>
      <c r="W128" s="75">
        <v>0</v>
      </c>
      <c r="X128" s="11"/>
      <c r="Y128" s="75">
        <f>SUM(M128:W128)</f>
        <v>0</v>
      </c>
      <c r="Z128" s="11"/>
      <c r="AA128" s="75">
        <v>0</v>
      </c>
      <c r="AB128" s="11"/>
      <c r="AC128" s="75">
        <v>0</v>
      </c>
      <c r="AD128" s="11"/>
      <c r="AE128" s="75">
        <v>0</v>
      </c>
      <c r="AF128" s="11"/>
      <c r="AG128" s="75">
        <v>0</v>
      </c>
      <c r="AH128" s="11"/>
      <c r="AI128" s="75">
        <f>SUM(AA128:AG128)</f>
        <v>0</v>
      </c>
      <c r="AJ128" s="11"/>
      <c r="AK128" s="75">
        <f>(Y128-AI128)</f>
        <v>0</v>
      </c>
      <c r="AL128" s="11"/>
      <c r="AM128" s="11"/>
      <c r="AN128" s="25">
        <v>34</v>
      </c>
    </row>
    <row r="129" spans="1:40" ht="8.85" customHeight="1" x14ac:dyDescent="0.25">
      <c r="A129" s="11">
        <v>35</v>
      </c>
      <c r="B129" s="25"/>
      <c r="C129" s="11" t="s">
        <v>163</v>
      </c>
      <c r="D129" s="11"/>
      <c r="E129" s="75">
        <v>0</v>
      </c>
      <c r="F129" s="11"/>
      <c r="G129" s="75">
        <v>0</v>
      </c>
      <c r="H129" s="11"/>
      <c r="I129" s="75">
        <v>0</v>
      </c>
      <c r="J129" s="11"/>
      <c r="K129" s="75">
        <v>0</v>
      </c>
      <c r="L129" s="11"/>
      <c r="M129" s="75">
        <v>649036</v>
      </c>
      <c r="N129" s="11"/>
      <c r="O129" s="75">
        <v>395263</v>
      </c>
      <c r="P129" s="11"/>
      <c r="Q129" s="75">
        <v>0</v>
      </c>
      <c r="R129" s="11"/>
      <c r="S129" s="75">
        <v>0</v>
      </c>
      <c r="T129" s="11"/>
      <c r="U129" s="75">
        <v>0</v>
      </c>
      <c r="V129" s="11"/>
      <c r="W129" s="75">
        <v>34964</v>
      </c>
      <c r="X129" s="11"/>
      <c r="Y129" s="75">
        <f>SUM(M129:W129)</f>
        <v>1079263</v>
      </c>
      <c r="Z129" s="11"/>
      <c r="AA129" s="75">
        <v>841153</v>
      </c>
      <c r="AB129" s="11"/>
      <c r="AC129" s="75">
        <v>502231</v>
      </c>
      <c r="AD129" s="11"/>
      <c r="AE129" s="75">
        <v>217854</v>
      </c>
      <c r="AF129" s="11"/>
      <c r="AG129" s="75">
        <v>0</v>
      </c>
      <c r="AH129" s="11"/>
      <c r="AI129" s="75">
        <f>SUM(AA129:AG129)</f>
        <v>1561238</v>
      </c>
      <c r="AJ129" s="11"/>
      <c r="AK129" s="75">
        <f>(Y129-AI129)</f>
        <v>-481975</v>
      </c>
      <c r="AL129" s="11"/>
      <c r="AM129" s="11"/>
      <c r="AN129" s="25">
        <v>35</v>
      </c>
    </row>
    <row r="130" spans="1:40" ht="8.85" customHeight="1" x14ac:dyDescent="0.2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25"/>
    </row>
    <row r="131" spans="1:40" ht="8.85" customHeight="1" x14ac:dyDescent="0.25">
      <c r="A131" s="11">
        <v>36</v>
      </c>
      <c r="B131" s="25"/>
      <c r="C131" s="11" t="s">
        <v>164</v>
      </c>
      <c r="D131" s="11"/>
      <c r="E131" s="75">
        <v>0</v>
      </c>
      <c r="F131" s="11"/>
      <c r="G131" s="75">
        <v>0</v>
      </c>
      <c r="H131" s="11"/>
      <c r="I131" s="75">
        <v>0</v>
      </c>
      <c r="J131" s="11"/>
      <c r="K131" s="75">
        <v>0</v>
      </c>
      <c r="L131" s="11"/>
      <c r="M131" s="75">
        <v>4932930</v>
      </c>
      <c r="N131" s="11"/>
      <c r="O131" s="75">
        <v>575526</v>
      </c>
      <c r="P131" s="11"/>
      <c r="Q131" s="75">
        <v>0</v>
      </c>
      <c r="R131" s="11"/>
      <c r="S131" s="75">
        <v>0</v>
      </c>
      <c r="T131" s="11"/>
      <c r="U131" s="75">
        <v>0</v>
      </c>
      <c r="V131" s="11"/>
      <c r="W131" s="75">
        <v>169065</v>
      </c>
      <c r="X131" s="11"/>
      <c r="Y131" s="75">
        <f>SUM(M131:W131)</f>
        <v>5677521</v>
      </c>
      <c r="Z131" s="11"/>
      <c r="AA131" s="75">
        <v>2381453</v>
      </c>
      <c r="AB131" s="11"/>
      <c r="AC131" s="75">
        <v>1014662</v>
      </c>
      <c r="AD131" s="11"/>
      <c r="AE131" s="75">
        <v>273251</v>
      </c>
      <c r="AF131" s="11"/>
      <c r="AG131" s="75">
        <v>0</v>
      </c>
      <c r="AH131" s="11"/>
      <c r="AI131" s="75">
        <f>SUM(AA131:AG131)</f>
        <v>3669366</v>
      </c>
      <c r="AJ131" s="11"/>
      <c r="AK131" s="75">
        <f>(Y131-AI131)</f>
        <v>2008155</v>
      </c>
      <c r="AL131" s="11"/>
      <c r="AM131" s="11"/>
      <c r="AN131" s="25">
        <v>36</v>
      </c>
    </row>
    <row r="132" spans="1:40" ht="8.85" customHeight="1" x14ac:dyDescent="0.25">
      <c r="A132" s="11">
        <v>37</v>
      </c>
      <c r="B132" s="25"/>
      <c r="C132" s="11" t="s">
        <v>165</v>
      </c>
      <c r="D132" s="11"/>
      <c r="E132" s="75">
        <v>0</v>
      </c>
      <c r="F132" s="11"/>
      <c r="G132" s="75">
        <v>0</v>
      </c>
      <c r="H132" s="11"/>
      <c r="I132" s="75">
        <v>0</v>
      </c>
      <c r="J132" s="11"/>
      <c r="K132" s="75">
        <v>0</v>
      </c>
      <c r="L132" s="11"/>
      <c r="M132" s="75">
        <v>9725182</v>
      </c>
      <c r="N132" s="11"/>
      <c r="O132" s="75">
        <v>0</v>
      </c>
      <c r="P132" s="11"/>
      <c r="Q132" s="75">
        <v>0</v>
      </c>
      <c r="R132" s="11"/>
      <c r="S132" s="75">
        <v>0</v>
      </c>
      <c r="T132" s="11"/>
      <c r="U132" s="75">
        <v>0</v>
      </c>
      <c r="V132" s="11"/>
      <c r="W132" s="75">
        <v>557051</v>
      </c>
      <c r="X132" s="11"/>
      <c r="Y132" s="75">
        <f>SUM(M132:W132)</f>
        <v>10282233</v>
      </c>
      <c r="Z132" s="11"/>
      <c r="AA132" s="75">
        <v>4194358</v>
      </c>
      <c r="AB132" s="11"/>
      <c r="AC132" s="75">
        <v>2858043</v>
      </c>
      <c r="AD132" s="11"/>
      <c r="AE132" s="75">
        <v>4246133</v>
      </c>
      <c r="AF132" s="11"/>
      <c r="AG132" s="75">
        <v>239124</v>
      </c>
      <c r="AH132" s="11"/>
      <c r="AI132" s="75">
        <f>SUM(AA132:AG132)</f>
        <v>11537658</v>
      </c>
      <c r="AJ132" s="11"/>
      <c r="AK132" s="75">
        <f>(Y132-AI132)</f>
        <v>-1255425</v>
      </c>
      <c r="AL132" s="11"/>
      <c r="AM132" s="11"/>
      <c r="AN132" s="25">
        <v>37</v>
      </c>
    </row>
    <row r="133" spans="1:40" ht="8.85" customHeight="1" x14ac:dyDescent="0.25">
      <c r="A133" s="11">
        <v>38</v>
      </c>
      <c r="B133" s="25"/>
      <c r="C133" s="11" t="s">
        <v>166</v>
      </c>
      <c r="D133" s="11"/>
      <c r="E133" s="75">
        <v>0</v>
      </c>
      <c r="F133" s="11"/>
      <c r="G133" s="75">
        <v>0</v>
      </c>
      <c r="H133" s="11"/>
      <c r="I133" s="75">
        <v>43560</v>
      </c>
      <c r="J133" s="11"/>
      <c r="K133" s="75">
        <v>0</v>
      </c>
      <c r="L133" s="11"/>
      <c r="M133" s="75">
        <v>210825</v>
      </c>
      <c r="N133" s="11"/>
      <c r="O133" s="75">
        <v>0</v>
      </c>
      <c r="P133" s="11"/>
      <c r="Q133" s="75">
        <v>0</v>
      </c>
      <c r="R133" s="11"/>
      <c r="S133" s="75">
        <v>0</v>
      </c>
      <c r="T133" s="11"/>
      <c r="U133" s="75">
        <v>0</v>
      </c>
      <c r="V133" s="11"/>
      <c r="W133" s="75">
        <v>0</v>
      </c>
      <c r="X133" s="11"/>
      <c r="Y133" s="75">
        <f>SUM(M133:W133)</f>
        <v>210825</v>
      </c>
      <c r="Z133" s="11"/>
      <c r="AA133" s="75">
        <v>218667</v>
      </c>
      <c r="AB133" s="11"/>
      <c r="AC133" s="75">
        <v>93239</v>
      </c>
      <c r="AD133" s="11"/>
      <c r="AE133" s="75">
        <v>1867</v>
      </c>
      <c r="AF133" s="11"/>
      <c r="AG133" s="75">
        <v>0</v>
      </c>
      <c r="AH133" s="11"/>
      <c r="AI133" s="75">
        <f>SUM(AA133:AG133)</f>
        <v>313773</v>
      </c>
      <c r="AJ133" s="11"/>
      <c r="AK133" s="75">
        <f>(Y133-AI133)</f>
        <v>-102948</v>
      </c>
      <c r="AL133" s="11"/>
      <c r="AM133" s="11"/>
      <c r="AN133" s="25">
        <v>38</v>
      </c>
    </row>
    <row r="134" spans="1:40" ht="8.85" customHeight="1" x14ac:dyDescent="0.25">
      <c r="A134" s="11">
        <v>39</v>
      </c>
      <c r="B134" s="25"/>
      <c r="C134" s="11" t="s">
        <v>167</v>
      </c>
      <c r="D134" s="11"/>
      <c r="E134" s="75">
        <v>0</v>
      </c>
      <c r="F134" s="11"/>
      <c r="G134" s="75">
        <v>0</v>
      </c>
      <c r="H134" s="11"/>
      <c r="I134" s="75">
        <v>0</v>
      </c>
      <c r="J134" s="11"/>
      <c r="K134" s="75">
        <v>0</v>
      </c>
      <c r="L134" s="11"/>
      <c r="M134" s="75">
        <v>251443</v>
      </c>
      <c r="N134" s="11"/>
      <c r="O134" s="75">
        <v>0</v>
      </c>
      <c r="P134" s="11"/>
      <c r="Q134" s="75">
        <v>0</v>
      </c>
      <c r="R134" s="11"/>
      <c r="S134" s="75">
        <v>175533</v>
      </c>
      <c r="T134" s="11"/>
      <c r="U134" s="75">
        <v>464872</v>
      </c>
      <c r="V134" s="11"/>
      <c r="W134" s="75">
        <v>0</v>
      </c>
      <c r="X134" s="11"/>
      <c r="Y134" s="75">
        <f>SUM(M134:W134)</f>
        <v>891848</v>
      </c>
      <c r="Z134" s="11"/>
      <c r="AA134" s="75">
        <v>810871</v>
      </c>
      <c r="AB134" s="11"/>
      <c r="AC134" s="75">
        <v>0</v>
      </c>
      <c r="AD134" s="11"/>
      <c r="AE134" s="75">
        <v>0</v>
      </c>
      <c r="AF134" s="11"/>
      <c r="AG134" s="75">
        <v>0</v>
      </c>
      <c r="AH134" s="11"/>
      <c r="AI134" s="75">
        <f>SUM(AA134:AG134)</f>
        <v>810871</v>
      </c>
      <c r="AJ134" s="11"/>
      <c r="AK134" s="75">
        <f>(Y134-AI134)</f>
        <v>80977</v>
      </c>
      <c r="AL134" s="11"/>
      <c r="AM134" s="11"/>
      <c r="AN134" s="25">
        <v>39</v>
      </c>
    </row>
    <row r="135" spans="1:40" ht="8.85" customHeight="1" x14ac:dyDescent="0.25">
      <c r="A135" s="11">
        <v>40</v>
      </c>
      <c r="B135" s="25"/>
      <c r="C135" s="11" t="s">
        <v>168</v>
      </c>
      <c r="D135" s="11"/>
      <c r="E135" s="80">
        <v>0</v>
      </c>
      <c r="F135" s="73"/>
      <c r="G135" s="80">
        <v>0</v>
      </c>
      <c r="H135" s="73"/>
      <c r="I135" s="80">
        <v>0</v>
      </c>
      <c r="J135" s="73"/>
      <c r="K135" s="80">
        <v>0</v>
      </c>
      <c r="L135" s="73"/>
      <c r="M135" s="80">
        <v>4348424</v>
      </c>
      <c r="N135" s="73"/>
      <c r="O135" s="80">
        <v>0</v>
      </c>
      <c r="P135" s="73"/>
      <c r="Q135" s="80">
        <v>0</v>
      </c>
      <c r="R135" s="73"/>
      <c r="S135" s="80">
        <v>0</v>
      </c>
      <c r="T135" s="73"/>
      <c r="U135" s="80">
        <v>0</v>
      </c>
      <c r="V135" s="73"/>
      <c r="W135" s="80">
        <v>50339</v>
      </c>
      <c r="X135" s="73"/>
      <c r="Y135" s="80">
        <f>SUM(M135:W135)</f>
        <v>4398763</v>
      </c>
      <c r="Z135" s="73"/>
      <c r="AA135" s="80">
        <v>3102879</v>
      </c>
      <c r="AB135" s="73"/>
      <c r="AC135" s="80">
        <v>915621</v>
      </c>
      <c r="AD135" s="73"/>
      <c r="AE135" s="80">
        <v>391044</v>
      </c>
      <c r="AF135" s="73"/>
      <c r="AG135" s="80">
        <v>0</v>
      </c>
      <c r="AH135" s="73"/>
      <c r="AI135" s="80">
        <f>SUM(AA135:AG135)</f>
        <v>4409544</v>
      </c>
      <c r="AJ135" s="73"/>
      <c r="AK135" s="80">
        <f>(Y135-AI135)</f>
        <v>-10781</v>
      </c>
      <c r="AL135" s="73"/>
      <c r="AM135" s="11"/>
      <c r="AN135" s="25">
        <v>40</v>
      </c>
    </row>
    <row r="136" spans="1:40" ht="8.85" customHeight="1" x14ac:dyDescent="0.25">
      <c r="A136" s="57"/>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88"/>
    </row>
    <row r="137" spans="1:40" ht="8.85" customHeight="1" x14ac:dyDescent="0.25">
      <c r="A137" s="11">
        <v>41</v>
      </c>
      <c r="B137" s="25"/>
      <c r="C137" s="11" t="s">
        <v>169</v>
      </c>
      <c r="D137" s="11"/>
      <c r="E137" s="75">
        <v>0</v>
      </c>
      <c r="F137" s="11"/>
      <c r="G137" s="75">
        <v>0</v>
      </c>
      <c r="H137" s="11"/>
      <c r="I137" s="75">
        <v>126488</v>
      </c>
      <c r="J137" s="11"/>
      <c r="K137" s="75">
        <v>0</v>
      </c>
      <c r="L137" s="11"/>
      <c r="M137" s="75">
        <v>0</v>
      </c>
      <c r="N137" s="11"/>
      <c r="O137" s="75">
        <v>0</v>
      </c>
      <c r="P137" s="11"/>
      <c r="Q137" s="75">
        <v>0</v>
      </c>
      <c r="R137" s="11"/>
      <c r="S137" s="75">
        <v>0</v>
      </c>
      <c r="T137" s="11"/>
      <c r="U137" s="75">
        <v>0</v>
      </c>
      <c r="V137" s="11"/>
      <c r="W137" s="75">
        <v>54825</v>
      </c>
      <c r="X137" s="11"/>
      <c r="Y137" s="75">
        <f>SUM(M137:W137)</f>
        <v>54825</v>
      </c>
      <c r="Z137" s="11"/>
      <c r="AA137" s="75">
        <v>58977</v>
      </c>
      <c r="AB137" s="11"/>
      <c r="AC137" s="75">
        <v>0</v>
      </c>
      <c r="AD137" s="11"/>
      <c r="AE137" s="75">
        <v>0</v>
      </c>
      <c r="AF137" s="11"/>
      <c r="AG137" s="75">
        <v>674250</v>
      </c>
      <c r="AH137" s="11"/>
      <c r="AI137" s="75">
        <f>SUM(AA137:AG137)</f>
        <v>733227</v>
      </c>
      <c r="AJ137" s="11"/>
      <c r="AK137" s="75">
        <f>(Y137-AI137)</f>
        <v>-678402</v>
      </c>
      <c r="AL137" s="11"/>
      <c r="AM137" s="11"/>
      <c r="AN137" s="25">
        <v>41</v>
      </c>
    </row>
    <row r="138" spans="1:40" ht="8.85" customHeight="1" x14ac:dyDescent="0.25">
      <c r="A138" s="11">
        <v>42</v>
      </c>
      <c r="B138" s="25"/>
      <c r="C138" s="11" t="s">
        <v>170</v>
      </c>
      <c r="D138" s="11"/>
      <c r="E138" s="75">
        <v>0</v>
      </c>
      <c r="F138" s="11"/>
      <c r="G138" s="75">
        <v>0</v>
      </c>
      <c r="H138" s="11"/>
      <c r="I138" s="75">
        <v>170626</v>
      </c>
      <c r="J138" s="11"/>
      <c r="K138" s="75">
        <v>145390</v>
      </c>
      <c r="L138" s="11"/>
      <c r="M138" s="75">
        <v>25029084</v>
      </c>
      <c r="N138" s="11"/>
      <c r="O138" s="75">
        <v>52249</v>
      </c>
      <c r="P138" s="11"/>
      <c r="Q138" s="75">
        <v>0</v>
      </c>
      <c r="R138" s="11"/>
      <c r="S138" s="75">
        <v>0</v>
      </c>
      <c r="T138" s="11"/>
      <c r="U138" s="75">
        <v>0</v>
      </c>
      <c r="V138" s="11"/>
      <c r="W138" s="75">
        <v>480535</v>
      </c>
      <c r="X138" s="11"/>
      <c r="Y138" s="75">
        <f>SUM(M138:W138)</f>
        <v>25561868</v>
      </c>
      <c r="Z138" s="11"/>
      <c r="AA138" s="75">
        <v>16816963</v>
      </c>
      <c r="AB138" s="11"/>
      <c r="AC138" s="75">
        <v>9568113</v>
      </c>
      <c r="AD138" s="11"/>
      <c r="AE138" s="75">
        <v>689326</v>
      </c>
      <c r="AF138" s="11"/>
      <c r="AG138" s="75">
        <v>530457</v>
      </c>
      <c r="AH138" s="11"/>
      <c r="AI138" s="75">
        <f>SUM(AA138:AG138)</f>
        <v>27604859</v>
      </c>
      <c r="AJ138" s="11"/>
      <c r="AK138" s="75">
        <f>(Y138-AI138)</f>
        <v>-2042991</v>
      </c>
      <c r="AL138" s="11"/>
      <c r="AM138" s="11"/>
      <c r="AN138" s="25">
        <v>42</v>
      </c>
    </row>
    <row r="139" spans="1:40" ht="8.85" customHeight="1" x14ac:dyDescent="0.25">
      <c r="A139" s="11">
        <v>43</v>
      </c>
      <c r="B139" s="25"/>
      <c r="C139" s="11" t="s">
        <v>171</v>
      </c>
      <c r="D139" s="11"/>
      <c r="E139" s="75">
        <v>0</v>
      </c>
      <c r="F139" s="11"/>
      <c r="G139" s="75">
        <v>0</v>
      </c>
      <c r="H139" s="11"/>
      <c r="I139" s="75">
        <v>9397317</v>
      </c>
      <c r="J139" s="11"/>
      <c r="K139" s="75">
        <v>2544316</v>
      </c>
      <c r="L139" s="11"/>
      <c r="M139" s="75">
        <v>110586475</v>
      </c>
      <c r="N139" s="11"/>
      <c r="O139" s="75">
        <v>0</v>
      </c>
      <c r="P139" s="11"/>
      <c r="Q139" s="75">
        <v>0</v>
      </c>
      <c r="R139" s="11"/>
      <c r="S139" s="75">
        <v>0</v>
      </c>
      <c r="T139" s="11"/>
      <c r="U139" s="75">
        <v>0</v>
      </c>
      <c r="V139" s="11"/>
      <c r="W139" s="75">
        <v>27600234</v>
      </c>
      <c r="X139" s="11"/>
      <c r="Y139" s="75">
        <f>SUM(M139:W139)</f>
        <v>138186709</v>
      </c>
      <c r="Z139" s="11"/>
      <c r="AA139" s="75">
        <v>62813358</v>
      </c>
      <c r="AB139" s="11"/>
      <c r="AC139" s="75">
        <v>34255095</v>
      </c>
      <c r="AD139" s="11"/>
      <c r="AE139" s="75">
        <v>8850359</v>
      </c>
      <c r="AF139" s="11"/>
      <c r="AG139" s="75">
        <v>0</v>
      </c>
      <c r="AH139" s="11"/>
      <c r="AI139" s="75">
        <f>SUM(AA139:AG139)</f>
        <v>105918812</v>
      </c>
      <c r="AJ139" s="11"/>
      <c r="AK139" s="75">
        <f>(Y139-AI139)</f>
        <v>32267897</v>
      </c>
      <c r="AL139" s="11"/>
      <c r="AM139" s="11"/>
      <c r="AN139" s="25">
        <v>43</v>
      </c>
    </row>
    <row r="140" spans="1:40" ht="8.85" customHeight="1" x14ac:dyDescent="0.25">
      <c r="A140" s="11">
        <v>44</v>
      </c>
      <c r="B140" s="25"/>
      <c r="C140" s="11" t="s">
        <v>172</v>
      </c>
      <c r="D140" s="11"/>
      <c r="E140" s="75">
        <v>0</v>
      </c>
      <c r="F140" s="11"/>
      <c r="G140" s="75">
        <v>0</v>
      </c>
      <c r="H140" s="11"/>
      <c r="I140" s="75">
        <v>0</v>
      </c>
      <c r="J140" s="11"/>
      <c r="K140" s="75">
        <v>0</v>
      </c>
      <c r="L140" s="11"/>
      <c r="M140" s="75">
        <v>0</v>
      </c>
      <c r="N140" s="11"/>
      <c r="O140" s="75">
        <v>0</v>
      </c>
      <c r="P140" s="11"/>
      <c r="Q140" s="75">
        <v>0</v>
      </c>
      <c r="R140" s="11"/>
      <c r="S140" s="75">
        <v>0</v>
      </c>
      <c r="T140" s="11"/>
      <c r="U140" s="75">
        <v>0</v>
      </c>
      <c r="V140" s="11"/>
      <c r="W140" s="75">
        <v>0</v>
      </c>
      <c r="X140" s="11"/>
      <c r="Y140" s="75">
        <f>SUM(M140:W140)</f>
        <v>0</v>
      </c>
      <c r="Z140" s="11"/>
      <c r="AA140" s="75">
        <v>0</v>
      </c>
      <c r="AB140" s="11"/>
      <c r="AC140" s="75">
        <v>0</v>
      </c>
      <c r="AD140" s="11"/>
      <c r="AE140" s="75">
        <v>0</v>
      </c>
      <c r="AF140" s="11"/>
      <c r="AG140" s="75">
        <v>0</v>
      </c>
      <c r="AH140" s="11"/>
      <c r="AI140" s="75">
        <f>SUM(AA140:AG140)</f>
        <v>0</v>
      </c>
      <c r="AJ140" s="11"/>
      <c r="AK140" s="75">
        <f>(Y140-AI140)</f>
        <v>0</v>
      </c>
      <c r="AL140" s="11"/>
      <c r="AM140" s="11"/>
      <c r="AN140" s="25">
        <v>44</v>
      </c>
    </row>
    <row r="141" spans="1:40" ht="8.85" customHeight="1" x14ac:dyDescent="0.25">
      <c r="A141" s="11">
        <v>45</v>
      </c>
      <c r="B141" s="25"/>
      <c r="C141" s="11" t="s">
        <v>173</v>
      </c>
      <c r="D141" s="11"/>
      <c r="E141" s="75">
        <v>0</v>
      </c>
      <c r="F141" s="11"/>
      <c r="G141" s="75">
        <v>0</v>
      </c>
      <c r="H141" s="11"/>
      <c r="I141" s="75">
        <v>0</v>
      </c>
      <c r="J141" s="11"/>
      <c r="K141" s="75">
        <v>0</v>
      </c>
      <c r="L141" s="11"/>
      <c r="M141" s="75">
        <v>34734</v>
      </c>
      <c r="N141" s="11"/>
      <c r="O141" s="75">
        <v>26</v>
      </c>
      <c r="P141" s="11"/>
      <c r="Q141" s="75">
        <v>0</v>
      </c>
      <c r="R141" s="11"/>
      <c r="S141" s="75">
        <v>0</v>
      </c>
      <c r="T141" s="11"/>
      <c r="U141" s="75">
        <v>0</v>
      </c>
      <c r="V141" s="11"/>
      <c r="W141" s="75">
        <v>41</v>
      </c>
      <c r="X141" s="11"/>
      <c r="Y141" s="75">
        <f>SUM(M141:W141)</f>
        <v>34801</v>
      </c>
      <c r="Z141" s="11"/>
      <c r="AA141" s="75">
        <v>23603</v>
      </c>
      <c r="AB141" s="11"/>
      <c r="AC141" s="75">
        <v>25292</v>
      </c>
      <c r="AD141" s="11"/>
      <c r="AE141" s="75">
        <v>6530</v>
      </c>
      <c r="AF141" s="11"/>
      <c r="AG141" s="75">
        <v>0</v>
      </c>
      <c r="AH141" s="11"/>
      <c r="AI141" s="75">
        <f>SUM(AA141:AG141)</f>
        <v>55425</v>
      </c>
      <c r="AJ141" s="11"/>
      <c r="AK141" s="75">
        <f>(Y141-AI141)</f>
        <v>-20624</v>
      </c>
      <c r="AL141" s="11"/>
      <c r="AM141" s="11"/>
      <c r="AN141" s="25">
        <v>45</v>
      </c>
    </row>
    <row r="142" spans="1:40" ht="8.85" customHeight="1" x14ac:dyDescent="0.25">
      <c r="A142" s="57"/>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88"/>
    </row>
    <row r="143" spans="1:40" ht="8.85" customHeight="1" x14ac:dyDescent="0.25">
      <c r="A143" s="11">
        <v>46</v>
      </c>
      <c r="B143" s="25"/>
      <c r="C143" s="11" t="s">
        <v>174</v>
      </c>
      <c r="D143" s="11"/>
      <c r="E143" s="75">
        <v>0</v>
      </c>
      <c r="F143" s="11"/>
      <c r="G143" s="75">
        <v>0</v>
      </c>
      <c r="H143" s="11"/>
      <c r="I143" s="75">
        <v>0</v>
      </c>
      <c r="J143" s="11"/>
      <c r="K143" s="75">
        <v>782241</v>
      </c>
      <c r="L143" s="11"/>
      <c r="M143" s="75">
        <v>5233127</v>
      </c>
      <c r="N143" s="11"/>
      <c r="O143" s="75">
        <v>4766328</v>
      </c>
      <c r="P143" s="11"/>
      <c r="Q143" s="75">
        <v>0</v>
      </c>
      <c r="R143" s="11"/>
      <c r="S143" s="75">
        <v>0</v>
      </c>
      <c r="T143" s="11"/>
      <c r="U143" s="75">
        <v>0</v>
      </c>
      <c r="V143" s="11"/>
      <c r="W143" s="75">
        <v>38665</v>
      </c>
      <c r="X143" s="11"/>
      <c r="Y143" s="75">
        <f>SUM(M143:W143)</f>
        <v>10038120</v>
      </c>
      <c r="Z143" s="11"/>
      <c r="AA143" s="75">
        <v>6501731</v>
      </c>
      <c r="AB143" s="11"/>
      <c r="AC143" s="75">
        <v>815048</v>
      </c>
      <c r="AD143" s="11"/>
      <c r="AE143" s="75">
        <v>1524947</v>
      </c>
      <c r="AF143" s="11"/>
      <c r="AG143" s="75">
        <v>223494</v>
      </c>
      <c r="AH143" s="11"/>
      <c r="AI143" s="75">
        <f>SUM(AA143:AG143)</f>
        <v>9065220</v>
      </c>
      <c r="AJ143" s="11"/>
      <c r="AK143" s="75">
        <f>(Y143-AI143)</f>
        <v>972900</v>
      </c>
      <c r="AL143" s="11"/>
      <c r="AM143" s="11"/>
      <c r="AN143" s="25">
        <v>46</v>
      </c>
    </row>
    <row r="144" spans="1:40" ht="8.85" customHeight="1" x14ac:dyDescent="0.25">
      <c r="A144" s="11">
        <v>47</v>
      </c>
      <c r="B144" s="25"/>
      <c r="C144" s="11" t="s">
        <v>175</v>
      </c>
      <c r="D144" s="11"/>
      <c r="E144" s="75">
        <v>0</v>
      </c>
      <c r="F144" s="11"/>
      <c r="G144" s="75">
        <v>0</v>
      </c>
      <c r="H144" s="11"/>
      <c r="I144" s="75">
        <v>643781</v>
      </c>
      <c r="J144" s="11"/>
      <c r="K144" s="75">
        <v>0</v>
      </c>
      <c r="L144" s="11"/>
      <c r="M144" s="75">
        <v>15324212</v>
      </c>
      <c r="N144" s="11"/>
      <c r="O144" s="75">
        <v>0</v>
      </c>
      <c r="P144" s="11"/>
      <c r="Q144" s="75">
        <v>0</v>
      </c>
      <c r="R144" s="11"/>
      <c r="S144" s="75">
        <v>0</v>
      </c>
      <c r="T144" s="11"/>
      <c r="U144" s="75">
        <v>0</v>
      </c>
      <c r="V144" s="11"/>
      <c r="W144" s="75">
        <v>4811482</v>
      </c>
      <c r="X144" s="11"/>
      <c r="Y144" s="75">
        <f>SUM(M144:W144)</f>
        <v>20135694</v>
      </c>
      <c r="Z144" s="11"/>
      <c r="AA144" s="75">
        <v>10904086</v>
      </c>
      <c r="AB144" s="11"/>
      <c r="AC144" s="75">
        <v>8194083</v>
      </c>
      <c r="AD144" s="11"/>
      <c r="AE144" s="75">
        <v>778073</v>
      </c>
      <c r="AF144" s="11"/>
      <c r="AG144" s="75">
        <v>7000</v>
      </c>
      <c r="AH144" s="11"/>
      <c r="AI144" s="75">
        <f>SUM(AA144:AG144)</f>
        <v>19883242</v>
      </c>
      <c r="AJ144" s="11"/>
      <c r="AK144" s="75">
        <f>(Y144-AI144)</f>
        <v>252452</v>
      </c>
      <c r="AL144" s="11"/>
      <c r="AM144" s="11"/>
      <c r="AN144" s="25">
        <v>47</v>
      </c>
    </row>
    <row r="145" spans="1:41" ht="8.85" customHeight="1" x14ac:dyDescent="0.25">
      <c r="A145" s="11">
        <v>48</v>
      </c>
      <c r="B145" s="25"/>
      <c r="C145" s="11" t="s">
        <v>176</v>
      </c>
      <c r="D145" s="11"/>
      <c r="E145" s="75">
        <v>0</v>
      </c>
      <c r="F145" s="11"/>
      <c r="G145" s="75">
        <v>0</v>
      </c>
      <c r="H145" s="11"/>
      <c r="I145" s="75">
        <v>57991</v>
      </c>
      <c r="J145" s="11"/>
      <c r="K145" s="75">
        <v>0</v>
      </c>
      <c r="L145" s="11"/>
      <c r="M145" s="75">
        <v>194265</v>
      </c>
      <c r="N145" s="11"/>
      <c r="O145" s="75">
        <v>0</v>
      </c>
      <c r="P145" s="11"/>
      <c r="Q145" s="75">
        <v>0</v>
      </c>
      <c r="R145" s="11"/>
      <c r="S145" s="75">
        <v>0</v>
      </c>
      <c r="T145" s="11"/>
      <c r="U145" s="75">
        <v>0</v>
      </c>
      <c r="V145" s="11"/>
      <c r="W145" s="75">
        <v>106</v>
      </c>
      <c r="X145" s="11"/>
      <c r="Y145" s="75">
        <f>SUM(M145:W145)</f>
        <v>194371</v>
      </c>
      <c r="Z145" s="11"/>
      <c r="AA145" s="75">
        <v>170524</v>
      </c>
      <c r="AB145" s="11"/>
      <c r="AC145" s="75">
        <v>23867</v>
      </c>
      <c r="AD145" s="11"/>
      <c r="AE145" s="75">
        <v>0</v>
      </c>
      <c r="AF145" s="11"/>
      <c r="AG145" s="75">
        <v>0</v>
      </c>
      <c r="AH145" s="11"/>
      <c r="AI145" s="75">
        <f>SUM(AA145:AG145)</f>
        <v>194391</v>
      </c>
      <c r="AJ145" s="11"/>
      <c r="AK145" s="75">
        <f>(Y145-AI145)</f>
        <v>-20</v>
      </c>
      <c r="AL145" s="11"/>
      <c r="AM145" s="11"/>
      <c r="AN145" s="25">
        <v>48</v>
      </c>
    </row>
    <row r="146" spans="1:41" ht="8.85" customHeight="1" x14ac:dyDescent="0.25">
      <c r="A146" s="11">
        <v>49</v>
      </c>
      <c r="B146" s="25"/>
      <c r="C146" s="11" t="s">
        <v>177</v>
      </c>
      <c r="D146" s="11"/>
      <c r="E146" s="75">
        <v>0</v>
      </c>
      <c r="F146" s="11"/>
      <c r="G146" s="75">
        <v>0</v>
      </c>
      <c r="H146" s="11"/>
      <c r="I146" s="75">
        <v>0</v>
      </c>
      <c r="J146" s="11"/>
      <c r="K146" s="75">
        <v>0</v>
      </c>
      <c r="L146" s="11"/>
      <c r="M146" s="75">
        <v>4753331</v>
      </c>
      <c r="N146" s="11"/>
      <c r="O146" s="75">
        <v>-152671</v>
      </c>
      <c r="P146" s="11"/>
      <c r="Q146" s="75">
        <v>0</v>
      </c>
      <c r="R146" s="11"/>
      <c r="S146" s="75">
        <v>0</v>
      </c>
      <c r="T146" s="11"/>
      <c r="U146" s="75">
        <v>0</v>
      </c>
      <c r="V146" s="11"/>
      <c r="W146" s="75">
        <v>307858</v>
      </c>
      <c r="X146" s="11"/>
      <c r="Y146" s="75">
        <f>SUM(M146:W146)</f>
        <v>4908518</v>
      </c>
      <c r="Z146" s="11"/>
      <c r="AA146" s="75">
        <v>3012122</v>
      </c>
      <c r="AB146" s="11"/>
      <c r="AC146" s="75">
        <v>1510594</v>
      </c>
      <c r="AD146" s="11"/>
      <c r="AE146" s="75">
        <v>1080466</v>
      </c>
      <c r="AF146" s="11"/>
      <c r="AG146" s="75">
        <v>0</v>
      </c>
      <c r="AH146" s="11"/>
      <c r="AI146" s="75">
        <f>SUM(AA146:AG146)</f>
        <v>5603182</v>
      </c>
      <c r="AJ146" s="11"/>
      <c r="AK146" s="75">
        <f>(Y146-AI146)</f>
        <v>-694664</v>
      </c>
      <c r="AL146" s="11"/>
      <c r="AM146" s="11"/>
      <c r="AN146" s="25">
        <v>49</v>
      </c>
    </row>
    <row r="147" spans="1:41" ht="8.85" customHeight="1" x14ac:dyDescent="0.25">
      <c r="A147" s="11">
        <v>50</v>
      </c>
      <c r="B147" s="25"/>
      <c r="C147" s="11" t="s">
        <v>178</v>
      </c>
      <c r="D147" s="11"/>
      <c r="E147" s="80">
        <v>0</v>
      </c>
      <c r="F147" s="73"/>
      <c r="G147" s="80">
        <v>0</v>
      </c>
      <c r="H147" s="73"/>
      <c r="I147" s="80">
        <v>0</v>
      </c>
      <c r="J147" s="73"/>
      <c r="K147" s="80">
        <v>0</v>
      </c>
      <c r="L147" s="73"/>
      <c r="M147" s="80">
        <v>0</v>
      </c>
      <c r="N147" s="73"/>
      <c r="O147" s="80">
        <v>0</v>
      </c>
      <c r="P147" s="73"/>
      <c r="Q147" s="80">
        <v>0</v>
      </c>
      <c r="R147" s="73"/>
      <c r="S147" s="80">
        <v>0</v>
      </c>
      <c r="T147" s="73"/>
      <c r="U147" s="80">
        <v>0</v>
      </c>
      <c r="V147" s="73"/>
      <c r="W147" s="80">
        <v>0</v>
      </c>
      <c r="X147" s="73"/>
      <c r="Y147" s="80">
        <f>SUM(M147:W147)</f>
        <v>0</v>
      </c>
      <c r="Z147" s="73"/>
      <c r="AA147" s="80">
        <v>0</v>
      </c>
      <c r="AB147" s="73"/>
      <c r="AC147" s="80">
        <v>0</v>
      </c>
      <c r="AD147" s="73"/>
      <c r="AE147" s="80">
        <v>0</v>
      </c>
      <c r="AF147" s="73"/>
      <c r="AG147" s="80">
        <v>0</v>
      </c>
      <c r="AH147" s="73"/>
      <c r="AI147" s="80">
        <f>SUM(AA147:AG147)</f>
        <v>0</v>
      </c>
      <c r="AJ147" s="73"/>
      <c r="AK147" s="80">
        <f>(Y147-AI147)</f>
        <v>0</v>
      </c>
      <c r="AL147" s="73"/>
      <c r="AM147" s="11"/>
      <c r="AN147" s="25">
        <v>50</v>
      </c>
    </row>
    <row r="148" spans="1:41" ht="7.5" customHeight="1" x14ac:dyDescent="0.2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25"/>
    </row>
    <row r="149" spans="1:41" ht="6.75" customHeight="1" x14ac:dyDescent="0.2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90"/>
      <c r="AO149" s="91"/>
    </row>
    <row r="150" spans="1:41" ht="0.6" customHeight="1" x14ac:dyDescent="0.2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90"/>
      <c r="AO150" s="91"/>
    </row>
    <row r="151" spans="1:41" s="15" customFormat="1" ht="11.25" customHeight="1" x14ac:dyDescent="0.25">
      <c r="A151" s="89">
        <v>150</v>
      </c>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92"/>
      <c r="AO151" s="92">
        <v>151</v>
      </c>
    </row>
    <row r="152" spans="1:41" s="15" customFormat="1" ht="10.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3" t="s">
        <v>45</v>
      </c>
      <c r="Z152" s="10"/>
      <c r="AA152" s="14" t="s">
        <v>482</v>
      </c>
      <c r="AB152" s="10"/>
      <c r="AC152" s="10"/>
      <c r="AD152" s="10"/>
      <c r="AE152" s="10"/>
      <c r="AF152" s="10"/>
      <c r="AG152" s="10"/>
      <c r="AH152" s="10"/>
      <c r="AI152" s="10"/>
      <c r="AJ152" s="10"/>
      <c r="AK152" s="10"/>
      <c r="AL152" s="10"/>
      <c r="AM152" s="10"/>
      <c r="AN152" s="72" t="s">
        <v>645</v>
      </c>
    </row>
    <row r="153" spans="1:41" s="15" customFormat="1" ht="10.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3" t="s">
        <v>646</v>
      </c>
      <c r="Z153" s="10"/>
      <c r="AA153" s="14" t="s">
        <v>647</v>
      </c>
      <c r="AB153" s="10"/>
      <c r="AC153" s="10"/>
      <c r="AD153" s="10"/>
      <c r="AE153" s="10"/>
      <c r="AF153" s="10"/>
      <c r="AG153" s="10"/>
      <c r="AH153" s="10"/>
      <c r="AI153" s="10"/>
      <c r="AJ153" s="10"/>
      <c r="AK153" s="10"/>
      <c r="AL153" s="10"/>
      <c r="AM153" s="10"/>
      <c r="AN153" s="13" t="s">
        <v>639</v>
      </c>
    </row>
    <row r="154" spans="1:41" s="15" customFormat="1" ht="10.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3" t="s">
        <v>51</v>
      </c>
      <c r="Z154" s="10"/>
      <c r="AA154" s="84" t="s">
        <v>52</v>
      </c>
      <c r="AB154" s="10"/>
      <c r="AC154" s="10"/>
      <c r="AD154" s="10"/>
      <c r="AE154" s="10"/>
      <c r="AF154" s="10"/>
      <c r="AG154" s="10"/>
      <c r="AH154" s="10"/>
      <c r="AI154" s="10"/>
      <c r="AJ154" s="10"/>
      <c r="AK154" s="10"/>
      <c r="AL154" s="10"/>
      <c r="AM154" s="10"/>
      <c r="AN154" s="85"/>
    </row>
    <row r="155" spans="1:41" ht="9.75" customHeight="1" x14ac:dyDescent="0.2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25"/>
    </row>
    <row r="156" spans="1:41" ht="9.75" customHeight="1" x14ac:dyDescent="0.25">
      <c r="A156" s="11"/>
      <c r="B156" s="11"/>
      <c r="C156" s="11"/>
      <c r="D156" s="11"/>
      <c r="E156" s="11"/>
      <c r="F156" s="11"/>
      <c r="G156" s="11"/>
      <c r="H156" s="11"/>
      <c r="I156" s="11"/>
      <c r="J156" s="11"/>
      <c r="K156" s="11"/>
      <c r="L156" s="11"/>
      <c r="M156" s="21" t="s">
        <v>648</v>
      </c>
      <c r="N156" s="21"/>
      <c r="O156" s="21"/>
      <c r="P156" s="21"/>
      <c r="Q156" s="21"/>
      <c r="R156" s="21"/>
      <c r="S156" s="21"/>
      <c r="T156" s="21"/>
      <c r="U156" s="21"/>
      <c r="V156" s="21"/>
      <c r="W156" s="21"/>
      <c r="X156" s="11"/>
      <c r="Y156" s="11"/>
      <c r="Z156" s="11"/>
      <c r="AA156" s="21" t="s">
        <v>649</v>
      </c>
      <c r="AB156" s="21"/>
      <c r="AC156" s="21"/>
      <c r="AD156" s="21"/>
      <c r="AE156" s="21"/>
      <c r="AF156" s="21"/>
      <c r="AG156" s="21"/>
      <c r="AH156" s="21"/>
      <c r="AI156" s="21"/>
      <c r="AJ156" s="11"/>
      <c r="AK156" s="11"/>
      <c r="AL156" s="11"/>
      <c r="AM156" s="11"/>
      <c r="AN156" s="25"/>
    </row>
    <row r="157" spans="1:41" ht="9.75" customHeight="1" x14ac:dyDescent="0.25">
      <c r="A157" s="11"/>
      <c r="B157" s="11"/>
      <c r="C157" s="11"/>
      <c r="D157" s="11"/>
      <c r="E157" s="11"/>
      <c r="F157" s="11"/>
      <c r="G157" s="11"/>
      <c r="H157" s="11"/>
      <c r="I157" s="73"/>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25"/>
    </row>
    <row r="158" spans="1:41" ht="9.75" customHeight="1" x14ac:dyDescent="0.25">
      <c r="A158" s="11"/>
      <c r="B158" s="11"/>
      <c r="C158" s="11"/>
      <c r="D158" s="11"/>
      <c r="E158" s="22" t="s">
        <v>650</v>
      </c>
      <c r="F158" s="22"/>
      <c r="G158" s="22"/>
      <c r="H158" s="11"/>
      <c r="I158" s="22" t="s">
        <v>651</v>
      </c>
      <c r="J158" s="22"/>
      <c r="K158" s="22"/>
      <c r="L158" s="22"/>
      <c r="M158" s="11"/>
      <c r="N158" s="11"/>
      <c r="O158" s="22" t="s">
        <v>652</v>
      </c>
      <c r="P158" s="22"/>
      <c r="Q158" s="22"/>
      <c r="R158" s="22"/>
      <c r="S158" s="22"/>
      <c r="T158" s="22"/>
      <c r="U158" s="22"/>
      <c r="V158" s="11"/>
      <c r="W158" s="11"/>
      <c r="X158" s="11"/>
      <c r="Y158" s="11"/>
      <c r="Z158" s="11"/>
      <c r="AA158" s="11"/>
      <c r="AB158" s="11"/>
      <c r="AC158" s="11"/>
      <c r="AD158" s="11"/>
      <c r="AE158" s="11"/>
      <c r="AF158" s="11"/>
      <c r="AG158" s="11"/>
      <c r="AH158" s="11"/>
      <c r="AI158" s="11"/>
      <c r="AJ158" s="11"/>
      <c r="AK158" s="11"/>
      <c r="AL158" s="11"/>
      <c r="AM158" s="11"/>
      <c r="AN158" s="25"/>
    </row>
    <row r="159" spans="1:41" ht="9.75" customHeight="1" x14ac:dyDescent="0.25">
      <c r="A159" s="11"/>
      <c r="B159" s="11"/>
      <c r="C159" s="11"/>
      <c r="D159" s="11"/>
      <c r="E159" s="21" t="s">
        <v>653</v>
      </c>
      <c r="F159" s="21"/>
      <c r="G159" s="21"/>
      <c r="H159" s="11"/>
      <c r="I159" s="21" t="s">
        <v>654</v>
      </c>
      <c r="J159" s="21"/>
      <c r="K159" s="21"/>
      <c r="L159" s="86"/>
      <c r="M159" s="11"/>
      <c r="N159" s="11"/>
      <c r="O159" s="21" t="s">
        <v>655</v>
      </c>
      <c r="P159" s="21"/>
      <c r="Q159" s="21"/>
      <c r="R159" s="21"/>
      <c r="S159" s="21"/>
      <c r="T159" s="21"/>
      <c r="U159" s="21"/>
      <c r="V159" s="11"/>
      <c r="W159" s="11"/>
      <c r="X159" s="11"/>
      <c r="Y159" s="11"/>
      <c r="Z159" s="11"/>
      <c r="AA159" s="11"/>
      <c r="AB159" s="11"/>
      <c r="AC159" s="11"/>
      <c r="AD159" s="11"/>
      <c r="AE159" s="11"/>
      <c r="AF159" s="11"/>
      <c r="AG159" s="11"/>
      <c r="AH159" s="11"/>
      <c r="AI159" s="11"/>
      <c r="AJ159" s="11"/>
      <c r="AK159" s="11"/>
      <c r="AL159" s="11"/>
      <c r="AM159" s="11"/>
      <c r="AN159" s="25"/>
    </row>
    <row r="160" spans="1:41" ht="11.25" customHeight="1" x14ac:dyDescent="0.25">
      <c r="A160" s="11"/>
      <c r="B160" s="11"/>
      <c r="C160" s="11"/>
      <c r="D160" s="11"/>
      <c r="E160" s="11"/>
      <c r="F160" s="11"/>
      <c r="G160" s="11"/>
      <c r="H160" s="11"/>
      <c r="I160" s="11"/>
      <c r="J160" s="11"/>
      <c r="K160" s="11"/>
      <c r="L160" s="11"/>
      <c r="M160" s="11"/>
      <c r="N160" s="11"/>
      <c r="O160" s="25" t="s">
        <v>656</v>
      </c>
      <c r="P160" s="11"/>
      <c r="Q160" s="25"/>
      <c r="R160" s="11"/>
      <c r="S160" s="25"/>
      <c r="T160" s="11"/>
      <c r="U160" s="25" t="s">
        <v>657</v>
      </c>
      <c r="V160" s="11"/>
      <c r="W160" s="11"/>
      <c r="X160" s="11"/>
      <c r="Y160" s="11"/>
      <c r="Z160" s="11"/>
      <c r="AA160" s="25" t="s">
        <v>64</v>
      </c>
      <c r="AB160" s="11"/>
      <c r="AC160" s="11"/>
      <c r="AD160" s="11"/>
      <c r="AE160" s="11"/>
      <c r="AF160" s="11"/>
      <c r="AG160" s="11"/>
      <c r="AH160" s="11"/>
      <c r="AI160" s="11"/>
      <c r="AJ160" s="11"/>
      <c r="AK160" s="11"/>
      <c r="AL160" s="11"/>
      <c r="AM160" s="11"/>
      <c r="AN160" s="25"/>
    </row>
    <row r="161" spans="1:40" ht="9.75" customHeight="1" x14ac:dyDescent="0.25">
      <c r="A161" s="11"/>
      <c r="B161" s="11"/>
      <c r="C161" s="11"/>
      <c r="D161" s="11"/>
      <c r="E161" s="25" t="s">
        <v>658</v>
      </c>
      <c r="F161" s="11"/>
      <c r="G161" s="11"/>
      <c r="H161" s="11"/>
      <c r="I161" s="25" t="s">
        <v>658</v>
      </c>
      <c r="J161" s="11"/>
      <c r="K161" s="11"/>
      <c r="L161" s="11"/>
      <c r="M161" s="11"/>
      <c r="N161" s="11"/>
      <c r="O161" s="25" t="s">
        <v>659</v>
      </c>
      <c r="P161" s="11"/>
      <c r="Q161" s="25" t="s">
        <v>660</v>
      </c>
      <c r="R161" s="11"/>
      <c r="S161" s="25" t="s">
        <v>657</v>
      </c>
      <c r="T161" s="11"/>
      <c r="U161" s="25" t="s">
        <v>314</v>
      </c>
      <c r="V161" s="11"/>
      <c r="W161" s="25" t="s">
        <v>279</v>
      </c>
      <c r="X161" s="11"/>
      <c r="Y161" s="25" t="s">
        <v>661</v>
      </c>
      <c r="Z161" s="11"/>
      <c r="AA161" s="25" t="s">
        <v>662</v>
      </c>
      <c r="AB161" s="11"/>
      <c r="AC161" s="11"/>
      <c r="AD161" s="11"/>
      <c r="AE161" s="25" t="s">
        <v>663</v>
      </c>
      <c r="AF161" s="11"/>
      <c r="AG161" s="25" t="s">
        <v>331</v>
      </c>
      <c r="AH161" s="11"/>
      <c r="AI161" s="25" t="s">
        <v>68</v>
      </c>
      <c r="AJ161" s="11"/>
      <c r="AK161" s="25" t="s">
        <v>661</v>
      </c>
      <c r="AL161" s="11"/>
      <c r="AM161" s="11"/>
      <c r="AN161" s="25"/>
    </row>
    <row r="162" spans="1:40" ht="9.75" customHeight="1" x14ac:dyDescent="0.25">
      <c r="A162" s="27" t="s">
        <v>74</v>
      </c>
      <c r="B162" s="11"/>
      <c r="C162" s="27" t="s">
        <v>76</v>
      </c>
      <c r="D162" s="11"/>
      <c r="E162" s="27" t="s">
        <v>664</v>
      </c>
      <c r="F162" s="11"/>
      <c r="G162" s="27" t="s">
        <v>264</v>
      </c>
      <c r="H162" s="11"/>
      <c r="I162" s="27" t="s">
        <v>664</v>
      </c>
      <c r="J162" s="11"/>
      <c r="K162" s="27" t="s">
        <v>264</v>
      </c>
      <c r="L162" s="11"/>
      <c r="M162" s="27" t="s">
        <v>665</v>
      </c>
      <c r="N162" s="11"/>
      <c r="O162" s="27" t="s">
        <v>666</v>
      </c>
      <c r="P162" s="11"/>
      <c r="Q162" s="27" t="s">
        <v>610</v>
      </c>
      <c r="R162" s="11"/>
      <c r="S162" s="27" t="s">
        <v>401</v>
      </c>
      <c r="T162" s="11"/>
      <c r="U162" s="27" t="s">
        <v>72</v>
      </c>
      <c r="V162" s="11"/>
      <c r="W162" s="27" t="s">
        <v>53</v>
      </c>
      <c r="X162" s="11"/>
      <c r="Y162" s="27" t="s">
        <v>667</v>
      </c>
      <c r="Z162" s="11"/>
      <c r="AA162" s="27" t="s">
        <v>308</v>
      </c>
      <c r="AB162" s="11"/>
      <c r="AC162" s="27" t="s">
        <v>668</v>
      </c>
      <c r="AD162" s="11"/>
      <c r="AE162" s="27" t="s">
        <v>308</v>
      </c>
      <c r="AF162" s="11"/>
      <c r="AG162" s="27" t="s">
        <v>308</v>
      </c>
      <c r="AH162" s="11"/>
      <c r="AI162" s="27" t="s">
        <v>308</v>
      </c>
      <c r="AJ162" s="11"/>
      <c r="AK162" s="27" t="s">
        <v>669</v>
      </c>
      <c r="AL162" s="11"/>
      <c r="AM162" s="11"/>
      <c r="AN162" s="27" t="s">
        <v>74</v>
      </c>
    </row>
    <row r="163" spans="1:40" ht="8.85" customHeight="1"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25"/>
    </row>
    <row r="164" spans="1:40" ht="8.85" customHeight="1" x14ac:dyDescent="0.25">
      <c r="A164" s="11"/>
      <c r="B164" s="11" t="s">
        <v>130</v>
      </c>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25"/>
    </row>
    <row r="165" spans="1:40" ht="8.85" customHeight="1" x14ac:dyDescent="0.25">
      <c r="A165" s="11">
        <v>51</v>
      </c>
      <c r="B165" s="25"/>
      <c r="C165" s="11" t="s">
        <v>180</v>
      </c>
      <c r="D165" s="11"/>
      <c r="E165" s="74">
        <v>0</v>
      </c>
      <c r="F165" s="11"/>
      <c r="G165" s="74">
        <v>0</v>
      </c>
      <c r="H165" s="11"/>
      <c r="I165" s="74">
        <v>0</v>
      </c>
      <c r="J165" s="11"/>
      <c r="K165" s="74">
        <v>0</v>
      </c>
      <c r="L165" s="11"/>
      <c r="M165" s="74">
        <v>0</v>
      </c>
      <c r="N165" s="11"/>
      <c r="O165" s="74">
        <v>-569698</v>
      </c>
      <c r="P165" s="11"/>
      <c r="Q165" s="74">
        <v>0</v>
      </c>
      <c r="R165" s="11"/>
      <c r="S165" s="74">
        <v>0</v>
      </c>
      <c r="T165" s="11"/>
      <c r="U165" s="74">
        <v>0</v>
      </c>
      <c r="V165" s="11"/>
      <c r="W165" s="74">
        <v>511008</v>
      </c>
      <c r="X165" s="11"/>
      <c r="Y165" s="74">
        <f t="shared" ref="Y165:Y180" si="4">SUM(M165:W165)</f>
        <v>-58690</v>
      </c>
      <c r="Z165" s="11"/>
      <c r="AA165" s="74">
        <v>960</v>
      </c>
      <c r="AB165" s="11"/>
      <c r="AC165" s="74">
        <v>16483</v>
      </c>
      <c r="AD165" s="11"/>
      <c r="AE165" s="74">
        <v>0</v>
      </c>
      <c r="AF165" s="11"/>
      <c r="AG165" s="74">
        <v>0</v>
      </c>
      <c r="AH165" s="11"/>
      <c r="AI165" s="74">
        <f t="shared" ref="AI165:AI180" si="5">SUM(AA165:AG165)</f>
        <v>17443</v>
      </c>
      <c r="AJ165" s="11"/>
      <c r="AK165" s="74">
        <f>(Y165-AI165)</f>
        <v>-76133</v>
      </c>
      <c r="AL165" s="11"/>
      <c r="AM165" s="11"/>
      <c r="AN165" s="25">
        <v>51</v>
      </c>
    </row>
    <row r="166" spans="1:40" ht="8.85" customHeight="1" x14ac:dyDescent="0.25">
      <c r="A166" s="11">
        <v>52</v>
      </c>
      <c r="B166" s="25"/>
      <c r="C166" s="11" t="s">
        <v>181</v>
      </c>
      <c r="D166" s="11"/>
      <c r="E166" s="75">
        <v>0</v>
      </c>
      <c r="F166" s="11"/>
      <c r="G166" s="75">
        <v>0</v>
      </c>
      <c r="H166" s="11"/>
      <c r="I166" s="75">
        <v>0</v>
      </c>
      <c r="J166" s="11"/>
      <c r="K166" s="75">
        <v>0</v>
      </c>
      <c r="L166" s="11"/>
      <c r="M166" s="75">
        <v>3036539</v>
      </c>
      <c r="N166" s="11"/>
      <c r="O166" s="75">
        <v>0</v>
      </c>
      <c r="P166" s="11"/>
      <c r="Q166" s="75">
        <v>0</v>
      </c>
      <c r="R166" s="11"/>
      <c r="S166" s="75">
        <v>0</v>
      </c>
      <c r="T166" s="11"/>
      <c r="U166" s="75">
        <v>0</v>
      </c>
      <c r="V166" s="11"/>
      <c r="W166" s="75">
        <v>17539</v>
      </c>
      <c r="X166" s="11"/>
      <c r="Y166" s="75">
        <f t="shared" si="4"/>
        <v>3054078</v>
      </c>
      <c r="Z166" s="11"/>
      <c r="AA166" s="75">
        <v>2420500</v>
      </c>
      <c r="AB166" s="11"/>
      <c r="AC166" s="75">
        <v>3127317</v>
      </c>
      <c r="AD166" s="11"/>
      <c r="AE166" s="75">
        <v>400020</v>
      </c>
      <c r="AF166" s="11"/>
      <c r="AG166" s="75">
        <v>0</v>
      </c>
      <c r="AH166" s="11"/>
      <c r="AI166" s="75">
        <f t="shared" si="5"/>
        <v>5947837</v>
      </c>
      <c r="AJ166" s="11"/>
      <c r="AK166" s="75">
        <f>(Y166-AI166)</f>
        <v>-2893759</v>
      </c>
      <c r="AL166" s="11"/>
      <c r="AM166" s="11"/>
      <c r="AN166" s="25">
        <v>52</v>
      </c>
    </row>
    <row r="167" spans="1:40" ht="8.85" customHeight="1" x14ac:dyDescent="0.25">
      <c r="A167" s="11">
        <v>53</v>
      </c>
      <c r="B167" s="25"/>
      <c r="C167" s="11" t="s">
        <v>182</v>
      </c>
      <c r="D167" s="11"/>
      <c r="E167" s="75">
        <v>665</v>
      </c>
      <c r="F167" s="11"/>
      <c r="G167" s="75">
        <v>0</v>
      </c>
      <c r="H167" s="11"/>
      <c r="I167" s="75">
        <v>1419566</v>
      </c>
      <c r="J167" s="11"/>
      <c r="K167" s="75">
        <v>0</v>
      </c>
      <c r="L167" s="11"/>
      <c r="M167" s="75">
        <v>11616517</v>
      </c>
      <c r="N167" s="11"/>
      <c r="O167" s="75">
        <v>3114570</v>
      </c>
      <c r="P167" s="11"/>
      <c r="Q167" s="75">
        <v>0</v>
      </c>
      <c r="R167" s="11"/>
      <c r="S167" s="75">
        <v>3789826</v>
      </c>
      <c r="T167" s="11"/>
      <c r="U167" s="75">
        <v>144202</v>
      </c>
      <c r="V167" s="11"/>
      <c r="W167" s="75">
        <v>0</v>
      </c>
      <c r="X167" s="11"/>
      <c r="Y167" s="75">
        <f t="shared" si="4"/>
        <v>18665115</v>
      </c>
      <c r="Z167" s="11"/>
      <c r="AA167" s="75">
        <v>20091525</v>
      </c>
      <c r="AB167" s="11"/>
      <c r="AC167" s="75">
        <v>1983441</v>
      </c>
      <c r="AD167" s="11"/>
      <c r="AE167" s="75">
        <v>36808</v>
      </c>
      <c r="AF167" s="11"/>
      <c r="AG167" s="75">
        <v>205200</v>
      </c>
      <c r="AH167" s="11"/>
      <c r="AI167" s="75">
        <f t="shared" si="5"/>
        <v>22316974</v>
      </c>
      <c r="AJ167" s="11"/>
      <c r="AK167" s="75">
        <f>(Y167-AI167)</f>
        <v>-3651859</v>
      </c>
      <c r="AL167" s="11"/>
      <c r="AM167" s="11"/>
      <c r="AN167" s="25">
        <v>53</v>
      </c>
    </row>
    <row r="168" spans="1:40" ht="8.85" customHeight="1" x14ac:dyDescent="0.25">
      <c r="A168" s="11">
        <v>54</v>
      </c>
      <c r="B168" s="25"/>
      <c r="C168" s="11" t="s">
        <v>183</v>
      </c>
      <c r="D168" s="11"/>
      <c r="E168" s="75">
        <v>0</v>
      </c>
      <c r="F168" s="11"/>
      <c r="G168" s="75">
        <v>0</v>
      </c>
      <c r="H168" s="11"/>
      <c r="I168" s="75">
        <v>0</v>
      </c>
      <c r="J168" s="11"/>
      <c r="K168" s="75">
        <v>0</v>
      </c>
      <c r="L168" s="11"/>
      <c r="M168" s="75">
        <v>2111002</v>
      </c>
      <c r="N168" s="11"/>
      <c r="O168" s="75">
        <v>0</v>
      </c>
      <c r="P168" s="11"/>
      <c r="Q168" s="75">
        <v>0</v>
      </c>
      <c r="R168" s="11"/>
      <c r="S168" s="75">
        <v>0</v>
      </c>
      <c r="T168" s="11"/>
      <c r="U168" s="75">
        <v>0</v>
      </c>
      <c r="V168" s="11"/>
      <c r="W168" s="75">
        <v>40585</v>
      </c>
      <c r="X168" s="11"/>
      <c r="Y168" s="75">
        <f t="shared" si="4"/>
        <v>2151587</v>
      </c>
      <c r="Z168" s="11"/>
      <c r="AA168" s="75">
        <v>2213259</v>
      </c>
      <c r="AB168" s="11"/>
      <c r="AC168" s="75">
        <v>569811</v>
      </c>
      <c r="AD168" s="11"/>
      <c r="AE168" s="75">
        <v>0</v>
      </c>
      <c r="AF168" s="11"/>
      <c r="AG168" s="75">
        <v>0</v>
      </c>
      <c r="AH168" s="11"/>
      <c r="AI168" s="75">
        <f t="shared" si="5"/>
        <v>2783070</v>
      </c>
      <c r="AJ168" s="11"/>
      <c r="AK168" s="75">
        <f>(Y168-AI168)</f>
        <v>-631483</v>
      </c>
      <c r="AL168" s="11"/>
      <c r="AM168" s="11"/>
      <c r="AN168" s="25">
        <v>54</v>
      </c>
    </row>
    <row r="169" spans="1:40" ht="8.85" customHeight="1" x14ac:dyDescent="0.25">
      <c r="A169" s="11">
        <v>55</v>
      </c>
      <c r="B169" s="25"/>
      <c r="C169" s="11" t="s">
        <v>184</v>
      </c>
      <c r="D169" s="11"/>
      <c r="E169" s="75">
        <v>35743</v>
      </c>
      <c r="F169" s="11"/>
      <c r="G169" s="75">
        <v>0</v>
      </c>
      <c r="H169" s="11"/>
      <c r="I169" s="75">
        <v>0</v>
      </c>
      <c r="J169" s="11"/>
      <c r="K169" s="75">
        <v>0</v>
      </c>
      <c r="L169" s="11"/>
      <c r="M169" s="75">
        <v>0</v>
      </c>
      <c r="N169" s="11"/>
      <c r="O169" s="75">
        <v>0</v>
      </c>
      <c r="P169" s="11"/>
      <c r="Q169" s="75">
        <v>0</v>
      </c>
      <c r="R169" s="11"/>
      <c r="S169" s="75">
        <v>0</v>
      </c>
      <c r="T169" s="11"/>
      <c r="U169" s="75">
        <v>0</v>
      </c>
      <c r="V169" s="11"/>
      <c r="W169" s="75">
        <v>0</v>
      </c>
      <c r="X169" s="11"/>
      <c r="Y169" s="75">
        <f t="shared" si="4"/>
        <v>0</v>
      </c>
      <c r="Z169" s="11"/>
      <c r="AA169" s="75">
        <v>0</v>
      </c>
      <c r="AB169" s="11"/>
      <c r="AC169" s="75">
        <v>0</v>
      </c>
      <c r="AD169" s="11"/>
      <c r="AE169" s="75">
        <v>0</v>
      </c>
      <c r="AF169" s="11"/>
      <c r="AG169" s="75">
        <v>0</v>
      </c>
      <c r="AH169" s="11"/>
      <c r="AI169" s="75">
        <f t="shared" si="5"/>
        <v>0</v>
      </c>
      <c r="AJ169" s="11"/>
      <c r="AK169" s="75">
        <f>(Y169-AI169)</f>
        <v>0</v>
      </c>
      <c r="AL169" s="11"/>
      <c r="AM169" s="11"/>
      <c r="AN169" s="25">
        <v>55</v>
      </c>
    </row>
    <row r="170" spans="1:40" ht="8.85" customHeight="1" x14ac:dyDescent="0.25">
      <c r="A170" s="57"/>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88"/>
    </row>
    <row r="171" spans="1:40" ht="8.85" customHeight="1" x14ac:dyDescent="0.25">
      <c r="A171" s="11">
        <v>56</v>
      </c>
      <c r="B171" s="25"/>
      <c r="C171" s="11" t="s">
        <v>185</v>
      </c>
      <c r="D171" s="11"/>
      <c r="E171" s="75">
        <v>0</v>
      </c>
      <c r="F171" s="11"/>
      <c r="G171" s="75">
        <v>0</v>
      </c>
      <c r="H171" s="11"/>
      <c r="I171" s="75">
        <v>0</v>
      </c>
      <c r="J171" s="11"/>
      <c r="K171" s="75">
        <v>0</v>
      </c>
      <c r="L171" s="11"/>
      <c r="M171" s="75">
        <v>0</v>
      </c>
      <c r="N171" s="11"/>
      <c r="O171" s="75">
        <v>0</v>
      </c>
      <c r="P171" s="11"/>
      <c r="Q171" s="75">
        <v>0</v>
      </c>
      <c r="R171" s="11"/>
      <c r="S171" s="75">
        <v>0</v>
      </c>
      <c r="T171" s="11"/>
      <c r="U171" s="75">
        <v>0</v>
      </c>
      <c r="V171" s="11"/>
      <c r="W171" s="75">
        <v>0</v>
      </c>
      <c r="X171" s="11"/>
      <c r="Y171" s="75">
        <f t="shared" si="4"/>
        <v>0</v>
      </c>
      <c r="Z171" s="11"/>
      <c r="AA171" s="75">
        <v>0</v>
      </c>
      <c r="AB171" s="11"/>
      <c r="AC171" s="75">
        <v>0</v>
      </c>
      <c r="AD171" s="11"/>
      <c r="AE171" s="75">
        <v>0</v>
      </c>
      <c r="AF171" s="11"/>
      <c r="AG171" s="75">
        <v>0</v>
      </c>
      <c r="AH171" s="11"/>
      <c r="AI171" s="75">
        <f t="shared" si="5"/>
        <v>0</v>
      </c>
      <c r="AJ171" s="11"/>
      <c r="AK171" s="75">
        <f>(Y171-AI171)</f>
        <v>0</v>
      </c>
      <c r="AL171" s="11"/>
      <c r="AM171" s="11"/>
      <c r="AN171" s="25">
        <v>56</v>
      </c>
    </row>
    <row r="172" spans="1:40" ht="8.85" customHeight="1" x14ac:dyDescent="0.25">
      <c r="A172" s="11">
        <v>57</v>
      </c>
      <c r="B172" s="25"/>
      <c r="C172" s="11" t="s">
        <v>186</v>
      </c>
      <c r="D172" s="11"/>
      <c r="E172" s="75">
        <v>0</v>
      </c>
      <c r="F172" s="11"/>
      <c r="G172" s="75">
        <v>0</v>
      </c>
      <c r="H172" s="11"/>
      <c r="I172" s="75">
        <v>0</v>
      </c>
      <c r="J172" s="11"/>
      <c r="K172" s="75">
        <v>0</v>
      </c>
      <c r="L172" s="11"/>
      <c r="M172" s="75">
        <v>0</v>
      </c>
      <c r="N172" s="11"/>
      <c r="O172" s="75">
        <v>0</v>
      </c>
      <c r="P172" s="11"/>
      <c r="Q172" s="75">
        <v>0</v>
      </c>
      <c r="R172" s="11"/>
      <c r="S172" s="75">
        <v>0</v>
      </c>
      <c r="T172" s="11"/>
      <c r="U172" s="75">
        <v>0</v>
      </c>
      <c r="V172" s="11"/>
      <c r="W172" s="75">
        <v>0</v>
      </c>
      <c r="X172" s="11"/>
      <c r="Y172" s="75">
        <f t="shared" si="4"/>
        <v>0</v>
      </c>
      <c r="Z172" s="11"/>
      <c r="AA172" s="75">
        <v>0</v>
      </c>
      <c r="AB172" s="11"/>
      <c r="AC172" s="75">
        <v>0</v>
      </c>
      <c r="AD172" s="11"/>
      <c r="AE172" s="75">
        <v>0</v>
      </c>
      <c r="AF172" s="11"/>
      <c r="AG172" s="75">
        <v>0</v>
      </c>
      <c r="AH172" s="11"/>
      <c r="AI172" s="75">
        <f t="shared" si="5"/>
        <v>0</v>
      </c>
      <c r="AJ172" s="11"/>
      <c r="AK172" s="75">
        <f>(Y172-AI172)</f>
        <v>0</v>
      </c>
      <c r="AL172" s="11"/>
      <c r="AM172" s="11"/>
      <c r="AN172" s="25">
        <v>57</v>
      </c>
    </row>
    <row r="173" spans="1:40" ht="8.85" customHeight="1" x14ac:dyDescent="0.25">
      <c r="A173" s="11">
        <v>58</v>
      </c>
      <c r="B173" s="25"/>
      <c r="C173" s="11" t="s">
        <v>187</v>
      </c>
      <c r="D173" s="11"/>
      <c r="E173" s="75">
        <v>0</v>
      </c>
      <c r="F173" s="11"/>
      <c r="G173" s="75">
        <v>0</v>
      </c>
      <c r="H173" s="11"/>
      <c r="I173" s="75">
        <v>109900</v>
      </c>
      <c r="J173" s="11"/>
      <c r="K173" s="75">
        <v>0</v>
      </c>
      <c r="L173" s="11"/>
      <c r="M173" s="75">
        <v>0</v>
      </c>
      <c r="N173" s="11"/>
      <c r="O173" s="75">
        <v>0</v>
      </c>
      <c r="P173" s="11"/>
      <c r="Q173" s="75">
        <v>0</v>
      </c>
      <c r="R173" s="11"/>
      <c r="S173" s="75">
        <v>0</v>
      </c>
      <c r="T173" s="11"/>
      <c r="U173" s="75">
        <v>0</v>
      </c>
      <c r="V173" s="11"/>
      <c r="W173" s="75">
        <v>0</v>
      </c>
      <c r="X173" s="11"/>
      <c r="Y173" s="75">
        <f t="shared" si="4"/>
        <v>0</v>
      </c>
      <c r="Z173" s="11"/>
      <c r="AA173" s="75">
        <v>0</v>
      </c>
      <c r="AB173" s="11"/>
      <c r="AC173" s="75">
        <v>0</v>
      </c>
      <c r="AD173" s="11"/>
      <c r="AE173" s="75">
        <v>0</v>
      </c>
      <c r="AF173" s="11"/>
      <c r="AG173" s="75">
        <v>0</v>
      </c>
      <c r="AH173" s="11"/>
      <c r="AI173" s="75">
        <f t="shared" si="5"/>
        <v>0</v>
      </c>
      <c r="AJ173" s="11"/>
      <c r="AK173" s="75">
        <f>(Y173-AI173)</f>
        <v>0</v>
      </c>
      <c r="AL173" s="11"/>
      <c r="AM173" s="11"/>
      <c r="AN173" s="25">
        <v>58</v>
      </c>
    </row>
    <row r="174" spans="1:40" ht="8.85" customHeight="1" x14ac:dyDescent="0.25">
      <c r="A174" s="11">
        <v>59</v>
      </c>
      <c r="B174" s="25"/>
      <c r="C174" s="11" t="s">
        <v>188</v>
      </c>
      <c r="D174" s="11"/>
      <c r="E174" s="75">
        <v>0</v>
      </c>
      <c r="F174" s="11"/>
      <c r="G174" s="75">
        <v>0</v>
      </c>
      <c r="H174" s="11"/>
      <c r="I174" s="75">
        <v>0</v>
      </c>
      <c r="J174" s="11"/>
      <c r="K174" s="75">
        <v>0</v>
      </c>
      <c r="L174" s="11"/>
      <c r="M174" s="75">
        <v>199227</v>
      </c>
      <c r="N174" s="11"/>
      <c r="O174" s="75">
        <v>0</v>
      </c>
      <c r="P174" s="11"/>
      <c r="Q174" s="75">
        <v>0</v>
      </c>
      <c r="R174" s="11"/>
      <c r="S174" s="75">
        <v>10870</v>
      </c>
      <c r="T174" s="11"/>
      <c r="U174" s="75">
        <v>0</v>
      </c>
      <c r="V174" s="11"/>
      <c r="W174" s="75">
        <v>0</v>
      </c>
      <c r="X174" s="11"/>
      <c r="Y174" s="75">
        <f t="shared" si="4"/>
        <v>210097</v>
      </c>
      <c r="Z174" s="11"/>
      <c r="AA174" s="75">
        <v>229548</v>
      </c>
      <c r="AB174" s="11"/>
      <c r="AC174" s="75">
        <v>0</v>
      </c>
      <c r="AD174" s="11"/>
      <c r="AE174" s="75">
        <v>0</v>
      </c>
      <c r="AF174" s="11"/>
      <c r="AG174" s="75">
        <v>0</v>
      </c>
      <c r="AH174" s="11"/>
      <c r="AI174" s="75">
        <f t="shared" si="5"/>
        <v>229548</v>
      </c>
      <c r="AJ174" s="11"/>
      <c r="AK174" s="75">
        <f>(Y174-AI174)</f>
        <v>-19451</v>
      </c>
      <c r="AL174" s="11"/>
      <c r="AM174" s="11"/>
      <c r="AN174" s="25">
        <v>59</v>
      </c>
    </row>
    <row r="175" spans="1:40" ht="8.85" customHeight="1" x14ac:dyDescent="0.25">
      <c r="A175" s="11">
        <v>60</v>
      </c>
      <c r="B175" s="25"/>
      <c r="C175" s="11" t="s">
        <v>189</v>
      </c>
      <c r="D175" s="11"/>
      <c r="E175" s="75">
        <v>0</v>
      </c>
      <c r="F175" s="11"/>
      <c r="G175" s="75">
        <v>0</v>
      </c>
      <c r="H175" s="11"/>
      <c r="I175" s="75">
        <v>69200</v>
      </c>
      <c r="J175" s="11"/>
      <c r="K175" s="75">
        <v>0</v>
      </c>
      <c r="L175" s="11"/>
      <c r="M175" s="75">
        <v>3501472</v>
      </c>
      <c r="N175" s="11"/>
      <c r="O175" s="75">
        <v>0</v>
      </c>
      <c r="P175" s="11"/>
      <c r="Q175" s="75">
        <v>0</v>
      </c>
      <c r="R175" s="11"/>
      <c r="S175" s="75">
        <v>0</v>
      </c>
      <c r="T175" s="11"/>
      <c r="U175" s="75">
        <v>0</v>
      </c>
      <c r="V175" s="11"/>
      <c r="W175" s="75">
        <v>196761</v>
      </c>
      <c r="X175" s="11"/>
      <c r="Y175" s="75">
        <f t="shared" si="4"/>
        <v>3698233</v>
      </c>
      <c r="Z175" s="11"/>
      <c r="AA175" s="75">
        <v>3114303</v>
      </c>
      <c r="AB175" s="11"/>
      <c r="AC175" s="75">
        <v>878336</v>
      </c>
      <c r="AD175" s="11"/>
      <c r="AE175" s="75">
        <v>129766</v>
      </c>
      <c r="AF175" s="11"/>
      <c r="AG175" s="75">
        <v>107880</v>
      </c>
      <c r="AH175" s="11"/>
      <c r="AI175" s="75">
        <f t="shared" si="5"/>
        <v>4230285</v>
      </c>
      <c r="AJ175" s="11"/>
      <c r="AK175" s="75">
        <f>(Y175-AI175)</f>
        <v>-532052</v>
      </c>
      <c r="AL175" s="11"/>
      <c r="AM175" s="11"/>
      <c r="AN175" s="25">
        <v>60</v>
      </c>
    </row>
    <row r="176" spans="1:40" ht="8.85" customHeight="1" x14ac:dyDescent="0.25">
      <c r="A176" s="57"/>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88"/>
    </row>
    <row r="177" spans="1:40" ht="8.85" customHeight="1" x14ac:dyDescent="0.25">
      <c r="A177" s="11">
        <v>61</v>
      </c>
      <c r="B177" s="25"/>
      <c r="C177" s="11" t="s">
        <v>190</v>
      </c>
      <c r="D177" s="11"/>
      <c r="E177" s="75">
        <v>0</v>
      </c>
      <c r="F177" s="11"/>
      <c r="G177" s="75">
        <v>0</v>
      </c>
      <c r="H177" s="11"/>
      <c r="I177" s="75">
        <v>318812</v>
      </c>
      <c r="J177" s="11"/>
      <c r="K177" s="75">
        <v>0</v>
      </c>
      <c r="L177" s="11"/>
      <c r="M177" s="75">
        <v>555359</v>
      </c>
      <c r="N177" s="11"/>
      <c r="O177" s="75">
        <v>290421</v>
      </c>
      <c r="P177" s="11"/>
      <c r="Q177" s="75">
        <v>0</v>
      </c>
      <c r="R177" s="11"/>
      <c r="S177" s="75">
        <v>0</v>
      </c>
      <c r="T177" s="11"/>
      <c r="U177" s="75">
        <v>0</v>
      </c>
      <c r="V177" s="11"/>
      <c r="W177" s="75">
        <v>0</v>
      </c>
      <c r="X177" s="11"/>
      <c r="Y177" s="75">
        <f t="shared" si="4"/>
        <v>845780</v>
      </c>
      <c r="Z177" s="11"/>
      <c r="AA177" s="75">
        <v>451248</v>
      </c>
      <c r="AB177" s="11"/>
      <c r="AC177" s="75">
        <v>450454</v>
      </c>
      <c r="AD177" s="11"/>
      <c r="AE177" s="75">
        <v>46741</v>
      </c>
      <c r="AF177" s="11"/>
      <c r="AG177" s="75">
        <v>0</v>
      </c>
      <c r="AH177" s="11"/>
      <c r="AI177" s="75">
        <f t="shared" si="5"/>
        <v>948443</v>
      </c>
      <c r="AJ177" s="11"/>
      <c r="AK177" s="75">
        <f>(Y177-AI177)</f>
        <v>-102663</v>
      </c>
      <c r="AL177" s="11"/>
      <c r="AM177" s="11"/>
      <c r="AN177" s="25">
        <v>61</v>
      </c>
    </row>
    <row r="178" spans="1:40" ht="8.85" customHeight="1" x14ac:dyDescent="0.25">
      <c r="A178" s="11">
        <v>62</v>
      </c>
      <c r="B178" s="25"/>
      <c r="C178" s="11" t="s">
        <v>191</v>
      </c>
      <c r="D178" s="11"/>
      <c r="E178" s="75">
        <v>0</v>
      </c>
      <c r="F178" s="11"/>
      <c r="G178" s="75">
        <v>0</v>
      </c>
      <c r="H178" s="11"/>
      <c r="I178" s="75">
        <v>0</v>
      </c>
      <c r="J178" s="11"/>
      <c r="K178" s="75">
        <v>0</v>
      </c>
      <c r="L178" s="11"/>
      <c r="M178" s="75">
        <v>3662783</v>
      </c>
      <c r="N178" s="11"/>
      <c r="O178" s="75">
        <v>0</v>
      </c>
      <c r="P178" s="11"/>
      <c r="Q178" s="75">
        <v>0</v>
      </c>
      <c r="R178" s="11"/>
      <c r="S178" s="75">
        <v>46304</v>
      </c>
      <c r="T178" s="11"/>
      <c r="U178" s="75">
        <v>222682</v>
      </c>
      <c r="V178" s="11"/>
      <c r="W178" s="75">
        <v>2159406</v>
      </c>
      <c r="X178" s="11"/>
      <c r="Y178" s="75">
        <f t="shared" si="4"/>
        <v>6091175</v>
      </c>
      <c r="Z178" s="11"/>
      <c r="AA178" s="75">
        <v>2808061</v>
      </c>
      <c r="AB178" s="11"/>
      <c r="AC178" s="75">
        <v>1545329</v>
      </c>
      <c r="AD178" s="11"/>
      <c r="AE178" s="75">
        <v>539342</v>
      </c>
      <c r="AF178" s="11"/>
      <c r="AG178" s="75">
        <v>351933</v>
      </c>
      <c r="AH178" s="11"/>
      <c r="AI178" s="75">
        <f t="shared" si="5"/>
        <v>5244665</v>
      </c>
      <c r="AJ178" s="11"/>
      <c r="AK178" s="75">
        <f>(Y178-AI178)</f>
        <v>846510</v>
      </c>
      <c r="AL178" s="11"/>
      <c r="AM178" s="11"/>
      <c r="AN178" s="25">
        <v>62</v>
      </c>
    </row>
    <row r="179" spans="1:40" ht="8.85" customHeight="1" x14ac:dyDescent="0.25">
      <c r="A179" s="11">
        <v>63</v>
      </c>
      <c r="B179" s="25"/>
      <c r="C179" s="11" t="s">
        <v>192</v>
      </c>
      <c r="D179" s="11"/>
      <c r="E179" s="75">
        <v>0</v>
      </c>
      <c r="F179" s="11"/>
      <c r="G179" s="75">
        <v>0</v>
      </c>
      <c r="H179" s="11"/>
      <c r="I179" s="75">
        <v>0</v>
      </c>
      <c r="J179" s="11"/>
      <c r="K179" s="75">
        <v>0</v>
      </c>
      <c r="L179" s="11"/>
      <c r="M179" s="75">
        <v>187630</v>
      </c>
      <c r="N179" s="11"/>
      <c r="O179" s="75">
        <v>-3863</v>
      </c>
      <c r="P179" s="11"/>
      <c r="Q179" s="75">
        <v>0</v>
      </c>
      <c r="R179" s="11"/>
      <c r="S179" s="75">
        <v>0</v>
      </c>
      <c r="T179" s="11"/>
      <c r="U179" s="75">
        <v>0</v>
      </c>
      <c r="V179" s="11"/>
      <c r="W179" s="75">
        <v>0</v>
      </c>
      <c r="X179" s="11"/>
      <c r="Y179" s="75">
        <f t="shared" si="4"/>
        <v>183767</v>
      </c>
      <c r="Z179" s="11"/>
      <c r="AA179" s="75">
        <v>190741</v>
      </c>
      <c r="AB179" s="11"/>
      <c r="AC179" s="75">
        <v>1887</v>
      </c>
      <c r="AD179" s="11"/>
      <c r="AE179" s="75">
        <v>0</v>
      </c>
      <c r="AF179" s="11"/>
      <c r="AG179" s="75">
        <v>0</v>
      </c>
      <c r="AH179" s="11"/>
      <c r="AI179" s="75">
        <f t="shared" si="5"/>
        <v>192628</v>
      </c>
      <c r="AJ179" s="11"/>
      <c r="AK179" s="75">
        <f>(Y179-AI179)</f>
        <v>-8861</v>
      </c>
      <c r="AL179" s="11"/>
      <c r="AM179" s="11"/>
      <c r="AN179" s="25">
        <v>63</v>
      </c>
    </row>
    <row r="180" spans="1:40" ht="8.85" customHeight="1" x14ac:dyDescent="0.25">
      <c r="A180" s="11">
        <v>64</v>
      </c>
      <c r="B180" s="25"/>
      <c r="C180" s="11" t="s">
        <v>193</v>
      </c>
      <c r="D180" s="11"/>
      <c r="E180" s="75">
        <v>0</v>
      </c>
      <c r="F180" s="11"/>
      <c r="G180" s="75">
        <v>0</v>
      </c>
      <c r="H180" s="11"/>
      <c r="I180" s="75">
        <v>0</v>
      </c>
      <c r="J180" s="11"/>
      <c r="K180" s="75">
        <v>0</v>
      </c>
      <c r="L180" s="11"/>
      <c r="M180" s="75">
        <v>460028</v>
      </c>
      <c r="N180" s="11"/>
      <c r="O180" s="75">
        <v>434826</v>
      </c>
      <c r="P180" s="11"/>
      <c r="Q180" s="75">
        <v>0</v>
      </c>
      <c r="R180" s="11"/>
      <c r="S180" s="75">
        <v>0</v>
      </c>
      <c r="T180" s="11"/>
      <c r="U180" s="75">
        <v>0</v>
      </c>
      <c r="V180" s="11"/>
      <c r="W180" s="75">
        <v>20471</v>
      </c>
      <c r="X180" s="11"/>
      <c r="Y180" s="75">
        <f t="shared" si="4"/>
        <v>915325</v>
      </c>
      <c r="Z180" s="11"/>
      <c r="AA180" s="75">
        <v>732838</v>
      </c>
      <c r="AB180" s="11"/>
      <c r="AC180" s="75">
        <v>278712</v>
      </c>
      <c r="AD180" s="11"/>
      <c r="AE180" s="75">
        <v>84527</v>
      </c>
      <c r="AF180" s="11"/>
      <c r="AG180" s="75">
        <v>0</v>
      </c>
      <c r="AH180" s="11"/>
      <c r="AI180" s="75">
        <f t="shared" si="5"/>
        <v>1096077</v>
      </c>
      <c r="AJ180" s="11"/>
      <c r="AK180" s="75">
        <f>(Y180-AI180)</f>
        <v>-180752</v>
      </c>
      <c r="AL180" s="11"/>
      <c r="AM180" s="11"/>
      <c r="AN180" s="25">
        <v>64</v>
      </c>
    </row>
    <row r="181" spans="1:40" ht="8.85" customHeight="1" x14ac:dyDescent="0.25">
      <c r="A181" s="11">
        <v>65</v>
      </c>
      <c r="B181" s="25"/>
      <c r="C181" s="11" t="s">
        <v>194</v>
      </c>
      <c r="D181" s="11"/>
      <c r="E181" s="75">
        <v>0</v>
      </c>
      <c r="F181" s="11"/>
      <c r="G181" s="75">
        <v>0</v>
      </c>
      <c r="H181" s="11"/>
      <c r="I181" s="75">
        <v>0</v>
      </c>
      <c r="J181" s="11"/>
      <c r="K181" s="75">
        <v>0</v>
      </c>
      <c r="L181" s="11"/>
      <c r="M181" s="75">
        <v>0</v>
      </c>
      <c r="N181" s="11"/>
      <c r="O181" s="75">
        <v>0</v>
      </c>
      <c r="P181" s="11"/>
      <c r="Q181" s="75">
        <v>0</v>
      </c>
      <c r="R181" s="11"/>
      <c r="S181" s="75">
        <v>0</v>
      </c>
      <c r="T181" s="11"/>
      <c r="U181" s="75">
        <v>0</v>
      </c>
      <c r="V181" s="11"/>
      <c r="W181" s="75">
        <v>0</v>
      </c>
      <c r="X181" s="11"/>
      <c r="Y181" s="75">
        <f>SUM(M181:W181)</f>
        <v>0</v>
      </c>
      <c r="Z181" s="11"/>
      <c r="AA181" s="75">
        <v>0</v>
      </c>
      <c r="AB181" s="11"/>
      <c r="AC181" s="75">
        <v>0</v>
      </c>
      <c r="AD181" s="11"/>
      <c r="AE181" s="75">
        <v>0</v>
      </c>
      <c r="AF181" s="11"/>
      <c r="AG181" s="75">
        <v>0</v>
      </c>
      <c r="AH181" s="11"/>
      <c r="AI181" s="75">
        <f>SUM(AA181:AG181)</f>
        <v>0</v>
      </c>
      <c r="AJ181" s="11"/>
      <c r="AK181" s="75">
        <f>(Y181-AI181)</f>
        <v>0</v>
      </c>
      <c r="AL181" s="11"/>
      <c r="AM181" s="11"/>
      <c r="AN181" s="25">
        <v>65</v>
      </c>
    </row>
    <row r="182" spans="1:40" ht="8.85" customHeight="1" x14ac:dyDescent="0.25">
      <c r="A182" s="57"/>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88"/>
    </row>
    <row r="183" spans="1:40" ht="8.85" customHeight="1" x14ac:dyDescent="0.25">
      <c r="A183" s="11">
        <v>66</v>
      </c>
      <c r="B183" s="25"/>
      <c r="C183" s="11" t="s">
        <v>195</v>
      </c>
      <c r="D183" s="11"/>
      <c r="E183" s="75">
        <v>0</v>
      </c>
      <c r="F183" s="11"/>
      <c r="G183" s="75">
        <v>0</v>
      </c>
      <c r="H183" s="11"/>
      <c r="I183" s="75">
        <v>0</v>
      </c>
      <c r="J183" s="11"/>
      <c r="K183" s="75">
        <v>0</v>
      </c>
      <c r="L183" s="11"/>
      <c r="M183" s="75">
        <v>276484</v>
      </c>
      <c r="N183" s="11"/>
      <c r="O183" s="75">
        <v>0</v>
      </c>
      <c r="P183" s="11"/>
      <c r="Q183" s="75">
        <v>0</v>
      </c>
      <c r="R183" s="11"/>
      <c r="S183" s="75">
        <v>66462</v>
      </c>
      <c r="T183" s="11"/>
      <c r="U183" s="75">
        <v>0</v>
      </c>
      <c r="V183" s="11"/>
      <c r="W183" s="75">
        <v>19102</v>
      </c>
      <c r="X183" s="11"/>
      <c r="Y183" s="75">
        <f>SUM(M183:W183)</f>
        <v>362048</v>
      </c>
      <c r="Z183" s="11"/>
      <c r="AA183" s="75">
        <v>369618</v>
      </c>
      <c r="AB183" s="11"/>
      <c r="AC183" s="75">
        <v>394445</v>
      </c>
      <c r="AD183" s="11"/>
      <c r="AE183" s="75">
        <v>0</v>
      </c>
      <c r="AF183" s="11"/>
      <c r="AG183" s="75">
        <v>0</v>
      </c>
      <c r="AH183" s="11"/>
      <c r="AI183" s="75">
        <f>SUM(AA183:AG183)</f>
        <v>764063</v>
      </c>
      <c r="AJ183" s="11"/>
      <c r="AK183" s="75">
        <f>(Y183-AI183)</f>
        <v>-402015</v>
      </c>
      <c r="AL183" s="11"/>
      <c r="AM183" s="11"/>
      <c r="AN183" s="25">
        <v>66</v>
      </c>
    </row>
    <row r="184" spans="1:40" ht="8.85" customHeight="1" x14ac:dyDescent="0.25">
      <c r="A184" s="11">
        <v>67</v>
      </c>
      <c r="B184" s="25"/>
      <c r="C184" s="11" t="s">
        <v>196</v>
      </c>
      <c r="D184" s="11"/>
      <c r="E184" s="75">
        <v>0</v>
      </c>
      <c r="F184" s="11"/>
      <c r="G184" s="75">
        <v>0</v>
      </c>
      <c r="H184" s="11"/>
      <c r="I184" s="75">
        <v>89600</v>
      </c>
      <c r="J184" s="11"/>
      <c r="K184" s="75">
        <v>0</v>
      </c>
      <c r="L184" s="11"/>
      <c r="M184" s="75">
        <v>0</v>
      </c>
      <c r="N184" s="11"/>
      <c r="O184" s="75">
        <v>0</v>
      </c>
      <c r="P184" s="11"/>
      <c r="Q184" s="75">
        <v>0</v>
      </c>
      <c r="R184" s="11"/>
      <c r="S184" s="75">
        <v>0</v>
      </c>
      <c r="T184" s="11"/>
      <c r="U184" s="75">
        <v>0</v>
      </c>
      <c r="V184" s="11"/>
      <c r="W184" s="75">
        <v>0</v>
      </c>
      <c r="X184" s="11"/>
      <c r="Y184" s="75">
        <f>SUM(M184:W184)</f>
        <v>0</v>
      </c>
      <c r="Z184" s="11"/>
      <c r="AA184" s="75">
        <v>0</v>
      </c>
      <c r="AB184" s="11"/>
      <c r="AC184" s="75">
        <v>0</v>
      </c>
      <c r="AD184" s="11"/>
      <c r="AE184" s="75">
        <v>0</v>
      </c>
      <c r="AF184" s="11"/>
      <c r="AG184" s="75">
        <v>0</v>
      </c>
      <c r="AH184" s="11"/>
      <c r="AI184" s="75">
        <f>SUM(AA184:AG184)</f>
        <v>0</v>
      </c>
      <c r="AJ184" s="11"/>
      <c r="AK184" s="75">
        <f>(Y184-AI184)</f>
        <v>0</v>
      </c>
      <c r="AL184" s="11"/>
      <c r="AM184" s="11"/>
      <c r="AN184" s="25">
        <v>67</v>
      </c>
    </row>
    <row r="185" spans="1:40" ht="8.85" customHeight="1" x14ac:dyDescent="0.25">
      <c r="A185" s="11">
        <v>68</v>
      </c>
      <c r="B185" s="25"/>
      <c r="C185" s="11" t="s">
        <v>197</v>
      </c>
      <c r="D185" s="11"/>
      <c r="E185" s="75">
        <v>0</v>
      </c>
      <c r="F185" s="11"/>
      <c r="G185" s="75">
        <v>0</v>
      </c>
      <c r="H185" s="11"/>
      <c r="I185" s="75">
        <v>0</v>
      </c>
      <c r="J185" s="11"/>
      <c r="K185" s="75">
        <v>0</v>
      </c>
      <c r="L185" s="11"/>
      <c r="M185" s="75">
        <v>98902</v>
      </c>
      <c r="N185" s="11"/>
      <c r="O185" s="75">
        <v>194349</v>
      </c>
      <c r="P185" s="11"/>
      <c r="Q185" s="75">
        <v>591</v>
      </c>
      <c r="R185" s="11"/>
      <c r="S185" s="75">
        <v>0</v>
      </c>
      <c r="T185" s="11"/>
      <c r="U185" s="75">
        <v>0</v>
      </c>
      <c r="V185" s="11"/>
      <c r="W185" s="75">
        <v>0</v>
      </c>
      <c r="X185" s="11"/>
      <c r="Y185" s="75">
        <f>SUM(M185:W185)</f>
        <v>293842</v>
      </c>
      <c r="Z185" s="11"/>
      <c r="AA185" s="75">
        <v>99692</v>
      </c>
      <c r="AB185" s="11"/>
      <c r="AC185" s="75">
        <v>126338</v>
      </c>
      <c r="AD185" s="11"/>
      <c r="AE185" s="75">
        <v>134221</v>
      </c>
      <c r="AF185" s="11"/>
      <c r="AG185" s="75">
        <v>0</v>
      </c>
      <c r="AH185" s="11"/>
      <c r="AI185" s="75">
        <f>SUM(AA185:AG185)</f>
        <v>360251</v>
      </c>
      <c r="AJ185" s="11"/>
      <c r="AK185" s="75">
        <f>(Y185-AI185)</f>
        <v>-66409</v>
      </c>
      <c r="AL185" s="11"/>
      <c r="AM185" s="11"/>
      <c r="AN185" s="25">
        <v>68</v>
      </c>
    </row>
    <row r="186" spans="1:40" ht="8.85" customHeight="1" x14ac:dyDescent="0.25">
      <c r="A186" s="11">
        <v>69</v>
      </c>
      <c r="B186" s="25"/>
      <c r="C186" s="11" t="s">
        <v>198</v>
      </c>
      <c r="D186" s="11"/>
      <c r="E186" s="75">
        <v>0</v>
      </c>
      <c r="F186" s="11"/>
      <c r="G186" s="75">
        <v>0</v>
      </c>
      <c r="H186" s="11"/>
      <c r="I186" s="75">
        <v>81939</v>
      </c>
      <c r="J186" s="11"/>
      <c r="K186" s="75">
        <v>0</v>
      </c>
      <c r="L186" s="11"/>
      <c r="M186" s="75">
        <v>2770360</v>
      </c>
      <c r="N186" s="11"/>
      <c r="O186" s="75">
        <v>0</v>
      </c>
      <c r="P186" s="11"/>
      <c r="Q186" s="75">
        <v>0</v>
      </c>
      <c r="R186" s="11"/>
      <c r="S186" s="75">
        <v>0</v>
      </c>
      <c r="T186" s="11"/>
      <c r="U186" s="75">
        <v>0</v>
      </c>
      <c r="V186" s="11"/>
      <c r="W186" s="75">
        <v>28940</v>
      </c>
      <c r="X186" s="11"/>
      <c r="Y186" s="75">
        <f>SUM(M186:W186)</f>
        <v>2799300</v>
      </c>
      <c r="Z186" s="11"/>
      <c r="AA186" s="75">
        <v>2289554</v>
      </c>
      <c r="AB186" s="11"/>
      <c r="AC186" s="75">
        <v>791937</v>
      </c>
      <c r="AD186" s="11"/>
      <c r="AE186" s="75">
        <v>3000</v>
      </c>
      <c r="AF186" s="11"/>
      <c r="AG186" s="75">
        <v>0</v>
      </c>
      <c r="AH186" s="11"/>
      <c r="AI186" s="75">
        <f>SUM(AA186:AG186)</f>
        <v>3084491</v>
      </c>
      <c r="AJ186" s="11"/>
      <c r="AK186" s="75">
        <f>(Y186-AI186)</f>
        <v>-285191</v>
      </c>
      <c r="AL186" s="11"/>
      <c r="AM186" s="11"/>
      <c r="AN186" s="25">
        <v>69</v>
      </c>
    </row>
    <row r="187" spans="1:40" ht="8.85" customHeight="1" x14ac:dyDescent="0.25">
      <c r="A187" s="11">
        <v>70</v>
      </c>
      <c r="B187" s="25"/>
      <c r="C187" s="11" t="s">
        <v>199</v>
      </c>
      <c r="D187" s="11"/>
      <c r="E187" s="75">
        <v>0</v>
      </c>
      <c r="F187" s="11"/>
      <c r="G187" s="75">
        <v>0</v>
      </c>
      <c r="H187" s="11"/>
      <c r="I187" s="75">
        <v>0</v>
      </c>
      <c r="J187" s="11"/>
      <c r="K187" s="75">
        <v>0</v>
      </c>
      <c r="L187" s="11"/>
      <c r="M187" s="75">
        <v>326205</v>
      </c>
      <c r="N187" s="11"/>
      <c r="O187" s="75">
        <v>2445094</v>
      </c>
      <c r="P187" s="11"/>
      <c r="Q187" s="75">
        <v>0</v>
      </c>
      <c r="R187" s="11"/>
      <c r="S187" s="75">
        <v>0</v>
      </c>
      <c r="T187" s="11"/>
      <c r="U187" s="75">
        <v>0</v>
      </c>
      <c r="V187" s="11"/>
      <c r="W187" s="75">
        <v>168089</v>
      </c>
      <c r="X187" s="11"/>
      <c r="Y187" s="75">
        <f>SUM(M187:W187)</f>
        <v>2939388</v>
      </c>
      <c r="Z187" s="11"/>
      <c r="AA187" s="75">
        <v>1136763</v>
      </c>
      <c r="AB187" s="11"/>
      <c r="AC187" s="75">
        <v>491393</v>
      </c>
      <c r="AD187" s="11"/>
      <c r="AE187" s="75">
        <v>879531</v>
      </c>
      <c r="AF187" s="11"/>
      <c r="AG187" s="75">
        <v>77194</v>
      </c>
      <c r="AH187" s="11"/>
      <c r="AI187" s="75">
        <f>SUM(AA187:AG187)</f>
        <v>2584881</v>
      </c>
      <c r="AJ187" s="11"/>
      <c r="AK187" s="75">
        <f>(Y187-AI187)</f>
        <v>354507</v>
      </c>
      <c r="AL187" s="11"/>
      <c r="AM187" s="11"/>
      <c r="AN187" s="25">
        <v>70</v>
      </c>
    </row>
    <row r="188" spans="1:40" ht="8.85" customHeight="1" x14ac:dyDescent="0.25">
      <c r="A188" s="57"/>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88"/>
    </row>
    <row r="189" spans="1:40" ht="8.85" customHeight="1" x14ac:dyDescent="0.25">
      <c r="A189" s="11">
        <v>71</v>
      </c>
      <c r="B189" s="25"/>
      <c r="C189" s="11" t="s">
        <v>200</v>
      </c>
      <c r="D189" s="11"/>
      <c r="E189" s="75">
        <v>0</v>
      </c>
      <c r="F189" s="11"/>
      <c r="G189" s="75">
        <v>0</v>
      </c>
      <c r="H189" s="11"/>
      <c r="I189" s="75">
        <v>0</v>
      </c>
      <c r="J189" s="11"/>
      <c r="K189" s="75">
        <v>0</v>
      </c>
      <c r="L189" s="11"/>
      <c r="M189" s="75">
        <v>2602</v>
      </c>
      <c r="N189" s="11"/>
      <c r="O189" s="75">
        <v>0</v>
      </c>
      <c r="P189" s="11"/>
      <c r="Q189" s="75">
        <v>0</v>
      </c>
      <c r="R189" s="11"/>
      <c r="S189" s="75">
        <v>0</v>
      </c>
      <c r="T189" s="11"/>
      <c r="U189" s="75">
        <v>0</v>
      </c>
      <c r="V189" s="11"/>
      <c r="W189" s="75">
        <v>0</v>
      </c>
      <c r="X189" s="11"/>
      <c r="Y189" s="75">
        <f>SUM(M189:W189)</f>
        <v>2602</v>
      </c>
      <c r="Z189" s="11"/>
      <c r="AA189" s="75">
        <v>2628</v>
      </c>
      <c r="AB189" s="11"/>
      <c r="AC189" s="75">
        <v>86965</v>
      </c>
      <c r="AD189" s="11"/>
      <c r="AE189" s="75">
        <v>141085</v>
      </c>
      <c r="AF189" s="11"/>
      <c r="AG189" s="75">
        <v>0</v>
      </c>
      <c r="AH189" s="11"/>
      <c r="AI189" s="75">
        <f>SUM(AA189:AG189)</f>
        <v>230678</v>
      </c>
      <c r="AJ189" s="11"/>
      <c r="AK189" s="75">
        <f>(Y189-AI189)</f>
        <v>-228076</v>
      </c>
      <c r="AL189" s="11"/>
      <c r="AM189" s="11"/>
      <c r="AN189" s="25">
        <v>71</v>
      </c>
    </row>
    <row r="190" spans="1:40" ht="8.85" customHeight="1" x14ac:dyDescent="0.25">
      <c r="A190" s="11">
        <v>72</v>
      </c>
      <c r="B190" s="25"/>
      <c r="C190" s="11" t="s">
        <v>201</v>
      </c>
      <c r="D190" s="11"/>
      <c r="E190" s="75">
        <v>0</v>
      </c>
      <c r="F190" s="11"/>
      <c r="G190" s="75">
        <v>0</v>
      </c>
      <c r="H190" s="11"/>
      <c r="I190" s="75">
        <v>316650</v>
      </c>
      <c r="J190" s="11"/>
      <c r="K190" s="75">
        <v>0</v>
      </c>
      <c r="L190" s="11"/>
      <c r="M190" s="75">
        <v>5320514</v>
      </c>
      <c r="N190" s="11"/>
      <c r="O190" s="75">
        <v>149805</v>
      </c>
      <c r="P190" s="11"/>
      <c r="Q190" s="75">
        <v>0</v>
      </c>
      <c r="R190" s="11"/>
      <c r="S190" s="75">
        <v>0</v>
      </c>
      <c r="T190" s="11"/>
      <c r="U190" s="75">
        <v>0</v>
      </c>
      <c r="V190" s="11"/>
      <c r="W190" s="75">
        <v>559356</v>
      </c>
      <c r="X190" s="11"/>
      <c r="Y190" s="75">
        <f>SUM(M190:W190)</f>
        <v>6029675</v>
      </c>
      <c r="Z190" s="11"/>
      <c r="AA190" s="75">
        <v>3848362</v>
      </c>
      <c r="AB190" s="11"/>
      <c r="AC190" s="75">
        <v>788044</v>
      </c>
      <c r="AD190" s="11"/>
      <c r="AE190" s="75">
        <v>177709</v>
      </c>
      <c r="AF190" s="11"/>
      <c r="AG190" s="75">
        <v>0</v>
      </c>
      <c r="AH190" s="11"/>
      <c r="AI190" s="75">
        <f>SUM(AA190:AG190)</f>
        <v>4814115</v>
      </c>
      <c r="AJ190" s="11"/>
      <c r="AK190" s="75">
        <f>(Y190-AI190)</f>
        <v>1215560</v>
      </c>
      <c r="AL190" s="11"/>
      <c r="AM190" s="11"/>
      <c r="AN190" s="25">
        <v>72</v>
      </c>
    </row>
    <row r="191" spans="1:40" ht="8.85" customHeight="1" x14ac:dyDescent="0.25">
      <c r="A191" s="11">
        <v>73</v>
      </c>
      <c r="B191" s="25"/>
      <c r="C191" s="11" t="s">
        <v>202</v>
      </c>
      <c r="D191" s="11"/>
      <c r="E191" s="75">
        <v>0</v>
      </c>
      <c r="F191" s="11"/>
      <c r="G191" s="75">
        <v>0</v>
      </c>
      <c r="H191" s="11"/>
      <c r="I191" s="75">
        <v>1374000</v>
      </c>
      <c r="J191" s="11"/>
      <c r="K191" s="75">
        <v>0</v>
      </c>
      <c r="L191" s="11"/>
      <c r="M191" s="75">
        <v>0</v>
      </c>
      <c r="N191" s="11"/>
      <c r="O191" s="75">
        <v>0</v>
      </c>
      <c r="P191" s="11"/>
      <c r="Q191" s="75">
        <v>0</v>
      </c>
      <c r="R191" s="11"/>
      <c r="S191" s="75">
        <v>0</v>
      </c>
      <c r="T191" s="11"/>
      <c r="U191" s="75">
        <v>0</v>
      </c>
      <c r="V191" s="11"/>
      <c r="W191" s="75">
        <v>0</v>
      </c>
      <c r="X191" s="11"/>
      <c r="Y191" s="75">
        <f>SUM(M191:W191)</f>
        <v>0</v>
      </c>
      <c r="Z191" s="11"/>
      <c r="AA191" s="75">
        <v>0</v>
      </c>
      <c r="AB191" s="11"/>
      <c r="AC191" s="75">
        <v>0</v>
      </c>
      <c r="AD191" s="11"/>
      <c r="AE191" s="75">
        <v>0</v>
      </c>
      <c r="AF191" s="11"/>
      <c r="AG191" s="75">
        <v>0</v>
      </c>
      <c r="AH191" s="11"/>
      <c r="AI191" s="75">
        <f>SUM(AA191:AG191)</f>
        <v>0</v>
      </c>
      <c r="AJ191" s="11"/>
      <c r="AK191" s="75">
        <f>(Y191-AI191)</f>
        <v>0</v>
      </c>
      <c r="AL191" s="11"/>
      <c r="AM191" s="11"/>
      <c r="AN191" s="25">
        <v>73</v>
      </c>
    </row>
    <row r="192" spans="1:40" ht="8.85" customHeight="1" x14ac:dyDescent="0.25">
      <c r="A192" s="11">
        <v>74</v>
      </c>
      <c r="B192" s="25"/>
      <c r="C192" s="11" t="s">
        <v>203</v>
      </c>
      <c r="D192" s="11"/>
      <c r="E192" s="75">
        <v>0</v>
      </c>
      <c r="F192" s="11"/>
      <c r="G192" s="75">
        <v>0</v>
      </c>
      <c r="H192" s="11"/>
      <c r="I192" s="75">
        <v>107239</v>
      </c>
      <c r="J192" s="11"/>
      <c r="K192" s="75">
        <v>0</v>
      </c>
      <c r="L192" s="11"/>
      <c r="M192" s="75">
        <v>4020972</v>
      </c>
      <c r="N192" s="11"/>
      <c r="O192" s="75">
        <v>127393</v>
      </c>
      <c r="P192" s="11"/>
      <c r="Q192" s="75">
        <v>0</v>
      </c>
      <c r="R192" s="11"/>
      <c r="S192" s="75">
        <v>38000</v>
      </c>
      <c r="T192" s="11"/>
      <c r="U192" s="75">
        <v>0</v>
      </c>
      <c r="V192" s="11"/>
      <c r="W192" s="75">
        <v>63734</v>
      </c>
      <c r="X192" s="11"/>
      <c r="Y192" s="75">
        <f>SUM(M192:W192)</f>
        <v>4250099</v>
      </c>
      <c r="Z192" s="11"/>
      <c r="AA192" s="75">
        <v>3092524</v>
      </c>
      <c r="AB192" s="11"/>
      <c r="AC192" s="75">
        <v>1242577</v>
      </c>
      <c r="AD192" s="11"/>
      <c r="AE192" s="75">
        <v>304602</v>
      </c>
      <c r="AF192" s="11"/>
      <c r="AG192" s="75">
        <v>0</v>
      </c>
      <c r="AH192" s="11"/>
      <c r="AI192" s="75">
        <f>SUM(AA192:AG192)</f>
        <v>4639703</v>
      </c>
      <c r="AJ192" s="11"/>
      <c r="AK192" s="75">
        <f>(Y192-AI192)</f>
        <v>-389604</v>
      </c>
      <c r="AL192" s="11"/>
      <c r="AM192" s="11"/>
      <c r="AN192" s="25">
        <v>74</v>
      </c>
    </row>
    <row r="193" spans="1:40" ht="8.85" customHeight="1" x14ac:dyDescent="0.25">
      <c r="A193" s="11">
        <v>75</v>
      </c>
      <c r="B193" s="25"/>
      <c r="C193" s="11" t="s">
        <v>204</v>
      </c>
      <c r="D193" s="11"/>
      <c r="E193" s="75">
        <v>0</v>
      </c>
      <c r="F193" s="11"/>
      <c r="G193" s="75">
        <v>0</v>
      </c>
      <c r="H193" s="11"/>
      <c r="I193" s="75">
        <v>0</v>
      </c>
      <c r="J193" s="11"/>
      <c r="K193" s="75">
        <v>0</v>
      </c>
      <c r="L193" s="11"/>
      <c r="M193" s="75">
        <v>0</v>
      </c>
      <c r="N193" s="11"/>
      <c r="O193" s="75">
        <v>0</v>
      </c>
      <c r="P193" s="11"/>
      <c r="Q193" s="75">
        <v>0</v>
      </c>
      <c r="R193" s="11"/>
      <c r="S193" s="75">
        <v>0</v>
      </c>
      <c r="T193" s="11"/>
      <c r="U193" s="75">
        <v>0</v>
      </c>
      <c r="V193" s="11"/>
      <c r="W193" s="75">
        <v>0</v>
      </c>
      <c r="X193" s="11"/>
      <c r="Y193" s="75">
        <f>SUM(M193:W193)</f>
        <v>0</v>
      </c>
      <c r="Z193" s="11"/>
      <c r="AA193" s="75">
        <v>0</v>
      </c>
      <c r="AB193" s="11"/>
      <c r="AC193" s="75">
        <v>0</v>
      </c>
      <c r="AD193" s="11"/>
      <c r="AE193" s="75">
        <v>0</v>
      </c>
      <c r="AF193" s="11"/>
      <c r="AG193" s="75">
        <v>0</v>
      </c>
      <c r="AH193" s="11"/>
      <c r="AI193" s="75">
        <f>SUM(AA193:AG193)</f>
        <v>0</v>
      </c>
      <c r="AJ193" s="11"/>
      <c r="AK193" s="75">
        <f>(Y193-AI193)</f>
        <v>0</v>
      </c>
      <c r="AL193" s="11"/>
      <c r="AM193" s="11"/>
      <c r="AN193" s="25">
        <v>75</v>
      </c>
    </row>
    <row r="194" spans="1:40" ht="8.85" customHeight="1" x14ac:dyDescent="0.25">
      <c r="A194" s="57"/>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88"/>
    </row>
    <row r="195" spans="1:40" ht="8.85" customHeight="1" x14ac:dyDescent="0.25">
      <c r="A195" s="11">
        <v>76</v>
      </c>
      <c r="B195" s="25"/>
      <c r="C195" s="11" t="s">
        <v>118</v>
      </c>
      <c r="D195" s="11"/>
      <c r="E195" s="75">
        <v>0</v>
      </c>
      <c r="F195" s="11"/>
      <c r="G195" s="75">
        <v>0</v>
      </c>
      <c r="H195" s="11"/>
      <c r="I195" s="75">
        <v>0</v>
      </c>
      <c r="J195" s="11"/>
      <c r="K195" s="75">
        <v>0</v>
      </c>
      <c r="L195" s="11"/>
      <c r="M195" s="75">
        <v>0</v>
      </c>
      <c r="N195" s="11"/>
      <c r="O195" s="75">
        <v>0</v>
      </c>
      <c r="P195" s="11"/>
      <c r="Q195" s="75">
        <v>0</v>
      </c>
      <c r="R195" s="11"/>
      <c r="S195" s="75">
        <v>0</v>
      </c>
      <c r="T195" s="11"/>
      <c r="U195" s="75">
        <v>0</v>
      </c>
      <c r="V195" s="11"/>
      <c r="W195" s="75">
        <v>0</v>
      </c>
      <c r="X195" s="11"/>
      <c r="Y195" s="75">
        <f>SUM(M195:W195)</f>
        <v>0</v>
      </c>
      <c r="Z195" s="11"/>
      <c r="AA195" s="75">
        <v>0</v>
      </c>
      <c r="AB195" s="11"/>
      <c r="AC195" s="75">
        <v>0</v>
      </c>
      <c r="AD195" s="11"/>
      <c r="AE195" s="75">
        <v>0</v>
      </c>
      <c r="AF195" s="11"/>
      <c r="AG195" s="75">
        <v>0</v>
      </c>
      <c r="AH195" s="11"/>
      <c r="AI195" s="75">
        <f>SUM(AA195:AG195)</f>
        <v>0</v>
      </c>
      <c r="AJ195" s="11"/>
      <c r="AK195" s="75">
        <f>(Y195-AI195)</f>
        <v>0</v>
      </c>
      <c r="AL195" s="11"/>
      <c r="AM195" s="11"/>
      <c r="AN195" s="25">
        <v>76</v>
      </c>
    </row>
    <row r="196" spans="1:40" ht="8.85" customHeight="1" x14ac:dyDescent="0.25">
      <c r="A196" s="11">
        <v>77</v>
      </c>
      <c r="B196" s="25"/>
      <c r="C196" s="11" t="s">
        <v>119</v>
      </c>
      <c r="D196" s="11"/>
      <c r="E196" s="75">
        <v>0</v>
      </c>
      <c r="F196" s="11"/>
      <c r="G196" s="75">
        <v>0</v>
      </c>
      <c r="H196" s="11"/>
      <c r="I196" s="75">
        <v>562333</v>
      </c>
      <c r="J196" s="11"/>
      <c r="K196" s="75">
        <v>0</v>
      </c>
      <c r="L196" s="11"/>
      <c r="M196" s="75">
        <v>0</v>
      </c>
      <c r="N196" s="11"/>
      <c r="O196" s="75">
        <v>0</v>
      </c>
      <c r="P196" s="11"/>
      <c r="Q196" s="75">
        <v>0</v>
      </c>
      <c r="R196" s="11"/>
      <c r="S196" s="75">
        <v>0</v>
      </c>
      <c r="T196" s="11"/>
      <c r="U196" s="75">
        <v>0</v>
      </c>
      <c r="V196" s="11"/>
      <c r="W196" s="75">
        <v>0</v>
      </c>
      <c r="X196" s="11"/>
      <c r="Y196" s="75">
        <f>SUM(M196:W196)</f>
        <v>0</v>
      </c>
      <c r="Z196" s="11"/>
      <c r="AA196" s="75">
        <v>0</v>
      </c>
      <c r="AB196" s="11"/>
      <c r="AC196" s="75">
        <v>0</v>
      </c>
      <c r="AD196" s="11"/>
      <c r="AE196" s="75">
        <v>0</v>
      </c>
      <c r="AF196" s="11"/>
      <c r="AG196" s="75">
        <v>0</v>
      </c>
      <c r="AH196" s="11"/>
      <c r="AI196" s="75">
        <f>SUM(AA196:AG196)</f>
        <v>0</v>
      </c>
      <c r="AJ196" s="11"/>
      <c r="AK196" s="75">
        <f>(Y196-AI196)</f>
        <v>0</v>
      </c>
      <c r="AL196" s="11"/>
      <c r="AM196" s="11"/>
      <c r="AN196" s="25">
        <v>77</v>
      </c>
    </row>
    <row r="197" spans="1:40" ht="8.85" customHeight="1" x14ac:dyDescent="0.25">
      <c r="A197" s="11">
        <v>78</v>
      </c>
      <c r="B197" s="25"/>
      <c r="C197" s="11" t="s">
        <v>205</v>
      </c>
      <c r="D197" s="11"/>
      <c r="E197" s="75">
        <v>0</v>
      </c>
      <c r="F197" s="11"/>
      <c r="G197" s="75">
        <v>0</v>
      </c>
      <c r="H197" s="11"/>
      <c r="I197" s="75">
        <v>0</v>
      </c>
      <c r="J197" s="11"/>
      <c r="K197" s="75">
        <v>0</v>
      </c>
      <c r="L197" s="11"/>
      <c r="M197" s="75">
        <v>3050836</v>
      </c>
      <c r="N197" s="11"/>
      <c r="O197" s="75">
        <v>110292</v>
      </c>
      <c r="P197" s="11"/>
      <c r="Q197" s="75">
        <v>0</v>
      </c>
      <c r="R197" s="11"/>
      <c r="S197" s="75">
        <v>0</v>
      </c>
      <c r="T197" s="11"/>
      <c r="U197" s="75">
        <v>0</v>
      </c>
      <c r="V197" s="11"/>
      <c r="W197" s="75">
        <v>55832</v>
      </c>
      <c r="X197" s="11"/>
      <c r="Y197" s="75">
        <f>SUM(M197:W197)</f>
        <v>3216960</v>
      </c>
      <c r="Z197" s="11"/>
      <c r="AA197" s="75">
        <v>2118731</v>
      </c>
      <c r="AB197" s="11"/>
      <c r="AC197" s="75">
        <v>959701</v>
      </c>
      <c r="AD197" s="11"/>
      <c r="AE197" s="75">
        <v>75168</v>
      </c>
      <c r="AF197" s="11"/>
      <c r="AG197" s="75">
        <v>26713</v>
      </c>
      <c r="AH197" s="11"/>
      <c r="AI197" s="75">
        <f>SUM(AA197:AG197)</f>
        <v>3180313</v>
      </c>
      <c r="AJ197" s="11"/>
      <c r="AK197" s="75">
        <f>(Y197-AI197)</f>
        <v>36647</v>
      </c>
      <c r="AL197" s="11"/>
      <c r="AM197" s="11"/>
      <c r="AN197" s="25">
        <v>78</v>
      </c>
    </row>
    <row r="198" spans="1:40" ht="8.85" customHeight="1" x14ac:dyDescent="0.25">
      <c r="A198" s="11">
        <v>79</v>
      </c>
      <c r="B198" s="25"/>
      <c r="C198" s="11" t="s">
        <v>206</v>
      </c>
      <c r="D198" s="11"/>
      <c r="E198" s="75">
        <v>96461</v>
      </c>
      <c r="F198" s="11"/>
      <c r="G198" s="75">
        <v>1576441</v>
      </c>
      <c r="H198" s="11"/>
      <c r="I198" s="75">
        <v>1107402</v>
      </c>
      <c r="J198" s="11"/>
      <c r="K198" s="75">
        <v>0</v>
      </c>
      <c r="L198" s="11"/>
      <c r="M198" s="75">
        <v>6846764</v>
      </c>
      <c r="N198" s="11"/>
      <c r="O198" s="75">
        <v>0</v>
      </c>
      <c r="P198" s="11"/>
      <c r="Q198" s="75">
        <v>0</v>
      </c>
      <c r="R198" s="11"/>
      <c r="S198" s="75">
        <v>0</v>
      </c>
      <c r="T198" s="11"/>
      <c r="U198" s="75">
        <v>0</v>
      </c>
      <c r="V198" s="11"/>
      <c r="W198" s="75">
        <v>2408163</v>
      </c>
      <c r="X198" s="11"/>
      <c r="Y198" s="75">
        <f>SUM(M198:W198)</f>
        <v>9254927</v>
      </c>
      <c r="Z198" s="11"/>
      <c r="AA198" s="75">
        <v>2832889</v>
      </c>
      <c r="AB198" s="11"/>
      <c r="AC198" s="75">
        <v>1183039</v>
      </c>
      <c r="AD198" s="11"/>
      <c r="AE198" s="75">
        <v>419700</v>
      </c>
      <c r="AF198" s="11"/>
      <c r="AG198" s="75">
        <v>41311</v>
      </c>
      <c r="AH198" s="11"/>
      <c r="AI198" s="75">
        <f>SUM(AA198:AG198)</f>
        <v>4476939</v>
      </c>
      <c r="AJ198" s="11"/>
      <c r="AK198" s="75">
        <f>(Y198-AI198)</f>
        <v>4777988</v>
      </c>
      <c r="AL198" s="11"/>
      <c r="AM198" s="11"/>
      <c r="AN198" s="25">
        <v>79</v>
      </c>
    </row>
    <row r="199" spans="1:40" ht="8.85" customHeight="1" x14ac:dyDescent="0.25">
      <c r="A199" s="11">
        <v>80</v>
      </c>
      <c r="B199" s="25"/>
      <c r="C199" s="11" t="s">
        <v>207</v>
      </c>
      <c r="D199" s="11"/>
      <c r="E199" s="75">
        <v>0</v>
      </c>
      <c r="F199" s="11"/>
      <c r="G199" s="75">
        <v>0</v>
      </c>
      <c r="H199" s="11"/>
      <c r="I199" s="75">
        <v>0</v>
      </c>
      <c r="J199" s="11"/>
      <c r="K199" s="75">
        <v>0</v>
      </c>
      <c r="L199" s="11"/>
      <c r="M199" s="75">
        <v>97636</v>
      </c>
      <c r="N199" s="11"/>
      <c r="O199" s="75">
        <v>248772</v>
      </c>
      <c r="P199" s="11"/>
      <c r="Q199" s="75">
        <v>0</v>
      </c>
      <c r="R199" s="11"/>
      <c r="S199" s="75">
        <v>0</v>
      </c>
      <c r="T199" s="11"/>
      <c r="U199" s="75">
        <v>0</v>
      </c>
      <c r="V199" s="11"/>
      <c r="W199" s="75">
        <v>0</v>
      </c>
      <c r="X199" s="11"/>
      <c r="Y199" s="75">
        <f>SUM(M199:W199)</f>
        <v>346408</v>
      </c>
      <c r="Z199" s="11"/>
      <c r="AA199" s="75">
        <v>239075</v>
      </c>
      <c r="AB199" s="11"/>
      <c r="AC199" s="75">
        <v>131017</v>
      </c>
      <c r="AD199" s="11"/>
      <c r="AE199" s="75">
        <v>28585</v>
      </c>
      <c r="AF199" s="11"/>
      <c r="AG199" s="75">
        <v>54331</v>
      </c>
      <c r="AH199" s="11"/>
      <c r="AI199" s="75">
        <f>SUM(AA199:AG199)</f>
        <v>453008</v>
      </c>
      <c r="AJ199" s="11"/>
      <c r="AK199" s="75">
        <f>(Y199-AI199)</f>
        <v>-106600</v>
      </c>
      <c r="AL199" s="11"/>
      <c r="AM199" s="11"/>
      <c r="AN199" s="25">
        <v>80</v>
      </c>
    </row>
    <row r="200" spans="1:40" ht="8.85" customHeight="1" x14ac:dyDescent="0.25">
      <c r="A200" s="57"/>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88"/>
    </row>
    <row r="201" spans="1:40" ht="8.85" customHeight="1" x14ac:dyDescent="0.25">
      <c r="A201" s="11">
        <v>81</v>
      </c>
      <c r="B201" s="25"/>
      <c r="C201" s="11" t="s">
        <v>208</v>
      </c>
      <c r="D201" s="11"/>
      <c r="E201" s="75">
        <v>0</v>
      </c>
      <c r="F201" s="11"/>
      <c r="G201" s="75">
        <v>0</v>
      </c>
      <c r="H201" s="11"/>
      <c r="I201" s="75">
        <v>0</v>
      </c>
      <c r="J201" s="11"/>
      <c r="K201" s="75">
        <v>0</v>
      </c>
      <c r="L201" s="11"/>
      <c r="M201" s="75">
        <v>3596969</v>
      </c>
      <c r="N201" s="11"/>
      <c r="O201" s="75">
        <v>0</v>
      </c>
      <c r="P201" s="11"/>
      <c r="Q201" s="75">
        <v>0</v>
      </c>
      <c r="R201" s="11"/>
      <c r="S201" s="75">
        <v>0</v>
      </c>
      <c r="T201" s="11"/>
      <c r="U201" s="75">
        <v>0</v>
      </c>
      <c r="V201" s="11"/>
      <c r="W201" s="75">
        <v>45879</v>
      </c>
      <c r="X201" s="11"/>
      <c r="Y201" s="75">
        <f>SUM(M201:W201)</f>
        <v>3642848</v>
      </c>
      <c r="Z201" s="11"/>
      <c r="AA201" s="75">
        <v>2122590</v>
      </c>
      <c r="AB201" s="11"/>
      <c r="AC201" s="75">
        <v>1751662</v>
      </c>
      <c r="AD201" s="11"/>
      <c r="AE201" s="75">
        <v>240432</v>
      </c>
      <c r="AF201" s="11"/>
      <c r="AG201" s="75">
        <v>0</v>
      </c>
      <c r="AH201" s="11"/>
      <c r="AI201" s="75">
        <f>SUM(AA201:AG201)</f>
        <v>4114684</v>
      </c>
      <c r="AJ201" s="11"/>
      <c r="AK201" s="75">
        <f>(Y201-AI201)</f>
        <v>-471836</v>
      </c>
      <c r="AL201" s="11"/>
      <c r="AM201" s="11"/>
      <c r="AN201" s="25">
        <v>81</v>
      </c>
    </row>
    <row r="202" spans="1:40" ht="8.85" customHeight="1" x14ac:dyDescent="0.25">
      <c r="A202" s="11">
        <v>82</v>
      </c>
      <c r="B202" s="25"/>
      <c r="C202" s="11" t="s">
        <v>209</v>
      </c>
      <c r="D202" s="11"/>
      <c r="E202" s="75">
        <v>0</v>
      </c>
      <c r="F202" s="11"/>
      <c r="G202" s="75">
        <v>0</v>
      </c>
      <c r="H202" s="11"/>
      <c r="I202" s="75">
        <v>0</v>
      </c>
      <c r="J202" s="11"/>
      <c r="K202" s="75">
        <v>0</v>
      </c>
      <c r="L202" s="11"/>
      <c r="M202" s="75">
        <v>1783104</v>
      </c>
      <c r="N202" s="11"/>
      <c r="O202" s="75">
        <v>0</v>
      </c>
      <c r="P202" s="11"/>
      <c r="Q202" s="75">
        <v>0</v>
      </c>
      <c r="R202" s="11"/>
      <c r="S202" s="75">
        <v>0</v>
      </c>
      <c r="T202" s="11"/>
      <c r="U202" s="75">
        <v>0</v>
      </c>
      <c r="V202" s="11"/>
      <c r="W202" s="75">
        <v>580585</v>
      </c>
      <c r="X202" s="11"/>
      <c r="Y202" s="75">
        <f>SUM(M202:W202)</f>
        <v>2363689</v>
      </c>
      <c r="Z202" s="11"/>
      <c r="AA202" s="75">
        <v>1715588</v>
      </c>
      <c r="AB202" s="11"/>
      <c r="AC202" s="75">
        <v>311236</v>
      </c>
      <c r="AD202" s="11"/>
      <c r="AE202" s="75">
        <v>17308</v>
      </c>
      <c r="AF202" s="11"/>
      <c r="AG202" s="75">
        <v>0</v>
      </c>
      <c r="AH202" s="11"/>
      <c r="AI202" s="75">
        <f>SUM(AA202:AG202)</f>
        <v>2044132</v>
      </c>
      <c r="AJ202" s="11"/>
      <c r="AK202" s="75">
        <f>(Y202-AI202)</f>
        <v>319557</v>
      </c>
      <c r="AL202" s="11"/>
      <c r="AM202" s="11"/>
      <c r="AN202" s="25">
        <v>82</v>
      </c>
    </row>
    <row r="203" spans="1:40" ht="8.85" customHeight="1" x14ac:dyDescent="0.25">
      <c r="A203" s="11">
        <v>83</v>
      </c>
      <c r="B203" s="25"/>
      <c r="C203" s="11" t="s">
        <v>210</v>
      </c>
      <c r="D203" s="11"/>
      <c r="E203" s="75">
        <v>0</v>
      </c>
      <c r="F203" s="11"/>
      <c r="G203" s="75">
        <v>0</v>
      </c>
      <c r="H203" s="11"/>
      <c r="I203" s="75">
        <v>26168</v>
      </c>
      <c r="J203" s="11"/>
      <c r="K203" s="75">
        <v>0</v>
      </c>
      <c r="L203" s="11"/>
      <c r="M203" s="75">
        <v>2204954</v>
      </c>
      <c r="N203" s="11"/>
      <c r="O203" s="75">
        <v>-451376</v>
      </c>
      <c r="P203" s="11"/>
      <c r="Q203" s="75">
        <v>104237</v>
      </c>
      <c r="R203" s="11"/>
      <c r="S203" s="75">
        <v>0</v>
      </c>
      <c r="T203" s="11"/>
      <c r="U203" s="75">
        <v>0</v>
      </c>
      <c r="V203" s="11"/>
      <c r="W203" s="75">
        <v>0</v>
      </c>
      <c r="X203" s="11"/>
      <c r="Y203" s="75">
        <f>SUM(M203:W203)</f>
        <v>1857815</v>
      </c>
      <c r="Z203" s="11"/>
      <c r="AA203" s="75">
        <v>1307721</v>
      </c>
      <c r="AB203" s="11"/>
      <c r="AC203" s="75">
        <v>1408264</v>
      </c>
      <c r="AD203" s="11"/>
      <c r="AE203" s="75">
        <v>211145</v>
      </c>
      <c r="AF203" s="11"/>
      <c r="AG203" s="75">
        <v>0</v>
      </c>
      <c r="AH203" s="11"/>
      <c r="AI203" s="75">
        <f>SUM(AA203:AG203)</f>
        <v>2927130</v>
      </c>
      <c r="AJ203" s="11"/>
      <c r="AK203" s="75">
        <f>(Y203-AI203)</f>
        <v>-1069315</v>
      </c>
      <c r="AL203" s="11"/>
      <c r="AM203" s="11"/>
      <c r="AN203" s="25">
        <v>83</v>
      </c>
    </row>
    <row r="204" spans="1:40" ht="8.85" customHeight="1" x14ac:dyDescent="0.25">
      <c r="A204" s="11">
        <v>84</v>
      </c>
      <c r="B204" s="25"/>
      <c r="C204" s="11" t="s">
        <v>211</v>
      </c>
      <c r="D204" s="11"/>
      <c r="E204" s="75">
        <v>0</v>
      </c>
      <c r="F204" s="11"/>
      <c r="G204" s="75">
        <v>0</v>
      </c>
      <c r="H204" s="11"/>
      <c r="I204" s="75">
        <v>0</v>
      </c>
      <c r="J204" s="11"/>
      <c r="K204" s="75">
        <v>0</v>
      </c>
      <c r="L204" s="11"/>
      <c r="M204" s="75">
        <v>1182500</v>
      </c>
      <c r="N204" s="11"/>
      <c r="O204" s="75">
        <v>2955069</v>
      </c>
      <c r="P204" s="11"/>
      <c r="Q204" s="75">
        <v>0</v>
      </c>
      <c r="R204" s="11"/>
      <c r="S204" s="75">
        <v>68479</v>
      </c>
      <c r="T204" s="11"/>
      <c r="U204" s="75">
        <v>0</v>
      </c>
      <c r="V204" s="11"/>
      <c r="W204" s="75">
        <v>64534</v>
      </c>
      <c r="X204" s="11"/>
      <c r="Y204" s="75">
        <f>SUM(M204:W204)</f>
        <v>4270582</v>
      </c>
      <c r="Z204" s="11"/>
      <c r="AA204" s="75">
        <v>1625884</v>
      </c>
      <c r="AB204" s="11"/>
      <c r="AC204" s="75">
        <v>1327755</v>
      </c>
      <c r="AD204" s="11"/>
      <c r="AE204" s="75">
        <v>1671372</v>
      </c>
      <c r="AF204" s="11"/>
      <c r="AG204" s="75">
        <v>0</v>
      </c>
      <c r="AH204" s="11"/>
      <c r="AI204" s="75">
        <f>SUM(AA204:AG204)</f>
        <v>4625011</v>
      </c>
      <c r="AJ204" s="11"/>
      <c r="AK204" s="75">
        <f>(Y204-AI204)</f>
        <v>-354429</v>
      </c>
      <c r="AL204" s="11"/>
      <c r="AM204" s="11"/>
      <c r="AN204" s="25">
        <v>84</v>
      </c>
    </row>
    <row r="205" spans="1:40" ht="8.85" customHeight="1" x14ac:dyDescent="0.25">
      <c r="A205" s="11">
        <v>85</v>
      </c>
      <c r="B205" s="25"/>
      <c r="C205" s="11" t="s">
        <v>212</v>
      </c>
      <c r="D205" s="11"/>
      <c r="E205" s="75">
        <v>0</v>
      </c>
      <c r="F205" s="11"/>
      <c r="G205" s="75">
        <v>0</v>
      </c>
      <c r="H205" s="11"/>
      <c r="I205" s="75">
        <v>0</v>
      </c>
      <c r="J205" s="11"/>
      <c r="K205" s="75">
        <v>0</v>
      </c>
      <c r="L205" s="11"/>
      <c r="M205" s="75">
        <v>30999078</v>
      </c>
      <c r="N205" s="11"/>
      <c r="O205" s="75">
        <v>137365</v>
      </c>
      <c r="P205" s="11"/>
      <c r="Q205" s="75">
        <v>0</v>
      </c>
      <c r="R205" s="11"/>
      <c r="S205" s="75">
        <v>0</v>
      </c>
      <c r="T205" s="11"/>
      <c r="U205" s="75">
        <v>501861</v>
      </c>
      <c r="V205" s="11"/>
      <c r="W205" s="75">
        <v>2035369</v>
      </c>
      <c r="X205" s="11"/>
      <c r="Y205" s="75">
        <f>SUM(M205:W205)</f>
        <v>33673673</v>
      </c>
      <c r="Z205" s="11"/>
      <c r="AA205" s="75">
        <v>18273560</v>
      </c>
      <c r="AB205" s="11"/>
      <c r="AC205" s="75">
        <v>11297870</v>
      </c>
      <c r="AD205" s="11"/>
      <c r="AE205" s="75">
        <v>4314853</v>
      </c>
      <c r="AF205" s="11"/>
      <c r="AG205" s="75">
        <v>0</v>
      </c>
      <c r="AH205" s="11"/>
      <c r="AI205" s="75">
        <f>SUM(AA205:AG205)</f>
        <v>33886283</v>
      </c>
      <c r="AJ205" s="11"/>
      <c r="AK205" s="75">
        <f>(Y205-AI205)</f>
        <v>-212610</v>
      </c>
      <c r="AL205" s="11"/>
      <c r="AM205" s="11"/>
      <c r="AN205" s="25">
        <v>85</v>
      </c>
    </row>
    <row r="206" spans="1:40" ht="8.85" customHeight="1"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25"/>
    </row>
    <row r="207" spans="1:40" ht="8.85" customHeight="1" x14ac:dyDescent="0.25">
      <c r="A207" s="11">
        <v>86</v>
      </c>
      <c r="B207" s="25"/>
      <c r="C207" s="11" t="s">
        <v>213</v>
      </c>
      <c r="D207" s="11"/>
      <c r="E207" s="75">
        <v>0</v>
      </c>
      <c r="F207" s="11"/>
      <c r="G207" s="75">
        <v>0</v>
      </c>
      <c r="H207" s="11"/>
      <c r="I207" s="75">
        <v>0</v>
      </c>
      <c r="J207" s="11"/>
      <c r="K207" s="75">
        <v>3204008</v>
      </c>
      <c r="L207" s="11"/>
      <c r="M207" s="75">
        <v>36027559</v>
      </c>
      <c r="N207" s="11"/>
      <c r="O207" s="75">
        <v>0</v>
      </c>
      <c r="P207" s="11"/>
      <c r="Q207" s="75">
        <v>0</v>
      </c>
      <c r="R207" s="11"/>
      <c r="S207" s="75">
        <v>0</v>
      </c>
      <c r="T207" s="11"/>
      <c r="U207" s="75">
        <v>0</v>
      </c>
      <c r="V207" s="11"/>
      <c r="W207" s="75">
        <v>13919504</v>
      </c>
      <c r="X207" s="11"/>
      <c r="Y207" s="75">
        <f>SUM(M207:W207)</f>
        <v>49947063</v>
      </c>
      <c r="Z207" s="11"/>
      <c r="AA207" s="75">
        <v>23492419</v>
      </c>
      <c r="AB207" s="11"/>
      <c r="AC207" s="75">
        <v>11674370</v>
      </c>
      <c r="AD207" s="11"/>
      <c r="AE207" s="75">
        <v>0</v>
      </c>
      <c r="AF207" s="11"/>
      <c r="AG207" s="75">
        <v>0</v>
      </c>
      <c r="AH207" s="11"/>
      <c r="AI207" s="75">
        <f>SUM(AA207:AG207)</f>
        <v>35166789</v>
      </c>
      <c r="AJ207" s="11"/>
      <c r="AK207" s="75">
        <f>(Y207-AI207)</f>
        <v>14780274</v>
      </c>
      <c r="AL207" s="11"/>
      <c r="AM207" s="11"/>
      <c r="AN207" s="25">
        <v>86</v>
      </c>
    </row>
    <row r="208" spans="1:40" ht="8.85" customHeight="1" x14ac:dyDescent="0.25">
      <c r="A208" s="11">
        <v>87</v>
      </c>
      <c r="B208" s="25"/>
      <c r="C208" s="11" t="s">
        <v>214</v>
      </c>
      <c r="D208" s="11"/>
      <c r="E208" s="75">
        <v>0</v>
      </c>
      <c r="F208" s="11"/>
      <c r="G208" s="75">
        <v>0</v>
      </c>
      <c r="H208" s="11"/>
      <c r="I208" s="75">
        <v>0</v>
      </c>
      <c r="J208" s="11"/>
      <c r="K208" s="75">
        <v>0</v>
      </c>
      <c r="L208" s="11"/>
      <c r="M208" s="75">
        <v>150495</v>
      </c>
      <c r="N208" s="11"/>
      <c r="O208" s="75">
        <v>794682</v>
      </c>
      <c r="P208" s="11"/>
      <c r="Q208" s="75">
        <v>0</v>
      </c>
      <c r="R208" s="11"/>
      <c r="S208" s="75">
        <v>0</v>
      </c>
      <c r="T208" s="11"/>
      <c r="U208" s="75">
        <v>0</v>
      </c>
      <c r="V208" s="11"/>
      <c r="W208" s="75">
        <v>0</v>
      </c>
      <c r="X208" s="11"/>
      <c r="Y208" s="75">
        <f>SUM(M208:W208)</f>
        <v>945177</v>
      </c>
      <c r="Z208" s="11"/>
      <c r="AA208" s="75">
        <v>297704</v>
      </c>
      <c r="AB208" s="11"/>
      <c r="AC208" s="75">
        <v>209175</v>
      </c>
      <c r="AD208" s="11"/>
      <c r="AE208" s="75">
        <v>15058</v>
      </c>
      <c r="AF208" s="11"/>
      <c r="AG208" s="75">
        <v>0</v>
      </c>
      <c r="AH208" s="11"/>
      <c r="AI208" s="75">
        <f>SUM(AA208:AG208)</f>
        <v>521937</v>
      </c>
      <c r="AJ208" s="11"/>
      <c r="AK208" s="75">
        <f>(Y208-AI208)</f>
        <v>423240</v>
      </c>
      <c r="AL208" s="11"/>
      <c r="AM208" s="11"/>
      <c r="AN208" s="25">
        <v>87</v>
      </c>
    </row>
    <row r="209" spans="1:40" ht="8.85" customHeight="1" x14ac:dyDescent="0.25">
      <c r="A209" s="11">
        <v>88</v>
      </c>
      <c r="B209" s="25"/>
      <c r="C209" s="11" t="s">
        <v>215</v>
      </c>
      <c r="D209" s="11"/>
      <c r="E209" s="75">
        <v>0</v>
      </c>
      <c r="F209" s="11"/>
      <c r="G209" s="75">
        <v>0</v>
      </c>
      <c r="H209" s="11"/>
      <c r="I209" s="75">
        <v>0</v>
      </c>
      <c r="J209" s="11"/>
      <c r="K209" s="75">
        <v>0</v>
      </c>
      <c r="L209" s="11"/>
      <c r="M209" s="75">
        <v>0</v>
      </c>
      <c r="N209" s="11"/>
      <c r="O209" s="75">
        <v>0</v>
      </c>
      <c r="P209" s="11"/>
      <c r="Q209" s="75">
        <v>0</v>
      </c>
      <c r="R209" s="11"/>
      <c r="S209" s="75">
        <v>0</v>
      </c>
      <c r="T209" s="11"/>
      <c r="U209" s="75">
        <v>0</v>
      </c>
      <c r="V209" s="11"/>
      <c r="W209" s="75">
        <v>0</v>
      </c>
      <c r="X209" s="11"/>
      <c r="Y209" s="75">
        <f>SUM(M209:W209)</f>
        <v>0</v>
      </c>
      <c r="Z209" s="11"/>
      <c r="AA209" s="75">
        <v>0</v>
      </c>
      <c r="AB209" s="11"/>
      <c r="AC209" s="75">
        <v>0</v>
      </c>
      <c r="AD209" s="11"/>
      <c r="AE209" s="75">
        <v>0</v>
      </c>
      <c r="AF209" s="11"/>
      <c r="AG209" s="75">
        <v>0</v>
      </c>
      <c r="AH209" s="11"/>
      <c r="AI209" s="75">
        <f>SUM(AA209:AG209)</f>
        <v>0</v>
      </c>
      <c r="AJ209" s="11"/>
      <c r="AK209" s="75">
        <f>(Y209-AI209)</f>
        <v>0</v>
      </c>
      <c r="AL209" s="11"/>
      <c r="AM209" s="11"/>
      <c r="AN209" s="25">
        <v>88</v>
      </c>
    </row>
    <row r="210" spans="1:40" ht="8.85" customHeight="1" x14ac:dyDescent="0.25">
      <c r="A210" s="11">
        <v>89</v>
      </c>
      <c r="B210" s="25"/>
      <c r="C210" s="11" t="s">
        <v>216</v>
      </c>
      <c r="D210" s="11"/>
      <c r="E210" s="75">
        <v>0</v>
      </c>
      <c r="F210" s="11"/>
      <c r="G210" s="75">
        <v>0</v>
      </c>
      <c r="H210" s="11"/>
      <c r="I210" s="75">
        <v>0</v>
      </c>
      <c r="J210" s="11"/>
      <c r="K210" s="75">
        <v>0</v>
      </c>
      <c r="L210" s="11"/>
      <c r="M210" s="75">
        <v>6816793</v>
      </c>
      <c r="N210" s="11"/>
      <c r="O210" s="75">
        <v>0</v>
      </c>
      <c r="P210" s="11"/>
      <c r="Q210" s="75">
        <v>984958</v>
      </c>
      <c r="R210" s="11"/>
      <c r="S210" s="75">
        <v>6024</v>
      </c>
      <c r="T210" s="11"/>
      <c r="U210" s="75">
        <v>16235</v>
      </c>
      <c r="V210" s="11"/>
      <c r="W210" s="75">
        <v>85474</v>
      </c>
      <c r="X210" s="11"/>
      <c r="Y210" s="75">
        <f>SUM(M210:W210)</f>
        <v>7909484</v>
      </c>
      <c r="Z210" s="11"/>
      <c r="AA210" s="75">
        <v>5817130</v>
      </c>
      <c r="AB210" s="11"/>
      <c r="AC210" s="75">
        <v>2772782</v>
      </c>
      <c r="AD210" s="11"/>
      <c r="AE210" s="75">
        <v>278687</v>
      </c>
      <c r="AF210" s="11"/>
      <c r="AG210" s="75">
        <v>0</v>
      </c>
      <c r="AH210" s="11"/>
      <c r="AI210" s="75">
        <f>SUM(AA210:AG210)</f>
        <v>8868599</v>
      </c>
      <c r="AJ210" s="11"/>
      <c r="AK210" s="75">
        <f>(Y210-AI210)</f>
        <v>-959115</v>
      </c>
      <c r="AL210" s="11"/>
      <c r="AM210" s="11"/>
      <c r="AN210" s="25">
        <v>89</v>
      </c>
    </row>
    <row r="211" spans="1:40" ht="8.85" customHeight="1" x14ac:dyDescent="0.25">
      <c r="A211" s="11">
        <v>90</v>
      </c>
      <c r="B211" s="25"/>
      <c r="C211" s="11" t="s">
        <v>217</v>
      </c>
      <c r="D211" s="11"/>
      <c r="E211" s="80">
        <v>0</v>
      </c>
      <c r="F211" s="73"/>
      <c r="G211" s="80">
        <v>0</v>
      </c>
      <c r="H211" s="73"/>
      <c r="I211" s="80">
        <v>0</v>
      </c>
      <c r="J211" s="73"/>
      <c r="K211" s="80">
        <v>0</v>
      </c>
      <c r="L211" s="73"/>
      <c r="M211" s="80">
        <v>176531</v>
      </c>
      <c r="N211" s="73"/>
      <c r="O211" s="80">
        <v>0</v>
      </c>
      <c r="P211" s="73"/>
      <c r="Q211" s="80">
        <v>0</v>
      </c>
      <c r="R211" s="73"/>
      <c r="S211" s="80">
        <v>51921</v>
      </c>
      <c r="T211" s="73"/>
      <c r="U211" s="80">
        <v>0</v>
      </c>
      <c r="V211" s="73"/>
      <c r="W211" s="80">
        <v>0</v>
      </c>
      <c r="X211" s="73"/>
      <c r="Y211" s="80">
        <f>SUM(M211:W211)</f>
        <v>228452</v>
      </c>
      <c r="Z211" s="73"/>
      <c r="AA211" s="80">
        <v>140825</v>
      </c>
      <c r="AB211" s="73"/>
      <c r="AC211" s="80">
        <v>0</v>
      </c>
      <c r="AD211" s="73"/>
      <c r="AE211" s="80">
        <v>0</v>
      </c>
      <c r="AF211" s="73"/>
      <c r="AG211" s="80">
        <v>563259</v>
      </c>
      <c r="AH211" s="73"/>
      <c r="AI211" s="80">
        <f>SUM(AA211:AG211)</f>
        <v>704084</v>
      </c>
      <c r="AJ211" s="73"/>
      <c r="AK211" s="80">
        <f>(Y211-AI211)</f>
        <v>-475632</v>
      </c>
      <c r="AL211" s="73"/>
      <c r="AM211" s="11"/>
      <c r="AN211" s="25">
        <v>90</v>
      </c>
    </row>
    <row r="212" spans="1:40" ht="8.85" customHeight="1"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25"/>
    </row>
    <row r="213" spans="1:40" ht="8.85" customHeight="1" x14ac:dyDescent="0.25">
      <c r="A213" s="11">
        <v>91</v>
      </c>
      <c r="B213" s="25"/>
      <c r="C213" s="11" t="s">
        <v>218</v>
      </c>
      <c r="D213" s="11"/>
      <c r="E213" s="75">
        <v>0</v>
      </c>
      <c r="F213" s="11"/>
      <c r="G213" s="75">
        <v>0</v>
      </c>
      <c r="H213" s="11"/>
      <c r="I213" s="75">
        <v>0</v>
      </c>
      <c r="J213" s="11"/>
      <c r="K213" s="75">
        <v>0</v>
      </c>
      <c r="L213" s="11"/>
      <c r="M213" s="75">
        <v>1467470</v>
      </c>
      <c r="N213" s="11"/>
      <c r="O213" s="75">
        <v>0</v>
      </c>
      <c r="P213" s="11"/>
      <c r="Q213" s="75">
        <v>0</v>
      </c>
      <c r="R213" s="11"/>
      <c r="S213" s="75">
        <v>0</v>
      </c>
      <c r="T213" s="11"/>
      <c r="U213" s="75">
        <v>0</v>
      </c>
      <c r="V213" s="11"/>
      <c r="W213" s="75">
        <v>12528</v>
      </c>
      <c r="X213" s="11"/>
      <c r="Y213" s="75">
        <f>SUM(M213:W213)</f>
        <v>1479998</v>
      </c>
      <c r="Z213" s="11"/>
      <c r="AA213" s="75">
        <v>1508308</v>
      </c>
      <c r="AB213" s="11"/>
      <c r="AC213" s="75">
        <v>387558</v>
      </c>
      <c r="AD213" s="11"/>
      <c r="AE213" s="75">
        <v>19281</v>
      </c>
      <c r="AF213" s="11"/>
      <c r="AG213" s="75">
        <v>0</v>
      </c>
      <c r="AH213" s="11"/>
      <c r="AI213" s="75">
        <f>SUM(AA213:AG213)</f>
        <v>1915147</v>
      </c>
      <c r="AJ213" s="11"/>
      <c r="AK213" s="75">
        <f>(Y213-AI213)</f>
        <v>-435149</v>
      </c>
      <c r="AL213" s="11"/>
      <c r="AM213" s="11"/>
      <c r="AN213" s="25">
        <v>91</v>
      </c>
    </row>
    <row r="214" spans="1:40" ht="8.85" customHeight="1" x14ac:dyDescent="0.25">
      <c r="A214" s="11">
        <v>92</v>
      </c>
      <c r="B214" s="25"/>
      <c r="C214" s="11" t="s">
        <v>219</v>
      </c>
      <c r="D214" s="11"/>
      <c r="E214" s="75">
        <v>0</v>
      </c>
      <c r="F214" s="11"/>
      <c r="G214" s="75">
        <v>0</v>
      </c>
      <c r="H214" s="11"/>
      <c r="I214" s="75">
        <v>0</v>
      </c>
      <c r="J214" s="11"/>
      <c r="K214" s="75">
        <v>0</v>
      </c>
      <c r="L214" s="11"/>
      <c r="M214" s="75">
        <v>1459733</v>
      </c>
      <c r="N214" s="11"/>
      <c r="O214" s="75">
        <v>0</v>
      </c>
      <c r="P214" s="11"/>
      <c r="Q214" s="75">
        <v>0</v>
      </c>
      <c r="R214" s="11"/>
      <c r="S214" s="75">
        <v>0</v>
      </c>
      <c r="T214" s="11"/>
      <c r="U214" s="75">
        <v>0</v>
      </c>
      <c r="V214" s="11"/>
      <c r="W214" s="75">
        <v>576907</v>
      </c>
      <c r="X214" s="11"/>
      <c r="Y214" s="75">
        <f>SUM(M214:W214)</f>
        <v>2036640</v>
      </c>
      <c r="Z214" s="11"/>
      <c r="AA214" s="75">
        <v>765814</v>
      </c>
      <c r="AB214" s="11"/>
      <c r="AC214" s="75">
        <v>802811</v>
      </c>
      <c r="AD214" s="11"/>
      <c r="AE214" s="75">
        <v>387433</v>
      </c>
      <c r="AF214" s="11"/>
      <c r="AG214" s="75">
        <v>0</v>
      </c>
      <c r="AH214" s="11"/>
      <c r="AI214" s="75">
        <f>SUM(AA214:AG214)</f>
        <v>1956058</v>
      </c>
      <c r="AJ214" s="11"/>
      <c r="AK214" s="75">
        <f>(Y214-AI214)</f>
        <v>80582</v>
      </c>
      <c r="AL214" s="11"/>
      <c r="AM214" s="11"/>
      <c r="AN214" s="25">
        <v>92</v>
      </c>
    </row>
    <row r="215" spans="1:40" ht="8.85" customHeight="1" x14ac:dyDescent="0.25">
      <c r="A215" s="11">
        <v>93</v>
      </c>
      <c r="B215" s="25"/>
      <c r="C215" s="11" t="s">
        <v>220</v>
      </c>
      <c r="D215" s="11"/>
      <c r="E215" s="75">
        <v>0</v>
      </c>
      <c r="F215" s="11"/>
      <c r="G215" s="75">
        <v>0</v>
      </c>
      <c r="H215" s="11"/>
      <c r="I215" s="75">
        <v>107500</v>
      </c>
      <c r="J215" s="11"/>
      <c r="K215" s="75">
        <v>0</v>
      </c>
      <c r="L215" s="11"/>
      <c r="M215" s="75">
        <v>2982019</v>
      </c>
      <c r="N215" s="11"/>
      <c r="O215" s="75">
        <v>575000</v>
      </c>
      <c r="P215" s="11"/>
      <c r="Q215" s="75">
        <v>0</v>
      </c>
      <c r="R215" s="11"/>
      <c r="S215" s="75">
        <v>0</v>
      </c>
      <c r="T215" s="11"/>
      <c r="U215" s="75">
        <v>0</v>
      </c>
      <c r="V215" s="11"/>
      <c r="W215" s="75">
        <v>341832</v>
      </c>
      <c r="X215" s="11"/>
      <c r="Y215" s="75">
        <f>SUM(M215:W215)</f>
        <v>3898851</v>
      </c>
      <c r="Z215" s="11"/>
      <c r="AA215" s="75">
        <v>3363864</v>
      </c>
      <c r="AB215" s="11"/>
      <c r="AC215" s="75">
        <v>1257966</v>
      </c>
      <c r="AD215" s="11"/>
      <c r="AE215" s="75">
        <v>104043</v>
      </c>
      <c r="AF215" s="11"/>
      <c r="AG215" s="75">
        <v>0</v>
      </c>
      <c r="AH215" s="11"/>
      <c r="AI215" s="75">
        <f>SUM(AA215:AG215)</f>
        <v>4725873</v>
      </c>
      <c r="AJ215" s="11"/>
      <c r="AK215" s="75">
        <f>(Y215-AI215)</f>
        <v>-827022</v>
      </c>
      <c r="AL215" s="11"/>
      <c r="AM215" s="11"/>
      <c r="AN215" s="25">
        <v>93</v>
      </c>
    </row>
    <row r="216" spans="1:40" ht="8.85" customHeight="1" x14ac:dyDescent="0.25">
      <c r="A216" s="11">
        <v>94</v>
      </c>
      <c r="B216" s="25"/>
      <c r="C216" s="11" t="s">
        <v>221</v>
      </c>
      <c r="D216" s="11"/>
      <c r="E216" s="75">
        <v>0</v>
      </c>
      <c r="F216" s="11"/>
      <c r="G216" s="75">
        <v>0</v>
      </c>
      <c r="H216" s="11"/>
      <c r="I216" s="75">
        <v>0</v>
      </c>
      <c r="J216" s="11"/>
      <c r="K216" s="75">
        <v>89698</v>
      </c>
      <c r="L216" s="11"/>
      <c r="M216" s="75">
        <v>3094476</v>
      </c>
      <c r="N216" s="11"/>
      <c r="O216" s="75">
        <v>586407</v>
      </c>
      <c r="P216" s="11"/>
      <c r="Q216" s="75">
        <v>0</v>
      </c>
      <c r="R216" s="11"/>
      <c r="S216" s="75">
        <v>0</v>
      </c>
      <c r="T216" s="11"/>
      <c r="U216" s="75">
        <v>0</v>
      </c>
      <c r="V216" s="11"/>
      <c r="W216" s="75">
        <v>90611</v>
      </c>
      <c r="X216" s="11"/>
      <c r="Y216" s="75">
        <f>SUM(M216:W216)</f>
        <v>3771494</v>
      </c>
      <c r="Z216" s="11"/>
      <c r="AA216" s="75">
        <v>1586212</v>
      </c>
      <c r="AB216" s="11"/>
      <c r="AC216" s="75">
        <v>1386317</v>
      </c>
      <c r="AD216" s="11"/>
      <c r="AE216" s="75">
        <v>567592</v>
      </c>
      <c r="AF216" s="11"/>
      <c r="AG216" s="75">
        <v>0</v>
      </c>
      <c r="AH216" s="11"/>
      <c r="AI216" s="75">
        <f>SUM(AA216:AG216)</f>
        <v>3540121</v>
      </c>
      <c r="AJ216" s="11"/>
      <c r="AK216" s="75">
        <f>(Y216-AI216)</f>
        <v>231373</v>
      </c>
      <c r="AL216" s="11"/>
      <c r="AM216" s="11"/>
      <c r="AN216" s="25">
        <v>94</v>
      </c>
    </row>
    <row r="217" spans="1:40" ht="8.85" customHeight="1" x14ac:dyDescent="0.25">
      <c r="A217" s="59">
        <v>95</v>
      </c>
      <c r="B217" s="25"/>
      <c r="C217" s="11" t="s">
        <v>222</v>
      </c>
      <c r="D217" s="11"/>
      <c r="E217" s="76">
        <v>0</v>
      </c>
      <c r="F217" s="11"/>
      <c r="G217" s="76">
        <v>0</v>
      </c>
      <c r="H217" s="11"/>
      <c r="I217" s="76">
        <v>295161</v>
      </c>
      <c r="J217" s="11"/>
      <c r="K217" s="76">
        <v>0</v>
      </c>
      <c r="L217" s="11"/>
      <c r="M217" s="76">
        <v>10997188</v>
      </c>
      <c r="N217" s="11"/>
      <c r="O217" s="76">
        <v>0</v>
      </c>
      <c r="P217" s="11"/>
      <c r="Q217" s="76">
        <v>0</v>
      </c>
      <c r="R217" s="11"/>
      <c r="S217" s="76">
        <v>0</v>
      </c>
      <c r="T217" s="11"/>
      <c r="U217" s="76">
        <v>0</v>
      </c>
      <c r="V217" s="11"/>
      <c r="W217" s="76">
        <v>346692</v>
      </c>
      <c r="X217" s="11"/>
      <c r="Y217" s="76">
        <f>SUM(M217:W217)</f>
        <v>11343880</v>
      </c>
      <c r="Z217" s="11"/>
      <c r="AA217" s="76">
        <v>6632163</v>
      </c>
      <c r="AB217" s="11"/>
      <c r="AC217" s="76">
        <v>3829415</v>
      </c>
      <c r="AD217" s="11"/>
      <c r="AE217" s="76">
        <v>1392638</v>
      </c>
      <c r="AF217" s="11"/>
      <c r="AG217" s="76">
        <v>43872</v>
      </c>
      <c r="AH217" s="11"/>
      <c r="AI217" s="76">
        <f>SUM(AA217:AG217)</f>
        <v>11898088</v>
      </c>
      <c r="AJ217" s="11"/>
      <c r="AK217" s="76">
        <f>(Y217-AI217)</f>
        <v>-554208</v>
      </c>
      <c r="AL217" s="11"/>
      <c r="AM217" s="11"/>
      <c r="AN217" s="29">
        <v>95</v>
      </c>
    </row>
    <row r="218" spans="1:40" ht="8.85" customHeight="1"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25"/>
    </row>
    <row r="219" spans="1:40" ht="8.85" customHeight="1" x14ac:dyDescent="0.25">
      <c r="A219" s="59">
        <f>A217</f>
        <v>95</v>
      </c>
      <c r="B219" s="11"/>
      <c r="C219" s="25" t="s">
        <v>68</v>
      </c>
      <c r="D219" s="11"/>
      <c r="E219" s="77">
        <f>SUM(E89:E217)</f>
        <v>132869</v>
      </c>
      <c r="F219" s="11"/>
      <c r="G219" s="77">
        <f>SUM(G89:G217)</f>
        <v>1576441</v>
      </c>
      <c r="H219" s="11"/>
      <c r="I219" s="77">
        <f>SUM(I89:I217)</f>
        <v>95572868</v>
      </c>
      <c r="J219" s="11"/>
      <c r="K219" s="77">
        <f>SUM(K89:K217)</f>
        <v>8342503</v>
      </c>
      <c r="L219" s="11"/>
      <c r="M219" s="77">
        <f>SUM(M89:M217)</f>
        <v>792002290</v>
      </c>
      <c r="N219" s="11"/>
      <c r="O219" s="77">
        <f>SUM(O89:O217)</f>
        <v>87827579</v>
      </c>
      <c r="P219" s="11"/>
      <c r="Q219" s="77">
        <f>SUM(Q89:Q217)</f>
        <v>1167901</v>
      </c>
      <c r="R219" s="11"/>
      <c r="S219" s="77">
        <f>SUM(S89:S217)</f>
        <v>26411589</v>
      </c>
      <c r="T219" s="11"/>
      <c r="U219" s="77">
        <f>SUM(U89:U217)</f>
        <v>2742757</v>
      </c>
      <c r="V219" s="11"/>
      <c r="W219" s="77">
        <f>SUM(W89:W217)</f>
        <v>88895624</v>
      </c>
      <c r="X219" s="11"/>
      <c r="Y219" s="77">
        <f>SUM(Y89:Y217)</f>
        <v>999047740</v>
      </c>
      <c r="Z219" s="11"/>
      <c r="AA219" s="77">
        <f>SUM(AA89:AA217)</f>
        <v>547939881</v>
      </c>
      <c r="AB219" s="11"/>
      <c r="AC219" s="77">
        <f>SUM(AC89:AC217)</f>
        <v>251109593</v>
      </c>
      <c r="AD219" s="11"/>
      <c r="AE219" s="77">
        <f>SUM(AE89:AE217)</f>
        <v>66575638</v>
      </c>
      <c r="AF219" s="11"/>
      <c r="AG219" s="77">
        <f>SUM(AG89:AG217)</f>
        <v>11060408</v>
      </c>
      <c r="AH219" s="11"/>
      <c r="AI219" s="77">
        <f>SUM(AI89:AI217)</f>
        <v>876685520</v>
      </c>
      <c r="AJ219" s="11"/>
      <c r="AK219" s="77">
        <f>SUM(AK89:AK217)</f>
        <v>122362220</v>
      </c>
      <c r="AL219" s="11"/>
      <c r="AM219" s="11"/>
      <c r="AN219" s="29">
        <f>AN217</f>
        <v>95</v>
      </c>
    </row>
    <row r="220" spans="1:40" ht="8.4499999999999993" customHeight="1"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25"/>
    </row>
    <row r="221" spans="1:40" ht="8.4499999999999993" customHeight="1"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25"/>
    </row>
    <row r="222" spans="1:40" ht="8.4499999999999993" customHeight="1"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25"/>
    </row>
    <row r="223" spans="1:40" ht="8.4499999999999993" customHeight="1"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25"/>
    </row>
    <row r="224" spans="1:40" ht="8.4499999999999993" customHeight="1"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25"/>
    </row>
    <row r="225" spans="1:41" ht="1.7" customHeight="1"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25"/>
    </row>
    <row r="226" spans="1:41" ht="1.7" customHeight="1"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25"/>
    </row>
    <row r="227" spans="1:41" s="15" customFormat="1" ht="11.25" customHeight="1" x14ac:dyDescent="0.25">
      <c r="A227" s="89">
        <v>152</v>
      </c>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3"/>
      <c r="AN227" s="72"/>
      <c r="AO227" s="72">
        <v>153</v>
      </c>
    </row>
    <row r="228" spans="1:41" s="15" customFormat="1" ht="10.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3" t="s">
        <v>45</v>
      </c>
      <c r="Z228" s="10"/>
      <c r="AA228" s="14" t="s">
        <v>482</v>
      </c>
      <c r="AB228" s="10"/>
      <c r="AC228" s="10"/>
      <c r="AD228" s="10"/>
      <c r="AE228" s="10"/>
      <c r="AF228" s="10"/>
      <c r="AG228" s="10"/>
      <c r="AH228" s="10"/>
      <c r="AI228" s="10"/>
      <c r="AJ228" s="10"/>
      <c r="AK228" s="10"/>
      <c r="AL228" s="10"/>
      <c r="AM228" s="13"/>
      <c r="AN228" s="72" t="s">
        <v>645</v>
      </c>
    </row>
    <row r="229" spans="1:41" s="15" customFormat="1" ht="10.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3" t="s">
        <v>646</v>
      </c>
      <c r="Z229" s="10"/>
      <c r="AA229" s="14" t="s">
        <v>647</v>
      </c>
      <c r="AB229" s="10"/>
      <c r="AC229" s="10"/>
      <c r="AD229" s="10"/>
      <c r="AE229" s="10"/>
      <c r="AF229" s="10"/>
      <c r="AG229" s="10"/>
      <c r="AH229" s="10"/>
      <c r="AI229" s="10"/>
      <c r="AJ229" s="10"/>
      <c r="AK229" s="10"/>
      <c r="AL229" s="10"/>
      <c r="AM229" s="13"/>
      <c r="AN229" s="13" t="s">
        <v>642</v>
      </c>
    </row>
    <row r="230" spans="1:41" s="15" customFormat="1" ht="10.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3" t="s">
        <v>51</v>
      </c>
      <c r="Z230" s="10"/>
      <c r="AA230" s="84" t="s">
        <v>52</v>
      </c>
      <c r="AB230" s="10"/>
      <c r="AC230" s="10"/>
      <c r="AD230" s="10"/>
      <c r="AE230" s="10"/>
      <c r="AF230" s="10"/>
      <c r="AG230" s="10"/>
      <c r="AH230" s="10"/>
      <c r="AI230" s="10"/>
      <c r="AJ230" s="10"/>
      <c r="AK230" s="10"/>
      <c r="AL230" s="10"/>
      <c r="AM230" s="10"/>
      <c r="AN230" s="85"/>
    </row>
    <row r="231" spans="1:41" ht="9.75" customHeight="1" x14ac:dyDescent="0.25">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25"/>
    </row>
    <row r="232" spans="1:41" ht="9.75" customHeight="1" x14ac:dyDescent="0.25">
      <c r="A232" s="11"/>
      <c r="B232" s="11"/>
      <c r="C232" s="11"/>
      <c r="D232" s="11"/>
      <c r="E232" s="11"/>
      <c r="F232" s="11"/>
      <c r="G232" s="11"/>
      <c r="H232" s="11"/>
      <c r="I232" s="11"/>
      <c r="J232" s="11"/>
      <c r="K232" s="11"/>
      <c r="L232" s="11"/>
      <c r="M232" s="21" t="s">
        <v>648</v>
      </c>
      <c r="N232" s="21"/>
      <c r="O232" s="21"/>
      <c r="P232" s="21"/>
      <c r="Q232" s="21"/>
      <c r="R232" s="21"/>
      <c r="S232" s="21"/>
      <c r="T232" s="21"/>
      <c r="U232" s="21"/>
      <c r="V232" s="21"/>
      <c r="W232" s="21"/>
      <c r="X232" s="11"/>
      <c r="Y232" s="11"/>
      <c r="Z232" s="11"/>
      <c r="AA232" s="21" t="s">
        <v>649</v>
      </c>
      <c r="AB232" s="21"/>
      <c r="AC232" s="21"/>
      <c r="AD232" s="21"/>
      <c r="AE232" s="21"/>
      <c r="AF232" s="21"/>
      <c r="AG232" s="21"/>
      <c r="AH232" s="21"/>
      <c r="AI232" s="21"/>
      <c r="AJ232" s="11"/>
      <c r="AK232" s="11"/>
      <c r="AL232" s="11"/>
      <c r="AM232" s="11"/>
      <c r="AN232" s="25"/>
    </row>
    <row r="233" spans="1:41" ht="9.75" customHeight="1" x14ac:dyDescent="0.25">
      <c r="A233" s="11"/>
      <c r="B233" s="11"/>
      <c r="C233" s="11"/>
      <c r="D233" s="11"/>
      <c r="E233" s="11"/>
      <c r="F233" s="11"/>
      <c r="G233" s="11"/>
      <c r="H233" s="11"/>
      <c r="I233" s="73"/>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25"/>
    </row>
    <row r="234" spans="1:41" ht="9.75" customHeight="1" x14ac:dyDescent="0.25">
      <c r="A234" s="11"/>
      <c r="B234" s="11"/>
      <c r="C234" s="11"/>
      <c r="D234" s="11"/>
      <c r="E234" s="22" t="s">
        <v>650</v>
      </c>
      <c r="F234" s="22"/>
      <c r="G234" s="22"/>
      <c r="H234" s="11"/>
      <c r="I234" s="22" t="s">
        <v>651</v>
      </c>
      <c r="J234" s="22"/>
      <c r="K234" s="22"/>
      <c r="L234" s="22"/>
      <c r="M234" s="11"/>
      <c r="N234" s="11"/>
      <c r="O234" s="22" t="s">
        <v>652</v>
      </c>
      <c r="P234" s="22"/>
      <c r="Q234" s="22"/>
      <c r="R234" s="22"/>
      <c r="S234" s="22"/>
      <c r="T234" s="22"/>
      <c r="U234" s="22"/>
      <c r="V234" s="11"/>
      <c r="W234" s="11"/>
      <c r="X234" s="11"/>
      <c r="Y234" s="11"/>
      <c r="Z234" s="11"/>
      <c r="AA234" s="11"/>
      <c r="AB234" s="11"/>
      <c r="AC234" s="11"/>
      <c r="AD234" s="11"/>
      <c r="AE234" s="11"/>
      <c r="AF234" s="11"/>
      <c r="AG234" s="11"/>
      <c r="AH234" s="11"/>
      <c r="AI234" s="11"/>
      <c r="AJ234" s="11"/>
      <c r="AK234" s="11"/>
      <c r="AL234" s="11"/>
      <c r="AM234" s="11"/>
      <c r="AN234" s="25"/>
    </row>
    <row r="235" spans="1:41" ht="9.75" customHeight="1" x14ac:dyDescent="0.25">
      <c r="A235" s="11"/>
      <c r="B235" s="11"/>
      <c r="C235" s="11"/>
      <c r="D235" s="11"/>
      <c r="E235" s="21" t="s">
        <v>653</v>
      </c>
      <c r="F235" s="21"/>
      <c r="G235" s="21"/>
      <c r="H235" s="11"/>
      <c r="I235" s="21" t="s">
        <v>654</v>
      </c>
      <c r="J235" s="21"/>
      <c r="K235" s="21"/>
      <c r="L235" s="86"/>
      <c r="M235" s="11"/>
      <c r="N235" s="11"/>
      <c r="O235" s="21" t="s">
        <v>655</v>
      </c>
      <c r="P235" s="21"/>
      <c r="Q235" s="21"/>
      <c r="R235" s="21"/>
      <c r="S235" s="21"/>
      <c r="T235" s="21"/>
      <c r="U235" s="21"/>
      <c r="V235" s="11"/>
      <c r="W235" s="11"/>
      <c r="X235" s="11"/>
      <c r="Y235" s="11"/>
      <c r="Z235" s="11"/>
      <c r="AA235" s="11"/>
      <c r="AB235" s="11"/>
      <c r="AC235" s="11"/>
      <c r="AD235" s="11"/>
      <c r="AE235" s="11"/>
      <c r="AF235" s="11"/>
      <c r="AG235" s="11"/>
      <c r="AH235" s="11"/>
      <c r="AI235" s="11"/>
      <c r="AJ235" s="11"/>
      <c r="AK235" s="11"/>
      <c r="AL235" s="11"/>
      <c r="AM235" s="11"/>
      <c r="AN235" s="25"/>
    </row>
    <row r="236" spans="1:41" ht="11.25" customHeight="1" x14ac:dyDescent="0.25">
      <c r="A236" s="11"/>
      <c r="B236" s="11"/>
      <c r="C236" s="11"/>
      <c r="D236" s="11"/>
      <c r="E236" s="11"/>
      <c r="F236" s="11"/>
      <c r="G236" s="11"/>
      <c r="H236" s="11"/>
      <c r="I236" s="11"/>
      <c r="J236" s="11"/>
      <c r="K236" s="11"/>
      <c r="L236" s="11"/>
      <c r="M236" s="11"/>
      <c r="N236" s="11"/>
      <c r="O236" s="25" t="s">
        <v>656</v>
      </c>
      <c r="P236" s="11"/>
      <c r="Q236" s="25"/>
      <c r="R236" s="11"/>
      <c r="S236" s="25"/>
      <c r="T236" s="11"/>
      <c r="U236" s="25" t="s">
        <v>657</v>
      </c>
      <c r="V236" s="11"/>
      <c r="W236" s="11"/>
      <c r="X236" s="11"/>
      <c r="Y236" s="11"/>
      <c r="Z236" s="11"/>
      <c r="AA236" s="25" t="s">
        <v>64</v>
      </c>
      <c r="AB236" s="11"/>
      <c r="AC236" s="11"/>
      <c r="AD236" s="11"/>
      <c r="AE236" s="11"/>
      <c r="AF236" s="11"/>
      <c r="AG236" s="11"/>
      <c r="AH236" s="11"/>
      <c r="AI236" s="11"/>
      <c r="AJ236" s="11"/>
      <c r="AK236" s="11"/>
      <c r="AL236" s="11"/>
      <c r="AM236" s="11"/>
      <c r="AN236" s="25"/>
    </row>
    <row r="237" spans="1:41" ht="9.75" customHeight="1" x14ac:dyDescent="0.25">
      <c r="A237" s="11"/>
      <c r="B237" s="11"/>
      <c r="C237" s="11"/>
      <c r="D237" s="11"/>
      <c r="E237" s="25" t="s">
        <v>658</v>
      </c>
      <c r="F237" s="11"/>
      <c r="G237" s="11"/>
      <c r="H237" s="11"/>
      <c r="I237" s="25" t="s">
        <v>658</v>
      </c>
      <c r="J237" s="11"/>
      <c r="K237" s="11"/>
      <c r="L237" s="11"/>
      <c r="M237" s="11"/>
      <c r="N237" s="11"/>
      <c r="O237" s="25" t="s">
        <v>659</v>
      </c>
      <c r="P237" s="11"/>
      <c r="Q237" s="25" t="s">
        <v>660</v>
      </c>
      <c r="R237" s="11"/>
      <c r="S237" s="25" t="s">
        <v>657</v>
      </c>
      <c r="T237" s="11"/>
      <c r="U237" s="25" t="s">
        <v>314</v>
      </c>
      <c r="V237" s="11"/>
      <c r="W237" s="25" t="s">
        <v>279</v>
      </c>
      <c r="X237" s="11"/>
      <c r="Y237" s="25" t="s">
        <v>661</v>
      </c>
      <c r="Z237" s="11"/>
      <c r="AA237" s="25" t="s">
        <v>662</v>
      </c>
      <c r="AB237" s="11"/>
      <c r="AC237" s="11"/>
      <c r="AD237" s="11"/>
      <c r="AE237" s="25" t="s">
        <v>663</v>
      </c>
      <c r="AF237" s="11"/>
      <c r="AG237" s="25" t="s">
        <v>331</v>
      </c>
      <c r="AH237" s="11"/>
      <c r="AI237" s="25" t="s">
        <v>68</v>
      </c>
      <c r="AJ237" s="11"/>
      <c r="AK237" s="25" t="s">
        <v>661</v>
      </c>
      <c r="AL237" s="11"/>
      <c r="AM237" s="11"/>
      <c r="AN237" s="25"/>
    </row>
    <row r="238" spans="1:41" ht="9.75" customHeight="1" x14ac:dyDescent="0.25">
      <c r="A238" s="27" t="s">
        <v>74</v>
      </c>
      <c r="B238" s="11"/>
      <c r="C238" s="27" t="s">
        <v>76</v>
      </c>
      <c r="D238" s="11"/>
      <c r="E238" s="27" t="s">
        <v>664</v>
      </c>
      <c r="F238" s="11"/>
      <c r="G238" s="27" t="s">
        <v>264</v>
      </c>
      <c r="H238" s="11"/>
      <c r="I238" s="27" t="s">
        <v>664</v>
      </c>
      <c r="J238" s="11"/>
      <c r="K238" s="27" t="s">
        <v>264</v>
      </c>
      <c r="L238" s="11"/>
      <c r="M238" s="27" t="s">
        <v>665</v>
      </c>
      <c r="N238" s="11"/>
      <c r="O238" s="27" t="s">
        <v>666</v>
      </c>
      <c r="P238" s="11"/>
      <c r="Q238" s="27" t="s">
        <v>610</v>
      </c>
      <c r="R238" s="11"/>
      <c r="S238" s="27" t="s">
        <v>401</v>
      </c>
      <c r="T238" s="11"/>
      <c r="U238" s="27" t="s">
        <v>72</v>
      </c>
      <c r="V238" s="11"/>
      <c r="W238" s="27" t="s">
        <v>53</v>
      </c>
      <c r="X238" s="11"/>
      <c r="Y238" s="27" t="s">
        <v>667</v>
      </c>
      <c r="Z238" s="11"/>
      <c r="AA238" s="27" t="s">
        <v>308</v>
      </c>
      <c r="AB238" s="11"/>
      <c r="AC238" s="27" t="s">
        <v>668</v>
      </c>
      <c r="AD238" s="11"/>
      <c r="AE238" s="27" t="s">
        <v>308</v>
      </c>
      <c r="AF238" s="11"/>
      <c r="AG238" s="27" t="s">
        <v>308</v>
      </c>
      <c r="AH238" s="11"/>
      <c r="AI238" s="27" t="s">
        <v>308</v>
      </c>
      <c r="AJ238" s="11"/>
      <c r="AK238" s="27" t="s">
        <v>669</v>
      </c>
      <c r="AL238" s="11"/>
      <c r="AM238" s="11"/>
      <c r="AN238" s="27" t="s">
        <v>74</v>
      </c>
    </row>
    <row r="239" spans="1:41" ht="8.85" customHeight="1"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25"/>
    </row>
    <row r="240" spans="1:41" ht="8.85" customHeight="1" x14ac:dyDescent="0.25">
      <c r="A240" s="11"/>
      <c r="B240" s="11" t="s">
        <v>224</v>
      </c>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25"/>
    </row>
    <row r="241" spans="1:40" ht="8.85" customHeight="1" x14ac:dyDescent="0.25">
      <c r="A241" s="11">
        <v>1</v>
      </c>
      <c r="B241" s="25"/>
      <c r="C241" s="11" t="s">
        <v>225</v>
      </c>
      <c r="D241" s="11"/>
      <c r="E241" s="74">
        <v>0</v>
      </c>
      <c r="F241" s="11"/>
      <c r="G241" s="74">
        <v>0</v>
      </c>
      <c r="H241" s="11"/>
      <c r="I241" s="74">
        <v>0</v>
      </c>
      <c r="J241" s="11"/>
      <c r="K241" s="74">
        <v>0</v>
      </c>
      <c r="L241" s="11"/>
      <c r="M241" s="74">
        <v>3102474</v>
      </c>
      <c r="N241" s="11"/>
      <c r="O241" s="74">
        <v>0</v>
      </c>
      <c r="P241" s="11"/>
      <c r="Q241" s="74">
        <v>0</v>
      </c>
      <c r="R241" s="11"/>
      <c r="S241" s="74">
        <v>0</v>
      </c>
      <c r="T241" s="11"/>
      <c r="U241" s="74">
        <v>0</v>
      </c>
      <c r="V241" s="11"/>
      <c r="W241" s="74">
        <v>44762</v>
      </c>
      <c r="X241" s="11"/>
      <c r="Y241" s="74">
        <f t="shared" ref="Y241:Y256" si="6">SUM(M241:W241)</f>
        <v>3147236</v>
      </c>
      <c r="Z241" s="11"/>
      <c r="AA241" s="74">
        <v>1969670</v>
      </c>
      <c r="AB241" s="11"/>
      <c r="AC241" s="74">
        <v>666140</v>
      </c>
      <c r="AD241" s="11"/>
      <c r="AE241" s="74">
        <v>25531</v>
      </c>
      <c r="AF241" s="11"/>
      <c r="AG241" s="74">
        <v>0</v>
      </c>
      <c r="AH241" s="11"/>
      <c r="AI241" s="74">
        <f t="shared" ref="AI241:AI256" si="7">SUM(AA241:AG241)</f>
        <v>2661341</v>
      </c>
      <c r="AJ241" s="11"/>
      <c r="AK241" s="74">
        <f>(Y241-AI241)</f>
        <v>485895</v>
      </c>
      <c r="AL241" s="11"/>
      <c r="AM241" s="11"/>
      <c r="AN241" s="25">
        <v>1</v>
      </c>
    </row>
    <row r="242" spans="1:40" ht="8.85" customHeight="1" x14ac:dyDescent="0.25">
      <c r="A242" s="11">
        <v>2</v>
      </c>
      <c r="B242" s="25"/>
      <c r="C242" s="11" t="s">
        <v>226</v>
      </c>
      <c r="D242" s="11"/>
      <c r="E242" s="75">
        <v>0</v>
      </c>
      <c r="F242" s="11"/>
      <c r="G242" s="75">
        <v>0</v>
      </c>
      <c r="H242" s="11"/>
      <c r="I242" s="75">
        <v>0</v>
      </c>
      <c r="J242" s="11"/>
      <c r="K242" s="75">
        <v>0</v>
      </c>
      <c r="L242" s="11"/>
      <c r="M242" s="75">
        <v>0</v>
      </c>
      <c r="N242" s="11"/>
      <c r="O242" s="75">
        <v>0</v>
      </c>
      <c r="P242" s="11"/>
      <c r="Q242" s="75">
        <v>0</v>
      </c>
      <c r="R242" s="11"/>
      <c r="S242" s="75">
        <v>0</v>
      </c>
      <c r="T242" s="11"/>
      <c r="U242" s="75">
        <v>0</v>
      </c>
      <c r="V242" s="11"/>
      <c r="W242" s="75">
        <v>0</v>
      </c>
      <c r="X242" s="11"/>
      <c r="Y242" s="75">
        <f t="shared" si="6"/>
        <v>0</v>
      </c>
      <c r="Z242" s="11"/>
      <c r="AA242" s="75">
        <v>0</v>
      </c>
      <c r="AB242" s="11"/>
      <c r="AC242" s="75">
        <v>0</v>
      </c>
      <c r="AD242" s="11"/>
      <c r="AE242" s="75">
        <v>0</v>
      </c>
      <c r="AF242" s="11"/>
      <c r="AG242" s="75">
        <v>0</v>
      </c>
      <c r="AH242" s="11"/>
      <c r="AI242" s="75">
        <f t="shared" si="7"/>
        <v>0</v>
      </c>
      <c r="AJ242" s="11"/>
      <c r="AK242" s="75">
        <f>(Y242-AI242)</f>
        <v>0</v>
      </c>
      <c r="AL242" s="11"/>
      <c r="AM242" s="11"/>
      <c r="AN242" s="25">
        <v>2</v>
      </c>
    </row>
    <row r="243" spans="1:40" ht="8.85" customHeight="1" x14ac:dyDescent="0.25">
      <c r="A243" s="11">
        <v>3</v>
      </c>
      <c r="B243" s="25"/>
      <c r="C243" s="20" t="s">
        <v>140</v>
      </c>
      <c r="D243" s="11"/>
      <c r="E243" s="80">
        <v>0</v>
      </c>
      <c r="F243" s="11"/>
      <c r="G243" s="75">
        <v>0</v>
      </c>
      <c r="H243" s="11"/>
      <c r="I243" s="75">
        <v>0</v>
      </c>
      <c r="J243" s="11"/>
      <c r="K243" s="75">
        <v>0</v>
      </c>
      <c r="L243" s="11"/>
      <c r="M243" s="75">
        <v>24285460</v>
      </c>
      <c r="N243" s="11"/>
      <c r="O243" s="75">
        <v>0</v>
      </c>
      <c r="P243" s="11"/>
      <c r="Q243" s="75">
        <v>0</v>
      </c>
      <c r="R243" s="11"/>
      <c r="S243" s="75">
        <v>0</v>
      </c>
      <c r="T243" s="11"/>
      <c r="U243" s="75">
        <v>0</v>
      </c>
      <c r="V243" s="11"/>
      <c r="W243" s="75">
        <v>348194</v>
      </c>
      <c r="X243" s="11"/>
      <c r="Y243" s="75">
        <f t="shared" si="6"/>
        <v>24633654</v>
      </c>
      <c r="Z243" s="11"/>
      <c r="AA243" s="75">
        <v>19019111</v>
      </c>
      <c r="AB243" s="11"/>
      <c r="AC243" s="75">
        <v>825103</v>
      </c>
      <c r="AD243" s="11"/>
      <c r="AE243" s="75">
        <v>401803</v>
      </c>
      <c r="AF243" s="11"/>
      <c r="AG243" s="75">
        <v>0</v>
      </c>
      <c r="AH243" s="11"/>
      <c r="AI243" s="75">
        <f t="shared" si="7"/>
        <v>20246017</v>
      </c>
      <c r="AJ243" s="11"/>
      <c r="AK243" s="75">
        <f>(Y243-AI243)</f>
        <v>4387637</v>
      </c>
      <c r="AL243" s="11"/>
      <c r="AM243" s="11"/>
      <c r="AN243" s="25">
        <v>3</v>
      </c>
    </row>
    <row r="244" spans="1:40" ht="8.85" customHeight="1" x14ac:dyDescent="0.25">
      <c r="A244" s="11">
        <v>4</v>
      </c>
      <c r="B244" s="25"/>
      <c r="C244" s="20" t="s">
        <v>227</v>
      </c>
      <c r="D244" s="11"/>
      <c r="E244" s="75">
        <v>0</v>
      </c>
      <c r="F244" s="11"/>
      <c r="G244" s="75">
        <v>0</v>
      </c>
      <c r="H244" s="11"/>
      <c r="I244" s="75">
        <v>0</v>
      </c>
      <c r="J244" s="11"/>
      <c r="K244" s="75">
        <v>0</v>
      </c>
      <c r="L244" s="11"/>
      <c r="M244" s="75">
        <v>3366746</v>
      </c>
      <c r="N244" s="11"/>
      <c r="O244" s="75">
        <v>0</v>
      </c>
      <c r="P244" s="11"/>
      <c r="Q244" s="75">
        <v>0</v>
      </c>
      <c r="R244" s="11"/>
      <c r="S244" s="75">
        <v>0</v>
      </c>
      <c r="T244" s="11"/>
      <c r="U244" s="75">
        <v>0</v>
      </c>
      <c r="V244" s="11"/>
      <c r="W244" s="75">
        <v>21075</v>
      </c>
      <c r="X244" s="11"/>
      <c r="Y244" s="75">
        <f t="shared" si="6"/>
        <v>3387821</v>
      </c>
      <c r="Z244" s="11"/>
      <c r="AA244" s="75">
        <v>1527751</v>
      </c>
      <c r="AB244" s="11"/>
      <c r="AC244" s="75">
        <v>1062167</v>
      </c>
      <c r="AD244" s="11"/>
      <c r="AE244" s="75">
        <v>0</v>
      </c>
      <c r="AF244" s="11"/>
      <c r="AG244" s="75">
        <v>0</v>
      </c>
      <c r="AH244" s="11"/>
      <c r="AI244" s="75">
        <f t="shared" si="7"/>
        <v>2589918</v>
      </c>
      <c r="AJ244" s="11"/>
      <c r="AK244" s="75">
        <f>(Y244-AI244)</f>
        <v>797903</v>
      </c>
      <c r="AL244" s="11"/>
      <c r="AM244" s="11"/>
      <c r="AN244" s="25">
        <v>4</v>
      </c>
    </row>
    <row r="245" spans="1:40" ht="8.85" customHeight="1" x14ac:dyDescent="0.25">
      <c r="A245" s="11">
        <v>5</v>
      </c>
      <c r="B245" s="25"/>
      <c r="C245" s="11" t="s">
        <v>228</v>
      </c>
      <c r="D245" s="11"/>
      <c r="E245" s="75">
        <v>0</v>
      </c>
      <c r="F245" s="11"/>
      <c r="G245" s="75">
        <v>0</v>
      </c>
      <c r="H245" s="11"/>
      <c r="I245" s="75">
        <v>0</v>
      </c>
      <c r="J245" s="11"/>
      <c r="K245" s="75">
        <v>0</v>
      </c>
      <c r="L245" s="11"/>
      <c r="M245" s="75">
        <v>4038930</v>
      </c>
      <c r="N245" s="11"/>
      <c r="O245" s="75">
        <v>0</v>
      </c>
      <c r="P245" s="11"/>
      <c r="Q245" s="75">
        <v>20971</v>
      </c>
      <c r="R245" s="11"/>
      <c r="S245" s="75">
        <v>0</v>
      </c>
      <c r="T245" s="11"/>
      <c r="U245" s="75">
        <v>0</v>
      </c>
      <c r="V245" s="11"/>
      <c r="W245" s="75">
        <v>57980</v>
      </c>
      <c r="X245" s="11"/>
      <c r="Y245" s="75">
        <f t="shared" si="6"/>
        <v>4117881</v>
      </c>
      <c r="Z245" s="11"/>
      <c r="AA245" s="75">
        <v>2484341</v>
      </c>
      <c r="AB245" s="11"/>
      <c r="AC245" s="75">
        <v>1255024</v>
      </c>
      <c r="AD245" s="11"/>
      <c r="AE245" s="75">
        <v>409245</v>
      </c>
      <c r="AF245" s="11"/>
      <c r="AG245" s="75">
        <v>0</v>
      </c>
      <c r="AH245" s="11"/>
      <c r="AI245" s="75">
        <f t="shared" si="7"/>
        <v>4148610</v>
      </c>
      <c r="AJ245" s="11"/>
      <c r="AK245" s="75">
        <f>(Y245-AI245)</f>
        <v>-30729</v>
      </c>
      <c r="AL245" s="11"/>
      <c r="AM245" s="11"/>
      <c r="AN245" s="25">
        <v>5</v>
      </c>
    </row>
    <row r="246" spans="1:40" ht="8.85" customHeight="1" x14ac:dyDescent="0.25">
      <c r="A246" s="57"/>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88"/>
    </row>
    <row r="247" spans="1:40" ht="8.85" customHeight="1" x14ac:dyDescent="0.25">
      <c r="A247" s="11">
        <v>6</v>
      </c>
      <c r="B247" s="25"/>
      <c r="C247" s="11" t="s">
        <v>229</v>
      </c>
      <c r="D247" s="11"/>
      <c r="E247" s="75">
        <v>0</v>
      </c>
      <c r="F247" s="11"/>
      <c r="G247" s="75">
        <v>0</v>
      </c>
      <c r="H247" s="11"/>
      <c r="I247" s="75">
        <v>50000</v>
      </c>
      <c r="J247" s="11"/>
      <c r="K247" s="75">
        <v>0</v>
      </c>
      <c r="L247" s="11"/>
      <c r="M247" s="75">
        <v>14130027</v>
      </c>
      <c r="N247" s="11"/>
      <c r="O247" s="75">
        <v>-89416</v>
      </c>
      <c r="P247" s="11"/>
      <c r="Q247" s="75">
        <v>0</v>
      </c>
      <c r="R247" s="11"/>
      <c r="S247" s="75">
        <v>1860774</v>
      </c>
      <c r="T247" s="11"/>
      <c r="U247" s="75">
        <v>1768514</v>
      </c>
      <c r="V247" s="11"/>
      <c r="W247" s="75">
        <v>236492</v>
      </c>
      <c r="X247" s="11"/>
      <c r="Y247" s="75">
        <f t="shared" si="6"/>
        <v>17906391</v>
      </c>
      <c r="Z247" s="11"/>
      <c r="AA247" s="75">
        <v>15531373</v>
      </c>
      <c r="AB247" s="11"/>
      <c r="AC247" s="75">
        <v>3720842</v>
      </c>
      <c r="AD247" s="11"/>
      <c r="AE247" s="75">
        <v>120255</v>
      </c>
      <c r="AF247" s="11"/>
      <c r="AG247" s="75">
        <v>2408552</v>
      </c>
      <c r="AH247" s="11"/>
      <c r="AI247" s="75">
        <f t="shared" si="7"/>
        <v>21781022</v>
      </c>
      <c r="AJ247" s="11"/>
      <c r="AK247" s="75">
        <f>(Y247-AI247)</f>
        <v>-3874631</v>
      </c>
      <c r="AL247" s="11"/>
      <c r="AM247" s="11"/>
      <c r="AN247" s="25">
        <v>6</v>
      </c>
    </row>
    <row r="248" spans="1:40" ht="8.85" customHeight="1" x14ac:dyDescent="0.25">
      <c r="A248" s="11">
        <v>7</v>
      </c>
      <c r="B248" s="25"/>
      <c r="C248" s="11" t="s">
        <v>230</v>
      </c>
      <c r="D248" s="11"/>
      <c r="E248" s="75">
        <v>0</v>
      </c>
      <c r="F248" s="11"/>
      <c r="G248" s="75">
        <v>0</v>
      </c>
      <c r="H248" s="11"/>
      <c r="I248" s="75">
        <v>0</v>
      </c>
      <c r="J248" s="11"/>
      <c r="K248" s="75">
        <v>0</v>
      </c>
      <c r="L248" s="11"/>
      <c r="M248" s="75">
        <v>6892624</v>
      </c>
      <c r="N248" s="11"/>
      <c r="O248" s="75">
        <v>0</v>
      </c>
      <c r="P248" s="11"/>
      <c r="Q248" s="75">
        <v>0</v>
      </c>
      <c r="R248" s="11"/>
      <c r="S248" s="75">
        <v>0</v>
      </c>
      <c r="T248" s="11"/>
      <c r="U248" s="75">
        <v>0</v>
      </c>
      <c r="V248" s="11"/>
      <c r="W248" s="75">
        <v>9259</v>
      </c>
      <c r="X248" s="11"/>
      <c r="Y248" s="75">
        <f t="shared" si="6"/>
        <v>6901883</v>
      </c>
      <c r="Z248" s="11"/>
      <c r="AA248" s="75">
        <v>4951520</v>
      </c>
      <c r="AB248" s="11"/>
      <c r="AC248" s="75">
        <v>783000</v>
      </c>
      <c r="AD248" s="11"/>
      <c r="AE248" s="75">
        <v>207654</v>
      </c>
      <c r="AF248" s="11"/>
      <c r="AG248" s="75">
        <v>0</v>
      </c>
      <c r="AH248" s="11"/>
      <c r="AI248" s="75">
        <f t="shared" si="7"/>
        <v>5942174</v>
      </c>
      <c r="AJ248" s="11"/>
      <c r="AK248" s="75">
        <f>(Y248-AI248)</f>
        <v>959709</v>
      </c>
      <c r="AL248" s="11"/>
      <c r="AM248" s="11"/>
      <c r="AN248" s="25">
        <v>7</v>
      </c>
    </row>
    <row r="249" spans="1:40" ht="8.85" customHeight="1" x14ac:dyDescent="0.25">
      <c r="A249" s="11">
        <v>8</v>
      </c>
      <c r="B249" s="25"/>
      <c r="C249" s="11" t="s">
        <v>231</v>
      </c>
      <c r="D249" s="11"/>
      <c r="E249" s="75">
        <v>0</v>
      </c>
      <c r="F249" s="11"/>
      <c r="G249" s="75">
        <v>0</v>
      </c>
      <c r="H249" s="11"/>
      <c r="I249" s="75">
        <v>0</v>
      </c>
      <c r="J249" s="11"/>
      <c r="K249" s="75">
        <v>0</v>
      </c>
      <c r="L249" s="11"/>
      <c r="M249" s="75">
        <v>1008648</v>
      </c>
      <c r="N249" s="11"/>
      <c r="O249" s="75">
        <v>0</v>
      </c>
      <c r="P249" s="11"/>
      <c r="Q249" s="75">
        <v>0</v>
      </c>
      <c r="R249" s="11"/>
      <c r="S249" s="75">
        <v>133630</v>
      </c>
      <c r="T249" s="11"/>
      <c r="U249" s="75">
        <v>156738</v>
      </c>
      <c r="V249" s="11"/>
      <c r="W249" s="75">
        <v>19304</v>
      </c>
      <c r="X249" s="11"/>
      <c r="Y249" s="75">
        <f t="shared" si="6"/>
        <v>1318320</v>
      </c>
      <c r="Z249" s="11"/>
      <c r="AA249" s="75">
        <v>1128252</v>
      </c>
      <c r="AB249" s="11"/>
      <c r="AC249" s="75">
        <v>246462</v>
      </c>
      <c r="AD249" s="11"/>
      <c r="AE249" s="75">
        <v>78833</v>
      </c>
      <c r="AF249" s="11"/>
      <c r="AG249" s="75">
        <v>0</v>
      </c>
      <c r="AH249" s="11"/>
      <c r="AI249" s="75">
        <f t="shared" si="7"/>
        <v>1453547</v>
      </c>
      <c r="AJ249" s="11"/>
      <c r="AK249" s="75">
        <f>(Y249-AI249)</f>
        <v>-135227</v>
      </c>
      <c r="AL249" s="11"/>
      <c r="AM249" s="11"/>
      <c r="AN249" s="25">
        <v>8</v>
      </c>
    </row>
    <row r="250" spans="1:40" ht="8.85" customHeight="1" x14ac:dyDescent="0.25">
      <c r="A250" s="11">
        <v>9</v>
      </c>
      <c r="B250" s="25"/>
      <c r="C250" s="11" t="s">
        <v>232</v>
      </c>
      <c r="D250" s="11"/>
      <c r="E250" s="75">
        <v>0</v>
      </c>
      <c r="F250" s="11"/>
      <c r="G250" s="75">
        <v>0</v>
      </c>
      <c r="H250" s="11"/>
      <c r="I250" s="75">
        <v>305148</v>
      </c>
      <c r="J250" s="11"/>
      <c r="K250" s="75">
        <v>551972</v>
      </c>
      <c r="L250" s="11"/>
      <c r="M250" s="75">
        <v>2720504</v>
      </c>
      <c r="N250" s="11"/>
      <c r="O250" s="75">
        <v>-841971</v>
      </c>
      <c r="P250" s="11"/>
      <c r="Q250" s="75">
        <v>0</v>
      </c>
      <c r="R250" s="11"/>
      <c r="S250" s="75">
        <v>0</v>
      </c>
      <c r="T250" s="11"/>
      <c r="U250" s="75">
        <v>0</v>
      </c>
      <c r="V250" s="11"/>
      <c r="W250" s="75">
        <v>0</v>
      </c>
      <c r="X250" s="11"/>
      <c r="Y250" s="75">
        <f t="shared" si="6"/>
        <v>1878533</v>
      </c>
      <c r="Z250" s="11"/>
      <c r="AA250" s="75">
        <v>1081179</v>
      </c>
      <c r="AB250" s="11"/>
      <c r="AC250" s="75">
        <v>220814</v>
      </c>
      <c r="AD250" s="11"/>
      <c r="AE250" s="75">
        <v>14872</v>
      </c>
      <c r="AF250" s="11"/>
      <c r="AG250" s="75">
        <v>0</v>
      </c>
      <c r="AH250" s="11"/>
      <c r="AI250" s="75">
        <f t="shared" si="7"/>
        <v>1316865</v>
      </c>
      <c r="AJ250" s="11"/>
      <c r="AK250" s="75">
        <f>(Y250-AI250)</f>
        <v>561668</v>
      </c>
      <c r="AL250" s="11"/>
      <c r="AM250" s="11"/>
      <c r="AN250" s="25">
        <v>9</v>
      </c>
    </row>
    <row r="251" spans="1:40" ht="8.85" customHeight="1" x14ac:dyDescent="0.25">
      <c r="A251" s="11">
        <v>10</v>
      </c>
      <c r="B251" s="25"/>
      <c r="C251" s="11" t="s">
        <v>233</v>
      </c>
      <c r="D251" s="11"/>
      <c r="E251" s="75">
        <v>0</v>
      </c>
      <c r="F251" s="11"/>
      <c r="G251" s="75">
        <v>0</v>
      </c>
      <c r="H251" s="11"/>
      <c r="I251" s="75">
        <v>0</v>
      </c>
      <c r="J251" s="11"/>
      <c r="K251" s="75">
        <v>0</v>
      </c>
      <c r="L251" s="11"/>
      <c r="M251" s="75">
        <v>3740937</v>
      </c>
      <c r="N251" s="11"/>
      <c r="O251" s="75">
        <v>-125946</v>
      </c>
      <c r="P251" s="11"/>
      <c r="Q251" s="75">
        <v>0</v>
      </c>
      <c r="R251" s="11"/>
      <c r="S251" s="75">
        <v>0</v>
      </c>
      <c r="T251" s="11"/>
      <c r="U251" s="75">
        <v>0</v>
      </c>
      <c r="V251" s="11"/>
      <c r="W251" s="75">
        <v>44243</v>
      </c>
      <c r="X251" s="11"/>
      <c r="Y251" s="75">
        <f t="shared" si="6"/>
        <v>3659234</v>
      </c>
      <c r="Z251" s="11"/>
      <c r="AA251" s="75">
        <v>2391441</v>
      </c>
      <c r="AB251" s="11"/>
      <c r="AC251" s="75">
        <v>573806</v>
      </c>
      <c r="AD251" s="11"/>
      <c r="AE251" s="75">
        <v>346525</v>
      </c>
      <c r="AF251" s="11"/>
      <c r="AG251" s="75">
        <v>5376</v>
      </c>
      <c r="AH251" s="11"/>
      <c r="AI251" s="75">
        <f t="shared" si="7"/>
        <v>3317148</v>
      </c>
      <c r="AJ251" s="11"/>
      <c r="AK251" s="75">
        <f>(Y251-AI251)</f>
        <v>342086</v>
      </c>
      <c r="AL251" s="11"/>
      <c r="AM251" s="11"/>
      <c r="AN251" s="25">
        <v>10</v>
      </c>
    </row>
    <row r="252" spans="1:40" ht="8.85" customHeight="1" x14ac:dyDescent="0.25">
      <c r="A252" s="57"/>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88"/>
    </row>
    <row r="253" spans="1:40" ht="8.85" customHeight="1" x14ac:dyDescent="0.25">
      <c r="A253" s="11">
        <v>11</v>
      </c>
      <c r="B253" s="25"/>
      <c r="C253" s="11" t="s">
        <v>234</v>
      </c>
      <c r="D253" s="11"/>
      <c r="E253" s="75">
        <v>68270</v>
      </c>
      <c r="F253" s="11"/>
      <c r="G253" s="75">
        <v>0</v>
      </c>
      <c r="H253" s="11"/>
      <c r="I253" s="75">
        <v>0</v>
      </c>
      <c r="J253" s="11"/>
      <c r="K253" s="75">
        <v>0</v>
      </c>
      <c r="L253" s="11"/>
      <c r="M253" s="75">
        <v>8913642</v>
      </c>
      <c r="N253" s="11"/>
      <c r="O253" s="75">
        <v>0</v>
      </c>
      <c r="P253" s="11"/>
      <c r="Q253" s="75">
        <v>0</v>
      </c>
      <c r="R253" s="11"/>
      <c r="S253" s="75">
        <v>0</v>
      </c>
      <c r="T253" s="11"/>
      <c r="U253" s="75">
        <v>0</v>
      </c>
      <c r="V253" s="11"/>
      <c r="W253" s="75">
        <v>0</v>
      </c>
      <c r="X253" s="11"/>
      <c r="Y253" s="75">
        <f t="shared" si="6"/>
        <v>8913642</v>
      </c>
      <c r="Z253" s="11"/>
      <c r="AA253" s="75">
        <v>5812062</v>
      </c>
      <c r="AB253" s="11"/>
      <c r="AC253" s="75">
        <v>1911711</v>
      </c>
      <c r="AD253" s="11"/>
      <c r="AE253" s="75">
        <v>203738</v>
      </c>
      <c r="AF253" s="11"/>
      <c r="AG253" s="75">
        <v>0</v>
      </c>
      <c r="AH253" s="11"/>
      <c r="AI253" s="75">
        <f t="shared" si="7"/>
        <v>7927511</v>
      </c>
      <c r="AJ253" s="11"/>
      <c r="AK253" s="75">
        <f>(Y253-AI253)</f>
        <v>986131</v>
      </c>
      <c r="AL253" s="11"/>
      <c r="AM253" s="11"/>
      <c r="AN253" s="25">
        <v>11</v>
      </c>
    </row>
    <row r="254" spans="1:40" ht="8.85" customHeight="1" x14ac:dyDescent="0.25">
      <c r="A254" s="11">
        <v>12</v>
      </c>
      <c r="B254" s="25"/>
      <c r="C254" s="20" t="s">
        <v>235</v>
      </c>
      <c r="D254" s="11"/>
      <c r="E254" s="75">
        <v>0</v>
      </c>
      <c r="F254" s="11"/>
      <c r="G254" s="75">
        <v>0</v>
      </c>
      <c r="H254" s="11"/>
      <c r="I254" s="75">
        <v>0</v>
      </c>
      <c r="J254" s="11"/>
      <c r="K254" s="75">
        <v>0</v>
      </c>
      <c r="L254" s="11"/>
      <c r="M254" s="75">
        <v>3072621</v>
      </c>
      <c r="N254" s="11"/>
      <c r="O254" s="75">
        <v>0</v>
      </c>
      <c r="P254" s="11"/>
      <c r="Q254" s="75">
        <v>0</v>
      </c>
      <c r="R254" s="11"/>
      <c r="S254" s="75">
        <v>0</v>
      </c>
      <c r="T254" s="11"/>
      <c r="U254" s="75">
        <v>0</v>
      </c>
      <c r="V254" s="11"/>
      <c r="W254" s="75">
        <v>24</v>
      </c>
      <c r="X254" s="11"/>
      <c r="Y254" s="75">
        <f t="shared" si="6"/>
        <v>3072645</v>
      </c>
      <c r="Z254" s="11"/>
      <c r="AA254" s="75">
        <v>1829173</v>
      </c>
      <c r="AB254" s="11"/>
      <c r="AC254" s="75">
        <v>389687</v>
      </c>
      <c r="AD254" s="11"/>
      <c r="AE254" s="75">
        <v>57885</v>
      </c>
      <c r="AF254" s="11"/>
      <c r="AG254" s="75">
        <v>0</v>
      </c>
      <c r="AH254" s="11"/>
      <c r="AI254" s="75">
        <f t="shared" si="7"/>
        <v>2276745</v>
      </c>
      <c r="AJ254" s="11"/>
      <c r="AK254" s="75">
        <f>(Y254-AI254)</f>
        <v>795900</v>
      </c>
      <c r="AL254" s="11"/>
      <c r="AM254" s="11"/>
      <c r="AN254" s="25">
        <v>12</v>
      </c>
    </row>
    <row r="255" spans="1:40" ht="8.85" customHeight="1" x14ac:dyDescent="0.25">
      <c r="A255" s="11">
        <v>13</v>
      </c>
      <c r="B255" s="25"/>
      <c r="C255" s="11" t="s">
        <v>236</v>
      </c>
      <c r="D255" s="11"/>
      <c r="E255" s="75">
        <v>0</v>
      </c>
      <c r="F255" s="11"/>
      <c r="G255" s="75">
        <v>0</v>
      </c>
      <c r="H255" s="11"/>
      <c r="I255" s="75">
        <v>0</v>
      </c>
      <c r="J255" s="11"/>
      <c r="K255" s="75">
        <v>0</v>
      </c>
      <c r="L255" s="11"/>
      <c r="M255" s="75">
        <v>2623959</v>
      </c>
      <c r="N255" s="11"/>
      <c r="O255" s="75">
        <v>0</v>
      </c>
      <c r="P255" s="11"/>
      <c r="Q255" s="75">
        <v>5000</v>
      </c>
      <c r="R255" s="11"/>
      <c r="S255" s="75">
        <v>0</v>
      </c>
      <c r="T255" s="11"/>
      <c r="U255" s="75">
        <v>0</v>
      </c>
      <c r="V255" s="11"/>
      <c r="W255" s="75">
        <v>118005</v>
      </c>
      <c r="X255" s="11"/>
      <c r="Y255" s="75">
        <f t="shared" si="6"/>
        <v>2746964</v>
      </c>
      <c r="Z255" s="11"/>
      <c r="AA255" s="75">
        <v>1667768</v>
      </c>
      <c r="AB255" s="11"/>
      <c r="AC255" s="75">
        <v>726263</v>
      </c>
      <c r="AD255" s="11"/>
      <c r="AE255" s="75">
        <v>162069</v>
      </c>
      <c r="AF255" s="11"/>
      <c r="AG255" s="75">
        <v>19000</v>
      </c>
      <c r="AH255" s="11"/>
      <c r="AI255" s="75">
        <f t="shared" si="7"/>
        <v>2575100</v>
      </c>
      <c r="AJ255" s="11"/>
      <c r="AK255" s="75">
        <f>(Y255-AI255)</f>
        <v>171864</v>
      </c>
      <c r="AL255" s="11"/>
      <c r="AM255" s="11"/>
      <c r="AN255" s="25">
        <v>13</v>
      </c>
    </row>
    <row r="256" spans="1:40" ht="8.85" customHeight="1" x14ac:dyDescent="0.25">
      <c r="A256" s="11">
        <v>14</v>
      </c>
      <c r="B256" s="25"/>
      <c r="C256" s="11" t="s">
        <v>154</v>
      </c>
      <c r="D256" s="11"/>
      <c r="E256" s="75">
        <v>0</v>
      </c>
      <c r="F256" s="11"/>
      <c r="G256" s="75">
        <v>0</v>
      </c>
      <c r="H256" s="11"/>
      <c r="I256" s="75">
        <v>0</v>
      </c>
      <c r="J256" s="11"/>
      <c r="K256" s="75">
        <v>0</v>
      </c>
      <c r="L256" s="11"/>
      <c r="M256" s="75">
        <v>19493958</v>
      </c>
      <c r="N256" s="11"/>
      <c r="O256" s="75">
        <v>-611435</v>
      </c>
      <c r="P256" s="11"/>
      <c r="Q256" s="75">
        <v>0</v>
      </c>
      <c r="R256" s="11"/>
      <c r="S256" s="75">
        <v>29542</v>
      </c>
      <c r="T256" s="11"/>
      <c r="U256" s="75">
        <v>0</v>
      </c>
      <c r="V256" s="11"/>
      <c r="W256" s="75">
        <v>2582491</v>
      </c>
      <c r="X256" s="11"/>
      <c r="Y256" s="75">
        <f t="shared" si="6"/>
        <v>21494556</v>
      </c>
      <c r="Z256" s="11"/>
      <c r="AA256" s="75">
        <v>16697265</v>
      </c>
      <c r="AB256" s="11"/>
      <c r="AC256" s="75">
        <v>3129132</v>
      </c>
      <c r="AD256" s="11"/>
      <c r="AE256" s="75">
        <v>533646</v>
      </c>
      <c r="AF256" s="11"/>
      <c r="AG256" s="75">
        <v>0</v>
      </c>
      <c r="AH256" s="11"/>
      <c r="AI256" s="75">
        <f t="shared" si="7"/>
        <v>20360043</v>
      </c>
      <c r="AJ256" s="11"/>
      <c r="AK256" s="75">
        <f>(Y256-AI256)</f>
        <v>1134513</v>
      </c>
      <c r="AL256" s="11"/>
      <c r="AM256" s="11"/>
      <c r="AN256" s="25">
        <v>14</v>
      </c>
    </row>
    <row r="257" spans="1:40" ht="8.85" customHeight="1" x14ac:dyDescent="0.25">
      <c r="A257" s="11">
        <v>15</v>
      </c>
      <c r="B257" s="25"/>
      <c r="C257" s="11" t="s">
        <v>237</v>
      </c>
      <c r="D257" s="11"/>
      <c r="E257" s="75">
        <v>0</v>
      </c>
      <c r="F257" s="11"/>
      <c r="G257" s="75">
        <v>0</v>
      </c>
      <c r="H257" s="11"/>
      <c r="I257" s="75">
        <v>0</v>
      </c>
      <c r="J257" s="11"/>
      <c r="K257" s="75">
        <v>0</v>
      </c>
      <c r="L257" s="11"/>
      <c r="M257" s="75">
        <v>0</v>
      </c>
      <c r="N257" s="11"/>
      <c r="O257" s="75">
        <v>0</v>
      </c>
      <c r="P257" s="11"/>
      <c r="Q257" s="75">
        <v>0</v>
      </c>
      <c r="R257" s="11"/>
      <c r="S257" s="75">
        <v>0</v>
      </c>
      <c r="T257" s="11"/>
      <c r="U257" s="75">
        <v>0</v>
      </c>
      <c r="V257" s="11"/>
      <c r="W257" s="75">
        <v>0</v>
      </c>
      <c r="X257" s="11"/>
      <c r="Y257" s="75">
        <f>SUM(M257:W257)</f>
        <v>0</v>
      </c>
      <c r="Z257" s="11"/>
      <c r="AA257" s="75">
        <v>0</v>
      </c>
      <c r="AB257" s="11"/>
      <c r="AC257" s="75">
        <v>0</v>
      </c>
      <c r="AD257" s="11"/>
      <c r="AE257" s="75">
        <v>0</v>
      </c>
      <c r="AF257" s="11"/>
      <c r="AG257" s="75">
        <v>0</v>
      </c>
      <c r="AH257" s="11"/>
      <c r="AI257" s="75">
        <f>SUM(AA257:AG257)</f>
        <v>0</v>
      </c>
      <c r="AJ257" s="11"/>
      <c r="AK257" s="75">
        <f>(Y257-AI257)</f>
        <v>0</v>
      </c>
      <c r="AL257" s="11"/>
      <c r="AM257" s="11"/>
      <c r="AN257" s="25">
        <v>15</v>
      </c>
    </row>
    <row r="258" spans="1:40" ht="8.85" customHeight="1" x14ac:dyDescent="0.25">
      <c r="A258" s="57"/>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88"/>
    </row>
    <row r="259" spans="1:40" ht="8.85" customHeight="1" x14ac:dyDescent="0.25">
      <c r="A259" s="11">
        <v>16</v>
      </c>
      <c r="B259" s="25"/>
      <c r="C259" s="11" t="s">
        <v>238</v>
      </c>
      <c r="D259" s="11"/>
      <c r="E259" s="75">
        <v>0</v>
      </c>
      <c r="F259" s="11"/>
      <c r="G259" s="75">
        <v>0</v>
      </c>
      <c r="H259" s="11"/>
      <c r="I259" s="75">
        <v>0</v>
      </c>
      <c r="J259" s="11"/>
      <c r="K259" s="75">
        <v>0</v>
      </c>
      <c r="L259" s="11"/>
      <c r="M259" s="75">
        <v>4482163</v>
      </c>
      <c r="N259" s="11"/>
      <c r="O259" s="75">
        <v>-1074402</v>
      </c>
      <c r="P259" s="11"/>
      <c r="Q259" s="75">
        <v>251250</v>
      </c>
      <c r="R259" s="11"/>
      <c r="S259" s="75">
        <v>241514</v>
      </c>
      <c r="T259" s="11"/>
      <c r="U259" s="75">
        <v>344656</v>
      </c>
      <c r="V259" s="11"/>
      <c r="W259" s="75">
        <v>46266</v>
      </c>
      <c r="X259" s="11"/>
      <c r="Y259" s="75">
        <f>SUM(M259:W259)</f>
        <v>4291447</v>
      </c>
      <c r="Z259" s="11"/>
      <c r="AA259" s="75">
        <v>3375534</v>
      </c>
      <c r="AB259" s="11"/>
      <c r="AC259" s="75">
        <v>630365</v>
      </c>
      <c r="AD259" s="11"/>
      <c r="AE259" s="75">
        <v>134343</v>
      </c>
      <c r="AF259" s="11"/>
      <c r="AG259" s="75">
        <v>0</v>
      </c>
      <c r="AH259" s="11"/>
      <c r="AI259" s="75">
        <f>SUM(AA259:AG259)</f>
        <v>4140242</v>
      </c>
      <c r="AJ259" s="11"/>
      <c r="AK259" s="75">
        <f>(Y259-AI259)</f>
        <v>151205</v>
      </c>
      <c r="AL259" s="11"/>
      <c r="AM259" s="11"/>
      <c r="AN259" s="25">
        <v>16</v>
      </c>
    </row>
    <row r="260" spans="1:40" ht="8.85" customHeight="1" x14ac:dyDescent="0.25">
      <c r="A260" s="11">
        <v>17</v>
      </c>
      <c r="B260" s="25"/>
      <c r="C260" s="11" t="s">
        <v>239</v>
      </c>
      <c r="D260" s="11"/>
      <c r="E260" s="75">
        <v>0</v>
      </c>
      <c r="F260" s="11"/>
      <c r="G260" s="75">
        <v>0</v>
      </c>
      <c r="H260" s="11"/>
      <c r="I260" s="75">
        <v>0</v>
      </c>
      <c r="J260" s="11"/>
      <c r="K260" s="75">
        <v>0</v>
      </c>
      <c r="L260" s="11"/>
      <c r="M260" s="75">
        <v>28810622</v>
      </c>
      <c r="N260" s="11"/>
      <c r="O260" s="75">
        <v>-3527035</v>
      </c>
      <c r="P260" s="11"/>
      <c r="Q260" s="75">
        <v>0</v>
      </c>
      <c r="R260" s="11"/>
      <c r="S260" s="75">
        <v>0</v>
      </c>
      <c r="T260" s="11"/>
      <c r="U260" s="75">
        <v>0</v>
      </c>
      <c r="V260" s="11"/>
      <c r="W260" s="75">
        <v>326343</v>
      </c>
      <c r="X260" s="11"/>
      <c r="Y260" s="75">
        <f>SUM(M260:W260)</f>
        <v>25609930</v>
      </c>
      <c r="Z260" s="11"/>
      <c r="AA260" s="75">
        <v>19751387</v>
      </c>
      <c r="AB260" s="11"/>
      <c r="AC260" s="75">
        <v>2879985</v>
      </c>
      <c r="AD260" s="11"/>
      <c r="AE260" s="75">
        <v>434422</v>
      </c>
      <c r="AF260" s="11"/>
      <c r="AG260" s="75">
        <v>0</v>
      </c>
      <c r="AH260" s="11"/>
      <c r="AI260" s="75">
        <f>SUM(AA260:AG260)</f>
        <v>23065794</v>
      </c>
      <c r="AJ260" s="11"/>
      <c r="AK260" s="75">
        <f>(Y260-AI260)</f>
        <v>2544136</v>
      </c>
      <c r="AL260" s="11"/>
      <c r="AM260" s="11"/>
      <c r="AN260" s="25">
        <v>17</v>
      </c>
    </row>
    <row r="261" spans="1:40" ht="8.85" customHeight="1" x14ac:dyDescent="0.25">
      <c r="A261" s="11">
        <v>18</v>
      </c>
      <c r="B261" s="25"/>
      <c r="C261" s="11" t="s">
        <v>240</v>
      </c>
      <c r="D261" s="11"/>
      <c r="E261" s="75">
        <v>0</v>
      </c>
      <c r="F261" s="11"/>
      <c r="G261" s="75">
        <v>0</v>
      </c>
      <c r="H261" s="11"/>
      <c r="I261" s="75">
        <v>0</v>
      </c>
      <c r="J261" s="11"/>
      <c r="K261" s="75">
        <v>0</v>
      </c>
      <c r="L261" s="11"/>
      <c r="M261" s="75">
        <v>6407172</v>
      </c>
      <c r="N261" s="11"/>
      <c r="O261" s="75">
        <v>200000</v>
      </c>
      <c r="P261" s="11"/>
      <c r="Q261" s="75">
        <v>0</v>
      </c>
      <c r="R261" s="11"/>
      <c r="S261" s="75">
        <v>0</v>
      </c>
      <c r="T261" s="11"/>
      <c r="U261" s="75">
        <v>0</v>
      </c>
      <c r="V261" s="11"/>
      <c r="W261" s="75">
        <v>143107</v>
      </c>
      <c r="X261" s="11"/>
      <c r="Y261" s="75">
        <f>SUM(M261:W261)</f>
        <v>6750279</v>
      </c>
      <c r="Z261" s="11"/>
      <c r="AA261" s="75">
        <v>6818341</v>
      </c>
      <c r="AB261" s="11"/>
      <c r="AC261" s="75">
        <v>900459</v>
      </c>
      <c r="AD261" s="11"/>
      <c r="AE261" s="75">
        <v>0</v>
      </c>
      <c r="AF261" s="11"/>
      <c r="AG261" s="75">
        <v>0</v>
      </c>
      <c r="AH261" s="11"/>
      <c r="AI261" s="75">
        <f>SUM(AA261:AG261)</f>
        <v>7718800</v>
      </c>
      <c r="AJ261" s="11"/>
      <c r="AK261" s="75">
        <f>(Y261-AI261)</f>
        <v>-968521</v>
      </c>
      <c r="AL261" s="11"/>
      <c r="AM261" s="11"/>
      <c r="AN261" s="25">
        <v>18</v>
      </c>
    </row>
    <row r="262" spans="1:40" ht="8.85" customHeight="1" x14ac:dyDescent="0.25">
      <c r="A262" s="11">
        <v>19</v>
      </c>
      <c r="B262" s="25"/>
      <c r="C262" s="11" t="s">
        <v>241</v>
      </c>
      <c r="D262" s="11"/>
      <c r="E262" s="75">
        <v>0</v>
      </c>
      <c r="F262" s="11"/>
      <c r="G262" s="75">
        <v>0</v>
      </c>
      <c r="H262" s="11"/>
      <c r="I262" s="75">
        <v>0</v>
      </c>
      <c r="J262" s="11"/>
      <c r="K262" s="75">
        <v>0</v>
      </c>
      <c r="L262" s="11"/>
      <c r="M262" s="75">
        <v>19631920</v>
      </c>
      <c r="N262" s="11"/>
      <c r="O262" s="75">
        <v>-1422107</v>
      </c>
      <c r="P262" s="11"/>
      <c r="Q262" s="75">
        <v>0</v>
      </c>
      <c r="R262" s="11"/>
      <c r="S262" s="75">
        <v>0</v>
      </c>
      <c r="T262" s="11"/>
      <c r="U262" s="75">
        <v>0</v>
      </c>
      <c r="V262" s="11"/>
      <c r="W262" s="75">
        <v>3343737</v>
      </c>
      <c r="X262" s="11"/>
      <c r="Y262" s="75">
        <f>SUM(M262:W262)</f>
        <v>21553550</v>
      </c>
      <c r="Z262" s="11"/>
      <c r="AA262" s="75">
        <v>11076596</v>
      </c>
      <c r="AB262" s="11"/>
      <c r="AC262" s="75">
        <v>5485291</v>
      </c>
      <c r="AD262" s="11"/>
      <c r="AE262" s="75">
        <v>2526745</v>
      </c>
      <c r="AF262" s="11"/>
      <c r="AG262" s="75">
        <v>79815</v>
      </c>
      <c r="AH262" s="11"/>
      <c r="AI262" s="75">
        <f>SUM(AA262:AG262)</f>
        <v>19168447</v>
      </c>
      <c r="AJ262" s="11"/>
      <c r="AK262" s="75">
        <f>(Y262-AI262)</f>
        <v>2385103</v>
      </c>
      <c r="AL262" s="11"/>
      <c r="AM262" s="11"/>
      <c r="AN262" s="25">
        <v>19</v>
      </c>
    </row>
    <row r="263" spans="1:40" ht="8.85" customHeight="1" x14ac:dyDescent="0.25">
      <c r="A263" s="11">
        <v>20</v>
      </c>
      <c r="B263" s="25"/>
      <c r="C263" s="11" t="s">
        <v>242</v>
      </c>
      <c r="D263" s="11"/>
      <c r="E263" s="75">
        <v>0</v>
      </c>
      <c r="F263" s="11"/>
      <c r="G263" s="75">
        <v>0</v>
      </c>
      <c r="H263" s="11"/>
      <c r="I263" s="75">
        <v>89600</v>
      </c>
      <c r="J263" s="11"/>
      <c r="K263" s="75">
        <v>0</v>
      </c>
      <c r="L263" s="11"/>
      <c r="M263" s="75">
        <v>2953848</v>
      </c>
      <c r="N263" s="11"/>
      <c r="O263" s="75">
        <v>0</v>
      </c>
      <c r="P263" s="11"/>
      <c r="Q263" s="75">
        <v>0</v>
      </c>
      <c r="R263" s="11"/>
      <c r="S263" s="75">
        <v>0</v>
      </c>
      <c r="T263" s="11"/>
      <c r="U263" s="75">
        <v>0</v>
      </c>
      <c r="V263" s="11"/>
      <c r="W263" s="75">
        <v>1534</v>
      </c>
      <c r="X263" s="11"/>
      <c r="Y263" s="75">
        <f>SUM(M263:W263)</f>
        <v>2955382</v>
      </c>
      <c r="Z263" s="11"/>
      <c r="AA263" s="75">
        <v>1814844</v>
      </c>
      <c r="AB263" s="11"/>
      <c r="AC263" s="75">
        <v>779894</v>
      </c>
      <c r="AD263" s="11"/>
      <c r="AE263" s="75">
        <v>338810</v>
      </c>
      <c r="AF263" s="11"/>
      <c r="AG263" s="75">
        <v>0</v>
      </c>
      <c r="AH263" s="11"/>
      <c r="AI263" s="75">
        <f>SUM(AA263:AG263)</f>
        <v>2933548</v>
      </c>
      <c r="AJ263" s="11"/>
      <c r="AK263" s="75">
        <f>(Y263-AI263)</f>
        <v>21834</v>
      </c>
      <c r="AL263" s="11"/>
      <c r="AM263" s="11"/>
      <c r="AN263" s="25">
        <v>20</v>
      </c>
    </row>
    <row r="264" spans="1:40" ht="8.85" customHeight="1" x14ac:dyDescent="0.25">
      <c r="A264" s="57"/>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88"/>
    </row>
    <row r="265" spans="1:40" ht="8.85" customHeight="1" x14ac:dyDescent="0.25">
      <c r="A265" s="11">
        <v>21</v>
      </c>
      <c r="B265" s="25"/>
      <c r="C265" s="11" t="s">
        <v>243</v>
      </c>
      <c r="D265" s="11"/>
      <c r="E265" s="75">
        <v>0</v>
      </c>
      <c r="F265" s="11"/>
      <c r="G265" s="75">
        <v>0</v>
      </c>
      <c r="H265" s="11"/>
      <c r="I265" s="75">
        <v>0</v>
      </c>
      <c r="J265" s="11"/>
      <c r="K265" s="75">
        <v>0</v>
      </c>
      <c r="L265" s="11"/>
      <c r="M265" s="75">
        <v>3113505</v>
      </c>
      <c r="N265" s="11"/>
      <c r="O265" s="75">
        <v>0</v>
      </c>
      <c r="P265" s="11"/>
      <c r="Q265" s="75">
        <v>0</v>
      </c>
      <c r="R265" s="11"/>
      <c r="S265" s="75">
        <v>0</v>
      </c>
      <c r="T265" s="11"/>
      <c r="U265" s="75">
        <v>0</v>
      </c>
      <c r="V265" s="11"/>
      <c r="W265" s="75">
        <v>3747</v>
      </c>
      <c r="X265" s="11"/>
      <c r="Y265" s="75">
        <f>SUM(M265:W265)</f>
        <v>3117252</v>
      </c>
      <c r="Z265" s="11"/>
      <c r="AA265" s="75">
        <v>1465545</v>
      </c>
      <c r="AB265" s="11"/>
      <c r="AC265" s="75">
        <v>660174</v>
      </c>
      <c r="AD265" s="11"/>
      <c r="AE265" s="75">
        <v>95063</v>
      </c>
      <c r="AF265" s="11"/>
      <c r="AG265" s="75">
        <v>0</v>
      </c>
      <c r="AH265" s="11"/>
      <c r="AI265" s="75">
        <f>SUM(AA265:AG265)</f>
        <v>2220782</v>
      </c>
      <c r="AJ265" s="11"/>
      <c r="AK265" s="75">
        <f>(Y265-AI265)</f>
        <v>896470</v>
      </c>
      <c r="AL265" s="11"/>
      <c r="AM265" s="11"/>
      <c r="AN265" s="25">
        <v>21</v>
      </c>
    </row>
    <row r="266" spans="1:40" ht="8.85" customHeight="1" x14ac:dyDescent="0.25">
      <c r="A266" s="11">
        <v>22</v>
      </c>
      <c r="B266" s="25"/>
      <c r="C266" s="20" t="s">
        <v>195</v>
      </c>
      <c r="D266" s="11"/>
      <c r="E266" s="75">
        <v>0</v>
      </c>
      <c r="F266" s="11"/>
      <c r="G266" s="75">
        <v>0</v>
      </c>
      <c r="H266" s="11"/>
      <c r="I266" s="75">
        <v>0</v>
      </c>
      <c r="J266" s="11"/>
      <c r="K266" s="75">
        <v>0</v>
      </c>
      <c r="L266" s="11"/>
      <c r="M266" s="75">
        <v>2876411</v>
      </c>
      <c r="N266" s="11"/>
      <c r="O266" s="75">
        <v>0</v>
      </c>
      <c r="P266" s="11"/>
      <c r="Q266" s="75">
        <v>0</v>
      </c>
      <c r="R266" s="11"/>
      <c r="S266" s="75">
        <v>0</v>
      </c>
      <c r="T266" s="11"/>
      <c r="U266" s="75">
        <v>0</v>
      </c>
      <c r="V266" s="11"/>
      <c r="W266" s="75">
        <v>1618</v>
      </c>
      <c r="X266" s="11"/>
      <c r="Y266" s="75">
        <f>SUM(M266:W266)</f>
        <v>2878029</v>
      </c>
      <c r="Z266" s="11"/>
      <c r="AA266" s="75">
        <v>2342605</v>
      </c>
      <c r="AB266" s="11"/>
      <c r="AC266" s="75">
        <v>932102</v>
      </c>
      <c r="AD266" s="11"/>
      <c r="AE266" s="75">
        <v>74638</v>
      </c>
      <c r="AF266" s="11"/>
      <c r="AG266" s="75">
        <v>0</v>
      </c>
      <c r="AH266" s="11"/>
      <c r="AI266" s="75">
        <f>SUM(AA266:AG266)</f>
        <v>3349345</v>
      </c>
      <c r="AJ266" s="11"/>
      <c r="AK266" s="75">
        <f>(Y266-AI266)</f>
        <v>-471316</v>
      </c>
      <c r="AL266" s="11"/>
      <c r="AM266" s="11"/>
      <c r="AN266" s="25">
        <v>22</v>
      </c>
    </row>
    <row r="267" spans="1:40" ht="8.85" customHeight="1" x14ac:dyDescent="0.25">
      <c r="A267" s="11">
        <v>23</v>
      </c>
      <c r="B267" s="25"/>
      <c r="C267" s="11" t="s">
        <v>203</v>
      </c>
      <c r="D267" s="11"/>
      <c r="E267" s="75">
        <v>0</v>
      </c>
      <c r="F267" s="11"/>
      <c r="G267" s="75">
        <v>0</v>
      </c>
      <c r="H267" s="11"/>
      <c r="I267" s="75">
        <v>18151</v>
      </c>
      <c r="J267" s="11"/>
      <c r="K267" s="75">
        <v>0</v>
      </c>
      <c r="L267" s="11"/>
      <c r="M267" s="75">
        <v>4981057</v>
      </c>
      <c r="N267" s="11"/>
      <c r="O267" s="75">
        <v>0</v>
      </c>
      <c r="P267" s="11"/>
      <c r="Q267" s="75">
        <v>0</v>
      </c>
      <c r="R267" s="11"/>
      <c r="S267" s="75">
        <v>62393</v>
      </c>
      <c r="T267" s="11"/>
      <c r="U267" s="75">
        <v>0</v>
      </c>
      <c r="V267" s="11"/>
      <c r="W267" s="75">
        <v>336818</v>
      </c>
      <c r="X267" s="11"/>
      <c r="Y267" s="75">
        <f>SUM(M267:W267)</f>
        <v>5380268</v>
      </c>
      <c r="Z267" s="11"/>
      <c r="AA267" s="75">
        <v>4307880</v>
      </c>
      <c r="AB267" s="11"/>
      <c r="AC267" s="75">
        <v>595381</v>
      </c>
      <c r="AD267" s="11"/>
      <c r="AE267" s="75">
        <v>56555</v>
      </c>
      <c r="AF267" s="11"/>
      <c r="AG267" s="75">
        <v>0</v>
      </c>
      <c r="AH267" s="11"/>
      <c r="AI267" s="75">
        <f>SUM(AA267:AG267)</f>
        <v>4959816</v>
      </c>
      <c r="AJ267" s="11"/>
      <c r="AK267" s="75">
        <f>(Y267-AI267)</f>
        <v>420452</v>
      </c>
      <c r="AL267" s="11"/>
      <c r="AM267" s="11"/>
      <c r="AN267" s="25">
        <v>23</v>
      </c>
    </row>
    <row r="268" spans="1:40" ht="8.85" customHeight="1" x14ac:dyDescent="0.25">
      <c r="A268" s="11">
        <v>24</v>
      </c>
      <c r="B268" s="25"/>
      <c r="C268" s="58" t="s">
        <v>244</v>
      </c>
      <c r="D268" s="11"/>
      <c r="E268" s="75">
        <v>0</v>
      </c>
      <c r="F268" s="11"/>
      <c r="G268" s="75">
        <v>0</v>
      </c>
      <c r="H268" s="11"/>
      <c r="I268" s="75">
        <v>0</v>
      </c>
      <c r="J268" s="11"/>
      <c r="K268" s="75">
        <v>0</v>
      </c>
      <c r="L268" s="11"/>
      <c r="M268" s="75">
        <v>5076520</v>
      </c>
      <c r="N268" s="11"/>
      <c r="O268" s="75">
        <v>-1157162</v>
      </c>
      <c r="P268" s="11"/>
      <c r="Q268" s="75">
        <v>25902</v>
      </c>
      <c r="R268" s="11"/>
      <c r="S268" s="75">
        <v>0</v>
      </c>
      <c r="T268" s="11"/>
      <c r="U268" s="75">
        <v>0</v>
      </c>
      <c r="V268" s="11"/>
      <c r="W268" s="75">
        <v>579991</v>
      </c>
      <c r="X268" s="11"/>
      <c r="Y268" s="75">
        <f>SUM(M268:W268)</f>
        <v>4525251</v>
      </c>
      <c r="Z268" s="11"/>
      <c r="AA268" s="75">
        <v>2853730</v>
      </c>
      <c r="AB268" s="11"/>
      <c r="AC268" s="75">
        <v>1054653</v>
      </c>
      <c r="AD268" s="11"/>
      <c r="AE268" s="75">
        <v>1575519</v>
      </c>
      <c r="AF268" s="11"/>
      <c r="AG268" s="75">
        <v>0</v>
      </c>
      <c r="AH268" s="11"/>
      <c r="AI268" s="75">
        <f>SUM(AA268:AG268)</f>
        <v>5483902</v>
      </c>
      <c r="AJ268" s="11"/>
      <c r="AK268" s="75">
        <f>(Y268-AI268)</f>
        <v>-958651</v>
      </c>
      <c r="AL268" s="11"/>
      <c r="AM268" s="11"/>
      <c r="AN268" s="25">
        <v>24</v>
      </c>
    </row>
    <row r="269" spans="1:40" ht="8.85" customHeight="1" x14ac:dyDescent="0.25">
      <c r="A269" s="11">
        <v>25</v>
      </c>
      <c r="B269" s="25"/>
      <c r="C269" s="11" t="s">
        <v>245</v>
      </c>
      <c r="D269" s="11"/>
      <c r="E269" s="75">
        <v>0</v>
      </c>
      <c r="F269" s="11"/>
      <c r="G269" s="75">
        <v>0</v>
      </c>
      <c r="H269" s="11"/>
      <c r="I269" s="75">
        <v>0</v>
      </c>
      <c r="J269" s="11"/>
      <c r="K269" s="75">
        <v>0</v>
      </c>
      <c r="L269" s="11"/>
      <c r="M269" s="75">
        <v>8356287</v>
      </c>
      <c r="N269" s="11"/>
      <c r="O269" s="75">
        <v>0</v>
      </c>
      <c r="P269" s="11"/>
      <c r="Q269" s="75">
        <v>0</v>
      </c>
      <c r="R269" s="11"/>
      <c r="S269" s="75">
        <v>0</v>
      </c>
      <c r="T269" s="11"/>
      <c r="U269" s="75">
        <v>0</v>
      </c>
      <c r="V269" s="11"/>
      <c r="W269" s="75">
        <v>7348</v>
      </c>
      <c r="X269" s="11"/>
      <c r="Y269" s="75">
        <f>SUM(M269:W269)</f>
        <v>8363635</v>
      </c>
      <c r="Z269" s="11"/>
      <c r="AA269" s="75">
        <v>7962107</v>
      </c>
      <c r="AB269" s="11"/>
      <c r="AC269" s="75">
        <v>613750</v>
      </c>
      <c r="AD269" s="11"/>
      <c r="AE269" s="75">
        <v>5139</v>
      </c>
      <c r="AF269" s="11"/>
      <c r="AG269" s="75">
        <v>0</v>
      </c>
      <c r="AH269" s="11"/>
      <c r="AI269" s="75">
        <f>SUM(AA269:AG269)</f>
        <v>8580996</v>
      </c>
      <c r="AJ269" s="11"/>
      <c r="AK269" s="75">
        <f>(Y269-AI269)</f>
        <v>-217361</v>
      </c>
      <c r="AL269" s="11"/>
      <c r="AM269" s="11"/>
      <c r="AN269" s="25">
        <v>25</v>
      </c>
    </row>
    <row r="270" spans="1:40" ht="8.85" customHeight="1" x14ac:dyDescent="0.25">
      <c r="A270" s="57"/>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88"/>
    </row>
    <row r="271" spans="1:40" ht="8.85" customHeight="1" x14ac:dyDescent="0.25">
      <c r="A271" s="11">
        <v>26</v>
      </c>
      <c r="B271" s="25"/>
      <c r="C271" s="11" t="s">
        <v>246</v>
      </c>
      <c r="D271" s="11"/>
      <c r="E271" s="75">
        <v>0</v>
      </c>
      <c r="F271" s="11"/>
      <c r="G271" s="75">
        <v>0</v>
      </c>
      <c r="H271" s="11"/>
      <c r="I271" s="75">
        <v>0</v>
      </c>
      <c r="J271" s="11"/>
      <c r="K271" s="75">
        <v>0</v>
      </c>
      <c r="L271" s="11"/>
      <c r="M271" s="75">
        <v>2534892</v>
      </c>
      <c r="N271" s="11"/>
      <c r="O271" s="75">
        <v>0</v>
      </c>
      <c r="P271" s="11"/>
      <c r="Q271" s="75">
        <v>46509</v>
      </c>
      <c r="R271" s="11"/>
      <c r="S271" s="75">
        <v>4000</v>
      </c>
      <c r="T271" s="11"/>
      <c r="U271" s="75">
        <v>0</v>
      </c>
      <c r="V271" s="11"/>
      <c r="W271" s="75">
        <v>0</v>
      </c>
      <c r="X271" s="11"/>
      <c r="Y271" s="75">
        <f>SUM(M271:W271)</f>
        <v>2585401</v>
      </c>
      <c r="Z271" s="11"/>
      <c r="AA271" s="75">
        <v>1530964</v>
      </c>
      <c r="AB271" s="11"/>
      <c r="AC271" s="75">
        <v>753291</v>
      </c>
      <c r="AD271" s="11"/>
      <c r="AE271" s="75">
        <v>141383</v>
      </c>
      <c r="AF271" s="11"/>
      <c r="AG271" s="75">
        <v>0</v>
      </c>
      <c r="AH271" s="11"/>
      <c r="AI271" s="75">
        <f>SUM(AA271:AG271)</f>
        <v>2425638</v>
      </c>
      <c r="AJ271" s="11"/>
      <c r="AK271" s="75">
        <f>(Y271-AI271)</f>
        <v>159763</v>
      </c>
      <c r="AL271" s="11"/>
      <c r="AM271" s="11"/>
      <c r="AN271" s="25">
        <v>26</v>
      </c>
    </row>
    <row r="272" spans="1:40" ht="8.85" customHeight="1" x14ac:dyDescent="0.25">
      <c r="A272" s="11">
        <v>27</v>
      </c>
      <c r="B272" s="25"/>
      <c r="C272" s="11" t="s">
        <v>247</v>
      </c>
      <c r="D272" s="11"/>
      <c r="E272" s="75">
        <v>0</v>
      </c>
      <c r="F272" s="11"/>
      <c r="G272" s="75">
        <v>0</v>
      </c>
      <c r="H272" s="11"/>
      <c r="I272" s="75">
        <v>0</v>
      </c>
      <c r="J272" s="11"/>
      <c r="K272" s="75">
        <v>0</v>
      </c>
      <c r="L272" s="11"/>
      <c r="M272" s="75">
        <v>2839731</v>
      </c>
      <c r="N272" s="11"/>
      <c r="O272" s="75">
        <v>0</v>
      </c>
      <c r="P272" s="11"/>
      <c r="Q272" s="75">
        <v>0</v>
      </c>
      <c r="R272" s="11"/>
      <c r="S272" s="75">
        <v>0</v>
      </c>
      <c r="T272" s="11"/>
      <c r="U272" s="75">
        <v>0</v>
      </c>
      <c r="V272" s="11"/>
      <c r="W272" s="75">
        <v>34126</v>
      </c>
      <c r="X272" s="11"/>
      <c r="Y272" s="75">
        <f>SUM(M272:W272)</f>
        <v>2873857</v>
      </c>
      <c r="Z272" s="11"/>
      <c r="AA272" s="75">
        <v>1822918</v>
      </c>
      <c r="AB272" s="11"/>
      <c r="AC272" s="75">
        <v>680994</v>
      </c>
      <c r="AD272" s="11"/>
      <c r="AE272" s="75">
        <v>49563</v>
      </c>
      <c r="AF272" s="11"/>
      <c r="AG272" s="75">
        <v>0</v>
      </c>
      <c r="AH272" s="11"/>
      <c r="AI272" s="75">
        <f>SUM(AA272:AG272)</f>
        <v>2553475</v>
      </c>
      <c r="AJ272" s="11"/>
      <c r="AK272" s="75">
        <f>(Y272-AI272)</f>
        <v>320382</v>
      </c>
      <c r="AL272" s="11"/>
      <c r="AM272" s="11"/>
      <c r="AN272" s="25">
        <v>27</v>
      </c>
    </row>
    <row r="273" spans="1:40" ht="8.85" customHeight="1" x14ac:dyDescent="0.25">
      <c r="A273" s="11">
        <v>28</v>
      </c>
      <c r="B273" s="25"/>
      <c r="C273" s="11" t="s">
        <v>248</v>
      </c>
      <c r="D273" s="11"/>
      <c r="E273" s="75">
        <v>0</v>
      </c>
      <c r="F273" s="11"/>
      <c r="G273" s="75">
        <v>0</v>
      </c>
      <c r="H273" s="11"/>
      <c r="I273" s="75">
        <v>0</v>
      </c>
      <c r="J273" s="11"/>
      <c r="K273" s="75">
        <v>0</v>
      </c>
      <c r="L273" s="11"/>
      <c r="M273" s="75">
        <v>0</v>
      </c>
      <c r="N273" s="11"/>
      <c r="O273" s="75">
        <v>0</v>
      </c>
      <c r="P273" s="11"/>
      <c r="Q273" s="75">
        <v>0</v>
      </c>
      <c r="R273" s="11"/>
      <c r="S273" s="75">
        <v>0</v>
      </c>
      <c r="T273" s="11"/>
      <c r="U273" s="75">
        <v>0</v>
      </c>
      <c r="V273" s="11"/>
      <c r="W273" s="75">
        <v>0</v>
      </c>
      <c r="X273" s="11"/>
      <c r="Y273" s="75">
        <f>SUM(M273:W273)</f>
        <v>0</v>
      </c>
      <c r="Z273" s="11"/>
      <c r="AA273" s="75">
        <v>0</v>
      </c>
      <c r="AB273" s="11"/>
      <c r="AC273" s="75">
        <v>0</v>
      </c>
      <c r="AD273" s="11"/>
      <c r="AE273" s="75">
        <v>0</v>
      </c>
      <c r="AF273" s="11"/>
      <c r="AG273" s="75">
        <v>0</v>
      </c>
      <c r="AH273" s="11"/>
      <c r="AI273" s="75">
        <f>SUM(AA273:AG273)</f>
        <v>0</v>
      </c>
      <c r="AJ273" s="11"/>
      <c r="AK273" s="75">
        <f>(Y273-AI273)</f>
        <v>0</v>
      </c>
      <c r="AL273" s="11"/>
      <c r="AM273" s="11"/>
      <c r="AN273" s="25">
        <v>28</v>
      </c>
    </row>
    <row r="274" spans="1:40" ht="8.85" customHeight="1" x14ac:dyDescent="0.25">
      <c r="A274" s="11">
        <v>29</v>
      </c>
      <c r="B274" s="25"/>
      <c r="C274" s="11" t="s">
        <v>249</v>
      </c>
      <c r="D274" s="11"/>
      <c r="E274" s="75">
        <v>0</v>
      </c>
      <c r="F274" s="11"/>
      <c r="G274" s="75">
        <v>0</v>
      </c>
      <c r="H274" s="11"/>
      <c r="I274" s="75">
        <v>0</v>
      </c>
      <c r="J274" s="11"/>
      <c r="K274" s="75">
        <v>0</v>
      </c>
      <c r="L274" s="11"/>
      <c r="M274" s="75">
        <v>3959644</v>
      </c>
      <c r="N274" s="11"/>
      <c r="O274" s="75">
        <v>-362398</v>
      </c>
      <c r="P274" s="11"/>
      <c r="Q274" s="75">
        <v>0</v>
      </c>
      <c r="R274" s="11"/>
      <c r="S274" s="75">
        <v>0</v>
      </c>
      <c r="T274" s="11"/>
      <c r="U274" s="75">
        <v>0</v>
      </c>
      <c r="V274" s="11"/>
      <c r="W274" s="75">
        <v>14238</v>
      </c>
      <c r="X274" s="11"/>
      <c r="Y274" s="75">
        <f>SUM(M274:W274)</f>
        <v>3611484</v>
      </c>
      <c r="Z274" s="11"/>
      <c r="AA274" s="75">
        <v>2228192</v>
      </c>
      <c r="AB274" s="11"/>
      <c r="AC274" s="75">
        <v>586670</v>
      </c>
      <c r="AD274" s="11"/>
      <c r="AE274" s="75">
        <v>40768</v>
      </c>
      <c r="AF274" s="11"/>
      <c r="AG274" s="75">
        <v>0</v>
      </c>
      <c r="AH274" s="11"/>
      <c r="AI274" s="75">
        <f>SUM(AA274:AG274)</f>
        <v>2855630</v>
      </c>
      <c r="AJ274" s="11"/>
      <c r="AK274" s="75">
        <f>(Y274-AI274)</f>
        <v>755854</v>
      </c>
      <c r="AL274" s="11"/>
      <c r="AM274" s="11"/>
      <c r="AN274" s="25">
        <v>29</v>
      </c>
    </row>
    <row r="275" spans="1:40" ht="8.85" customHeight="1" x14ac:dyDescent="0.25">
      <c r="A275" s="11">
        <v>30</v>
      </c>
      <c r="B275" s="25"/>
      <c r="C275" s="11" t="s">
        <v>250</v>
      </c>
      <c r="D275" s="11"/>
      <c r="E275" s="75">
        <v>0</v>
      </c>
      <c r="F275" s="11"/>
      <c r="G275" s="75">
        <v>0</v>
      </c>
      <c r="H275" s="11"/>
      <c r="I275" s="75">
        <v>0</v>
      </c>
      <c r="J275" s="11"/>
      <c r="K275" s="75">
        <v>0</v>
      </c>
      <c r="L275" s="11"/>
      <c r="M275" s="75">
        <v>4533710</v>
      </c>
      <c r="N275" s="11"/>
      <c r="O275" s="75">
        <v>0</v>
      </c>
      <c r="P275" s="11"/>
      <c r="Q275" s="75">
        <v>0</v>
      </c>
      <c r="R275" s="11"/>
      <c r="S275" s="75">
        <v>0</v>
      </c>
      <c r="T275" s="11"/>
      <c r="U275" s="75">
        <v>0</v>
      </c>
      <c r="V275" s="11"/>
      <c r="W275" s="75">
        <v>66944</v>
      </c>
      <c r="X275" s="11"/>
      <c r="Y275" s="75">
        <f>SUM(M275:W275)</f>
        <v>4600654</v>
      </c>
      <c r="Z275" s="11"/>
      <c r="AA275" s="75">
        <v>3350012</v>
      </c>
      <c r="AB275" s="11"/>
      <c r="AC275" s="75">
        <v>629567</v>
      </c>
      <c r="AD275" s="11"/>
      <c r="AE275" s="75">
        <v>271083</v>
      </c>
      <c r="AF275" s="11"/>
      <c r="AG275" s="75">
        <v>0</v>
      </c>
      <c r="AH275" s="11"/>
      <c r="AI275" s="75">
        <f>SUM(AA275:AG275)</f>
        <v>4250662</v>
      </c>
      <c r="AJ275" s="11"/>
      <c r="AK275" s="75">
        <f>(Y275-AI275)</f>
        <v>349992</v>
      </c>
      <c r="AL275" s="11"/>
      <c r="AM275" s="11"/>
      <c r="AN275" s="25">
        <v>30</v>
      </c>
    </row>
    <row r="276" spans="1:40" ht="8.85" customHeight="1" x14ac:dyDescent="0.25">
      <c r="A276" s="57"/>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88"/>
    </row>
    <row r="277" spans="1:40" ht="8.85" customHeight="1" x14ac:dyDescent="0.25">
      <c r="A277" s="11">
        <v>31</v>
      </c>
      <c r="B277" s="25"/>
      <c r="C277" s="11" t="s">
        <v>216</v>
      </c>
      <c r="D277" s="11"/>
      <c r="E277" s="75">
        <v>0</v>
      </c>
      <c r="F277" s="11"/>
      <c r="G277" s="75">
        <v>0</v>
      </c>
      <c r="H277" s="11"/>
      <c r="I277" s="75">
        <v>0</v>
      </c>
      <c r="J277" s="11"/>
      <c r="K277" s="75">
        <v>0</v>
      </c>
      <c r="L277" s="11"/>
      <c r="M277" s="75">
        <v>2448917</v>
      </c>
      <c r="N277" s="11"/>
      <c r="O277" s="75">
        <v>0</v>
      </c>
      <c r="P277" s="11"/>
      <c r="Q277" s="75">
        <v>0</v>
      </c>
      <c r="R277" s="11"/>
      <c r="S277" s="75">
        <v>0</v>
      </c>
      <c r="T277" s="11"/>
      <c r="U277" s="75">
        <v>0</v>
      </c>
      <c r="V277" s="11"/>
      <c r="W277" s="75">
        <v>84315</v>
      </c>
      <c r="X277" s="11"/>
      <c r="Y277" s="75">
        <f t="shared" ref="Y277:Y285" si="8">SUM(M277:W277)</f>
        <v>2533232</v>
      </c>
      <c r="Z277" s="11"/>
      <c r="AA277" s="75">
        <v>2197122</v>
      </c>
      <c r="AB277" s="11"/>
      <c r="AC277" s="75">
        <v>387070</v>
      </c>
      <c r="AD277" s="11"/>
      <c r="AE277" s="75">
        <v>83691</v>
      </c>
      <c r="AF277" s="11"/>
      <c r="AG277" s="75">
        <v>0</v>
      </c>
      <c r="AH277" s="11"/>
      <c r="AI277" s="75">
        <f t="shared" ref="AI277:AI285" si="9">SUM(AA277:AG277)</f>
        <v>2667883</v>
      </c>
      <c r="AJ277" s="11"/>
      <c r="AK277" s="75">
        <f>(Y277-AI277)</f>
        <v>-134651</v>
      </c>
      <c r="AL277" s="11"/>
      <c r="AM277" s="11"/>
      <c r="AN277" s="25">
        <v>31</v>
      </c>
    </row>
    <row r="278" spans="1:40" ht="8.85" customHeight="1" x14ac:dyDescent="0.25">
      <c r="A278" s="11">
        <v>32</v>
      </c>
      <c r="B278" s="25"/>
      <c r="C278" s="11" t="s">
        <v>251</v>
      </c>
      <c r="D278" s="11"/>
      <c r="E278" s="75">
        <v>0</v>
      </c>
      <c r="F278" s="11"/>
      <c r="G278" s="75">
        <v>0</v>
      </c>
      <c r="H278" s="11"/>
      <c r="I278" s="75">
        <v>0</v>
      </c>
      <c r="J278" s="11"/>
      <c r="K278" s="75">
        <v>0</v>
      </c>
      <c r="L278" s="11"/>
      <c r="M278" s="75">
        <v>7386960</v>
      </c>
      <c r="N278" s="11"/>
      <c r="O278" s="75">
        <v>-657548</v>
      </c>
      <c r="P278" s="11"/>
      <c r="Q278" s="75">
        <v>0</v>
      </c>
      <c r="R278" s="11"/>
      <c r="S278" s="75">
        <v>0</v>
      </c>
      <c r="T278" s="11"/>
      <c r="U278" s="75">
        <v>0</v>
      </c>
      <c r="V278" s="11"/>
      <c r="W278" s="75">
        <v>328786</v>
      </c>
      <c r="X278" s="11"/>
      <c r="Y278" s="75">
        <f t="shared" si="8"/>
        <v>7058198</v>
      </c>
      <c r="Z278" s="11"/>
      <c r="AA278" s="75">
        <v>6353901</v>
      </c>
      <c r="AB278" s="11"/>
      <c r="AC278" s="75">
        <v>666181</v>
      </c>
      <c r="AD278" s="11"/>
      <c r="AE278" s="75">
        <v>2244</v>
      </c>
      <c r="AF278" s="11"/>
      <c r="AG278" s="75">
        <v>0</v>
      </c>
      <c r="AH278" s="11"/>
      <c r="AI278" s="75">
        <f t="shared" si="9"/>
        <v>7022326</v>
      </c>
      <c r="AJ278" s="11"/>
      <c r="AK278" s="75">
        <f>(Y278-AI278)</f>
        <v>35872</v>
      </c>
      <c r="AL278" s="11"/>
      <c r="AM278" s="11"/>
      <c r="AN278" s="25">
        <v>32</v>
      </c>
    </row>
    <row r="279" spans="1:40" ht="8.85" customHeight="1" x14ac:dyDescent="0.25">
      <c r="A279" s="11">
        <v>33</v>
      </c>
      <c r="B279" s="25"/>
      <c r="C279" s="11" t="s">
        <v>252</v>
      </c>
      <c r="D279" s="11"/>
      <c r="E279" s="75">
        <v>0</v>
      </c>
      <c r="F279" s="11"/>
      <c r="G279" s="75">
        <v>0</v>
      </c>
      <c r="H279" s="11"/>
      <c r="I279" s="75">
        <v>0</v>
      </c>
      <c r="J279" s="11"/>
      <c r="K279" s="75">
        <v>0</v>
      </c>
      <c r="L279" s="11"/>
      <c r="M279" s="75">
        <v>3736700</v>
      </c>
      <c r="N279" s="11"/>
      <c r="O279" s="75">
        <v>0</v>
      </c>
      <c r="P279" s="11"/>
      <c r="Q279" s="75">
        <v>0</v>
      </c>
      <c r="R279" s="11"/>
      <c r="S279" s="75">
        <v>0</v>
      </c>
      <c r="T279" s="11"/>
      <c r="U279" s="75">
        <v>0</v>
      </c>
      <c r="V279" s="11"/>
      <c r="W279" s="75">
        <v>2266</v>
      </c>
      <c r="X279" s="11"/>
      <c r="Y279" s="75">
        <f t="shared" si="8"/>
        <v>3738966</v>
      </c>
      <c r="Z279" s="11"/>
      <c r="AA279" s="75">
        <v>2182323</v>
      </c>
      <c r="AB279" s="11"/>
      <c r="AC279" s="75">
        <v>721776</v>
      </c>
      <c r="AD279" s="11"/>
      <c r="AE279" s="75">
        <v>184157</v>
      </c>
      <c r="AF279" s="11"/>
      <c r="AG279" s="75">
        <v>0</v>
      </c>
      <c r="AH279" s="11"/>
      <c r="AI279" s="75">
        <f t="shared" si="9"/>
        <v>3088256</v>
      </c>
      <c r="AJ279" s="11"/>
      <c r="AK279" s="75">
        <f>(Y279-AI279)</f>
        <v>650710</v>
      </c>
      <c r="AL279" s="11"/>
      <c r="AM279" s="11"/>
      <c r="AN279" s="25">
        <v>33</v>
      </c>
    </row>
    <row r="280" spans="1:40" ht="8.85" customHeight="1" x14ac:dyDescent="0.25">
      <c r="A280" s="11">
        <v>34</v>
      </c>
      <c r="B280" s="25"/>
      <c r="C280" s="11" t="s">
        <v>253</v>
      </c>
      <c r="D280" s="11"/>
      <c r="E280" s="75">
        <v>0</v>
      </c>
      <c r="F280" s="11"/>
      <c r="G280" s="75">
        <v>0</v>
      </c>
      <c r="H280" s="11"/>
      <c r="I280" s="75">
        <v>0</v>
      </c>
      <c r="J280" s="11"/>
      <c r="K280" s="75">
        <v>0</v>
      </c>
      <c r="L280" s="11"/>
      <c r="M280" s="75">
        <v>5552493</v>
      </c>
      <c r="N280" s="11"/>
      <c r="O280" s="75">
        <v>55690</v>
      </c>
      <c r="P280" s="11"/>
      <c r="Q280" s="75">
        <v>0</v>
      </c>
      <c r="R280" s="11"/>
      <c r="S280" s="75">
        <v>8500</v>
      </c>
      <c r="T280" s="11"/>
      <c r="U280" s="75">
        <v>0</v>
      </c>
      <c r="V280" s="11"/>
      <c r="W280" s="75">
        <v>313915</v>
      </c>
      <c r="X280" s="11"/>
      <c r="Y280" s="75">
        <f t="shared" si="8"/>
        <v>5930598</v>
      </c>
      <c r="Z280" s="11"/>
      <c r="AA280" s="75">
        <v>3859547</v>
      </c>
      <c r="AB280" s="11"/>
      <c r="AC280" s="75">
        <v>1227156</v>
      </c>
      <c r="AD280" s="11"/>
      <c r="AE280" s="75">
        <v>124989</v>
      </c>
      <c r="AF280" s="11"/>
      <c r="AG280" s="75">
        <v>0</v>
      </c>
      <c r="AH280" s="11"/>
      <c r="AI280" s="75">
        <f t="shared" si="9"/>
        <v>5211692</v>
      </c>
      <c r="AJ280" s="11"/>
      <c r="AK280" s="75">
        <f>(Y280-AI280)</f>
        <v>718906</v>
      </c>
      <c r="AL280" s="11"/>
      <c r="AM280" s="11"/>
      <c r="AN280" s="25">
        <v>34</v>
      </c>
    </row>
    <row r="281" spans="1:40" ht="8.85" customHeight="1" x14ac:dyDescent="0.25">
      <c r="A281" s="11">
        <v>35</v>
      </c>
      <c r="B281" s="25"/>
      <c r="C281" s="11" t="s">
        <v>254</v>
      </c>
      <c r="D281" s="11"/>
      <c r="E281" s="75">
        <v>0</v>
      </c>
      <c r="F281" s="11"/>
      <c r="G281" s="75">
        <v>0</v>
      </c>
      <c r="H281" s="11"/>
      <c r="I281" s="75">
        <v>30000</v>
      </c>
      <c r="J281" s="11"/>
      <c r="K281" s="75">
        <v>0</v>
      </c>
      <c r="L281" s="11"/>
      <c r="M281" s="75">
        <v>746129</v>
      </c>
      <c r="N281" s="11"/>
      <c r="O281" s="75">
        <v>0</v>
      </c>
      <c r="P281" s="11"/>
      <c r="Q281" s="75">
        <v>0</v>
      </c>
      <c r="R281" s="11"/>
      <c r="S281" s="75">
        <v>0</v>
      </c>
      <c r="T281" s="11"/>
      <c r="U281" s="75">
        <v>0</v>
      </c>
      <c r="V281" s="11"/>
      <c r="W281" s="75">
        <v>3001</v>
      </c>
      <c r="X281" s="11"/>
      <c r="Y281" s="75">
        <f t="shared" si="8"/>
        <v>749130</v>
      </c>
      <c r="Z281" s="11"/>
      <c r="AA281" s="75">
        <v>396837</v>
      </c>
      <c r="AB281" s="11"/>
      <c r="AC281" s="75">
        <v>135357</v>
      </c>
      <c r="AD281" s="11"/>
      <c r="AE281" s="75">
        <v>19352</v>
      </c>
      <c r="AF281" s="11"/>
      <c r="AG281" s="75">
        <v>0</v>
      </c>
      <c r="AH281" s="11"/>
      <c r="AI281" s="75">
        <f t="shared" si="9"/>
        <v>551546</v>
      </c>
      <c r="AJ281" s="11"/>
      <c r="AK281" s="75">
        <f>(Y281-AI281)</f>
        <v>197584</v>
      </c>
      <c r="AL281" s="11"/>
      <c r="AM281" s="11"/>
      <c r="AN281" s="25">
        <v>35</v>
      </c>
    </row>
    <row r="282" spans="1:40" ht="8.85" customHeight="1" x14ac:dyDescent="0.25">
      <c r="A282" s="11"/>
      <c r="B282" s="25"/>
      <c r="C282" s="11"/>
      <c r="D282" s="11"/>
      <c r="E282" s="75"/>
      <c r="F282" s="11"/>
      <c r="G282" s="75"/>
      <c r="H282" s="11"/>
      <c r="I282" s="75"/>
      <c r="J282" s="11"/>
      <c r="K282" s="75"/>
      <c r="L282" s="11"/>
      <c r="M282" s="75"/>
      <c r="N282" s="11"/>
      <c r="O282" s="75"/>
      <c r="P282" s="11"/>
      <c r="Q282" s="75"/>
      <c r="R282" s="11"/>
      <c r="S282" s="75"/>
      <c r="T282" s="11"/>
      <c r="U282" s="75"/>
      <c r="V282" s="11"/>
      <c r="W282" s="75"/>
      <c r="X282" s="11"/>
      <c r="Y282" s="75"/>
      <c r="Z282" s="11"/>
      <c r="AA282" s="75"/>
      <c r="AB282" s="11"/>
      <c r="AC282" s="75"/>
      <c r="AD282" s="11"/>
      <c r="AE282" s="75"/>
      <c r="AF282" s="11"/>
      <c r="AG282" s="75"/>
      <c r="AH282" s="11"/>
      <c r="AI282" s="75"/>
      <c r="AJ282" s="11"/>
      <c r="AK282" s="75"/>
      <c r="AL282" s="11"/>
      <c r="AM282" s="11"/>
      <c r="AN282" s="25"/>
    </row>
    <row r="283" spans="1:40" ht="8.85" customHeight="1" x14ac:dyDescent="0.25">
      <c r="A283" s="11">
        <v>36</v>
      </c>
      <c r="B283" s="25"/>
      <c r="C283" s="11" t="s">
        <v>220</v>
      </c>
      <c r="D283" s="11"/>
      <c r="E283" s="75">
        <v>0</v>
      </c>
      <c r="F283" s="11"/>
      <c r="G283" s="75">
        <v>0</v>
      </c>
      <c r="H283" s="11"/>
      <c r="I283" s="75">
        <v>3000</v>
      </c>
      <c r="J283" s="11"/>
      <c r="K283" s="75">
        <v>0</v>
      </c>
      <c r="L283" s="11"/>
      <c r="M283" s="75">
        <v>2938254</v>
      </c>
      <c r="N283" s="11"/>
      <c r="O283" s="75">
        <v>595608</v>
      </c>
      <c r="P283" s="11"/>
      <c r="Q283" s="75">
        <v>0</v>
      </c>
      <c r="R283" s="11"/>
      <c r="S283" s="75">
        <v>0</v>
      </c>
      <c r="T283" s="11"/>
      <c r="U283" s="75">
        <v>0</v>
      </c>
      <c r="V283" s="11"/>
      <c r="W283" s="75">
        <v>10380</v>
      </c>
      <c r="X283" s="11"/>
      <c r="Y283" s="75">
        <f>SUM(M283:W283)</f>
        <v>3544242</v>
      </c>
      <c r="Z283" s="11"/>
      <c r="AA283" s="75">
        <v>2310559</v>
      </c>
      <c r="AB283" s="11"/>
      <c r="AC283" s="75">
        <v>473107</v>
      </c>
      <c r="AD283" s="11"/>
      <c r="AE283" s="75">
        <v>56733</v>
      </c>
      <c r="AF283" s="11"/>
      <c r="AG283" s="75">
        <v>0</v>
      </c>
      <c r="AH283" s="11"/>
      <c r="AI283" s="75">
        <f>SUM(AA283:AG283)</f>
        <v>2840399</v>
      </c>
      <c r="AJ283" s="11"/>
      <c r="AK283" s="75">
        <f>(Y283-AI283)</f>
        <v>703843</v>
      </c>
      <c r="AL283" s="11"/>
      <c r="AM283" s="11"/>
      <c r="AN283" s="25">
        <v>36</v>
      </c>
    </row>
    <row r="284" spans="1:40" ht="8.85" customHeight="1" x14ac:dyDescent="0.25">
      <c r="A284" s="11">
        <v>37</v>
      </c>
      <c r="B284" s="25"/>
      <c r="C284" s="11" t="s">
        <v>255</v>
      </c>
      <c r="D284" s="11"/>
      <c r="E284" s="75">
        <v>0</v>
      </c>
      <c r="F284" s="11"/>
      <c r="G284" s="75">
        <v>0</v>
      </c>
      <c r="H284" s="11"/>
      <c r="I284" s="75">
        <v>0</v>
      </c>
      <c r="J284" s="11"/>
      <c r="K284" s="75">
        <v>0</v>
      </c>
      <c r="L284" s="11"/>
      <c r="M284" s="75">
        <v>4203321</v>
      </c>
      <c r="N284" s="11"/>
      <c r="O284" s="75">
        <v>0</v>
      </c>
      <c r="P284" s="11"/>
      <c r="Q284" s="75">
        <v>0</v>
      </c>
      <c r="R284" s="11"/>
      <c r="S284" s="75">
        <v>0</v>
      </c>
      <c r="T284" s="11"/>
      <c r="U284" s="75">
        <v>0</v>
      </c>
      <c r="V284" s="11"/>
      <c r="W284" s="75">
        <v>18364</v>
      </c>
      <c r="X284" s="11"/>
      <c r="Y284" s="75">
        <f>SUM(M284:W284)</f>
        <v>4221685</v>
      </c>
      <c r="Z284" s="11"/>
      <c r="AA284" s="75">
        <v>2440205</v>
      </c>
      <c r="AB284" s="11"/>
      <c r="AC284" s="75">
        <v>937869</v>
      </c>
      <c r="AD284" s="11"/>
      <c r="AE284" s="75">
        <v>208901</v>
      </c>
      <c r="AF284" s="11"/>
      <c r="AG284" s="75">
        <v>23081</v>
      </c>
      <c r="AH284" s="11"/>
      <c r="AI284" s="75">
        <f>SUM(AA284:AG284)</f>
        <v>3610056</v>
      </c>
      <c r="AJ284" s="11"/>
      <c r="AK284" s="75">
        <f>(Y284-AI284)</f>
        <v>611629</v>
      </c>
      <c r="AL284" s="11"/>
      <c r="AM284" s="11"/>
      <c r="AN284" s="25">
        <v>37</v>
      </c>
    </row>
    <row r="285" spans="1:40" ht="8.85" customHeight="1" x14ac:dyDescent="0.25">
      <c r="A285" s="59">
        <v>38</v>
      </c>
      <c r="B285" s="25"/>
      <c r="C285" s="20" t="s">
        <v>256</v>
      </c>
      <c r="D285" s="11"/>
      <c r="E285" s="76">
        <v>0</v>
      </c>
      <c r="F285" s="11"/>
      <c r="G285" s="76">
        <v>0</v>
      </c>
      <c r="H285" s="11"/>
      <c r="I285" s="76">
        <v>438153</v>
      </c>
      <c r="J285" s="11"/>
      <c r="K285" s="76">
        <v>0</v>
      </c>
      <c r="L285" s="11"/>
      <c r="M285" s="76">
        <v>6280999</v>
      </c>
      <c r="N285" s="11"/>
      <c r="O285" s="76">
        <v>0</v>
      </c>
      <c r="P285" s="11"/>
      <c r="Q285" s="76">
        <v>0</v>
      </c>
      <c r="R285" s="11"/>
      <c r="S285" s="76">
        <v>0</v>
      </c>
      <c r="T285" s="11"/>
      <c r="U285" s="76">
        <v>0</v>
      </c>
      <c r="V285" s="11"/>
      <c r="W285" s="76">
        <v>7603</v>
      </c>
      <c r="X285" s="11"/>
      <c r="Y285" s="76">
        <f t="shared" si="8"/>
        <v>6288602</v>
      </c>
      <c r="Z285" s="11"/>
      <c r="AA285" s="76">
        <v>3686132</v>
      </c>
      <c r="AB285" s="11"/>
      <c r="AC285" s="76">
        <v>1461944</v>
      </c>
      <c r="AD285" s="11"/>
      <c r="AE285" s="76">
        <v>370848</v>
      </c>
      <c r="AF285" s="11"/>
      <c r="AG285" s="76">
        <v>0</v>
      </c>
      <c r="AH285" s="11"/>
      <c r="AI285" s="76">
        <f t="shared" si="9"/>
        <v>5518924</v>
      </c>
      <c r="AJ285" s="11"/>
      <c r="AK285" s="76">
        <f>(Y285-AI285)</f>
        <v>769678</v>
      </c>
      <c r="AL285" s="11"/>
      <c r="AM285" s="11"/>
      <c r="AN285" s="29">
        <v>38</v>
      </c>
    </row>
    <row r="286" spans="1:40" ht="8.85" customHeight="1"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5"/>
    </row>
    <row r="287" spans="1:40" ht="8.85" customHeight="1" x14ac:dyDescent="0.25">
      <c r="A287" s="59">
        <f>A285</f>
        <v>38</v>
      </c>
      <c r="B287" s="11"/>
      <c r="C287" s="25" t="s">
        <v>68</v>
      </c>
      <c r="D287" s="11"/>
      <c r="E287" s="77">
        <f>SUM(E241:E285)</f>
        <v>68270</v>
      </c>
      <c r="F287" s="11"/>
      <c r="G287" s="77">
        <f>SUM(G241:G285)</f>
        <v>0</v>
      </c>
      <c r="H287" s="11"/>
      <c r="I287" s="77">
        <f>SUM(I241:I285)</f>
        <v>934052</v>
      </c>
      <c r="J287" s="11"/>
      <c r="K287" s="77">
        <f>SUM(K241:K285)</f>
        <v>551972</v>
      </c>
      <c r="L287" s="11"/>
      <c r="M287" s="77">
        <f>SUM(M241:M285)</f>
        <v>231241785</v>
      </c>
      <c r="N287" s="11"/>
      <c r="O287" s="77">
        <f>SUM(O241:O285)</f>
        <v>-9018122</v>
      </c>
      <c r="P287" s="11"/>
      <c r="Q287" s="77">
        <f>SUM(Q241:Q285)</f>
        <v>349632</v>
      </c>
      <c r="R287" s="11"/>
      <c r="S287" s="77">
        <f>SUM(S241:S285)</f>
        <v>2340353</v>
      </c>
      <c r="T287" s="11"/>
      <c r="U287" s="77">
        <f>SUM(U241:U285)</f>
        <v>2269908</v>
      </c>
      <c r="V287" s="11"/>
      <c r="W287" s="77">
        <f>SUM(W241:W285)</f>
        <v>9156276</v>
      </c>
      <c r="X287" s="11"/>
      <c r="Y287" s="77">
        <f>SUM(Y241:Y285)</f>
        <v>236339832</v>
      </c>
      <c r="Z287" s="11"/>
      <c r="AA287" s="77">
        <f>SUM(AA241:AA285)</f>
        <v>170218187</v>
      </c>
      <c r="AB287" s="11"/>
      <c r="AC287" s="77">
        <f>SUM(AC241:AC285)</f>
        <v>38703187</v>
      </c>
      <c r="AD287" s="11"/>
      <c r="AE287" s="77">
        <f>SUM(AE241:AE285)</f>
        <v>9357002</v>
      </c>
      <c r="AF287" s="11"/>
      <c r="AG287" s="77">
        <f>SUM(AG241:AG285)</f>
        <v>2535824</v>
      </c>
      <c r="AH287" s="11"/>
      <c r="AI287" s="77">
        <f>SUM(AI241:AI285)</f>
        <v>220814200</v>
      </c>
      <c r="AJ287" s="11"/>
      <c r="AK287" s="77">
        <f>SUM(AK241:AK285)</f>
        <v>15525632</v>
      </c>
      <c r="AL287" s="11"/>
      <c r="AM287" s="11"/>
      <c r="AN287" s="29">
        <f>AN285</f>
        <v>38</v>
      </c>
    </row>
    <row r="288" spans="1:40" ht="8.85" customHeight="1"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5"/>
    </row>
    <row r="289" spans="1:41" ht="12" thickBot="1" x14ac:dyDescent="0.3">
      <c r="A289" s="93">
        <f>(A60+A219+A287)</f>
        <v>171</v>
      </c>
      <c r="B289" s="11"/>
      <c r="C289" s="25" t="s">
        <v>257</v>
      </c>
      <c r="D289" s="11"/>
      <c r="E289" s="94">
        <f>(E60+E219+E287)</f>
        <v>11495821</v>
      </c>
      <c r="F289" s="11"/>
      <c r="G289" s="94">
        <f>(G60+G219+G287)</f>
        <v>1576441</v>
      </c>
      <c r="H289" s="11"/>
      <c r="I289" s="94">
        <f>(I60+I219+I287)</f>
        <v>184638665</v>
      </c>
      <c r="J289" s="11"/>
      <c r="K289" s="94">
        <f>(K60+K219+K287)</f>
        <v>8894475</v>
      </c>
      <c r="L289" s="11"/>
      <c r="M289" s="94">
        <f>(M60+M219+M287)</f>
        <v>2654523241</v>
      </c>
      <c r="N289" s="11"/>
      <c r="O289" s="94">
        <f>(O60+O219+O287)</f>
        <v>26635894</v>
      </c>
      <c r="P289" s="11"/>
      <c r="Q289" s="94">
        <f>(Q60+Q219+Q287)</f>
        <v>13126948</v>
      </c>
      <c r="R289" s="11"/>
      <c r="S289" s="94">
        <f>(S60+S219+S287)</f>
        <v>41489639</v>
      </c>
      <c r="T289" s="11"/>
      <c r="U289" s="94">
        <f>(U60+U219+U287)</f>
        <v>23681631</v>
      </c>
      <c r="V289" s="11"/>
      <c r="W289" s="94">
        <f>(W60+W219+W287)</f>
        <v>133833402</v>
      </c>
      <c r="X289" s="11"/>
      <c r="Y289" s="94">
        <f>(Y60+Y219+Y287)</f>
        <v>2893290755</v>
      </c>
      <c r="Z289" s="11"/>
      <c r="AA289" s="94">
        <f>(AA60+AA219+AA287)</f>
        <v>1822518456</v>
      </c>
      <c r="AB289" s="11"/>
      <c r="AC289" s="94">
        <f>(AC60+AC219+AC287)</f>
        <v>567855822</v>
      </c>
      <c r="AD289" s="11"/>
      <c r="AE289" s="94">
        <f>(AE60+AE219+AE287)</f>
        <v>181523125</v>
      </c>
      <c r="AF289" s="11"/>
      <c r="AG289" s="94">
        <f>(AG60+AG219+AG287)</f>
        <v>31029144</v>
      </c>
      <c r="AH289" s="11"/>
      <c r="AI289" s="94">
        <f>(AI60+AI219+AI287)</f>
        <v>2602926547</v>
      </c>
      <c r="AJ289" s="11"/>
      <c r="AK289" s="94">
        <f>(AK60+AK219+AK287)</f>
        <v>290364208</v>
      </c>
      <c r="AL289" s="11"/>
      <c r="AM289" s="11"/>
      <c r="AN289" s="95">
        <f>(AN60+AN219+AN287)</f>
        <v>171</v>
      </c>
    </row>
    <row r="290" spans="1:41" ht="9.75" customHeight="1" thickTop="1"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25"/>
    </row>
    <row r="291" spans="1:41" ht="9.75" customHeight="1"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25"/>
    </row>
    <row r="292" spans="1:41" ht="11.1" customHeight="1" x14ac:dyDescent="0.25">
      <c r="A292" s="11"/>
      <c r="B292" s="11"/>
      <c r="C292" s="65" t="s">
        <v>258</v>
      </c>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25"/>
    </row>
    <row r="293" spans="1:41" ht="3.6" customHeight="1"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25"/>
    </row>
    <row r="294" spans="1:41" ht="6.4" customHeight="1"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25"/>
    </row>
    <row r="295" spans="1:41" ht="6.4" customHeight="1"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25"/>
    </row>
    <row r="296" spans="1:41" ht="6.4" customHeight="1"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25"/>
    </row>
    <row r="297" spans="1:41" ht="6.4" customHeight="1"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25"/>
    </row>
    <row r="298" spans="1:41" ht="6.4" customHeight="1"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25"/>
    </row>
    <row r="299" spans="1:41" ht="9.75" customHeight="1"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25"/>
    </row>
    <row r="300" spans="1:41" ht="9.75" customHeight="1"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25"/>
    </row>
    <row r="301" spans="1:41" ht="9.4" hidden="1" customHeight="1"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25"/>
    </row>
    <row r="302" spans="1:41" ht="9.4" hidden="1" customHeight="1"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25"/>
    </row>
    <row r="303" spans="1:41" ht="9.75" customHeight="1"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25"/>
    </row>
    <row r="304" spans="1:41" s="15" customFormat="1" ht="11.25" customHeight="1" x14ac:dyDescent="0.25">
      <c r="A304" s="89">
        <v>154</v>
      </c>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89"/>
      <c r="AO304" s="72">
        <v>155</v>
      </c>
    </row>
  </sheetData>
  <printOptions gridLinesSet="0"/>
  <pageMargins left="3.75" right="0.25" top="0.5" bottom="0.3" header="0.5" footer="0.5"/>
  <pageSetup paperSize="17" pageOrder="overThenDown" orientation="landscape" r:id="rId1"/>
  <headerFooter alignWithMargins="0"/>
  <rowBreaks count="3" manualBreakCount="3">
    <brk id="75" max="16383" man="1"/>
    <brk id="151" max="16383" man="1"/>
    <brk id="227" max="16383" man="1"/>
  </rowBreaks>
  <colBreaks count="1" manualBreakCount="1">
    <brk id="2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R335"/>
  <sheetViews>
    <sheetView showGridLines="0" zoomScaleNormal="100" workbookViewId="0"/>
  </sheetViews>
  <sheetFormatPr defaultColWidth="12.7109375" defaultRowHeight="9.75" customHeight="1" x14ac:dyDescent="0.25"/>
  <cols>
    <col min="1" max="1" width="4.42578125" style="20" customWidth="1"/>
    <col min="2" max="2" width="0.85546875" style="20" customWidth="1"/>
    <col min="3" max="3" width="9.5703125" style="20" customWidth="1"/>
    <col min="4" max="4" width="0.85546875" style="20" customWidth="1"/>
    <col min="5" max="5" width="13.42578125" style="20" customWidth="1"/>
    <col min="6" max="6" width="0.85546875" style="20" customWidth="1"/>
    <col min="7" max="7" width="11.7109375" style="20" customWidth="1"/>
    <col min="8" max="8" width="0.85546875" style="20" customWidth="1"/>
    <col min="9" max="9" width="13.42578125" style="20" customWidth="1"/>
    <col min="10" max="10" width="0.5703125" style="20" customWidth="1"/>
    <col min="11" max="11" width="11.28515625" style="20" customWidth="1"/>
    <col min="12" max="12" width="0.85546875" style="20" customWidth="1"/>
    <col min="13" max="13" width="13.42578125" style="20" customWidth="1"/>
    <col min="14" max="14" width="0.7109375" style="20" customWidth="1"/>
    <col min="15" max="15" width="13.5703125" style="20" customWidth="1"/>
    <col min="16" max="16" width="0.85546875" style="20" customWidth="1"/>
    <col min="17" max="17" width="12.85546875" style="20" customWidth="1"/>
    <col min="18" max="18" width="0.85546875" style="20" customWidth="1"/>
    <col min="19" max="19" width="13.85546875" style="20" bestFit="1" customWidth="1"/>
    <col min="20" max="20" width="0.85546875" style="20" customWidth="1"/>
    <col min="21" max="21" width="12.5703125" style="20" customWidth="1"/>
    <col min="22" max="22" width="0.85546875" style="20" customWidth="1"/>
    <col min="23" max="23" width="13.42578125" style="20" customWidth="1"/>
    <col min="24" max="24" width="0.5703125" style="20" customWidth="1"/>
    <col min="25" max="25" width="11.28515625" style="20" customWidth="1"/>
    <col min="26" max="26" width="0.5703125" style="20" customWidth="1"/>
    <col min="27" max="27" width="13.42578125" style="20" customWidth="1"/>
    <col min="28" max="28" width="0.5703125" style="20" customWidth="1"/>
    <col min="29" max="29" width="8.7109375" style="20" customWidth="1"/>
    <col min="30" max="30" width="1.5703125" style="20" customWidth="1"/>
    <col min="31" max="31" width="12.7109375" style="20" hidden="1" customWidth="1"/>
    <col min="32" max="256" width="12.7109375" style="20"/>
    <col min="257" max="257" width="4.42578125" style="20" customWidth="1"/>
    <col min="258" max="258" width="0.85546875" style="20" customWidth="1"/>
    <col min="259" max="259" width="9.5703125" style="20" customWidth="1"/>
    <col min="260" max="260" width="0.85546875" style="20" customWidth="1"/>
    <col min="261" max="261" width="13.42578125" style="20" customWidth="1"/>
    <col min="262" max="262" width="0.85546875" style="20" customWidth="1"/>
    <col min="263" max="263" width="11.7109375" style="20" customWidth="1"/>
    <col min="264" max="264" width="0.85546875" style="20" customWidth="1"/>
    <col min="265" max="265" width="13.42578125" style="20" customWidth="1"/>
    <col min="266" max="266" width="0.5703125" style="20" customWidth="1"/>
    <col min="267" max="267" width="11.28515625" style="20" customWidth="1"/>
    <col min="268" max="268" width="0.85546875" style="20" customWidth="1"/>
    <col min="269" max="269" width="13.42578125" style="20" customWidth="1"/>
    <col min="270" max="270" width="0.7109375" style="20" customWidth="1"/>
    <col min="271" max="271" width="13.5703125" style="20" customWidth="1"/>
    <col min="272" max="272" width="0.85546875" style="20" customWidth="1"/>
    <col min="273" max="273" width="12.85546875" style="20" customWidth="1"/>
    <col min="274" max="274" width="0.85546875" style="20" customWidth="1"/>
    <col min="275" max="275" width="13.85546875" style="20" bestFit="1" customWidth="1"/>
    <col min="276" max="276" width="0.85546875" style="20" customWidth="1"/>
    <col min="277" max="277" width="12.5703125" style="20" customWidth="1"/>
    <col min="278" max="278" width="0.85546875" style="20" customWidth="1"/>
    <col min="279" max="279" width="13.42578125" style="20" customWidth="1"/>
    <col min="280" max="280" width="0.5703125" style="20" customWidth="1"/>
    <col min="281" max="281" width="11.28515625" style="20" customWidth="1"/>
    <col min="282" max="282" width="0.5703125" style="20" customWidth="1"/>
    <col min="283" max="283" width="13.42578125" style="20" customWidth="1"/>
    <col min="284" max="284" width="0.5703125" style="20" customWidth="1"/>
    <col min="285" max="285" width="8.7109375" style="20" customWidth="1"/>
    <col min="286" max="286" width="1.5703125" style="20" customWidth="1"/>
    <col min="287" max="287" width="12.7109375" style="20" customWidth="1"/>
    <col min="288" max="512" width="12.7109375" style="20"/>
    <col min="513" max="513" width="4.42578125" style="20" customWidth="1"/>
    <col min="514" max="514" width="0.85546875" style="20" customWidth="1"/>
    <col min="515" max="515" width="9.5703125" style="20" customWidth="1"/>
    <col min="516" max="516" width="0.85546875" style="20" customWidth="1"/>
    <col min="517" max="517" width="13.42578125" style="20" customWidth="1"/>
    <col min="518" max="518" width="0.85546875" style="20" customWidth="1"/>
    <col min="519" max="519" width="11.7109375" style="20" customWidth="1"/>
    <col min="520" max="520" width="0.85546875" style="20" customWidth="1"/>
    <col min="521" max="521" width="13.42578125" style="20" customWidth="1"/>
    <col min="522" max="522" width="0.5703125" style="20" customWidth="1"/>
    <col min="523" max="523" width="11.28515625" style="20" customWidth="1"/>
    <col min="524" max="524" width="0.85546875" style="20" customWidth="1"/>
    <col min="525" max="525" width="13.42578125" style="20" customWidth="1"/>
    <col min="526" max="526" width="0.7109375" style="20" customWidth="1"/>
    <col min="527" max="527" width="13.5703125" style="20" customWidth="1"/>
    <col min="528" max="528" width="0.85546875" style="20" customWidth="1"/>
    <col min="529" max="529" width="12.85546875" style="20" customWidth="1"/>
    <col min="530" max="530" width="0.85546875" style="20" customWidth="1"/>
    <col min="531" max="531" width="13.85546875" style="20" bestFit="1" customWidth="1"/>
    <col min="532" max="532" width="0.85546875" style="20" customWidth="1"/>
    <col min="533" max="533" width="12.5703125" style="20" customWidth="1"/>
    <col min="534" max="534" width="0.85546875" style="20" customWidth="1"/>
    <col min="535" max="535" width="13.42578125" style="20" customWidth="1"/>
    <col min="536" max="536" width="0.5703125" style="20" customWidth="1"/>
    <col min="537" max="537" width="11.28515625" style="20" customWidth="1"/>
    <col min="538" max="538" width="0.5703125" style="20" customWidth="1"/>
    <col min="539" max="539" width="13.42578125" style="20" customWidth="1"/>
    <col min="540" max="540" width="0.5703125" style="20" customWidth="1"/>
    <col min="541" max="541" width="8.7109375" style="20" customWidth="1"/>
    <col min="542" max="542" width="1.5703125" style="20" customWidth="1"/>
    <col min="543" max="543" width="12.7109375" style="20" customWidth="1"/>
    <col min="544" max="768" width="12.7109375" style="20"/>
    <col min="769" max="769" width="4.42578125" style="20" customWidth="1"/>
    <col min="770" max="770" width="0.85546875" style="20" customWidth="1"/>
    <col min="771" max="771" width="9.5703125" style="20" customWidth="1"/>
    <col min="772" max="772" width="0.85546875" style="20" customWidth="1"/>
    <col min="773" max="773" width="13.42578125" style="20" customWidth="1"/>
    <col min="774" max="774" width="0.85546875" style="20" customWidth="1"/>
    <col min="775" max="775" width="11.7109375" style="20" customWidth="1"/>
    <col min="776" max="776" width="0.85546875" style="20" customWidth="1"/>
    <col min="777" max="777" width="13.42578125" style="20" customWidth="1"/>
    <col min="778" max="778" width="0.5703125" style="20" customWidth="1"/>
    <col min="779" max="779" width="11.28515625" style="20" customWidth="1"/>
    <col min="780" max="780" width="0.85546875" style="20" customWidth="1"/>
    <col min="781" max="781" width="13.42578125" style="20" customWidth="1"/>
    <col min="782" max="782" width="0.7109375" style="20" customWidth="1"/>
    <col min="783" max="783" width="13.5703125" style="20" customWidth="1"/>
    <col min="784" max="784" width="0.85546875" style="20" customWidth="1"/>
    <col min="785" max="785" width="12.85546875" style="20" customWidth="1"/>
    <col min="786" max="786" width="0.85546875" style="20" customWidth="1"/>
    <col min="787" max="787" width="13.85546875" style="20" bestFit="1" customWidth="1"/>
    <col min="788" max="788" width="0.85546875" style="20" customWidth="1"/>
    <col min="789" max="789" width="12.5703125" style="20" customWidth="1"/>
    <col min="790" max="790" width="0.85546875" style="20" customWidth="1"/>
    <col min="791" max="791" width="13.42578125" style="20" customWidth="1"/>
    <col min="792" max="792" width="0.5703125" style="20" customWidth="1"/>
    <col min="793" max="793" width="11.28515625" style="20" customWidth="1"/>
    <col min="794" max="794" width="0.5703125" style="20" customWidth="1"/>
    <col min="795" max="795" width="13.42578125" style="20" customWidth="1"/>
    <col min="796" max="796" width="0.5703125" style="20" customWidth="1"/>
    <col min="797" max="797" width="8.7109375" style="20" customWidth="1"/>
    <col min="798" max="798" width="1.5703125" style="20" customWidth="1"/>
    <col min="799" max="799" width="12.7109375" style="20" customWidth="1"/>
    <col min="800" max="1024" width="12.7109375" style="20"/>
    <col min="1025" max="1025" width="4.42578125" style="20" customWidth="1"/>
    <col min="1026" max="1026" width="0.85546875" style="20" customWidth="1"/>
    <col min="1027" max="1027" width="9.5703125" style="20" customWidth="1"/>
    <col min="1028" max="1028" width="0.85546875" style="20" customWidth="1"/>
    <col min="1029" max="1029" width="13.42578125" style="20" customWidth="1"/>
    <col min="1030" max="1030" width="0.85546875" style="20" customWidth="1"/>
    <col min="1031" max="1031" width="11.7109375" style="20" customWidth="1"/>
    <col min="1032" max="1032" width="0.85546875" style="20" customWidth="1"/>
    <col min="1033" max="1033" width="13.42578125" style="20" customWidth="1"/>
    <col min="1034" max="1034" width="0.5703125" style="20" customWidth="1"/>
    <col min="1035" max="1035" width="11.28515625" style="20" customWidth="1"/>
    <col min="1036" max="1036" width="0.85546875" style="20" customWidth="1"/>
    <col min="1037" max="1037" width="13.42578125" style="20" customWidth="1"/>
    <col min="1038" max="1038" width="0.7109375" style="20" customWidth="1"/>
    <col min="1039" max="1039" width="13.5703125" style="20" customWidth="1"/>
    <col min="1040" max="1040" width="0.85546875" style="20" customWidth="1"/>
    <col min="1041" max="1041" width="12.85546875" style="20" customWidth="1"/>
    <col min="1042" max="1042" width="0.85546875" style="20" customWidth="1"/>
    <col min="1043" max="1043" width="13.85546875" style="20" bestFit="1" customWidth="1"/>
    <col min="1044" max="1044" width="0.85546875" style="20" customWidth="1"/>
    <col min="1045" max="1045" width="12.5703125" style="20" customWidth="1"/>
    <col min="1046" max="1046" width="0.85546875" style="20" customWidth="1"/>
    <col min="1047" max="1047" width="13.42578125" style="20" customWidth="1"/>
    <col min="1048" max="1048" width="0.5703125" style="20" customWidth="1"/>
    <col min="1049" max="1049" width="11.28515625" style="20" customWidth="1"/>
    <col min="1050" max="1050" width="0.5703125" style="20" customWidth="1"/>
    <col min="1051" max="1051" width="13.42578125" style="20" customWidth="1"/>
    <col min="1052" max="1052" width="0.5703125" style="20" customWidth="1"/>
    <col min="1053" max="1053" width="8.7109375" style="20" customWidth="1"/>
    <col min="1054" max="1054" width="1.5703125" style="20" customWidth="1"/>
    <col min="1055" max="1055" width="12.7109375" style="20" customWidth="1"/>
    <col min="1056" max="1280" width="12.7109375" style="20"/>
    <col min="1281" max="1281" width="4.42578125" style="20" customWidth="1"/>
    <col min="1282" max="1282" width="0.85546875" style="20" customWidth="1"/>
    <col min="1283" max="1283" width="9.5703125" style="20" customWidth="1"/>
    <col min="1284" max="1284" width="0.85546875" style="20" customWidth="1"/>
    <col min="1285" max="1285" width="13.42578125" style="20" customWidth="1"/>
    <col min="1286" max="1286" width="0.85546875" style="20" customWidth="1"/>
    <col min="1287" max="1287" width="11.7109375" style="20" customWidth="1"/>
    <col min="1288" max="1288" width="0.85546875" style="20" customWidth="1"/>
    <col min="1289" max="1289" width="13.42578125" style="20" customWidth="1"/>
    <col min="1290" max="1290" width="0.5703125" style="20" customWidth="1"/>
    <col min="1291" max="1291" width="11.28515625" style="20" customWidth="1"/>
    <col min="1292" max="1292" width="0.85546875" style="20" customWidth="1"/>
    <col min="1293" max="1293" width="13.42578125" style="20" customWidth="1"/>
    <col min="1294" max="1294" width="0.7109375" style="20" customWidth="1"/>
    <col min="1295" max="1295" width="13.5703125" style="20" customWidth="1"/>
    <col min="1296" max="1296" width="0.85546875" style="20" customWidth="1"/>
    <col min="1297" max="1297" width="12.85546875" style="20" customWidth="1"/>
    <col min="1298" max="1298" width="0.85546875" style="20" customWidth="1"/>
    <col min="1299" max="1299" width="13.85546875" style="20" bestFit="1" customWidth="1"/>
    <col min="1300" max="1300" width="0.85546875" style="20" customWidth="1"/>
    <col min="1301" max="1301" width="12.5703125" style="20" customWidth="1"/>
    <col min="1302" max="1302" width="0.85546875" style="20" customWidth="1"/>
    <col min="1303" max="1303" width="13.42578125" style="20" customWidth="1"/>
    <col min="1304" max="1304" width="0.5703125" style="20" customWidth="1"/>
    <col min="1305" max="1305" width="11.28515625" style="20" customWidth="1"/>
    <col min="1306" max="1306" width="0.5703125" style="20" customWidth="1"/>
    <col min="1307" max="1307" width="13.42578125" style="20" customWidth="1"/>
    <col min="1308" max="1308" width="0.5703125" style="20" customWidth="1"/>
    <col min="1309" max="1309" width="8.7109375" style="20" customWidth="1"/>
    <col min="1310" max="1310" width="1.5703125" style="20" customWidth="1"/>
    <col min="1311" max="1311" width="12.7109375" style="20" customWidth="1"/>
    <col min="1312" max="1536" width="12.7109375" style="20"/>
    <col min="1537" max="1537" width="4.42578125" style="20" customWidth="1"/>
    <col min="1538" max="1538" width="0.85546875" style="20" customWidth="1"/>
    <col min="1539" max="1539" width="9.5703125" style="20" customWidth="1"/>
    <col min="1540" max="1540" width="0.85546875" style="20" customWidth="1"/>
    <col min="1541" max="1541" width="13.42578125" style="20" customWidth="1"/>
    <col min="1542" max="1542" width="0.85546875" style="20" customWidth="1"/>
    <col min="1543" max="1543" width="11.7109375" style="20" customWidth="1"/>
    <col min="1544" max="1544" width="0.85546875" style="20" customWidth="1"/>
    <col min="1545" max="1545" width="13.42578125" style="20" customWidth="1"/>
    <col min="1546" max="1546" width="0.5703125" style="20" customWidth="1"/>
    <col min="1547" max="1547" width="11.28515625" style="20" customWidth="1"/>
    <col min="1548" max="1548" width="0.85546875" style="20" customWidth="1"/>
    <col min="1549" max="1549" width="13.42578125" style="20" customWidth="1"/>
    <col min="1550" max="1550" width="0.7109375" style="20" customWidth="1"/>
    <col min="1551" max="1551" width="13.5703125" style="20" customWidth="1"/>
    <col min="1552" max="1552" width="0.85546875" style="20" customWidth="1"/>
    <col min="1553" max="1553" width="12.85546875" style="20" customWidth="1"/>
    <col min="1554" max="1554" width="0.85546875" style="20" customWidth="1"/>
    <col min="1555" max="1555" width="13.85546875" style="20" bestFit="1" customWidth="1"/>
    <col min="1556" max="1556" width="0.85546875" style="20" customWidth="1"/>
    <col min="1557" max="1557" width="12.5703125" style="20" customWidth="1"/>
    <col min="1558" max="1558" width="0.85546875" style="20" customWidth="1"/>
    <col min="1559" max="1559" width="13.42578125" style="20" customWidth="1"/>
    <col min="1560" max="1560" width="0.5703125" style="20" customWidth="1"/>
    <col min="1561" max="1561" width="11.28515625" style="20" customWidth="1"/>
    <col min="1562" max="1562" width="0.5703125" style="20" customWidth="1"/>
    <col min="1563" max="1563" width="13.42578125" style="20" customWidth="1"/>
    <col min="1564" max="1564" width="0.5703125" style="20" customWidth="1"/>
    <col min="1565" max="1565" width="8.7109375" style="20" customWidth="1"/>
    <col min="1566" max="1566" width="1.5703125" style="20" customWidth="1"/>
    <col min="1567" max="1567" width="12.7109375" style="20" customWidth="1"/>
    <col min="1568" max="1792" width="12.7109375" style="20"/>
    <col min="1793" max="1793" width="4.42578125" style="20" customWidth="1"/>
    <col min="1794" max="1794" width="0.85546875" style="20" customWidth="1"/>
    <col min="1795" max="1795" width="9.5703125" style="20" customWidth="1"/>
    <col min="1796" max="1796" width="0.85546875" style="20" customWidth="1"/>
    <col min="1797" max="1797" width="13.42578125" style="20" customWidth="1"/>
    <col min="1798" max="1798" width="0.85546875" style="20" customWidth="1"/>
    <col min="1799" max="1799" width="11.7109375" style="20" customWidth="1"/>
    <col min="1800" max="1800" width="0.85546875" style="20" customWidth="1"/>
    <col min="1801" max="1801" width="13.42578125" style="20" customWidth="1"/>
    <col min="1802" max="1802" width="0.5703125" style="20" customWidth="1"/>
    <col min="1803" max="1803" width="11.28515625" style="20" customWidth="1"/>
    <col min="1804" max="1804" width="0.85546875" style="20" customWidth="1"/>
    <col min="1805" max="1805" width="13.42578125" style="20" customWidth="1"/>
    <col min="1806" max="1806" width="0.7109375" style="20" customWidth="1"/>
    <col min="1807" max="1807" width="13.5703125" style="20" customWidth="1"/>
    <col min="1808" max="1808" width="0.85546875" style="20" customWidth="1"/>
    <col min="1809" max="1809" width="12.85546875" style="20" customWidth="1"/>
    <col min="1810" max="1810" width="0.85546875" style="20" customWidth="1"/>
    <col min="1811" max="1811" width="13.85546875" style="20" bestFit="1" customWidth="1"/>
    <col min="1812" max="1812" width="0.85546875" style="20" customWidth="1"/>
    <col min="1813" max="1813" width="12.5703125" style="20" customWidth="1"/>
    <col min="1814" max="1814" width="0.85546875" style="20" customWidth="1"/>
    <col min="1815" max="1815" width="13.42578125" style="20" customWidth="1"/>
    <col min="1816" max="1816" width="0.5703125" style="20" customWidth="1"/>
    <col min="1817" max="1817" width="11.28515625" style="20" customWidth="1"/>
    <col min="1818" max="1818" width="0.5703125" style="20" customWidth="1"/>
    <col min="1819" max="1819" width="13.42578125" style="20" customWidth="1"/>
    <col min="1820" max="1820" width="0.5703125" style="20" customWidth="1"/>
    <col min="1821" max="1821" width="8.7109375" style="20" customWidth="1"/>
    <col min="1822" max="1822" width="1.5703125" style="20" customWidth="1"/>
    <col min="1823" max="1823" width="12.7109375" style="20" customWidth="1"/>
    <col min="1824" max="2048" width="12.7109375" style="20"/>
    <col min="2049" max="2049" width="4.42578125" style="20" customWidth="1"/>
    <col min="2050" max="2050" width="0.85546875" style="20" customWidth="1"/>
    <col min="2051" max="2051" width="9.5703125" style="20" customWidth="1"/>
    <col min="2052" max="2052" width="0.85546875" style="20" customWidth="1"/>
    <col min="2053" max="2053" width="13.42578125" style="20" customWidth="1"/>
    <col min="2054" max="2054" width="0.85546875" style="20" customWidth="1"/>
    <col min="2055" max="2055" width="11.7109375" style="20" customWidth="1"/>
    <col min="2056" max="2056" width="0.85546875" style="20" customWidth="1"/>
    <col min="2057" max="2057" width="13.42578125" style="20" customWidth="1"/>
    <col min="2058" max="2058" width="0.5703125" style="20" customWidth="1"/>
    <col min="2059" max="2059" width="11.28515625" style="20" customWidth="1"/>
    <col min="2060" max="2060" width="0.85546875" style="20" customWidth="1"/>
    <col min="2061" max="2061" width="13.42578125" style="20" customWidth="1"/>
    <col min="2062" max="2062" width="0.7109375" style="20" customWidth="1"/>
    <col min="2063" max="2063" width="13.5703125" style="20" customWidth="1"/>
    <col min="2064" max="2064" width="0.85546875" style="20" customWidth="1"/>
    <col min="2065" max="2065" width="12.85546875" style="20" customWidth="1"/>
    <col min="2066" max="2066" width="0.85546875" style="20" customWidth="1"/>
    <col min="2067" max="2067" width="13.85546875" style="20" bestFit="1" customWidth="1"/>
    <col min="2068" max="2068" width="0.85546875" style="20" customWidth="1"/>
    <col min="2069" max="2069" width="12.5703125" style="20" customWidth="1"/>
    <col min="2070" max="2070" width="0.85546875" style="20" customWidth="1"/>
    <col min="2071" max="2071" width="13.42578125" style="20" customWidth="1"/>
    <col min="2072" max="2072" width="0.5703125" style="20" customWidth="1"/>
    <col min="2073" max="2073" width="11.28515625" style="20" customWidth="1"/>
    <col min="2074" max="2074" width="0.5703125" style="20" customWidth="1"/>
    <col min="2075" max="2075" width="13.42578125" style="20" customWidth="1"/>
    <col min="2076" max="2076" width="0.5703125" style="20" customWidth="1"/>
    <col min="2077" max="2077" width="8.7109375" style="20" customWidth="1"/>
    <col min="2078" max="2078" width="1.5703125" style="20" customWidth="1"/>
    <col min="2079" max="2079" width="12.7109375" style="20" customWidth="1"/>
    <col min="2080" max="2304" width="12.7109375" style="20"/>
    <col min="2305" max="2305" width="4.42578125" style="20" customWidth="1"/>
    <col min="2306" max="2306" width="0.85546875" style="20" customWidth="1"/>
    <col min="2307" max="2307" width="9.5703125" style="20" customWidth="1"/>
    <col min="2308" max="2308" width="0.85546875" style="20" customWidth="1"/>
    <col min="2309" max="2309" width="13.42578125" style="20" customWidth="1"/>
    <col min="2310" max="2310" width="0.85546875" style="20" customWidth="1"/>
    <col min="2311" max="2311" width="11.7109375" style="20" customWidth="1"/>
    <col min="2312" max="2312" width="0.85546875" style="20" customWidth="1"/>
    <col min="2313" max="2313" width="13.42578125" style="20" customWidth="1"/>
    <col min="2314" max="2314" width="0.5703125" style="20" customWidth="1"/>
    <col min="2315" max="2315" width="11.28515625" style="20" customWidth="1"/>
    <col min="2316" max="2316" width="0.85546875" style="20" customWidth="1"/>
    <col min="2317" max="2317" width="13.42578125" style="20" customWidth="1"/>
    <col min="2318" max="2318" width="0.7109375" style="20" customWidth="1"/>
    <col min="2319" max="2319" width="13.5703125" style="20" customWidth="1"/>
    <col min="2320" max="2320" width="0.85546875" style="20" customWidth="1"/>
    <col min="2321" max="2321" width="12.85546875" style="20" customWidth="1"/>
    <col min="2322" max="2322" width="0.85546875" style="20" customWidth="1"/>
    <col min="2323" max="2323" width="13.85546875" style="20" bestFit="1" customWidth="1"/>
    <col min="2324" max="2324" width="0.85546875" style="20" customWidth="1"/>
    <col min="2325" max="2325" width="12.5703125" style="20" customWidth="1"/>
    <col min="2326" max="2326" width="0.85546875" style="20" customWidth="1"/>
    <col min="2327" max="2327" width="13.42578125" style="20" customWidth="1"/>
    <col min="2328" max="2328" width="0.5703125" style="20" customWidth="1"/>
    <col min="2329" max="2329" width="11.28515625" style="20" customWidth="1"/>
    <col min="2330" max="2330" width="0.5703125" style="20" customWidth="1"/>
    <col min="2331" max="2331" width="13.42578125" style="20" customWidth="1"/>
    <col min="2332" max="2332" width="0.5703125" style="20" customWidth="1"/>
    <col min="2333" max="2333" width="8.7109375" style="20" customWidth="1"/>
    <col min="2334" max="2334" width="1.5703125" style="20" customWidth="1"/>
    <col min="2335" max="2335" width="12.7109375" style="20" customWidth="1"/>
    <col min="2336" max="2560" width="12.7109375" style="20"/>
    <col min="2561" max="2561" width="4.42578125" style="20" customWidth="1"/>
    <col min="2562" max="2562" width="0.85546875" style="20" customWidth="1"/>
    <col min="2563" max="2563" width="9.5703125" style="20" customWidth="1"/>
    <col min="2564" max="2564" width="0.85546875" style="20" customWidth="1"/>
    <col min="2565" max="2565" width="13.42578125" style="20" customWidth="1"/>
    <col min="2566" max="2566" width="0.85546875" style="20" customWidth="1"/>
    <col min="2567" max="2567" width="11.7109375" style="20" customWidth="1"/>
    <col min="2568" max="2568" width="0.85546875" style="20" customWidth="1"/>
    <col min="2569" max="2569" width="13.42578125" style="20" customWidth="1"/>
    <col min="2570" max="2570" width="0.5703125" style="20" customWidth="1"/>
    <col min="2571" max="2571" width="11.28515625" style="20" customWidth="1"/>
    <col min="2572" max="2572" width="0.85546875" style="20" customWidth="1"/>
    <col min="2573" max="2573" width="13.42578125" style="20" customWidth="1"/>
    <col min="2574" max="2574" width="0.7109375" style="20" customWidth="1"/>
    <col min="2575" max="2575" width="13.5703125" style="20" customWidth="1"/>
    <col min="2576" max="2576" width="0.85546875" style="20" customWidth="1"/>
    <col min="2577" max="2577" width="12.85546875" style="20" customWidth="1"/>
    <col min="2578" max="2578" width="0.85546875" style="20" customWidth="1"/>
    <col min="2579" max="2579" width="13.85546875" style="20" bestFit="1" customWidth="1"/>
    <col min="2580" max="2580" width="0.85546875" style="20" customWidth="1"/>
    <col min="2581" max="2581" width="12.5703125" style="20" customWidth="1"/>
    <col min="2582" max="2582" width="0.85546875" style="20" customWidth="1"/>
    <col min="2583" max="2583" width="13.42578125" style="20" customWidth="1"/>
    <col min="2584" max="2584" width="0.5703125" style="20" customWidth="1"/>
    <col min="2585" max="2585" width="11.28515625" style="20" customWidth="1"/>
    <col min="2586" max="2586" width="0.5703125" style="20" customWidth="1"/>
    <col min="2587" max="2587" width="13.42578125" style="20" customWidth="1"/>
    <col min="2588" max="2588" width="0.5703125" style="20" customWidth="1"/>
    <col min="2589" max="2589" width="8.7109375" style="20" customWidth="1"/>
    <col min="2590" max="2590" width="1.5703125" style="20" customWidth="1"/>
    <col min="2591" max="2591" width="12.7109375" style="20" customWidth="1"/>
    <col min="2592" max="2816" width="12.7109375" style="20"/>
    <col min="2817" max="2817" width="4.42578125" style="20" customWidth="1"/>
    <col min="2818" max="2818" width="0.85546875" style="20" customWidth="1"/>
    <col min="2819" max="2819" width="9.5703125" style="20" customWidth="1"/>
    <col min="2820" max="2820" width="0.85546875" style="20" customWidth="1"/>
    <col min="2821" max="2821" width="13.42578125" style="20" customWidth="1"/>
    <col min="2822" max="2822" width="0.85546875" style="20" customWidth="1"/>
    <col min="2823" max="2823" width="11.7109375" style="20" customWidth="1"/>
    <col min="2824" max="2824" width="0.85546875" style="20" customWidth="1"/>
    <col min="2825" max="2825" width="13.42578125" style="20" customWidth="1"/>
    <col min="2826" max="2826" width="0.5703125" style="20" customWidth="1"/>
    <col min="2827" max="2827" width="11.28515625" style="20" customWidth="1"/>
    <col min="2828" max="2828" width="0.85546875" style="20" customWidth="1"/>
    <col min="2829" max="2829" width="13.42578125" style="20" customWidth="1"/>
    <col min="2830" max="2830" width="0.7109375" style="20" customWidth="1"/>
    <col min="2831" max="2831" width="13.5703125" style="20" customWidth="1"/>
    <col min="2832" max="2832" width="0.85546875" style="20" customWidth="1"/>
    <col min="2833" max="2833" width="12.85546875" style="20" customWidth="1"/>
    <col min="2834" max="2834" width="0.85546875" style="20" customWidth="1"/>
    <col min="2835" max="2835" width="13.85546875" style="20" bestFit="1" customWidth="1"/>
    <col min="2836" max="2836" width="0.85546875" style="20" customWidth="1"/>
    <col min="2837" max="2837" width="12.5703125" style="20" customWidth="1"/>
    <col min="2838" max="2838" width="0.85546875" style="20" customWidth="1"/>
    <col min="2839" max="2839" width="13.42578125" style="20" customWidth="1"/>
    <col min="2840" max="2840" width="0.5703125" style="20" customWidth="1"/>
    <col min="2841" max="2841" width="11.28515625" style="20" customWidth="1"/>
    <col min="2842" max="2842" width="0.5703125" style="20" customWidth="1"/>
    <col min="2843" max="2843" width="13.42578125" style="20" customWidth="1"/>
    <col min="2844" max="2844" width="0.5703125" style="20" customWidth="1"/>
    <col min="2845" max="2845" width="8.7109375" style="20" customWidth="1"/>
    <col min="2846" max="2846" width="1.5703125" style="20" customWidth="1"/>
    <col min="2847" max="2847" width="12.7109375" style="20" customWidth="1"/>
    <col min="2848" max="3072" width="12.7109375" style="20"/>
    <col min="3073" max="3073" width="4.42578125" style="20" customWidth="1"/>
    <col min="3074" max="3074" width="0.85546875" style="20" customWidth="1"/>
    <col min="3075" max="3075" width="9.5703125" style="20" customWidth="1"/>
    <col min="3076" max="3076" width="0.85546875" style="20" customWidth="1"/>
    <col min="3077" max="3077" width="13.42578125" style="20" customWidth="1"/>
    <col min="3078" max="3078" width="0.85546875" style="20" customWidth="1"/>
    <col min="3079" max="3079" width="11.7109375" style="20" customWidth="1"/>
    <col min="3080" max="3080" width="0.85546875" style="20" customWidth="1"/>
    <col min="3081" max="3081" width="13.42578125" style="20" customWidth="1"/>
    <col min="3082" max="3082" width="0.5703125" style="20" customWidth="1"/>
    <col min="3083" max="3083" width="11.28515625" style="20" customWidth="1"/>
    <col min="3084" max="3084" width="0.85546875" style="20" customWidth="1"/>
    <col min="3085" max="3085" width="13.42578125" style="20" customWidth="1"/>
    <col min="3086" max="3086" width="0.7109375" style="20" customWidth="1"/>
    <col min="3087" max="3087" width="13.5703125" style="20" customWidth="1"/>
    <col min="3088" max="3088" width="0.85546875" style="20" customWidth="1"/>
    <col min="3089" max="3089" width="12.85546875" style="20" customWidth="1"/>
    <col min="3090" max="3090" width="0.85546875" style="20" customWidth="1"/>
    <col min="3091" max="3091" width="13.85546875" style="20" bestFit="1" customWidth="1"/>
    <col min="3092" max="3092" width="0.85546875" style="20" customWidth="1"/>
    <col min="3093" max="3093" width="12.5703125" style="20" customWidth="1"/>
    <col min="3094" max="3094" width="0.85546875" style="20" customWidth="1"/>
    <col min="3095" max="3095" width="13.42578125" style="20" customWidth="1"/>
    <col min="3096" max="3096" width="0.5703125" style="20" customWidth="1"/>
    <col min="3097" max="3097" width="11.28515625" style="20" customWidth="1"/>
    <col min="3098" max="3098" width="0.5703125" style="20" customWidth="1"/>
    <col min="3099" max="3099" width="13.42578125" style="20" customWidth="1"/>
    <col min="3100" max="3100" width="0.5703125" style="20" customWidth="1"/>
    <col min="3101" max="3101" width="8.7109375" style="20" customWidth="1"/>
    <col min="3102" max="3102" width="1.5703125" style="20" customWidth="1"/>
    <col min="3103" max="3103" width="12.7109375" style="20" customWidth="1"/>
    <col min="3104" max="3328" width="12.7109375" style="20"/>
    <col min="3329" max="3329" width="4.42578125" style="20" customWidth="1"/>
    <col min="3330" max="3330" width="0.85546875" style="20" customWidth="1"/>
    <col min="3331" max="3331" width="9.5703125" style="20" customWidth="1"/>
    <col min="3332" max="3332" width="0.85546875" style="20" customWidth="1"/>
    <col min="3333" max="3333" width="13.42578125" style="20" customWidth="1"/>
    <col min="3334" max="3334" width="0.85546875" style="20" customWidth="1"/>
    <col min="3335" max="3335" width="11.7109375" style="20" customWidth="1"/>
    <col min="3336" max="3336" width="0.85546875" style="20" customWidth="1"/>
    <col min="3337" max="3337" width="13.42578125" style="20" customWidth="1"/>
    <col min="3338" max="3338" width="0.5703125" style="20" customWidth="1"/>
    <col min="3339" max="3339" width="11.28515625" style="20" customWidth="1"/>
    <col min="3340" max="3340" width="0.85546875" style="20" customWidth="1"/>
    <col min="3341" max="3341" width="13.42578125" style="20" customWidth="1"/>
    <col min="3342" max="3342" width="0.7109375" style="20" customWidth="1"/>
    <col min="3343" max="3343" width="13.5703125" style="20" customWidth="1"/>
    <col min="3344" max="3344" width="0.85546875" style="20" customWidth="1"/>
    <col min="3345" max="3345" width="12.85546875" style="20" customWidth="1"/>
    <col min="3346" max="3346" width="0.85546875" style="20" customWidth="1"/>
    <col min="3347" max="3347" width="13.85546875" style="20" bestFit="1" customWidth="1"/>
    <col min="3348" max="3348" width="0.85546875" style="20" customWidth="1"/>
    <col min="3349" max="3349" width="12.5703125" style="20" customWidth="1"/>
    <col min="3350" max="3350" width="0.85546875" style="20" customWidth="1"/>
    <col min="3351" max="3351" width="13.42578125" style="20" customWidth="1"/>
    <col min="3352" max="3352" width="0.5703125" style="20" customWidth="1"/>
    <col min="3353" max="3353" width="11.28515625" style="20" customWidth="1"/>
    <col min="3354" max="3354" width="0.5703125" style="20" customWidth="1"/>
    <col min="3355" max="3355" width="13.42578125" style="20" customWidth="1"/>
    <col min="3356" max="3356" width="0.5703125" style="20" customWidth="1"/>
    <col min="3357" max="3357" width="8.7109375" style="20" customWidth="1"/>
    <col min="3358" max="3358" width="1.5703125" style="20" customWidth="1"/>
    <col min="3359" max="3359" width="12.7109375" style="20" customWidth="1"/>
    <col min="3360" max="3584" width="12.7109375" style="20"/>
    <col min="3585" max="3585" width="4.42578125" style="20" customWidth="1"/>
    <col min="3586" max="3586" width="0.85546875" style="20" customWidth="1"/>
    <col min="3587" max="3587" width="9.5703125" style="20" customWidth="1"/>
    <col min="3588" max="3588" width="0.85546875" style="20" customWidth="1"/>
    <col min="3589" max="3589" width="13.42578125" style="20" customWidth="1"/>
    <col min="3590" max="3590" width="0.85546875" style="20" customWidth="1"/>
    <col min="3591" max="3591" width="11.7109375" style="20" customWidth="1"/>
    <col min="3592" max="3592" width="0.85546875" style="20" customWidth="1"/>
    <col min="3593" max="3593" width="13.42578125" style="20" customWidth="1"/>
    <col min="3594" max="3594" width="0.5703125" style="20" customWidth="1"/>
    <col min="3595" max="3595" width="11.28515625" style="20" customWidth="1"/>
    <col min="3596" max="3596" width="0.85546875" style="20" customWidth="1"/>
    <col min="3597" max="3597" width="13.42578125" style="20" customWidth="1"/>
    <col min="3598" max="3598" width="0.7109375" style="20" customWidth="1"/>
    <col min="3599" max="3599" width="13.5703125" style="20" customWidth="1"/>
    <col min="3600" max="3600" width="0.85546875" style="20" customWidth="1"/>
    <col min="3601" max="3601" width="12.85546875" style="20" customWidth="1"/>
    <col min="3602" max="3602" width="0.85546875" style="20" customWidth="1"/>
    <col min="3603" max="3603" width="13.85546875" style="20" bestFit="1" customWidth="1"/>
    <col min="3604" max="3604" width="0.85546875" style="20" customWidth="1"/>
    <col min="3605" max="3605" width="12.5703125" style="20" customWidth="1"/>
    <col min="3606" max="3606" width="0.85546875" style="20" customWidth="1"/>
    <col min="3607" max="3607" width="13.42578125" style="20" customWidth="1"/>
    <col min="3608" max="3608" width="0.5703125" style="20" customWidth="1"/>
    <col min="3609" max="3609" width="11.28515625" style="20" customWidth="1"/>
    <col min="3610" max="3610" width="0.5703125" style="20" customWidth="1"/>
    <col min="3611" max="3611" width="13.42578125" style="20" customWidth="1"/>
    <col min="3612" max="3612" width="0.5703125" style="20" customWidth="1"/>
    <col min="3613" max="3613" width="8.7109375" style="20" customWidth="1"/>
    <col min="3614" max="3614" width="1.5703125" style="20" customWidth="1"/>
    <col min="3615" max="3615" width="12.7109375" style="20" customWidth="1"/>
    <col min="3616" max="3840" width="12.7109375" style="20"/>
    <col min="3841" max="3841" width="4.42578125" style="20" customWidth="1"/>
    <col min="3842" max="3842" width="0.85546875" style="20" customWidth="1"/>
    <col min="3843" max="3843" width="9.5703125" style="20" customWidth="1"/>
    <col min="3844" max="3844" width="0.85546875" style="20" customWidth="1"/>
    <col min="3845" max="3845" width="13.42578125" style="20" customWidth="1"/>
    <col min="3846" max="3846" width="0.85546875" style="20" customWidth="1"/>
    <col min="3847" max="3847" width="11.7109375" style="20" customWidth="1"/>
    <col min="3848" max="3848" width="0.85546875" style="20" customWidth="1"/>
    <col min="3849" max="3849" width="13.42578125" style="20" customWidth="1"/>
    <col min="3850" max="3850" width="0.5703125" style="20" customWidth="1"/>
    <col min="3851" max="3851" width="11.28515625" style="20" customWidth="1"/>
    <col min="3852" max="3852" width="0.85546875" style="20" customWidth="1"/>
    <col min="3853" max="3853" width="13.42578125" style="20" customWidth="1"/>
    <col min="3854" max="3854" width="0.7109375" style="20" customWidth="1"/>
    <col min="3855" max="3855" width="13.5703125" style="20" customWidth="1"/>
    <col min="3856" max="3856" width="0.85546875" style="20" customWidth="1"/>
    <col min="3857" max="3857" width="12.85546875" style="20" customWidth="1"/>
    <col min="3858" max="3858" width="0.85546875" style="20" customWidth="1"/>
    <col min="3859" max="3859" width="13.85546875" style="20" bestFit="1" customWidth="1"/>
    <col min="3860" max="3860" width="0.85546875" style="20" customWidth="1"/>
    <col min="3861" max="3861" width="12.5703125" style="20" customWidth="1"/>
    <col min="3862" max="3862" width="0.85546875" style="20" customWidth="1"/>
    <col min="3863" max="3863" width="13.42578125" style="20" customWidth="1"/>
    <col min="3864" max="3864" width="0.5703125" style="20" customWidth="1"/>
    <col min="3865" max="3865" width="11.28515625" style="20" customWidth="1"/>
    <col min="3866" max="3866" width="0.5703125" style="20" customWidth="1"/>
    <col min="3867" max="3867" width="13.42578125" style="20" customWidth="1"/>
    <col min="3868" max="3868" width="0.5703125" style="20" customWidth="1"/>
    <col min="3869" max="3869" width="8.7109375" style="20" customWidth="1"/>
    <col min="3870" max="3870" width="1.5703125" style="20" customWidth="1"/>
    <col min="3871" max="3871" width="12.7109375" style="20" customWidth="1"/>
    <col min="3872" max="4096" width="12.7109375" style="20"/>
    <col min="4097" max="4097" width="4.42578125" style="20" customWidth="1"/>
    <col min="4098" max="4098" width="0.85546875" style="20" customWidth="1"/>
    <col min="4099" max="4099" width="9.5703125" style="20" customWidth="1"/>
    <col min="4100" max="4100" width="0.85546875" style="20" customWidth="1"/>
    <col min="4101" max="4101" width="13.42578125" style="20" customWidth="1"/>
    <col min="4102" max="4102" width="0.85546875" style="20" customWidth="1"/>
    <col min="4103" max="4103" width="11.7109375" style="20" customWidth="1"/>
    <col min="4104" max="4104" width="0.85546875" style="20" customWidth="1"/>
    <col min="4105" max="4105" width="13.42578125" style="20" customWidth="1"/>
    <col min="4106" max="4106" width="0.5703125" style="20" customWidth="1"/>
    <col min="4107" max="4107" width="11.28515625" style="20" customWidth="1"/>
    <col min="4108" max="4108" width="0.85546875" style="20" customWidth="1"/>
    <col min="4109" max="4109" width="13.42578125" style="20" customWidth="1"/>
    <col min="4110" max="4110" width="0.7109375" style="20" customWidth="1"/>
    <col min="4111" max="4111" width="13.5703125" style="20" customWidth="1"/>
    <col min="4112" max="4112" width="0.85546875" style="20" customWidth="1"/>
    <col min="4113" max="4113" width="12.85546875" style="20" customWidth="1"/>
    <col min="4114" max="4114" width="0.85546875" style="20" customWidth="1"/>
    <col min="4115" max="4115" width="13.85546875" style="20" bestFit="1" customWidth="1"/>
    <col min="4116" max="4116" width="0.85546875" style="20" customWidth="1"/>
    <col min="4117" max="4117" width="12.5703125" style="20" customWidth="1"/>
    <col min="4118" max="4118" width="0.85546875" style="20" customWidth="1"/>
    <col min="4119" max="4119" width="13.42578125" style="20" customWidth="1"/>
    <col min="4120" max="4120" width="0.5703125" style="20" customWidth="1"/>
    <col min="4121" max="4121" width="11.28515625" style="20" customWidth="1"/>
    <col min="4122" max="4122" width="0.5703125" style="20" customWidth="1"/>
    <col min="4123" max="4123" width="13.42578125" style="20" customWidth="1"/>
    <col min="4124" max="4124" width="0.5703125" style="20" customWidth="1"/>
    <col min="4125" max="4125" width="8.7109375" style="20" customWidth="1"/>
    <col min="4126" max="4126" width="1.5703125" style="20" customWidth="1"/>
    <col min="4127" max="4127" width="12.7109375" style="20" customWidth="1"/>
    <col min="4128" max="4352" width="12.7109375" style="20"/>
    <col min="4353" max="4353" width="4.42578125" style="20" customWidth="1"/>
    <col min="4354" max="4354" width="0.85546875" style="20" customWidth="1"/>
    <col min="4355" max="4355" width="9.5703125" style="20" customWidth="1"/>
    <col min="4356" max="4356" width="0.85546875" style="20" customWidth="1"/>
    <col min="4357" max="4357" width="13.42578125" style="20" customWidth="1"/>
    <col min="4358" max="4358" width="0.85546875" style="20" customWidth="1"/>
    <col min="4359" max="4359" width="11.7109375" style="20" customWidth="1"/>
    <col min="4360" max="4360" width="0.85546875" style="20" customWidth="1"/>
    <col min="4361" max="4361" width="13.42578125" style="20" customWidth="1"/>
    <col min="4362" max="4362" width="0.5703125" style="20" customWidth="1"/>
    <col min="4363" max="4363" width="11.28515625" style="20" customWidth="1"/>
    <col min="4364" max="4364" width="0.85546875" style="20" customWidth="1"/>
    <col min="4365" max="4365" width="13.42578125" style="20" customWidth="1"/>
    <col min="4366" max="4366" width="0.7109375" style="20" customWidth="1"/>
    <col min="4367" max="4367" width="13.5703125" style="20" customWidth="1"/>
    <col min="4368" max="4368" width="0.85546875" style="20" customWidth="1"/>
    <col min="4369" max="4369" width="12.85546875" style="20" customWidth="1"/>
    <col min="4370" max="4370" width="0.85546875" style="20" customWidth="1"/>
    <col min="4371" max="4371" width="13.85546875" style="20" bestFit="1" customWidth="1"/>
    <col min="4372" max="4372" width="0.85546875" style="20" customWidth="1"/>
    <col min="4373" max="4373" width="12.5703125" style="20" customWidth="1"/>
    <col min="4374" max="4374" width="0.85546875" style="20" customWidth="1"/>
    <col min="4375" max="4375" width="13.42578125" style="20" customWidth="1"/>
    <col min="4376" max="4376" width="0.5703125" style="20" customWidth="1"/>
    <col min="4377" max="4377" width="11.28515625" style="20" customWidth="1"/>
    <col min="4378" max="4378" width="0.5703125" style="20" customWidth="1"/>
    <col min="4379" max="4379" width="13.42578125" style="20" customWidth="1"/>
    <col min="4380" max="4380" width="0.5703125" style="20" customWidth="1"/>
    <col min="4381" max="4381" width="8.7109375" style="20" customWidth="1"/>
    <col min="4382" max="4382" width="1.5703125" style="20" customWidth="1"/>
    <col min="4383" max="4383" width="12.7109375" style="20" customWidth="1"/>
    <col min="4384" max="4608" width="12.7109375" style="20"/>
    <col min="4609" max="4609" width="4.42578125" style="20" customWidth="1"/>
    <col min="4610" max="4610" width="0.85546875" style="20" customWidth="1"/>
    <col min="4611" max="4611" width="9.5703125" style="20" customWidth="1"/>
    <col min="4612" max="4612" width="0.85546875" style="20" customWidth="1"/>
    <col min="4613" max="4613" width="13.42578125" style="20" customWidth="1"/>
    <col min="4614" max="4614" width="0.85546875" style="20" customWidth="1"/>
    <col min="4615" max="4615" width="11.7109375" style="20" customWidth="1"/>
    <col min="4616" max="4616" width="0.85546875" style="20" customWidth="1"/>
    <col min="4617" max="4617" width="13.42578125" style="20" customWidth="1"/>
    <col min="4618" max="4618" width="0.5703125" style="20" customWidth="1"/>
    <col min="4619" max="4619" width="11.28515625" style="20" customWidth="1"/>
    <col min="4620" max="4620" width="0.85546875" style="20" customWidth="1"/>
    <col min="4621" max="4621" width="13.42578125" style="20" customWidth="1"/>
    <col min="4622" max="4622" width="0.7109375" style="20" customWidth="1"/>
    <col min="4623" max="4623" width="13.5703125" style="20" customWidth="1"/>
    <col min="4624" max="4624" width="0.85546875" style="20" customWidth="1"/>
    <col min="4625" max="4625" width="12.85546875" style="20" customWidth="1"/>
    <col min="4626" max="4626" width="0.85546875" style="20" customWidth="1"/>
    <col min="4627" max="4627" width="13.85546875" style="20" bestFit="1" customWidth="1"/>
    <col min="4628" max="4628" width="0.85546875" style="20" customWidth="1"/>
    <col min="4629" max="4629" width="12.5703125" style="20" customWidth="1"/>
    <col min="4630" max="4630" width="0.85546875" style="20" customWidth="1"/>
    <col min="4631" max="4631" width="13.42578125" style="20" customWidth="1"/>
    <col min="4632" max="4632" width="0.5703125" style="20" customWidth="1"/>
    <col min="4633" max="4633" width="11.28515625" style="20" customWidth="1"/>
    <col min="4634" max="4634" width="0.5703125" style="20" customWidth="1"/>
    <col min="4635" max="4635" width="13.42578125" style="20" customWidth="1"/>
    <col min="4636" max="4636" width="0.5703125" style="20" customWidth="1"/>
    <col min="4637" max="4637" width="8.7109375" style="20" customWidth="1"/>
    <col min="4638" max="4638" width="1.5703125" style="20" customWidth="1"/>
    <col min="4639" max="4639" width="12.7109375" style="20" customWidth="1"/>
    <col min="4640" max="4864" width="12.7109375" style="20"/>
    <col min="4865" max="4865" width="4.42578125" style="20" customWidth="1"/>
    <col min="4866" max="4866" width="0.85546875" style="20" customWidth="1"/>
    <col min="4867" max="4867" width="9.5703125" style="20" customWidth="1"/>
    <col min="4868" max="4868" width="0.85546875" style="20" customWidth="1"/>
    <col min="4869" max="4869" width="13.42578125" style="20" customWidth="1"/>
    <col min="4870" max="4870" width="0.85546875" style="20" customWidth="1"/>
    <col min="4871" max="4871" width="11.7109375" style="20" customWidth="1"/>
    <col min="4872" max="4872" width="0.85546875" style="20" customWidth="1"/>
    <col min="4873" max="4873" width="13.42578125" style="20" customWidth="1"/>
    <col min="4874" max="4874" width="0.5703125" style="20" customWidth="1"/>
    <col min="4875" max="4875" width="11.28515625" style="20" customWidth="1"/>
    <col min="4876" max="4876" width="0.85546875" style="20" customWidth="1"/>
    <col min="4877" max="4877" width="13.42578125" style="20" customWidth="1"/>
    <col min="4878" max="4878" width="0.7109375" style="20" customWidth="1"/>
    <col min="4879" max="4879" width="13.5703125" style="20" customWidth="1"/>
    <col min="4880" max="4880" width="0.85546875" style="20" customWidth="1"/>
    <col min="4881" max="4881" width="12.85546875" style="20" customWidth="1"/>
    <col min="4882" max="4882" width="0.85546875" style="20" customWidth="1"/>
    <col min="4883" max="4883" width="13.85546875" style="20" bestFit="1" customWidth="1"/>
    <col min="4884" max="4884" width="0.85546875" style="20" customWidth="1"/>
    <col min="4885" max="4885" width="12.5703125" style="20" customWidth="1"/>
    <col min="4886" max="4886" width="0.85546875" style="20" customWidth="1"/>
    <col min="4887" max="4887" width="13.42578125" style="20" customWidth="1"/>
    <col min="4888" max="4888" width="0.5703125" style="20" customWidth="1"/>
    <col min="4889" max="4889" width="11.28515625" style="20" customWidth="1"/>
    <col min="4890" max="4890" width="0.5703125" style="20" customWidth="1"/>
    <col min="4891" max="4891" width="13.42578125" style="20" customWidth="1"/>
    <col min="4892" max="4892" width="0.5703125" style="20" customWidth="1"/>
    <col min="4893" max="4893" width="8.7109375" style="20" customWidth="1"/>
    <col min="4894" max="4894" width="1.5703125" style="20" customWidth="1"/>
    <col min="4895" max="4895" width="12.7109375" style="20" customWidth="1"/>
    <col min="4896" max="5120" width="12.7109375" style="20"/>
    <col min="5121" max="5121" width="4.42578125" style="20" customWidth="1"/>
    <col min="5122" max="5122" width="0.85546875" style="20" customWidth="1"/>
    <col min="5123" max="5123" width="9.5703125" style="20" customWidth="1"/>
    <col min="5124" max="5124" width="0.85546875" style="20" customWidth="1"/>
    <col min="5125" max="5125" width="13.42578125" style="20" customWidth="1"/>
    <col min="5126" max="5126" width="0.85546875" style="20" customWidth="1"/>
    <col min="5127" max="5127" width="11.7109375" style="20" customWidth="1"/>
    <col min="5128" max="5128" width="0.85546875" style="20" customWidth="1"/>
    <col min="5129" max="5129" width="13.42578125" style="20" customWidth="1"/>
    <col min="5130" max="5130" width="0.5703125" style="20" customWidth="1"/>
    <col min="5131" max="5131" width="11.28515625" style="20" customWidth="1"/>
    <col min="5132" max="5132" width="0.85546875" style="20" customWidth="1"/>
    <col min="5133" max="5133" width="13.42578125" style="20" customWidth="1"/>
    <col min="5134" max="5134" width="0.7109375" style="20" customWidth="1"/>
    <col min="5135" max="5135" width="13.5703125" style="20" customWidth="1"/>
    <col min="5136" max="5136" width="0.85546875" style="20" customWidth="1"/>
    <col min="5137" max="5137" width="12.85546875" style="20" customWidth="1"/>
    <col min="5138" max="5138" width="0.85546875" style="20" customWidth="1"/>
    <col min="5139" max="5139" width="13.85546875" style="20" bestFit="1" customWidth="1"/>
    <col min="5140" max="5140" width="0.85546875" style="20" customWidth="1"/>
    <col min="5141" max="5141" width="12.5703125" style="20" customWidth="1"/>
    <col min="5142" max="5142" width="0.85546875" style="20" customWidth="1"/>
    <col min="5143" max="5143" width="13.42578125" style="20" customWidth="1"/>
    <col min="5144" max="5144" width="0.5703125" style="20" customWidth="1"/>
    <col min="5145" max="5145" width="11.28515625" style="20" customWidth="1"/>
    <col min="5146" max="5146" width="0.5703125" style="20" customWidth="1"/>
    <col min="5147" max="5147" width="13.42578125" style="20" customWidth="1"/>
    <col min="5148" max="5148" width="0.5703125" style="20" customWidth="1"/>
    <col min="5149" max="5149" width="8.7109375" style="20" customWidth="1"/>
    <col min="5150" max="5150" width="1.5703125" style="20" customWidth="1"/>
    <col min="5151" max="5151" width="12.7109375" style="20" customWidth="1"/>
    <col min="5152" max="5376" width="12.7109375" style="20"/>
    <col min="5377" max="5377" width="4.42578125" style="20" customWidth="1"/>
    <col min="5378" max="5378" width="0.85546875" style="20" customWidth="1"/>
    <col min="5379" max="5379" width="9.5703125" style="20" customWidth="1"/>
    <col min="5380" max="5380" width="0.85546875" style="20" customWidth="1"/>
    <col min="5381" max="5381" width="13.42578125" style="20" customWidth="1"/>
    <col min="5382" max="5382" width="0.85546875" style="20" customWidth="1"/>
    <col min="5383" max="5383" width="11.7109375" style="20" customWidth="1"/>
    <col min="5384" max="5384" width="0.85546875" style="20" customWidth="1"/>
    <col min="5385" max="5385" width="13.42578125" style="20" customWidth="1"/>
    <col min="5386" max="5386" width="0.5703125" style="20" customWidth="1"/>
    <col min="5387" max="5387" width="11.28515625" style="20" customWidth="1"/>
    <col min="5388" max="5388" width="0.85546875" style="20" customWidth="1"/>
    <col min="5389" max="5389" width="13.42578125" style="20" customWidth="1"/>
    <col min="5390" max="5390" width="0.7109375" style="20" customWidth="1"/>
    <col min="5391" max="5391" width="13.5703125" style="20" customWidth="1"/>
    <col min="5392" max="5392" width="0.85546875" style="20" customWidth="1"/>
    <col min="5393" max="5393" width="12.85546875" style="20" customWidth="1"/>
    <col min="5394" max="5394" width="0.85546875" style="20" customWidth="1"/>
    <col min="5395" max="5395" width="13.85546875" style="20" bestFit="1" customWidth="1"/>
    <col min="5396" max="5396" width="0.85546875" style="20" customWidth="1"/>
    <col min="5397" max="5397" width="12.5703125" style="20" customWidth="1"/>
    <col min="5398" max="5398" width="0.85546875" style="20" customWidth="1"/>
    <col min="5399" max="5399" width="13.42578125" style="20" customWidth="1"/>
    <col min="5400" max="5400" width="0.5703125" style="20" customWidth="1"/>
    <col min="5401" max="5401" width="11.28515625" style="20" customWidth="1"/>
    <col min="5402" max="5402" width="0.5703125" style="20" customWidth="1"/>
    <col min="5403" max="5403" width="13.42578125" style="20" customWidth="1"/>
    <col min="5404" max="5404" width="0.5703125" style="20" customWidth="1"/>
    <col min="5405" max="5405" width="8.7109375" style="20" customWidth="1"/>
    <col min="5406" max="5406" width="1.5703125" style="20" customWidth="1"/>
    <col min="5407" max="5407" width="12.7109375" style="20" customWidth="1"/>
    <col min="5408" max="5632" width="12.7109375" style="20"/>
    <col min="5633" max="5633" width="4.42578125" style="20" customWidth="1"/>
    <col min="5634" max="5634" width="0.85546875" style="20" customWidth="1"/>
    <col min="5635" max="5635" width="9.5703125" style="20" customWidth="1"/>
    <col min="5636" max="5636" width="0.85546875" style="20" customWidth="1"/>
    <col min="5637" max="5637" width="13.42578125" style="20" customWidth="1"/>
    <col min="5638" max="5638" width="0.85546875" style="20" customWidth="1"/>
    <col min="5639" max="5639" width="11.7109375" style="20" customWidth="1"/>
    <col min="5640" max="5640" width="0.85546875" style="20" customWidth="1"/>
    <col min="5641" max="5641" width="13.42578125" style="20" customWidth="1"/>
    <col min="5642" max="5642" width="0.5703125" style="20" customWidth="1"/>
    <col min="5643" max="5643" width="11.28515625" style="20" customWidth="1"/>
    <col min="5644" max="5644" width="0.85546875" style="20" customWidth="1"/>
    <col min="5645" max="5645" width="13.42578125" style="20" customWidth="1"/>
    <col min="5646" max="5646" width="0.7109375" style="20" customWidth="1"/>
    <col min="5647" max="5647" width="13.5703125" style="20" customWidth="1"/>
    <col min="5648" max="5648" width="0.85546875" style="20" customWidth="1"/>
    <col min="5649" max="5649" width="12.85546875" style="20" customWidth="1"/>
    <col min="5650" max="5650" width="0.85546875" style="20" customWidth="1"/>
    <col min="5651" max="5651" width="13.85546875" style="20" bestFit="1" customWidth="1"/>
    <col min="5652" max="5652" width="0.85546875" style="20" customWidth="1"/>
    <col min="5653" max="5653" width="12.5703125" style="20" customWidth="1"/>
    <col min="5654" max="5654" width="0.85546875" style="20" customWidth="1"/>
    <col min="5655" max="5655" width="13.42578125" style="20" customWidth="1"/>
    <col min="5656" max="5656" width="0.5703125" style="20" customWidth="1"/>
    <col min="5657" max="5657" width="11.28515625" style="20" customWidth="1"/>
    <col min="5658" max="5658" width="0.5703125" style="20" customWidth="1"/>
    <col min="5659" max="5659" width="13.42578125" style="20" customWidth="1"/>
    <col min="5660" max="5660" width="0.5703125" style="20" customWidth="1"/>
    <col min="5661" max="5661" width="8.7109375" style="20" customWidth="1"/>
    <col min="5662" max="5662" width="1.5703125" style="20" customWidth="1"/>
    <col min="5663" max="5663" width="12.7109375" style="20" customWidth="1"/>
    <col min="5664" max="5888" width="12.7109375" style="20"/>
    <col min="5889" max="5889" width="4.42578125" style="20" customWidth="1"/>
    <col min="5890" max="5890" width="0.85546875" style="20" customWidth="1"/>
    <col min="5891" max="5891" width="9.5703125" style="20" customWidth="1"/>
    <col min="5892" max="5892" width="0.85546875" style="20" customWidth="1"/>
    <col min="5893" max="5893" width="13.42578125" style="20" customWidth="1"/>
    <col min="5894" max="5894" width="0.85546875" style="20" customWidth="1"/>
    <col min="5895" max="5895" width="11.7109375" style="20" customWidth="1"/>
    <col min="5896" max="5896" width="0.85546875" style="20" customWidth="1"/>
    <col min="5897" max="5897" width="13.42578125" style="20" customWidth="1"/>
    <col min="5898" max="5898" width="0.5703125" style="20" customWidth="1"/>
    <col min="5899" max="5899" width="11.28515625" style="20" customWidth="1"/>
    <col min="5900" max="5900" width="0.85546875" style="20" customWidth="1"/>
    <col min="5901" max="5901" width="13.42578125" style="20" customWidth="1"/>
    <col min="5902" max="5902" width="0.7109375" style="20" customWidth="1"/>
    <col min="5903" max="5903" width="13.5703125" style="20" customWidth="1"/>
    <col min="5904" max="5904" width="0.85546875" style="20" customWidth="1"/>
    <col min="5905" max="5905" width="12.85546875" style="20" customWidth="1"/>
    <col min="5906" max="5906" width="0.85546875" style="20" customWidth="1"/>
    <col min="5907" max="5907" width="13.85546875" style="20" bestFit="1" customWidth="1"/>
    <col min="5908" max="5908" width="0.85546875" style="20" customWidth="1"/>
    <col min="5909" max="5909" width="12.5703125" style="20" customWidth="1"/>
    <col min="5910" max="5910" width="0.85546875" style="20" customWidth="1"/>
    <col min="5911" max="5911" width="13.42578125" style="20" customWidth="1"/>
    <col min="5912" max="5912" width="0.5703125" style="20" customWidth="1"/>
    <col min="5913" max="5913" width="11.28515625" style="20" customWidth="1"/>
    <col min="5914" max="5914" width="0.5703125" style="20" customWidth="1"/>
    <col min="5915" max="5915" width="13.42578125" style="20" customWidth="1"/>
    <col min="5916" max="5916" width="0.5703125" style="20" customWidth="1"/>
    <col min="5917" max="5917" width="8.7109375" style="20" customWidth="1"/>
    <col min="5918" max="5918" width="1.5703125" style="20" customWidth="1"/>
    <col min="5919" max="5919" width="12.7109375" style="20" customWidth="1"/>
    <col min="5920" max="6144" width="12.7109375" style="20"/>
    <col min="6145" max="6145" width="4.42578125" style="20" customWidth="1"/>
    <col min="6146" max="6146" width="0.85546875" style="20" customWidth="1"/>
    <col min="6147" max="6147" width="9.5703125" style="20" customWidth="1"/>
    <col min="6148" max="6148" width="0.85546875" style="20" customWidth="1"/>
    <col min="6149" max="6149" width="13.42578125" style="20" customWidth="1"/>
    <col min="6150" max="6150" width="0.85546875" style="20" customWidth="1"/>
    <col min="6151" max="6151" width="11.7109375" style="20" customWidth="1"/>
    <col min="6152" max="6152" width="0.85546875" style="20" customWidth="1"/>
    <col min="6153" max="6153" width="13.42578125" style="20" customWidth="1"/>
    <col min="6154" max="6154" width="0.5703125" style="20" customWidth="1"/>
    <col min="6155" max="6155" width="11.28515625" style="20" customWidth="1"/>
    <col min="6156" max="6156" width="0.85546875" style="20" customWidth="1"/>
    <col min="6157" max="6157" width="13.42578125" style="20" customWidth="1"/>
    <col min="6158" max="6158" width="0.7109375" style="20" customWidth="1"/>
    <col min="6159" max="6159" width="13.5703125" style="20" customWidth="1"/>
    <col min="6160" max="6160" width="0.85546875" style="20" customWidth="1"/>
    <col min="6161" max="6161" width="12.85546875" style="20" customWidth="1"/>
    <col min="6162" max="6162" width="0.85546875" style="20" customWidth="1"/>
    <col min="6163" max="6163" width="13.85546875" style="20" bestFit="1" customWidth="1"/>
    <col min="6164" max="6164" width="0.85546875" style="20" customWidth="1"/>
    <col min="6165" max="6165" width="12.5703125" style="20" customWidth="1"/>
    <col min="6166" max="6166" width="0.85546875" style="20" customWidth="1"/>
    <col min="6167" max="6167" width="13.42578125" style="20" customWidth="1"/>
    <col min="6168" max="6168" width="0.5703125" style="20" customWidth="1"/>
    <col min="6169" max="6169" width="11.28515625" style="20" customWidth="1"/>
    <col min="6170" max="6170" width="0.5703125" style="20" customWidth="1"/>
    <col min="6171" max="6171" width="13.42578125" style="20" customWidth="1"/>
    <col min="6172" max="6172" width="0.5703125" style="20" customWidth="1"/>
    <col min="6173" max="6173" width="8.7109375" style="20" customWidth="1"/>
    <col min="6174" max="6174" width="1.5703125" style="20" customWidth="1"/>
    <col min="6175" max="6175" width="12.7109375" style="20" customWidth="1"/>
    <col min="6176" max="6400" width="12.7109375" style="20"/>
    <col min="6401" max="6401" width="4.42578125" style="20" customWidth="1"/>
    <col min="6402" max="6402" width="0.85546875" style="20" customWidth="1"/>
    <col min="6403" max="6403" width="9.5703125" style="20" customWidth="1"/>
    <col min="6404" max="6404" width="0.85546875" style="20" customWidth="1"/>
    <col min="6405" max="6405" width="13.42578125" style="20" customWidth="1"/>
    <col min="6406" max="6406" width="0.85546875" style="20" customWidth="1"/>
    <col min="6407" max="6407" width="11.7109375" style="20" customWidth="1"/>
    <col min="6408" max="6408" width="0.85546875" style="20" customWidth="1"/>
    <col min="6409" max="6409" width="13.42578125" style="20" customWidth="1"/>
    <col min="6410" max="6410" width="0.5703125" style="20" customWidth="1"/>
    <col min="6411" max="6411" width="11.28515625" style="20" customWidth="1"/>
    <col min="6412" max="6412" width="0.85546875" style="20" customWidth="1"/>
    <col min="6413" max="6413" width="13.42578125" style="20" customWidth="1"/>
    <col min="6414" max="6414" width="0.7109375" style="20" customWidth="1"/>
    <col min="6415" max="6415" width="13.5703125" style="20" customWidth="1"/>
    <col min="6416" max="6416" width="0.85546875" style="20" customWidth="1"/>
    <col min="6417" max="6417" width="12.85546875" style="20" customWidth="1"/>
    <col min="6418" max="6418" width="0.85546875" style="20" customWidth="1"/>
    <col min="6419" max="6419" width="13.85546875" style="20" bestFit="1" customWidth="1"/>
    <col min="6420" max="6420" width="0.85546875" style="20" customWidth="1"/>
    <col min="6421" max="6421" width="12.5703125" style="20" customWidth="1"/>
    <col min="6422" max="6422" width="0.85546875" style="20" customWidth="1"/>
    <col min="6423" max="6423" width="13.42578125" style="20" customWidth="1"/>
    <col min="6424" max="6424" width="0.5703125" style="20" customWidth="1"/>
    <col min="6425" max="6425" width="11.28515625" style="20" customWidth="1"/>
    <col min="6426" max="6426" width="0.5703125" style="20" customWidth="1"/>
    <col min="6427" max="6427" width="13.42578125" style="20" customWidth="1"/>
    <col min="6428" max="6428" width="0.5703125" style="20" customWidth="1"/>
    <col min="6429" max="6429" width="8.7109375" style="20" customWidth="1"/>
    <col min="6430" max="6430" width="1.5703125" style="20" customWidth="1"/>
    <col min="6431" max="6431" width="12.7109375" style="20" customWidth="1"/>
    <col min="6432" max="6656" width="12.7109375" style="20"/>
    <col min="6657" max="6657" width="4.42578125" style="20" customWidth="1"/>
    <col min="6658" max="6658" width="0.85546875" style="20" customWidth="1"/>
    <col min="6659" max="6659" width="9.5703125" style="20" customWidth="1"/>
    <col min="6660" max="6660" width="0.85546875" style="20" customWidth="1"/>
    <col min="6661" max="6661" width="13.42578125" style="20" customWidth="1"/>
    <col min="6662" max="6662" width="0.85546875" style="20" customWidth="1"/>
    <col min="6663" max="6663" width="11.7109375" style="20" customWidth="1"/>
    <col min="6664" max="6664" width="0.85546875" style="20" customWidth="1"/>
    <col min="6665" max="6665" width="13.42578125" style="20" customWidth="1"/>
    <col min="6666" max="6666" width="0.5703125" style="20" customWidth="1"/>
    <col min="6667" max="6667" width="11.28515625" style="20" customWidth="1"/>
    <col min="6668" max="6668" width="0.85546875" style="20" customWidth="1"/>
    <col min="6669" max="6669" width="13.42578125" style="20" customWidth="1"/>
    <col min="6670" max="6670" width="0.7109375" style="20" customWidth="1"/>
    <col min="6671" max="6671" width="13.5703125" style="20" customWidth="1"/>
    <col min="6672" max="6672" width="0.85546875" style="20" customWidth="1"/>
    <col min="6673" max="6673" width="12.85546875" style="20" customWidth="1"/>
    <col min="6674" max="6674" width="0.85546875" style="20" customWidth="1"/>
    <col min="6675" max="6675" width="13.85546875" style="20" bestFit="1" customWidth="1"/>
    <col min="6676" max="6676" width="0.85546875" style="20" customWidth="1"/>
    <col min="6677" max="6677" width="12.5703125" style="20" customWidth="1"/>
    <col min="6678" max="6678" width="0.85546875" style="20" customWidth="1"/>
    <col min="6679" max="6679" width="13.42578125" style="20" customWidth="1"/>
    <col min="6680" max="6680" width="0.5703125" style="20" customWidth="1"/>
    <col min="6681" max="6681" width="11.28515625" style="20" customWidth="1"/>
    <col min="6682" max="6682" width="0.5703125" style="20" customWidth="1"/>
    <col min="6683" max="6683" width="13.42578125" style="20" customWidth="1"/>
    <col min="6684" max="6684" width="0.5703125" style="20" customWidth="1"/>
    <col min="6685" max="6685" width="8.7109375" style="20" customWidth="1"/>
    <col min="6686" max="6686" width="1.5703125" style="20" customWidth="1"/>
    <col min="6687" max="6687" width="12.7109375" style="20" customWidth="1"/>
    <col min="6688" max="6912" width="12.7109375" style="20"/>
    <col min="6913" max="6913" width="4.42578125" style="20" customWidth="1"/>
    <col min="6914" max="6914" width="0.85546875" style="20" customWidth="1"/>
    <col min="6915" max="6915" width="9.5703125" style="20" customWidth="1"/>
    <col min="6916" max="6916" width="0.85546875" style="20" customWidth="1"/>
    <col min="6917" max="6917" width="13.42578125" style="20" customWidth="1"/>
    <col min="6918" max="6918" width="0.85546875" style="20" customWidth="1"/>
    <col min="6919" max="6919" width="11.7109375" style="20" customWidth="1"/>
    <col min="6920" max="6920" width="0.85546875" style="20" customWidth="1"/>
    <col min="6921" max="6921" width="13.42578125" style="20" customWidth="1"/>
    <col min="6922" max="6922" width="0.5703125" style="20" customWidth="1"/>
    <col min="6923" max="6923" width="11.28515625" style="20" customWidth="1"/>
    <col min="6924" max="6924" width="0.85546875" style="20" customWidth="1"/>
    <col min="6925" max="6925" width="13.42578125" style="20" customWidth="1"/>
    <col min="6926" max="6926" width="0.7109375" style="20" customWidth="1"/>
    <col min="6927" max="6927" width="13.5703125" style="20" customWidth="1"/>
    <col min="6928" max="6928" width="0.85546875" style="20" customWidth="1"/>
    <col min="6929" max="6929" width="12.85546875" style="20" customWidth="1"/>
    <col min="6930" max="6930" width="0.85546875" style="20" customWidth="1"/>
    <col min="6931" max="6931" width="13.85546875" style="20" bestFit="1" customWidth="1"/>
    <col min="6932" max="6932" width="0.85546875" style="20" customWidth="1"/>
    <col min="6933" max="6933" width="12.5703125" style="20" customWidth="1"/>
    <col min="6934" max="6934" width="0.85546875" style="20" customWidth="1"/>
    <col min="6935" max="6935" width="13.42578125" style="20" customWidth="1"/>
    <col min="6936" max="6936" width="0.5703125" style="20" customWidth="1"/>
    <col min="6937" max="6937" width="11.28515625" style="20" customWidth="1"/>
    <col min="6938" max="6938" width="0.5703125" style="20" customWidth="1"/>
    <col min="6939" max="6939" width="13.42578125" style="20" customWidth="1"/>
    <col min="6940" max="6940" width="0.5703125" style="20" customWidth="1"/>
    <col min="6941" max="6941" width="8.7109375" style="20" customWidth="1"/>
    <col min="6942" max="6942" width="1.5703125" style="20" customWidth="1"/>
    <col min="6943" max="6943" width="12.7109375" style="20" customWidth="1"/>
    <col min="6944" max="7168" width="12.7109375" style="20"/>
    <col min="7169" max="7169" width="4.42578125" style="20" customWidth="1"/>
    <col min="7170" max="7170" width="0.85546875" style="20" customWidth="1"/>
    <col min="7171" max="7171" width="9.5703125" style="20" customWidth="1"/>
    <col min="7172" max="7172" width="0.85546875" style="20" customWidth="1"/>
    <col min="7173" max="7173" width="13.42578125" style="20" customWidth="1"/>
    <col min="7174" max="7174" width="0.85546875" style="20" customWidth="1"/>
    <col min="7175" max="7175" width="11.7109375" style="20" customWidth="1"/>
    <col min="7176" max="7176" width="0.85546875" style="20" customWidth="1"/>
    <col min="7177" max="7177" width="13.42578125" style="20" customWidth="1"/>
    <col min="7178" max="7178" width="0.5703125" style="20" customWidth="1"/>
    <col min="7179" max="7179" width="11.28515625" style="20" customWidth="1"/>
    <col min="7180" max="7180" width="0.85546875" style="20" customWidth="1"/>
    <col min="7181" max="7181" width="13.42578125" style="20" customWidth="1"/>
    <col min="7182" max="7182" width="0.7109375" style="20" customWidth="1"/>
    <col min="7183" max="7183" width="13.5703125" style="20" customWidth="1"/>
    <col min="7184" max="7184" width="0.85546875" style="20" customWidth="1"/>
    <col min="7185" max="7185" width="12.85546875" style="20" customWidth="1"/>
    <col min="7186" max="7186" width="0.85546875" style="20" customWidth="1"/>
    <col min="7187" max="7187" width="13.85546875" style="20" bestFit="1" customWidth="1"/>
    <col min="7188" max="7188" width="0.85546875" style="20" customWidth="1"/>
    <col min="7189" max="7189" width="12.5703125" style="20" customWidth="1"/>
    <col min="7190" max="7190" width="0.85546875" style="20" customWidth="1"/>
    <col min="7191" max="7191" width="13.42578125" style="20" customWidth="1"/>
    <col min="7192" max="7192" width="0.5703125" style="20" customWidth="1"/>
    <col min="7193" max="7193" width="11.28515625" style="20" customWidth="1"/>
    <col min="7194" max="7194" width="0.5703125" style="20" customWidth="1"/>
    <col min="7195" max="7195" width="13.42578125" style="20" customWidth="1"/>
    <col min="7196" max="7196" width="0.5703125" style="20" customWidth="1"/>
    <col min="7197" max="7197" width="8.7109375" style="20" customWidth="1"/>
    <col min="7198" max="7198" width="1.5703125" style="20" customWidth="1"/>
    <col min="7199" max="7199" width="12.7109375" style="20" customWidth="1"/>
    <col min="7200" max="7424" width="12.7109375" style="20"/>
    <col min="7425" max="7425" width="4.42578125" style="20" customWidth="1"/>
    <col min="7426" max="7426" width="0.85546875" style="20" customWidth="1"/>
    <col min="7427" max="7427" width="9.5703125" style="20" customWidth="1"/>
    <col min="7428" max="7428" width="0.85546875" style="20" customWidth="1"/>
    <col min="7429" max="7429" width="13.42578125" style="20" customWidth="1"/>
    <col min="7430" max="7430" width="0.85546875" style="20" customWidth="1"/>
    <col min="7431" max="7431" width="11.7109375" style="20" customWidth="1"/>
    <col min="7432" max="7432" width="0.85546875" style="20" customWidth="1"/>
    <col min="7433" max="7433" width="13.42578125" style="20" customWidth="1"/>
    <col min="7434" max="7434" width="0.5703125" style="20" customWidth="1"/>
    <col min="7435" max="7435" width="11.28515625" style="20" customWidth="1"/>
    <col min="7436" max="7436" width="0.85546875" style="20" customWidth="1"/>
    <col min="7437" max="7437" width="13.42578125" style="20" customWidth="1"/>
    <col min="7438" max="7438" width="0.7109375" style="20" customWidth="1"/>
    <col min="7439" max="7439" width="13.5703125" style="20" customWidth="1"/>
    <col min="7440" max="7440" width="0.85546875" style="20" customWidth="1"/>
    <col min="7441" max="7441" width="12.85546875" style="20" customWidth="1"/>
    <col min="7442" max="7442" width="0.85546875" style="20" customWidth="1"/>
    <col min="7443" max="7443" width="13.85546875" style="20" bestFit="1" customWidth="1"/>
    <col min="7444" max="7444" width="0.85546875" style="20" customWidth="1"/>
    <col min="7445" max="7445" width="12.5703125" style="20" customWidth="1"/>
    <col min="7446" max="7446" width="0.85546875" style="20" customWidth="1"/>
    <col min="7447" max="7447" width="13.42578125" style="20" customWidth="1"/>
    <col min="7448" max="7448" width="0.5703125" style="20" customWidth="1"/>
    <col min="7449" max="7449" width="11.28515625" style="20" customWidth="1"/>
    <col min="7450" max="7450" width="0.5703125" style="20" customWidth="1"/>
    <col min="7451" max="7451" width="13.42578125" style="20" customWidth="1"/>
    <col min="7452" max="7452" width="0.5703125" style="20" customWidth="1"/>
    <col min="7453" max="7453" width="8.7109375" style="20" customWidth="1"/>
    <col min="7454" max="7454" width="1.5703125" style="20" customWidth="1"/>
    <col min="7455" max="7455" width="12.7109375" style="20" customWidth="1"/>
    <col min="7456" max="7680" width="12.7109375" style="20"/>
    <col min="7681" max="7681" width="4.42578125" style="20" customWidth="1"/>
    <col min="7682" max="7682" width="0.85546875" style="20" customWidth="1"/>
    <col min="7683" max="7683" width="9.5703125" style="20" customWidth="1"/>
    <col min="7684" max="7684" width="0.85546875" style="20" customWidth="1"/>
    <col min="7685" max="7685" width="13.42578125" style="20" customWidth="1"/>
    <col min="7686" max="7686" width="0.85546875" style="20" customWidth="1"/>
    <col min="7687" max="7687" width="11.7109375" style="20" customWidth="1"/>
    <col min="7688" max="7688" width="0.85546875" style="20" customWidth="1"/>
    <col min="7689" max="7689" width="13.42578125" style="20" customWidth="1"/>
    <col min="7690" max="7690" width="0.5703125" style="20" customWidth="1"/>
    <col min="7691" max="7691" width="11.28515625" style="20" customWidth="1"/>
    <col min="7692" max="7692" width="0.85546875" style="20" customWidth="1"/>
    <col min="7693" max="7693" width="13.42578125" style="20" customWidth="1"/>
    <col min="7694" max="7694" width="0.7109375" style="20" customWidth="1"/>
    <col min="7695" max="7695" width="13.5703125" style="20" customWidth="1"/>
    <col min="7696" max="7696" width="0.85546875" style="20" customWidth="1"/>
    <col min="7697" max="7697" width="12.85546875" style="20" customWidth="1"/>
    <col min="7698" max="7698" width="0.85546875" style="20" customWidth="1"/>
    <col min="7699" max="7699" width="13.85546875" style="20" bestFit="1" customWidth="1"/>
    <col min="7700" max="7700" width="0.85546875" style="20" customWidth="1"/>
    <col min="7701" max="7701" width="12.5703125" style="20" customWidth="1"/>
    <col min="7702" max="7702" width="0.85546875" style="20" customWidth="1"/>
    <col min="7703" max="7703" width="13.42578125" style="20" customWidth="1"/>
    <col min="7704" max="7704" width="0.5703125" style="20" customWidth="1"/>
    <col min="7705" max="7705" width="11.28515625" style="20" customWidth="1"/>
    <col min="7706" max="7706" width="0.5703125" style="20" customWidth="1"/>
    <col min="7707" max="7707" width="13.42578125" style="20" customWidth="1"/>
    <col min="7708" max="7708" width="0.5703125" style="20" customWidth="1"/>
    <col min="7709" max="7709" width="8.7109375" style="20" customWidth="1"/>
    <col min="7710" max="7710" width="1.5703125" style="20" customWidth="1"/>
    <col min="7711" max="7711" width="12.7109375" style="20" customWidth="1"/>
    <col min="7712" max="7936" width="12.7109375" style="20"/>
    <col min="7937" max="7937" width="4.42578125" style="20" customWidth="1"/>
    <col min="7938" max="7938" width="0.85546875" style="20" customWidth="1"/>
    <col min="7939" max="7939" width="9.5703125" style="20" customWidth="1"/>
    <col min="7940" max="7940" width="0.85546875" style="20" customWidth="1"/>
    <col min="7941" max="7941" width="13.42578125" style="20" customWidth="1"/>
    <col min="7942" max="7942" width="0.85546875" style="20" customWidth="1"/>
    <col min="7943" max="7943" width="11.7109375" style="20" customWidth="1"/>
    <col min="7944" max="7944" width="0.85546875" style="20" customWidth="1"/>
    <col min="7945" max="7945" width="13.42578125" style="20" customWidth="1"/>
    <col min="7946" max="7946" width="0.5703125" style="20" customWidth="1"/>
    <col min="7947" max="7947" width="11.28515625" style="20" customWidth="1"/>
    <col min="7948" max="7948" width="0.85546875" style="20" customWidth="1"/>
    <col min="7949" max="7949" width="13.42578125" style="20" customWidth="1"/>
    <col min="7950" max="7950" width="0.7109375" style="20" customWidth="1"/>
    <col min="7951" max="7951" width="13.5703125" style="20" customWidth="1"/>
    <col min="7952" max="7952" width="0.85546875" style="20" customWidth="1"/>
    <col min="7953" max="7953" width="12.85546875" style="20" customWidth="1"/>
    <col min="7954" max="7954" width="0.85546875" style="20" customWidth="1"/>
    <col min="7955" max="7955" width="13.85546875" style="20" bestFit="1" customWidth="1"/>
    <col min="7956" max="7956" width="0.85546875" style="20" customWidth="1"/>
    <col min="7957" max="7957" width="12.5703125" style="20" customWidth="1"/>
    <col min="7958" max="7958" width="0.85546875" style="20" customWidth="1"/>
    <col min="7959" max="7959" width="13.42578125" style="20" customWidth="1"/>
    <col min="7960" max="7960" width="0.5703125" style="20" customWidth="1"/>
    <col min="7961" max="7961" width="11.28515625" style="20" customWidth="1"/>
    <col min="7962" max="7962" width="0.5703125" style="20" customWidth="1"/>
    <col min="7963" max="7963" width="13.42578125" style="20" customWidth="1"/>
    <col min="7964" max="7964" width="0.5703125" style="20" customWidth="1"/>
    <col min="7965" max="7965" width="8.7109375" style="20" customWidth="1"/>
    <col min="7966" max="7966" width="1.5703125" style="20" customWidth="1"/>
    <col min="7967" max="7967" width="12.7109375" style="20" customWidth="1"/>
    <col min="7968" max="8192" width="12.7109375" style="20"/>
    <col min="8193" max="8193" width="4.42578125" style="20" customWidth="1"/>
    <col min="8194" max="8194" width="0.85546875" style="20" customWidth="1"/>
    <col min="8195" max="8195" width="9.5703125" style="20" customWidth="1"/>
    <col min="8196" max="8196" width="0.85546875" style="20" customWidth="1"/>
    <col min="8197" max="8197" width="13.42578125" style="20" customWidth="1"/>
    <col min="8198" max="8198" width="0.85546875" style="20" customWidth="1"/>
    <col min="8199" max="8199" width="11.7109375" style="20" customWidth="1"/>
    <col min="8200" max="8200" width="0.85546875" style="20" customWidth="1"/>
    <col min="8201" max="8201" width="13.42578125" style="20" customWidth="1"/>
    <col min="8202" max="8202" width="0.5703125" style="20" customWidth="1"/>
    <col min="8203" max="8203" width="11.28515625" style="20" customWidth="1"/>
    <col min="8204" max="8204" width="0.85546875" style="20" customWidth="1"/>
    <col min="8205" max="8205" width="13.42578125" style="20" customWidth="1"/>
    <col min="8206" max="8206" width="0.7109375" style="20" customWidth="1"/>
    <col min="8207" max="8207" width="13.5703125" style="20" customWidth="1"/>
    <col min="8208" max="8208" width="0.85546875" style="20" customWidth="1"/>
    <col min="8209" max="8209" width="12.85546875" style="20" customWidth="1"/>
    <col min="8210" max="8210" width="0.85546875" style="20" customWidth="1"/>
    <col min="8211" max="8211" width="13.85546875" style="20" bestFit="1" customWidth="1"/>
    <col min="8212" max="8212" width="0.85546875" style="20" customWidth="1"/>
    <col min="8213" max="8213" width="12.5703125" style="20" customWidth="1"/>
    <col min="8214" max="8214" width="0.85546875" style="20" customWidth="1"/>
    <col min="8215" max="8215" width="13.42578125" style="20" customWidth="1"/>
    <col min="8216" max="8216" width="0.5703125" style="20" customWidth="1"/>
    <col min="8217" max="8217" width="11.28515625" style="20" customWidth="1"/>
    <col min="8218" max="8218" width="0.5703125" style="20" customWidth="1"/>
    <col min="8219" max="8219" width="13.42578125" style="20" customWidth="1"/>
    <col min="8220" max="8220" width="0.5703125" style="20" customWidth="1"/>
    <col min="8221" max="8221" width="8.7109375" style="20" customWidth="1"/>
    <col min="8222" max="8222" width="1.5703125" style="20" customWidth="1"/>
    <col min="8223" max="8223" width="12.7109375" style="20" customWidth="1"/>
    <col min="8224" max="8448" width="12.7109375" style="20"/>
    <col min="8449" max="8449" width="4.42578125" style="20" customWidth="1"/>
    <col min="8450" max="8450" width="0.85546875" style="20" customWidth="1"/>
    <col min="8451" max="8451" width="9.5703125" style="20" customWidth="1"/>
    <col min="8452" max="8452" width="0.85546875" style="20" customWidth="1"/>
    <col min="8453" max="8453" width="13.42578125" style="20" customWidth="1"/>
    <col min="8454" max="8454" width="0.85546875" style="20" customWidth="1"/>
    <col min="8455" max="8455" width="11.7109375" style="20" customWidth="1"/>
    <col min="8456" max="8456" width="0.85546875" style="20" customWidth="1"/>
    <col min="8457" max="8457" width="13.42578125" style="20" customWidth="1"/>
    <col min="8458" max="8458" width="0.5703125" style="20" customWidth="1"/>
    <col min="8459" max="8459" width="11.28515625" style="20" customWidth="1"/>
    <col min="8460" max="8460" width="0.85546875" style="20" customWidth="1"/>
    <col min="8461" max="8461" width="13.42578125" style="20" customWidth="1"/>
    <col min="8462" max="8462" width="0.7109375" style="20" customWidth="1"/>
    <col min="8463" max="8463" width="13.5703125" style="20" customWidth="1"/>
    <col min="8464" max="8464" width="0.85546875" style="20" customWidth="1"/>
    <col min="8465" max="8465" width="12.85546875" style="20" customWidth="1"/>
    <col min="8466" max="8466" width="0.85546875" style="20" customWidth="1"/>
    <col min="8467" max="8467" width="13.85546875" style="20" bestFit="1" customWidth="1"/>
    <col min="8468" max="8468" width="0.85546875" style="20" customWidth="1"/>
    <col min="8469" max="8469" width="12.5703125" style="20" customWidth="1"/>
    <col min="8470" max="8470" width="0.85546875" style="20" customWidth="1"/>
    <col min="8471" max="8471" width="13.42578125" style="20" customWidth="1"/>
    <col min="8472" max="8472" width="0.5703125" style="20" customWidth="1"/>
    <col min="8473" max="8473" width="11.28515625" style="20" customWidth="1"/>
    <col min="8474" max="8474" width="0.5703125" style="20" customWidth="1"/>
    <col min="8475" max="8475" width="13.42578125" style="20" customWidth="1"/>
    <col min="8476" max="8476" width="0.5703125" style="20" customWidth="1"/>
    <col min="8477" max="8477" width="8.7109375" style="20" customWidth="1"/>
    <col min="8478" max="8478" width="1.5703125" style="20" customWidth="1"/>
    <col min="8479" max="8479" width="12.7109375" style="20" customWidth="1"/>
    <col min="8480" max="8704" width="12.7109375" style="20"/>
    <col min="8705" max="8705" width="4.42578125" style="20" customWidth="1"/>
    <col min="8706" max="8706" width="0.85546875" style="20" customWidth="1"/>
    <col min="8707" max="8707" width="9.5703125" style="20" customWidth="1"/>
    <col min="8708" max="8708" width="0.85546875" style="20" customWidth="1"/>
    <col min="8709" max="8709" width="13.42578125" style="20" customWidth="1"/>
    <col min="8710" max="8710" width="0.85546875" style="20" customWidth="1"/>
    <col min="8711" max="8711" width="11.7109375" style="20" customWidth="1"/>
    <col min="8712" max="8712" width="0.85546875" style="20" customWidth="1"/>
    <col min="8713" max="8713" width="13.42578125" style="20" customWidth="1"/>
    <col min="8714" max="8714" width="0.5703125" style="20" customWidth="1"/>
    <col min="8715" max="8715" width="11.28515625" style="20" customWidth="1"/>
    <col min="8716" max="8716" width="0.85546875" style="20" customWidth="1"/>
    <col min="8717" max="8717" width="13.42578125" style="20" customWidth="1"/>
    <col min="8718" max="8718" width="0.7109375" style="20" customWidth="1"/>
    <col min="8719" max="8719" width="13.5703125" style="20" customWidth="1"/>
    <col min="8720" max="8720" width="0.85546875" style="20" customWidth="1"/>
    <col min="8721" max="8721" width="12.85546875" style="20" customWidth="1"/>
    <col min="8722" max="8722" width="0.85546875" style="20" customWidth="1"/>
    <col min="8723" max="8723" width="13.85546875" style="20" bestFit="1" customWidth="1"/>
    <col min="8724" max="8724" width="0.85546875" style="20" customWidth="1"/>
    <col min="8725" max="8725" width="12.5703125" style="20" customWidth="1"/>
    <col min="8726" max="8726" width="0.85546875" style="20" customWidth="1"/>
    <col min="8727" max="8727" width="13.42578125" style="20" customWidth="1"/>
    <col min="8728" max="8728" width="0.5703125" style="20" customWidth="1"/>
    <col min="8729" max="8729" width="11.28515625" style="20" customWidth="1"/>
    <col min="8730" max="8730" width="0.5703125" style="20" customWidth="1"/>
    <col min="8731" max="8731" width="13.42578125" style="20" customWidth="1"/>
    <col min="8732" max="8732" width="0.5703125" style="20" customWidth="1"/>
    <col min="8733" max="8733" width="8.7109375" style="20" customWidth="1"/>
    <col min="8734" max="8734" width="1.5703125" style="20" customWidth="1"/>
    <col min="8735" max="8735" width="12.7109375" style="20" customWidth="1"/>
    <col min="8736" max="8960" width="12.7109375" style="20"/>
    <col min="8961" max="8961" width="4.42578125" style="20" customWidth="1"/>
    <col min="8962" max="8962" width="0.85546875" style="20" customWidth="1"/>
    <col min="8963" max="8963" width="9.5703125" style="20" customWidth="1"/>
    <col min="8964" max="8964" width="0.85546875" style="20" customWidth="1"/>
    <col min="8965" max="8965" width="13.42578125" style="20" customWidth="1"/>
    <col min="8966" max="8966" width="0.85546875" style="20" customWidth="1"/>
    <col min="8967" max="8967" width="11.7109375" style="20" customWidth="1"/>
    <col min="8968" max="8968" width="0.85546875" style="20" customWidth="1"/>
    <col min="8969" max="8969" width="13.42578125" style="20" customWidth="1"/>
    <col min="8970" max="8970" width="0.5703125" style="20" customWidth="1"/>
    <col min="8971" max="8971" width="11.28515625" style="20" customWidth="1"/>
    <col min="8972" max="8972" width="0.85546875" style="20" customWidth="1"/>
    <col min="8973" max="8973" width="13.42578125" style="20" customWidth="1"/>
    <col min="8974" max="8974" width="0.7109375" style="20" customWidth="1"/>
    <col min="8975" max="8975" width="13.5703125" style="20" customWidth="1"/>
    <col min="8976" max="8976" width="0.85546875" style="20" customWidth="1"/>
    <col min="8977" max="8977" width="12.85546875" style="20" customWidth="1"/>
    <col min="8978" max="8978" width="0.85546875" style="20" customWidth="1"/>
    <col min="8979" max="8979" width="13.85546875" style="20" bestFit="1" customWidth="1"/>
    <col min="8980" max="8980" width="0.85546875" style="20" customWidth="1"/>
    <col min="8981" max="8981" width="12.5703125" style="20" customWidth="1"/>
    <col min="8982" max="8982" width="0.85546875" style="20" customWidth="1"/>
    <col min="8983" max="8983" width="13.42578125" style="20" customWidth="1"/>
    <col min="8984" max="8984" width="0.5703125" style="20" customWidth="1"/>
    <col min="8985" max="8985" width="11.28515625" style="20" customWidth="1"/>
    <col min="8986" max="8986" width="0.5703125" style="20" customWidth="1"/>
    <col min="8987" max="8987" width="13.42578125" style="20" customWidth="1"/>
    <col min="8988" max="8988" width="0.5703125" style="20" customWidth="1"/>
    <col min="8989" max="8989" width="8.7109375" style="20" customWidth="1"/>
    <col min="8990" max="8990" width="1.5703125" style="20" customWidth="1"/>
    <col min="8991" max="8991" width="12.7109375" style="20" customWidth="1"/>
    <col min="8992" max="9216" width="12.7109375" style="20"/>
    <col min="9217" max="9217" width="4.42578125" style="20" customWidth="1"/>
    <col min="9218" max="9218" width="0.85546875" style="20" customWidth="1"/>
    <col min="9219" max="9219" width="9.5703125" style="20" customWidth="1"/>
    <col min="9220" max="9220" width="0.85546875" style="20" customWidth="1"/>
    <col min="9221" max="9221" width="13.42578125" style="20" customWidth="1"/>
    <col min="9222" max="9222" width="0.85546875" style="20" customWidth="1"/>
    <col min="9223" max="9223" width="11.7109375" style="20" customWidth="1"/>
    <col min="9224" max="9224" width="0.85546875" style="20" customWidth="1"/>
    <col min="9225" max="9225" width="13.42578125" style="20" customWidth="1"/>
    <col min="9226" max="9226" width="0.5703125" style="20" customWidth="1"/>
    <col min="9227" max="9227" width="11.28515625" style="20" customWidth="1"/>
    <col min="9228" max="9228" width="0.85546875" style="20" customWidth="1"/>
    <col min="9229" max="9229" width="13.42578125" style="20" customWidth="1"/>
    <col min="9230" max="9230" width="0.7109375" style="20" customWidth="1"/>
    <col min="9231" max="9231" width="13.5703125" style="20" customWidth="1"/>
    <col min="9232" max="9232" width="0.85546875" style="20" customWidth="1"/>
    <col min="9233" max="9233" width="12.85546875" style="20" customWidth="1"/>
    <col min="9234" max="9234" width="0.85546875" style="20" customWidth="1"/>
    <col min="9235" max="9235" width="13.85546875" style="20" bestFit="1" customWidth="1"/>
    <col min="9236" max="9236" width="0.85546875" style="20" customWidth="1"/>
    <col min="9237" max="9237" width="12.5703125" style="20" customWidth="1"/>
    <col min="9238" max="9238" width="0.85546875" style="20" customWidth="1"/>
    <col min="9239" max="9239" width="13.42578125" style="20" customWidth="1"/>
    <col min="9240" max="9240" width="0.5703125" style="20" customWidth="1"/>
    <col min="9241" max="9241" width="11.28515625" style="20" customWidth="1"/>
    <col min="9242" max="9242" width="0.5703125" style="20" customWidth="1"/>
    <col min="9243" max="9243" width="13.42578125" style="20" customWidth="1"/>
    <col min="9244" max="9244" width="0.5703125" style="20" customWidth="1"/>
    <col min="9245" max="9245" width="8.7109375" style="20" customWidth="1"/>
    <col min="9246" max="9246" width="1.5703125" style="20" customWidth="1"/>
    <col min="9247" max="9247" width="12.7109375" style="20" customWidth="1"/>
    <col min="9248" max="9472" width="12.7109375" style="20"/>
    <col min="9473" max="9473" width="4.42578125" style="20" customWidth="1"/>
    <col min="9474" max="9474" width="0.85546875" style="20" customWidth="1"/>
    <col min="9475" max="9475" width="9.5703125" style="20" customWidth="1"/>
    <col min="9476" max="9476" width="0.85546875" style="20" customWidth="1"/>
    <col min="9477" max="9477" width="13.42578125" style="20" customWidth="1"/>
    <col min="9478" max="9478" width="0.85546875" style="20" customWidth="1"/>
    <col min="9479" max="9479" width="11.7109375" style="20" customWidth="1"/>
    <col min="9480" max="9480" width="0.85546875" style="20" customWidth="1"/>
    <col min="9481" max="9481" width="13.42578125" style="20" customWidth="1"/>
    <col min="9482" max="9482" width="0.5703125" style="20" customWidth="1"/>
    <col min="9483" max="9483" width="11.28515625" style="20" customWidth="1"/>
    <col min="9484" max="9484" width="0.85546875" style="20" customWidth="1"/>
    <col min="9485" max="9485" width="13.42578125" style="20" customWidth="1"/>
    <col min="9486" max="9486" width="0.7109375" style="20" customWidth="1"/>
    <col min="9487" max="9487" width="13.5703125" style="20" customWidth="1"/>
    <col min="9488" max="9488" width="0.85546875" style="20" customWidth="1"/>
    <col min="9489" max="9489" width="12.85546875" style="20" customWidth="1"/>
    <col min="9490" max="9490" width="0.85546875" style="20" customWidth="1"/>
    <col min="9491" max="9491" width="13.85546875" style="20" bestFit="1" customWidth="1"/>
    <col min="9492" max="9492" width="0.85546875" style="20" customWidth="1"/>
    <col min="9493" max="9493" width="12.5703125" style="20" customWidth="1"/>
    <col min="9494" max="9494" width="0.85546875" style="20" customWidth="1"/>
    <col min="9495" max="9495" width="13.42578125" style="20" customWidth="1"/>
    <col min="9496" max="9496" width="0.5703125" style="20" customWidth="1"/>
    <col min="9497" max="9497" width="11.28515625" style="20" customWidth="1"/>
    <col min="9498" max="9498" width="0.5703125" style="20" customWidth="1"/>
    <col min="9499" max="9499" width="13.42578125" style="20" customWidth="1"/>
    <col min="9500" max="9500" width="0.5703125" style="20" customWidth="1"/>
    <col min="9501" max="9501" width="8.7109375" style="20" customWidth="1"/>
    <col min="9502" max="9502" width="1.5703125" style="20" customWidth="1"/>
    <col min="9503" max="9503" width="12.7109375" style="20" customWidth="1"/>
    <col min="9504" max="9728" width="12.7109375" style="20"/>
    <col min="9729" max="9729" width="4.42578125" style="20" customWidth="1"/>
    <col min="9730" max="9730" width="0.85546875" style="20" customWidth="1"/>
    <col min="9731" max="9731" width="9.5703125" style="20" customWidth="1"/>
    <col min="9732" max="9732" width="0.85546875" style="20" customWidth="1"/>
    <col min="9733" max="9733" width="13.42578125" style="20" customWidth="1"/>
    <col min="9734" max="9734" width="0.85546875" style="20" customWidth="1"/>
    <col min="9735" max="9735" width="11.7109375" style="20" customWidth="1"/>
    <col min="9736" max="9736" width="0.85546875" style="20" customWidth="1"/>
    <col min="9737" max="9737" width="13.42578125" style="20" customWidth="1"/>
    <col min="9738" max="9738" width="0.5703125" style="20" customWidth="1"/>
    <col min="9739" max="9739" width="11.28515625" style="20" customWidth="1"/>
    <col min="9740" max="9740" width="0.85546875" style="20" customWidth="1"/>
    <col min="9741" max="9741" width="13.42578125" style="20" customWidth="1"/>
    <col min="9742" max="9742" width="0.7109375" style="20" customWidth="1"/>
    <col min="9743" max="9743" width="13.5703125" style="20" customWidth="1"/>
    <col min="9744" max="9744" width="0.85546875" style="20" customWidth="1"/>
    <col min="9745" max="9745" width="12.85546875" style="20" customWidth="1"/>
    <col min="9746" max="9746" width="0.85546875" style="20" customWidth="1"/>
    <col min="9747" max="9747" width="13.85546875" style="20" bestFit="1" customWidth="1"/>
    <col min="9748" max="9748" width="0.85546875" style="20" customWidth="1"/>
    <col min="9749" max="9749" width="12.5703125" style="20" customWidth="1"/>
    <col min="9750" max="9750" width="0.85546875" style="20" customWidth="1"/>
    <col min="9751" max="9751" width="13.42578125" style="20" customWidth="1"/>
    <col min="9752" max="9752" width="0.5703125" style="20" customWidth="1"/>
    <col min="9753" max="9753" width="11.28515625" style="20" customWidth="1"/>
    <col min="9754" max="9754" width="0.5703125" style="20" customWidth="1"/>
    <col min="9755" max="9755" width="13.42578125" style="20" customWidth="1"/>
    <col min="9756" max="9756" width="0.5703125" style="20" customWidth="1"/>
    <col min="9757" max="9757" width="8.7109375" style="20" customWidth="1"/>
    <col min="9758" max="9758" width="1.5703125" style="20" customWidth="1"/>
    <col min="9759" max="9759" width="12.7109375" style="20" customWidth="1"/>
    <col min="9760" max="9984" width="12.7109375" style="20"/>
    <col min="9985" max="9985" width="4.42578125" style="20" customWidth="1"/>
    <col min="9986" max="9986" width="0.85546875" style="20" customWidth="1"/>
    <col min="9987" max="9987" width="9.5703125" style="20" customWidth="1"/>
    <col min="9988" max="9988" width="0.85546875" style="20" customWidth="1"/>
    <col min="9989" max="9989" width="13.42578125" style="20" customWidth="1"/>
    <col min="9990" max="9990" width="0.85546875" style="20" customWidth="1"/>
    <col min="9991" max="9991" width="11.7109375" style="20" customWidth="1"/>
    <col min="9992" max="9992" width="0.85546875" style="20" customWidth="1"/>
    <col min="9993" max="9993" width="13.42578125" style="20" customWidth="1"/>
    <col min="9994" max="9994" width="0.5703125" style="20" customWidth="1"/>
    <col min="9995" max="9995" width="11.28515625" style="20" customWidth="1"/>
    <col min="9996" max="9996" width="0.85546875" style="20" customWidth="1"/>
    <col min="9997" max="9997" width="13.42578125" style="20" customWidth="1"/>
    <col min="9998" max="9998" width="0.7109375" style="20" customWidth="1"/>
    <col min="9999" max="9999" width="13.5703125" style="20" customWidth="1"/>
    <col min="10000" max="10000" width="0.85546875" style="20" customWidth="1"/>
    <col min="10001" max="10001" width="12.85546875" style="20" customWidth="1"/>
    <col min="10002" max="10002" width="0.85546875" style="20" customWidth="1"/>
    <col min="10003" max="10003" width="13.85546875" style="20" bestFit="1" customWidth="1"/>
    <col min="10004" max="10004" width="0.85546875" style="20" customWidth="1"/>
    <col min="10005" max="10005" width="12.5703125" style="20" customWidth="1"/>
    <col min="10006" max="10006" width="0.85546875" style="20" customWidth="1"/>
    <col min="10007" max="10007" width="13.42578125" style="20" customWidth="1"/>
    <col min="10008" max="10008" width="0.5703125" style="20" customWidth="1"/>
    <col min="10009" max="10009" width="11.28515625" style="20" customWidth="1"/>
    <col min="10010" max="10010" width="0.5703125" style="20" customWidth="1"/>
    <col min="10011" max="10011" width="13.42578125" style="20" customWidth="1"/>
    <col min="10012" max="10012" width="0.5703125" style="20" customWidth="1"/>
    <col min="10013" max="10013" width="8.7109375" style="20" customWidth="1"/>
    <col min="10014" max="10014" width="1.5703125" style="20" customWidth="1"/>
    <col min="10015" max="10015" width="12.7109375" style="20" customWidth="1"/>
    <col min="10016" max="10240" width="12.7109375" style="20"/>
    <col min="10241" max="10241" width="4.42578125" style="20" customWidth="1"/>
    <col min="10242" max="10242" width="0.85546875" style="20" customWidth="1"/>
    <col min="10243" max="10243" width="9.5703125" style="20" customWidth="1"/>
    <col min="10244" max="10244" width="0.85546875" style="20" customWidth="1"/>
    <col min="10245" max="10245" width="13.42578125" style="20" customWidth="1"/>
    <col min="10246" max="10246" width="0.85546875" style="20" customWidth="1"/>
    <col min="10247" max="10247" width="11.7109375" style="20" customWidth="1"/>
    <col min="10248" max="10248" width="0.85546875" style="20" customWidth="1"/>
    <col min="10249" max="10249" width="13.42578125" style="20" customWidth="1"/>
    <col min="10250" max="10250" width="0.5703125" style="20" customWidth="1"/>
    <col min="10251" max="10251" width="11.28515625" style="20" customWidth="1"/>
    <col min="10252" max="10252" width="0.85546875" style="20" customWidth="1"/>
    <col min="10253" max="10253" width="13.42578125" style="20" customWidth="1"/>
    <col min="10254" max="10254" width="0.7109375" style="20" customWidth="1"/>
    <col min="10255" max="10255" width="13.5703125" style="20" customWidth="1"/>
    <col min="10256" max="10256" width="0.85546875" style="20" customWidth="1"/>
    <col min="10257" max="10257" width="12.85546875" style="20" customWidth="1"/>
    <col min="10258" max="10258" width="0.85546875" style="20" customWidth="1"/>
    <col min="10259" max="10259" width="13.85546875" style="20" bestFit="1" customWidth="1"/>
    <col min="10260" max="10260" width="0.85546875" style="20" customWidth="1"/>
    <col min="10261" max="10261" width="12.5703125" style="20" customWidth="1"/>
    <col min="10262" max="10262" width="0.85546875" style="20" customWidth="1"/>
    <col min="10263" max="10263" width="13.42578125" style="20" customWidth="1"/>
    <col min="10264" max="10264" width="0.5703125" style="20" customWidth="1"/>
    <col min="10265" max="10265" width="11.28515625" style="20" customWidth="1"/>
    <col min="10266" max="10266" width="0.5703125" style="20" customWidth="1"/>
    <col min="10267" max="10267" width="13.42578125" style="20" customWidth="1"/>
    <col min="10268" max="10268" width="0.5703125" style="20" customWidth="1"/>
    <col min="10269" max="10269" width="8.7109375" style="20" customWidth="1"/>
    <col min="10270" max="10270" width="1.5703125" style="20" customWidth="1"/>
    <col min="10271" max="10271" width="12.7109375" style="20" customWidth="1"/>
    <col min="10272" max="10496" width="12.7109375" style="20"/>
    <col min="10497" max="10497" width="4.42578125" style="20" customWidth="1"/>
    <col min="10498" max="10498" width="0.85546875" style="20" customWidth="1"/>
    <col min="10499" max="10499" width="9.5703125" style="20" customWidth="1"/>
    <col min="10500" max="10500" width="0.85546875" style="20" customWidth="1"/>
    <col min="10501" max="10501" width="13.42578125" style="20" customWidth="1"/>
    <col min="10502" max="10502" width="0.85546875" style="20" customWidth="1"/>
    <col min="10503" max="10503" width="11.7109375" style="20" customWidth="1"/>
    <col min="10504" max="10504" width="0.85546875" style="20" customWidth="1"/>
    <col min="10505" max="10505" width="13.42578125" style="20" customWidth="1"/>
    <col min="10506" max="10506" width="0.5703125" style="20" customWidth="1"/>
    <col min="10507" max="10507" width="11.28515625" style="20" customWidth="1"/>
    <col min="10508" max="10508" width="0.85546875" style="20" customWidth="1"/>
    <col min="10509" max="10509" width="13.42578125" style="20" customWidth="1"/>
    <col min="10510" max="10510" width="0.7109375" style="20" customWidth="1"/>
    <col min="10511" max="10511" width="13.5703125" style="20" customWidth="1"/>
    <col min="10512" max="10512" width="0.85546875" style="20" customWidth="1"/>
    <col min="10513" max="10513" width="12.85546875" style="20" customWidth="1"/>
    <col min="10514" max="10514" width="0.85546875" style="20" customWidth="1"/>
    <col min="10515" max="10515" width="13.85546875" style="20" bestFit="1" customWidth="1"/>
    <col min="10516" max="10516" width="0.85546875" style="20" customWidth="1"/>
    <col min="10517" max="10517" width="12.5703125" style="20" customWidth="1"/>
    <col min="10518" max="10518" width="0.85546875" style="20" customWidth="1"/>
    <col min="10519" max="10519" width="13.42578125" style="20" customWidth="1"/>
    <col min="10520" max="10520" width="0.5703125" style="20" customWidth="1"/>
    <col min="10521" max="10521" width="11.28515625" style="20" customWidth="1"/>
    <col min="10522" max="10522" width="0.5703125" style="20" customWidth="1"/>
    <col min="10523" max="10523" width="13.42578125" style="20" customWidth="1"/>
    <col min="10524" max="10524" width="0.5703125" style="20" customWidth="1"/>
    <col min="10525" max="10525" width="8.7109375" style="20" customWidth="1"/>
    <col min="10526" max="10526" width="1.5703125" style="20" customWidth="1"/>
    <col min="10527" max="10527" width="12.7109375" style="20" customWidth="1"/>
    <col min="10528" max="10752" width="12.7109375" style="20"/>
    <col min="10753" max="10753" width="4.42578125" style="20" customWidth="1"/>
    <col min="10754" max="10754" width="0.85546875" style="20" customWidth="1"/>
    <col min="10755" max="10755" width="9.5703125" style="20" customWidth="1"/>
    <col min="10756" max="10756" width="0.85546875" style="20" customWidth="1"/>
    <col min="10757" max="10757" width="13.42578125" style="20" customWidth="1"/>
    <col min="10758" max="10758" width="0.85546875" style="20" customWidth="1"/>
    <col min="10759" max="10759" width="11.7109375" style="20" customWidth="1"/>
    <col min="10760" max="10760" width="0.85546875" style="20" customWidth="1"/>
    <col min="10761" max="10761" width="13.42578125" style="20" customWidth="1"/>
    <col min="10762" max="10762" width="0.5703125" style="20" customWidth="1"/>
    <col min="10763" max="10763" width="11.28515625" style="20" customWidth="1"/>
    <col min="10764" max="10764" width="0.85546875" style="20" customWidth="1"/>
    <col min="10765" max="10765" width="13.42578125" style="20" customWidth="1"/>
    <col min="10766" max="10766" width="0.7109375" style="20" customWidth="1"/>
    <col min="10767" max="10767" width="13.5703125" style="20" customWidth="1"/>
    <col min="10768" max="10768" width="0.85546875" style="20" customWidth="1"/>
    <col min="10769" max="10769" width="12.85546875" style="20" customWidth="1"/>
    <col min="10770" max="10770" width="0.85546875" style="20" customWidth="1"/>
    <col min="10771" max="10771" width="13.85546875" style="20" bestFit="1" customWidth="1"/>
    <col min="10772" max="10772" width="0.85546875" style="20" customWidth="1"/>
    <col min="10773" max="10773" width="12.5703125" style="20" customWidth="1"/>
    <col min="10774" max="10774" width="0.85546875" style="20" customWidth="1"/>
    <col min="10775" max="10775" width="13.42578125" style="20" customWidth="1"/>
    <col min="10776" max="10776" width="0.5703125" style="20" customWidth="1"/>
    <col min="10777" max="10777" width="11.28515625" style="20" customWidth="1"/>
    <col min="10778" max="10778" width="0.5703125" style="20" customWidth="1"/>
    <col min="10779" max="10779" width="13.42578125" style="20" customWidth="1"/>
    <col min="10780" max="10780" width="0.5703125" style="20" customWidth="1"/>
    <col min="10781" max="10781" width="8.7109375" style="20" customWidth="1"/>
    <col min="10782" max="10782" width="1.5703125" style="20" customWidth="1"/>
    <col min="10783" max="10783" width="12.7109375" style="20" customWidth="1"/>
    <col min="10784" max="11008" width="12.7109375" style="20"/>
    <col min="11009" max="11009" width="4.42578125" style="20" customWidth="1"/>
    <col min="11010" max="11010" width="0.85546875" style="20" customWidth="1"/>
    <col min="11011" max="11011" width="9.5703125" style="20" customWidth="1"/>
    <col min="11012" max="11012" width="0.85546875" style="20" customWidth="1"/>
    <col min="11013" max="11013" width="13.42578125" style="20" customWidth="1"/>
    <col min="11014" max="11014" width="0.85546875" style="20" customWidth="1"/>
    <col min="11015" max="11015" width="11.7109375" style="20" customWidth="1"/>
    <col min="11016" max="11016" width="0.85546875" style="20" customWidth="1"/>
    <col min="11017" max="11017" width="13.42578125" style="20" customWidth="1"/>
    <col min="11018" max="11018" width="0.5703125" style="20" customWidth="1"/>
    <col min="11019" max="11019" width="11.28515625" style="20" customWidth="1"/>
    <col min="11020" max="11020" width="0.85546875" style="20" customWidth="1"/>
    <col min="11021" max="11021" width="13.42578125" style="20" customWidth="1"/>
    <col min="11022" max="11022" width="0.7109375" style="20" customWidth="1"/>
    <col min="11023" max="11023" width="13.5703125" style="20" customWidth="1"/>
    <col min="11024" max="11024" width="0.85546875" style="20" customWidth="1"/>
    <col min="11025" max="11025" width="12.85546875" style="20" customWidth="1"/>
    <col min="11026" max="11026" width="0.85546875" style="20" customWidth="1"/>
    <col min="11027" max="11027" width="13.85546875" style="20" bestFit="1" customWidth="1"/>
    <col min="11028" max="11028" width="0.85546875" style="20" customWidth="1"/>
    <col min="11029" max="11029" width="12.5703125" style="20" customWidth="1"/>
    <col min="11030" max="11030" width="0.85546875" style="20" customWidth="1"/>
    <col min="11031" max="11031" width="13.42578125" style="20" customWidth="1"/>
    <col min="11032" max="11032" width="0.5703125" style="20" customWidth="1"/>
    <col min="11033" max="11033" width="11.28515625" style="20" customWidth="1"/>
    <col min="11034" max="11034" width="0.5703125" style="20" customWidth="1"/>
    <col min="11035" max="11035" width="13.42578125" style="20" customWidth="1"/>
    <col min="11036" max="11036" width="0.5703125" style="20" customWidth="1"/>
    <col min="11037" max="11037" width="8.7109375" style="20" customWidth="1"/>
    <col min="11038" max="11038" width="1.5703125" style="20" customWidth="1"/>
    <col min="11039" max="11039" width="12.7109375" style="20" customWidth="1"/>
    <col min="11040" max="11264" width="12.7109375" style="20"/>
    <col min="11265" max="11265" width="4.42578125" style="20" customWidth="1"/>
    <col min="11266" max="11266" width="0.85546875" style="20" customWidth="1"/>
    <col min="11267" max="11267" width="9.5703125" style="20" customWidth="1"/>
    <col min="11268" max="11268" width="0.85546875" style="20" customWidth="1"/>
    <col min="11269" max="11269" width="13.42578125" style="20" customWidth="1"/>
    <col min="11270" max="11270" width="0.85546875" style="20" customWidth="1"/>
    <col min="11271" max="11271" width="11.7109375" style="20" customWidth="1"/>
    <col min="11272" max="11272" width="0.85546875" style="20" customWidth="1"/>
    <col min="11273" max="11273" width="13.42578125" style="20" customWidth="1"/>
    <col min="11274" max="11274" width="0.5703125" style="20" customWidth="1"/>
    <col min="11275" max="11275" width="11.28515625" style="20" customWidth="1"/>
    <col min="11276" max="11276" width="0.85546875" style="20" customWidth="1"/>
    <col min="11277" max="11277" width="13.42578125" style="20" customWidth="1"/>
    <col min="11278" max="11278" width="0.7109375" style="20" customWidth="1"/>
    <col min="11279" max="11279" width="13.5703125" style="20" customWidth="1"/>
    <col min="11280" max="11280" width="0.85546875" style="20" customWidth="1"/>
    <col min="11281" max="11281" width="12.85546875" style="20" customWidth="1"/>
    <col min="11282" max="11282" width="0.85546875" style="20" customWidth="1"/>
    <col min="11283" max="11283" width="13.85546875" style="20" bestFit="1" customWidth="1"/>
    <col min="11284" max="11284" width="0.85546875" style="20" customWidth="1"/>
    <col min="11285" max="11285" width="12.5703125" style="20" customWidth="1"/>
    <col min="11286" max="11286" width="0.85546875" style="20" customWidth="1"/>
    <col min="11287" max="11287" width="13.42578125" style="20" customWidth="1"/>
    <col min="11288" max="11288" width="0.5703125" style="20" customWidth="1"/>
    <col min="11289" max="11289" width="11.28515625" style="20" customWidth="1"/>
    <col min="11290" max="11290" width="0.5703125" style="20" customWidth="1"/>
    <col min="11291" max="11291" width="13.42578125" style="20" customWidth="1"/>
    <col min="11292" max="11292" width="0.5703125" style="20" customWidth="1"/>
    <col min="11293" max="11293" width="8.7109375" style="20" customWidth="1"/>
    <col min="11294" max="11294" width="1.5703125" style="20" customWidth="1"/>
    <col min="11295" max="11295" width="12.7109375" style="20" customWidth="1"/>
    <col min="11296" max="11520" width="12.7109375" style="20"/>
    <col min="11521" max="11521" width="4.42578125" style="20" customWidth="1"/>
    <col min="11522" max="11522" width="0.85546875" style="20" customWidth="1"/>
    <col min="11523" max="11523" width="9.5703125" style="20" customWidth="1"/>
    <col min="11524" max="11524" width="0.85546875" style="20" customWidth="1"/>
    <col min="11525" max="11525" width="13.42578125" style="20" customWidth="1"/>
    <col min="11526" max="11526" width="0.85546875" style="20" customWidth="1"/>
    <col min="11527" max="11527" width="11.7109375" style="20" customWidth="1"/>
    <col min="11528" max="11528" width="0.85546875" style="20" customWidth="1"/>
    <col min="11529" max="11529" width="13.42578125" style="20" customWidth="1"/>
    <col min="11530" max="11530" width="0.5703125" style="20" customWidth="1"/>
    <col min="11531" max="11531" width="11.28515625" style="20" customWidth="1"/>
    <col min="11532" max="11532" width="0.85546875" style="20" customWidth="1"/>
    <col min="11533" max="11533" width="13.42578125" style="20" customWidth="1"/>
    <col min="11534" max="11534" width="0.7109375" style="20" customWidth="1"/>
    <col min="11535" max="11535" width="13.5703125" style="20" customWidth="1"/>
    <col min="11536" max="11536" width="0.85546875" style="20" customWidth="1"/>
    <col min="11537" max="11537" width="12.85546875" style="20" customWidth="1"/>
    <col min="11538" max="11538" width="0.85546875" style="20" customWidth="1"/>
    <col min="11539" max="11539" width="13.85546875" style="20" bestFit="1" customWidth="1"/>
    <col min="11540" max="11540" width="0.85546875" style="20" customWidth="1"/>
    <col min="11541" max="11541" width="12.5703125" style="20" customWidth="1"/>
    <col min="11542" max="11542" width="0.85546875" style="20" customWidth="1"/>
    <col min="11543" max="11543" width="13.42578125" style="20" customWidth="1"/>
    <col min="11544" max="11544" width="0.5703125" style="20" customWidth="1"/>
    <col min="11545" max="11545" width="11.28515625" style="20" customWidth="1"/>
    <col min="11546" max="11546" width="0.5703125" style="20" customWidth="1"/>
    <col min="11547" max="11547" width="13.42578125" style="20" customWidth="1"/>
    <col min="11548" max="11548" width="0.5703125" style="20" customWidth="1"/>
    <col min="11549" max="11549" width="8.7109375" style="20" customWidth="1"/>
    <col min="11550" max="11550" width="1.5703125" style="20" customWidth="1"/>
    <col min="11551" max="11551" width="12.7109375" style="20" customWidth="1"/>
    <col min="11552" max="11776" width="12.7109375" style="20"/>
    <col min="11777" max="11777" width="4.42578125" style="20" customWidth="1"/>
    <col min="11778" max="11778" width="0.85546875" style="20" customWidth="1"/>
    <col min="11779" max="11779" width="9.5703125" style="20" customWidth="1"/>
    <col min="11780" max="11780" width="0.85546875" style="20" customWidth="1"/>
    <col min="11781" max="11781" width="13.42578125" style="20" customWidth="1"/>
    <col min="11782" max="11782" width="0.85546875" style="20" customWidth="1"/>
    <col min="11783" max="11783" width="11.7109375" style="20" customWidth="1"/>
    <col min="11784" max="11784" width="0.85546875" style="20" customWidth="1"/>
    <col min="11785" max="11785" width="13.42578125" style="20" customWidth="1"/>
    <col min="11786" max="11786" width="0.5703125" style="20" customWidth="1"/>
    <col min="11787" max="11787" width="11.28515625" style="20" customWidth="1"/>
    <col min="11788" max="11788" width="0.85546875" style="20" customWidth="1"/>
    <col min="11789" max="11789" width="13.42578125" style="20" customWidth="1"/>
    <col min="11790" max="11790" width="0.7109375" style="20" customWidth="1"/>
    <col min="11791" max="11791" width="13.5703125" style="20" customWidth="1"/>
    <col min="11792" max="11792" width="0.85546875" style="20" customWidth="1"/>
    <col min="11793" max="11793" width="12.85546875" style="20" customWidth="1"/>
    <col min="11794" max="11794" width="0.85546875" style="20" customWidth="1"/>
    <col min="11795" max="11795" width="13.85546875" style="20" bestFit="1" customWidth="1"/>
    <col min="11796" max="11796" width="0.85546875" style="20" customWidth="1"/>
    <col min="11797" max="11797" width="12.5703125" style="20" customWidth="1"/>
    <col min="11798" max="11798" width="0.85546875" style="20" customWidth="1"/>
    <col min="11799" max="11799" width="13.42578125" style="20" customWidth="1"/>
    <col min="11800" max="11800" width="0.5703125" style="20" customWidth="1"/>
    <col min="11801" max="11801" width="11.28515625" style="20" customWidth="1"/>
    <col min="11802" max="11802" width="0.5703125" style="20" customWidth="1"/>
    <col min="11803" max="11803" width="13.42578125" style="20" customWidth="1"/>
    <col min="11804" max="11804" width="0.5703125" style="20" customWidth="1"/>
    <col min="11805" max="11805" width="8.7109375" style="20" customWidth="1"/>
    <col min="11806" max="11806" width="1.5703125" style="20" customWidth="1"/>
    <col min="11807" max="11807" width="12.7109375" style="20" customWidth="1"/>
    <col min="11808" max="12032" width="12.7109375" style="20"/>
    <col min="12033" max="12033" width="4.42578125" style="20" customWidth="1"/>
    <col min="12034" max="12034" width="0.85546875" style="20" customWidth="1"/>
    <col min="12035" max="12035" width="9.5703125" style="20" customWidth="1"/>
    <col min="12036" max="12036" width="0.85546875" style="20" customWidth="1"/>
    <col min="12037" max="12037" width="13.42578125" style="20" customWidth="1"/>
    <col min="12038" max="12038" width="0.85546875" style="20" customWidth="1"/>
    <col min="12039" max="12039" width="11.7109375" style="20" customWidth="1"/>
    <col min="12040" max="12040" width="0.85546875" style="20" customWidth="1"/>
    <col min="12041" max="12041" width="13.42578125" style="20" customWidth="1"/>
    <col min="12042" max="12042" width="0.5703125" style="20" customWidth="1"/>
    <col min="12043" max="12043" width="11.28515625" style="20" customWidth="1"/>
    <col min="12044" max="12044" width="0.85546875" style="20" customWidth="1"/>
    <col min="12045" max="12045" width="13.42578125" style="20" customWidth="1"/>
    <col min="12046" max="12046" width="0.7109375" style="20" customWidth="1"/>
    <col min="12047" max="12047" width="13.5703125" style="20" customWidth="1"/>
    <col min="12048" max="12048" width="0.85546875" style="20" customWidth="1"/>
    <col min="12049" max="12049" width="12.85546875" style="20" customWidth="1"/>
    <col min="12050" max="12050" width="0.85546875" style="20" customWidth="1"/>
    <col min="12051" max="12051" width="13.85546875" style="20" bestFit="1" customWidth="1"/>
    <col min="12052" max="12052" width="0.85546875" style="20" customWidth="1"/>
    <col min="12053" max="12053" width="12.5703125" style="20" customWidth="1"/>
    <col min="12054" max="12054" width="0.85546875" style="20" customWidth="1"/>
    <col min="12055" max="12055" width="13.42578125" style="20" customWidth="1"/>
    <col min="12056" max="12056" width="0.5703125" style="20" customWidth="1"/>
    <col min="12057" max="12057" width="11.28515625" style="20" customWidth="1"/>
    <col min="12058" max="12058" width="0.5703125" style="20" customWidth="1"/>
    <col min="12059" max="12059" width="13.42578125" style="20" customWidth="1"/>
    <col min="12060" max="12060" width="0.5703125" style="20" customWidth="1"/>
    <col min="12061" max="12061" width="8.7109375" style="20" customWidth="1"/>
    <col min="12062" max="12062" width="1.5703125" style="20" customWidth="1"/>
    <col min="12063" max="12063" width="12.7109375" style="20" customWidth="1"/>
    <col min="12064" max="12288" width="12.7109375" style="20"/>
    <col min="12289" max="12289" width="4.42578125" style="20" customWidth="1"/>
    <col min="12290" max="12290" width="0.85546875" style="20" customWidth="1"/>
    <col min="12291" max="12291" width="9.5703125" style="20" customWidth="1"/>
    <col min="12292" max="12292" width="0.85546875" style="20" customWidth="1"/>
    <col min="12293" max="12293" width="13.42578125" style="20" customWidth="1"/>
    <col min="12294" max="12294" width="0.85546875" style="20" customWidth="1"/>
    <col min="12295" max="12295" width="11.7109375" style="20" customWidth="1"/>
    <col min="12296" max="12296" width="0.85546875" style="20" customWidth="1"/>
    <col min="12297" max="12297" width="13.42578125" style="20" customWidth="1"/>
    <col min="12298" max="12298" width="0.5703125" style="20" customWidth="1"/>
    <col min="12299" max="12299" width="11.28515625" style="20" customWidth="1"/>
    <col min="12300" max="12300" width="0.85546875" style="20" customWidth="1"/>
    <col min="12301" max="12301" width="13.42578125" style="20" customWidth="1"/>
    <col min="12302" max="12302" width="0.7109375" style="20" customWidth="1"/>
    <col min="12303" max="12303" width="13.5703125" style="20" customWidth="1"/>
    <col min="12304" max="12304" width="0.85546875" style="20" customWidth="1"/>
    <col min="12305" max="12305" width="12.85546875" style="20" customWidth="1"/>
    <col min="12306" max="12306" width="0.85546875" style="20" customWidth="1"/>
    <col min="12307" max="12307" width="13.85546875" style="20" bestFit="1" customWidth="1"/>
    <col min="12308" max="12308" width="0.85546875" style="20" customWidth="1"/>
    <col min="12309" max="12309" width="12.5703125" style="20" customWidth="1"/>
    <col min="12310" max="12310" width="0.85546875" style="20" customWidth="1"/>
    <col min="12311" max="12311" width="13.42578125" style="20" customWidth="1"/>
    <col min="12312" max="12312" width="0.5703125" style="20" customWidth="1"/>
    <col min="12313" max="12313" width="11.28515625" style="20" customWidth="1"/>
    <col min="12314" max="12314" width="0.5703125" style="20" customWidth="1"/>
    <col min="12315" max="12315" width="13.42578125" style="20" customWidth="1"/>
    <col min="12316" max="12316" width="0.5703125" style="20" customWidth="1"/>
    <col min="12317" max="12317" width="8.7109375" style="20" customWidth="1"/>
    <col min="12318" max="12318" width="1.5703125" style="20" customWidth="1"/>
    <col min="12319" max="12319" width="12.7109375" style="20" customWidth="1"/>
    <col min="12320" max="12544" width="12.7109375" style="20"/>
    <col min="12545" max="12545" width="4.42578125" style="20" customWidth="1"/>
    <col min="12546" max="12546" width="0.85546875" style="20" customWidth="1"/>
    <col min="12547" max="12547" width="9.5703125" style="20" customWidth="1"/>
    <col min="12548" max="12548" width="0.85546875" style="20" customWidth="1"/>
    <col min="12549" max="12549" width="13.42578125" style="20" customWidth="1"/>
    <col min="12550" max="12550" width="0.85546875" style="20" customWidth="1"/>
    <col min="12551" max="12551" width="11.7109375" style="20" customWidth="1"/>
    <col min="12552" max="12552" width="0.85546875" style="20" customWidth="1"/>
    <col min="12553" max="12553" width="13.42578125" style="20" customWidth="1"/>
    <col min="12554" max="12554" width="0.5703125" style="20" customWidth="1"/>
    <col min="12555" max="12555" width="11.28515625" style="20" customWidth="1"/>
    <col min="12556" max="12556" width="0.85546875" style="20" customWidth="1"/>
    <col min="12557" max="12557" width="13.42578125" style="20" customWidth="1"/>
    <col min="12558" max="12558" width="0.7109375" style="20" customWidth="1"/>
    <col min="12559" max="12559" width="13.5703125" style="20" customWidth="1"/>
    <col min="12560" max="12560" width="0.85546875" style="20" customWidth="1"/>
    <col min="12561" max="12561" width="12.85546875" style="20" customWidth="1"/>
    <col min="12562" max="12562" width="0.85546875" style="20" customWidth="1"/>
    <col min="12563" max="12563" width="13.85546875" style="20" bestFit="1" customWidth="1"/>
    <col min="12564" max="12564" width="0.85546875" style="20" customWidth="1"/>
    <col min="12565" max="12565" width="12.5703125" style="20" customWidth="1"/>
    <col min="12566" max="12566" width="0.85546875" style="20" customWidth="1"/>
    <col min="12567" max="12567" width="13.42578125" style="20" customWidth="1"/>
    <col min="12568" max="12568" width="0.5703125" style="20" customWidth="1"/>
    <col min="12569" max="12569" width="11.28515625" style="20" customWidth="1"/>
    <col min="12570" max="12570" width="0.5703125" style="20" customWidth="1"/>
    <col min="12571" max="12571" width="13.42578125" style="20" customWidth="1"/>
    <col min="12572" max="12572" width="0.5703125" style="20" customWidth="1"/>
    <col min="12573" max="12573" width="8.7109375" style="20" customWidth="1"/>
    <col min="12574" max="12574" width="1.5703125" style="20" customWidth="1"/>
    <col min="12575" max="12575" width="12.7109375" style="20" customWidth="1"/>
    <col min="12576" max="12800" width="12.7109375" style="20"/>
    <col min="12801" max="12801" width="4.42578125" style="20" customWidth="1"/>
    <col min="12802" max="12802" width="0.85546875" style="20" customWidth="1"/>
    <col min="12803" max="12803" width="9.5703125" style="20" customWidth="1"/>
    <col min="12804" max="12804" width="0.85546875" style="20" customWidth="1"/>
    <col min="12805" max="12805" width="13.42578125" style="20" customWidth="1"/>
    <col min="12806" max="12806" width="0.85546875" style="20" customWidth="1"/>
    <col min="12807" max="12807" width="11.7109375" style="20" customWidth="1"/>
    <col min="12808" max="12808" width="0.85546875" style="20" customWidth="1"/>
    <col min="12809" max="12809" width="13.42578125" style="20" customWidth="1"/>
    <col min="12810" max="12810" width="0.5703125" style="20" customWidth="1"/>
    <col min="12811" max="12811" width="11.28515625" style="20" customWidth="1"/>
    <col min="12812" max="12812" width="0.85546875" style="20" customWidth="1"/>
    <col min="12813" max="12813" width="13.42578125" style="20" customWidth="1"/>
    <col min="12814" max="12814" width="0.7109375" style="20" customWidth="1"/>
    <col min="12815" max="12815" width="13.5703125" style="20" customWidth="1"/>
    <col min="12816" max="12816" width="0.85546875" style="20" customWidth="1"/>
    <col min="12817" max="12817" width="12.85546875" style="20" customWidth="1"/>
    <col min="12818" max="12818" width="0.85546875" style="20" customWidth="1"/>
    <col min="12819" max="12819" width="13.85546875" style="20" bestFit="1" customWidth="1"/>
    <col min="12820" max="12820" width="0.85546875" style="20" customWidth="1"/>
    <col min="12821" max="12821" width="12.5703125" style="20" customWidth="1"/>
    <col min="12822" max="12822" width="0.85546875" style="20" customWidth="1"/>
    <col min="12823" max="12823" width="13.42578125" style="20" customWidth="1"/>
    <col min="12824" max="12824" width="0.5703125" style="20" customWidth="1"/>
    <col min="12825" max="12825" width="11.28515625" style="20" customWidth="1"/>
    <col min="12826" max="12826" width="0.5703125" style="20" customWidth="1"/>
    <col min="12827" max="12827" width="13.42578125" style="20" customWidth="1"/>
    <col min="12828" max="12828" width="0.5703125" style="20" customWidth="1"/>
    <col min="12829" max="12829" width="8.7109375" style="20" customWidth="1"/>
    <col min="12830" max="12830" width="1.5703125" style="20" customWidth="1"/>
    <col min="12831" max="12831" width="12.7109375" style="20" customWidth="1"/>
    <col min="12832" max="13056" width="12.7109375" style="20"/>
    <col min="13057" max="13057" width="4.42578125" style="20" customWidth="1"/>
    <col min="13058" max="13058" width="0.85546875" style="20" customWidth="1"/>
    <col min="13059" max="13059" width="9.5703125" style="20" customWidth="1"/>
    <col min="13060" max="13060" width="0.85546875" style="20" customWidth="1"/>
    <col min="13061" max="13061" width="13.42578125" style="20" customWidth="1"/>
    <col min="13062" max="13062" width="0.85546875" style="20" customWidth="1"/>
    <col min="13063" max="13063" width="11.7109375" style="20" customWidth="1"/>
    <col min="13064" max="13064" width="0.85546875" style="20" customWidth="1"/>
    <col min="13065" max="13065" width="13.42578125" style="20" customWidth="1"/>
    <col min="13066" max="13066" width="0.5703125" style="20" customWidth="1"/>
    <col min="13067" max="13067" width="11.28515625" style="20" customWidth="1"/>
    <col min="13068" max="13068" width="0.85546875" style="20" customWidth="1"/>
    <col min="13069" max="13069" width="13.42578125" style="20" customWidth="1"/>
    <col min="13070" max="13070" width="0.7109375" style="20" customWidth="1"/>
    <col min="13071" max="13071" width="13.5703125" style="20" customWidth="1"/>
    <col min="13072" max="13072" width="0.85546875" style="20" customWidth="1"/>
    <col min="13073" max="13073" width="12.85546875" style="20" customWidth="1"/>
    <col min="13074" max="13074" width="0.85546875" style="20" customWidth="1"/>
    <col min="13075" max="13075" width="13.85546875" style="20" bestFit="1" customWidth="1"/>
    <col min="13076" max="13076" width="0.85546875" style="20" customWidth="1"/>
    <col min="13077" max="13077" width="12.5703125" style="20" customWidth="1"/>
    <col min="13078" max="13078" width="0.85546875" style="20" customWidth="1"/>
    <col min="13079" max="13079" width="13.42578125" style="20" customWidth="1"/>
    <col min="13080" max="13080" width="0.5703125" style="20" customWidth="1"/>
    <col min="13081" max="13081" width="11.28515625" style="20" customWidth="1"/>
    <col min="13082" max="13082" width="0.5703125" style="20" customWidth="1"/>
    <col min="13083" max="13083" width="13.42578125" style="20" customWidth="1"/>
    <col min="13084" max="13084" width="0.5703125" style="20" customWidth="1"/>
    <col min="13085" max="13085" width="8.7109375" style="20" customWidth="1"/>
    <col min="13086" max="13086" width="1.5703125" style="20" customWidth="1"/>
    <col min="13087" max="13087" width="12.7109375" style="20" customWidth="1"/>
    <col min="13088" max="13312" width="12.7109375" style="20"/>
    <col min="13313" max="13313" width="4.42578125" style="20" customWidth="1"/>
    <col min="13314" max="13314" width="0.85546875" style="20" customWidth="1"/>
    <col min="13315" max="13315" width="9.5703125" style="20" customWidth="1"/>
    <col min="13316" max="13316" width="0.85546875" style="20" customWidth="1"/>
    <col min="13317" max="13317" width="13.42578125" style="20" customWidth="1"/>
    <col min="13318" max="13318" width="0.85546875" style="20" customWidth="1"/>
    <col min="13319" max="13319" width="11.7109375" style="20" customWidth="1"/>
    <col min="13320" max="13320" width="0.85546875" style="20" customWidth="1"/>
    <col min="13321" max="13321" width="13.42578125" style="20" customWidth="1"/>
    <col min="13322" max="13322" width="0.5703125" style="20" customWidth="1"/>
    <col min="13323" max="13323" width="11.28515625" style="20" customWidth="1"/>
    <col min="13324" max="13324" width="0.85546875" style="20" customWidth="1"/>
    <col min="13325" max="13325" width="13.42578125" style="20" customWidth="1"/>
    <col min="13326" max="13326" width="0.7109375" style="20" customWidth="1"/>
    <col min="13327" max="13327" width="13.5703125" style="20" customWidth="1"/>
    <col min="13328" max="13328" width="0.85546875" style="20" customWidth="1"/>
    <col min="13329" max="13329" width="12.85546875" style="20" customWidth="1"/>
    <col min="13330" max="13330" width="0.85546875" style="20" customWidth="1"/>
    <col min="13331" max="13331" width="13.85546875" style="20" bestFit="1" customWidth="1"/>
    <col min="13332" max="13332" width="0.85546875" style="20" customWidth="1"/>
    <col min="13333" max="13333" width="12.5703125" style="20" customWidth="1"/>
    <col min="13334" max="13334" width="0.85546875" style="20" customWidth="1"/>
    <col min="13335" max="13335" width="13.42578125" style="20" customWidth="1"/>
    <col min="13336" max="13336" width="0.5703125" style="20" customWidth="1"/>
    <col min="13337" max="13337" width="11.28515625" style="20" customWidth="1"/>
    <col min="13338" max="13338" width="0.5703125" style="20" customWidth="1"/>
    <col min="13339" max="13339" width="13.42578125" style="20" customWidth="1"/>
    <col min="13340" max="13340" width="0.5703125" style="20" customWidth="1"/>
    <col min="13341" max="13341" width="8.7109375" style="20" customWidth="1"/>
    <col min="13342" max="13342" width="1.5703125" style="20" customWidth="1"/>
    <col min="13343" max="13343" width="12.7109375" style="20" customWidth="1"/>
    <col min="13344" max="13568" width="12.7109375" style="20"/>
    <col min="13569" max="13569" width="4.42578125" style="20" customWidth="1"/>
    <col min="13570" max="13570" width="0.85546875" style="20" customWidth="1"/>
    <col min="13571" max="13571" width="9.5703125" style="20" customWidth="1"/>
    <col min="13572" max="13572" width="0.85546875" style="20" customWidth="1"/>
    <col min="13573" max="13573" width="13.42578125" style="20" customWidth="1"/>
    <col min="13574" max="13574" width="0.85546875" style="20" customWidth="1"/>
    <col min="13575" max="13575" width="11.7109375" style="20" customWidth="1"/>
    <col min="13576" max="13576" width="0.85546875" style="20" customWidth="1"/>
    <col min="13577" max="13577" width="13.42578125" style="20" customWidth="1"/>
    <col min="13578" max="13578" width="0.5703125" style="20" customWidth="1"/>
    <col min="13579" max="13579" width="11.28515625" style="20" customWidth="1"/>
    <col min="13580" max="13580" width="0.85546875" style="20" customWidth="1"/>
    <col min="13581" max="13581" width="13.42578125" style="20" customWidth="1"/>
    <col min="13582" max="13582" width="0.7109375" style="20" customWidth="1"/>
    <col min="13583" max="13583" width="13.5703125" style="20" customWidth="1"/>
    <col min="13584" max="13584" width="0.85546875" style="20" customWidth="1"/>
    <col min="13585" max="13585" width="12.85546875" style="20" customWidth="1"/>
    <col min="13586" max="13586" width="0.85546875" style="20" customWidth="1"/>
    <col min="13587" max="13587" width="13.85546875" style="20" bestFit="1" customWidth="1"/>
    <col min="13588" max="13588" width="0.85546875" style="20" customWidth="1"/>
    <col min="13589" max="13589" width="12.5703125" style="20" customWidth="1"/>
    <col min="13590" max="13590" width="0.85546875" style="20" customWidth="1"/>
    <col min="13591" max="13591" width="13.42578125" style="20" customWidth="1"/>
    <col min="13592" max="13592" width="0.5703125" style="20" customWidth="1"/>
    <col min="13593" max="13593" width="11.28515625" style="20" customWidth="1"/>
    <col min="13594" max="13594" width="0.5703125" style="20" customWidth="1"/>
    <col min="13595" max="13595" width="13.42578125" style="20" customWidth="1"/>
    <col min="13596" max="13596" width="0.5703125" style="20" customWidth="1"/>
    <col min="13597" max="13597" width="8.7109375" style="20" customWidth="1"/>
    <col min="13598" max="13598" width="1.5703125" style="20" customWidth="1"/>
    <col min="13599" max="13599" width="12.7109375" style="20" customWidth="1"/>
    <col min="13600" max="13824" width="12.7109375" style="20"/>
    <col min="13825" max="13825" width="4.42578125" style="20" customWidth="1"/>
    <col min="13826" max="13826" width="0.85546875" style="20" customWidth="1"/>
    <col min="13827" max="13827" width="9.5703125" style="20" customWidth="1"/>
    <col min="13828" max="13828" width="0.85546875" style="20" customWidth="1"/>
    <col min="13829" max="13829" width="13.42578125" style="20" customWidth="1"/>
    <col min="13830" max="13830" width="0.85546875" style="20" customWidth="1"/>
    <col min="13831" max="13831" width="11.7109375" style="20" customWidth="1"/>
    <col min="13832" max="13832" width="0.85546875" style="20" customWidth="1"/>
    <col min="13833" max="13833" width="13.42578125" style="20" customWidth="1"/>
    <col min="13834" max="13834" width="0.5703125" style="20" customWidth="1"/>
    <col min="13835" max="13835" width="11.28515625" style="20" customWidth="1"/>
    <col min="13836" max="13836" width="0.85546875" style="20" customWidth="1"/>
    <col min="13837" max="13837" width="13.42578125" style="20" customWidth="1"/>
    <col min="13838" max="13838" width="0.7109375" style="20" customWidth="1"/>
    <col min="13839" max="13839" width="13.5703125" style="20" customWidth="1"/>
    <col min="13840" max="13840" width="0.85546875" style="20" customWidth="1"/>
    <col min="13841" max="13841" width="12.85546875" style="20" customWidth="1"/>
    <col min="13842" max="13842" width="0.85546875" style="20" customWidth="1"/>
    <col min="13843" max="13843" width="13.85546875" style="20" bestFit="1" customWidth="1"/>
    <col min="13844" max="13844" width="0.85546875" style="20" customWidth="1"/>
    <col min="13845" max="13845" width="12.5703125" style="20" customWidth="1"/>
    <col min="13846" max="13846" width="0.85546875" style="20" customWidth="1"/>
    <col min="13847" max="13847" width="13.42578125" style="20" customWidth="1"/>
    <col min="13848" max="13848" width="0.5703125" style="20" customWidth="1"/>
    <col min="13849" max="13849" width="11.28515625" style="20" customWidth="1"/>
    <col min="13850" max="13850" width="0.5703125" style="20" customWidth="1"/>
    <col min="13851" max="13851" width="13.42578125" style="20" customWidth="1"/>
    <col min="13852" max="13852" width="0.5703125" style="20" customWidth="1"/>
    <col min="13853" max="13853" width="8.7109375" style="20" customWidth="1"/>
    <col min="13854" max="13854" width="1.5703125" style="20" customWidth="1"/>
    <col min="13855" max="13855" width="12.7109375" style="20" customWidth="1"/>
    <col min="13856" max="14080" width="12.7109375" style="20"/>
    <col min="14081" max="14081" width="4.42578125" style="20" customWidth="1"/>
    <col min="14082" max="14082" width="0.85546875" style="20" customWidth="1"/>
    <col min="14083" max="14083" width="9.5703125" style="20" customWidth="1"/>
    <col min="14084" max="14084" width="0.85546875" style="20" customWidth="1"/>
    <col min="14085" max="14085" width="13.42578125" style="20" customWidth="1"/>
    <col min="14086" max="14086" width="0.85546875" style="20" customWidth="1"/>
    <col min="14087" max="14087" width="11.7109375" style="20" customWidth="1"/>
    <col min="14088" max="14088" width="0.85546875" style="20" customWidth="1"/>
    <col min="14089" max="14089" width="13.42578125" style="20" customWidth="1"/>
    <col min="14090" max="14090" width="0.5703125" style="20" customWidth="1"/>
    <col min="14091" max="14091" width="11.28515625" style="20" customWidth="1"/>
    <col min="14092" max="14092" width="0.85546875" style="20" customWidth="1"/>
    <col min="14093" max="14093" width="13.42578125" style="20" customWidth="1"/>
    <col min="14094" max="14094" width="0.7109375" style="20" customWidth="1"/>
    <col min="14095" max="14095" width="13.5703125" style="20" customWidth="1"/>
    <col min="14096" max="14096" width="0.85546875" style="20" customWidth="1"/>
    <col min="14097" max="14097" width="12.85546875" style="20" customWidth="1"/>
    <col min="14098" max="14098" width="0.85546875" style="20" customWidth="1"/>
    <col min="14099" max="14099" width="13.85546875" style="20" bestFit="1" customWidth="1"/>
    <col min="14100" max="14100" width="0.85546875" style="20" customWidth="1"/>
    <col min="14101" max="14101" width="12.5703125" style="20" customWidth="1"/>
    <col min="14102" max="14102" width="0.85546875" style="20" customWidth="1"/>
    <col min="14103" max="14103" width="13.42578125" style="20" customWidth="1"/>
    <col min="14104" max="14104" width="0.5703125" style="20" customWidth="1"/>
    <col min="14105" max="14105" width="11.28515625" style="20" customWidth="1"/>
    <col min="14106" max="14106" width="0.5703125" style="20" customWidth="1"/>
    <col min="14107" max="14107" width="13.42578125" style="20" customWidth="1"/>
    <col min="14108" max="14108" width="0.5703125" style="20" customWidth="1"/>
    <col min="14109" max="14109" width="8.7109375" style="20" customWidth="1"/>
    <col min="14110" max="14110" width="1.5703125" style="20" customWidth="1"/>
    <col min="14111" max="14111" width="12.7109375" style="20" customWidth="1"/>
    <col min="14112" max="14336" width="12.7109375" style="20"/>
    <col min="14337" max="14337" width="4.42578125" style="20" customWidth="1"/>
    <col min="14338" max="14338" width="0.85546875" style="20" customWidth="1"/>
    <col min="14339" max="14339" width="9.5703125" style="20" customWidth="1"/>
    <col min="14340" max="14340" width="0.85546875" style="20" customWidth="1"/>
    <col min="14341" max="14341" width="13.42578125" style="20" customWidth="1"/>
    <col min="14342" max="14342" width="0.85546875" style="20" customWidth="1"/>
    <col min="14343" max="14343" width="11.7109375" style="20" customWidth="1"/>
    <col min="14344" max="14344" width="0.85546875" style="20" customWidth="1"/>
    <col min="14345" max="14345" width="13.42578125" style="20" customWidth="1"/>
    <col min="14346" max="14346" width="0.5703125" style="20" customWidth="1"/>
    <col min="14347" max="14347" width="11.28515625" style="20" customWidth="1"/>
    <col min="14348" max="14348" width="0.85546875" style="20" customWidth="1"/>
    <col min="14349" max="14349" width="13.42578125" style="20" customWidth="1"/>
    <col min="14350" max="14350" width="0.7109375" style="20" customWidth="1"/>
    <col min="14351" max="14351" width="13.5703125" style="20" customWidth="1"/>
    <col min="14352" max="14352" width="0.85546875" style="20" customWidth="1"/>
    <col min="14353" max="14353" width="12.85546875" style="20" customWidth="1"/>
    <col min="14354" max="14354" width="0.85546875" style="20" customWidth="1"/>
    <col min="14355" max="14355" width="13.85546875" style="20" bestFit="1" customWidth="1"/>
    <col min="14356" max="14356" width="0.85546875" style="20" customWidth="1"/>
    <col min="14357" max="14357" width="12.5703125" style="20" customWidth="1"/>
    <col min="14358" max="14358" width="0.85546875" style="20" customWidth="1"/>
    <col min="14359" max="14359" width="13.42578125" style="20" customWidth="1"/>
    <col min="14360" max="14360" width="0.5703125" style="20" customWidth="1"/>
    <col min="14361" max="14361" width="11.28515625" style="20" customWidth="1"/>
    <col min="14362" max="14362" width="0.5703125" style="20" customWidth="1"/>
    <col min="14363" max="14363" width="13.42578125" style="20" customWidth="1"/>
    <col min="14364" max="14364" width="0.5703125" style="20" customWidth="1"/>
    <col min="14365" max="14365" width="8.7109375" style="20" customWidth="1"/>
    <col min="14366" max="14366" width="1.5703125" style="20" customWidth="1"/>
    <col min="14367" max="14367" width="12.7109375" style="20" customWidth="1"/>
    <col min="14368" max="14592" width="12.7109375" style="20"/>
    <col min="14593" max="14593" width="4.42578125" style="20" customWidth="1"/>
    <col min="14594" max="14594" width="0.85546875" style="20" customWidth="1"/>
    <col min="14595" max="14595" width="9.5703125" style="20" customWidth="1"/>
    <col min="14596" max="14596" width="0.85546875" style="20" customWidth="1"/>
    <col min="14597" max="14597" width="13.42578125" style="20" customWidth="1"/>
    <col min="14598" max="14598" width="0.85546875" style="20" customWidth="1"/>
    <col min="14599" max="14599" width="11.7109375" style="20" customWidth="1"/>
    <col min="14600" max="14600" width="0.85546875" style="20" customWidth="1"/>
    <col min="14601" max="14601" width="13.42578125" style="20" customWidth="1"/>
    <col min="14602" max="14602" width="0.5703125" style="20" customWidth="1"/>
    <col min="14603" max="14603" width="11.28515625" style="20" customWidth="1"/>
    <col min="14604" max="14604" width="0.85546875" style="20" customWidth="1"/>
    <col min="14605" max="14605" width="13.42578125" style="20" customWidth="1"/>
    <col min="14606" max="14606" width="0.7109375" style="20" customWidth="1"/>
    <col min="14607" max="14607" width="13.5703125" style="20" customWidth="1"/>
    <col min="14608" max="14608" width="0.85546875" style="20" customWidth="1"/>
    <col min="14609" max="14609" width="12.85546875" style="20" customWidth="1"/>
    <col min="14610" max="14610" width="0.85546875" style="20" customWidth="1"/>
    <col min="14611" max="14611" width="13.85546875" style="20" bestFit="1" customWidth="1"/>
    <col min="14612" max="14612" width="0.85546875" style="20" customWidth="1"/>
    <col min="14613" max="14613" width="12.5703125" style="20" customWidth="1"/>
    <col min="14614" max="14614" width="0.85546875" style="20" customWidth="1"/>
    <col min="14615" max="14615" width="13.42578125" style="20" customWidth="1"/>
    <col min="14616" max="14616" width="0.5703125" style="20" customWidth="1"/>
    <col min="14617" max="14617" width="11.28515625" style="20" customWidth="1"/>
    <col min="14618" max="14618" width="0.5703125" style="20" customWidth="1"/>
    <col min="14619" max="14619" width="13.42578125" style="20" customWidth="1"/>
    <col min="14620" max="14620" width="0.5703125" style="20" customWidth="1"/>
    <col min="14621" max="14621" width="8.7109375" style="20" customWidth="1"/>
    <col min="14622" max="14622" width="1.5703125" style="20" customWidth="1"/>
    <col min="14623" max="14623" width="12.7109375" style="20" customWidth="1"/>
    <col min="14624" max="14848" width="12.7109375" style="20"/>
    <col min="14849" max="14849" width="4.42578125" style="20" customWidth="1"/>
    <col min="14850" max="14850" width="0.85546875" style="20" customWidth="1"/>
    <col min="14851" max="14851" width="9.5703125" style="20" customWidth="1"/>
    <col min="14852" max="14852" width="0.85546875" style="20" customWidth="1"/>
    <col min="14853" max="14853" width="13.42578125" style="20" customWidth="1"/>
    <col min="14854" max="14854" width="0.85546875" style="20" customWidth="1"/>
    <col min="14855" max="14855" width="11.7109375" style="20" customWidth="1"/>
    <col min="14856" max="14856" width="0.85546875" style="20" customWidth="1"/>
    <col min="14857" max="14857" width="13.42578125" style="20" customWidth="1"/>
    <col min="14858" max="14858" width="0.5703125" style="20" customWidth="1"/>
    <col min="14859" max="14859" width="11.28515625" style="20" customWidth="1"/>
    <col min="14860" max="14860" width="0.85546875" style="20" customWidth="1"/>
    <col min="14861" max="14861" width="13.42578125" style="20" customWidth="1"/>
    <col min="14862" max="14862" width="0.7109375" style="20" customWidth="1"/>
    <col min="14863" max="14863" width="13.5703125" style="20" customWidth="1"/>
    <col min="14864" max="14864" width="0.85546875" style="20" customWidth="1"/>
    <col min="14865" max="14865" width="12.85546875" style="20" customWidth="1"/>
    <col min="14866" max="14866" width="0.85546875" style="20" customWidth="1"/>
    <col min="14867" max="14867" width="13.85546875" style="20" bestFit="1" customWidth="1"/>
    <col min="14868" max="14868" width="0.85546875" style="20" customWidth="1"/>
    <col min="14869" max="14869" width="12.5703125" style="20" customWidth="1"/>
    <col min="14870" max="14870" width="0.85546875" style="20" customWidth="1"/>
    <col min="14871" max="14871" width="13.42578125" style="20" customWidth="1"/>
    <col min="14872" max="14872" width="0.5703125" style="20" customWidth="1"/>
    <col min="14873" max="14873" width="11.28515625" style="20" customWidth="1"/>
    <col min="14874" max="14874" width="0.5703125" style="20" customWidth="1"/>
    <col min="14875" max="14875" width="13.42578125" style="20" customWidth="1"/>
    <col min="14876" max="14876" width="0.5703125" style="20" customWidth="1"/>
    <col min="14877" max="14877" width="8.7109375" style="20" customWidth="1"/>
    <col min="14878" max="14878" width="1.5703125" style="20" customWidth="1"/>
    <col min="14879" max="14879" width="12.7109375" style="20" customWidth="1"/>
    <col min="14880" max="15104" width="12.7109375" style="20"/>
    <col min="15105" max="15105" width="4.42578125" style="20" customWidth="1"/>
    <col min="15106" max="15106" width="0.85546875" style="20" customWidth="1"/>
    <col min="15107" max="15107" width="9.5703125" style="20" customWidth="1"/>
    <col min="15108" max="15108" width="0.85546875" style="20" customWidth="1"/>
    <col min="15109" max="15109" width="13.42578125" style="20" customWidth="1"/>
    <col min="15110" max="15110" width="0.85546875" style="20" customWidth="1"/>
    <col min="15111" max="15111" width="11.7109375" style="20" customWidth="1"/>
    <col min="15112" max="15112" width="0.85546875" style="20" customWidth="1"/>
    <col min="15113" max="15113" width="13.42578125" style="20" customWidth="1"/>
    <col min="15114" max="15114" width="0.5703125" style="20" customWidth="1"/>
    <col min="15115" max="15115" width="11.28515625" style="20" customWidth="1"/>
    <col min="15116" max="15116" width="0.85546875" style="20" customWidth="1"/>
    <col min="15117" max="15117" width="13.42578125" style="20" customWidth="1"/>
    <col min="15118" max="15118" width="0.7109375" style="20" customWidth="1"/>
    <col min="15119" max="15119" width="13.5703125" style="20" customWidth="1"/>
    <col min="15120" max="15120" width="0.85546875" style="20" customWidth="1"/>
    <col min="15121" max="15121" width="12.85546875" style="20" customWidth="1"/>
    <col min="15122" max="15122" width="0.85546875" style="20" customWidth="1"/>
    <col min="15123" max="15123" width="13.85546875" style="20" bestFit="1" customWidth="1"/>
    <col min="15124" max="15124" width="0.85546875" style="20" customWidth="1"/>
    <col min="15125" max="15125" width="12.5703125" style="20" customWidth="1"/>
    <col min="15126" max="15126" width="0.85546875" style="20" customWidth="1"/>
    <col min="15127" max="15127" width="13.42578125" style="20" customWidth="1"/>
    <col min="15128" max="15128" width="0.5703125" style="20" customWidth="1"/>
    <col min="15129" max="15129" width="11.28515625" style="20" customWidth="1"/>
    <col min="15130" max="15130" width="0.5703125" style="20" customWidth="1"/>
    <col min="15131" max="15131" width="13.42578125" style="20" customWidth="1"/>
    <col min="15132" max="15132" width="0.5703125" style="20" customWidth="1"/>
    <col min="15133" max="15133" width="8.7109375" style="20" customWidth="1"/>
    <col min="15134" max="15134" width="1.5703125" style="20" customWidth="1"/>
    <col min="15135" max="15135" width="12.7109375" style="20" customWidth="1"/>
    <col min="15136" max="15360" width="12.7109375" style="20"/>
    <col min="15361" max="15361" width="4.42578125" style="20" customWidth="1"/>
    <col min="15362" max="15362" width="0.85546875" style="20" customWidth="1"/>
    <col min="15363" max="15363" width="9.5703125" style="20" customWidth="1"/>
    <col min="15364" max="15364" width="0.85546875" style="20" customWidth="1"/>
    <col min="15365" max="15365" width="13.42578125" style="20" customWidth="1"/>
    <col min="15366" max="15366" width="0.85546875" style="20" customWidth="1"/>
    <col min="15367" max="15367" width="11.7109375" style="20" customWidth="1"/>
    <col min="15368" max="15368" width="0.85546875" style="20" customWidth="1"/>
    <col min="15369" max="15369" width="13.42578125" style="20" customWidth="1"/>
    <col min="15370" max="15370" width="0.5703125" style="20" customWidth="1"/>
    <col min="15371" max="15371" width="11.28515625" style="20" customWidth="1"/>
    <col min="15372" max="15372" width="0.85546875" style="20" customWidth="1"/>
    <col min="15373" max="15373" width="13.42578125" style="20" customWidth="1"/>
    <col min="15374" max="15374" width="0.7109375" style="20" customWidth="1"/>
    <col min="15375" max="15375" width="13.5703125" style="20" customWidth="1"/>
    <col min="15376" max="15376" width="0.85546875" style="20" customWidth="1"/>
    <col min="15377" max="15377" width="12.85546875" style="20" customWidth="1"/>
    <col min="15378" max="15378" width="0.85546875" style="20" customWidth="1"/>
    <col min="15379" max="15379" width="13.85546875" style="20" bestFit="1" customWidth="1"/>
    <col min="15380" max="15380" width="0.85546875" style="20" customWidth="1"/>
    <col min="15381" max="15381" width="12.5703125" style="20" customWidth="1"/>
    <col min="15382" max="15382" width="0.85546875" style="20" customWidth="1"/>
    <col min="15383" max="15383" width="13.42578125" style="20" customWidth="1"/>
    <col min="15384" max="15384" width="0.5703125" style="20" customWidth="1"/>
    <col min="15385" max="15385" width="11.28515625" style="20" customWidth="1"/>
    <col min="15386" max="15386" width="0.5703125" style="20" customWidth="1"/>
    <col min="15387" max="15387" width="13.42578125" style="20" customWidth="1"/>
    <col min="15388" max="15388" width="0.5703125" style="20" customWidth="1"/>
    <col min="15389" max="15389" width="8.7109375" style="20" customWidth="1"/>
    <col min="15390" max="15390" width="1.5703125" style="20" customWidth="1"/>
    <col min="15391" max="15391" width="12.7109375" style="20" customWidth="1"/>
    <col min="15392" max="15616" width="12.7109375" style="20"/>
    <col min="15617" max="15617" width="4.42578125" style="20" customWidth="1"/>
    <col min="15618" max="15618" width="0.85546875" style="20" customWidth="1"/>
    <col min="15619" max="15619" width="9.5703125" style="20" customWidth="1"/>
    <col min="15620" max="15620" width="0.85546875" style="20" customWidth="1"/>
    <col min="15621" max="15621" width="13.42578125" style="20" customWidth="1"/>
    <col min="15622" max="15622" width="0.85546875" style="20" customWidth="1"/>
    <col min="15623" max="15623" width="11.7109375" style="20" customWidth="1"/>
    <col min="15624" max="15624" width="0.85546875" style="20" customWidth="1"/>
    <col min="15625" max="15625" width="13.42578125" style="20" customWidth="1"/>
    <col min="15626" max="15626" width="0.5703125" style="20" customWidth="1"/>
    <col min="15627" max="15627" width="11.28515625" style="20" customWidth="1"/>
    <col min="15628" max="15628" width="0.85546875" style="20" customWidth="1"/>
    <col min="15629" max="15629" width="13.42578125" style="20" customWidth="1"/>
    <col min="15630" max="15630" width="0.7109375" style="20" customWidth="1"/>
    <col min="15631" max="15631" width="13.5703125" style="20" customWidth="1"/>
    <col min="15632" max="15632" width="0.85546875" style="20" customWidth="1"/>
    <col min="15633" max="15633" width="12.85546875" style="20" customWidth="1"/>
    <col min="15634" max="15634" width="0.85546875" style="20" customWidth="1"/>
    <col min="15635" max="15635" width="13.85546875" style="20" bestFit="1" customWidth="1"/>
    <col min="15636" max="15636" width="0.85546875" style="20" customWidth="1"/>
    <col min="15637" max="15637" width="12.5703125" style="20" customWidth="1"/>
    <col min="15638" max="15638" width="0.85546875" style="20" customWidth="1"/>
    <col min="15639" max="15639" width="13.42578125" style="20" customWidth="1"/>
    <col min="15640" max="15640" width="0.5703125" style="20" customWidth="1"/>
    <col min="15641" max="15641" width="11.28515625" style="20" customWidth="1"/>
    <col min="15642" max="15642" width="0.5703125" style="20" customWidth="1"/>
    <col min="15643" max="15643" width="13.42578125" style="20" customWidth="1"/>
    <col min="15644" max="15644" width="0.5703125" style="20" customWidth="1"/>
    <col min="15645" max="15645" width="8.7109375" style="20" customWidth="1"/>
    <col min="15646" max="15646" width="1.5703125" style="20" customWidth="1"/>
    <col min="15647" max="15647" width="12.7109375" style="20" customWidth="1"/>
    <col min="15648" max="15872" width="12.7109375" style="20"/>
    <col min="15873" max="15873" width="4.42578125" style="20" customWidth="1"/>
    <col min="15874" max="15874" width="0.85546875" style="20" customWidth="1"/>
    <col min="15875" max="15875" width="9.5703125" style="20" customWidth="1"/>
    <col min="15876" max="15876" width="0.85546875" style="20" customWidth="1"/>
    <col min="15877" max="15877" width="13.42578125" style="20" customWidth="1"/>
    <col min="15878" max="15878" width="0.85546875" style="20" customWidth="1"/>
    <col min="15879" max="15879" width="11.7109375" style="20" customWidth="1"/>
    <col min="15880" max="15880" width="0.85546875" style="20" customWidth="1"/>
    <col min="15881" max="15881" width="13.42578125" style="20" customWidth="1"/>
    <col min="15882" max="15882" width="0.5703125" style="20" customWidth="1"/>
    <col min="15883" max="15883" width="11.28515625" style="20" customWidth="1"/>
    <col min="15884" max="15884" width="0.85546875" style="20" customWidth="1"/>
    <col min="15885" max="15885" width="13.42578125" style="20" customWidth="1"/>
    <col min="15886" max="15886" width="0.7109375" style="20" customWidth="1"/>
    <col min="15887" max="15887" width="13.5703125" style="20" customWidth="1"/>
    <col min="15888" max="15888" width="0.85546875" style="20" customWidth="1"/>
    <col min="15889" max="15889" width="12.85546875" style="20" customWidth="1"/>
    <col min="15890" max="15890" width="0.85546875" style="20" customWidth="1"/>
    <col min="15891" max="15891" width="13.85546875" style="20" bestFit="1" customWidth="1"/>
    <col min="15892" max="15892" width="0.85546875" style="20" customWidth="1"/>
    <col min="15893" max="15893" width="12.5703125" style="20" customWidth="1"/>
    <col min="15894" max="15894" width="0.85546875" style="20" customWidth="1"/>
    <col min="15895" max="15895" width="13.42578125" style="20" customWidth="1"/>
    <col min="15896" max="15896" width="0.5703125" style="20" customWidth="1"/>
    <col min="15897" max="15897" width="11.28515625" style="20" customWidth="1"/>
    <col min="15898" max="15898" width="0.5703125" style="20" customWidth="1"/>
    <col min="15899" max="15899" width="13.42578125" style="20" customWidth="1"/>
    <col min="15900" max="15900" width="0.5703125" style="20" customWidth="1"/>
    <col min="15901" max="15901" width="8.7109375" style="20" customWidth="1"/>
    <col min="15902" max="15902" width="1.5703125" style="20" customWidth="1"/>
    <col min="15903" max="15903" width="12.7109375" style="20" customWidth="1"/>
    <col min="15904" max="16128" width="12.7109375" style="20"/>
    <col min="16129" max="16129" width="4.42578125" style="20" customWidth="1"/>
    <col min="16130" max="16130" width="0.85546875" style="20" customWidth="1"/>
    <col min="16131" max="16131" width="9.5703125" style="20" customWidth="1"/>
    <col min="16132" max="16132" width="0.85546875" style="20" customWidth="1"/>
    <col min="16133" max="16133" width="13.42578125" style="20" customWidth="1"/>
    <col min="16134" max="16134" width="0.85546875" style="20" customWidth="1"/>
    <col min="16135" max="16135" width="11.7109375" style="20" customWidth="1"/>
    <col min="16136" max="16136" width="0.85546875" style="20" customWidth="1"/>
    <col min="16137" max="16137" width="13.42578125" style="20" customWidth="1"/>
    <col min="16138" max="16138" width="0.5703125" style="20" customWidth="1"/>
    <col min="16139" max="16139" width="11.28515625" style="20" customWidth="1"/>
    <col min="16140" max="16140" width="0.85546875" style="20" customWidth="1"/>
    <col min="16141" max="16141" width="13.42578125" style="20" customWidth="1"/>
    <col min="16142" max="16142" width="0.7109375" style="20" customWidth="1"/>
    <col min="16143" max="16143" width="13.5703125" style="20" customWidth="1"/>
    <col min="16144" max="16144" width="0.85546875" style="20" customWidth="1"/>
    <col min="16145" max="16145" width="12.85546875" style="20" customWidth="1"/>
    <col min="16146" max="16146" width="0.85546875" style="20" customWidth="1"/>
    <col min="16147" max="16147" width="13.85546875" style="20" bestFit="1" customWidth="1"/>
    <col min="16148" max="16148" width="0.85546875" style="20" customWidth="1"/>
    <col min="16149" max="16149" width="12.5703125" style="20" customWidth="1"/>
    <col min="16150" max="16150" width="0.85546875" style="20" customWidth="1"/>
    <col min="16151" max="16151" width="13.42578125" style="20" customWidth="1"/>
    <col min="16152" max="16152" width="0.5703125" style="20" customWidth="1"/>
    <col min="16153" max="16153" width="11.28515625" style="20" customWidth="1"/>
    <col min="16154" max="16154" width="0.5703125" style="20" customWidth="1"/>
    <col min="16155" max="16155" width="13.42578125" style="20" customWidth="1"/>
    <col min="16156" max="16156" width="0.5703125" style="20" customWidth="1"/>
    <col min="16157" max="16157" width="8.7109375" style="20" customWidth="1"/>
    <col min="16158" max="16158" width="1.5703125" style="20" customWidth="1"/>
    <col min="16159" max="16159" width="12.7109375" style="20" customWidth="1"/>
    <col min="16160" max="16384" width="12.7109375" style="20"/>
  </cols>
  <sheetData>
    <row r="1" spans="1:70" s="15" customFormat="1" ht="10.7" customHeight="1" x14ac:dyDescent="0.25">
      <c r="A1" s="10"/>
      <c r="B1" s="10"/>
      <c r="C1" s="11"/>
      <c r="D1" s="10"/>
      <c r="E1" s="10"/>
      <c r="F1" s="10"/>
      <c r="G1" s="10"/>
      <c r="H1" s="10"/>
      <c r="I1" s="10"/>
      <c r="J1" s="10"/>
      <c r="K1" s="10"/>
      <c r="L1" s="10"/>
      <c r="M1" s="10"/>
      <c r="N1" s="85" t="s">
        <v>296</v>
      </c>
      <c r="O1" s="10"/>
      <c r="P1" s="10"/>
      <c r="Q1" s="10"/>
      <c r="R1" s="10"/>
      <c r="S1" s="10"/>
      <c r="T1" s="10"/>
      <c r="U1" s="10"/>
      <c r="V1" s="10"/>
      <c r="W1" s="10"/>
      <c r="X1" s="10"/>
      <c r="Y1" s="10"/>
      <c r="Z1" s="10"/>
      <c r="AA1" s="10"/>
      <c r="AB1" s="10"/>
      <c r="AC1" s="13" t="s">
        <v>670</v>
      </c>
      <c r="AD1" s="10"/>
      <c r="AE1" s="10"/>
    </row>
    <row r="2" spans="1:70" s="15" customFormat="1" ht="10.7" customHeight="1" x14ac:dyDescent="0.25">
      <c r="A2" s="10"/>
      <c r="B2" s="10"/>
      <c r="C2" s="11"/>
      <c r="D2" s="10"/>
      <c r="E2" s="10"/>
      <c r="F2" s="10"/>
      <c r="G2" s="10"/>
      <c r="H2" s="10"/>
      <c r="I2" s="10"/>
      <c r="J2" s="10"/>
      <c r="K2" s="10"/>
      <c r="L2" s="10"/>
      <c r="M2" s="10"/>
      <c r="N2" s="85" t="s">
        <v>671</v>
      </c>
      <c r="O2" s="10"/>
      <c r="P2" s="10"/>
      <c r="Q2" s="10"/>
      <c r="R2" s="10"/>
      <c r="S2" s="10"/>
      <c r="T2" s="10"/>
      <c r="U2" s="10"/>
      <c r="V2" s="10"/>
      <c r="W2" s="10"/>
      <c r="X2" s="10"/>
      <c r="Y2" s="10"/>
      <c r="Z2" s="10"/>
      <c r="AA2" s="10"/>
      <c r="AB2" s="10"/>
      <c r="AC2" s="13" t="s">
        <v>627</v>
      </c>
      <c r="AD2" s="10"/>
      <c r="AE2" s="10"/>
    </row>
    <row r="3" spans="1:70" s="15" customFormat="1" ht="10.7" customHeight="1" x14ac:dyDescent="0.25">
      <c r="A3" s="10"/>
      <c r="B3" s="10"/>
      <c r="C3" s="11"/>
      <c r="D3" s="10"/>
      <c r="E3" s="10"/>
      <c r="F3" s="10"/>
      <c r="G3" s="10"/>
      <c r="H3" s="10"/>
      <c r="I3" s="10"/>
      <c r="J3" s="10"/>
      <c r="K3" s="10"/>
      <c r="L3" s="10"/>
      <c r="M3" s="10"/>
      <c r="N3" s="89" t="s">
        <v>672</v>
      </c>
      <c r="O3" s="10"/>
      <c r="P3" s="10"/>
      <c r="Q3" s="10"/>
      <c r="R3" s="10"/>
      <c r="S3" s="10"/>
      <c r="T3" s="10"/>
      <c r="U3" s="10"/>
      <c r="V3" s="10"/>
      <c r="W3" s="10"/>
      <c r="X3" s="10"/>
      <c r="Y3" s="10"/>
      <c r="Z3" s="10"/>
      <c r="AA3" s="10"/>
      <c r="AB3" s="10"/>
      <c r="AC3" s="10"/>
      <c r="AD3" s="10"/>
      <c r="AE3" s="10"/>
    </row>
    <row r="4" spans="1:70" ht="9.6" customHeight="1" x14ac:dyDescent="0.25">
      <c r="A4" s="19"/>
      <c r="B4" s="19"/>
      <c r="C4" s="11"/>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row>
    <row r="5" spans="1:70" ht="9.6" customHeight="1" x14ac:dyDescent="0.25">
      <c r="A5" s="19"/>
      <c r="B5" s="19"/>
      <c r="C5" s="11"/>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row>
    <row r="6" spans="1:70" ht="9.6" customHeight="1" x14ac:dyDescent="0.25">
      <c r="A6" s="19"/>
      <c r="B6" s="19"/>
      <c r="C6" s="11"/>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row>
    <row r="7" spans="1:70" ht="9.6" customHeight="1" x14ac:dyDescent="0.25">
      <c r="A7" s="11"/>
      <c r="B7" s="11"/>
      <c r="C7" s="11"/>
      <c r="D7" s="11"/>
      <c r="E7" s="21" t="s">
        <v>673</v>
      </c>
      <c r="F7" s="21"/>
      <c r="G7" s="21"/>
      <c r="H7" s="21"/>
      <c r="I7" s="21"/>
      <c r="J7" s="21"/>
      <c r="K7" s="21"/>
      <c r="L7" s="21"/>
      <c r="M7" s="21"/>
      <c r="N7" s="11"/>
      <c r="O7" s="21" t="s">
        <v>674</v>
      </c>
      <c r="P7" s="21"/>
      <c r="Q7" s="21"/>
      <c r="R7" s="21"/>
      <c r="S7" s="21"/>
      <c r="T7" s="21"/>
      <c r="U7" s="21"/>
      <c r="V7" s="21"/>
      <c r="W7" s="21"/>
      <c r="X7" s="11"/>
      <c r="Y7" s="11"/>
      <c r="Z7" s="11"/>
      <c r="AA7" s="21" t="s">
        <v>675</v>
      </c>
      <c r="AB7" s="21"/>
      <c r="AC7" s="21"/>
      <c r="AD7" s="11"/>
      <c r="AE7" s="11"/>
    </row>
    <row r="8" spans="1:70" ht="9.6" customHeight="1" x14ac:dyDescent="0.25">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row>
    <row r="9" spans="1:70" ht="9.6" customHeight="1" x14ac:dyDescent="0.25">
      <c r="A9" s="11"/>
      <c r="B9" s="11"/>
      <c r="C9" s="11"/>
      <c r="D9" s="11"/>
      <c r="E9" s="25" t="s">
        <v>676</v>
      </c>
      <c r="F9" s="11"/>
      <c r="G9" s="11"/>
      <c r="H9" s="11"/>
      <c r="I9" s="25" t="s">
        <v>331</v>
      </c>
      <c r="J9" s="11"/>
      <c r="K9" s="11"/>
      <c r="L9" s="11"/>
      <c r="M9" s="11"/>
      <c r="N9" s="11"/>
      <c r="O9" s="11"/>
      <c r="P9" s="11"/>
      <c r="Q9" s="25" t="s">
        <v>677</v>
      </c>
      <c r="R9" s="11"/>
      <c r="S9" s="25" t="s">
        <v>331</v>
      </c>
      <c r="T9" s="11"/>
      <c r="U9" s="11"/>
      <c r="V9" s="11"/>
      <c r="W9" s="11"/>
      <c r="X9" s="11"/>
      <c r="Y9" s="11"/>
      <c r="Z9" s="11"/>
      <c r="AA9" s="11"/>
      <c r="AB9" s="11"/>
      <c r="AC9" s="11"/>
      <c r="AD9" s="11"/>
      <c r="AE9" s="11"/>
    </row>
    <row r="10" spans="1:70" ht="9.6" customHeight="1" x14ac:dyDescent="0.25">
      <c r="A10" s="11"/>
      <c r="B10" s="11"/>
      <c r="C10" s="11"/>
      <c r="D10" s="11"/>
      <c r="E10" s="25" t="s">
        <v>678</v>
      </c>
      <c r="F10" s="11"/>
      <c r="G10" s="25" t="s">
        <v>679</v>
      </c>
      <c r="H10" s="11"/>
      <c r="I10" s="25" t="s">
        <v>680</v>
      </c>
      <c r="J10" s="11"/>
      <c r="K10" s="25" t="s">
        <v>681</v>
      </c>
      <c r="L10" s="11"/>
      <c r="M10" s="11"/>
      <c r="N10" s="11"/>
      <c r="O10" s="11"/>
      <c r="P10" s="11"/>
      <c r="Q10" s="25" t="s">
        <v>682</v>
      </c>
      <c r="R10" s="11"/>
      <c r="S10" s="25" t="s">
        <v>64</v>
      </c>
      <c r="T10" s="11"/>
      <c r="U10" s="25" t="s">
        <v>73</v>
      </c>
      <c r="V10" s="11"/>
      <c r="W10" s="11"/>
      <c r="X10" s="11"/>
      <c r="Y10" s="25" t="s">
        <v>683</v>
      </c>
      <c r="Z10" s="11"/>
      <c r="AA10" s="11"/>
      <c r="AB10" s="11"/>
      <c r="AC10" s="11"/>
      <c r="AD10" s="11"/>
      <c r="AE10" s="11"/>
    </row>
    <row r="11" spans="1:70" ht="9.6" customHeight="1" x14ac:dyDescent="0.25">
      <c r="A11" s="27" t="s">
        <v>74</v>
      </c>
      <c r="B11" s="11"/>
      <c r="C11" s="27" t="s">
        <v>76</v>
      </c>
      <c r="D11" s="11"/>
      <c r="E11" s="29" t="s">
        <v>684</v>
      </c>
      <c r="F11" s="11"/>
      <c r="G11" s="27" t="s">
        <v>685</v>
      </c>
      <c r="H11" s="11"/>
      <c r="I11" s="27" t="s">
        <v>686</v>
      </c>
      <c r="J11" s="11"/>
      <c r="K11" s="27" t="s">
        <v>687</v>
      </c>
      <c r="L11" s="11"/>
      <c r="M11" s="27" t="s">
        <v>68</v>
      </c>
      <c r="N11" s="11"/>
      <c r="O11" s="27" t="s">
        <v>381</v>
      </c>
      <c r="P11" s="11"/>
      <c r="Q11" s="27" t="s">
        <v>612</v>
      </c>
      <c r="R11" s="11"/>
      <c r="S11" s="27" t="s">
        <v>72</v>
      </c>
      <c r="T11" s="11"/>
      <c r="U11" s="96" t="s">
        <v>688</v>
      </c>
      <c r="V11" s="11"/>
      <c r="W11" s="27" t="s">
        <v>68</v>
      </c>
      <c r="X11" s="11"/>
      <c r="Y11" s="27" t="s">
        <v>689</v>
      </c>
      <c r="Z11" s="11"/>
      <c r="AA11" s="27" t="s">
        <v>77</v>
      </c>
      <c r="AB11" s="11"/>
      <c r="AC11" s="27" t="s">
        <v>438</v>
      </c>
      <c r="AD11" s="11"/>
      <c r="AE11" s="29" t="s">
        <v>690</v>
      </c>
    </row>
    <row r="12" spans="1:70" ht="8.85" customHeight="1" x14ac:dyDescent="0.25">
      <c r="A12" s="11"/>
      <c r="B12" s="19"/>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row>
    <row r="13" spans="1:70" ht="8.85" customHeight="1" x14ac:dyDescent="0.25">
      <c r="A13" s="30"/>
      <c r="B13" s="30" t="s">
        <v>87</v>
      </c>
      <c r="C13" s="30"/>
      <c r="D13" s="30"/>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row>
    <row r="14" spans="1:70" ht="8.85" customHeight="1" x14ac:dyDescent="0.25">
      <c r="A14" s="30">
        <v>1</v>
      </c>
      <c r="B14" s="31"/>
      <c r="C14" s="11" t="s">
        <v>88</v>
      </c>
      <c r="D14" s="30"/>
      <c r="E14" s="74">
        <v>604128527</v>
      </c>
      <c r="F14" s="11"/>
      <c r="G14" s="74">
        <v>0</v>
      </c>
      <c r="H14" s="11"/>
      <c r="I14" s="74">
        <v>521591025</v>
      </c>
      <c r="J14" s="11"/>
      <c r="K14" s="74">
        <v>0</v>
      </c>
      <c r="L14" s="11"/>
      <c r="M14" s="74">
        <f t="shared" ref="M14:M58" si="0">(E14+G14+I14+K14)</f>
        <v>1125719552</v>
      </c>
      <c r="N14" s="11"/>
      <c r="O14" s="74">
        <v>407570101</v>
      </c>
      <c r="P14" s="11"/>
      <c r="Q14" s="74">
        <v>12324117</v>
      </c>
      <c r="R14" s="11"/>
      <c r="S14" s="74">
        <v>705825334</v>
      </c>
      <c r="T14" s="11"/>
      <c r="U14" s="74">
        <v>0</v>
      </c>
      <c r="V14" s="11"/>
      <c r="W14" s="74">
        <f t="shared" ref="W14:W58" si="1">(O14+Q14+S14+U14)</f>
        <v>1125719552</v>
      </c>
      <c r="X14" s="11"/>
      <c r="Y14" s="74">
        <v>0</v>
      </c>
      <c r="Z14" s="11"/>
      <c r="AA14" s="74">
        <f>(M14-Y14)</f>
        <v>1125719552</v>
      </c>
      <c r="AB14" s="11"/>
      <c r="AC14" s="97">
        <f t="shared" ref="AC14:AC58" si="2">(AA14/AE14)</f>
        <v>7059.3961771935983</v>
      </c>
      <c r="AD14" s="11"/>
      <c r="AE14" s="114">
        <v>159464</v>
      </c>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row>
    <row r="15" spans="1:70" ht="8.85" customHeight="1" x14ac:dyDescent="0.25">
      <c r="A15" s="30">
        <v>2</v>
      </c>
      <c r="B15" s="31"/>
      <c r="C15" s="11" t="s">
        <v>90</v>
      </c>
      <c r="D15" s="30"/>
      <c r="E15" s="75">
        <v>140572316</v>
      </c>
      <c r="F15" s="11"/>
      <c r="G15" s="75">
        <v>240000</v>
      </c>
      <c r="H15" s="11"/>
      <c r="I15" s="75">
        <v>67635600</v>
      </c>
      <c r="J15" s="11"/>
      <c r="K15" s="75">
        <v>0</v>
      </c>
      <c r="L15" s="11"/>
      <c r="M15" s="75">
        <f t="shared" si="0"/>
        <v>208447916</v>
      </c>
      <c r="N15" s="11"/>
      <c r="O15" s="75">
        <v>28639871</v>
      </c>
      <c r="P15" s="11"/>
      <c r="Q15" s="75">
        <v>0</v>
      </c>
      <c r="R15" s="11"/>
      <c r="S15" s="75">
        <v>179808045</v>
      </c>
      <c r="T15" s="11"/>
      <c r="U15" s="75">
        <v>0</v>
      </c>
      <c r="V15" s="11"/>
      <c r="W15" s="75">
        <f t="shared" si="1"/>
        <v>208447916</v>
      </c>
      <c r="X15" s="11"/>
      <c r="Y15" s="75">
        <v>0</v>
      </c>
      <c r="Z15" s="11"/>
      <c r="AA15" s="75">
        <f>(M15-Y15)</f>
        <v>208447916</v>
      </c>
      <c r="AB15" s="11"/>
      <c r="AC15" s="98">
        <f t="shared" si="2"/>
        <v>11797.380496915503</v>
      </c>
      <c r="AD15" s="11"/>
      <c r="AE15" s="114">
        <v>17669</v>
      </c>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row>
    <row r="16" spans="1:70" ht="8.85" customHeight="1" x14ac:dyDescent="0.25">
      <c r="A16" s="30">
        <v>3</v>
      </c>
      <c r="B16" s="31"/>
      <c r="C16" s="11" t="s">
        <v>91</v>
      </c>
      <c r="D16" s="30"/>
      <c r="E16" s="75">
        <v>18582141</v>
      </c>
      <c r="F16" s="11"/>
      <c r="G16" s="75">
        <v>0</v>
      </c>
      <c r="H16" s="11"/>
      <c r="I16" s="75">
        <v>17390101</v>
      </c>
      <c r="J16" s="11"/>
      <c r="K16" s="75">
        <v>0</v>
      </c>
      <c r="L16" s="11"/>
      <c r="M16" s="75">
        <f t="shared" si="0"/>
        <v>35972242</v>
      </c>
      <c r="N16" s="11"/>
      <c r="O16" s="75">
        <v>12853456</v>
      </c>
      <c r="P16" s="11"/>
      <c r="Q16" s="75">
        <v>0</v>
      </c>
      <c r="R16" s="11"/>
      <c r="S16" s="75">
        <v>16401228</v>
      </c>
      <c r="T16" s="11"/>
      <c r="U16" s="75">
        <v>6717558</v>
      </c>
      <c r="V16" s="11"/>
      <c r="W16" s="75">
        <f t="shared" si="1"/>
        <v>35972242</v>
      </c>
      <c r="X16" s="11"/>
      <c r="Y16" s="75">
        <v>0</v>
      </c>
      <c r="Z16" s="11"/>
      <c r="AA16" s="75">
        <f t="shared" ref="AA16:AA32" si="3">(M16-Y16)</f>
        <v>35972242</v>
      </c>
      <c r="AB16" s="11"/>
      <c r="AC16" s="98">
        <f t="shared" si="2"/>
        <v>5532.4887726853276</v>
      </c>
      <c r="AD16" s="11"/>
      <c r="AE16" s="114">
        <v>6502</v>
      </c>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row>
    <row r="17" spans="1:70" ht="8.85" customHeight="1" x14ac:dyDescent="0.25">
      <c r="A17" s="30">
        <v>4</v>
      </c>
      <c r="B17" s="31"/>
      <c r="C17" s="11" t="s">
        <v>92</v>
      </c>
      <c r="D17" s="30"/>
      <c r="E17" s="75">
        <v>140542518</v>
      </c>
      <c r="F17" s="11"/>
      <c r="G17" s="75">
        <v>0</v>
      </c>
      <c r="H17" s="11"/>
      <c r="I17" s="75">
        <v>164790955</v>
      </c>
      <c r="J17" s="11"/>
      <c r="K17" s="75">
        <v>0</v>
      </c>
      <c r="L17" s="11"/>
      <c r="M17" s="75">
        <f t="shared" si="0"/>
        <v>305333473</v>
      </c>
      <c r="N17" s="11"/>
      <c r="O17" s="75">
        <v>86073136</v>
      </c>
      <c r="P17" s="11"/>
      <c r="Q17" s="75">
        <v>27719331</v>
      </c>
      <c r="R17" s="11"/>
      <c r="S17" s="75">
        <v>137213897</v>
      </c>
      <c r="T17" s="11"/>
      <c r="U17" s="75">
        <v>54327109</v>
      </c>
      <c r="V17" s="11"/>
      <c r="W17" s="75">
        <f t="shared" si="1"/>
        <v>305333473</v>
      </c>
      <c r="X17" s="11"/>
      <c r="Y17" s="75">
        <v>11880014</v>
      </c>
      <c r="Z17" s="11"/>
      <c r="AA17" s="75">
        <f t="shared" si="3"/>
        <v>293453459</v>
      </c>
      <c r="AB17" s="11"/>
      <c r="AC17" s="98">
        <f t="shared" si="2"/>
        <v>5980.1809419005112</v>
      </c>
      <c r="AD17" s="11"/>
      <c r="AE17" s="114">
        <v>49071</v>
      </c>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row>
    <row r="18" spans="1:70" ht="8.85" customHeight="1" x14ac:dyDescent="0.25">
      <c r="A18" s="30">
        <v>5</v>
      </c>
      <c r="B18" s="31"/>
      <c r="C18" s="11" t="s">
        <v>93</v>
      </c>
      <c r="D18" s="30"/>
      <c r="E18" s="75">
        <v>729224684</v>
      </c>
      <c r="F18" s="11"/>
      <c r="G18" s="75">
        <v>598607</v>
      </c>
      <c r="H18" s="11"/>
      <c r="I18" s="75">
        <v>1082504442</v>
      </c>
      <c r="J18" s="11"/>
      <c r="K18" s="75">
        <v>0</v>
      </c>
      <c r="L18" s="11"/>
      <c r="M18" s="75">
        <f t="shared" si="0"/>
        <v>1812327733</v>
      </c>
      <c r="N18" s="11"/>
      <c r="O18" s="75">
        <v>914462922</v>
      </c>
      <c r="P18" s="11"/>
      <c r="Q18" s="75">
        <v>102144727</v>
      </c>
      <c r="R18" s="11"/>
      <c r="S18" s="75">
        <v>325216240</v>
      </c>
      <c r="T18" s="11"/>
      <c r="U18" s="75">
        <v>470503844</v>
      </c>
      <c r="V18" s="11"/>
      <c r="W18" s="75">
        <f t="shared" si="1"/>
        <v>1812327733</v>
      </c>
      <c r="X18" s="11"/>
      <c r="Y18" s="75">
        <v>37161498</v>
      </c>
      <c r="Z18" s="11"/>
      <c r="AA18" s="75">
        <f t="shared" si="3"/>
        <v>1775166235</v>
      </c>
      <c r="AB18" s="11"/>
      <c r="AC18" s="98">
        <f t="shared" si="2"/>
        <v>7381.6089776909166</v>
      </c>
      <c r="AD18" s="11"/>
      <c r="AE18" s="114">
        <v>240485</v>
      </c>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row>
    <row r="19" spans="1:70" ht="8.85" customHeight="1" x14ac:dyDescent="0.25">
      <c r="A19" s="39"/>
      <c r="B19" s="31"/>
      <c r="C19" s="11"/>
      <c r="D19" s="30"/>
      <c r="E19" s="11"/>
      <c r="F19" s="11"/>
      <c r="G19" s="11"/>
      <c r="H19" s="11"/>
      <c r="I19" s="11"/>
      <c r="J19" s="11"/>
      <c r="K19" s="11"/>
      <c r="L19" s="11"/>
      <c r="M19" s="11"/>
      <c r="N19" s="11"/>
      <c r="O19" s="11"/>
      <c r="P19" s="11"/>
      <c r="Q19" s="11"/>
      <c r="R19" s="11"/>
      <c r="S19" s="11"/>
      <c r="T19" s="11"/>
      <c r="U19" s="11"/>
      <c r="V19" s="11"/>
      <c r="W19" s="11"/>
      <c r="X19" s="11"/>
      <c r="Y19" s="11"/>
      <c r="Z19" s="11"/>
      <c r="AA19" s="11"/>
      <c r="AB19" s="11"/>
      <c r="AC19" s="99"/>
      <c r="AD19" s="11"/>
      <c r="AE19" s="1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row>
    <row r="20" spans="1:70" ht="8.85" customHeight="1" x14ac:dyDescent="0.25">
      <c r="A20" s="30">
        <v>6</v>
      </c>
      <c r="B20" s="31"/>
      <c r="C20" s="11" t="s">
        <v>94</v>
      </c>
      <c r="D20" s="30"/>
      <c r="E20" s="75">
        <v>42789372</v>
      </c>
      <c r="F20" s="11"/>
      <c r="G20" s="75">
        <v>0</v>
      </c>
      <c r="H20" s="11"/>
      <c r="I20" s="75">
        <v>58236553</v>
      </c>
      <c r="J20" s="11"/>
      <c r="K20" s="75">
        <v>0</v>
      </c>
      <c r="L20" s="11"/>
      <c r="M20" s="75">
        <f t="shared" si="0"/>
        <v>101025925</v>
      </c>
      <c r="N20" s="11"/>
      <c r="O20" s="75">
        <v>48476855</v>
      </c>
      <c r="P20" s="11"/>
      <c r="Q20" s="75">
        <v>0</v>
      </c>
      <c r="R20" s="11"/>
      <c r="S20" s="75">
        <v>47055374</v>
      </c>
      <c r="T20" s="11"/>
      <c r="U20" s="75">
        <v>5493696</v>
      </c>
      <c r="V20" s="11"/>
      <c r="W20" s="75">
        <f t="shared" si="1"/>
        <v>101025925</v>
      </c>
      <c r="X20" s="11"/>
      <c r="Y20" s="75">
        <v>0</v>
      </c>
      <c r="Z20" s="11"/>
      <c r="AA20" s="75">
        <f t="shared" si="3"/>
        <v>101025925</v>
      </c>
      <c r="AB20" s="11"/>
      <c r="AC20" s="98">
        <f t="shared" si="2"/>
        <v>5835.6010281885401</v>
      </c>
      <c r="AD20" s="11"/>
      <c r="AE20" s="114">
        <v>17312</v>
      </c>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row>
    <row r="21" spans="1:70" ht="8.85" customHeight="1" x14ac:dyDescent="0.25">
      <c r="A21" s="30">
        <v>7</v>
      </c>
      <c r="B21" s="31"/>
      <c r="C21" s="11" t="s">
        <v>95</v>
      </c>
      <c r="D21" s="30"/>
      <c r="E21" s="75">
        <v>29234491</v>
      </c>
      <c r="F21" s="11"/>
      <c r="G21" s="75">
        <v>11220000</v>
      </c>
      <c r="H21" s="11"/>
      <c r="I21" s="75">
        <v>24122446</v>
      </c>
      <c r="J21" s="11"/>
      <c r="K21" s="75">
        <v>0</v>
      </c>
      <c r="L21" s="11"/>
      <c r="M21" s="75">
        <f t="shared" si="0"/>
        <v>64576937</v>
      </c>
      <c r="N21" s="11"/>
      <c r="O21" s="75">
        <v>34338295</v>
      </c>
      <c r="P21" s="11"/>
      <c r="Q21" s="75">
        <v>0</v>
      </c>
      <c r="R21" s="11"/>
      <c r="S21" s="75">
        <v>14082440</v>
      </c>
      <c r="T21" s="11"/>
      <c r="U21" s="75">
        <v>16156202</v>
      </c>
      <c r="V21" s="11"/>
      <c r="W21" s="75">
        <f t="shared" si="1"/>
        <v>64576937</v>
      </c>
      <c r="X21" s="11"/>
      <c r="Y21" s="75">
        <v>0</v>
      </c>
      <c r="Z21" s="11"/>
      <c r="AA21" s="75">
        <f t="shared" si="3"/>
        <v>64576937</v>
      </c>
      <c r="AB21" s="11"/>
      <c r="AC21" s="98">
        <f t="shared" si="2"/>
        <v>10825.974350377201</v>
      </c>
      <c r="AD21" s="11"/>
      <c r="AE21" s="114">
        <v>5965</v>
      </c>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row>
    <row r="22" spans="1:70" ht="8.85" customHeight="1" x14ac:dyDescent="0.25">
      <c r="A22" s="30">
        <v>8</v>
      </c>
      <c r="B22" s="31"/>
      <c r="C22" s="11" t="s">
        <v>96</v>
      </c>
      <c r="D22" s="30"/>
      <c r="E22" s="75">
        <v>99968439</v>
      </c>
      <c r="F22" s="11"/>
      <c r="G22" s="75">
        <v>0</v>
      </c>
      <c r="H22" s="11"/>
      <c r="I22" s="75">
        <v>69599376</v>
      </c>
      <c r="J22" s="11"/>
      <c r="K22" s="75">
        <v>0</v>
      </c>
      <c r="L22" s="11"/>
      <c r="M22" s="75">
        <f t="shared" si="0"/>
        <v>169567815</v>
      </c>
      <c r="N22" s="11"/>
      <c r="O22" s="75">
        <v>61844491</v>
      </c>
      <c r="P22" s="11"/>
      <c r="Q22" s="75">
        <v>0</v>
      </c>
      <c r="R22" s="11"/>
      <c r="S22" s="75">
        <v>62987677</v>
      </c>
      <c r="T22" s="11"/>
      <c r="U22" s="75">
        <v>44735647</v>
      </c>
      <c r="V22" s="11"/>
      <c r="W22" s="75">
        <f t="shared" si="1"/>
        <v>169567815</v>
      </c>
      <c r="X22" s="11"/>
      <c r="Y22" s="75">
        <v>0</v>
      </c>
      <c r="Z22" s="11"/>
      <c r="AA22" s="75">
        <f t="shared" si="3"/>
        <v>169567815</v>
      </c>
      <c r="AB22" s="11"/>
      <c r="AC22" s="98">
        <f t="shared" si="2"/>
        <v>4040.5036099792696</v>
      </c>
      <c r="AD22" s="11"/>
      <c r="AE22" s="114">
        <v>41967</v>
      </c>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row>
    <row r="23" spans="1:70" ht="8.85" customHeight="1" x14ac:dyDescent="0.25">
      <c r="A23" s="30">
        <v>9</v>
      </c>
      <c r="B23" s="31"/>
      <c r="C23" s="11" t="s">
        <v>97</v>
      </c>
      <c r="D23" s="30"/>
      <c r="E23" s="75">
        <v>25287010</v>
      </c>
      <c r="F23" s="11"/>
      <c r="G23" s="75">
        <v>0</v>
      </c>
      <c r="H23" s="11"/>
      <c r="I23" s="75">
        <v>1774746</v>
      </c>
      <c r="J23" s="11"/>
      <c r="K23" s="75">
        <v>0</v>
      </c>
      <c r="L23" s="11"/>
      <c r="M23" s="75">
        <f t="shared" si="0"/>
        <v>27061756</v>
      </c>
      <c r="N23" s="11"/>
      <c r="O23" s="75">
        <v>0</v>
      </c>
      <c r="P23" s="11"/>
      <c r="Q23" s="75">
        <v>0</v>
      </c>
      <c r="R23" s="11"/>
      <c r="S23" s="75">
        <v>6626239</v>
      </c>
      <c r="T23" s="11"/>
      <c r="U23" s="75">
        <v>20435517</v>
      </c>
      <c r="V23" s="11"/>
      <c r="W23" s="75">
        <f t="shared" si="1"/>
        <v>27061756</v>
      </c>
      <c r="X23" s="11"/>
      <c r="Y23" s="75">
        <v>0</v>
      </c>
      <c r="Z23" s="11"/>
      <c r="AA23" s="75">
        <f t="shared" si="3"/>
        <v>27061756</v>
      </c>
      <c r="AB23" s="11"/>
      <c r="AC23" s="98">
        <f t="shared" si="2"/>
        <v>4523.1081397292328</v>
      </c>
      <c r="AD23" s="11"/>
      <c r="AE23" s="114">
        <v>5983</v>
      </c>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row>
    <row r="24" spans="1:70" ht="8.85" customHeight="1" x14ac:dyDescent="0.25">
      <c r="A24" s="30">
        <v>10</v>
      </c>
      <c r="B24" s="31"/>
      <c r="C24" s="11" t="s">
        <v>98</v>
      </c>
      <c r="D24" s="30"/>
      <c r="E24" s="75">
        <v>145445798</v>
      </c>
      <c r="F24" s="11"/>
      <c r="G24" s="75">
        <v>0</v>
      </c>
      <c r="H24" s="11"/>
      <c r="I24" s="75">
        <v>75486780</v>
      </c>
      <c r="J24" s="11"/>
      <c r="K24" s="75">
        <v>0</v>
      </c>
      <c r="L24" s="11"/>
      <c r="M24" s="75">
        <f t="shared" si="0"/>
        <v>220932578</v>
      </c>
      <c r="N24" s="11"/>
      <c r="O24" s="75">
        <v>183803</v>
      </c>
      <c r="P24" s="11"/>
      <c r="Q24" s="75">
        <v>0</v>
      </c>
      <c r="R24" s="11"/>
      <c r="S24" s="75">
        <v>194040287</v>
      </c>
      <c r="T24" s="11"/>
      <c r="U24" s="75">
        <v>26708488</v>
      </c>
      <c r="V24" s="11"/>
      <c r="W24" s="75">
        <f t="shared" si="1"/>
        <v>220932578</v>
      </c>
      <c r="X24" s="11"/>
      <c r="Y24" s="75">
        <v>0</v>
      </c>
      <c r="Z24" s="11"/>
      <c r="AA24" s="75">
        <f t="shared" si="3"/>
        <v>220932578</v>
      </c>
      <c r="AB24" s="11"/>
      <c r="AC24" s="98">
        <f t="shared" si="2"/>
        <v>9499.6163735649479</v>
      </c>
      <c r="AD24" s="11"/>
      <c r="AE24" s="114">
        <v>23257</v>
      </c>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row>
    <row r="25" spans="1:70" ht="8.85" customHeight="1" x14ac:dyDescent="0.25">
      <c r="A25" s="39"/>
      <c r="B25" s="31"/>
      <c r="C25" s="11"/>
      <c r="D25" s="30"/>
      <c r="E25" s="11"/>
      <c r="F25" s="11"/>
      <c r="G25" s="11"/>
      <c r="H25" s="11"/>
      <c r="I25" s="11"/>
      <c r="J25" s="11"/>
      <c r="K25" s="11"/>
      <c r="L25" s="11"/>
      <c r="M25" s="11"/>
      <c r="N25" s="11"/>
      <c r="O25" s="11"/>
      <c r="P25" s="11"/>
      <c r="Q25" s="11"/>
      <c r="R25" s="11"/>
      <c r="S25" s="11"/>
      <c r="T25" s="11"/>
      <c r="U25" s="11"/>
      <c r="V25" s="11"/>
      <c r="W25" s="11"/>
      <c r="X25" s="11"/>
      <c r="Y25" s="11"/>
      <c r="Z25" s="11"/>
      <c r="AA25" s="11"/>
      <c r="AB25" s="11"/>
      <c r="AC25" s="99"/>
      <c r="AD25" s="11"/>
      <c r="AE25" s="1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row>
    <row r="26" spans="1:70" ht="8.85" customHeight="1" x14ac:dyDescent="0.25">
      <c r="A26" s="30">
        <v>11</v>
      </c>
      <c r="B26" s="31"/>
      <c r="C26" s="11" t="s">
        <v>99</v>
      </c>
      <c r="D26" s="30"/>
      <c r="E26" s="75">
        <v>67941828</v>
      </c>
      <c r="F26" s="11"/>
      <c r="G26" s="75">
        <v>0</v>
      </c>
      <c r="H26" s="11"/>
      <c r="I26" s="75">
        <v>49904968</v>
      </c>
      <c r="J26" s="11"/>
      <c r="K26" s="75">
        <v>0</v>
      </c>
      <c r="L26" s="11"/>
      <c r="M26" s="75">
        <f t="shared" si="0"/>
        <v>117846796</v>
      </c>
      <c r="N26" s="11"/>
      <c r="O26" s="75">
        <v>88449654</v>
      </c>
      <c r="P26" s="11"/>
      <c r="Q26" s="75">
        <v>4151110</v>
      </c>
      <c r="R26" s="11"/>
      <c r="S26" s="75">
        <v>12566998</v>
      </c>
      <c r="T26" s="11"/>
      <c r="U26" s="75">
        <v>12679034</v>
      </c>
      <c r="V26" s="11"/>
      <c r="W26" s="75">
        <f t="shared" si="1"/>
        <v>117846796</v>
      </c>
      <c r="X26" s="11"/>
      <c r="Y26" s="75">
        <v>0</v>
      </c>
      <c r="Z26" s="11"/>
      <c r="AA26" s="75">
        <f t="shared" si="3"/>
        <v>117846796</v>
      </c>
      <c r="AB26" s="11"/>
      <c r="AC26" s="98">
        <f t="shared" si="2"/>
        <v>8344.3174962826597</v>
      </c>
      <c r="AD26" s="11"/>
      <c r="AE26" s="114">
        <v>14123</v>
      </c>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row>
    <row r="27" spans="1:70" ht="8.85" customHeight="1" x14ac:dyDescent="0.25">
      <c r="A27" s="30">
        <v>12</v>
      </c>
      <c r="B27" s="31"/>
      <c r="C27" s="11" t="s">
        <v>100</v>
      </c>
      <c r="D27" s="30"/>
      <c r="E27" s="75">
        <v>19493835</v>
      </c>
      <c r="F27" s="11"/>
      <c r="G27" s="75">
        <v>0</v>
      </c>
      <c r="H27" s="11"/>
      <c r="I27" s="75">
        <v>23774801</v>
      </c>
      <c r="J27" s="11"/>
      <c r="K27" s="75">
        <v>0</v>
      </c>
      <c r="L27" s="11"/>
      <c r="M27" s="75">
        <f t="shared" si="0"/>
        <v>43268636</v>
      </c>
      <c r="N27" s="11"/>
      <c r="O27" s="75">
        <v>21052362</v>
      </c>
      <c r="P27" s="11"/>
      <c r="Q27" s="75">
        <v>0</v>
      </c>
      <c r="R27" s="11"/>
      <c r="S27" s="75">
        <v>17343269</v>
      </c>
      <c r="T27" s="11"/>
      <c r="U27" s="75">
        <v>4873005</v>
      </c>
      <c r="V27" s="11"/>
      <c r="W27" s="75">
        <f t="shared" si="1"/>
        <v>43268636</v>
      </c>
      <c r="X27" s="11"/>
      <c r="Y27" s="75">
        <v>0</v>
      </c>
      <c r="Z27" s="11"/>
      <c r="AA27" s="75">
        <f t="shared" si="3"/>
        <v>43268636</v>
      </c>
      <c r="AB27" s="11"/>
      <c r="AC27" s="98">
        <f t="shared" si="2"/>
        <v>5032.992439222985</v>
      </c>
      <c r="AD27" s="11"/>
      <c r="AE27" s="114">
        <v>8597</v>
      </c>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row>
    <row r="28" spans="1:70" ht="8.85" customHeight="1" x14ac:dyDescent="0.25">
      <c r="A28" s="30">
        <v>13</v>
      </c>
      <c r="B28" s="31"/>
      <c r="C28" s="11" t="s">
        <v>101</v>
      </c>
      <c r="D28" s="30"/>
      <c r="E28" s="75">
        <v>114240195</v>
      </c>
      <c r="F28" s="11"/>
      <c r="G28" s="75">
        <v>0</v>
      </c>
      <c r="H28" s="11"/>
      <c r="I28" s="75">
        <v>83118494</v>
      </c>
      <c r="J28" s="11"/>
      <c r="K28" s="75">
        <v>0</v>
      </c>
      <c r="L28" s="11"/>
      <c r="M28" s="75">
        <f t="shared" si="0"/>
        <v>197358689</v>
      </c>
      <c r="N28" s="11"/>
      <c r="O28" s="75">
        <v>90564465</v>
      </c>
      <c r="P28" s="11"/>
      <c r="Q28" s="75">
        <v>0</v>
      </c>
      <c r="R28" s="11"/>
      <c r="S28" s="75">
        <v>80076696</v>
      </c>
      <c r="T28" s="11"/>
      <c r="U28" s="75">
        <v>26717528</v>
      </c>
      <c r="V28" s="11"/>
      <c r="W28" s="75">
        <f t="shared" si="1"/>
        <v>197358689</v>
      </c>
      <c r="X28" s="11"/>
      <c r="Y28" s="75">
        <v>0</v>
      </c>
      <c r="Z28" s="11"/>
      <c r="AA28" s="75">
        <f t="shared" si="3"/>
        <v>197358689</v>
      </c>
      <c r="AB28" s="11"/>
      <c r="AC28" s="98">
        <f t="shared" si="2"/>
        <v>7302.8192044403331</v>
      </c>
      <c r="AD28" s="11"/>
      <c r="AE28" s="114">
        <v>27025</v>
      </c>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row>
    <row r="29" spans="1:70" ht="8.85" customHeight="1" x14ac:dyDescent="0.25">
      <c r="A29" s="30">
        <v>14</v>
      </c>
      <c r="B29" s="31"/>
      <c r="C29" s="11" t="s">
        <v>102</v>
      </c>
      <c r="D29" s="30"/>
      <c r="E29" s="75">
        <v>8693750</v>
      </c>
      <c r="F29" s="11"/>
      <c r="G29" s="75">
        <v>393318</v>
      </c>
      <c r="H29" s="11"/>
      <c r="I29" s="75">
        <v>18733047</v>
      </c>
      <c r="J29" s="11"/>
      <c r="K29" s="75">
        <v>0</v>
      </c>
      <c r="L29" s="11"/>
      <c r="M29" s="75">
        <f t="shared" si="0"/>
        <v>27820115</v>
      </c>
      <c r="N29" s="11"/>
      <c r="O29" s="75">
        <v>14087431</v>
      </c>
      <c r="P29" s="11"/>
      <c r="Q29" s="75">
        <v>0</v>
      </c>
      <c r="R29" s="11"/>
      <c r="S29" s="75">
        <v>11165130</v>
      </c>
      <c r="T29" s="11"/>
      <c r="U29" s="75">
        <v>2567554</v>
      </c>
      <c r="V29" s="11"/>
      <c r="W29" s="75">
        <f t="shared" si="1"/>
        <v>27820115</v>
      </c>
      <c r="X29" s="11"/>
      <c r="Y29" s="75">
        <v>0</v>
      </c>
      <c r="Z29" s="11"/>
      <c r="AA29" s="75">
        <f t="shared" si="3"/>
        <v>27820115</v>
      </c>
      <c r="AB29" s="11"/>
      <c r="AC29" s="98">
        <f t="shared" si="2"/>
        <v>4073.8197393469031</v>
      </c>
      <c r="AD29" s="11"/>
      <c r="AE29" s="114">
        <v>6829</v>
      </c>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row>
    <row r="30" spans="1:70" ht="8.85" customHeight="1" x14ac:dyDescent="0.25">
      <c r="A30" s="30">
        <v>15</v>
      </c>
      <c r="B30" s="31"/>
      <c r="C30" s="11" t="s">
        <v>103</v>
      </c>
      <c r="D30" s="30"/>
      <c r="E30" s="75">
        <v>348647911</v>
      </c>
      <c r="F30" s="11"/>
      <c r="G30" s="75">
        <v>0</v>
      </c>
      <c r="H30" s="11"/>
      <c r="I30" s="75">
        <v>459242888</v>
      </c>
      <c r="J30" s="11"/>
      <c r="K30" s="75">
        <v>0</v>
      </c>
      <c r="L30" s="11"/>
      <c r="M30" s="75">
        <f t="shared" si="0"/>
        <v>807890799</v>
      </c>
      <c r="N30" s="11"/>
      <c r="O30" s="75">
        <v>227388212</v>
      </c>
      <c r="P30" s="11"/>
      <c r="Q30" s="75">
        <v>481265189</v>
      </c>
      <c r="R30" s="11"/>
      <c r="S30" s="75">
        <v>0</v>
      </c>
      <c r="T30" s="11"/>
      <c r="U30" s="75">
        <v>99237398</v>
      </c>
      <c r="V30" s="11"/>
      <c r="W30" s="75">
        <f t="shared" si="1"/>
        <v>807890799</v>
      </c>
      <c r="X30" s="11"/>
      <c r="Y30" s="75">
        <v>8318823</v>
      </c>
      <c r="Z30" s="11"/>
      <c r="AA30" s="75">
        <f t="shared" si="3"/>
        <v>799571976</v>
      </c>
      <c r="AB30" s="11"/>
      <c r="AC30" s="98">
        <f t="shared" si="2"/>
        <v>5815.4072673319179</v>
      </c>
      <c r="AD30" s="11"/>
      <c r="AE30" s="114">
        <v>137492</v>
      </c>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row>
    <row r="31" spans="1:70" ht="8.85" customHeight="1" x14ac:dyDescent="0.25">
      <c r="A31" s="39"/>
      <c r="B31" s="31"/>
      <c r="C31" s="11"/>
      <c r="D31" s="30"/>
      <c r="E31" s="11"/>
      <c r="F31" s="11"/>
      <c r="G31" s="11"/>
      <c r="H31" s="11"/>
      <c r="I31" s="11"/>
      <c r="J31" s="11"/>
      <c r="K31" s="11"/>
      <c r="L31" s="11"/>
      <c r="M31" s="11"/>
      <c r="N31" s="11"/>
      <c r="O31" s="11"/>
      <c r="P31" s="11"/>
      <c r="Q31" s="11"/>
      <c r="R31" s="11"/>
      <c r="S31" s="11"/>
      <c r="T31" s="11"/>
      <c r="U31" s="11"/>
      <c r="V31" s="11"/>
      <c r="W31" s="11"/>
      <c r="X31" s="11"/>
      <c r="Y31" s="11"/>
      <c r="Z31" s="11"/>
      <c r="AA31" s="11"/>
      <c r="AB31" s="11"/>
      <c r="AC31" s="99"/>
      <c r="AD31" s="11"/>
      <c r="AE31" s="1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row>
    <row r="32" spans="1:70" ht="8.85" customHeight="1" x14ac:dyDescent="0.25">
      <c r="A32" s="30">
        <v>16</v>
      </c>
      <c r="B32" s="31"/>
      <c r="C32" s="11" t="s">
        <v>104</v>
      </c>
      <c r="D32" s="30"/>
      <c r="E32" s="75">
        <v>194344702</v>
      </c>
      <c r="F32" s="11"/>
      <c r="G32" s="75">
        <v>0</v>
      </c>
      <c r="H32" s="11"/>
      <c r="I32" s="75">
        <v>123143183</v>
      </c>
      <c r="J32" s="11"/>
      <c r="K32" s="75">
        <v>0</v>
      </c>
      <c r="L32" s="11"/>
      <c r="M32" s="75">
        <f t="shared" si="0"/>
        <v>317487885</v>
      </c>
      <c r="N32" s="11"/>
      <c r="O32" s="75">
        <v>169961264</v>
      </c>
      <c r="P32" s="11"/>
      <c r="Q32" s="75">
        <v>27610687</v>
      </c>
      <c r="R32" s="11"/>
      <c r="S32" s="75">
        <v>83804136</v>
      </c>
      <c r="T32" s="11"/>
      <c r="U32" s="75">
        <v>36111798</v>
      </c>
      <c r="V32" s="11"/>
      <c r="W32" s="75">
        <f t="shared" si="1"/>
        <v>317487885</v>
      </c>
      <c r="X32" s="11"/>
      <c r="Y32" s="75">
        <v>0</v>
      </c>
      <c r="Z32" s="11"/>
      <c r="AA32" s="75">
        <f t="shared" si="3"/>
        <v>317487885</v>
      </c>
      <c r="AB32" s="11"/>
      <c r="AC32" s="98">
        <f t="shared" si="2"/>
        <v>5855.1173834464444</v>
      </c>
      <c r="AD32" s="11"/>
      <c r="AE32" s="114">
        <v>54224</v>
      </c>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row>
    <row r="33" spans="1:70" ht="8.85" customHeight="1" x14ac:dyDescent="0.25">
      <c r="A33" s="30">
        <v>17</v>
      </c>
      <c r="B33" s="31"/>
      <c r="C33" s="11" t="s">
        <v>105</v>
      </c>
      <c r="D33" s="30"/>
      <c r="E33" s="75">
        <v>91679542</v>
      </c>
      <c r="F33" s="11"/>
      <c r="G33" s="75">
        <v>1599200</v>
      </c>
      <c r="H33" s="11"/>
      <c r="I33" s="75">
        <v>82750193</v>
      </c>
      <c r="J33" s="11"/>
      <c r="K33" s="75">
        <v>0</v>
      </c>
      <c r="L33" s="11"/>
      <c r="M33" s="75">
        <f t="shared" si="0"/>
        <v>176028935</v>
      </c>
      <c r="N33" s="11"/>
      <c r="O33" s="75">
        <v>68602089</v>
      </c>
      <c r="P33" s="11"/>
      <c r="Q33" s="75">
        <v>34852530</v>
      </c>
      <c r="R33" s="11"/>
      <c r="S33" s="75">
        <v>30137012</v>
      </c>
      <c r="T33" s="11"/>
      <c r="U33" s="75">
        <v>42437304</v>
      </c>
      <c r="V33" s="11"/>
      <c r="W33" s="75">
        <f t="shared" si="1"/>
        <v>176028935</v>
      </c>
      <c r="X33" s="11"/>
      <c r="Y33" s="75">
        <v>0</v>
      </c>
      <c r="Z33" s="11"/>
      <c r="AA33" s="75">
        <f>(M33-Y33)</f>
        <v>176028935</v>
      </c>
      <c r="AB33" s="11"/>
      <c r="AC33" s="98">
        <f t="shared" si="2"/>
        <v>7686.517400986856</v>
      </c>
      <c r="AD33" s="11"/>
      <c r="AE33" s="114">
        <v>22901</v>
      </c>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row>
    <row r="34" spans="1:70" ht="8.85" customHeight="1" x14ac:dyDescent="0.25">
      <c r="A34" s="30">
        <v>18</v>
      </c>
      <c r="B34" s="31"/>
      <c r="C34" s="11" t="s">
        <v>106</v>
      </c>
      <c r="D34" s="30"/>
      <c r="E34" s="75">
        <v>31438405</v>
      </c>
      <c r="F34" s="11"/>
      <c r="G34" s="75">
        <v>0</v>
      </c>
      <c r="H34" s="11"/>
      <c r="I34" s="75">
        <v>9633582</v>
      </c>
      <c r="J34" s="11"/>
      <c r="K34" s="75">
        <v>0</v>
      </c>
      <c r="L34" s="11"/>
      <c r="M34" s="75">
        <f t="shared" si="0"/>
        <v>41071987</v>
      </c>
      <c r="N34" s="11"/>
      <c r="O34" s="75">
        <v>22243719</v>
      </c>
      <c r="P34" s="11"/>
      <c r="Q34" s="75">
        <v>0</v>
      </c>
      <c r="R34" s="11"/>
      <c r="S34" s="75">
        <v>15328875</v>
      </c>
      <c r="T34" s="11"/>
      <c r="U34" s="75">
        <v>3499393</v>
      </c>
      <c r="V34" s="11"/>
      <c r="W34" s="75">
        <f t="shared" si="1"/>
        <v>41071987</v>
      </c>
      <c r="X34" s="11"/>
      <c r="Y34" s="75">
        <v>0</v>
      </c>
      <c r="Z34" s="11"/>
      <c r="AA34" s="75">
        <f>(M34-Y34)</f>
        <v>41071987</v>
      </c>
      <c r="AB34" s="11"/>
      <c r="AC34" s="98">
        <f t="shared" si="2"/>
        <v>5625.528968634434</v>
      </c>
      <c r="AD34" s="11"/>
      <c r="AE34" s="114">
        <v>7301</v>
      </c>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row>
    <row r="35" spans="1:70" ht="8.85" customHeight="1" x14ac:dyDescent="0.25">
      <c r="A35" s="30">
        <v>19</v>
      </c>
      <c r="B35" s="31"/>
      <c r="C35" s="11" t="s">
        <v>107</v>
      </c>
      <c r="D35" s="30"/>
      <c r="E35" s="75">
        <v>369343754</v>
      </c>
      <c r="F35" s="11"/>
      <c r="G35" s="75">
        <v>0</v>
      </c>
      <c r="H35" s="11"/>
      <c r="I35" s="75">
        <v>235503860</v>
      </c>
      <c r="J35" s="11"/>
      <c r="K35" s="75">
        <v>0</v>
      </c>
      <c r="L35" s="11"/>
      <c r="M35" s="75">
        <f t="shared" si="0"/>
        <v>604847614</v>
      </c>
      <c r="N35" s="11"/>
      <c r="O35" s="75">
        <v>212668067</v>
      </c>
      <c r="P35" s="11"/>
      <c r="Q35" s="75">
        <v>37592306</v>
      </c>
      <c r="R35" s="11"/>
      <c r="S35" s="75">
        <v>165289398</v>
      </c>
      <c r="T35" s="11"/>
      <c r="U35" s="75">
        <v>189297843</v>
      </c>
      <c r="V35" s="11"/>
      <c r="W35" s="75">
        <f t="shared" si="1"/>
        <v>604847614</v>
      </c>
      <c r="X35" s="11"/>
      <c r="Y35" s="75">
        <v>0</v>
      </c>
      <c r="Z35" s="11"/>
      <c r="AA35" s="75">
        <f>(M35-Y35)</f>
        <v>604847614</v>
      </c>
      <c r="AB35" s="11"/>
      <c r="AC35" s="98">
        <f t="shared" si="2"/>
        <v>7605.1805459506359</v>
      </c>
      <c r="AD35" s="11"/>
      <c r="AE35" s="114">
        <v>79531</v>
      </c>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row>
    <row r="36" spans="1:70" ht="8.85" customHeight="1" x14ac:dyDescent="0.25">
      <c r="A36" s="30">
        <v>20</v>
      </c>
      <c r="B36" s="31"/>
      <c r="C36" s="11" t="s">
        <v>108</v>
      </c>
      <c r="D36" s="30"/>
      <c r="E36" s="75">
        <v>123907788</v>
      </c>
      <c r="F36" s="11"/>
      <c r="G36" s="75">
        <v>0</v>
      </c>
      <c r="H36" s="11"/>
      <c r="I36" s="75">
        <v>143779474</v>
      </c>
      <c r="J36" s="11"/>
      <c r="K36" s="75">
        <v>0</v>
      </c>
      <c r="L36" s="11"/>
      <c r="M36" s="75">
        <f t="shared" si="0"/>
        <v>267687262</v>
      </c>
      <c r="N36" s="11"/>
      <c r="O36" s="75">
        <v>170988954</v>
      </c>
      <c r="P36" s="11"/>
      <c r="Q36" s="75">
        <v>11523696</v>
      </c>
      <c r="R36" s="11"/>
      <c r="S36" s="75">
        <v>48184637</v>
      </c>
      <c r="T36" s="11"/>
      <c r="U36" s="75">
        <v>36989975</v>
      </c>
      <c r="V36" s="11"/>
      <c r="W36" s="75">
        <f t="shared" si="1"/>
        <v>267687262</v>
      </c>
      <c r="X36" s="11"/>
      <c r="Y36" s="75">
        <v>0</v>
      </c>
      <c r="Z36" s="11"/>
      <c r="AA36" s="75">
        <f>(M36-Y36)</f>
        <v>267687262</v>
      </c>
      <c r="AB36" s="11"/>
      <c r="AC36" s="98">
        <f t="shared" si="2"/>
        <v>6432.3159842368323</v>
      </c>
      <c r="AD36" s="11"/>
      <c r="AE36" s="114">
        <v>41616</v>
      </c>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row>
    <row r="37" spans="1:70" ht="8.85" customHeight="1" x14ac:dyDescent="0.25">
      <c r="A37" s="39"/>
      <c r="B37" s="31"/>
      <c r="C37" s="11"/>
      <c r="D37" s="30"/>
      <c r="E37" s="11"/>
      <c r="F37" s="11"/>
      <c r="G37" s="11"/>
      <c r="H37" s="11"/>
      <c r="I37" s="11"/>
      <c r="J37" s="11"/>
      <c r="K37" s="11"/>
      <c r="L37" s="11"/>
      <c r="M37" s="11"/>
      <c r="N37" s="11"/>
      <c r="O37" s="11"/>
      <c r="P37" s="11"/>
      <c r="Q37" s="11"/>
      <c r="R37" s="11"/>
      <c r="S37" s="11"/>
      <c r="T37" s="11"/>
      <c r="U37" s="11"/>
      <c r="V37" s="11"/>
      <c r="W37" s="11"/>
      <c r="X37" s="11"/>
      <c r="Y37" s="11"/>
      <c r="Z37" s="11"/>
      <c r="AA37" s="11"/>
      <c r="AB37" s="11"/>
      <c r="AC37" s="99"/>
      <c r="AD37" s="11"/>
      <c r="AE37" s="1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row>
    <row r="38" spans="1:70" ht="8.85" customHeight="1" x14ac:dyDescent="0.25">
      <c r="A38" s="30">
        <v>21</v>
      </c>
      <c r="B38" s="31"/>
      <c r="C38" s="11" t="s">
        <v>109</v>
      </c>
      <c r="D38" s="30"/>
      <c r="E38" s="75">
        <v>115082975</v>
      </c>
      <c r="F38" s="11"/>
      <c r="G38" s="75">
        <v>7400000</v>
      </c>
      <c r="H38" s="11"/>
      <c r="I38" s="75">
        <v>48457719</v>
      </c>
      <c r="J38" s="11"/>
      <c r="K38" s="75">
        <v>0</v>
      </c>
      <c r="L38" s="11"/>
      <c r="M38" s="75">
        <f t="shared" si="0"/>
        <v>170940694</v>
      </c>
      <c r="N38" s="11"/>
      <c r="O38" s="75">
        <v>105419357</v>
      </c>
      <c r="P38" s="11"/>
      <c r="Q38" s="75">
        <v>0</v>
      </c>
      <c r="R38" s="11"/>
      <c r="S38" s="75">
        <v>50918725</v>
      </c>
      <c r="T38" s="11"/>
      <c r="U38" s="75">
        <v>14602612</v>
      </c>
      <c r="V38" s="11"/>
      <c r="W38" s="75">
        <f t="shared" si="1"/>
        <v>170940694</v>
      </c>
      <c r="X38" s="11"/>
      <c r="Y38" s="75">
        <v>0</v>
      </c>
      <c r="Z38" s="11"/>
      <c r="AA38" s="75">
        <f>(M38-Y38)</f>
        <v>170940694</v>
      </c>
      <c r="AB38" s="11"/>
      <c r="AC38" s="98">
        <f t="shared" si="2"/>
        <v>10817.661941526389</v>
      </c>
      <c r="AD38" s="11"/>
      <c r="AE38" s="114">
        <v>15802</v>
      </c>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row>
    <row r="39" spans="1:70" ht="8.85" customHeight="1" x14ac:dyDescent="0.25">
      <c r="A39" s="30">
        <v>22</v>
      </c>
      <c r="B39" s="31"/>
      <c r="C39" s="11" t="s">
        <v>110</v>
      </c>
      <c r="D39" s="30"/>
      <c r="E39" s="75">
        <v>19916070</v>
      </c>
      <c r="F39" s="11"/>
      <c r="G39" s="75">
        <v>1500000</v>
      </c>
      <c r="H39" s="11"/>
      <c r="I39" s="75">
        <v>57577541</v>
      </c>
      <c r="J39" s="11"/>
      <c r="K39" s="75">
        <v>0</v>
      </c>
      <c r="L39" s="11"/>
      <c r="M39" s="75">
        <f t="shared" si="0"/>
        <v>78993611</v>
      </c>
      <c r="N39" s="11"/>
      <c r="O39" s="75">
        <v>34562325</v>
      </c>
      <c r="P39" s="11"/>
      <c r="Q39" s="75">
        <v>0</v>
      </c>
      <c r="R39" s="11"/>
      <c r="S39" s="75">
        <v>26359636</v>
      </c>
      <c r="T39" s="11"/>
      <c r="U39" s="75">
        <v>18071650</v>
      </c>
      <c r="V39" s="11"/>
      <c r="W39" s="75">
        <f t="shared" si="1"/>
        <v>78993611</v>
      </c>
      <c r="X39" s="11"/>
      <c r="Y39" s="75">
        <v>0</v>
      </c>
      <c r="Z39" s="11"/>
      <c r="AA39" s="75">
        <f>(M39-Y39)</f>
        <v>78993611</v>
      </c>
      <c r="AB39" s="11"/>
      <c r="AC39" s="98">
        <f t="shared" si="2"/>
        <v>5832.3693886591846</v>
      </c>
      <c r="AD39" s="11"/>
      <c r="AE39" s="114">
        <v>13544</v>
      </c>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row>
    <row r="40" spans="1:70" ht="8.85" customHeight="1" x14ac:dyDescent="0.25">
      <c r="A40" s="30">
        <v>23</v>
      </c>
      <c r="B40" s="31"/>
      <c r="C40" s="11" t="s">
        <v>111</v>
      </c>
      <c r="D40" s="30"/>
      <c r="E40" s="75">
        <v>639135654</v>
      </c>
      <c r="F40" s="11"/>
      <c r="G40" s="75">
        <v>4198821</v>
      </c>
      <c r="H40" s="11"/>
      <c r="I40" s="75">
        <v>903051947</v>
      </c>
      <c r="J40" s="11"/>
      <c r="K40" s="75">
        <v>0</v>
      </c>
      <c r="L40" s="11"/>
      <c r="M40" s="75">
        <f t="shared" si="0"/>
        <v>1546386422</v>
      </c>
      <c r="N40" s="11"/>
      <c r="O40" s="75">
        <v>516248384</v>
      </c>
      <c r="P40" s="11"/>
      <c r="Q40" s="75">
        <v>51963033</v>
      </c>
      <c r="R40" s="11"/>
      <c r="S40" s="75">
        <v>749635793</v>
      </c>
      <c r="T40" s="11"/>
      <c r="U40" s="75">
        <v>228539212</v>
      </c>
      <c r="V40" s="11"/>
      <c r="W40" s="75">
        <f t="shared" si="1"/>
        <v>1546386422</v>
      </c>
      <c r="X40" s="11"/>
      <c r="Y40" s="75">
        <v>2096466</v>
      </c>
      <c r="Z40" s="11"/>
      <c r="AA40" s="75">
        <f>(M40-Y40)</f>
        <v>1544289956</v>
      </c>
      <c r="AB40" s="11"/>
      <c r="AC40" s="98">
        <f t="shared" si="2"/>
        <v>8428.7021799168197</v>
      </c>
      <c r="AD40" s="11"/>
      <c r="AE40" s="114">
        <v>183218</v>
      </c>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row>
    <row r="41" spans="1:70" ht="8.85" customHeight="1" x14ac:dyDescent="0.25">
      <c r="A41" s="30">
        <v>24</v>
      </c>
      <c r="B41" s="31"/>
      <c r="C41" s="11" t="s">
        <v>112</v>
      </c>
      <c r="D41" s="30"/>
      <c r="E41" s="75">
        <v>1348321728</v>
      </c>
      <c r="F41" s="11"/>
      <c r="G41" s="75">
        <v>0</v>
      </c>
      <c r="H41" s="11"/>
      <c r="I41" s="75">
        <v>761211795</v>
      </c>
      <c r="J41" s="11"/>
      <c r="K41" s="75">
        <v>212576296</v>
      </c>
      <c r="L41" s="11"/>
      <c r="M41" s="75">
        <f t="shared" si="0"/>
        <v>2322109819</v>
      </c>
      <c r="N41" s="11"/>
      <c r="O41" s="75">
        <v>546494193</v>
      </c>
      <c r="P41" s="11"/>
      <c r="Q41" s="75">
        <v>29104289</v>
      </c>
      <c r="R41" s="11"/>
      <c r="S41" s="75">
        <v>1033848630</v>
      </c>
      <c r="T41" s="11"/>
      <c r="U41" s="75">
        <v>712662707</v>
      </c>
      <c r="V41" s="11"/>
      <c r="W41" s="75">
        <f t="shared" si="1"/>
        <v>2322109819</v>
      </c>
      <c r="X41" s="11"/>
      <c r="Y41" s="75">
        <v>0</v>
      </c>
      <c r="Z41" s="11"/>
      <c r="AA41" s="75">
        <f>(M41-Y41)</f>
        <v>2322109819</v>
      </c>
      <c r="AB41" s="11"/>
      <c r="AC41" s="98">
        <f t="shared" si="2"/>
        <v>9397.9441208966873</v>
      </c>
      <c r="AD41" s="11"/>
      <c r="AE41" s="114">
        <v>247087</v>
      </c>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row>
    <row r="42" spans="1:70" ht="8.85" customHeight="1" x14ac:dyDescent="0.25">
      <c r="A42" s="30">
        <v>25</v>
      </c>
      <c r="B42" s="31"/>
      <c r="C42" s="11" t="s">
        <v>113</v>
      </c>
      <c r="D42" s="30"/>
      <c r="E42" s="75">
        <v>18548262</v>
      </c>
      <c r="F42" s="11"/>
      <c r="G42" s="75">
        <v>0</v>
      </c>
      <c r="H42" s="11"/>
      <c r="I42" s="75">
        <v>10883605</v>
      </c>
      <c r="J42" s="11"/>
      <c r="K42" s="75">
        <v>0</v>
      </c>
      <c r="L42" s="11"/>
      <c r="M42" s="75">
        <f t="shared" si="0"/>
        <v>29431867</v>
      </c>
      <c r="N42" s="11"/>
      <c r="O42" s="75">
        <v>17278818</v>
      </c>
      <c r="P42" s="11"/>
      <c r="Q42" s="75">
        <v>0</v>
      </c>
      <c r="R42" s="11"/>
      <c r="S42" s="75">
        <v>3814748</v>
      </c>
      <c r="T42" s="11"/>
      <c r="U42" s="75">
        <v>8338301</v>
      </c>
      <c r="V42" s="11"/>
      <c r="W42" s="75">
        <f t="shared" si="1"/>
        <v>29431867</v>
      </c>
      <c r="X42" s="11"/>
      <c r="Y42" s="75">
        <v>0</v>
      </c>
      <c r="Z42" s="11"/>
      <c r="AA42" s="75">
        <f>(M42-Y42)</f>
        <v>29431867</v>
      </c>
      <c r="AB42" s="11"/>
      <c r="AC42" s="98">
        <f t="shared" si="2"/>
        <v>7630.7666580243713</v>
      </c>
      <c r="AD42" s="11"/>
      <c r="AE42" s="114">
        <v>3857</v>
      </c>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row>
    <row r="43" spans="1:70" ht="8.85" customHeight="1" x14ac:dyDescent="0.25">
      <c r="A43" s="39"/>
      <c r="B43" s="31"/>
      <c r="C43" s="11"/>
      <c r="D43" s="30"/>
      <c r="E43" s="11"/>
      <c r="F43" s="11"/>
      <c r="G43" s="11"/>
      <c r="H43" s="11"/>
      <c r="I43" s="11"/>
      <c r="J43" s="11"/>
      <c r="K43" s="11"/>
      <c r="L43" s="11"/>
      <c r="M43" s="11"/>
      <c r="N43" s="11"/>
      <c r="O43" s="11"/>
      <c r="P43" s="11"/>
      <c r="Q43" s="11"/>
      <c r="R43" s="11"/>
      <c r="S43" s="11"/>
      <c r="T43" s="11"/>
      <c r="U43" s="11"/>
      <c r="V43" s="11"/>
      <c r="W43" s="11"/>
      <c r="X43" s="11"/>
      <c r="Y43" s="11"/>
      <c r="Z43" s="11"/>
      <c r="AA43" s="11"/>
      <c r="AB43" s="11"/>
      <c r="AC43" s="99"/>
      <c r="AD43" s="11"/>
      <c r="AE43" s="1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row>
    <row r="44" spans="1:70" ht="8.85" customHeight="1" x14ac:dyDescent="0.25">
      <c r="A44" s="30">
        <v>26</v>
      </c>
      <c r="B44" s="31"/>
      <c r="C44" s="11" t="s">
        <v>114</v>
      </c>
      <c r="D44" s="30"/>
      <c r="E44" s="75">
        <v>58933000</v>
      </c>
      <c r="F44" s="11"/>
      <c r="G44" s="75">
        <v>1750000</v>
      </c>
      <c r="H44" s="11"/>
      <c r="I44" s="75">
        <v>82181492</v>
      </c>
      <c r="J44" s="11"/>
      <c r="K44" s="75">
        <v>0</v>
      </c>
      <c r="L44" s="11"/>
      <c r="M44" s="75">
        <f t="shared" si="0"/>
        <v>142864492</v>
      </c>
      <c r="N44" s="11"/>
      <c r="O44" s="75">
        <v>54592434</v>
      </c>
      <c r="P44" s="11"/>
      <c r="Q44" s="75">
        <v>0</v>
      </c>
      <c r="R44" s="11"/>
      <c r="S44" s="75">
        <v>72367106</v>
      </c>
      <c r="T44" s="11"/>
      <c r="U44" s="75">
        <v>15904952</v>
      </c>
      <c r="V44" s="11"/>
      <c r="W44" s="75">
        <f t="shared" si="1"/>
        <v>142864492</v>
      </c>
      <c r="X44" s="11"/>
      <c r="Y44" s="75">
        <v>0</v>
      </c>
      <c r="Z44" s="11"/>
      <c r="AA44" s="75">
        <f>(M44-Y44)</f>
        <v>142864492</v>
      </c>
      <c r="AB44" s="11"/>
      <c r="AC44" s="98">
        <f t="shared" si="2"/>
        <v>4462.0054969079893</v>
      </c>
      <c r="AD44" s="11"/>
      <c r="AE44" s="114">
        <v>32018</v>
      </c>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row>
    <row r="45" spans="1:70" ht="8.85" customHeight="1" x14ac:dyDescent="0.25">
      <c r="A45" s="30">
        <v>27</v>
      </c>
      <c r="B45" s="31"/>
      <c r="C45" s="11" t="s">
        <v>115</v>
      </c>
      <c r="D45" s="30"/>
      <c r="E45" s="75">
        <v>34162162</v>
      </c>
      <c r="F45" s="11"/>
      <c r="G45" s="75">
        <v>500000</v>
      </c>
      <c r="H45" s="11"/>
      <c r="I45" s="75">
        <v>26117504</v>
      </c>
      <c r="J45" s="11"/>
      <c r="K45" s="75">
        <v>0</v>
      </c>
      <c r="L45" s="11"/>
      <c r="M45" s="75">
        <f t="shared" si="0"/>
        <v>60779666</v>
      </c>
      <c r="N45" s="11"/>
      <c r="O45" s="75">
        <v>26200050</v>
      </c>
      <c r="P45" s="11"/>
      <c r="Q45" s="75">
        <v>0</v>
      </c>
      <c r="R45" s="11"/>
      <c r="S45" s="75">
        <v>27508517</v>
      </c>
      <c r="T45" s="11"/>
      <c r="U45" s="75">
        <v>7071099</v>
      </c>
      <c r="V45" s="11"/>
      <c r="W45" s="75">
        <f t="shared" si="1"/>
        <v>60779666</v>
      </c>
      <c r="X45" s="11"/>
      <c r="Y45" s="75">
        <v>422584</v>
      </c>
      <c r="Z45" s="11"/>
      <c r="AA45" s="75">
        <f>(M45-Y45)</f>
        <v>60357082</v>
      </c>
      <c r="AB45" s="11"/>
      <c r="AC45" s="98">
        <f t="shared" si="2"/>
        <v>4912.2716692439162</v>
      </c>
      <c r="AD45" s="11"/>
      <c r="AE45" s="114">
        <v>12287</v>
      </c>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row>
    <row r="46" spans="1:70" ht="8.85" customHeight="1" x14ac:dyDescent="0.25">
      <c r="A46" s="30">
        <v>28</v>
      </c>
      <c r="B46" s="31"/>
      <c r="C46" s="11" t="s">
        <v>116</v>
      </c>
      <c r="D46" s="30"/>
      <c r="E46" s="75">
        <v>573181974</v>
      </c>
      <c r="F46" s="11"/>
      <c r="G46" s="75">
        <v>250000</v>
      </c>
      <c r="H46" s="11"/>
      <c r="I46" s="75">
        <v>416248874</v>
      </c>
      <c r="J46" s="11"/>
      <c r="K46" s="75">
        <v>0</v>
      </c>
      <c r="L46" s="11"/>
      <c r="M46" s="75">
        <f t="shared" si="0"/>
        <v>989680848</v>
      </c>
      <c r="N46" s="11"/>
      <c r="O46" s="75">
        <v>30221424</v>
      </c>
      <c r="P46" s="11"/>
      <c r="Q46" s="75">
        <v>0</v>
      </c>
      <c r="R46" s="11"/>
      <c r="S46" s="75">
        <v>819024492</v>
      </c>
      <c r="T46" s="11"/>
      <c r="U46" s="75">
        <v>140434932</v>
      </c>
      <c r="V46" s="11"/>
      <c r="W46" s="75">
        <f t="shared" si="1"/>
        <v>989680848</v>
      </c>
      <c r="X46" s="11"/>
      <c r="Y46" s="75">
        <v>3285138</v>
      </c>
      <c r="Z46" s="11"/>
      <c r="AA46" s="75">
        <f>(M46-Y46)</f>
        <v>986395710</v>
      </c>
      <c r="AB46" s="11"/>
      <c r="AC46" s="98">
        <f t="shared" si="2"/>
        <v>10255.832458228928</v>
      </c>
      <c r="AD46" s="11"/>
      <c r="AE46" s="114">
        <v>96179</v>
      </c>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row>
    <row r="47" spans="1:70" ht="8.85" customHeight="1" x14ac:dyDescent="0.25">
      <c r="A47" s="30">
        <v>29</v>
      </c>
      <c r="B47" s="31"/>
      <c r="C47" s="11" t="s">
        <v>117</v>
      </c>
      <c r="D47" s="30"/>
      <c r="E47" s="75">
        <v>21685877</v>
      </c>
      <c r="F47" s="11"/>
      <c r="G47" s="75">
        <v>0</v>
      </c>
      <c r="H47" s="11"/>
      <c r="I47" s="75">
        <v>26947007</v>
      </c>
      <c r="J47" s="11"/>
      <c r="K47" s="75">
        <v>0</v>
      </c>
      <c r="L47" s="11"/>
      <c r="M47" s="75">
        <f t="shared" si="0"/>
        <v>48632884</v>
      </c>
      <c r="N47" s="11"/>
      <c r="O47" s="75">
        <v>26166871</v>
      </c>
      <c r="P47" s="11"/>
      <c r="Q47" s="75">
        <v>0</v>
      </c>
      <c r="R47" s="11"/>
      <c r="S47" s="75">
        <v>18441869</v>
      </c>
      <c r="T47" s="11"/>
      <c r="U47" s="75">
        <v>4024144</v>
      </c>
      <c r="V47" s="11"/>
      <c r="W47" s="75">
        <f t="shared" si="1"/>
        <v>48632884</v>
      </c>
      <c r="X47" s="11"/>
      <c r="Y47" s="75">
        <v>0</v>
      </c>
      <c r="Z47" s="11"/>
      <c r="AA47" s="75">
        <f>(M47-Y47)</f>
        <v>48632884</v>
      </c>
      <c r="AB47" s="11"/>
      <c r="AC47" s="98">
        <f t="shared" si="2"/>
        <v>2822.8978407244022</v>
      </c>
      <c r="AD47" s="11"/>
      <c r="AE47" s="114">
        <v>17228</v>
      </c>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row>
    <row r="48" spans="1:70" ht="8.85" customHeight="1" x14ac:dyDescent="0.25">
      <c r="A48" s="30">
        <v>30</v>
      </c>
      <c r="B48" s="31"/>
      <c r="C48" s="11" t="s">
        <v>118</v>
      </c>
      <c r="D48" s="30"/>
      <c r="E48" s="75">
        <v>1782886827</v>
      </c>
      <c r="F48" s="11"/>
      <c r="G48" s="75">
        <v>0</v>
      </c>
      <c r="H48" s="11"/>
      <c r="I48" s="75">
        <v>770220418</v>
      </c>
      <c r="J48" s="11"/>
      <c r="K48" s="75">
        <v>0</v>
      </c>
      <c r="L48" s="11"/>
      <c r="M48" s="75">
        <f t="shared" si="0"/>
        <v>2553107245</v>
      </c>
      <c r="N48" s="11"/>
      <c r="O48" s="75">
        <v>536938280</v>
      </c>
      <c r="P48" s="11"/>
      <c r="Q48" s="75">
        <v>65566281</v>
      </c>
      <c r="R48" s="11"/>
      <c r="S48" s="75">
        <v>923690712</v>
      </c>
      <c r="T48" s="11"/>
      <c r="U48" s="75">
        <v>1026911972</v>
      </c>
      <c r="V48" s="11"/>
      <c r="W48" s="75">
        <f t="shared" si="1"/>
        <v>2553107245</v>
      </c>
      <c r="X48" s="11"/>
      <c r="Y48" s="75">
        <v>6509903</v>
      </c>
      <c r="Z48" s="11"/>
      <c r="AA48" s="75">
        <f>(M48-Y48)</f>
        <v>2546597342</v>
      </c>
      <c r="AB48" s="11"/>
      <c r="AC48" s="98">
        <f t="shared" si="2"/>
        <v>11487.769892502221</v>
      </c>
      <c r="AD48" s="11"/>
      <c r="AE48" s="114">
        <v>221679</v>
      </c>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row>
    <row r="49" spans="1:70" ht="8.85" customHeight="1" x14ac:dyDescent="0.25">
      <c r="A49" s="39"/>
      <c r="B49" s="31"/>
      <c r="C49" s="11"/>
      <c r="D49" s="30"/>
      <c r="E49" s="11"/>
      <c r="F49" s="11"/>
      <c r="G49" s="11"/>
      <c r="H49" s="11"/>
      <c r="I49" s="11"/>
      <c r="J49" s="11"/>
      <c r="K49" s="11"/>
      <c r="L49" s="11"/>
      <c r="M49" s="11"/>
      <c r="N49" s="11"/>
      <c r="O49" s="11"/>
      <c r="P49" s="11"/>
      <c r="Q49" s="11"/>
      <c r="R49" s="11"/>
      <c r="S49" s="11"/>
      <c r="T49" s="11"/>
      <c r="U49" s="11"/>
      <c r="V49" s="11"/>
      <c r="W49" s="11"/>
      <c r="X49" s="11"/>
      <c r="Y49" s="11"/>
      <c r="Z49" s="11"/>
      <c r="AA49" s="11"/>
      <c r="AB49" s="11"/>
      <c r="AC49" s="99"/>
      <c r="AD49" s="11"/>
      <c r="AE49" s="1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row>
    <row r="50" spans="1:70" ht="8.85" customHeight="1" x14ac:dyDescent="0.25">
      <c r="A50" s="30">
        <v>31</v>
      </c>
      <c r="B50" s="31"/>
      <c r="C50" s="11" t="s">
        <v>119</v>
      </c>
      <c r="D50" s="30"/>
      <c r="E50" s="75">
        <v>247324412</v>
      </c>
      <c r="F50" s="11"/>
      <c r="G50" s="75">
        <v>750000</v>
      </c>
      <c r="H50" s="11"/>
      <c r="I50" s="75">
        <v>345533601</v>
      </c>
      <c r="J50" s="11"/>
      <c r="K50" s="75">
        <v>0</v>
      </c>
      <c r="L50" s="11"/>
      <c r="M50" s="75">
        <f t="shared" si="0"/>
        <v>593608013</v>
      </c>
      <c r="N50" s="11"/>
      <c r="O50" s="75">
        <v>259982545</v>
      </c>
      <c r="P50" s="11"/>
      <c r="Q50" s="75">
        <v>33744250</v>
      </c>
      <c r="R50" s="11"/>
      <c r="S50" s="75">
        <v>273486590</v>
      </c>
      <c r="T50" s="11"/>
      <c r="U50" s="75">
        <v>26394628</v>
      </c>
      <c r="V50" s="11"/>
      <c r="W50" s="75">
        <f t="shared" si="1"/>
        <v>593608013</v>
      </c>
      <c r="X50" s="11"/>
      <c r="Y50" s="75">
        <v>539265</v>
      </c>
      <c r="Z50" s="11"/>
      <c r="AA50" s="75">
        <f>(M50-Y50)</f>
        <v>593068748</v>
      </c>
      <c r="AB50" s="11"/>
      <c r="AC50" s="98">
        <f t="shared" si="2"/>
        <v>5951.8761591264902</v>
      </c>
      <c r="AD50" s="11"/>
      <c r="AE50" s="114">
        <v>99644</v>
      </c>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row>
    <row r="51" spans="1:70" ht="8.85" customHeight="1" x14ac:dyDescent="0.25">
      <c r="A51" s="30">
        <v>32</v>
      </c>
      <c r="B51" s="31"/>
      <c r="C51" s="11" t="s">
        <v>120</v>
      </c>
      <c r="D51" s="30"/>
      <c r="E51" s="75">
        <v>79640799</v>
      </c>
      <c r="F51" s="11"/>
      <c r="G51" s="75">
        <v>0</v>
      </c>
      <c r="H51" s="11"/>
      <c r="I51" s="75">
        <v>84583594</v>
      </c>
      <c r="J51" s="11"/>
      <c r="K51" s="75">
        <v>0</v>
      </c>
      <c r="L51" s="11"/>
      <c r="M51" s="75">
        <f t="shared" si="0"/>
        <v>164224393</v>
      </c>
      <c r="N51" s="11"/>
      <c r="O51" s="75">
        <v>57580800</v>
      </c>
      <c r="P51" s="11"/>
      <c r="Q51" s="75">
        <v>252250</v>
      </c>
      <c r="R51" s="11"/>
      <c r="S51" s="75">
        <v>51193679</v>
      </c>
      <c r="T51" s="11"/>
      <c r="U51" s="75">
        <v>55197664</v>
      </c>
      <c r="V51" s="11"/>
      <c r="W51" s="75">
        <f t="shared" si="1"/>
        <v>164224393</v>
      </c>
      <c r="X51" s="11"/>
      <c r="Y51" s="75">
        <v>0</v>
      </c>
      <c r="Z51" s="11"/>
      <c r="AA51" s="75">
        <f>(M51-Y51)</f>
        <v>164224393</v>
      </c>
      <c r="AB51" s="11"/>
      <c r="AC51" s="98">
        <f t="shared" si="2"/>
        <v>6446.2393232846598</v>
      </c>
      <c r="AD51" s="11"/>
      <c r="AE51" s="114">
        <v>25476</v>
      </c>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row>
    <row r="52" spans="1:70" ht="8.85" customHeight="1" x14ac:dyDescent="0.25">
      <c r="A52" s="30">
        <v>33</v>
      </c>
      <c r="B52" s="31"/>
      <c r="C52" s="11" t="s">
        <v>121</v>
      </c>
      <c r="D52" s="30"/>
      <c r="E52" s="75">
        <v>41749747</v>
      </c>
      <c r="F52" s="11"/>
      <c r="G52" s="75">
        <v>10000000</v>
      </c>
      <c r="H52" s="11"/>
      <c r="I52" s="75">
        <v>57212385</v>
      </c>
      <c r="J52" s="11"/>
      <c r="K52" s="75">
        <v>0</v>
      </c>
      <c r="L52" s="11"/>
      <c r="M52" s="75">
        <f t="shared" si="0"/>
        <v>108962132</v>
      </c>
      <c r="N52" s="11"/>
      <c r="O52" s="75">
        <v>42608582</v>
      </c>
      <c r="P52" s="11"/>
      <c r="Q52" s="75">
        <v>0</v>
      </c>
      <c r="R52" s="11"/>
      <c r="S52" s="75">
        <v>46443909</v>
      </c>
      <c r="T52" s="11"/>
      <c r="U52" s="75">
        <v>19909641</v>
      </c>
      <c r="V52" s="11"/>
      <c r="W52" s="75">
        <f t="shared" si="1"/>
        <v>108962132</v>
      </c>
      <c r="X52" s="11"/>
      <c r="Y52" s="75">
        <v>3031150</v>
      </c>
      <c r="Z52" s="11"/>
      <c r="AA52" s="75">
        <f>(M52-Y52)</f>
        <v>105930982</v>
      </c>
      <c r="AB52" s="11"/>
      <c r="AC52" s="98">
        <f t="shared" si="2"/>
        <v>4332.0239643397535</v>
      </c>
      <c r="AD52" s="11"/>
      <c r="AE52" s="114">
        <v>24453</v>
      </c>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row>
    <row r="53" spans="1:70" ht="8.85" customHeight="1" x14ac:dyDescent="0.25">
      <c r="A53" s="30">
        <v>34</v>
      </c>
      <c r="B53" s="31"/>
      <c r="C53" s="11" t="s">
        <v>122</v>
      </c>
      <c r="D53" s="30"/>
      <c r="E53" s="75">
        <v>678909389</v>
      </c>
      <c r="F53" s="11"/>
      <c r="G53" s="75">
        <v>0</v>
      </c>
      <c r="H53" s="11"/>
      <c r="I53" s="75">
        <v>209018572</v>
      </c>
      <c r="J53" s="11"/>
      <c r="K53" s="75">
        <v>0</v>
      </c>
      <c r="L53" s="11"/>
      <c r="M53" s="75">
        <f t="shared" si="0"/>
        <v>887927961</v>
      </c>
      <c r="N53" s="11"/>
      <c r="O53" s="75">
        <v>241823164</v>
      </c>
      <c r="P53" s="11"/>
      <c r="Q53" s="75">
        <v>0</v>
      </c>
      <c r="R53" s="11"/>
      <c r="S53" s="75">
        <v>248773018</v>
      </c>
      <c r="T53" s="11"/>
      <c r="U53" s="75">
        <v>397331779</v>
      </c>
      <c r="V53" s="11"/>
      <c r="W53" s="75">
        <f t="shared" si="1"/>
        <v>887927961</v>
      </c>
      <c r="X53" s="11"/>
      <c r="Y53" s="75">
        <v>0</v>
      </c>
      <c r="Z53" s="11"/>
      <c r="AA53" s="75">
        <f>(M53-Y53)</f>
        <v>887927961</v>
      </c>
      <c r="AB53" s="11"/>
      <c r="AC53" s="98">
        <f t="shared" si="2"/>
        <v>9680.6432589782162</v>
      </c>
      <c r="AD53" s="11"/>
      <c r="AE53" s="114">
        <v>91722</v>
      </c>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row>
    <row r="54" spans="1:70" ht="8.85" customHeight="1" x14ac:dyDescent="0.25">
      <c r="A54" s="30">
        <v>35</v>
      </c>
      <c r="B54" s="31"/>
      <c r="C54" s="11" t="s">
        <v>123</v>
      </c>
      <c r="D54" s="30"/>
      <c r="E54" s="75">
        <v>1289095054</v>
      </c>
      <c r="F54" s="11"/>
      <c r="G54" s="75">
        <v>1875000</v>
      </c>
      <c r="H54" s="11"/>
      <c r="I54" s="75">
        <v>1366659292</v>
      </c>
      <c r="J54" s="11"/>
      <c r="K54" s="75">
        <v>0</v>
      </c>
      <c r="L54" s="11"/>
      <c r="M54" s="75">
        <f t="shared" si="0"/>
        <v>2657629346</v>
      </c>
      <c r="N54" s="11"/>
      <c r="O54" s="75">
        <v>1109938982</v>
      </c>
      <c r="P54" s="11"/>
      <c r="Q54" s="75">
        <v>187484732</v>
      </c>
      <c r="R54" s="11"/>
      <c r="S54" s="75">
        <v>1107786910</v>
      </c>
      <c r="T54" s="11"/>
      <c r="U54" s="75">
        <v>252418722</v>
      </c>
      <c r="V54" s="11"/>
      <c r="W54" s="75">
        <f t="shared" si="1"/>
        <v>2657629346</v>
      </c>
      <c r="X54" s="11"/>
      <c r="Y54" s="75">
        <v>0</v>
      </c>
      <c r="Z54" s="11"/>
      <c r="AA54" s="75">
        <f>(M54-Y54)</f>
        <v>2657629346</v>
      </c>
      <c r="AB54" s="11"/>
      <c r="AC54" s="98">
        <f t="shared" si="2"/>
        <v>5858.6095787737968</v>
      </c>
      <c r="AD54" s="11"/>
      <c r="AE54" s="114">
        <v>453628</v>
      </c>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row>
    <row r="55" spans="1:70" ht="8.85" customHeight="1" x14ac:dyDescent="0.25">
      <c r="A55" s="39"/>
      <c r="B55" s="31"/>
      <c r="C55" s="11"/>
      <c r="D55" s="30"/>
      <c r="E55" s="11"/>
      <c r="F55" s="11"/>
      <c r="G55" s="11"/>
      <c r="H55" s="11"/>
      <c r="I55" s="11"/>
      <c r="J55" s="11"/>
      <c r="K55" s="11"/>
      <c r="L55" s="11"/>
      <c r="M55" s="11"/>
      <c r="N55" s="11"/>
      <c r="O55" s="11"/>
      <c r="P55" s="11"/>
      <c r="Q55" s="11"/>
      <c r="R55" s="11"/>
      <c r="S55" s="11"/>
      <c r="T55" s="11"/>
      <c r="U55" s="11"/>
      <c r="V55" s="11"/>
      <c r="W55" s="11"/>
      <c r="X55" s="11"/>
      <c r="Y55" s="11"/>
      <c r="Z55" s="11"/>
      <c r="AA55" s="11"/>
      <c r="AB55" s="11"/>
      <c r="AC55" s="99"/>
      <c r="AD55" s="11"/>
      <c r="AE55" s="1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row>
    <row r="56" spans="1:70" ht="8.85" customHeight="1" x14ac:dyDescent="0.25">
      <c r="A56" s="30">
        <v>36</v>
      </c>
      <c r="B56" s="31"/>
      <c r="C56" s="11" t="s">
        <v>124</v>
      </c>
      <c r="D56" s="30"/>
      <c r="E56" s="75">
        <v>39395045</v>
      </c>
      <c r="F56" s="11"/>
      <c r="G56" s="75">
        <v>750000</v>
      </c>
      <c r="H56" s="11"/>
      <c r="I56" s="75">
        <v>76614367</v>
      </c>
      <c r="J56" s="11"/>
      <c r="K56" s="75">
        <v>0</v>
      </c>
      <c r="L56" s="11"/>
      <c r="M56" s="75">
        <f t="shared" si="0"/>
        <v>116759412</v>
      </c>
      <c r="N56" s="11"/>
      <c r="O56" s="75">
        <v>55308302</v>
      </c>
      <c r="P56" s="11"/>
      <c r="Q56" s="75">
        <v>0</v>
      </c>
      <c r="R56" s="11"/>
      <c r="S56" s="75">
        <v>23928867</v>
      </c>
      <c r="T56" s="11"/>
      <c r="U56" s="75">
        <v>37522243</v>
      </c>
      <c r="V56" s="11"/>
      <c r="W56" s="75">
        <f t="shared" si="1"/>
        <v>116759412</v>
      </c>
      <c r="X56" s="11"/>
      <c r="Y56" s="75">
        <v>4405</v>
      </c>
      <c r="Z56" s="11"/>
      <c r="AA56" s="75">
        <f>(M56-Y56)</f>
        <v>116755007</v>
      </c>
      <c r="AB56" s="11"/>
      <c r="AC56" s="98">
        <f t="shared" si="2"/>
        <v>5346.6596602097361</v>
      </c>
      <c r="AD56" s="11"/>
      <c r="AE56" s="114">
        <v>21837</v>
      </c>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row>
    <row r="57" spans="1:70" ht="8.85" customHeight="1" x14ac:dyDescent="0.25">
      <c r="A57" s="30">
        <v>37</v>
      </c>
      <c r="B57" s="31"/>
      <c r="C57" s="11" t="s">
        <v>125</v>
      </c>
      <c r="D57" s="30"/>
      <c r="E57" s="75">
        <v>12645590</v>
      </c>
      <c r="F57" s="11"/>
      <c r="G57" s="75">
        <v>0</v>
      </c>
      <c r="H57" s="11"/>
      <c r="I57" s="75">
        <v>15017685</v>
      </c>
      <c r="J57" s="11"/>
      <c r="K57" s="75">
        <v>0</v>
      </c>
      <c r="L57" s="11"/>
      <c r="M57" s="75">
        <f t="shared" si="0"/>
        <v>27663275</v>
      </c>
      <c r="N57" s="11"/>
      <c r="O57" s="75">
        <v>0</v>
      </c>
      <c r="P57" s="11"/>
      <c r="Q57" s="75">
        <v>0</v>
      </c>
      <c r="R57" s="11"/>
      <c r="S57" s="75">
        <v>20404722</v>
      </c>
      <c r="T57" s="11"/>
      <c r="U57" s="75">
        <v>7258553</v>
      </c>
      <c r="V57" s="11"/>
      <c r="W57" s="75">
        <f t="shared" si="1"/>
        <v>27663275</v>
      </c>
      <c r="X57" s="11"/>
      <c r="Y57" s="75">
        <v>0</v>
      </c>
      <c r="Z57" s="11"/>
      <c r="AA57" s="75">
        <f>(M57-Y57)</f>
        <v>27663275</v>
      </c>
      <c r="AB57" s="11"/>
      <c r="AC57" s="98">
        <f t="shared" si="2"/>
        <v>1792.9402424006742</v>
      </c>
      <c r="AD57" s="11"/>
      <c r="AE57" s="114">
        <v>15429</v>
      </c>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row>
    <row r="58" spans="1:70" ht="8.85" customHeight="1" x14ac:dyDescent="0.25">
      <c r="A58" s="30">
        <v>38</v>
      </c>
      <c r="B58" s="31"/>
      <c r="C58" s="11" t="s">
        <v>126</v>
      </c>
      <c r="D58" s="30"/>
      <c r="E58" s="75">
        <v>181360485</v>
      </c>
      <c r="F58" s="11"/>
      <c r="G58" s="75">
        <v>0</v>
      </c>
      <c r="H58" s="11"/>
      <c r="I58" s="75">
        <v>111994910</v>
      </c>
      <c r="J58" s="11"/>
      <c r="K58" s="75">
        <v>0</v>
      </c>
      <c r="L58" s="11"/>
      <c r="M58" s="75">
        <f t="shared" si="0"/>
        <v>293355395</v>
      </c>
      <c r="N58" s="11"/>
      <c r="O58" s="75">
        <v>132459869</v>
      </c>
      <c r="P58" s="11"/>
      <c r="Q58" s="75">
        <v>0</v>
      </c>
      <c r="R58" s="11"/>
      <c r="S58" s="75">
        <v>40375544</v>
      </c>
      <c r="T58" s="11"/>
      <c r="U58" s="75">
        <v>120519982</v>
      </c>
      <c r="V58" s="11"/>
      <c r="W58" s="75">
        <f t="shared" si="1"/>
        <v>293355395</v>
      </c>
      <c r="X58" s="11"/>
      <c r="Y58" s="75">
        <v>0</v>
      </c>
      <c r="Z58" s="11"/>
      <c r="AA58" s="75">
        <f>(M58-Y58)</f>
        <v>293355395</v>
      </c>
      <c r="AB58" s="11"/>
      <c r="AC58" s="98">
        <f t="shared" si="2"/>
        <v>10655.457302676983</v>
      </c>
      <c r="AD58" s="11"/>
      <c r="AE58" s="114">
        <v>27531</v>
      </c>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row>
    <row r="59" spans="1:70" ht="8.85" customHeight="1" x14ac:dyDescent="0.25">
      <c r="A59" s="41"/>
      <c r="B59" s="31"/>
      <c r="C59" s="11"/>
      <c r="D59" s="30"/>
      <c r="E59" s="76"/>
      <c r="F59" s="11"/>
      <c r="G59" s="76"/>
      <c r="H59" s="11"/>
      <c r="I59" s="76"/>
      <c r="J59" s="11"/>
      <c r="K59" s="76"/>
      <c r="L59" s="11"/>
      <c r="M59" s="76"/>
      <c r="N59" s="11"/>
      <c r="O59" s="76"/>
      <c r="P59" s="11"/>
      <c r="Q59" s="76"/>
      <c r="R59" s="11"/>
      <c r="S59" s="76"/>
      <c r="T59" s="11"/>
      <c r="U59" s="76"/>
      <c r="V59" s="11"/>
      <c r="W59" s="76"/>
      <c r="X59" s="11"/>
      <c r="Y59" s="76"/>
      <c r="Z59" s="11"/>
      <c r="AA59" s="76"/>
      <c r="AB59" s="11"/>
      <c r="AC59" s="100"/>
      <c r="AD59" s="11"/>
      <c r="AE59" s="115"/>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row>
    <row r="60" spans="1:70" ht="8.85" customHeight="1" x14ac:dyDescent="0.25">
      <c r="A60" s="54"/>
      <c r="B60" s="31"/>
      <c r="C60" s="11"/>
      <c r="D60" s="30"/>
      <c r="E60" s="80"/>
      <c r="F60" s="11"/>
      <c r="G60" s="80"/>
      <c r="H60" s="11"/>
      <c r="I60" s="80"/>
      <c r="J60" s="11"/>
      <c r="K60" s="80"/>
      <c r="L60" s="11"/>
      <c r="M60" s="80"/>
      <c r="N60" s="11"/>
      <c r="O60" s="80"/>
      <c r="P60" s="11"/>
      <c r="Q60" s="80"/>
      <c r="R60" s="11"/>
      <c r="S60" s="80"/>
      <c r="T60" s="11"/>
      <c r="U60" s="80"/>
      <c r="V60" s="11"/>
      <c r="W60" s="80"/>
      <c r="X60" s="11"/>
      <c r="Y60" s="80"/>
      <c r="Z60" s="11"/>
      <c r="AA60" s="80"/>
      <c r="AB60" s="11"/>
      <c r="AC60" s="101"/>
      <c r="AD60" s="11"/>
      <c r="AE60" s="116"/>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row>
    <row r="61" spans="1:70" ht="8.85" customHeight="1" x14ac:dyDescent="0.25">
      <c r="A61" s="41">
        <f>A58</f>
        <v>38</v>
      </c>
      <c r="B61" s="31"/>
      <c r="C61" s="30" t="s">
        <v>68</v>
      </c>
      <c r="D61" s="30"/>
      <c r="E61" s="77">
        <f>SUM(E14:E58)</f>
        <v>10527482056</v>
      </c>
      <c r="F61" s="11"/>
      <c r="G61" s="77">
        <f>SUM(G14:G58)</f>
        <v>43024946</v>
      </c>
      <c r="H61" s="11"/>
      <c r="I61" s="77">
        <f>SUM(I14:I58)</f>
        <v>8682248822</v>
      </c>
      <c r="J61" s="11"/>
      <c r="K61" s="77">
        <f>SUM(K14:K58)</f>
        <v>212576296</v>
      </c>
      <c r="L61" s="11"/>
      <c r="M61" s="77">
        <f>SUM(E61:K61)</f>
        <v>19465332120</v>
      </c>
      <c r="N61" s="11"/>
      <c r="O61" s="77">
        <f>SUM(O14:O58)</f>
        <v>6474273527</v>
      </c>
      <c r="P61" s="11"/>
      <c r="Q61" s="77">
        <f>SUM(Q14:Q58)</f>
        <v>1107298528</v>
      </c>
      <c r="R61" s="11"/>
      <c r="S61" s="77">
        <f>SUM(S14:S58)</f>
        <v>7691156379</v>
      </c>
      <c r="T61" s="11"/>
      <c r="U61" s="77">
        <f>SUM(U14:U58)</f>
        <v>4192603686</v>
      </c>
      <c r="V61" s="11"/>
      <c r="W61" s="77">
        <f>SUM(W14:W58)</f>
        <v>19465332120</v>
      </c>
      <c r="X61" s="11"/>
      <c r="Y61" s="77">
        <f>SUM(Y14:Y58)</f>
        <v>73249246</v>
      </c>
      <c r="Z61" s="11"/>
      <c r="AA61" s="77">
        <f>SUM(AA14:AA58)</f>
        <v>19392082874</v>
      </c>
      <c r="AB61" s="11"/>
      <c r="AC61" s="102">
        <f>(AA61/AE61)</f>
        <v>7545.7542566284801</v>
      </c>
      <c r="AD61" s="11"/>
      <c r="AE61" s="103">
        <f>SUM(AE14:AE58)</f>
        <v>2569933</v>
      </c>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row>
    <row r="62" spans="1:70" ht="6.75" customHeight="1" x14ac:dyDescent="0.25">
      <c r="A62" s="11"/>
      <c r="B62" s="19"/>
      <c r="C62" s="11"/>
      <c r="D62" s="11"/>
      <c r="E62" s="74"/>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row>
    <row r="63" spans="1:70" ht="6.75" customHeight="1" x14ac:dyDescent="0.25">
      <c r="A63" s="11"/>
      <c r="B63" s="19"/>
      <c r="C63" s="11"/>
      <c r="D63" s="11"/>
      <c r="E63" s="75"/>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row>
    <row r="64" spans="1:70" ht="8.85" customHeight="1" x14ac:dyDescent="0.25">
      <c r="A64" s="11"/>
      <c r="B64" s="19"/>
      <c r="C64" s="11"/>
      <c r="D64" s="11"/>
      <c r="E64" s="75"/>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row>
    <row r="65" spans="1:70" ht="8.85" customHeight="1" x14ac:dyDescent="0.25">
      <c r="A65" s="11"/>
      <c r="B65" s="19"/>
      <c r="C65" s="11"/>
      <c r="D65" s="11"/>
      <c r="E65" s="75"/>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row>
    <row r="66" spans="1:70" ht="8.85" customHeight="1" x14ac:dyDescent="0.25">
      <c r="A66" s="11"/>
      <c r="B66" s="19"/>
      <c r="C66" s="11"/>
      <c r="D66" s="11"/>
      <c r="E66" s="75"/>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row>
    <row r="67" spans="1:70" ht="8.85" customHeight="1" x14ac:dyDescent="0.25">
      <c r="A67" s="11"/>
      <c r="B67" s="19"/>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row>
    <row r="68" spans="1:70" ht="8.85" customHeight="1" x14ac:dyDescent="0.25">
      <c r="A68" s="11"/>
      <c r="B68" s="19"/>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row>
    <row r="69" spans="1:70" ht="8.85" customHeight="1" x14ac:dyDescent="0.25">
      <c r="A69" s="11"/>
      <c r="B69" s="19"/>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row>
    <row r="70" spans="1:70" ht="8.85" customHeight="1" x14ac:dyDescent="0.25">
      <c r="A70" s="11"/>
      <c r="B70" s="19"/>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row>
    <row r="71" spans="1:70" ht="8.85" customHeight="1" x14ac:dyDescent="0.25">
      <c r="A71" s="11"/>
      <c r="B71" s="19"/>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row>
    <row r="72" spans="1:70" ht="8.85" customHeight="1" x14ac:dyDescent="0.25">
      <c r="A72" s="11"/>
      <c r="B72" s="19"/>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row>
    <row r="73" spans="1:70" ht="8.85" customHeight="1" x14ac:dyDescent="0.25">
      <c r="A73" s="11"/>
      <c r="B73" s="19"/>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row>
    <row r="74" spans="1:70" ht="8.85" customHeight="1" x14ac:dyDescent="0.25">
      <c r="A74" s="11"/>
      <c r="B74" s="19"/>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row>
    <row r="75" spans="1:70" s="15" customFormat="1" ht="10.5" customHeight="1" x14ac:dyDescent="0.25">
      <c r="A75" s="18" t="s">
        <v>691</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row>
    <row r="76" spans="1:70" s="15" customFormat="1" ht="10.5" customHeight="1" x14ac:dyDescent="0.25">
      <c r="A76" s="10"/>
      <c r="B76" s="10"/>
      <c r="C76" s="10"/>
      <c r="D76" s="10"/>
      <c r="E76" s="10"/>
      <c r="F76" s="10"/>
      <c r="G76" s="10"/>
      <c r="H76" s="10"/>
      <c r="I76" s="10"/>
      <c r="J76" s="10"/>
      <c r="K76" s="10"/>
      <c r="L76" s="10"/>
      <c r="M76" s="10"/>
      <c r="N76" s="85" t="s">
        <v>296</v>
      </c>
      <c r="O76" s="10"/>
      <c r="P76" s="10"/>
      <c r="Q76" s="10"/>
      <c r="R76" s="10"/>
      <c r="S76" s="10"/>
      <c r="T76" s="10"/>
      <c r="U76" s="10"/>
      <c r="V76" s="10"/>
      <c r="W76" s="10"/>
      <c r="X76" s="10"/>
      <c r="Y76" s="10"/>
      <c r="Z76" s="10"/>
      <c r="AA76" s="10"/>
      <c r="AB76" s="10"/>
      <c r="AC76" s="13" t="s">
        <v>670</v>
      </c>
      <c r="AD76" s="10"/>
      <c r="AE76" s="10"/>
    </row>
    <row r="77" spans="1:70" s="15" customFormat="1" ht="10.5" customHeight="1" x14ac:dyDescent="0.25">
      <c r="A77" s="10"/>
      <c r="B77" s="10"/>
      <c r="C77" s="10"/>
      <c r="D77" s="10"/>
      <c r="E77" s="10"/>
      <c r="F77" s="10"/>
      <c r="G77" s="10"/>
      <c r="H77" s="10"/>
      <c r="I77" s="10"/>
      <c r="J77" s="10"/>
      <c r="K77" s="10"/>
      <c r="L77" s="10"/>
      <c r="M77" s="10"/>
      <c r="N77" s="85" t="s">
        <v>671</v>
      </c>
      <c r="O77" s="10"/>
      <c r="P77" s="10"/>
      <c r="Q77" s="10"/>
      <c r="R77" s="10"/>
      <c r="S77" s="10"/>
      <c r="T77" s="10"/>
      <c r="U77" s="10"/>
      <c r="V77" s="10"/>
      <c r="W77" s="10"/>
      <c r="X77" s="10"/>
      <c r="Y77" s="10"/>
      <c r="Z77" s="10"/>
      <c r="AA77" s="10"/>
      <c r="AB77" s="10"/>
      <c r="AC77" s="13" t="s">
        <v>636</v>
      </c>
      <c r="AD77" s="10"/>
      <c r="AE77" s="10"/>
    </row>
    <row r="78" spans="1:70" s="15" customFormat="1" ht="10.5" customHeight="1" x14ac:dyDescent="0.25">
      <c r="A78" s="10"/>
      <c r="B78" s="10"/>
      <c r="C78" s="10"/>
      <c r="D78" s="10"/>
      <c r="E78" s="10"/>
      <c r="F78" s="10"/>
      <c r="G78" s="10"/>
      <c r="H78" s="10"/>
      <c r="I78" s="10"/>
      <c r="J78" s="10"/>
      <c r="K78" s="10"/>
      <c r="L78" s="10"/>
      <c r="M78" s="10"/>
      <c r="N78" s="89" t="s">
        <v>672</v>
      </c>
      <c r="O78" s="10"/>
      <c r="P78" s="10"/>
      <c r="Q78" s="10"/>
      <c r="R78" s="10"/>
      <c r="S78" s="10"/>
      <c r="T78" s="10"/>
      <c r="U78" s="10"/>
      <c r="V78" s="10"/>
      <c r="W78" s="10"/>
      <c r="X78" s="10"/>
      <c r="Y78" s="10"/>
      <c r="Z78" s="10"/>
      <c r="AA78" s="10"/>
      <c r="AB78" s="10"/>
      <c r="AC78" s="10"/>
      <c r="AD78" s="10"/>
      <c r="AE78" s="10"/>
    </row>
    <row r="79" spans="1:70" ht="6.75" customHeight="1" x14ac:dyDescent="0.25">
      <c r="A79" s="19"/>
      <c r="B79" s="19"/>
      <c r="C79" s="11"/>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row>
    <row r="80" spans="1:70" ht="6.75" customHeight="1" x14ac:dyDescent="0.25">
      <c r="A80" s="19"/>
      <c r="B80" s="19"/>
      <c r="C80" s="11"/>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row>
    <row r="81" spans="1:70" ht="9.6" customHeight="1" x14ac:dyDescent="0.25">
      <c r="A81" s="19"/>
      <c r="B81" s="19"/>
      <c r="C81" s="11"/>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row>
    <row r="82" spans="1:70" ht="9.6" customHeight="1" x14ac:dyDescent="0.25">
      <c r="A82" s="11"/>
      <c r="B82" s="11"/>
      <c r="C82" s="11"/>
      <c r="D82" s="11"/>
      <c r="E82" s="21" t="s">
        <v>673</v>
      </c>
      <c r="F82" s="21"/>
      <c r="G82" s="21"/>
      <c r="H82" s="21"/>
      <c r="I82" s="21"/>
      <c r="J82" s="21"/>
      <c r="K82" s="21"/>
      <c r="L82" s="21"/>
      <c r="M82" s="21"/>
      <c r="N82" s="11"/>
      <c r="O82" s="21" t="s">
        <v>674</v>
      </c>
      <c r="P82" s="21"/>
      <c r="Q82" s="21"/>
      <c r="R82" s="21"/>
      <c r="S82" s="21"/>
      <c r="T82" s="21"/>
      <c r="U82" s="21"/>
      <c r="V82" s="21"/>
      <c r="W82" s="21"/>
      <c r="X82" s="11"/>
      <c r="Y82" s="11"/>
      <c r="Z82" s="11"/>
      <c r="AA82" s="21" t="s">
        <v>675</v>
      </c>
      <c r="AB82" s="21"/>
      <c r="AC82" s="21"/>
      <c r="AD82" s="11"/>
      <c r="AE82" s="11"/>
    </row>
    <row r="83" spans="1:70" ht="8.4499999999999993"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1:70" ht="9.6" customHeight="1" x14ac:dyDescent="0.25">
      <c r="A84" s="11"/>
      <c r="B84" s="11"/>
      <c r="C84" s="11"/>
      <c r="D84" s="11"/>
      <c r="E84" s="25" t="s">
        <v>676</v>
      </c>
      <c r="F84" s="11"/>
      <c r="G84" s="11"/>
      <c r="H84" s="11"/>
      <c r="I84" s="25" t="s">
        <v>331</v>
      </c>
      <c r="J84" s="11"/>
      <c r="K84" s="11"/>
      <c r="L84" s="11"/>
      <c r="M84" s="11"/>
      <c r="N84" s="11"/>
      <c r="O84" s="11"/>
      <c r="P84" s="11"/>
      <c r="Q84" s="25" t="s">
        <v>677</v>
      </c>
      <c r="R84" s="11"/>
      <c r="S84" s="25" t="s">
        <v>331</v>
      </c>
      <c r="T84" s="11"/>
      <c r="U84" s="11"/>
      <c r="V84" s="11"/>
      <c r="W84" s="11"/>
      <c r="X84" s="11"/>
      <c r="Y84" s="11"/>
      <c r="Z84" s="11"/>
      <c r="AA84" s="11"/>
      <c r="AB84" s="11"/>
      <c r="AC84" s="11"/>
      <c r="AD84" s="11"/>
      <c r="AE84" s="11"/>
    </row>
    <row r="85" spans="1:70" ht="9.6" customHeight="1" x14ac:dyDescent="0.25">
      <c r="A85" s="11"/>
      <c r="B85" s="11"/>
      <c r="C85" s="11"/>
      <c r="D85" s="11"/>
      <c r="E85" s="25" t="s">
        <v>678</v>
      </c>
      <c r="F85" s="11"/>
      <c r="G85" s="25" t="s">
        <v>679</v>
      </c>
      <c r="H85" s="11"/>
      <c r="I85" s="25" t="s">
        <v>680</v>
      </c>
      <c r="J85" s="11"/>
      <c r="K85" s="25" t="s">
        <v>681</v>
      </c>
      <c r="L85" s="11"/>
      <c r="M85" s="11"/>
      <c r="N85" s="11"/>
      <c r="O85" s="11"/>
      <c r="P85" s="11"/>
      <c r="Q85" s="25" t="s">
        <v>682</v>
      </c>
      <c r="R85" s="11"/>
      <c r="S85" s="25" t="s">
        <v>64</v>
      </c>
      <c r="T85" s="11"/>
      <c r="U85" s="25" t="s">
        <v>73</v>
      </c>
      <c r="V85" s="11"/>
      <c r="W85" s="11"/>
      <c r="X85" s="11"/>
      <c r="Y85" s="25" t="s">
        <v>683</v>
      </c>
      <c r="Z85" s="11"/>
      <c r="AA85" s="11"/>
      <c r="AB85" s="11"/>
      <c r="AC85" s="11"/>
      <c r="AD85" s="11"/>
      <c r="AE85" s="11"/>
    </row>
    <row r="86" spans="1:70" ht="9.6" customHeight="1" x14ac:dyDescent="0.25">
      <c r="A86" s="27" t="s">
        <v>74</v>
      </c>
      <c r="B86" s="11"/>
      <c r="C86" s="27" t="s">
        <v>76</v>
      </c>
      <c r="D86" s="11"/>
      <c r="E86" s="29" t="s">
        <v>684</v>
      </c>
      <c r="F86" s="11"/>
      <c r="G86" s="27" t="s">
        <v>685</v>
      </c>
      <c r="H86" s="11"/>
      <c r="I86" s="27" t="s">
        <v>686</v>
      </c>
      <c r="J86" s="11"/>
      <c r="K86" s="27" t="s">
        <v>687</v>
      </c>
      <c r="L86" s="11"/>
      <c r="M86" s="27" t="s">
        <v>68</v>
      </c>
      <c r="N86" s="11"/>
      <c r="O86" s="27" t="s">
        <v>381</v>
      </c>
      <c r="P86" s="11"/>
      <c r="Q86" s="27" t="s">
        <v>612</v>
      </c>
      <c r="R86" s="11"/>
      <c r="S86" s="27" t="s">
        <v>72</v>
      </c>
      <c r="T86" s="11"/>
      <c r="U86" s="96" t="s">
        <v>688</v>
      </c>
      <c r="V86" s="11"/>
      <c r="W86" s="27" t="s">
        <v>68</v>
      </c>
      <c r="X86" s="11"/>
      <c r="Y86" s="27" t="s">
        <v>689</v>
      </c>
      <c r="Z86" s="11"/>
      <c r="AA86" s="27" t="s">
        <v>77</v>
      </c>
      <c r="AB86" s="11"/>
      <c r="AC86" s="27" t="s">
        <v>438</v>
      </c>
      <c r="AD86" s="11"/>
      <c r="AE86" s="29" t="s">
        <v>690</v>
      </c>
    </row>
    <row r="87" spans="1:70" ht="8.85" customHeight="1" x14ac:dyDescent="0.25">
      <c r="A87" s="11"/>
      <c r="B87" s="19"/>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row>
    <row r="88" spans="1:70" ht="8.85" customHeight="1" x14ac:dyDescent="0.25">
      <c r="A88" s="30"/>
      <c r="B88" s="30" t="s">
        <v>130</v>
      </c>
      <c r="C88" s="30"/>
      <c r="D88" s="30"/>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1:70" ht="8.85" customHeight="1" x14ac:dyDescent="0.25">
      <c r="A89" s="30">
        <v>1</v>
      </c>
      <c r="B89" s="31"/>
      <c r="C89" s="30" t="s">
        <v>131</v>
      </c>
      <c r="D89" s="30"/>
      <c r="E89" s="74">
        <v>31022542</v>
      </c>
      <c r="F89" s="11"/>
      <c r="G89" s="74">
        <v>0</v>
      </c>
      <c r="H89" s="11"/>
      <c r="I89" s="74">
        <v>68149223</v>
      </c>
      <c r="J89" s="11"/>
      <c r="K89" s="74">
        <v>0</v>
      </c>
      <c r="L89" s="11"/>
      <c r="M89" s="74">
        <f t="shared" ref="M89:M147" si="4">(E89+G89+I89+K89)</f>
        <v>99171765</v>
      </c>
      <c r="N89" s="11"/>
      <c r="O89" s="74">
        <v>71883327</v>
      </c>
      <c r="P89" s="11"/>
      <c r="Q89" s="74">
        <v>0</v>
      </c>
      <c r="R89" s="11"/>
      <c r="S89" s="74">
        <v>27288438</v>
      </c>
      <c r="T89" s="11"/>
      <c r="U89" s="74">
        <v>0</v>
      </c>
      <c r="V89" s="11"/>
      <c r="W89" s="74">
        <f t="shared" ref="W89:W147" si="5">(O89+Q89+S89+U89)</f>
        <v>99171765</v>
      </c>
      <c r="X89" s="11"/>
      <c r="Y89" s="74">
        <v>0</v>
      </c>
      <c r="Z89" s="11"/>
      <c r="AA89" s="74">
        <f t="shared" ref="AA89:AA111" si="6">(M89-Y89)</f>
        <v>99171765</v>
      </c>
      <c r="AB89" s="11"/>
      <c r="AC89" s="97">
        <f t="shared" ref="AC89:AC147" si="7">(AA89/AE89)</f>
        <v>2975.4504950495048</v>
      </c>
      <c r="AD89" s="11"/>
      <c r="AE89" s="114">
        <v>33330</v>
      </c>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row>
    <row r="90" spans="1:70" ht="8.85" customHeight="1" x14ac:dyDescent="0.25">
      <c r="A90" s="30">
        <v>2</v>
      </c>
      <c r="B90" s="31"/>
      <c r="C90" s="30" t="s">
        <v>132</v>
      </c>
      <c r="D90" s="30"/>
      <c r="E90" s="75">
        <v>219569388</v>
      </c>
      <c r="F90" s="11"/>
      <c r="G90" s="75">
        <v>0</v>
      </c>
      <c r="H90" s="11"/>
      <c r="I90" s="75">
        <v>220801207</v>
      </c>
      <c r="J90" s="11"/>
      <c r="K90" s="75">
        <v>0</v>
      </c>
      <c r="L90" s="11"/>
      <c r="M90" s="75">
        <f t="shared" si="4"/>
        <v>440370595</v>
      </c>
      <c r="N90" s="11"/>
      <c r="O90" s="75">
        <v>310464705</v>
      </c>
      <c r="P90" s="11"/>
      <c r="Q90" s="75">
        <v>0</v>
      </c>
      <c r="R90" s="11"/>
      <c r="S90" s="75">
        <v>129905890</v>
      </c>
      <c r="T90" s="11"/>
      <c r="U90" s="75">
        <v>0</v>
      </c>
      <c r="V90" s="11"/>
      <c r="W90" s="75">
        <f t="shared" si="5"/>
        <v>440370595</v>
      </c>
      <c r="X90" s="11"/>
      <c r="Y90" s="75">
        <v>0</v>
      </c>
      <c r="Z90" s="11"/>
      <c r="AA90" s="75">
        <f t="shared" si="6"/>
        <v>440370595</v>
      </c>
      <c r="AB90" s="11"/>
      <c r="AC90" s="98">
        <f t="shared" si="7"/>
        <v>4165.6396443267276</v>
      </c>
      <c r="AD90" s="11"/>
      <c r="AE90" s="114">
        <v>105715</v>
      </c>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row>
    <row r="91" spans="1:70" ht="8.85" customHeight="1" x14ac:dyDescent="0.25">
      <c r="A91" s="30">
        <v>3</v>
      </c>
      <c r="B91" s="31"/>
      <c r="C91" s="30" t="s">
        <v>133</v>
      </c>
      <c r="D91" s="30"/>
      <c r="E91" s="75">
        <v>18370340</v>
      </c>
      <c r="F91" s="11"/>
      <c r="G91" s="75">
        <v>3750000</v>
      </c>
      <c r="H91" s="11"/>
      <c r="I91" s="75">
        <v>29956848</v>
      </c>
      <c r="J91" s="11"/>
      <c r="K91" s="75">
        <v>0</v>
      </c>
      <c r="L91" s="11"/>
      <c r="M91" s="75">
        <f t="shared" si="4"/>
        <v>52077188</v>
      </c>
      <c r="N91" s="11"/>
      <c r="O91" s="75">
        <v>31040540</v>
      </c>
      <c r="P91" s="11"/>
      <c r="Q91" s="75">
        <v>0</v>
      </c>
      <c r="R91" s="11"/>
      <c r="S91" s="75">
        <v>6474830</v>
      </c>
      <c r="T91" s="11"/>
      <c r="U91" s="75">
        <v>14561818</v>
      </c>
      <c r="V91" s="11"/>
      <c r="W91" s="75">
        <f t="shared" si="5"/>
        <v>52077188</v>
      </c>
      <c r="X91" s="11"/>
      <c r="Y91" s="75">
        <v>0</v>
      </c>
      <c r="Z91" s="11"/>
      <c r="AA91" s="75">
        <f t="shared" si="6"/>
        <v>52077188</v>
      </c>
      <c r="AB91" s="11"/>
      <c r="AC91" s="98">
        <f t="shared" si="7"/>
        <v>3346.6479018057967</v>
      </c>
      <c r="AD91" s="11"/>
      <c r="AE91" s="114">
        <v>15561</v>
      </c>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row>
    <row r="92" spans="1:70" ht="8.85" customHeight="1" x14ac:dyDescent="0.25">
      <c r="A92" s="30">
        <v>4</v>
      </c>
      <c r="B92" s="31"/>
      <c r="C92" s="30" t="s">
        <v>134</v>
      </c>
      <c r="D92" s="30"/>
      <c r="E92" s="75">
        <v>5527897</v>
      </c>
      <c r="F92" s="11"/>
      <c r="G92" s="75">
        <v>0</v>
      </c>
      <c r="H92" s="11"/>
      <c r="I92" s="75">
        <v>21373862</v>
      </c>
      <c r="J92" s="11"/>
      <c r="K92" s="75">
        <v>0</v>
      </c>
      <c r="L92" s="11"/>
      <c r="M92" s="75">
        <f t="shared" si="4"/>
        <v>26901759</v>
      </c>
      <c r="N92" s="11"/>
      <c r="O92" s="75">
        <v>23628878</v>
      </c>
      <c r="P92" s="11"/>
      <c r="Q92" s="75">
        <v>0</v>
      </c>
      <c r="R92" s="11"/>
      <c r="S92" s="75">
        <v>1231195</v>
      </c>
      <c r="T92" s="11"/>
      <c r="U92" s="75">
        <v>2041686</v>
      </c>
      <c r="V92" s="11"/>
      <c r="W92" s="75">
        <f t="shared" si="5"/>
        <v>26901759</v>
      </c>
      <c r="X92" s="11"/>
      <c r="Y92" s="75">
        <v>0</v>
      </c>
      <c r="Z92" s="11"/>
      <c r="AA92" s="75">
        <f t="shared" si="6"/>
        <v>26901759</v>
      </c>
      <c r="AB92" s="11"/>
      <c r="AC92" s="98">
        <f t="shared" si="7"/>
        <v>2092.5450373366521</v>
      </c>
      <c r="AD92" s="11"/>
      <c r="AE92" s="114">
        <v>12856</v>
      </c>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row>
    <row r="93" spans="1:70" ht="8.85" customHeight="1" x14ac:dyDescent="0.25">
      <c r="A93" s="30">
        <v>5</v>
      </c>
      <c r="B93" s="31"/>
      <c r="C93" s="30" t="s">
        <v>135</v>
      </c>
      <c r="D93" s="30"/>
      <c r="E93" s="75">
        <v>25352755</v>
      </c>
      <c r="F93" s="11"/>
      <c r="G93" s="75">
        <v>0</v>
      </c>
      <c r="H93" s="11"/>
      <c r="I93" s="75">
        <v>83470383</v>
      </c>
      <c r="J93" s="11"/>
      <c r="K93" s="75">
        <v>0</v>
      </c>
      <c r="L93" s="11"/>
      <c r="M93" s="75">
        <f t="shared" si="4"/>
        <v>108823138</v>
      </c>
      <c r="N93" s="11"/>
      <c r="O93" s="75">
        <v>73755001</v>
      </c>
      <c r="P93" s="11"/>
      <c r="Q93" s="75">
        <v>0</v>
      </c>
      <c r="R93" s="11"/>
      <c r="S93" s="75">
        <v>22164027</v>
      </c>
      <c r="T93" s="11"/>
      <c r="U93" s="75">
        <v>12904110</v>
      </c>
      <c r="V93" s="11"/>
      <c r="W93" s="75">
        <f t="shared" si="5"/>
        <v>108823138</v>
      </c>
      <c r="X93" s="11"/>
      <c r="Y93" s="75">
        <v>0</v>
      </c>
      <c r="Z93" s="11"/>
      <c r="AA93" s="75">
        <f t="shared" si="6"/>
        <v>108823138</v>
      </c>
      <c r="AB93" s="11"/>
      <c r="AC93" s="98">
        <f t="shared" si="7"/>
        <v>3385.9097075295581</v>
      </c>
      <c r="AD93" s="11"/>
      <c r="AE93" s="114">
        <v>32140</v>
      </c>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row>
    <row r="94" spans="1:70" ht="8.85" customHeight="1" x14ac:dyDescent="0.25">
      <c r="A94" s="39"/>
      <c r="B94" s="31"/>
      <c r="C94" s="30"/>
      <c r="D94" s="30"/>
      <c r="E94" s="11"/>
      <c r="F94" s="11"/>
      <c r="G94" s="11"/>
      <c r="H94" s="11"/>
      <c r="I94" s="11"/>
      <c r="J94" s="11"/>
      <c r="K94" s="11"/>
      <c r="L94" s="11"/>
      <c r="M94" s="11"/>
      <c r="N94" s="11"/>
      <c r="O94" s="11"/>
      <c r="P94" s="11"/>
      <c r="Q94" s="11"/>
      <c r="R94" s="11"/>
      <c r="S94" s="11"/>
      <c r="T94" s="11"/>
      <c r="U94" s="11"/>
      <c r="V94" s="11"/>
      <c r="W94" s="11"/>
      <c r="X94" s="11"/>
      <c r="Y94" s="11"/>
      <c r="Z94" s="11"/>
      <c r="AA94" s="11"/>
      <c r="AB94" s="11"/>
      <c r="AC94" s="54"/>
      <c r="AD94" s="11"/>
      <c r="AE94" s="1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row>
    <row r="95" spans="1:70" ht="8.85" customHeight="1" x14ac:dyDescent="0.25">
      <c r="A95" s="30">
        <v>6</v>
      </c>
      <c r="B95" s="31"/>
      <c r="C95" s="30" t="s">
        <v>136</v>
      </c>
      <c r="D95" s="30"/>
      <c r="E95" s="75">
        <v>24253601</v>
      </c>
      <c r="F95" s="11"/>
      <c r="G95" s="75">
        <v>0</v>
      </c>
      <c r="H95" s="11"/>
      <c r="I95" s="75">
        <v>27036511</v>
      </c>
      <c r="J95" s="11"/>
      <c r="K95" s="75">
        <v>0</v>
      </c>
      <c r="L95" s="11"/>
      <c r="M95" s="75">
        <f t="shared" si="4"/>
        <v>51290112</v>
      </c>
      <c r="N95" s="11"/>
      <c r="O95" s="75">
        <v>29899349</v>
      </c>
      <c r="P95" s="11"/>
      <c r="Q95" s="75">
        <v>0</v>
      </c>
      <c r="R95" s="11"/>
      <c r="S95" s="75">
        <v>19129493</v>
      </c>
      <c r="T95" s="11"/>
      <c r="U95" s="75">
        <v>2261270</v>
      </c>
      <c r="V95" s="11"/>
      <c r="W95" s="75">
        <f t="shared" si="5"/>
        <v>51290112</v>
      </c>
      <c r="X95" s="11"/>
      <c r="Y95" s="75">
        <v>0</v>
      </c>
      <c r="Z95" s="11"/>
      <c r="AA95" s="75">
        <f t="shared" si="6"/>
        <v>51290112</v>
      </c>
      <c r="AB95" s="11"/>
      <c r="AC95" s="98">
        <f t="shared" si="7"/>
        <v>3333.1239927216011</v>
      </c>
      <c r="AD95" s="11"/>
      <c r="AE95" s="114">
        <v>15388</v>
      </c>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row>
    <row r="96" spans="1:70" ht="8.85" customHeight="1" x14ac:dyDescent="0.25">
      <c r="A96" s="30">
        <v>7</v>
      </c>
      <c r="B96" s="31"/>
      <c r="C96" s="30" t="s">
        <v>137</v>
      </c>
      <c r="D96" s="30"/>
      <c r="E96" s="75">
        <v>1183582975</v>
      </c>
      <c r="F96" s="11"/>
      <c r="G96" s="75">
        <v>0</v>
      </c>
      <c r="H96" s="11"/>
      <c r="I96" s="75">
        <v>1242862235</v>
      </c>
      <c r="J96" s="11"/>
      <c r="K96" s="75">
        <v>0</v>
      </c>
      <c r="L96" s="11"/>
      <c r="M96" s="75">
        <f t="shared" si="4"/>
        <v>2426445210</v>
      </c>
      <c r="N96" s="11"/>
      <c r="O96" s="75">
        <v>1138379450</v>
      </c>
      <c r="P96" s="11"/>
      <c r="Q96" s="75">
        <v>126597966</v>
      </c>
      <c r="R96" s="11"/>
      <c r="S96" s="75">
        <v>829074602</v>
      </c>
      <c r="T96" s="11"/>
      <c r="U96" s="75">
        <v>332393192</v>
      </c>
      <c r="V96" s="11"/>
      <c r="W96" s="75">
        <f t="shared" si="5"/>
        <v>2426445210</v>
      </c>
      <c r="X96" s="11"/>
      <c r="Y96" s="75">
        <v>0</v>
      </c>
      <c r="Z96" s="11"/>
      <c r="AA96" s="75">
        <f t="shared" si="6"/>
        <v>2426445210</v>
      </c>
      <c r="AB96" s="11"/>
      <c r="AC96" s="98">
        <f t="shared" si="7"/>
        <v>10251.531363676693</v>
      </c>
      <c r="AD96" s="11"/>
      <c r="AE96" s="114">
        <v>236691</v>
      </c>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row>
    <row r="97" spans="1:70" ht="8.85" customHeight="1" x14ac:dyDescent="0.25">
      <c r="A97" s="30">
        <v>8</v>
      </c>
      <c r="B97" s="31"/>
      <c r="C97" s="30" t="s">
        <v>138</v>
      </c>
      <c r="D97" s="30"/>
      <c r="E97" s="75">
        <v>94425409</v>
      </c>
      <c r="F97" s="11"/>
      <c r="G97" s="75">
        <v>0</v>
      </c>
      <c r="H97" s="11"/>
      <c r="I97" s="75">
        <v>127715919</v>
      </c>
      <c r="J97" s="11"/>
      <c r="K97" s="75">
        <v>0</v>
      </c>
      <c r="L97" s="11"/>
      <c r="M97" s="75">
        <f t="shared" si="4"/>
        <v>222141328</v>
      </c>
      <c r="N97" s="11"/>
      <c r="O97" s="75">
        <v>196738370</v>
      </c>
      <c r="P97" s="11"/>
      <c r="Q97" s="75">
        <v>4357501</v>
      </c>
      <c r="R97" s="11"/>
      <c r="S97" s="75">
        <v>21045457</v>
      </c>
      <c r="T97" s="11"/>
      <c r="U97" s="75">
        <v>0</v>
      </c>
      <c r="V97" s="11"/>
      <c r="W97" s="75">
        <f t="shared" si="5"/>
        <v>222141328</v>
      </c>
      <c r="X97" s="11"/>
      <c r="Y97" s="75">
        <v>0</v>
      </c>
      <c r="Z97" s="11"/>
      <c r="AA97" s="75">
        <f t="shared" si="6"/>
        <v>222141328</v>
      </c>
      <c r="AB97" s="11"/>
      <c r="AC97" s="98">
        <f t="shared" si="7"/>
        <v>2969.4465639161062</v>
      </c>
      <c r="AD97" s="11"/>
      <c r="AE97" s="114">
        <v>74809</v>
      </c>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row>
    <row r="98" spans="1:70" ht="8.85" customHeight="1" x14ac:dyDescent="0.25">
      <c r="A98" s="30">
        <v>9</v>
      </c>
      <c r="B98" s="31"/>
      <c r="C98" s="30" t="s">
        <v>139</v>
      </c>
      <c r="D98" s="30"/>
      <c r="E98" s="75">
        <v>5595050</v>
      </c>
      <c r="F98" s="11"/>
      <c r="G98" s="75">
        <v>0</v>
      </c>
      <c r="H98" s="11"/>
      <c r="I98" s="75">
        <v>12792120</v>
      </c>
      <c r="J98" s="11"/>
      <c r="K98" s="75">
        <v>0</v>
      </c>
      <c r="L98" s="11"/>
      <c r="M98" s="75">
        <f t="shared" si="4"/>
        <v>18387170</v>
      </c>
      <c r="N98" s="11"/>
      <c r="O98" s="75">
        <v>9367336</v>
      </c>
      <c r="P98" s="11"/>
      <c r="Q98" s="75">
        <v>0</v>
      </c>
      <c r="R98" s="11"/>
      <c r="S98" s="75">
        <v>8097537</v>
      </c>
      <c r="T98" s="11"/>
      <c r="U98" s="75">
        <v>922297</v>
      </c>
      <c r="V98" s="11"/>
      <c r="W98" s="75">
        <f t="shared" si="5"/>
        <v>18387170</v>
      </c>
      <c r="X98" s="11"/>
      <c r="Y98" s="75">
        <v>0</v>
      </c>
      <c r="Z98" s="11"/>
      <c r="AA98" s="75">
        <f t="shared" si="6"/>
        <v>18387170</v>
      </c>
      <c r="AB98" s="11"/>
      <c r="AC98" s="98">
        <f t="shared" si="7"/>
        <v>3952.5300945829749</v>
      </c>
      <c r="AD98" s="11"/>
      <c r="AE98" s="114">
        <v>4652</v>
      </c>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row>
    <row r="99" spans="1:70" ht="8.85" customHeight="1" x14ac:dyDescent="0.25">
      <c r="A99" s="30">
        <v>10</v>
      </c>
      <c r="B99" s="31"/>
      <c r="C99" s="30" t="s">
        <v>140</v>
      </c>
      <c r="D99" s="30"/>
      <c r="E99" s="75">
        <v>83996871</v>
      </c>
      <c r="F99" s="11"/>
      <c r="G99" s="75">
        <v>0</v>
      </c>
      <c r="H99" s="11"/>
      <c r="I99" s="75">
        <v>122422587</v>
      </c>
      <c r="J99" s="11"/>
      <c r="K99" s="75">
        <v>0</v>
      </c>
      <c r="L99" s="11"/>
      <c r="M99" s="75">
        <f t="shared" si="4"/>
        <v>206419458</v>
      </c>
      <c r="N99" s="11"/>
      <c r="O99" s="75">
        <v>180748247</v>
      </c>
      <c r="P99" s="11"/>
      <c r="Q99" s="75">
        <v>0</v>
      </c>
      <c r="R99" s="11"/>
      <c r="S99" s="75">
        <v>24797487</v>
      </c>
      <c r="T99" s="11"/>
      <c r="U99" s="75">
        <v>873724</v>
      </c>
      <c r="V99" s="11"/>
      <c r="W99" s="75">
        <f t="shared" si="5"/>
        <v>206419458</v>
      </c>
      <c r="X99" s="11"/>
      <c r="Y99" s="75">
        <v>0</v>
      </c>
      <c r="Z99" s="11"/>
      <c r="AA99" s="75">
        <f t="shared" si="6"/>
        <v>206419458</v>
      </c>
      <c r="AB99" s="11"/>
      <c r="AC99" s="98">
        <f t="shared" si="7"/>
        <v>2664.6802814174143</v>
      </c>
      <c r="AD99" s="11"/>
      <c r="AE99" s="114">
        <v>77465</v>
      </c>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row>
    <row r="100" spans="1:70" ht="8.85" customHeight="1" x14ac:dyDescent="0.25">
      <c r="A100" s="39"/>
      <c r="B100" s="31"/>
      <c r="C100" s="30"/>
      <c r="D100" s="30"/>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99"/>
      <c r="AD100" s="11"/>
      <c r="AE100" s="1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row>
    <row r="101" spans="1:70" ht="8.85" customHeight="1" x14ac:dyDescent="0.25">
      <c r="A101" s="30">
        <v>11</v>
      </c>
      <c r="B101" s="31"/>
      <c r="C101" s="30" t="s">
        <v>141</v>
      </c>
      <c r="D101" s="30"/>
      <c r="E101" s="75">
        <v>11392906</v>
      </c>
      <c r="F101" s="11"/>
      <c r="G101" s="75">
        <v>0</v>
      </c>
      <c r="H101" s="11"/>
      <c r="I101" s="75">
        <v>10884758</v>
      </c>
      <c r="J101" s="11"/>
      <c r="K101" s="75">
        <v>0</v>
      </c>
      <c r="L101" s="11"/>
      <c r="M101" s="75">
        <f t="shared" si="4"/>
        <v>22277664</v>
      </c>
      <c r="N101" s="11"/>
      <c r="O101" s="75">
        <v>7161713</v>
      </c>
      <c r="P101" s="11"/>
      <c r="Q101" s="75">
        <v>0</v>
      </c>
      <c r="R101" s="11"/>
      <c r="S101" s="75">
        <v>6124099</v>
      </c>
      <c r="T101" s="11"/>
      <c r="U101" s="75">
        <v>8991852</v>
      </c>
      <c r="V101" s="11"/>
      <c r="W101" s="75">
        <f t="shared" si="5"/>
        <v>22277664</v>
      </c>
      <c r="X101" s="11"/>
      <c r="Y101" s="75">
        <v>0</v>
      </c>
      <c r="Z101" s="11"/>
      <c r="AA101" s="75">
        <f t="shared" si="6"/>
        <v>22277664</v>
      </c>
      <c r="AB101" s="11"/>
      <c r="AC101" s="98">
        <f t="shared" si="7"/>
        <v>3390.3004108963628</v>
      </c>
      <c r="AD101" s="11"/>
      <c r="AE101" s="114">
        <v>6571</v>
      </c>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row>
    <row r="102" spans="1:70" ht="8.85" customHeight="1" x14ac:dyDescent="0.25">
      <c r="A102" s="30">
        <v>12</v>
      </c>
      <c r="B102" s="31"/>
      <c r="C102" s="30" t="s">
        <v>142</v>
      </c>
      <c r="D102" s="30"/>
      <c r="E102" s="75">
        <v>25809391</v>
      </c>
      <c r="F102" s="11"/>
      <c r="G102" s="75">
        <v>2161580</v>
      </c>
      <c r="H102" s="11"/>
      <c r="I102" s="75">
        <v>64894194</v>
      </c>
      <c r="J102" s="11"/>
      <c r="K102" s="75">
        <v>0</v>
      </c>
      <c r="L102" s="11"/>
      <c r="M102" s="75">
        <f t="shared" si="4"/>
        <v>92865165</v>
      </c>
      <c r="N102" s="11"/>
      <c r="O102" s="75">
        <v>52530486</v>
      </c>
      <c r="P102" s="11"/>
      <c r="Q102" s="75">
        <v>0</v>
      </c>
      <c r="R102" s="11"/>
      <c r="S102" s="75">
        <v>40334679</v>
      </c>
      <c r="T102" s="11"/>
      <c r="U102" s="75">
        <v>0</v>
      </c>
      <c r="V102" s="11"/>
      <c r="W102" s="75">
        <f t="shared" si="5"/>
        <v>92865165</v>
      </c>
      <c r="X102" s="11"/>
      <c r="Y102" s="75">
        <v>0</v>
      </c>
      <c r="Z102" s="11"/>
      <c r="AA102" s="75">
        <f t="shared" si="6"/>
        <v>92865165</v>
      </c>
      <c r="AB102" s="11"/>
      <c r="AC102" s="98">
        <f t="shared" si="7"/>
        <v>2799.167018326501</v>
      </c>
      <c r="AD102" s="11"/>
      <c r="AE102" s="114">
        <v>33176</v>
      </c>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row>
    <row r="103" spans="1:70" ht="8.85" customHeight="1" x14ac:dyDescent="0.25">
      <c r="A103" s="30">
        <v>13</v>
      </c>
      <c r="B103" s="31"/>
      <c r="C103" s="30" t="s">
        <v>143</v>
      </c>
      <c r="D103" s="30"/>
      <c r="E103" s="75">
        <v>13814550</v>
      </c>
      <c r="F103" s="11"/>
      <c r="G103" s="75">
        <v>0</v>
      </c>
      <c r="H103" s="11"/>
      <c r="I103" s="75">
        <v>24977221</v>
      </c>
      <c r="J103" s="11"/>
      <c r="K103" s="75">
        <v>0</v>
      </c>
      <c r="L103" s="11"/>
      <c r="M103" s="75">
        <f t="shared" si="4"/>
        <v>38791771</v>
      </c>
      <c r="N103" s="11"/>
      <c r="O103" s="75">
        <v>25634456</v>
      </c>
      <c r="P103" s="11"/>
      <c r="Q103" s="75">
        <v>0</v>
      </c>
      <c r="R103" s="11"/>
      <c r="S103" s="75">
        <v>13157315</v>
      </c>
      <c r="T103" s="11"/>
      <c r="U103" s="75">
        <v>0</v>
      </c>
      <c r="V103" s="11"/>
      <c r="W103" s="75">
        <f t="shared" si="5"/>
        <v>38791771</v>
      </c>
      <c r="X103" s="11"/>
      <c r="Y103" s="75">
        <v>1977370</v>
      </c>
      <c r="Z103" s="11"/>
      <c r="AA103" s="75">
        <f t="shared" si="6"/>
        <v>36814401</v>
      </c>
      <c r="AB103" s="11"/>
      <c r="AC103" s="98">
        <f t="shared" si="7"/>
        <v>2206.1725295139931</v>
      </c>
      <c r="AD103" s="11"/>
      <c r="AE103" s="114">
        <v>16687</v>
      </c>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row>
    <row r="104" spans="1:70" ht="8.85" customHeight="1" x14ac:dyDescent="0.25">
      <c r="A104" s="30">
        <v>14</v>
      </c>
      <c r="B104" s="31"/>
      <c r="C104" s="30" t="s">
        <v>144</v>
      </c>
      <c r="D104" s="30"/>
      <c r="E104" s="75">
        <v>4168281</v>
      </c>
      <c r="F104" s="11"/>
      <c r="G104" s="75">
        <v>0</v>
      </c>
      <c r="H104" s="11"/>
      <c r="I104" s="75">
        <v>57403076</v>
      </c>
      <c r="J104" s="11"/>
      <c r="K104" s="75">
        <v>0</v>
      </c>
      <c r="L104" s="11"/>
      <c r="M104" s="75">
        <f t="shared" si="4"/>
        <v>61571357</v>
      </c>
      <c r="N104" s="11"/>
      <c r="O104" s="75">
        <v>46103486</v>
      </c>
      <c r="P104" s="11"/>
      <c r="Q104" s="75">
        <v>0</v>
      </c>
      <c r="R104" s="11"/>
      <c r="S104" s="75">
        <v>15467871</v>
      </c>
      <c r="T104" s="11"/>
      <c r="U104" s="75">
        <v>0</v>
      </c>
      <c r="V104" s="11"/>
      <c r="W104" s="75">
        <f t="shared" si="5"/>
        <v>61571357</v>
      </c>
      <c r="X104" s="11"/>
      <c r="Y104" s="75">
        <v>0</v>
      </c>
      <c r="Z104" s="11"/>
      <c r="AA104" s="75">
        <f t="shared" si="6"/>
        <v>61571357</v>
      </c>
      <c r="AB104" s="11"/>
      <c r="AC104" s="98">
        <f t="shared" si="7"/>
        <v>2739.7925065634317</v>
      </c>
      <c r="AD104" s="11"/>
      <c r="AE104" s="114">
        <v>22473</v>
      </c>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row>
    <row r="105" spans="1:70" ht="8.85" customHeight="1" x14ac:dyDescent="0.25">
      <c r="A105" s="30">
        <v>15</v>
      </c>
      <c r="B105" s="31"/>
      <c r="C105" s="30" t="s">
        <v>145</v>
      </c>
      <c r="D105" s="30"/>
      <c r="E105" s="75">
        <v>32208401</v>
      </c>
      <c r="F105" s="11"/>
      <c r="G105" s="75">
        <v>0</v>
      </c>
      <c r="H105" s="11"/>
      <c r="I105" s="75">
        <v>35676179</v>
      </c>
      <c r="J105" s="11"/>
      <c r="K105" s="75">
        <v>0</v>
      </c>
      <c r="L105" s="11"/>
      <c r="M105" s="75">
        <f t="shared" si="4"/>
        <v>67884580</v>
      </c>
      <c r="N105" s="11"/>
      <c r="O105" s="75">
        <v>46045966</v>
      </c>
      <c r="P105" s="11"/>
      <c r="Q105" s="75">
        <v>0</v>
      </c>
      <c r="R105" s="11"/>
      <c r="S105" s="75">
        <v>9623909</v>
      </c>
      <c r="T105" s="11"/>
      <c r="U105" s="75">
        <v>12214705</v>
      </c>
      <c r="V105" s="11"/>
      <c r="W105" s="75">
        <f t="shared" si="5"/>
        <v>67884580</v>
      </c>
      <c r="X105" s="11"/>
      <c r="Y105" s="75">
        <v>0</v>
      </c>
      <c r="Z105" s="11"/>
      <c r="AA105" s="75">
        <f t="shared" si="6"/>
        <v>67884580</v>
      </c>
      <c r="AB105" s="11"/>
      <c r="AC105" s="98">
        <f t="shared" si="7"/>
        <v>4013.7515520605452</v>
      </c>
      <c r="AD105" s="11"/>
      <c r="AE105" s="114">
        <v>16913</v>
      </c>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row>
    <row r="106" spans="1:70" ht="8.85" customHeight="1" x14ac:dyDescent="0.25">
      <c r="A106" s="39"/>
      <c r="B106" s="31"/>
      <c r="C106" s="30"/>
      <c r="D106" s="30"/>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99"/>
      <c r="AD106" s="11"/>
      <c r="AE106" s="1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row>
    <row r="107" spans="1:70" ht="8.85" customHeight="1" x14ac:dyDescent="0.25">
      <c r="A107" s="30">
        <v>16</v>
      </c>
      <c r="B107" s="31"/>
      <c r="C107" s="30" t="s">
        <v>146</v>
      </c>
      <c r="D107" s="30"/>
      <c r="E107" s="75">
        <v>32047707</v>
      </c>
      <c r="F107" s="11"/>
      <c r="G107" s="75">
        <v>3958402</v>
      </c>
      <c r="H107" s="11"/>
      <c r="I107" s="75">
        <v>97096496</v>
      </c>
      <c r="J107" s="11"/>
      <c r="K107" s="75">
        <v>0</v>
      </c>
      <c r="L107" s="11"/>
      <c r="M107" s="75">
        <f t="shared" si="4"/>
        <v>133102605</v>
      </c>
      <c r="N107" s="11"/>
      <c r="O107" s="75">
        <v>99642373</v>
      </c>
      <c r="P107" s="11"/>
      <c r="Q107" s="75">
        <v>0</v>
      </c>
      <c r="R107" s="11"/>
      <c r="S107" s="75">
        <v>33460232</v>
      </c>
      <c r="T107" s="11"/>
      <c r="U107" s="75">
        <v>0</v>
      </c>
      <c r="V107" s="11"/>
      <c r="W107" s="75">
        <f t="shared" si="5"/>
        <v>133102605</v>
      </c>
      <c r="X107" s="11"/>
      <c r="Y107" s="75">
        <v>0</v>
      </c>
      <c r="Z107" s="11"/>
      <c r="AA107" s="75">
        <f t="shared" si="6"/>
        <v>133102605</v>
      </c>
      <c r="AB107" s="11"/>
      <c r="AC107" s="98">
        <f t="shared" si="7"/>
        <v>2395.5690039955366</v>
      </c>
      <c r="AD107" s="11"/>
      <c r="AE107" s="114">
        <v>55562</v>
      </c>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row>
    <row r="108" spans="1:70" ht="8.85" customHeight="1" x14ac:dyDescent="0.25">
      <c r="A108" s="30">
        <v>17</v>
      </c>
      <c r="B108" s="31"/>
      <c r="C108" s="30" t="s">
        <v>147</v>
      </c>
      <c r="D108" s="30"/>
      <c r="E108" s="75">
        <v>118165045</v>
      </c>
      <c r="F108" s="11"/>
      <c r="G108" s="75">
        <v>0</v>
      </c>
      <c r="H108" s="11"/>
      <c r="I108" s="75">
        <v>55472775</v>
      </c>
      <c r="J108" s="11"/>
      <c r="K108" s="75">
        <v>0</v>
      </c>
      <c r="L108" s="11"/>
      <c r="M108" s="75">
        <f t="shared" si="4"/>
        <v>173637820</v>
      </c>
      <c r="N108" s="11"/>
      <c r="O108" s="75">
        <v>52615395</v>
      </c>
      <c r="P108" s="11"/>
      <c r="Q108" s="75">
        <v>0</v>
      </c>
      <c r="R108" s="11"/>
      <c r="S108" s="75">
        <v>80926340</v>
      </c>
      <c r="T108" s="11"/>
      <c r="U108" s="75">
        <v>40096085</v>
      </c>
      <c r="V108" s="11"/>
      <c r="W108" s="75">
        <f t="shared" si="5"/>
        <v>173637820</v>
      </c>
      <c r="X108" s="11"/>
      <c r="Y108" s="75">
        <v>0</v>
      </c>
      <c r="Z108" s="11"/>
      <c r="AA108" s="75">
        <f t="shared" si="6"/>
        <v>173637820</v>
      </c>
      <c r="AB108" s="11"/>
      <c r="AC108" s="98">
        <f t="shared" si="7"/>
        <v>5845.6039590627524</v>
      </c>
      <c r="AD108" s="11"/>
      <c r="AE108" s="114">
        <v>29704</v>
      </c>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row>
    <row r="109" spans="1:70" ht="8.85" customHeight="1" x14ac:dyDescent="0.25">
      <c r="A109" s="30">
        <v>18</v>
      </c>
      <c r="B109" s="31"/>
      <c r="C109" s="30" t="s">
        <v>148</v>
      </c>
      <c r="D109" s="30"/>
      <c r="E109" s="75">
        <v>69243208</v>
      </c>
      <c r="F109" s="11"/>
      <c r="G109" s="75">
        <v>3082829</v>
      </c>
      <c r="H109" s="11"/>
      <c r="I109" s="75">
        <v>50957900</v>
      </c>
      <c r="J109" s="11"/>
      <c r="K109" s="75">
        <v>0</v>
      </c>
      <c r="L109" s="11"/>
      <c r="M109" s="75">
        <f t="shared" si="4"/>
        <v>123283937</v>
      </c>
      <c r="N109" s="11"/>
      <c r="O109" s="75">
        <v>71860080</v>
      </c>
      <c r="P109" s="11"/>
      <c r="Q109" s="75">
        <v>0</v>
      </c>
      <c r="R109" s="11"/>
      <c r="S109" s="75">
        <v>25253148</v>
      </c>
      <c r="T109" s="11"/>
      <c r="U109" s="75">
        <v>26170709</v>
      </c>
      <c r="V109" s="11"/>
      <c r="W109" s="75">
        <f t="shared" si="5"/>
        <v>123283937</v>
      </c>
      <c r="X109" s="11"/>
      <c r="Y109" s="75">
        <v>0</v>
      </c>
      <c r="Z109" s="11"/>
      <c r="AA109" s="75">
        <f t="shared" si="6"/>
        <v>123283937</v>
      </c>
      <c r="AB109" s="11"/>
      <c r="AC109" s="98">
        <f t="shared" si="7"/>
        <v>4240.3500378344916</v>
      </c>
      <c r="AD109" s="11"/>
      <c r="AE109" s="114">
        <v>29074</v>
      </c>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row>
    <row r="110" spans="1:70" ht="8.85" customHeight="1" x14ac:dyDescent="0.25">
      <c r="A110" s="30">
        <v>19</v>
      </c>
      <c r="B110" s="31"/>
      <c r="C110" s="30" t="s">
        <v>149</v>
      </c>
      <c r="D110" s="30"/>
      <c r="E110" s="75">
        <v>908186</v>
      </c>
      <c r="F110" s="11"/>
      <c r="G110" s="75">
        <v>0</v>
      </c>
      <c r="H110" s="11"/>
      <c r="I110" s="75">
        <v>11977366</v>
      </c>
      <c r="J110" s="11"/>
      <c r="K110" s="75">
        <v>0</v>
      </c>
      <c r="L110" s="11"/>
      <c r="M110" s="75">
        <f t="shared" si="4"/>
        <v>12885552</v>
      </c>
      <c r="N110" s="11"/>
      <c r="O110" s="75">
        <v>8380260</v>
      </c>
      <c r="P110" s="11"/>
      <c r="Q110" s="75">
        <v>0</v>
      </c>
      <c r="R110" s="11"/>
      <c r="S110" s="75">
        <v>4217424</v>
      </c>
      <c r="T110" s="11"/>
      <c r="U110" s="75">
        <v>287868</v>
      </c>
      <c r="V110" s="11"/>
      <c r="W110" s="75">
        <f t="shared" si="5"/>
        <v>12885552</v>
      </c>
      <c r="X110" s="11"/>
      <c r="Y110" s="75">
        <v>0</v>
      </c>
      <c r="Z110" s="11"/>
      <c r="AA110" s="75">
        <f t="shared" si="6"/>
        <v>12885552</v>
      </c>
      <c r="AB110" s="11"/>
      <c r="AC110" s="98">
        <f t="shared" si="7"/>
        <v>1776.5823797049497</v>
      </c>
      <c r="AD110" s="11"/>
      <c r="AE110" s="114">
        <v>7253</v>
      </c>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row>
    <row r="111" spans="1:70" ht="8.85" customHeight="1" x14ac:dyDescent="0.25">
      <c r="A111" s="30">
        <v>20</v>
      </c>
      <c r="B111" s="31"/>
      <c r="C111" s="30" t="s">
        <v>150</v>
      </c>
      <c r="D111" s="30"/>
      <c r="E111" s="75">
        <v>13326334</v>
      </c>
      <c r="F111" s="11"/>
      <c r="G111" s="75">
        <v>0</v>
      </c>
      <c r="H111" s="11"/>
      <c r="I111" s="75">
        <v>26194779</v>
      </c>
      <c r="J111" s="11"/>
      <c r="K111" s="75">
        <v>0</v>
      </c>
      <c r="L111" s="11"/>
      <c r="M111" s="75">
        <f t="shared" si="4"/>
        <v>39521113</v>
      </c>
      <c r="N111" s="11"/>
      <c r="O111" s="75">
        <v>21339536</v>
      </c>
      <c r="P111" s="11"/>
      <c r="Q111" s="75">
        <v>0</v>
      </c>
      <c r="R111" s="11"/>
      <c r="S111" s="75">
        <v>18181577</v>
      </c>
      <c r="T111" s="11"/>
      <c r="U111" s="75">
        <v>0</v>
      </c>
      <c r="V111" s="11"/>
      <c r="W111" s="75">
        <f t="shared" si="5"/>
        <v>39521113</v>
      </c>
      <c r="X111" s="11"/>
      <c r="Y111" s="75">
        <v>0</v>
      </c>
      <c r="Z111" s="11"/>
      <c r="AA111" s="75">
        <f t="shared" si="6"/>
        <v>39521113</v>
      </c>
      <c r="AB111" s="11"/>
      <c r="AC111" s="98">
        <f t="shared" si="7"/>
        <v>3208.9244072750894</v>
      </c>
      <c r="AD111" s="11"/>
      <c r="AE111" s="114">
        <v>12316</v>
      </c>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row>
    <row r="112" spans="1:70" ht="8.85" customHeight="1" x14ac:dyDescent="0.25">
      <c r="A112" s="39"/>
      <c r="B112" s="31"/>
      <c r="C112" s="30"/>
      <c r="D112" s="30"/>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99"/>
      <c r="AD112" s="11"/>
      <c r="AE112" s="1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row>
    <row r="113" spans="1:70" ht="8.85" customHeight="1" x14ac:dyDescent="0.25">
      <c r="A113" s="30">
        <v>21</v>
      </c>
      <c r="B113" s="31"/>
      <c r="C113" s="30" t="s">
        <v>151</v>
      </c>
      <c r="D113" s="30"/>
      <c r="E113" s="75">
        <v>559753809</v>
      </c>
      <c r="F113" s="11"/>
      <c r="G113" s="75">
        <v>0</v>
      </c>
      <c r="H113" s="11"/>
      <c r="I113" s="75">
        <v>944536532</v>
      </c>
      <c r="J113" s="11"/>
      <c r="K113" s="75">
        <v>0</v>
      </c>
      <c r="L113" s="11"/>
      <c r="M113" s="75">
        <f t="shared" si="4"/>
        <v>1504290341</v>
      </c>
      <c r="N113" s="11"/>
      <c r="O113" s="75">
        <v>984780768</v>
      </c>
      <c r="P113" s="11"/>
      <c r="Q113" s="75">
        <v>24688417</v>
      </c>
      <c r="R113" s="11"/>
      <c r="S113" s="75">
        <v>424885292</v>
      </c>
      <c r="T113" s="11"/>
      <c r="U113" s="75">
        <v>69935864</v>
      </c>
      <c r="V113" s="11"/>
      <c r="W113" s="75">
        <f t="shared" si="5"/>
        <v>1504290341</v>
      </c>
      <c r="X113" s="11"/>
      <c r="Y113" s="75">
        <v>15416338</v>
      </c>
      <c r="Z113" s="11"/>
      <c r="AA113" s="75">
        <f>(M113-Y113)</f>
        <v>1488874003</v>
      </c>
      <c r="AB113" s="11"/>
      <c r="AC113" s="98">
        <f t="shared" si="7"/>
        <v>4458.2004683153527</v>
      </c>
      <c r="AD113" s="11"/>
      <c r="AE113" s="114">
        <v>333963</v>
      </c>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row>
    <row r="114" spans="1:70" ht="8.85" customHeight="1" x14ac:dyDescent="0.25">
      <c r="A114" s="30">
        <v>22</v>
      </c>
      <c r="B114" s="31"/>
      <c r="C114" s="30" t="s">
        <v>152</v>
      </c>
      <c r="D114" s="30"/>
      <c r="E114" s="75">
        <v>29785478</v>
      </c>
      <c r="F114" s="11"/>
      <c r="G114" s="75">
        <v>0</v>
      </c>
      <c r="H114" s="11"/>
      <c r="I114" s="75">
        <v>29694372</v>
      </c>
      <c r="J114" s="11"/>
      <c r="K114" s="75">
        <v>0</v>
      </c>
      <c r="L114" s="11"/>
      <c r="M114" s="75">
        <f t="shared" si="4"/>
        <v>59479850</v>
      </c>
      <c r="N114" s="11"/>
      <c r="O114" s="75">
        <v>47589312</v>
      </c>
      <c r="P114" s="11"/>
      <c r="Q114" s="75">
        <v>0</v>
      </c>
      <c r="R114" s="11"/>
      <c r="S114" s="75">
        <v>7642945</v>
      </c>
      <c r="T114" s="11"/>
      <c r="U114" s="75">
        <v>4247593</v>
      </c>
      <c r="V114" s="11"/>
      <c r="W114" s="75">
        <f t="shared" si="5"/>
        <v>59479850</v>
      </c>
      <c r="X114" s="11"/>
      <c r="Y114" s="75">
        <v>0</v>
      </c>
      <c r="Z114" s="11"/>
      <c r="AA114" s="75">
        <f>(M114-Y114)</f>
        <v>59479850</v>
      </c>
      <c r="AB114" s="11"/>
      <c r="AC114" s="98">
        <f t="shared" si="7"/>
        <v>4176.955758426966</v>
      </c>
      <c r="AD114" s="11"/>
      <c r="AE114" s="114">
        <v>14240</v>
      </c>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row>
    <row r="115" spans="1:70" ht="8.85" customHeight="1" x14ac:dyDescent="0.25">
      <c r="A115" s="30">
        <v>23</v>
      </c>
      <c r="B115" s="31"/>
      <c r="C115" s="30" t="s">
        <v>153</v>
      </c>
      <c r="D115" s="30"/>
      <c r="E115" s="75">
        <v>2208543</v>
      </c>
      <c r="F115" s="11"/>
      <c r="G115" s="75">
        <v>0</v>
      </c>
      <c r="H115" s="11"/>
      <c r="I115" s="75">
        <v>7579526</v>
      </c>
      <c r="J115" s="11"/>
      <c r="K115" s="75">
        <v>0</v>
      </c>
      <c r="L115" s="11"/>
      <c r="M115" s="75">
        <f t="shared" si="4"/>
        <v>9788069</v>
      </c>
      <c r="N115" s="11"/>
      <c r="O115" s="75">
        <v>8436244</v>
      </c>
      <c r="P115" s="11"/>
      <c r="Q115" s="75">
        <v>0</v>
      </c>
      <c r="R115" s="11"/>
      <c r="S115" s="75">
        <v>1351825</v>
      </c>
      <c r="T115" s="11"/>
      <c r="U115" s="75">
        <v>0</v>
      </c>
      <c r="V115" s="11"/>
      <c r="W115" s="75">
        <f t="shared" si="5"/>
        <v>9788069</v>
      </c>
      <c r="X115" s="11"/>
      <c r="Y115" s="75">
        <v>0</v>
      </c>
      <c r="Z115" s="11"/>
      <c r="AA115" s="75">
        <f>(M115-Y115)</f>
        <v>9788069</v>
      </c>
      <c r="AB115" s="11"/>
      <c r="AC115" s="98">
        <f t="shared" si="7"/>
        <v>1876.5469708588957</v>
      </c>
      <c r="AD115" s="11"/>
      <c r="AE115" s="114">
        <v>5216</v>
      </c>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row>
    <row r="116" spans="1:70" ht="8.85" customHeight="1" x14ac:dyDescent="0.25">
      <c r="A116" s="30">
        <v>24</v>
      </c>
      <c r="B116" s="31"/>
      <c r="C116" s="30" t="s">
        <v>154</v>
      </c>
      <c r="D116" s="30"/>
      <c r="E116" s="75">
        <v>83558743</v>
      </c>
      <c r="F116" s="11"/>
      <c r="G116" s="75">
        <v>4500000</v>
      </c>
      <c r="H116" s="11"/>
      <c r="I116" s="75">
        <v>91434435</v>
      </c>
      <c r="J116" s="11"/>
      <c r="K116" s="75">
        <v>0</v>
      </c>
      <c r="L116" s="11"/>
      <c r="M116" s="75">
        <f t="shared" si="4"/>
        <v>179493178</v>
      </c>
      <c r="N116" s="11"/>
      <c r="O116" s="75">
        <v>153095128</v>
      </c>
      <c r="P116" s="11"/>
      <c r="Q116" s="75">
        <v>0</v>
      </c>
      <c r="R116" s="11"/>
      <c r="S116" s="75">
        <v>23849780</v>
      </c>
      <c r="T116" s="11"/>
      <c r="U116" s="75">
        <v>2548270</v>
      </c>
      <c r="V116" s="11"/>
      <c r="W116" s="75">
        <f t="shared" si="5"/>
        <v>179493178</v>
      </c>
      <c r="X116" s="11"/>
      <c r="Y116" s="75">
        <v>0</v>
      </c>
      <c r="Z116" s="11"/>
      <c r="AA116" s="75">
        <f>(M116-Y116)</f>
        <v>179493178</v>
      </c>
      <c r="AB116" s="11"/>
      <c r="AC116" s="98">
        <f t="shared" si="7"/>
        <v>3634.3479792662183</v>
      </c>
      <c r="AD116" s="11"/>
      <c r="AE116" s="114">
        <v>49388</v>
      </c>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row>
    <row r="117" spans="1:70" ht="8.85" customHeight="1" x14ac:dyDescent="0.25">
      <c r="A117" s="30">
        <v>25</v>
      </c>
      <c r="B117" s="31"/>
      <c r="C117" s="30" t="s">
        <v>155</v>
      </c>
      <c r="D117" s="30"/>
      <c r="E117" s="75">
        <v>32049417</v>
      </c>
      <c r="F117" s="11"/>
      <c r="G117" s="75">
        <v>1666664</v>
      </c>
      <c r="H117" s="11"/>
      <c r="I117" s="75">
        <v>17000219</v>
      </c>
      <c r="J117" s="11"/>
      <c r="K117" s="75">
        <v>0</v>
      </c>
      <c r="L117" s="11"/>
      <c r="M117" s="75">
        <f t="shared" si="4"/>
        <v>50716300</v>
      </c>
      <c r="N117" s="11"/>
      <c r="O117" s="75">
        <v>39093642</v>
      </c>
      <c r="P117" s="11"/>
      <c r="Q117" s="75">
        <v>0</v>
      </c>
      <c r="R117" s="11"/>
      <c r="S117" s="75">
        <v>9451457</v>
      </c>
      <c r="T117" s="11"/>
      <c r="U117" s="75">
        <v>2171201</v>
      </c>
      <c r="V117" s="11"/>
      <c r="W117" s="75">
        <f t="shared" si="5"/>
        <v>50716300</v>
      </c>
      <c r="X117" s="11"/>
      <c r="Y117" s="75">
        <v>0</v>
      </c>
      <c r="Z117" s="11"/>
      <c r="AA117" s="75">
        <f>(M117-Y117)</f>
        <v>50716300</v>
      </c>
      <c r="AB117" s="11"/>
      <c r="AC117" s="98">
        <f t="shared" si="7"/>
        <v>5145.2064522674245</v>
      </c>
      <c r="AD117" s="11"/>
      <c r="AE117" s="114">
        <v>9857</v>
      </c>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row>
    <row r="118" spans="1:70" ht="8.85" customHeight="1" x14ac:dyDescent="0.25">
      <c r="A118" s="39"/>
      <c r="B118" s="31"/>
      <c r="C118" s="30"/>
      <c r="D118" s="30"/>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99"/>
      <c r="AD118" s="11"/>
      <c r="AE118" s="1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row>
    <row r="119" spans="1:70" ht="8.85" customHeight="1" x14ac:dyDescent="0.25">
      <c r="A119" s="30">
        <v>26</v>
      </c>
      <c r="B119" s="31"/>
      <c r="C119" s="30" t="s">
        <v>156</v>
      </c>
      <c r="D119" s="30"/>
      <c r="E119" s="75">
        <v>26169515</v>
      </c>
      <c r="F119" s="11"/>
      <c r="G119" s="75">
        <v>0</v>
      </c>
      <c r="H119" s="11"/>
      <c r="I119" s="75">
        <v>51661956</v>
      </c>
      <c r="J119" s="11"/>
      <c r="K119" s="75">
        <v>0</v>
      </c>
      <c r="L119" s="11"/>
      <c r="M119" s="75">
        <f t="shared" si="4"/>
        <v>77831471</v>
      </c>
      <c r="N119" s="11"/>
      <c r="O119" s="75">
        <v>39318141</v>
      </c>
      <c r="P119" s="11"/>
      <c r="Q119" s="75">
        <v>0</v>
      </c>
      <c r="R119" s="11"/>
      <c r="S119" s="75">
        <v>29688123</v>
      </c>
      <c r="T119" s="11"/>
      <c r="U119" s="75">
        <v>8825207</v>
      </c>
      <c r="V119" s="11"/>
      <c r="W119" s="75">
        <f t="shared" si="5"/>
        <v>77831471</v>
      </c>
      <c r="X119" s="11"/>
      <c r="Y119" s="75">
        <v>0</v>
      </c>
      <c r="Z119" s="11"/>
      <c r="AA119" s="75">
        <f>(M119-Y119)</f>
        <v>77831471</v>
      </c>
      <c r="AB119" s="11"/>
      <c r="AC119" s="98">
        <f t="shared" si="7"/>
        <v>5190.1487730061353</v>
      </c>
      <c r="AD119" s="11"/>
      <c r="AE119" s="114">
        <v>14996</v>
      </c>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row>
    <row r="120" spans="1:70" ht="8.85" customHeight="1" x14ac:dyDescent="0.25">
      <c r="A120" s="30">
        <v>27</v>
      </c>
      <c r="B120" s="31"/>
      <c r="C120" s="30" t="s">
        <v>157</v>
      </c>
      <c r="D120" s="30"/>
      <c r="E120" s="75">
        <v>73232104</v>
      </c>
      <c r="F120" s="11"/>
      <c r="G120" s="75">
        <v>0</v>
      </c>
      <c r="H120" s="11"/>
      <c r="I120" s="75">
        <v>52839412</v>
      </c>
      <c r="J120" s="11"/>
      <c r="K120" s="75">
        <v>0</v>
      </c>
      <c r="L120" s="11"/>
      <c r="M120" s="75">
        <f t="shared" si="4"/>
        <v>126071516</v>
      </c>
      <c r="N120" s="11"/>
      <c r="O120" s="75">
        <v>86680697</v>
      </c>
      <c r="P120" s="11"/>
      <c r="Q120" s="75">
        <v>0</v>
      </c>
      <c r="R120" s="11"/>
      <c r="S120" s="75">
        <v>32361380</v>
      </c>
      <c r="T120" s="11"/>
      <c r="U120" s="75">
        <v>7029439</v>
      </c>
      <c r="V120" s="11"/>
      <c r="W120" s="75">
        <f t="shared" si="5"/>
        <v>126071516</v>
      </c>
      <c r="X120" s="11"/>
      <c r="Y120" s="75">
        <v>0</v>
      </c>
      <c r="Z120" s="11"/>
      <c r="AA120" s="75">
        <f>(M120-Y120)</f>
        <v>126071516</v>
      </c>
      <c r="AB120" s="11"/>
      <c r="AC120" s="98">
        <f t="shared" si="7"/>
        <v>4444.9288157106093</v>
      </c>
      <c r="AD120" s="11"/>
      <c r="AE120" s="114">
        <v>28363</v>
      </c>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row>
    <row r="121" spans="1:70" ht="8.85" customHeight="1" x14ac:dyDescent="0.25">
      <c r="A121" s="30">
        <v>28</v>
      </c>
      <c r="B121" s="31"/>
      <c r="C121" s="30" t="s">
        <v>158</v>
      </c>
      <c r="D121" s="30"/>
      <c r="E121" s="75">
        <v>31760930</v>
      </c>
      <c r="F121" s="11"/>
      <c r="G121" s="75">
        <v>180000</v>
      </c>
      <c r="H121" s="11"/>
      <c r="I121" s="75">
        <v>17033592</v>
      </c>
      <c r="J121" s="11"/>
      <c r="K121" s="75">
        <v>0</v>
      </c>
      <c r="L121" s="11"/>
      <c r="M121" s="75">
        <f t="shared" si="4"/>
        <v>48974522</v>
      </c>
      <c r="N121" s="11"/>
      <c r="O121" s="75">
        <v>41353073</v>
      </c>
      <c r="P121" s="11"/>
      <c r="Q121" s="75">
        <v>0</v>
      </c>
      <c r="R121" s="11"/>
      <c r="S121" s="75">
        <v>6677364</v>
      </c>
      <c r="T121" s="11"/>
      <c r="U121" s="75">
        <v>944085</v>
      </c>
      <c r="V121" s="11"/>
      <c r="W121" s="75">
        <f t="shared" si="5"/>
        <v>48974522</v>
      </c>
      <c r="X121" s="11"/>
      <c r="Y121" s="75">
        <v>0</v>
      </c>
      <c r="Z121" s="11"/>
      <c r="AA121" s="75">
        <f>(M121-Y121)</f>
        <v>48974522</v>
      </c>
      <c r="AB121" s="11"/>
      <c r="AC121" s="98">
        <f t="shared" si="7"/>
        <v>4538.0394736842109</v>
      </c>
      <c r="AD121" s="11"/>
      <c r="AE121" s="114">
        <v>10792</v>
      </c>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row>
    <row r="122" spans="1:70" ht="8.85" customHeight="1" x14ac:dyDescent="0.25">
      <c r="A122" s="30">
        <v>29</v>
      </c>
      <c r="B122" s="31"/>
      <c r="C122" s="30" t="s">
        <v>98</v>
      </c>
      <c r="D122" s="30"/>
      <c r="E122" s="75">
        <v>4056652073</v>
      </c>
      <c r="F122" s="11"/>
      <c r="G122" s="75">
        <v>0</v>
      </c>
      <c r="H122" s="11"/>
      <c r="I122" s="75">
        <v>6440329311</v>
      </c>
      <c r="J122" s="11"/>
      <c r="K122" s="75">
        <v>0</v>
      </c>
      <c r="L122" s="11"/>
      <c r="M122" s="75">
        <f t="shared" si="4"/>
        <v>10496981384</v>
      </c>
      <c r="N122" s="11"/>
      <c r="O122" s="75">
        <v>5554421483</v>
      </c>
      <c r="P122" s="11"/>
      <c r="Q122" s="75">
        <v>293667102</v>
      </c>
      <c r="R122" s="11"/>
      <c r="S122" s="75">
        <v>3937331399</v>
      </c>
      <c r="T122" s="11"/>
      <c r="U122" s="75">
        <v>711561400</v>
      </c>
      <c r="V122" s="11"/>
      <c r="W122" s="75">
        <f t="shared" si="5"/>
        <v>10496981384</v>
      </c>
      <c r="X122" s="11"/>
      <c r="Y122" s="75">
        <v>83863567</v>
      </c>
      <c r="Z122" s="11"/>
      <c r="AA122" s="75">
        <f>(M122-Y122)</f>
        <v>10413117817</v>
      </c>
      <c r="AB122" s="11"/>
      <c r="AC122" s="98">
        <f t="shared" si="7"/>
        <v>9156.0796428351605</v>
      </c>
      <c r="AD122" s="11"/>
      <c r="AE122" s="114">
        <v>1137290</v>
      </c>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row>
    <row r="123" spans="1:70" ht="8.85" customHeight="1" x14ac:dyDescent="0.25">
      <c r="A123" s="30">
        <v>30</v>
      </c>
      <c r="B123" s="31"/>
      <c r="C123" s="30" t="s">
        <v>159</v>
      </c>
      <c r="D123" s="30"/>
      <c r="E123" s="75">
        <v>92416826</v>
      </c>
      <c r="F123" s="11"/>
      <c r="G123" s="75">
        <v>0</v>
      </c>
      <c r="H123" s="11"/>
      <c r="I123" s="75">
        <v>176605360</v>
      </c>
      <c r="J123" s="11"/>
      <c r="K123" s="75">
        <v>0</v>
      </c>
      <c r="L123" s="11"/>
      <c r="M123" s="75">
        <f t="shared" si="4"/>
        <v>269022186</v>
      </c>
      <c r="N123" s="11"/>
      <c r="O123" s="75">
        <v>211764819</v>
      </c>
      <c r="P123" s="11"/>
      <c r="Q123" s="75">
        <v>0</v>
      </c>
      <c r="R123" s="11"/>
      <c r="S123" s="75">
        <v>52302367</v>
      </c>
      <c r="T123" s="11"/>
      <c r="U123" s="75">
        <v>4955000</v>
      </c>
      <c r="V123" s="11"/>
      <c r="W123" s="75">
        <f t="shared" si="5"/>
        <v>269022186</v>
      </c>
      <c r="X123" s="11"/>
      <c r="Y123" s="75">
        <v>208902</v>
      </c>
      <c r="Z123" s="11"/>
      <c r="AA123" s="75">
        <f>(M123-Y123)</f>
        <v>268813284</v>
      </c>
      <c r="AB123" s="11"/>
      <c r="AC123" s="98">
        <f t="shared" si="7"/>
        <v>3943.3940265227088</v>
      </c>
      <c r="AD123" s="11"/>
      <c r="AE123" s="114">
        <v>68168</v>
      </c>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row>
    <row r="124" spans="1:70" ht="8.85" customHeight="1" x14ac:dyDescent="0.25">
      <c r="A124" s="39"/>
      <c r="B124" s="31"/>
      <c r="C124" s="30"/>
      <c r="D124" s="30"/>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99"/>
      <c r="AD124" s="11"/>
      <c r="AE124" s="1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row>
    <row r="125" spans="1:70" ht="8.85" customHeight="1" x14ac:dyDescent="0.25">
      <c r="A125" s="30">
        <v>31</v>
      </c>
      <c r="B125" s="31"/>
      <c r="C125" s="30" t="s">
        <v>160</v>
      </c>
      <c r="D125" s="30"/>
      <c r="E125" s="75">
        <v>9541055</v>
      </c>
      <c r="F125" s="11"/>
      <c r="G125" s="75">
        <v>0</v>
      </c>
      <c r="H125" s="11"/>
      <c r="I125" s="75">
        <v>26747097</v>
      </c>
      <c r="J125" s="11"/>
      <c r="K125" s="75">
        <v>0</v>
      </c>
      <c r="L125" s="11"/>
      <c r="M125" s="75">
        <f t="shared" si="4"/>
        <v>36288152</v>
      </c>
      <c r="N125" s="11"/>
      <c r="O125" s="75">
        <v>26790038</v>
      </c>
      <c r="P125" s="11"/>
      <c r="Q125" s="75">
        <v>0</v>
      </c>
      <c r="R125" s="11"/>
      <c r="S125" s="75">
        <v>9498114</v>
      </c>
      <c r="T125" s="11"/>
      <c r="U125" s="75">
        <v>0</v>
      </c>
      <c r="V125" s="11"/>
      <c r="W125" s="75">
        <f t="shared" si="5"/>
        <v>36288152</v>
      </c>
      <c r="X125" s="11"/>
      <c r="Y125" s="75">
        <v>0</v>
      </c>
      <c r="Z125" s="11"/>
      <c r="AA125" s="75">
        <f>(M125-Y125)</f>
        <v>36288152</v>
      </c>
      <c r="AB125" s="11"/>
      <c r="AC125" s="98">
        <f t="shared" si="7"/>
        <v>2368.5237256053783</v>
      </c>
      <c r="AD125" s="11"/>
      <c r="AE125" s="114">
        <v>15321</v>
      </c>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row>
    <row r="126" spans="1:70" ht="8.85" customHeight="1" x14ac:dyDescent="0.25">
      <c r="A126" s="30">
        <v>32</v>
      </c>
      <c r="B126" s="31"/>
      <c r="C126" s="30" t="s">
        <v>161</v>
      </c>
      <c r="D126" s="30"/>
      <c r="E126" s="75">
        <v>99349519</v>
      </c>
      <c r="F126" s="11"/>
      <c r="G126" s="75">
        <v>1549256</v>
      </c>
      <c r="H126" s="11"/>
      <c r="I126" s="75">
        <v>49155879</v>
      </c>
      <c r="J126" s="11"/>
      <c r="K126" s="75">
        <v>0</v>
      </c>
      <c r="L126" s="11"/>
      <c r="M126" s="75">
        <f t="shared" si="4"/>
        <v>150054654</v>
      </c>
      <c r="N126" s="11"/>
      <c r="O126" s="75">
        <v>126572416</v>
      </c>
      <c r="P126" s="11"/>
      <c r="Q126" s="75">
        <v>0</v>
      </c>
      <c r="R126" s="11"/>
      <c r="S126" s="75">
        <v>22344002</v>
      </c>
      <c r="T126" s="11"/>
      <c r="U126" s="75">
        <v>1138236</v>
      </c>
      <c r="V126" s="11"/>
      <c r="W126" s="75">
        <f t="shared" si="5"/>
        <v>150054654</v>
      </c>
      <c r="X126" s="11"/>
      <c r="Y126" s="75">
        <v>0</v>
      </c>
      <c r="Z126" s="11"/>
      <c r="AA126" s="75">
        <f>(M126-Y126)</f>
        <v>150054654</v>
      </c>
      <c r="AB126" s="11"/>
      <c r="AC126" s="98">
        <f t="shared" si="7"/>
        <v>5741.9605097003787</v>
      </c>
      <c r="AD126" s="11"/>
      <c r="AE126" s="114">
        <v>26133</v>
      </c>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row>
    <row r="127" spans="1:70" ht="8.85" customHeight="1" x14ac:dyDescent="0.25">
      <c r="A127" s="30">
        <v>33</v>
      </c>
      <c r="B127" s="31"/>
      <c r="C127" s="30" t="s">
        <v>100</v>
      </c>
      <c r="D127" s="30"/>
      <c r="E127" s="75">
        <v>48945016</v>
      </c>
      <c r="F127" s="11"/>
      <c r="G127" s="75">
        <v>0</v>
      </c>
      <c r="H127" s="11"/>
      <c r="I127" s="75">
        <v>97336919</v>
      </c>
      <c r="J127" s="11"/>
      <c r="K127" s="75">
        <v>0</v>
      </c>
      <c r="L127" s="11"/>
      <c r="M127" s="75">
        <f t="shared" si="4"/>
        <v>146281935</v>
      </c>
      <c r="N127" s="11"/>
      <c r="O127" s="75">
        <v>85725835</v>
      </c>
      <c r="P127" s="11"/>
      <c r="Q127" s="75">
        <v>0</v>
      </c>
      <c r="R127" s="11"/>
      <c r="S127" s="75">
        <v>60556100</v>
      </c>
      <c r="T127" s="11"/>
      <c r="U127" s="75">
        <v>0</v>
      </c>
      <c r="V127" s="11"/>
      <c r="W127" s="75">
        <f t="shared" si="5"/>
        <v>146281935</v>
      </c>
      <c r="X127" s="11"/>
      <c r="Y127" s="75">
        <v>0</v>
      </c>
      <c r="Z127" s="11"/>
      <c r="AA127" s="75">
        <f>(M127-Y127)</f>
        <v>146281935</v>
      </c>
      <c r="AB127" s="11"/>
      <c r="AC127" s="98">
        <f t="shared" si="7"/>
        <v>2602.6498532159062</v>
      </c>
      <c r="AD127" s="11"/>
      <c r="AE127" s="114">
        <v>56205</v>
      </c>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row>
    <row r="128" spans="1:70" ht="8.85" customHeight="1" x14ac:dyDescent="0.25">
      <c r="A128" s="30">
        <v>34</v>
      </c>
      <c r="B128" s="31"/>
      <c r="C128" s="30" t="s">
        <v>162</v>
      </c>
      <c r="D128" s="30"/>
      <c r="E128" s="75">
        <v>153619626</v>
      </c>
      <c r="F128" s="11"/>
      <c r="G128" s="75">
        <v>382000</v>
      </c>
      <c r="H128" s="11"/>
      <c r="I128" s="75">
        <v>217284291</v>
      </c>
      <c r="J128" s="11"/>
      <c r="K128" s="75">
        <v>0</v>
      </c>
      <c r="L128" s="11"/>
      <c r="M128" s="75">
        <f t="shared" si="4"/>
        <v>371285917</v>
      </c>
      <c r="N128" s="11"/>
      <c r="O128" s="75">
        <v>283055953</v>
      </c>
      <c r="P128" s="11"/>
      <c r="Q128" s="75">
        <v>0</v>
      </c>
      <c r="R128" s="11"/>
      <c r="S128" s="75">
        <v>88229964</v>
      </c>
      <c r="T128" s="11"/>
      <c r="U128" s="75">
        <v>0</v>
      </c>
      <c r="V128" s="11"/>
      <c r="W128" s="75">
        <f t="shared" si="5"/>
        <v>371285917</v>
      </c>
      <c r="X128" s="11"/>
      <c r="Y128" s="75">
        <v>30470</v>
      </c>
      <c r="Z128" s="11"/>
      <c r="AA128" s="75">
        <f>(M128-Y128)</f>
        <v>371255447</v>
      </c>
      <c r="AB128" s="11"/>
      <c r="AC128" s="98">
        <f t="shared" si="7"/>
        <v>4419.8129360222865</v>
      </c>
      <c r="AD128" s="11"/>
      <c r="AE128" s="114">
        <v>83998</v>
      </c>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row>
    <row r="129" spans="1:70" ht="8.85" customHeight="1" x14ac:dyDescent="0.25">
      <c r="A129" s="30">
        <v>35</v>
      </c>
      <c r="B129" s="31"/>
      <c r="C129" s="30" t="s">
        <v>163</v>
      </c>
      <c r="D129" s="30"/>
      <c r="E129" s="75">
        <v>33129324</v>
      </c>
      <c r="F129" s="11"/>
      <c r="G129" s="75">
        <v>0</v>
      </c>
      <c r="H129" s="11"/>
      <c r="I129" s="75">
        <v>32483273</v>
      </c>
      <c r="J129" s="11"/>
      <c r="K129" s="75">
        <v>0</v>
      </c>
      <c r="L129" s="11"/>
      <c r="M129" s="75">
        <f t="shared" si="4"/>
        <v>65612597</v>
      </c>
      <c r="N129" s="11"/>
      <c r="O129" s="75">
        <v>40931278</v>
      </c>
      <c r="P129" s="11"/>
      <c r="Q129" s="75">
        <v>0</v>
      </c>
      <c r="R129" s="11"/>
      <c r="S129" s="75">
        <v>16479289</v>
      </c>
      <c r="T129" s="11"/>
      <c r="U129" s="75">
        <v>8202030</v>
      </c>
      <c r="V129" s="11"/>
      <c r="W129" s="75">
        <f t="shared" si="5"/>
        <v>65612597</v>
      </c>
      <c r="X129" s="11"/>
      <c r="Y129" s="75">
        <v>0</v>
      </c>
      <c r="Z129" s="11"/>
      <c r="AA129" s="75">
        <f>(M129-Y129)</f>
        <v>65612597</v>
      </c>
      <c r="AB129" s="11"/>
      <c r="AC129" s="98">
        <f t="shared" si="7"/>
        <v>3854.1234140037595</v>
      </c>
      <c r="AD129" s="11"/>
      <c r="AE129" s="114">
        <v>17024</v>
      </c>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row>
    <row r="130" spans="1:70" ht="8.85" customHeight="1" x14ac:dyDescent="0.25">
      <c r="A130" s="30"/>
      <c r="B130" s="31"/>
      <c r="C130" s="30"/>
      <c r="D130" s="30"/>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99"/>
      <c r="AD130" s="11"/>
      <c r="AE130" s="1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row>
    <row r="131" spans="1:70" ht="8.85" customHeight="1" x14ac:dyDescent="0.25">
      <c r="A131" s="30">
        <v>36</v>
      </c>
      <c r="B131" s="31"/>
      <c r="C131" s="30" t="s">
        <v>164</v>
      </c>
      <c r="D131" s="30"/>
      <c r="E131" s="75">
        <v>59028174</v>
      </c>
      <c r="F131" s="11"/>
      <c r="G131" s="75">
        <v>470324</v>
      </c>
      <c r="H131" s="11"/>
      <c r="I131" s="75">
        <v>77767499</v>
      </c>
      <c r="J131" s="11"/>
      <c r="K131" s="75">
        <v>0</v>
      </c>
      <c r="L131" s="11"/>
      <c r="M131" s="75">
        <f t="shared" si="4"/>
        <v>137265997</v>
      </c>
      <c r="N131" s="11"/>
      <c r="O131" s="75">
        <v>90823182</v>
      </c>
      <c r="P131" s="11"/>
      <c r="Q131" s="75">
        <v>0</v>
      </c>
      <c r="R131" s="11"/>
      <c r="S131" s="75">
        <v>33085374</v>
      </c>
      <c r="T131" s="11"/>
      <c r="U131" s="75">
        <v>13357441</v>
      </c>
      <c r="V131" s="11"/>
      <c r="W131" s="75">
        <f t="shared" si="5"/>
        <v>137265997</v>
      </c>
      <c r="X131" s="11"/>
      <c r="Y131" s="75">
        <v>0</v>
      </c>
      <c r="Z131" s="11"/>
      <c r="AA131" s="75">
        <f>(M131-Y131)</f>
        <v>137265997</v>
      </c>
      <c r="AB131" s="11"/>
      <c r="AC131" s="98">
        <f t="shared" si="7"/>
        <v>3711.5971392261308</v>
      </c>
      <c r="AD131" s="11"/>
      <c r="AE131" s="114">
        <v>36983</v>
      </c>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row>
    <row r="132" spans="1:70" ht="8.85" customHeight="1" x14ac:dyDescent="0.25">
      <c r="A132" s="30">
        <v>37</v>
      </c>
      <c r="B132" s="31"/>
      <c r="C132" s="30" t="s">
        <v>165</v>
      </c>
      <c r="D132" s="30"/>
      <c r="E132" s="75">
        <v>106860752</v>
      </c>
      <c r="F132" s="11"/>
      <c r="G132" s="75">
        <v>0</v>
      </c>
      <c r="H132" s="11"/>
      <c r="I132" s="75">
        <v>68911153</v>
      </c>
      <c r="J132" s="11"/>
      <c r="K132" s="75">
        <v>0</v>
      </c>
      <c r="L132" s="11"/>
      <c r="M132" s="75">
        <f t="shared" si="4"/>
        <v>175771905</v>
      </c>
      <c r="N132" s="11"/>
      <c r="O132" s="75">
        <v>37980083</v>
      </c>
      <c r="P132" s="11"/>
      <c r="Q132" s="75">
        <v>0</v>
      </c>
      <c r="R132" s="11"/>
      <c r="S132" s="75">
        <v>16124607</v>
      </c>
      <c r="T132" s="11"/>
      <c r="U132" s="75">
        <v>121667215</v>
      </c>
      <c r="V132" s="11"/>
      <c r="W132" s="75">
        <f t="shared" si="5"/>
        <v>175771905</v>
      </c>
      <c r="X132" s="11"/>
      <c r="Y132" s="75">
        <v>0</v>
      </c>
      <c r="Z132" s="11"/>
      <c r="AA132" s="75">
        <f>(M132-Y132)</f>
        <v>175771905</v>
      </c>
      <c r="AB132" s="11"/>
      <c r="AC132" s="98">
        <f t="shared" si="7"/>
        <v>7877.9089727500896</v>
      </c>
      <c r="AD132" s="11"/>
      <c r="AE132" s="114">
        <v>22312</v>
      </c>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row>
    <row r="133" spans="1:70" ht="8.85" customHeight="1" x14ac:dyDescent="0.25">
      <c r="A133" s="30">
        <v>38</v>
      </c>
      <c r="B133" s="31"/>
      <c r="C133" s="30" t="s">
        <v>166</v>
      </c>
      <c r="D133" s="30"/>
      <c r="E133" s="75">
        <v>16543752</v>
      </c>
      <c r="F133" s="11"/>
      <c r="G133" s="75">
        <v>0</v>
      </c>
      <c r="H133" s="11"/>
      <c r="I133" s="75">
        <v>24803974</v>
      </c>
      <c r="J133" s="11"/>
      <c r="K133" s="75">
        <v>0</v>
      </c>
      <c r="L133" s="11"/>
      <c r="M133" s="75">
        <f t="shared" si="4"/>
        <v>41347726</v>
      </c>
      <c r="N133" s="11"/>
      <c r="O133" s="75">
        <v>33286877</v>
      </c>
      <c r="P133" s="11"/>
      <c r="Q133" s="75">
        <v>0</v>
      </c>
      <c r="R133" s="11"/>
      <c r="S133" s="75">
        <v>8029514</v>
      </c>
      <c r="T133" s="11"/>
      <c r="U133" s="75">
        <v>31335</v>
      </c>
      <c r="V133" s="11"/>
      <c r="W133" s="75">
        <f t="shared" si="5"/>
        <v>41347726</v>
      </c>
      <c r="X133" s="11"/>
      <c r="Y133" s="75">
        <v>0</v>
      </c>
      <c r="Z133" s="11"/>
      <c r="AA133" s="75">
        <f>(M133-Y133)</f>
        <v>41347726</v>
      </c>
      <c r="AB133" s="11"/>
      <c r="AC133" s="98">
        <f t="shared" si="7"/>
        <v>2596.2404872535476</v>
      </c>
      <c r="AD133" s="11"/>
      <c r="AE133" s="114">
        <v>15926</v>
      </c>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row>
    <row r="134" spans="1:70" ht="8.85" customHeight="1" x14ac:dyDescent="0.25">
      <c r="A134" s="30">
        <v>39</v>
      </c>
      <c r="B134" s="31"/>
      <c r="C134" s="30" t="s">
        <v>167</v>
      </c>
      <c r="D134" s="30"/>
      <c r="E134" s="75">
        <v>27338876</v>
      </c>
      <c r="F134" s="11"/>
      <c r="G134" s="75">
        <v>5450000</v>
      </c>
      <c r="H134" s="11"/>
      <c r="I134" s="75">
        <v>38654193</v>
      </c>
      <c r="J134" s="11"/>
      <c r="K134" s="75">
        <v>0</v>
      </c>
      <c r="L134" s="11"/>
      <c r="M134" s="75">
        <f t="shared" si="4"/>
        <v>71443069</v>
      </c>
      <c r="N134" s="11"/>
      <c r="O134" s="75">
        <v>45411120</v>
      </c>
      <c r="P134" s="11"/>
      <c r="Q134" s="75">
        <v>0</v>
      </c>
      <c r="R134" s="11"/>
      <c r="S134" s="75">
        <v>6717925</v>
      </c>
      <c r="T134" s="11"/>
      <c r="U134" s="75">
        <v>19314024</v>
      </c>
      <c r="V134" s="11"/>
      <c r="W134" s="75">
        <f t="shared" si="5"/>
        <v>71443069</v>
      </c>
      <c r="X134" s="11"/>
      <c r="Y134" s="75">
        <v>0</v>
      </c>
      <c r="Z134" s="11"/>
      <c r="AA134" s="75">
        <f>(M134-Y134)</f>
        <v>71443069</v>
      </c>
      <c r="AB134" s="11"/>
      <c r="AC134" s="98">
        <f t="shared" si="7"/>
        <v>3610.9713924690423</v>
      </c>
      <c r="AD134" s="11"/>
      <c r="AE134" s="114">
        <v>19785</v>
      </c>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row>
    <row r="135" spans="1:70" ht="8.85" customHeight="1" x14ac:dyDescent="0.25">
      <c r="A135" s="30">
        <v>40</v>
      </c>
      <c r="B135" s="31"/>
      <c r="C135" s="30" t="s">
        <v>168</v>
      </c>
      <c r="D135" s="30"/>
      <c r="E135" s="80">
        <v>33174870</v>
      </c>
      <c r="F135" s="73"/>
      <c r="G135" s="80">
        <v>4500000</v>
      </c>
      <c r="H135" s="73"/>
      <c r="I135" s="80">
        <v>32849506</v>
      </c>
      <c r="J135" s="73"/>
      <c r="K135" s="80">
        <v>0</v>
      </c>
      <c r="L135" s="73"/>
      <c r="M135" s="80">
        <f t="shared" si="4"/>
        <v>70524376</v>
      </c>
      <c r="N135" s="73"/>
      <c r="O135" s="80">
        <v>33854145</v>
      </c>
      <c r="P135" s="73"/>
      <c r="Q135" s="80">
        <v>0</v>
      </c>
      <c r="R135" s="73"/>
      <c r="S135" s="80">
        <v>24911643</v>
      </c>
      <c r="T135" s="73"/>
      <c r="U135" s="80">
        <v>11758588</v>
      </c>
      <c r="V135" s="73"/>
      <c r="W135" s="80">
        <f t="shared" si="5"/>
        <v>70524376</v>
      </c>
      <c r="X135" s="73"/>
      <c r="Y135" s="80">
        <v>0</v>
      </c>
      <c r="Z135" s="73"/>
      <c r="AA135" s="80">
        <f>(M135-Y135)</f>
        <v>70524376</v>
      </c>
      <c r="AB135" s="73"/>
      <c r="AC135" s="101">
        <f t="shared" si="7"/>
        <v>6066.6129892473118</v>
      </c>
      <c r="AD135" s="73"/>
      <c r="AE135" s="114">
        <v>11625</v>
      </c>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row>
    <row r="136" spans="1:70" ht="8.85" customHeight="1" x14ac:dyDescent="0.25">
      <c r="A136" s="39"/>
      <c r="B136" s="31"/>
      <c r="C136" s="30"/>
      <c r="D136" s="30"/>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99"/>
      <c r="AD136" s="11"/>
      <c r="AE136" s="1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row>
    <row r="137" spans="1:70" ht="8.85" customHeight="1" x14ac:dyDescent="0.25">
      <c r="A137" s="30">
        <v>41</v>
      </c>
      <c r="B137" s="31"/>
      <c r="C137" s="30" t="s">
        <v>169</v>
      </c>
      <c r="D137" s="30"/>
      <c r="E137" s="75">
        <v>54936306</v>
      </c>
      <c r="F137" s="11"/>
      <c r="G137" s="75">
        <v>3266801</v>
      </c>
      <c r="H137" s="11"/>
      <c r="I137" s="75">
        <v>61138137</v>
      </c>
      <c r="J137" s="11"/>
      <c r="K137" s="75">
        <v>0</v>
      </c>
      <c r="L137" s="11"/>
      <c r="M137" s="75">
        <f t="shared" si="4"/>
        <v>119341244</v>
      </c>
      <c r="N137" s="11"/>
      <c r="O137" s="75">
        <v>94842639</v>
      </c>
      <c r="P137" s="11"/>
      <c r="Q137" s="75">
        <v>0</v>
      </c>
      <c r="R137" s="11"/>
      <c r="S137" s="75">
        <v>24498605</v>
      </c>
      <c r="T137" s="11"/>
      <c r="U137" s="75">
        <v>0</v>
      </c>
      <c r="V137" s="11"/>
      <c r="W137" s="75">
        <f t="shared" si="5"/>
        <v>119341244</v>
      </c>
      <c r="X137" s="11"/>
      <c r="Y137" s="75">
        <v>0</v>
      </c>
      <c r="Z137" s="11"/>
      <c r="AA137" s="75">
        <f>(M137-Y137)</f>
        <v>119341244</v>
      </c>
      <c r="AB137" s="11"/>
      <c r="AC137" s="98">
        <f t="shared" si="7"/>
        <v>3353.7894559352517</v>
      </c>
      <c r="AD137" s="11"/>
      <c r="AE137" s="114">
        <v>35584</v>
      </c>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row>
    <row r="138" spans="1:70" ht="8.85" customHeight="1" x14ac:dyDescent="0.25">
      <c r="A138" s="30">
        <v>42</v>
      </c>
      <c r="B138" s="31"/>
      <c r="C138" s="30" t="s">
        <v>170</v>
      </c>
      <c r="D138" s="30"/>
      <c r="E138" s="75">
        <v>172948468</v>
      </c>
      <c r="F138" s="11"/>
      <c r="G138" s="75">
        <v>0</v>
      </c>
      <c r="H138" s="11"/>
      <c r="I138" s="75">
        <v>233187768</v>
      </c>
      <c r="J138" s="11"/>
      <c r="K138" s="75">
        <v>0</v>
      </c>
      <c r="L138" s="11"/>
      <c r="M138" s="75">
        <f t="shared" si="4"/>
        <v>406136236</v>
      </c>
      <c r="N138" s="11"/>
      <c r="O138" s="75">
        <v>268055391</v>
      </c>
      <c r="P138" s="11"/>
      <c r="Q138" s="75">
        <v>0</v>
      </c>
      <c r="R138" s="11"/>
      <c r="S138" s="75">
        <v>115014478</v>
      </c>
      <c r="T138" s="11"/>
      <c r="U138" s="75">
        <v>23066367</v>
      </c>
      <c r="V138" s="11"/>
      <c r="W138" s="75">
        <f t="shared" si="5"/>
        <v>406136236</v>
      </c>
      <c r="X138" s="11"/>
      <c r="Y138" s="75">
        <v>0</v>
      </c>
      <c r="Z138" s="11"/>
      <c r="AA138" s="75">
        <f>(M138-Y138)</f>
        <v>406136236</v>
      </c>
      <c r="AB138" s="11"/>
      <c r="AC138" s="98">
        <f t="shared" si="7"/>
        <v>3860.2436650508507</v>
      </c>
      <c r="AD138" s="11"/>
      <c r="AE138" s="114">
        <v>105210</v>
      </c>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row>
    <row r="139" spans="1:70" ht="8.85" customHeight="1" x14ac:dyDescent="0.25">
      <c r="A139" s="30">
        <v>43</v>
      </c>
      <c r="B139" s="31"/>
      <c r="C139" s="30" t="s">
        <v>171</v>
      </c>
      <c r="D139" s="30"/>
      <c r="E139" s="75">
        <v>771755245</v>
      </c>
      <c r="F139" s="11"/>
      <c r="G139" s="75">
        <v>0</v>
      </c>
      <c r="H139" s="11"/>
      <c r="I139" s="75">
        <v>868473877</v>
      </c>
      <c r="J139" s="11"/>
      <c r="K139" s="75">
        <v>0</v>
      </c>
      <c r="L139" s="11"/>
      <c r="M139" s="75">
        <f t="shared" si="4"/>
        <v>1640229122</v>
      </c>
      <c r="N139" s="11"/>
      <c r="O139" s="75">
        <v>852006650</v>
      </c>
      <c r="P139" s="11"/>
      <c r="Q139" s="75">
        <v>26512946</v>
      </c>
      <c r="R139" s="11"/>
      <c r="S139" s="75">
        <v>435102914</v>
      </c>
      <c r="T139" s="11"/>
      <c r="U139" s="75">
        <v>326606612</v>
      </c>
      <c r="V139" s="11"/>
      <c r="W139" s="75">
        <f t="shared" si="5"/>
        <v>1640229122</v>
      </c>
      <c r="X139" s="11"/>
      <c r="Y139" s="75">
        <v>60522039</v>
      </c>
      <c r="Z139" s="11"/>
      <c r="AA139" s="75">
        <f>(M139-Y139)</f>
        <v>1579707083</v>
      </c>
      <c r="AB139" s="11"/>
      <c r="AC139" s="98">
        <f t="shared" si="7"/>
        <v>4917.6363667493688</v>
      </c>
      <c r="AD139" s="11"/>
      <c r="AE139" s="114">
        <v>321233</v>
      </c>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row>
    <row r="140" spans="1:70" ht="8.85" customHeight="1" x14ac:dyDescent="0.25">
      <c r="A140" s="30">
        <v>44</v>
      </c>
      <c r="B140" s="31"/>
      <c r="C140" s="30" t="s">
        <v>172</v>
      </c>
      <c r="D140" s="30"/>
      <c r="E140" s="75">
        <v>35381277</v>
      </c>
      <c r="F140" s="11"/>
      <c r="G140" s="75">
        <v>0</v>
      </c>
      <c r="H140" s="11"/>
      <c r="I140" s="75">
        <v>81868509</v>
      </c>
      <c r="J140" s="11"/>
      <c r="K140" s="75">
        <v>0</v>
      </c>
      <c r="L140" s="11"/>
      <c r="M140" s="75">
        <f t="shared" si="4"/>
        <v>117249786</v>
      </c>
      <c r="N140" s="11"/>
      <c r="O140" s="75">
        <v>100282880</v>
      </c>
      <c r="P140" s="11"/>
      <c r="Q140" s="75">
        <v>0</v>
      </c>
      <c r="R140" s="11"/>
      <c r="S140" s="75">
        <v>16966906</v>
      </c>
      <c r="T140" s="11"/>
      <c r="U140" s="75">
        <v>0</v>
      </c>
      <c r="V140" s="11"/>
      <c r="W140" s="75">
        <f t="shared" si="5"/>
        <v>117249786</v>
      </c>
      <c r="X140" s="11"/>
      <c r="Y140" s="75">
        <v>0</v>
      </c>
      <c r="Z140" s="11"/>
      <c r="AA140" s="75">
        <f>(M140-Y140)</f>
        <v>117249786</v>
      </c>
      <c r="AB140" s="11"/>
      <c r="AC140" s="98">
        <f t="shared" si="7"/>
        <v>2239.6429171760392</v>
      </c>
      <c r="AD140" s="11"/>
      <c r="AE140" s="114">
        <v>52352</v>
      </c>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row>
    <row r="141" spans="1:70" ht="8.85" customHeight="1" x14ac:dyDescent="0.25">
      <c r="A141" s="30">
        <v>45</v>
      </c>
      <c r="B141" s="31"/>
      <c r="C141" s="30" t="s">
        <v>173</v>
      </c>
      <c r="D141" s="30"/>
      <c r="E141" s="75">
        <v>142138</v>
      </c>
      <c r="F141" s="11"/>
      <c r="G141" s="75">
        <v>0</v>
      </c>
      <c r="H141" s="11"/>
      <c r="I141" s="75">
        <v>5125699</v>
      </c>
      <c r="J141" s="11"/>
      <c r="K141" s="75">
        <v>0</v>
      </c>
      <c r="L141" s="11"/>
      <c r="M141" s="75">
        <f t="shared" si="4"/>
        <v>5267837</v>
      </c>
      <c r="N141" s="11"/>
      <c r="O141" s="75">
        <v>3783756</v>
      </c>
      <c r="P141" s="11"/>
      <c r="Q141" s="75">
        <v>0</v>
      </c>
      <c r="R141" s="11"/>
      <c r="S141" s="75">
        <v>1341943</v>
      </c>
      <c r="T141" s="11"/>
      <c r="U141" s="75">
        <v>142138</v>
      </c>
      <c r="V141" s="11"/>
      <c r="W141" s="75">
        <f t="shared" si="5"/>
        <v>5267837</v>
      </c>
      <c r="X141" s="11"/>
      <c r="Y141" s="75">
        <v>0</v>
      </c>
      <c r="Z141" s="11"/>
      <c r="AA141" s="75">
        <f>(M141-Y141)</f>
        <v>5267837</v>
      </c>
      <c r="AB141" s="11"/>
      <c r="AC141" s="98">
        <f t="shared" si="7"/>
        <v>2290.3639130434781</v>
      </c>
      <c r="AD141" s="11"/>
      <c r="AE141" s="114">
        <v>2300</v>
      </c>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row>
    <row r="142" spans="1:70" ht="8.85" customHeight="1" x14ac:dyDescent="0.25">
      <c r="A142" s="39"/>
      <c r="B142" s="31"/>
      <c r="C142" s="30"/>
      <c r="D142" s="30"/>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99"/>
      <c r="AD142" s="11"/>
      <c r="AE142" s="1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row>
    <row r="143" spans="1:70" ht="8.85" customHeight="1" x14ac:dyDescent="0.25">
      <c r="A143" s="30">
        <v>46</v>
      </c>
      <c r="B143" s="31"/>
      <c r="C143" s="30" t="s">
        <v>174</v>
      </c>
      <c r="D143" s="30"/>
      <c r="E143" s="75">
        <v>157839769</v>
      </c>
      <c r="F143" s="11"/>
      <c r="G143" s="75">
        <v>0</v>
      </c>
      <c r="H143" s="11"/>
      <c r="I143" s="75">
        <v>80768976</v>
      </c>
      <c r="J143" s="11"/>
      <c r="K143" s="75">
        <v>0</v>
      </c>
      <c r="L143" s="11"/>
      <c r="M143" s="75">
        <f t="shared" si="4"/>
        <v>238608745</v>
      </c>
      <c r="N143" s="11"/>
      <c r="O143" s="75">
        <v>67041914</v>
      </c>
      <c r="P143" s="11"/>
      <c r="Q143" s="75">
        <v>0</v>
      </c>
      <c r="R143" s="11"/>
      <c r="S143" s="75">
        <v>133152103</v>
      </c>
      <c r="T143" s="11"/>
      <c r="U143" s="75">
        <v>38414728</v>
      </c>
      <c r="V143" s="11"/>
      <c r="W143" s="75">
        <f t="shared" si="5"/>
        <v>238608745</v>
      </c>
      <c r="X143" s="11"/>
      <c r="Y143" s="75">
        <v>0</v>
      </c>
      <c r="Z143" s="11"/>
      <c r="AA143" s="75">
        <f>(M143-Y143)</f>
        <v>238608745</v>
      </c>
      <c r="AB143" s="11"/>
      <c r="AC143" s="98">
        <f t="shared" si="7"/>
        <v>6436.012974051896</v>
      </c>
      <c r="AD143" s="11"/>
      <c r="AE143" s="114">
        <v>37074</v>
      </c>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row>
    <row r="144" spans="1:70" ht="8.85" customHeight="1" x14ac:dyDescent="0.25">
      <c r="A144" s="30">
        <v>47</v>
      </c>
      <c r="B144" s="31"/>
      <c r="C144" s="30" t="s">
        <v>175</v>
      </c>
      <c r="D144" s="30"/>
      <c r="E144" s="75">
        <v>187280452</v>
      </c>
      <c r="F144" s="11"/>
      <c r="G144" s="75">
        <v>0</v>
      </c>
      <c r="H144" s="11"/>
      <c r="I144" s="75">
        <v>167167541</v>
      </c>
      <c r="J144" s="11"/>
      <c r="K144" s="75">
        <v>0</v>
      </c>
      <c r="L144" s="11"/>
      <c r="M144" s="75">
        <f t="shared" si="4"/>
        <v>354447993</v>
      </c>
      <c r="N144" s="11"/>
      <c r="O144" s="75">
        <v>232478683</v>
      </c>
      <c r="P144" s="11"/>
      <c r="Q144" s="75">
        <v>0</v>
      </c>
      <c r="R144" s="11"/>
      <c r="S144" s="75">
        <v>96106060</v>
      </c>
      <c r="T144" s="11"/>
      <c r="U144" s="75">
        <v>25863250</v>
      </c>
      <c r="V144" s="11"/>
      <c r="W144" s="75">
        <f t="shared" si="5"/>
        <v>354447993</v>
      </c>
      <c r="X144" s="11"/>
      <c r="Y144" s="75">
        <v>0</v>
      </c>
      <c r="Z144" s="11"/>
      <c r="AA144" s="75">
        <f>(M144-Y144)</f>
        <v>354447993</v>
      </c>
      <c r="AB144" s="11"/>
      <c r="AC144" s="98">
        <f t="shared" si="7"/>
        <v>4814.8881749643415</v>
      </c>
      <c r="AD144" s="11"/>
      <c r="AE144" s="114">
        <v>73615</v>
      </c>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row>
    <row r="145" spans="1:70" ht="8.85" customHeight="1" x14ac:dyDescent="0.25">
      <c r="A145" s="30">
        <v>48</v>
      </c>
      <c r="B145" s="31"/>
      <c r="C145" s="30" t="s">
        <v>176</v>
      </c>
      <c r="D145" s="30"/>
      <c r="E145" s="75">
        <v>0</v>
      </c>
      <c r="F145" s="11"/>
      <c r="G145" s="75">
        <v>0</v>
      </c>
      <c r="H145" s="11"/>
      <c r="I145" s="75">
        <v>12637146</v>
      </c>
      <c r="J145" s="11"/>
      <c r="K145" s="75">
        <v>0</v>
      </c>
      <c r="L145" s="11"/>
      <c r="M145" s="75">
        <f t="shared" si="4"/>
        <v>12637146</v>
      </c>
      <c r="N145" s="11"/>
      <c r="O145" s="75">
        <v>9474245</v>
      </c>
      <c r="P145" s="11"/>
      <c r="Q145" s="75">
        <v>0</v>
      </c>
      <c r="R145" s="11"/>
      <c r="S145" s="75">
        <v>3162901</v>
      </c>
      <c r="T145" s="11"/>
      <c r="U145" s="75">
        <v>0</v>
      </c>
      <c r="V145" s="11"/>
      <c r="W145" s="75">
        <f t="shared" si="5"/>
        <v>12637146</v>
      </c>
      <c r="X145" s="11"/>
      <c r="Y145" s="75">
        <v>0</v>
      </c>
      <c r="Z145" s="11"/>
      <c r="AA145" s="75">
        <f>(M145-Y145)</f>
        <v>12637146</v>
      </c>
      <c r="AB145" s="11"/>
      <c r="AC145" s="98">
        <f t="shared" si="7"/>
        <v>1765.9510899944103</v>
      </c>
      <c r="AD145" s="11"/>
      <c r="AE145" s="114">
        <v>7156</v>
      </c>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row>
    <row r="146" spans="1:70" ht="8.85" customHeight="1" x14ac:dyDescent="0.25">
      <c r="A146" s="30">
        <v>49</v>
      </c>
      <c r="B146" s="31"/>
      <c r="C146" s="30" t="s">
        <v>177</v>
      </c>
      <c r="D146" s="30"/>
      <c r="E146" s="75">
        <v>88991158</v>
      </c>
      <c r="F146" s="11"/>
      <c r="G146" s="75">
        <v>500000</v>
      </c>
      <c r="H146" s="11"/>
      <c r="I146" s="75">
        <v>46698945</v>
      </c>
      <c r="J146" s="11"/>
      <c r="K146" s="75">
        <v>0</v>
      </c>
      <c r="L146" s="11"/>
      <c r="M146" s="75">
        <f t="shared" si="4"/>
        <v>136190103</v>
      </c>
      <c r="N146" s="11"/>
      <c r="O146" s="75">
        <v>76996892</v>
      </c>
      <c r="P146" s="11"/>
      <c r="Q146" s="75">
        <v>0</v>
      </c>
      <c r="R146" s="11"/>
      <c r="S146" s="75">
        <v>31000495</v>
      </c>
      <c r="T146" s="11"/>
      <c r="U146" s="75">
        <v>28192716</v>
      </c>
      <c r="V146" s="11"/>
      <c r="W146" s="75">
        <f t="shared" si="5"/>
        <v>136190103</v>
      </c>
      <c r="X146" s="11"/>
      <c r="Y146" s="75">
        <v>0</v>
      </c>
      <c r="Z146" s="11"/>
      <c r="AA146" s="75">
        <f>(M146-Y146)</f>
        <v>136190103</v>
      </c>
      <c r="AB146" s="11"/>
      <c r="AC146" s="98">
        <f t="shared" si="7"/>
        <v>5508.4170441676106</v>
      </c>
      <c r="AD146" s="11"/>
      <c r="AE146" s="114">
        <v>24724</v>
      </c>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row>
    <row r="147" spans="1:70" ht="8.85" customHeight="1" x14ac:dyDescent="0.25">
      <c r="A147" s="30">
        <v>50</v>
      </c>
      <c r="B147" s="31"/>
      <c r="C147" s="30" t="s">
        <v>178</v>
      </c>
      <c r="D147" s="30"/>
      <c r="E147" s="80">
        <v>16968296</v>
      </c>
      <c r="F147" s="73"/>
      <c r="G147" s="80">
        <v>500000</v>
      </c>
      <c r="H147" s="73"/>
      <c r="I147" s="80">
        <v>25957897</v>
      </c>
      <c r="J147" s="73"/>
      <c r="K147" s="80">
        <v>0</v>
      </c>
      <c r="L147" s="73"/>
      <c r="M147" s="80">
        <f t="shared" si="4"/>
        <v>43426193</v>
      </c>
      <c r="N147" s="73"/>
      <c r="O147" s="80">
        <v>32276354</v>
      </c>
      <c r="P147" s="73"/>
      <c r="Q147" s="80">
        <v>0</v>
      </c>
      <c r="R147" s="73"/>
      <c r="S147" s="80">
        <v>11149839</v>
      </c>
      <c r="T147" s="73"/>
      <c r="U147" s="80">
        <v>0</v>
      </c>
      <c r="V147" s="73"/>
      <c r="W147" s="80">
        <f t="shared" si="5"/>
        <v>43426193</v>
      </c>
      <c r="X147" s="73"/>
      <c r="Y147" s="80">
        <v>0</v>
      </c>
      <c r="Z147" s="73"/>
      <c r="AA147" s="80">
        <f>(M147-Y147)</f>
        <v>43426193</v>
      </c>
      <c r="AB147" s="73"/>
      <c r="AC147" s="101">
        <f t="shared" si="7"/>
        <v>2658.8007714443152</v>
      </c>
      <c r="AD147" s="11"/>
      <c r="AE147" s="114">
        <v>16333</v>
      </c>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row>
    <row r="148" spans="1:70" ht="8.85" customHeight="1" x14ac:dyDescent="0.25">
      <c r="A148" s="11"/>
      <c r="B148" s="19"/>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row>
    <row r="149" spans="1:70" ht="8.4499999999999993" customHeight="1" x14ac:dyDescent="0.25">
      <c r="A149" s="11"/>
      <c r="B149" s="19"/>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row>
    <row r="150" spans="1:70" ht="8.85" hidden="1" customHeight="1" x14ac:dyDescent="0.25">
      <c r="A150" s="11"/>
      <c r="B150" s="19"/>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row>
    <row r="151" spans="1:70" s="15" customFormat="1" ht="9.6" customHeight="1" x14ac:dyDescent="0.25">
      <c r="A151" s="18"/>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3" t="s">
        <v>692</v>
      </c>
      <c r="AD151" s="10"/>
    </row>
    <row r="152" spans="1:70" s="15" customFormat="1" ht="10.5" customHeight="1" x14ac:dyDescent="0.25">
      <c r="A152" s="10"/>
      <c r="B152" s="10"/>
      <c r="C152" s="10"/>
      <c r="D152" s="10"/>
      <c r="E152" s="10"/>
      <c r="F152" s="10"/>
      <c r="G152" s="10"/>
      <c r="H152" s="10"/>
      <c r="I152" s="10"/>
      <c r="J152" s="10"/>
      <c r="K152" s="10"/>
      <c r="L152" s="10"/>
      <c r="M152" s="10"/>
      <c r="N152" s="85" t="s">
        <v>296</v>
      </c>
      <c r="O152" s="10"/>
      <c r="P152" s="10"/>
      <c r="Q152" s="10"/>
      <c r="R152" s="10"/>
      <c r="S152" s="10"/>
      <c r="T152" s="10"/>
      <c r="U152" s="10"/>
      <c r="V152" s="10"/>
      <c r="W152" s="10"/>
      <c r="X152" s="10"/>
      <c r="Y152" s="10"/>
      <c r="Z152" s="10"/>
      <c r="AA152" s="10"/>
      <c r="AB152" s="10"/>
      <c r="AC152" s="13" t="s">
        <v>670</v>
      </c>
      <c r="AD152" s="10"/>
      <c r="AE152" s="10"/>
    </row>
    <row r="153" spans="1:70" s="15" customFormat="1" ht="10.5" customHeight="1" x14ac:dyDescent="0.25">
      <c r="A153" s="10"/>
      <c r="B153" s="10"/>
      <c r="C153" s="10"/>
      <c r="D153" s="10"/>
      <c r="E153" s="10"/>
      <c r="F153" s="10"/>
      <c r="G153" s="10"/>
      <c r="H153" s="10"/>
      <c r="I153" s="10"/>
      <c r="J153" s="10"/>
      <c r="K153" s="10"/>
      <c r="L153" s="10"/>
      <c r="M153" s="10"/>
      <c r="N153" s="85" t="s">
        <v>671</v>
      </c>
      <c r="O153" s="10"/>
      <c r="P153" s="10"/>
      <c r="Q153" s="10"/>
      <c r="R153" s="10"/>
      <c r="S153" s="10"/>
      <c r="T153" s="10"/>
      <c r="U153" s="10"/>
      <c r="V153" s="10"/>
      <c r="W153" s="10"/>
      <c r="X153" s="10"/>
      <c r="Y153" s="10"/>
      <c r="Z153" s="10"/>
      <c r="AA153" s="10"/>
      <c r="AB153" s="10"/>
      <c r="AC153" s="13" t="s">
        <v>639</v>
      </c>
      <c r="AD153" s="10"/>
      <c r="AE153" s="10"/>
    </row>
    <row r="154" spans="1:70" s="15" customFormat="1" ht="10.5" customHeight="1" x14ac:dyDescent="0.25">
      <c r="A154" s="10"/>
      <c r="B154" s="10"/>
      <c r="C154" s="10"/>
      <c r="D154" s="10"/>
      <c r="E154" s="10"/>
      <c r="F154" s="10"/>
      <c r="G154" s="10"/>
      <c r="H154" s="10"/>
      <c r="I154" s="10"/>
      <c r="J154" s="10"/>
      <c r="K154" s="10"/>
      <c r="L154" s="10"/>
      <c r="M154" s="10"/>
      <c r="N154" s="89" t="s">
        <v>672</v>
      </c>
      <c r="O154" s="10"/>
      <c r="P154" s="10"/>
      <c r="Q154" s="10"/>
      <c r="R154" s="10"/>
      <c r="S154" s="10"/>
      <c r="T154" s="10"/>
      <c r="U154" s="10"/>
      <c r="V154" s="10"/>
      <c r="W154" s="10"/>
      <c r="X154" s="10"/>
      <c r="Y154" s="10"/>
      <c r="Z154" s="10"/>
      <c r="AA154" s="10"/>
      <c r="AB154" s="10"/>
      <c r="AC154" s="10"/>
      <c r="AD154" s="10"/>
      <c r="AE154" s="10"/>
    </row>
    <row r="155" spans="1:70" ht="8.85" customHeight="1" x14ac:dyDescent="0.25">
      <c r="A155" s="19"/>
      <c r="B155" s="19"/>
      <c r="C155" s="11"/>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row>
    <row r="156" spans="1:70" ht="8.85" customHeight="1" x14ac:dyDescent="0.25">
      <c r="A156" s="19"/>
      <c r="B156" s="19"/>
      <c r="C156" s="11"/>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row>
    <row r="157" spans="1:70" ht="9.6" customHeight="1" x14ac:dyDescent="0.25">
      <c r="A157" s="19"/>
      <c r="B157" s="19"/>
      <c r="C157" s="11"/>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row>
    <row r="158" spans="1:70" ht="9.6" customHeight="1" x14ac:dyDescent="0.25">
      <c r="A158" s="11"/>
      <c r="B158" s="11"/>
      <c r="C158" s="11"/>
      <c r="D158" s="11"/>
      <c r="E158" s="21" t="s">
        <v>673</v>
      </c>
      <c r="F158" s="21"/>
      <c r="G158" s="21"/>
      <c r="H158" s="21"/>
      <c r="I158" s="21"/>
      <c r="J158" s="21"/>
      <c r="K158" s="21"/>
      <c r="L158" s="21"/>
      <c r="M158" s="21"/>
      <c r="N158" s="11"/>
      <c r="O158" s="21" t="s">
        <v>674</v>
      </c>
      <c r="P158" s="21"/>
      <c r="Q158" s="21"/>
      <c r="R158" s="21"/>
      <c r="S158" s="21"/>
      <c r="T158" s="21"/>
      <c r="U158" s="21"/>
      <c r="V158" s="21"/>
      <c r="W158" s="21"/>
      <c r="X158" s="11"/>
      <c r="Y158" s="11"/>
      <c r="Z158" s="11"/>
      <c r="AA158" s="21" t="s">
        <v>675</v>
      </c>
      <c r="AB158" s="21"/>
      <c r="AC158" s="21"/>
      <c r="AD158" s="11"/>
      <c r="AE158" s="11"/>
    </row>
    <row r="159" spans="1:70" ht="7.5" customHeight="1"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1:70" ht="9.6" customHeight="1" x14ac:dyDescent="0.25">
      <c r="A160" s="11"/>
      <c r="B160" s="11"/>
      <c r="C160" s="11"/>
      <c r="D160" s="11"/>
      <c r="E160" s="25" t="s">
        <v>676</v>
      </c>
      <c r="F160" s="11"/>
      <c r="G160" s="11"/>
      <c r="H160" s="11"/>
      <c r="I160" s="25" t="s">
        <v>331</v>
      </c>
      <c r="J160" s="11"/>
      <c r="K160" s="11"/>
      <c r="L160" s="11"/>
      <c r="M160" s="11"/>
      <c r="N160" s="11"/>
      <c r="O160" s="11"/>
      <c r="P160" s="11"/>
      <c r="Q160" s="25" t="s">
        <v>677</v>
      </c>
      <c r="R160" s="11"/>
      <c r="S160" s="25" t="s">
        <v>331</v>
      </c>
      <c r="T160" s="11"/>
      <c r="U160" s="11"/>
      <c r="V160" s="11"/>
      <c r="W160" s="11"/>
      <c r="X160" s="11"/>
      <c r="Y160" s="11"/>
      <c r="Z160" s="11"/>
      <c r="AA160" s="11"/>
      <c r="AB160" s="11"/>
      <c r="AC160" s="11"/>
      <c r="AD160" s="11"/>
      <c r="AE160" s="11"/>
    </row>
    <row r="161" spans="1:70" ht="9.6" customHeight="1" x14ac:dyDescent="0.25">
      <c r="A161" s="11"/>
      <c r="B161" s="11"/>
      <c r="C161" s="11"/>
      <c r="D161" s="11"/>
      <c r="E161" s="25" t="s">
        <v>678</v>
      </c>
      <c r="F161" s="11"/>
      <c r="G161" s="25" t="s">
        <v>679</v>
      </c>
      <c r="H161" s="11"/>
      <c r="I161" s="25" t="s">
        <v>680</v>
      </c>
      <c r="J161" s="11"/>
      <c r="K161" s="25" t="s">
        <v>681</v>
      </c>
      <c r="L161" s="11"/>
      <c r="M161" s="11"/>
      <c r="N161" s="11"/>
      <c r="O161" s="11"/>
      <c r="P161" s="11"/>
      <c r="Q161" s="25" t="s">
        <v>682</v>
      </c>
      <c r="R161" s="11"/>
      <c r="S161" s="25" t="s">
        <v>64</v>
      </c>
      <c r="T161" s="11"/>
      <c r="U161" s="25" t="s">
        <v>73</v>
      </c>
      <c r="V161" s="11"/>
      <c r="W161" s="11"/>
      <c r="X161" s="11"/>
      <c r="Y161" s="25" t="s">
        <v>683</v>
      </c>
      <c r="Z161" s="11"/>
      <c r="AA161" s="11"/>
      <c r="AB161" s="11"/>
      <c r="AC161" s="11"/>
      <c r="AD161" s="11"/>
      <c r="AE161" s="11"/>
    </row>
    <row r="162" spans="1:70" ht="9.6" customHeight="1" x14ac:dyDescent="0.25">
      <c r="A162" s="27" t="s">
        <v>74</v>
      </c>
      <c r="B162" s="11"/>
      <c r="C162" s="27" t="s">
        <v>76</v>
      </c>
      <c r="D162" s="11"/>
      <c r="E162" s="29" t="s">
        <v>684</v>
      </c>
      <c r="F162" s="11"/>
      <c r="G162" s="27" t="s">
        <v>685</v>
      </c>
      <c r="H162" s="11"/>
      <c r="I162" s="27" t="s">
        <v>686</v>
      </c>
      <c r="J162" s="11"/>
      <c r="K162" s="27" t="s">
        <v>687</v>
      </c>
      <c r="L162" s="11"/>
      <c r="M162" s="27" t="s">
        <v>68</v>
      </c>
      <c r="N162" s="11"/>
      <c r="O162" s="27" t="s">
        <v>381</v>
      </c>
      <c r="P162" s="11"/>
      <c r="Q162" s="27" t="s">
        <v>612</v>
      </c>
      <c r="R162" s="11"/>
      <c r="S162" s="27" t="s">
        <v>72</v>
      </c>
      <c r="T162" s="11"/>
      <c r="U162" s="96" t="s">
        <v>688</v>
      </c>
      <c r="V162" s="11"/>
      <c r="W162" s="27" t="s">
        <v>68</v>
      </c>
      <c r="X162" s="11"/>
      <c r="Y162" s="27" t="s">
        <v>689</v>
      </c>
      <c r="Z162" s="11"/>
      <c r="AA162" s="27" t="s">
        <v>77</v>
      </c>
      <c r="AB162" s="11"/>
      <c r="AC162" s="27" t="s">
        <v>438</v>
      </c>
      <c r="AD162" s="11"/>
      <c r="AE162" s="29" t="s">
        <v>690</v>
      </c>
    </row>
    <row r="163" spans="1:70" ht="8.85" customHeight="1" x14ac:dyDescent="0.25">
      <c r="A163" s="11"/>
      <c r="B163" s="19"/>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row>
    <row r="164" spans="1:70" ht="8.85" customHeight="1" x14ac:dyDescent="0.25">
      <c r="A164" s="30"/>
      <c r="B164" s="30" t="s">
        <v>130</v>
      </c>
      <c r="C164" s="30"/>
      <c r="D164" s="30"/>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1:70" ht="8.85" customHeight="1" x14ac:dyDescent="0.25">
      <c r="A165" s="30">
        <v>51</v>
      </c>
      <c r="B165" s="31"/>
      <c r="C165" s="30" t="s">
        <v>180</v>
      </c>
      <c r="D165" s="30"/>
      <c r="E165" s="74">
        <v>9201351</v>
      </c>
      <c r="F165" s="11"/>
      <c r="G165" s="74">
        <v>0</v>
      </c>
      <c r="H165" s="11"/>
      <c r="I165" s="74">
        <v>18618659</v>
      </c>
      <c r="J165" s="11"/>
      <c r="K165" s="74">
        <v>0</v>
      </c>
      <c r="L165" s="11"/>
      <c r="M165" s="74">
        <f t="shared" ref="M165:M211" si="8">(E165+G165+I165+K165)</f>
        <v>27820010</v>
      </c>
      <c r="N165" s="11"/>
      <c r="O165" s="74">
        <v>16520413</v>
      </c>
      <c r="P165" s="11"/>
      <c r="Q165" s="74">
        <v>0</v>
      </c>
      <c r="R165" s="11"/>
      <c r="S165" s="74">
        <v>11129597</v>
      </c>
      <c r="T165" s="11"/>
      <c r="U165" s="74">
        <v>170000</v>
      </c>
      <c r="V165" s="11"/>
      <c r="W165" s="74">
        <f t="shared" ref="W165:W211" si="9">(O165+Q165+S165+U165)</f>
        <v>27820010</v>
      </c>
      <c r="X165" s="11"/>
      <c r="Y165" s="74">
        <v>0</v>
      </c>
      <c r="Z165" s="11"/>
      <c r="AA165" s="74">
        <f t="shared" ref="AA165:AA187" si="10">(M165-Y165)</f>
        <v>27820010</v>
      </c>
      <c r="AB165" s="11"/>
      <c r="AC165" s="104">
        <f t="shared" ref="AC165:AC211" si="11">(AA165/AE165)</f>
        <v>2475.9709861160554</v>
      </c>
      <c r="AD165" s="11"/>
      <c r="AE165" s="114">
        <v>11236</v>
      </c>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row>
    <row r="166" spans="1:70" ht="8.85" customHeight="1" x14ac:dyDescent="0.25">
      <c r="A166" s="30">
        <v>52</v>
      </c>
      <c r="B166" s="31"/>
      <c r="C166" s="30" t="s">
        <v>181</v>
      </c>
      <c r="D166" s="30"/>
      <c r="E166" s="75">
        <v>4585908</v>
      </c>
      <c r="F166" s="11"/>
      <c r="G166" s="75">
        <v>0</v>
      </c>
      <c r="H166" s="11"/>
      <c r="I166" s="75">
        <v>48390152</v>
      </c>
      <c r="J166" s="11"/>
      <c r="K166" s="75">
        <v>0</v>
      </c>
      <c r="L166" s="11"/>
      <c r="M166" s="75">
        <f t="shared" si="8"/>
        <v>52976060</v>
      </c>
      <c r="N166" s="11"/>
      <c r="O166" s="75">
        <v>45049140</v>
      </c>
      <c r="P166" s="11"/>
      <c r="Q166" s="75">
        <v>0</v>
      </c>
      <c r="R166" s="11"/>
      <c r="S166" s="75">
        <v>7926920</v>
      </c>
      <c r="T166" s="11"/>
      <c r="U166" s="75">
        <v>0</v>
      </c>
      <c r="V166" s="11"/>
      <c r="W166" s="75">
        <f t="shared" si="9"/>
        <v>52976060</v>
      </c>
      <c r="X166" s="11"/>
      <c r="Y166" s="75">
        <v>0</v>
      </c>
      <c r="Z166" s="11"/>
      <c r="AA166" s="75">
        <f t="shared" si="10"/>
        <v>52976060</v>
      </c>
      <c r="AB166" s="11"/>
      <c r="AC166" s="105">
        <f t="shared" si="11"/>
        <v>2148.8686975215996</v>
      </c>
      <c r="AD166" s="11"/>
      <c r="AE166" s="114">
        <v>24653</v>
      </c>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row>
    <row r="167" spans="1:70" ht="8.85" customHeight="1" x14ac:dyDescent="0.25">
      <c r="A167" s="30">
        <v>53</v>
      </c>
      <c r="B167" s="31"/>
      <c r="C167" s="30" t="s">
        <v>182</v>
      </c>
      <c r="D167" s="30"/>
      <c r="E167" s="75">
        <v>1038219500</v>
      </c>
      <c r="F167" s="11"/>
      <c r="G167" s="75">
        <v>0</v>
      </c>
      <c r="H167" s="11"/>
      <c r="I167" s="75">
        <v>1679925972</v>
      </c>
      <c r="J167" s="11"/>
      <c r="K167" s="75">
        <v>0</v>
      </c>
      <c r="L167" s="11"/>
      <c r="M167" s="75">
        <f t="shared" si="8"/>
        <v>2718145472</v>
      </c>
      <c r="N167" s="11"/>
      <c r="O167" s="75">
        <v>1978008430</v>
      </c>
      <c r="P167" s="11"/>
      <c r="Q167" s="75">
        <v>89372865</v>
      </c>
      <c r="R167" s="11"/>
      <c r="S167" s="75">
        <v>545235526</v>
      </c>
      <c r="T167" s="11"/>
      <c r="U167" s="75">
        <v>105528651</v>
      </c>
      <c r="V167" s="11"/>
      <c r="W167" s="75">
        <f t="shared" si="9"/>
        <v>2718145472</v>
      </c>
      <c r="X167" s="11"/>
      <c r="Y167" s="75">
        <v>42873402</v>
      </c>
      <c r="Z167" s="11"/>
      <c r="AA167" s="75">
        <f t="shared" si="10"/>
        <v>2675272070</v>
      </c>
      <c r="AB167" s="11"/>
      <c r="AC167" s="98">
        <f t="shared" si="11"/>
        <v>6942.8616992839852</v>
      </c>
      <c r="AD167" s="11"/>
      <c r="AE167" s="114">
        <v>385327</v>
      </c>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row>
    <row r="168" spans="1:70" ht="8.85" customHeight="1" x14ac:dyDescent="0.25">
      <c r="A168" s="30">
        <v>54</v>
      </c>
      <c r="B168" s="31"/>
      <c r="C168" s="30" t="s">
        <v>183</v>
      </c>
      <c r="D168" s="30"/>
      <c r="E168" s="75">
        <v>68938856</v>
      </c>
      <c r="F168" s="11"/>
      <c r="G168" s="75">
        <v>0</v>
      </c>
      <c r="H168" s="11"/>
      <c r="I168" s="75">
        <v>63914433</v>
      </c>
      <c r="J168" s="11"/>
      <c r="K168" s="75">
        <v>0</v>
      </c>
      <c r="L168" s="11"/>
      <c r="M168" s="75">
        <f t="shared" si="8"/>
        <v>132853289</v>
      </c>
      <c r="N168" s="11"/>
      <c r="O168" s="75">
        <v>79171441</v>
      </c>
      <c r="P168" s="11"/>
      <c r="Q168" s="75">
        <v>0</v>
      </c>
      <c r="R168" s="11"/>
      <c r="S168" s="75">
        <v>53681848</v>
      </c>
      <c r="T168" s="11"/>
      <c r="U168" s="75">
        <v>0</v>
      </c>
      <c r="V168" s="11"/>
      <c r="W168" s="75">
        <f t="shared" si="9"/>
        <v>132853289</v>
      </c>
      <c r="X168" s="11"/>
      <c r="Y168" s="75">
        <v>0</v>
      </c>
      <c r="Z168" s="11"/>
      <c r="AA168" s="75">
        <f t="shared" si="10"/>
        <v>132853289</v>
      </c>
      <c r="AB168" s="11"/>
      <c r="AC168" s="98">
        <f t="shared" si="11"/>
        <v>3871.4677992773049</v>
      </c>
      <c r="AD168" s="11"/>
      <c r="AE168" s="114">
        <v>34316</v>
      </c>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row>
    <row r="169" spans="1:70" ht="8.85" customHeight="1" x14ac:dyDescent="0.25">
      <c r="A169" s="30">
        <v>55</v>
      </c>
      <c r="B169" s="31"/>
      <c r="C169" s="30" t="s">
        <v>184</v>
      </c>
      <c r="D169" s="30"/>
      <c r="E169" s="75">
        <v>11896463</v>
      </c>
      <c r="F169" s="11"/>
      <c r="G169" s="75">
        <v>0</v>
      </c>
      <c r="H169" s="11"/>
      <c r="I169" s="75">
        <v>17986555</v>
      </c>
      <c r="J169" s="11"/>
      <c r="K169" s="75">
        <v>0</v>
      </c>
      <c r="L169" s="11"/>
      <c r="M169" s="75">
        <f t="shared" si="8"/>
        <v>29883018</v>
      </c>
      <c r="N169" s="11"/>
      <c r="O169" s="75">
        <v>23589694</v>
      </c>
      <c r="P169" s="11"/>
      <c r="Q169" s="75">
        <v>0</v>
      </c>
      <c r="R169" s="11"/>
      <c r="S169" s="75">
        <v>6293324</v>
      </c>
      <c r="T169" s="11"/>
      <c r="U169" s="75">
        <v>0</v>
      </c>
      <c r="V169" s="11"/>
      <c r="W169" s="75">
        <f t="shared" si="9"/>
        <v>29883018</v>
      </c>
      <c r="X169" s="11"/>
      <c r="Y169" s="75">
        <v>0</v>
      </c>
      <c r="Z169" s="11"/>
      <c r="AA169" s="75">
        <f t="shared" si="10"/>
        <v>29883018</v>
      </c>
      <c r="AB169" s="11"/>
      <c r="AC169" s="98">
        <f t="shared" si="11"/>
        <v>2416.7422563687828</v>
      </c>
      <c r="AD169" s="11"/>
      <c r="AE169" s="114">
        <v>12365</v>
      </c>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row>
    <row r="170" spans="1:70" ht="6.75" customHeight="1" x14ac:dyDescent="0.25">
      <c r="A170" s="39"/>
      <c r="B170" s="31"/>
      <c r="C170" s="30"/>
      <c r="D170" s="30"/>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99"/>
      <c r="AD170" s="11"/>
      <c r="AE170" s="1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row>
    <row r="171" spans="1:70" ht="8.85" customHeight="1" x14ac:dyDescent="0.25">
      <c r="A171" s="30">
        <v>56</v>
      </c>
      <c r="B171" s="31"/>
      <c r="C171" s="30" t="s">
        <v>185</v>
      </c>
      <c r="D171" s="30"/>
      <c r="E171" s="75">
        <v>10273000</v>
      </c>
      <c r="F171" s="11"/>
      <c r="G171" s="75">
        <v>1240000</v>
      </c>
      <c r="H171" s="11"/>
      <c r="I171" s="75">
        <v>20644949</v>
      </c>
      <c r="J171" s="11"/>
      <c r="K171" s="75">
        <v>0</v>
      </c>
      <c r="L171" s="11"/>
      <c r="M171" s="75">
        <f t="shared" si="8"/>
        <v>32157949</v>
      </c>
      <c r="N171" s="11"/>
      <c r="O171" s="75">
        <v>19504051</v>
      </c>
      <c r="P171" s="11"/>
      <c r="Q171" s="75">
        <v>0</v>
      </c>
      <c r="R171" s="11"/>
      <c r="S171" s="75">
        <v>12653898</v>
      </c>
      <c r="T171" s="11"/>
      <c r="U171" s="75">
        <v>0</v>
      </c>
      <c r="V171" s="11"/>
      <c r="W171" s="75">
        <f t="shared" si="9"/>
        <v>32157949</v>
      </c>
      <c r="X171" s="11"/>
      <c r="Y171" s="75">
        <v>0</v>
      </c>
      <c r="Z171" s="11"/>
      <c r="AA171" s="75">
        <f t="shared" si="10"/>
        <v>32157949</v>
      </c>
      <c r="AB171" s="11"/>
      <c r="AC171" s="98">
        <f t="shared" si="11"/>
        <v>2454.9926711962744</v>
      </c>
      <c r="AD171" s="11"/>
      <c r="AE171" s="114">
        <v>13099</v>
      </c>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row>
    <row r="172" spans="1:70" ht="8.85" customHeight="1" x14ac:dyDescent="0.25">
      <c r="A172" s="30">
        <v>57</v>
      </c>
      <c r="B172" s="31"/>
      <c r="C172" s="30" t="s">
        <v>186</v>
      </c>
      <c r="D172" s="30"/>
      <c r="E172" s="75">
        <v>4873040</v>
      </c>
      <c r="F172" s="11"/>
      <c r="G172" s="75">
        <v>0</v>
      </c>
      <c r="H172" s="11"/>
      <c r="I172" s="75">
        <v>14813986</v>
      </c>
      <c r="J172" s="11"/>
      <c r="K172" s="75">
        <v>0</v>
      </c>
      <c r="L172" s="11"/>
      <c r="M172" s="75">
        <f t="shared" si="8"/>
        <v>19687026</v>
      </c>
      <c r="N172" s="11"/>
      <c r="O172" s="75">
        <v>14283409</v>
      </c>
      <c r="P172" s="11"/>
      <c r="Q172" s="75">
        <v>0</v>
      </c>
      <c r="R172" s="11"/>
      <c r="S172" s="75">
        <v>5403617</v>
      </c>
      <c r="T172" s="11"/>
      <c r="U172" s="75">
        <v>0</v>
      </c>
      <c r="V172" s="11"/>
      <c r="W172" s="75">
        <f t="shared" si="9"/>
        <v>19687026</v>
      </c>
      <c r="X172" s="11"/>
      <c r="Y172" s="75">
        <v>0</v>
      </c>
      <c r="Z172" s="11"/>
      <c r="AA172" s="75">
        <f t="shared" si="10"/>
        <v>19687026</v>
      </c>
      <c r="AB172" s="11"/>
      <c r="AC172" s="98">
        <f t="shared" si="11"/>
        <v>2276.7463860298371</v>
      </c>
      <c r="AD172" s="11"/>
      <c r="AE172" s="114">
        <v>8647</v>
      </c>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row>
    <row r="173" spans="1:70" ht="8.85" customHeight="1" x14ac:dyDescent="0.25">
      <c r="A173" s="30">
        <v>58</v>
      </c>
      <c r="B173" s="31"/>
      <c r="C173" s="30" t="s">
        <v>187</v>
      </c>
      <c r="D173" s="30"/>
      <c r="E173" s="75">
        <v>5678391</v>
      </c>
      <c r="F173" s="11"/>
      <c r="G173" s="75">
        <v>0</v>
      </c>
      <c r="H173" s="11"/>
      <c r="I173" s="75">
        <v>45188097</v>
      </c>
      <c r="J173" s="11"/>
      <c r="K173" s="75">
        <v>0</v>
      </c>
      <c r="L173" s="11"/>
      <c r="M173" s="75">
        <f t="shared" si="8"/>
        <v>50866488</v>
      </c>
      <c r="N173" s="11"/>
      <c r="O173" s="75">
        <v>39326495</v>
      </c>
      <c r="P173" s="11"/>
      <c r="Q173" s="75">
        <v>0</v>
      </c>
      <c r="R173" s="11"/>
      <c r="S173" s="75">
        <v>11539993</v>
      </c>
      <c r="T173" s="11"/>
      <c r="U173" s="75">
        <v>0</v>
      </c>
      <c r="V173" s="11"/>
      <c r="W173" s="75">
        <f t="shared" si="9"/>
        <v>50866488</v>
      </c>
      <c r="X173" s="11"/>
      <c r="Y173" s="75">
        <v>0</v>
      </c>
      <c r="Z173" s="11"/>
      <c r="AA173" s="75">
        <f t="shared" si="10"/>
        <v>50866488</v>
      </c>
      <c r="AB173" s="11"/>
      <c r="AC173" s="98">
        <f t="shared" si="11"/>
        <v>1622.6907838070629</v>
      </c>
      <c r="AD173" s="11"/>
      <c r="AE173" s="114">
        <v>31347</v>
      </c>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row>
    <row r="174" spans="1:70" ht="8.85" customHeight="1" x14ac:dyDescent="0.25">
      <c r="A174" s="30">
        <v>59</v>
      </c>
      <c r="B174" s="31"/>
      <c r="C174" s="30" t="s">
        <v>188</v>
      </c>
      <c r="D174" s="30"/>
      <c r="E174" s="75">
        <v>24982170</v>
      </c>
      <c r="F174" s="11"/>
      <c r="G174" s="75">
        <v>0</v>
      </c>
      <c r="H174" s="11"/>
      <c r="I174" s="75">
        <v>14209357</v>
      </c>
      <c r="J174" s="11"/>
      <c r="K174" s="75">
        <v>0</v>
      </c>
      <c r="L174" s="11"/>
      <c r="M174" s="75">
        <f t="shared" si="8"/>
        <v>39191527</v>
      </c>
      <c r="N174" s="11"/>
      <c r="O174" s="75">
        <v>27485252</v>
      </c>
      <c r="P174" s="11"/>
      <c r="Q174" s="75">
        <v>0</v>
      </c>
      <c r="R174" s="11"/>
      <c r="S174" s="75">
        <v>11706275</v>
      </c>
      <c r="T174" s="11"/>
      <c r="U174" s="75">
        <v>0</v>
      </c>
      <c r="V174" s="11"/>
      <c r="W174" s="75">
        <f t="shared" si="9"/>
        <v>39191527</v>
      </c>
      <c r="X174" s="11"/>
      <c r="Y174" s="75">
        <v>0</v>
      </c>
      <c r="Z174" s="11"/>
      <c r="AA174" s="75">
        <f t="shared" si="10"/>
        <v>39191527</v>
      </c>
      <c r="AB174" s="11"/>
      <c r="AC174" s="98">
        <f t="shared" si="11"/>
        <v>3547.0655262919722</v>
      </c>
      <c r="AD174" s="11"/>
      <c r="AE174" s="114">
        <v>11049</v>
      </c>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row>
    <row r="175" spans="1:70" ht="8.85" customHeight="1" x14ac:dyDescent="0.25">
      <c r="A175" s="30">
        <v>60</v>
      </c>
      <c r="B175" s="31"/>
      <c r="C175" s="30" t="s">
        <v>189</v>
      </c>
      <c r="D175" s="30"/>
      <c r="E175" s="75">
        <v>205777317</v>
      </c>
      <c r="F175" s="11"/>
      <c r="G175" s="75">
        <v>1250000</v>
      </c>
      <c r="H175" s="11"/>
      <c r="I175" s="75">
        <v>126726908</v>
      </c>
      <c r="J175" s="11"/>
      <c r="K175" s="75">
        <v>0</v>
      </c>
      <c r="L175" s="11"/>
      <c r="M175" s="75">
        <f t="shared" si="8"/>
        <v>333754225</v>
      </c>
      <c r="N175" s="11"/>
      <c r="O175" s="75">
        <v>266709352</v>
      </c>
      <c r="P175" s="11"/>
      <c r="Q175" s="75">
        <v>0</v>
      </c>
      <c r="R175" s="11"/>
      <c r="S175" s="75">
        <v>59484885</v>
      </c>
      <c r="T175" s="11"/>
      <c r="U175" s="75">
        <v>7559988</v>
      </c>
      <c r="V175" s="11"/>
      <c r="W175" s="75">
        <f t="shared" si="9"/>
        <v>333754225</v>
      </c>
      <c r="X175" s="11"/>
      <c r="Y175" s="75">
        <v>0</v>
      </c>
      <c r="Z175" s="11"/>
      <c r="AA175" s="75">
        <f t="shared" si="10"/>
        <v>333754225</v>
      </c>
      <c r="AB175" s="11"/>
      <c r="AC175" s="98">
        <f t="shared" si="11"/>
        <v>3388.0581977281263</v>
      </c>
      <c r="AD175" s="11"/>
      <c r="AE175" s="114">
        <v>98509</v>
      </c>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row>
    <row r="176" spans="1:70" ht="6.75" customHeight="1" x14ac:dyDescent="0.25">
      <c r="A176" s="39"/>
      <c r="B176" s="31"/>
      <c r="C176" s="30"/>
      <c r="D176" s="30"/>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99"/>
      <c r="AD176" s="11"/>
      <c r="AE176" s="1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row>
    <row r="177" spans="1:70" ht="8.85" customHeight="1" x14ac:dyDescent="0.25">
      <c r="A177" s="30">
        <v>61</v>
      </c>
      <c r="B177" s="31"/>
      <c r="C177" s="30" t="s">
        <v>190</v>
      </c>
      <c r="D177" s="30"/>
      <c r="E177" s="75">
        <v>26053843</v>
      </c>
      <c r="F177" s="11"/>
      <c r="G177" s="75">
        <v>0</v>
      </c>
      <c r="H177" s="11"/>
      <c r="I177" s="75">
        <v>27920162</v>
      </c>
      <c r="J177" s="11"/>
      <c r="K177" s="75">
        <v>0</v>
      </c>
      <c r="L177" s="11"/>
      <c r="M177" s="75">
        <f t="shared" si="8"/>
        <v>53974005</v>
      </c>
      <c r="N177" s="11"/>
      <c r="O177" s="75">
        <v>38495526</v>
      </c>
      <c r="P177" s="11"/>
      <c r="Q177" s="75">
        <v>0</v>
      </c>
      <c r="R177" s="11"/>
      <c r="S177" s="75">
        <v>14422721</v>
      </c>
      <c r="T177" s="11"/>
      <c r="U177" s="75">
        <v>1055758</v>
      </c>
      <c r="V177" s="11"/>
      <c r="W177" s="75">
        <f t="shared" si="9"/>
        <v>53974005</v>
      </c>
      <c r="X177" s="11"/>
      <c r="Y177" s="75">
        <v>0</v>
      </c>
      <c r="Z177" s="11"/>
      <c r="AA177" s="75">
        <f t="shared" si="10"/>
        <v>53974005</v>
      </c>
      <c r="AB177" s="11"/>
      <c r="AC177" s="98">
        <f t="shared" si="11"/>
        <v>3638.2881698685542</v>
      </c>
      <c r="AD177" s="11"/>
      <c r="AE177" s="114">
        <v>14835</v>
      </c>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row>
    <row r="178" spans="1:70" ht="8.85" customHeight="1" x14ac:dyDescent="0.25">
      <c r="A178" s="30">
        <v>62</v>
      </c>
      <c r="B178" s="31"/>
      <c r="C178" s="30" t="s">
        <v>191</v>
      </c>
      <c r="D178" s="30"/>
      <c r="E178" s="75">
        <v>70761283</v>
      </c>
      <c r="F178" s="11"/>
      <c r="G178" s="75">
        <v>0</v>
      </c>
      <c r="H178" s="11"/>
      <c r="I178" s="75">
        <v>34191075</v>
      </c>
      <c r="J178" s="11"/>
      <c r="K178" s="75">
        <v>0</v>
      </c>
      <c r="L178" s="11"/>
      <c r="M178" s="75">
        <f t="shared" si="8"/>
        <v>104952358</v>
      </c>
      <c r="N178" s="11"/>
      <c r="O178" s="75">
        <v>72665920</v>
      </c>
      <c r="P178" s="11"/>
      <c r="Q178" s="75">
        <v>0</v>
      </c>
      <c r="R178" s="11"/>
      <c r="S178" s="75">
        <v>16557447</v>
      </c>
      <c r="T178" s="11"/>
      <c r="U178" s="75">
        <v>15728991</v>
      </c>
      <c r="V178" s="11"/>
      <c r="W178" s="75">
        <f t="shared" si="9"/>
        <v>104952358</v>
      </c>
      <c r="X178" s="11"/>
      <c r="Y178" s="75">
        <v>0</v>
      </c>
      <c r="Z178" s="11"/>
      <c r="AA178" s="75">
        <f t="shared" si="10"/>
        <v>104952358</v>
      </c>
      <c r="AB178" s="11"/>
      <c r="AC178" s="98">
        <f t="shared" si="11"/>
        <v>5022.8455611390282</v>
      </c>
      <c r="AD178" s="11"/>
      <c r="AE178" s="114">
        <v>20895</v>
      </c>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row>
    <row r="179" spans="1:70" ht="8.85" customHeight="1" x14ac:dyDescent="0.25">
      <c r="A179" s="30">
        <v>63</v>
      </c>
      <c r="B179" s="31"/>
      <c r="C179" s="30" t="s">
        <v>192</v>
      </c>
      <c r="D179" s="30"/>
      <c r="E179" s="75">
        <v>29517663</v>
      </c>
      <c r="F179" s="11"/>
      <c r="G179" s="75">
        <v>60652</v>
      </c>
      <c r="H179" s="11"/>
      <c r="I179" s="75">
        <v>24215570</v>
      </c>
      <c r="J179" s="11"/>
      <c r="K179" s="75">
        <v>0</v>
      </c>
      <c r="L179" s="11"/>
      <c r="M179" s="75">
        <f t="shared" si="8"/>
        <v>53793885</v>
      </c>
      <c r="N179" s="11"/>
      <c r="O179" s="75">
        <v>23715427</v>
      </c>
      <c r="P179" s="11"/>
      <c r="Q179" s="75">
        <v>0</v>
      </c>
      <c r="R179" s="11"/>
      <c r="S179" s="75">
        <v>30049856</v>
      </c>
      <c r="T179" s="11"/>
      <c r="U179" s="75">
        <v>28602</v>
      </c>
      <c r="V179" s="11"/>
      <c r="W179" s="75">
        <f t="shared" si="9"/>
        <v>53793885</v>
      </c>
      <c r="X179" s="11"/>
      <c r="Y179" s="75">
        <v>0</v>
      </c>
      <c r="Z179" s="11"/>
      <c r="AA179" s="75">
        <f t="shared" si="10"/>
        <v>53793885</v>
      </c>
      <c r="AB179" s="11"/>
      <c r="AC179" s="98">
        <f t="shared" si="11"/>
        <v>4431.4922975533409</v>
      </c>
      <c r="AD179" s="11"/>
      <c r="AE179" s="114">
        <v>12139</v>
      </c>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row>
    <row r="180" spans="1:70" ht="8.85" customHeight="1" x14ac:dyDescent="0.25">
      <c r="A180" s="30">
        <v>64</v>
      </c>
      <c r="B180" s="31"/>
      <c r="C180" s="30" t="s">
        <v>193</v>
      </c>
      <c r="D180" s="30"/>
      <c r="E180" s="75">
        <v>34553641</v>
      </c>
      <c r="F180" s="11"/>
      <c r="G180" s="75">
        <v>0</v>
      </c>
      <c r="H180" s="11"/>
      <c r="I180" s="75">
        <v>17836077</v>
      </c>
      <c r="J180" s="11"/>
      <c r="K180" s="75">
        <v>0</v>
      </c>
      <c r="L180" s="11"/>
      <c r="M180" s="75">
        <f t="shared" si="8"/>
        <v>52389718</v>
      </c>
      <c r="N180" s="11"/>
      <c r="O180" s="75">
        <v>47508027</v>
      </c>
      <c r="P180" s="11"/>
      <c r="Q180" s="75">
        <v>0</v>
      </c>
      <c r="R180" s="11"/>
      <c r="S180" s="75">
        <v>2357538</v>
      </c>
      <c r="T180" s="11"/>
      <c r="U180" s="75">
        <v>2524153</v>
      </c>
      <c r="V180" s="11"/>
      <c r="W180" s="75">
        <f t="shared" si="9"/>
        <v>52389718</v>
      </c>
      <c r="X180" s="11"/>
      <c r="Y180" s="75">
        <v>0</v>
      </c>
      <c r="Z180" s="11"/>
      <c r="AA180" s="75">
        <f t="shared" si="10"/>
        <v>52389718</v>
      </c>
      <c r="AB180" s="11"/>
      <c r="AC180" s="98">
        <f t="shared" si="11"/>
        <v>4333.6684589296055</v>
      </c>
      <c r="AD180" s="11"/>
      <c r="AE180" s="114">
        <v>12089</v>
      </c>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row>
    <row r="181" spans="1:70" ht="8.85" customHeight="1" x14ac:dyDescent="0.25">
      <c r="A181" s="30">
        <v>65</v>
      </c>
      <c r="B181" s="31"/>
      <c r="C181" s="30" t="s">
        <v>194</v>
      </c>
      <c r="D181" s="30"/>
      <c r="E181" s="75">
        <v>2140036</v>
      </c>
      <c r="F181" s="11"/>
      <c r="G181" s="75">
        <v>620775</v>
      </c>
      <c r="H181" s="11"/>
      <c r="I181" s="75">
        <v>25954541</v>
      </c>
      <c r="J181" s="11"/>
      <c r="K181" s="75">
        <v>0</v>
      </c>
      <c r="L181" s="11"/>
      <c r="M181" s="75">
        <f t="shared" si="8"/>
        <v>28715352</v>
      </c>
      <c r="N181" s="11"/>
      <c r="O181" s="75">
        <v>23871235</v>
      </c>
      <c r="P181" s="11"/>
      <c r="Q181" s="75">
        <v>0</v>
      </c>
      <c r="R181" s="11"/>
      <c r="S181" s="75">
        <v>4844117</v>
      </c>
      <c r="T181" s="11"/>
      <c r="U181" s="75">
        <v>0</v>
      </c>
      <c r="V181" s="11"/>
      <c r="W181" s="75">
        <f t="shared" si="9"/>
        <v>28715352</v>
      </c>
      <c r="X181" s="11"/>
      <c r="Y181" s="75">
        <v>0</v>
      </c>
      <c r="Z181" s="11"/>
      <c r="AA181" s="75">
        <f t="shared" si="10"/>
        <v>28715352</v>
      </c>
      <c r="AB181" s="11"/>
      <c r="AC181" s="98">
        <f t="shared" si="11"/>
        <v>1782.8978020613436</v>
      </c>
      <c r="AD181" s="11"/>
      <c r="AE181" s="114">
        <v>16106</v>
      </c>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row>
    <row r="182" spans="1:70" ht="6.75" customHeight="1" x14ac:dyDescent="0.25">
      <c r="A182" s="39"/>
      <c r="B182" s="31"/>
      <c r="C182" s="30"/>
      <c r="D182" s="30"/>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99"/>
      <c r="AD182" s="11"/>
      <c r="AE182" s="1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row>
    <row r="183" spans="1:70" ht="8.85" customHeight="1" x14ac:dyDescent="0.25">
      <c r="A183" s="30">
        <v>66</v>
      </c>
      <c r="B183" s="31"/>
      <c r="C183" s="30" t="s">
        <v>195</v>
      </c>
      <c r="D183" s="30"/>
      <c r="E183" s="75">
        <v>94482555</v>
      </c>
      <c r="F183" s="11"/>
      <c r="G183" s="75">
        <v>0</v>
      </c>
      <c r="H183" s="11"/>
      <c r="I183" s="75">
        <v>68462844</v>
      </c>
      <c r="J183" s="11"/>
      <c r="K183" s="75">
        <v>0</v>
      </c>
      <c r="L183" s="11"/>
      <c r="M183" s="75">
        <f t="shared" si="8"/>
        <v>162945399</v>
      </c>
      <c r="N183" s="11"/>
      <c r="O183" s="75">
        <v>100488595</v>
      </c>
      <c r="P183" s="11"/>
      <c r="Q183" s="75">
        <v>0</v>
      </c>
      <c r="R183" s="11"/>
      <c r="S183" s="75">
        <v>59662667</v>
      </c>
      <c r="T183" s="11"/>
      <c r="U183" s="75">
        <v>2794137</v>
      </c>
      <c r="V183" s="11"/>
      <c r="W183" s="75">
        <f t="shared" si="9"/>
        <v>162945399</v>
      </c>
      <c r="X183" s="11"/>
      <c r="Y183" s="75">
        <v>0</v>
      </c>
      <c r="Z183" s="11"/>
      <c r="AA183" s="75">
        <f t="shared" si="10"/>
        <v>162945399</v>
      </c>
      <c r="AB183" s="11"/>
      <c r="AC183" s="98">
        <f t="shared" si="11"/>
        <v>4824.1525002220442</v>
      </c>
      <c r="AD183" s="11"/>
      <c r="AE183" s="114">
        <v>33777</v>
      </c>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row>
    <row r="184" spans="1:70" ht="8.85" customHeight="1" x14ac:dyDescent="0.25">
      <c r="A184" s="30">
        <v>67</v>
      </c>
      <c r="B184" s="31"/>
      <c r="C184" s="30" t="s">
        <v>196</v>
      </c>
      <c r="D184" s="30"/>
      <c r="E184" s="75">
        <v>59572453</v>
      </c>
      <c r="F184" s="11"/>
      <c r="G184" s="75">
        <v>0</v>
      </c>
      <c r="H184" s="11"/>
      <c r="I184" s="75">
        <v>55353981</v>
      </c>
      <c r="J184" s="11"/>
      <c r="K184" s="75">
        <v>0</v>
      </c>
      <c r="L184" s="11"/>
      <c r="M184" s="75">
        <f t="shared" si="8"/>
        <v>114926434</v>
      </c>
      <c r="N184" s="11"/>
      <c r="O184" s="75">
        <v>44155489</v>
      </c>
      <c r="P184" s="11"/>
      <c r="Q184" s="75">
        <v>0</v>
      </c>
      <c r="R184" s="11"/>
      <c r="S184" s="75">
        <v>70770945</v>
      </c>
      <c r="T184" s="11"/>
      <c r="U184" s="75">
        <v>0</v>
      </c>
      <c r="V184" s="11"/>
      <c r="W184" s="75">
        <f t="shared" si="9"/>
        <v>114926434</v>
      </c>
      <c r="X184" s="11"/>
      <c r="Y184" s="75">
        <v>0</v>
      </c>
      <c r="Z184" s="11"/>
      <c r="AA184" s="75">
        <f t="shared" si="10"/>
        <v>114926434</v>
      </c>
      <c r="AB184" s="11"/>
      <c r="AC184" s="98">
        <f t="shared" si="11"/>
        <v>4872.654710421436</v>
      </c>
      <c r="AD184" s="11"/>
      <c r="AE184" s="114">
        <v>23586</v>
      </c>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row>
    <row r="185" spans="1:70" ht="8.85" customHeight="1" x14ac:dyDescent="0.25">
      <c r="A185" s="30">
        <v>68</v>
      </c>
      <c r="B185" s="31"/>
      <c r="C185" s="30" t="s">
        <v>197</v>
      </c>
      <c r="D185" s="30"/>
      <c r="E185" s="75">
        <v>35316563</v>
      </c>
      <c r="F185" s="11"/>
      <c r="G185" s="75">
        <v>1275000</v>
      </c>
      <c r="H185" s="11"/>
      <c r="I185" s="75">
        <v>34334967</v>
      </c>
      <c r="J185" s="11"/>
      <c r="K185" s="75">
        <v>0</v>
      </c>
      <c r="L185" s="11"/>
      <c r="M185" s="75">
        <f t="shared" si="8"/>
        <v>70926530</v>
      </c>
      <c r="N185" s="11"/>
      <c r="O185" s="75">
        <v>57390398</v>
      </c>
      <c r="P185" s="11"/>
      <c r="Q185" s="75">
        <v>0</v>
      </c>
      <c r="R185" s="11"/>
      <c r="S185" s="75">
        <v>10205873</v>
      </c>
      <c r="T185" s="11"/>
      <c r="U185" s="75">
        <v>3330259</v>
      </c>
      <c r="V185" s="11"/>
      <c r="W185" s="75">
        <f t="shared" si="9"/>
        <v>70926530</v>
      </c>
      <c r="X185" s="11"/>
      <c r="Y185" s="75">
        <v>0</v>
      </c>
      <c r="Z185" s="11"/>
      <c r="AA185" s="75">
        <f t="shared" si="10"/>
        <v>70926530</v>
      </c>
      <c r="AB185" s="11"/>
      <c r="AC185" s="98">
        <f t="shared" si="11"/>
        <v>3931.8437829147956</v>
      </c>
      <c r="AD185" s="11"/>
      <c r="AE185" s="114">
        <v>18039</v>
      </c>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row>
    <row r="186" spans="1:70" ht="8.85" customHeight="1" x14ac:dyDescent="0.25">
      <c r="A186" s="30">
        <v>69</v>
      </c>
      <c r="B186" s="31"/>
      <c r="C186" s="30" t="s">
        <v>198</v>
      </c>
      <c r="D186" s="30"/>
      <c r="E186" s="75">
        <v>84835138</v>
      </c>
      <c r="F186" s="11"/>
      <c r="G186" s="75">
        <v>0</v>
      </c>
      <c r="H186" s="11"/>
      <c r="I186" s="75">
        <v>102355187</v>
      </c>
      <c r="J186" s="11"/>
      <c r="K186" s="75">
        <v>0</v>
      </c>
      <c r="L186" s="11"/>
      <c r="M186" s="75">
        <f t="shared" si="8"/>
        <v>187190325</v>
      </c>
      <c r="N186" s="11"/>
      <c r="O186" s="75">
        <v>148778773</v>
      </c>
      <c r="P186" s="11"/>
      <c r="Q186" s="75">
        <v>0</v>
      </c>
      <c r="R186" s="11"/>
      <c r="S186" s="75">
        <v>38156550</v>
      </c>
      <c r="T186" s="11"/>
      <c r="U186" s="75">
        <v>255002</v>
      </c>
      <c r="V186" s="11"/>
      <c r="W186" s="75">
        <f t="shared" si="9"/>
        <v>187190325</v>
      </c>
      <c r="X186" s="11"/>
      <c r="Y186" s="75">
        <v>0</v>
      </c>
      <c r="Z186" s="11"/>
      <c r="AA186" s="75">
        <f t="shared" si="10"/>
        <v>187190325</v>
      </c>
      <c r="AB186" s="11"/>
      <c r="AC186" s="98">
        <f t="shared" si="11"/>
        <v>2989.5921838566455</v>
      </c>
      <c r="AD186" s="11"/>
      <c r="AE186" s="114">
        <v>62614</v>
      </c>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row>
    <row r="187" spans="1:70" ht="8.85" customHeight="1" x14ac:dyDescent="0.25">
      <c r="A187" s="30">
        <v>70</v>
      </c>
      <c r="B187" s="31"/>
      <c r="C187" s="30" t="s">
        <v>199</v>
      </c>
      <c r="D187" s="30"/>
      <c r="E187" s="75">
        <v>128462577</v>
      </c>
      <c r="F187" s="11"/>
      <c r="G187" s="75">
        <v>0</v>
      </c>
      <c r="H187" s="11"/>
      <c r="I187" s="75">
        <v>60610564</v>
      </c>
      <c r="J187" s="11"/>
      <c r="K187" s="75">
        <v>0</v>
      </c>
      <c r="L187" s="11"/>
      <c r="M187" s="75">
        <f t="shared" si="8"/>
        <v>189073141</v>
      </c>
      <c r="N187" s="11"/>
      <c r="O187" s="75">
        <v>134437745</v>
      </c>
      <c r="P187" s="11"/>
      <c r="Q187" s="75">
        <v>0</v>
      </c>
      <c r="R187" s="11"/>
      <c r="S187" s="75">
        <v>35604177</v>
      </c>
      <c r="T187" s="11"/>
      <c r="U187" s="75">
        <v>19031219</v>
      </c>
      <c r="V187" s="11"/>
      <c r="W187" s="75">
        <f t="shared" si="9"/>
        <v>189073141</v>
      </c>
      <c r="X187" s="11"/>
      <c r="Y187" s="75">
        <v>0</v>
      </c>
      <c r="Z187" s="11"/>
      <c r="AA187" s="75">
        <f t="shared" si="10"/>
        <v>189073141</v>
      </c>
      <c r="AB187" s="11"/>
      <c r="AC187" s="98">
        <f t="shared" si="11"/>
        <v>6588.8326247560635</v>
      </c>
      <c r="AD187" s="11"/>
      <c r="AE187" s="114">
        <v>28696</v>
      </c>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row>
    <row r="188" spans="1:70" ht="6.75" customHeight="1" x14ac:dyDescent="0.25">
      <c r="A188" s="39"/>
      <c r="B188" s="31"/>
      <c r="C188" s="30"/>
      <c r="D188" s="30"/>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99"/>
      <c r="AD188" s="11"/>
      <c r="AE188" s="1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row>
    <row r="189" spans="1:70" ht="8.85" customHeight="1" x14ac:dyDescent="0.25">
      <c r="A189" s="30">
        <v>71</v>
      </c>
      <c r="B189" s="31"/>
      <c r="C189" s="30" t="s">
        <v>200</v>
      </c>
      <c r="D189" s="30"/>
      <c r="E189" s="75">
        <v>12254698</v>
      </c>
      <c r="F189" s="11"/>
      <c r="G189" s="75">
        <v>0</v>
      </c>
      <c r="H189" s="11"/>
      <c r="I189" s="75">
        <v>37137122</v>
      </c>
      <c r="J189" s="11"/>
      <c r="K189" s="75">
        <v>0</v>
      </c>
      <c r="L189" s="11"/>
      <c r="M189" s="75">
        <f t="shared" si="8"/>
        <v>49391820</v>
      </c>
      <c r="N189" s="11"/>
      <c r="O189" s="75">
        <v>30445038</v>
      </c>
      <c r="P189" s="11"/>
      <c r="Q189" s="75">
        <v>0</v>
      </c>
      <c r="R189" s="11"/>
      <c r="S189" s="75">
        <v>15121664</v>
      </c>
      <c r="T189" s="11"/>
      <c r="U189" s="75">
        <v>3825118</v>
      </c>
      <c r="V189" s="11"/>
      <c r="W189" s="75">
        <f t="shared" si="9"/>
        <v>49391820</v>
      </c>
      <c r="X189" s="11"/>
      <c r="Y189" s="75">
        <v>1319176</v>
      </c>
      <c r="Z189" s="11"/>
      <c r="AA189" s="75">
        <f>(M189-Y189)</f>
        <v>48072644</v>
      </c>
      <c r="AB189" s="11"/>
      <c r="AC189" s="98">
        <f t="shared" si="11"/>
        <v>2037.5808078667401</v>
      </c>
      <c r="AD189" s="11"/>
      <c r="AE189" s="114">
        <v>23593</v>
      </c>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row>
    <row r="190" spans="1:70" ht="8.85" customHeight="1" x14ac:dyDescent="0.25">
      <c r="A190" s="30">
        <v>72</v>
      </c>
      <c r="B190" s="31"/>
      <c r="C190" s="30" t="s">
        <v>201</v>
      </c>
      <c r="D190" s="30"/>
      <c r="E190" s="75">
        <v>45554474</v>
      </c>
      <c r="F190" s="11"/>
      <c r="G190" s="75">
        <v>7415000</v>
      </c>
      <c r="H190" s="11"/>
      <c r="I190" s="75">
        <v>86191181</v>
      </c>
      <c r="J190" s="11"/>
      <c r="K190" s="75">
        <v>0</v>
      </c>
      <c r="L190" s="11"/>
      <c r="M190" s="75">
        <f t="shared" si="8"/>
        <v>139160655</v>
      </c>
      <c r="N190" s="11"/>
      <c r="O190" s="75">
        <v>88182881</v>
      </c>
      <c r="P190" s="11"/>
      <c r="Q190" s="75">
        <v>0</v>
      </c>
      <c r="R190" s="11"/>
      <c r="S190" s="75">
        <v>50977774</v>
      </c>
      <c r="T190" s="11"/>
      <c r="U190" s="75">
        <v>0</v>
      </c>
      <c r="V190" s="11"/>
      <c r="W190" s="75">
        <f t="shared" si="9"/>
        <v>139160655</v>
      </c>
      <c r="X190" s="11"/>
      <c r="Y190" s="75">
        <v>0</v>
      </c>
      <c r="Z190" s="11"/>
      <c r="AA190" s="75">
        <f>(M190-Y190)</f>
        <v>139160655</v>
      </c>
      <c r="AB190" s="11"/>
      <c r="AC190" s="98">
        <f t="shared" si="11"/>
        <v>3796.3949967263202</v>
      </c>
      <c r="AD190" s="11"/>
      <c r="AE190" s="114">
        <v>36656</v>
      </c>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row>
    <row r="191" spans="1:70" ht="8.85" customHeight="1" x14ac:dyDescent="0.25">
      <c r="A191" s="30">
        <v>73</v>
      </c>
      <c r="B191" s="31"/>
      <c r="C191" s="30" t="s">
        <v>202</v>
      </c>
      <c r="D191" s="30"/>
      <c r="E191" s="75">
        <v>1136385000</v>
      </c>
      <c r="F191" s="11"/>
      <c r="G191" s="75">
        <v>0</v>
      </c>
      <c r="H191" s="11"/>
      <c r="I191" s="75">
        <v>1360131000</v>
      </c>
      <c r="J191" s="11"/>
      <c r="K191" s="75">
        <v>0</v>
      </c>
      <c r="L191" s="11"/>
      <c r="M191" s="75">
        <f t="shared" si="8"/>
        <v>2496516000</v>
      </c>
      <c r="N191" s="11"/>
      <c r="O191" s="75">
        <v>978777000</v>
      </c>
      <c r="P191" s="11"/>
      <c r="Q191" s="75">
        <v>0</v>
      </c>
      <c r="R191" s="11"/>
      <c r="S191" s="75">
        <v>1517739000</v>
      </c>
      <c r="T191" s="11"/>
      <c r="U191" s="75">
        <v>0</v>
      </c>
      <c r="V191" s="11"/>
      <c r="W191" s="75">
        <f t="shared" si="9"/>
        <v>2496516000</v>
      </c>
      <c r="X191" s="11"/>
      <c r="Y191" s="75">
        <v>1181000</v>
      </c>
      <c r="Z191" s="11"/>
      <c r="AA191" s="75">
        <f>(M191-Y191)</f>
        <v>2495335000</v>
      </c>
      <c r="AB191" s="11"/>
      <c r="AC191" s="98">
        <f t="shared" si="11"/>
        <v>5569.3226202432761</v>
      </c>
      <c r="AD191" s="11"/>
      <c r="AE191" s="114">
        <v>448050</v>
      </c>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row>
    <row r="192" spans="1:70" ht="8.85" customHeight="1" x14ac:dyDescent="0.25">
      <c r="A192" s="30">
        <v>74</v>
      </c>
      <c r="B192" s="31"/>
      <c r="C192" s="30" t="s">
        <v>203</v>
      </c>
      <c r="D192" s="30"/>
      <c r="E192" s="75">
        <v>30916258</v>
      </c>
      <c r="F192" s="11"/>
      <c r="G192" s="75">
        <v>4578364</v>
      </c>
      <c r="H192" s="11"/>
      <c r="I192" s="75">
        <v>67311146</v>
      </c>
      <c r="J192" s="11"/>
      <c r="K192" s="75">
        <v>0</v>
      </c>
      <c r="L192" s="11"/>
      <c r="M192" s="75">
        <f t="shared" si="8"/>
        <v>102805768</v>
      </c>
      <c r="N192" s="11"/>
      <c r="O192" s="75">
        <v>60945620</v>
      </c>
      <c r="P192" s="11"/>
      <c r="Q192" s="75">
        <v>0</v>
      </c>
      <c r="R192" s="11"/>
      <c r="S192" s="75">
        <v>30415465</v>
      </c>
      <c r="T192" s="11"/>
      <c r="U192" s="75">
        <v>11444683</v>
      </c>
      <c r="V192" s="11"/>
      <c r="W192" s="75">
        <f t="shared" si="9"/>
        <v>102805768</v>
      </c>
      <c r="X192" s="11"/>
      <c r="Y192" s="75">
        <v>0</v>
      </c>
      <c r="Z192" s="11"/>
      <c r="AA192" s="75">
        <f>(M192-Y192)</f>
        <v>102805768</v>
      </c>
      <c r="AB192" s="11"/>
      <c r="AC192" s="98">
        <f t="shared" si="11"/>
        <v>2973.2414032449315</v>
      </c>
      <c r="AD192" s="11"/>
      <c r="AE192" s="114">
        <v>34577</v>
      </c>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row>
    <row r="193" spans="1:70" ht="8.85" customHeight="1" x14ac:dyDescent="0.25">
      <c r="A193" s="30">
        <v>75</v>
      </c>
      <c r="B193" s="31"/>
      <c r="C193" s="30" t="s">
        <v>204</v>
      </c>
      <c r="D193" s="30"/>
      <c r="E193" s="75">
        <v>2556220</v>
      </c>
      <c r="F193" s="11"/>
      <c r="G193" s="75">
        <v>0</v>
      </c>
      <c r="H193" s="11"/>
      <c r="I193" s="75">
        <v>17782776</v>
      </c>
      <c r="J193" s="11"/>
      <c r="K193" s="75">
        <v>0</v>
      </c>
      <c r="L193" s="11"/>
      <c r="M193" s="75">
        <f t="shared" si="8"/>
        <v>20338996</v>
      </c>
      <c r="N193" s="11"/>
      <c r="O193" s="75">
        <v>11626368</v>
      </c>
      <c r="P193" s="11"/>
      <c r="Q193" s="75">
        <v>0</v>
      </c>
      <c r="R193" s="11"/>
      <c r="S193" s="75">
        <v>8712628</v>
      </c>
      <c r="T193" s="11"/>
      <c r="U193" s="75">
        <v>0</v>
      </c>
      <c r="V193" s="11"/>
      <c r="W193" s="75">
        <f t="shared" si="9"/>
        <v>20338996</v>
      </c>
      <c r="X193" s="11"/>
      <c r="Y193" s="75">
        <v>0</v>
      </c>
      <c r="Z193" s="11"/>
      <c r="AA193" s="75">
        <f>(M193-Y193)</f>
        <v>20338996</v>
      </c>
      <c r="AB193" s="11"/>
      <c r="AC193" s="98">
        <f t="shared" si="11"/>
        <v>2783.1138478379858</v>
      </c>
      <c r="AD193" s="11"/>
      <c r="AE193" s="114">
        <v>7308</v>
      </c>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row>
    <row r="194" spans="1:70" ht="6.75" customHeight="1" x14ac:dyDescent="0.25">
      <c r="A194" s="39"/>
      <c r="B194" s="31"/>
      <c r="C194" s="30"/>
      <c r="D194" s="30"/>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99"/>
      <c r="AD194" s="11"/>
      <c r="AE194" s="1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row>
    <row r="195" spans="1:70" ht="8.85" customHeight="1" x14ac:dyDescent="0.25">
      <c r="A195" s="30">
        <v>76</v>
      </c>
      <c r="B195" s="31"/>
      <c r="C195" s="30" t="s">
        <v>118</v>
      </c>
      <c r="D195" s="30"/>
      <c r="E195" s="75">
        <v>17026615</v>
      </c>
      <c r="F195" s="11"/>
      <c r="G195" s="75">
        <v>0</v>
      </c>
      <c r="H195" s="11"/>
      <c r="I195" s="75">
        <v>13888441</v>
      </c>
      <c r="J195" s="11"/>
      <c r="K195" s="75">
        <v>0</v>
      </c>
      <c r="L195" s="11"/>
      <c r="M195" s="75">
        <f t="shared" si="8"/>
        <v>30915056</v>
      </c>
      <c r="N195" s="11"/>
      <c r="O195" s="75">
        <v>27954245</v>
      </c>
      <c r="P195" s="11"/>
      <c r="Q195" s="75">
        <v>0</v>
      </c>
      <c r="R195" s="11"/>
      <c r="S195" s="75">
        <v>2960811</v>
      </c>
      <c r="T195" s="11"/>
      <c r="U195" s="75">
        <v>0</v>
      </c>
      <c r="V195" s="11"/>
      <c r="W195" s="75">
        <f t="shared" si="9"/>
        <v>30915056</v>
      </c>
      <c r="X195" s="11"/>
      <c r="Y195" s="75">
        <v>0</v>
      </c>
      <c r="Z195" s="11"/>
      <c r="AA195" s="75">
        <f>(M195-Y195)</f>
        <v>30915056</v>
      </c>
      <c r="AB195" s="11"/>
      <c r="AC195" s="98">
        <f t="shared" si="11"/>
        <v>3423.9734189832761</v>
      </c>
      <c r="AD195" s="11"/>
      <c r="AE195" s="114">
        <v>9029</v>
      </c>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row>
    <row r="196" spans="1:70" ht="8.85" customHeight="1" x14ac:dyDescent="0.25">
      <c r="A196" s="30">
        <v>77</v>
      </c>
      <c r="B196" s="31"/>
      <c r="C196" s="30" t="s">
        <v>119</v>
      </c>
      <c r="D196" s="30"/>
      <c r="E196" s="75">
        <v>175159226</v>
      </c>
      <c r="F196" s="11"/>
      <c r="G196" s="75">
        <v>0</v>
      </c>
      <c r="H196" s="11"/>
      <c r="I196" s="75">
        <v>199497475</v>
      </c>
      <c r="J196" s="11"/>
      <c r="K196" s="75">
        <v>0</v>
      </c>
      <c r="L196" s="11"/>
      <c r="M196" s="75">
        <f t="shared" si="8"/>
        <v>374656701</v>
      </c>
      <c r="N196" s="11"/>
      <c r="O196" s="75">
        <v>225332398</v>
      </c>
      <c r="P196" s="11"/>
      <c r="Q196" s="75">
        <v>0</v>
      </c>
      <c r="R196" s="11"/>
      <c r="S196" s="75">
        <v>149324303</v>
      </c>
      <c r="T196" s="11"/>
      <c r="U196" s="75">
        <v>0</v>
      </c>
      <c r="V196" s="11"/>
      <c r="W196" s="75">
        <f t="shared" si="9"/>
        <v>374656701</v>
      </c>
      <c r="X196" s="11"/>
      <c r="Y196" s="75">
        <v>288685</v>
      </c>
      <c r="Z196" s="11"/>
      <c r="AA196" s="75">
        <f>(M196-Y196)</f>
        <v>374368016</v>
      </c>
      <c r="AB196" s="11"/>
      <c r="AC196" s="98">
        <f t="shared" si="11"/>
        <v>3985.8610791703932</v>
      </c>
      <c r="AD196" s="11"/>
      <c r="AE196" s="114">
        <v>93924</v>
      </c>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row>
    <row r="197" spans="1:70" ht="8.85" customHeight="1" x14ac:dyDescent="0.25">
      <c r="A197" s="30">
        <v>78</v>
      </c>
      <c r="B197" s="31"/>
      <c r="C197" s="30" t="s">
        <v>205</v>
      </c>
      <c r="D197" s="30"/>
      <c r="E197" s="75">
        <v>72944234</v>
      </c>
      <c r="F197" s="11"/>
      <c r="G197" s="75">
        <v>895000</v>
      </c>
      <c r="H197" s="11"/>
      <c r="I197" s="75">
        <v>43749243</v>
      </c>
      <c r="J197" s="11"/>
      <c r="K197" s="75">
        <v>0</v>
      </c>
      <c r="L197" s="11"/>
      <c r="M197" s="75">
        <f t="shared" si="8"/>
        <v>117588477</v>
      </c>
      <c r="N197" s="11"/>
      <c r="O197" s="75">
        <v>69358109</v>
      </c>
      <c r="P197" s="11"/>
      <c r="Q197" s="75">
        <v>0</v>
      </c>
      <c r="R197" s="11"/>
      <c r="S197" s="75">
        <v>36647253</v>
      </c>
      <c r="T197" s="11"/>
      <c r="U197" s="75">
        <v>11583115</v>
      </c>
      <c r="V197" s="11"/>
      <c r="W197" s="75">
        <f t="shared" si="9"/>
        <v>117588477</v>
      </c>
      <c r="X197" s="11"/>
      <c r="Y197" s="75">
        <v>0</v>
      </c>
      <c r="Z197" s="11"/>
      <c r="AA197" s="75">
        <f>(M197-Y197)</f>
        <v>117588477</v>
      </c>
      <c r="AB197" s="11"/>
      <c r="AC197" s="98">
        <f t="shared" si="11"/>
        <v>5287.0139382222023</v>
      </c>
      <c r="AD197" s="11"/>
      <c r="AE197" s="114">
        <v>22241</v>
      </c>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row>
    <row r="198" spans="1:70" ht="8.85" customHeight="1" x14ac:dyDescent="0.25">
      <c r="A198" s="30">
        <v>79</v>
      </c>
      <c r="B198" s="31"/>
      <c r="C198" s="30" t="s">
        <v>206</v>
      </c>
      <c r="D198" s="30"/>
      <c r="E198" s="75">
        <v>93972453</v>
      </c>
      <c r="F198" s="11"/>
      <c r="G198" s="75">
        <v>0</v>
      </c>
      <c r="H198" s="11"/>
      <c r="I198" s="75">
        <v>183131662</v>
      </c>
      <c r="J198" s="11"/>
      <c r="K198" s="75">
        <v>0</v>
      </c>
      <c r="L198" s="11"/>
      <c r="M198" s="75">
        <f t="shared" si="8"/>
        <v>277104115</v>
      </c>
      <c r="N198" s="11"/>
      <c r="O198" s="75">
        <v>194657015</v>
      </c>
      <c r="P198" s="11"/>
      <c r="Q198" s="75">
        <v>0</v>
      </c>
      <c r="R198" s="11"/>
      <c r="S198" s="75">
        <v>40562951</v>
      </c>
      <c r="T198" s="11"/>
      <c r="U198" s="75">
        <v>41884149</v>
      </c>
      <c r="V198" s="11"/>
      <c r="W198" s="75">
        <f t="shared" si="9"/>
        <v>277104115</v>
      </c>
      <c r="X198" s="11"/>
      <c r="Y198" s="75">
        <v>0</v>
      </c>
      <c r="Z198" s="11"/>
      <c r="AA198" s="75">
        <f>(M198-Y198)</f>
        <v>277104115</v>
      </c>
      <c r="AB198" s="11"/>
      <c r="AC198" s="98">
        <f t="shared" si="11"/>
        <v>3475.3134131811626</v>
      </c>
      <c r="AD198" s="11"/>
      <c r="AE198" s="114">
        <v>79735</v>
      </c>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row>
    <row r="199" spans="1:70" ht="8.85" customHeight="1" x14ac:dyDescent="0.25">
      <c r="A199" s="30">
        <v>80</v>
      </c>
      <c r="B199" s="31"/>
      <c r="C199" s="30" t="s">
        <v>207</v>
      </c>
      <c r="D199" s="30"/>
      <c r="E199" s="75">
        <v>11404546</v>
      </c>
      <c r="F199" s="11"/>
      <c r="G199" s="75">
        <v>684700</v>
      </c>
      <c r="H199" s="11"/>
      <c r="I199" s="75">
        <v>54272193</v>
      </c>
      <c r="J199" s="11"/>
      <c r="K199" s="75">
        <v>0</v>
      </c>
      <c r="L199" s="11"/>
      <c r="M199" s="75">
        <f t="shared" si="8"/>
        <v>66361439</v>
      </c>
      <c r="N199" s="11"/>
      <c r="O199" s="75">
        <v>53526392</v>
      </c>
      <c r="P199" s="11"/>
      <c r="Q199" s="75">
        <v>0</v>
      </c>
      <c r="R199" s="11"/>
      <c r="S199" s="75">
        <v>12148799</v>
      </c>
      <c r="T199" s="11"/>
      <c r="U199" s="75">
        <v>686248</v>
      </c>
      <c r="V199" s="11"/>
      <c r="W199" s="75">
        <f t="shared" si="9"/>
        <v>66361439</v>
      </c>
      <c r="X199" s="11"/>
      <c r="Y199" s="75">
        <v>0</v>
      </c>
      <c r="Z199" s="11"/>
      <c r="AA199" s="75">
        <f>(M199-Y199)</f>
        <v>66361439</v>
      </c>
      <c r="AB199" s="11"/>
      <c r="AC199" s="98">
        <f t="shared" si="11"/>
        <v>2395.9793118388275</v>
      </c>
      <c r="AD199" s="11"/>
      <c r="AE199" s="114">
        <v>27697</v>
      </c>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row>
    <row r="200" spans="1:70" ht="6.75" customHeight="1" x14ac:dyDescent="0.25">
      <c r="A200" s="39"/>
      <c r="B200" s="31"/>
      <c r="C200" s="30"/>
      <c r="D200" s="30"/>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99"/>
      <c r="AD200" s="11"/>
      <c r="AE200" s="1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row>
    <row r="201" spans="1:70" ht="8.85" customHeight="1" x14ac:dyDescent="0.25">
      <c r="A201" s="30">
        <v>81</v>
      </c>
      <c r="B201" s="31"/>
      <c r="C201" s="30" t="s">
        <v>208</v>
      </c>
      <c r="D201" s="30"/>
      <c r="E201" s="75">
        <v>24440791</v>
      </c>
      <c r="F201" s="11"/>
      <c r="G201" s="75">
        <v>0</v>
      </c>
      <c r="H201" s="11"/>
      <c r="I201" s="75">
        <v>57232118</v>
      </c>
      <c r="J201" s="11"/>
      <c r="K201" s="75">
        <v>261526</v>
      </c>
      <c r="L201" s="11"/>
      <c r="M201" s="75">
        <f t="shared" si="8"/>
        <v>81934435</v>
      </c>
      <c r="N201" s="11"/>
      <c r="O201" s="75">
        <v>42714868</v>
      </c>
      <c r="P201" s="11"/>
      <c r="Q201" s="75">
        <v>0</v>
      </c>
      <c r="R201" s="11"/>
      <c r="S201" s="75">
        <v>19555243</v>
      </c>
      <c r="T201" s="11"/>
      <c r="U201" s="75">
        <v>19664324</v>
      </c>
      <c r="V201" s="11"/>
      <c r="W201" s="75">
        <f t="shared" si="9"/>
        <v>81934435</v>
      </c>
      <c r="X201" s="11"/>
      <c r="Y201" s="75">
        <v>0</v>
      </c>
      <c r="Z201" s="11"/>
      <c r="AA201" s="75">
        <f>(M201-Y201)</f>
        <v>81934435</v>
      </c>
      <c r="AB201" s="11"/>
      <c r="AC201" s="98">
        <f t="shared" si="11"/>
        <v>3604.2068798662735</v>
      </c>
      <c r="AD201" s="11"/>
      <c r="AE201" s="114">
        <v>22733</v>
      </c>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row>
    <row r="202" spans="1:70" ht="8.85" customHeight="1" x14ac:dyDescent="0.25">
      <c r="A202" s="30">
        <v>82</v>
      </c>
      <c r="B202" s="31"/>
      <c r="C202" s="30" t="s">
        <v>209</v>
      </c>
      <c r="D202" s="30"/>
      <c r="E202" s="75">
        <v>40626295</v>
      </c>
      <c r="F202" s="11"/>
      <c r="G202" s="75">
        <v>1258000</v>
      </c>
      <c r="H202" s="11"/>
      <c r="I202" s="75">
        <v>87174781</v>
      </c>
      <c r="J202" s="11"/>
      <c r="K202" s="75">
        <v>0</v>
      </c>
      <c r="L202" s="11"/>
      <c r="M202" s="75">
        <f t="shared" si="8"/>
        <v>129059076</v>
      </c>
      <c r="N202" s="11"/>
      <c r="O202" s="75">
        <v>86771015</v>
      </c>
      <c r="P202" s="11"/>
      <c r="Q202" s="75">
        <v>0</v>
      </c>
      <c r="R202" s="11"/>
      <c r="S202" s="75">
        <v>41461623</v>
      </c>
      <c r="T202" s="11"/>
      <c r="U202" s="75">
        <v>826438</v>
      </c>
      <c r="V202" s="11"/>
      <c r="W202" s="75">
        <f t="shared" si="9"/>
        <v>129059076</v>
      </c>
      <c r="X202" s="11"/>
      <c r="Y202" s="75">
        <v>0</v>
      </c>
      <c r="Z202" s="11"/>
      <c r="AA202" s="75">
        <f>(M202-Y202)</f>
        <v>129059076</v>
      </c>
      <c r="AB202" s="11"/>
      <c r="AC202" s="98">
        <f t="shared" si="11"/>
        <v>3077.3779388621297</v>
      </c>
      <c r="AD202" s="11"/>
      <c r="AE202" s="114">
        <v>41938</v>
      </c>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row>
    <row r="203" spans="1:70" ht="8.85" customHeight="1" x14ac:dyDescent="0.25">
      <c r="A203" s="30">
        <v>83</v>
      </c>
      <c r="B203" s="31"/>
      <c r="C203" s="30" t="s">
        <v>210</v>
      </c>
      <c r="D203" s="30"/>
      <c r="E203" s="75">
        <v>54098152</v>
      </c>
      <c r="F203" s="11"/>
      <c r="G203" s="75">
        <v>0</v>
      </c>
      <c r="H203" s="11"/>
      <c r="I203" s="75">
        <v>57248236</v>
      </c>
      <c r="J203" s="11"/>
      <c r="K203" s="75">
        <v>0</v>
      </c>
      <c r="L203" s="11"/>
      <c r="M203" s="75">
        <f t="shared" si="8"/>
        <v>111346388</v>
      </c>
      <c r="N203" s="11"/>
      <c r="O203" s="75">
        <v>45358177</v>
      </c>
      <c r="P203" s="11"/>
      <c r="Q203" s="75">
        <v>0</v>
      </c>
      <c r="R203" s="11"/>
      <c r="S203" s="75">
        <v>55891486</v>
      </c>
      <c r="T203" s="11"/>
      <c r="U203" s="75">
        <v>10096725</v>
      </c>
      <c r="V203" s="11"/>
      <c r="W203" s="75">
        <f t="shared" si="9"/>
        <v>111346388</v>
      </c>
      <c r="X203" s="11"/>
      <c r="Y203" s="75">
        <v>0</v>
      </c>
      <c r="Z203" s="11"/>
      <c r="AA203" s="75">
        <f>(M203-Y203)</f>
        <v>111346388</v>
      </c>
      <c r="AB203" s="11"/>
      <c r="AC203" s="98">
        <f t="shared" si="11"/>
        <v>3585.8040705912663</v>
      </c>
      <c r="AD203" s="11"/>
      <c r="AE203" s="114">
        <v>31052</v>
      </c>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row>
    <row r="204" spans="1:70" ht="8.85" customHeight="1" x14ac:dyDescent="0.25">
      <c r="A204" s="30">
        <v>84</v>
      </c>
      <c r="B204" s="31"/>
      <c r="C204" s="30" t="s">
        <v>211</v>
      </c>
      <c r="D204" s="30"/>
      <c r="E204" s="75">
        <v>49598135</v>
      </c>
      <c r="F204" s="11"/>
      <c r="G204" s="75">
        <v>4875000</v>
      </c>
      <c r="H204" s="11"/>
      <c r="I204" s="75">
        <v>41204434</v>
      </c>
      <c r="J204" s="11"/>
      <c r="K204" s="75">
        <v>0</v>
      </c>
      <c r="L204" s="11"/>
      <c r="M204" s="75">
        <f t="shared" si="8"/>
        <v>95677569</v>
      </c>
      <c r="N204" s="11"/>
      <c r="O204" s="75">
        <v>39238416</v>
      </c>
      <c r="P204" s="11"/>
      <c r="Q204" s="75">
        <v>0</v>
      </c>
      <c r="R204" s="11"/>
      <c r="S204" s="75">
        <v>22842693</v>
      </c>
      <c r="T204" s="11"/>
      <c r="U204" s="75">
        <v>33596460</v>
      </c>
      <c r="V204" s="11"/>
      <c r="W204" s="75">
        <f t="shared" si="9"/>
        <v>95677569</v>
      </c>
      <c r="X204" s="11"/>
      <c r="Y204" s="75">
        <v>0</v>
      </c>
      <c r="Z204" s="11"/>
      <c r="AA204" s="75">
        <f>(M204-Y204)</f>
        <v>95677569</v>
      </c>
      <c r="AB204" s="11"/>
      <c r="AC204" s="98">
        <f t="shared" si="11"/>
        <v>5244.9056572744221</v>
      </c>
      <c r="AD204" s="11"/>
      <c r="AE204" s="114">
        <v>18242</v>
      </c>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row>
    <row r="205" spans="1:70" ht="8.85" customHeight="1" x14ac:dyDescent="0.25">
      <c r="A205" s="30">
        <v>85</v>
      </c>
      <c r="B205" s="31"/>
      <c r="C205" s="30" t="s">
        <v>212</v>
      </c>
      <c r="D205" s="30"/>
      <c r="E205" s="75">
        <v>418283801</v>
      </c>
      <c r="F205" s="11"/>
      <c r="G205" s="75">
        <v>0</v>
      </c>
      <c r="H205" s="11"/>
      <c r="I205" s="75">
        <v>445496940</v>
      </c>
      <c r="J205" s="11"/>
      <c r="K205" s="75">
        <v>0</v>
      </c>
      <c r="L205" s="11"/>
      <c r="M205" s="75">
        <f t="shared" si="8"/>
        <v>863780741</v>
      </c>
      <c r="N205" s="11"/>
      <c r="O205" s="75">
        <v>525226789</v>
      </c>
      <c r="P205" s="11"/>
      <c r="Q205" s="75">
        <v>49600000</v>
      </c>
      <c r="R205" s="11"/>
      <c r="S205" s="75">
        <v>154195779</v>
      </c>
      <c r="T205" s="11"/>
      <c r="U205" s="75">
        <v>134758173</v>
      </c>
      <c r="V205" s="11"/>
      <c r="W205" s="75">
        <f t="shared" si="9"/>
        <v>863780741</v>
      </c>
      <c r="X205" s="11"/>
      <c r="Y205" s="75">
        <v>4059334</v>
      </c>
      <c r="Z205" s="11"/>
      <c r="AA205" s="75">
        <f>(M205-Y205)</f>
        <v>859721407</v>
      </c>
      <c r="AB205" s="11"/>
      <c r="AC205" s="98">
        <f t="shared" si="11"/>
        <v>6630.1740367708298</v>
      </c>
      <c r="AD205" s="11"/>
      <c r="AE205" s="114">
        <v>129668</v>
      </c>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row>
    <row r="206" spans="1:70" ht="6.75" customHeight="1" x14ac:dyDescent="0.25">
      <c r="A206" s="30"/>
      <c r="B206" s="31"/>
      <c r="C206" s="30"/>
      <c r="D206" s="30"/>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99"/>
      <c r="AD206" s="11"/>
      <c r="AE206" s="1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row>
    <row r="207" spans="1:70" ht="8.85" customHeight="1" x14ac:dyDescent="0.25">
      <c r="A207" s="30">
        <v>86</v>
      </c>
      <c r="B207" s="31"/>
      <c r="C207" s="30" t="s">
        <v>213</v>
      </c>
      <c r="D207" s="30"/>
      <c r="E207" s="75">
        <v>457984469</v>
      </c>
      <c r="F207" s="11"/>
      <c r="G207" s="75">
        <v>1330739</v>
      </c>
      <c r="H207" s="11"/>
      <c r="I207" s="75">
        <v>500563579</v>
      </c>
      <c r="J207" s="11"/>
      <c r="K207" s="75">
        <v>0</v>
      </c>
      <c r="L207" s="11"/>
      <c r="M207" s="75">
        <f t="shared" si="8"/>
        <v>959878787</v>
      </c>
      <c r="N207" s="11"/>
      <c r="O207" s="75">
        <v>626057699</v>
      </c>
      <c r="P207" s="11"/>
      <c r="Q207" s="75">
        <v>0</v>
      </c>
      <c r="R207" s="11"/>
      <c r="S207" s="75">
        <v>217047662</v>
      </c>
      <c r="T207" s="11"/>
      <c r="U207" s="75">
        <v>116773426</v>
      </c>
      <c r="V207" s="11"/>
      <c r="W207" s="75">
        <f t="shared" si="9"/>
        <v>959878787</v>
      </c>
      <c r="X207" s="11"/>
      <c r="Y207" s="75">
        <v>0</v>
      </c>
      <c r="Z207" s="11"/>
      <c r="AA207" s="75">
        <f>(M207-Y207)</f>
        <v>959878787</v>
      </c>
      <c r="AB207" s="11"/>
      <c r="AC207" s="98">
        <f t="shared" si="11"/>
        <v>6763.758496282986</v>
      </c>
      <c r="AD207" s="11"/>
      <c r="AE207" s="114">
        <v>141915</v>
      </c>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row>
    <row r="208" spans="1:70" ht="8.85" customHeight="1" x14ac:dyDescent="0.25">
      <c r="A208" s="30">
        <v>87</v>
      </c>
      <c r="B208" s="31"/>
      <c r="C208" s="30" t="s">
        <v>214</v>
      </c>
      <c r="D208" s="30"/>
      <c r="E208" s="75">
        <v>17925005</v>
      </c>
      <c r="F208" s="11"/>
      <c r="G208" s="75">
        <v>0</v>
      </c>
      <c r="H208" s="11"/>
      <c r="I208" s="75">
        <v>18022788</v>
      </c>
      <c r="J208" s="11"/>
      <c r="K208" s="75">
        <v>0</v>
      </c>
      <c r="L208" s="11"/>
      <c r="M208" s="75">
        <f t="shared" si="8"/>
        <v>35947793</v>
      </c>
      <c r="N208" s="11"/>
      <c r="O208" s="75">
        <v>17467702</v>
      </c>
      <c r="P208" s="11"/>
      <c r="Q208" s="75">
        <v>0</v>
      </c>
      <c r="R208" s="11"/>
      <c r="S208" s="75">
        <v>18480091</v>
      </c>
      <c r="T208" s="11"/>
      <c r="U208" s="75">
        <v>0</v>
      </c>
      <c r="V208" s="11"/>
      <c r="W208" s="75">
        <f t="shared" si="9"/>
        <v>35947793</v>
      </c>
      <c r="X208" s="11"/>
      <c r="Y208" s="75">
        <v>0</v>
      </c>
      <c r="Z208" s="11"/>
      <c r="AA208" s="75">
        <f>(M208-Y208)</f>
        <v>35947793</v>
      </c>
      <c r="AB208" s="11"/>
      <c r="AC208" s="98">
        <f t="shared" si="11"/>
        <v>5331.1275396707697</v>
      </c>
      <c r="AD208" s="11"/>
      <c r="AE208" s="114">
        <v>6743</v>
      </c>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row>
    <row r="209" spans="1:70" ht="8.85" customHeight="1" x14ac:dyDescent="0.25">
      <c r="A209" s="30">
        <v>88</v>
      </c>
      <c r="B209" s="31"/>
      <c r="C209" s="30" t="s">
        <v>215</v>
      </c>
      <c r="D209" s="30"/>
      <c r="E209" s="75">
        <v>8559659</v>
      </c>
      <c r="F209" s="11"/>
      <c r="G209" s="75">
        <v>7102820</v>
      </c>
      <c r="H209" s="11"/>
      <c r="I209" s="75">
        <v>20910358</v>
      </c>
      <c r="J209" s="11"/>
      <c r="K209" s="75">
        <v>0</v>
      </c>
      <c r="L209" s="11"/>
      <c r="M209" s="75">
        <f t="shared" si="8"/>
        <v>36572837</v>
      </c>
      <c r="N209" s="11"/>
      <c r="O209" s="75">
        <v>31618594</v>
      </c>
      <c r="P209" s="11"/>
      <c r="Q209" s="75">
        <v>0</v>
      </c>
      <c r="R209" s="11"/>
      <c r="S209" s="75">
        <v>4954243</v>
      </c>
      <c r="T209" s="11"/>
      <c r="U209" s="75">
        <v>0</v>
      </c>
      <c r="V209" s="11"/>
      <c r="W209" s="75">
        <f t="shared" si="9"/>
        <v>36572837</v>
      </c>
      <c r="X209" s="11"/>
      <c r="Y209" s="75">
        <v>0</v>
      </c>
      <c r="Z209" s="11"/>
      <c r="AA209" s="75">
        <f>(M209-Y209)</f>
        <v>36572837</v>
      </c>
      <c r="AB209" s="11"/>
      <c r="AC209" s="98">
        <f t="shared" si="11"/>
        <v>3113.906939123031</v>
      </c>
      <c r="AD209" s="11"/>
      <c r="AE209" s="114">
        <v>11745</v>
      </c>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row>
    <row r="210" spans="1:70" ht="8.85" customHeight="1" x14ac:dyDescent="0.25">
      <c r="A210" s="30">
        <v>89</v>
      </c>
      <c r="B210" s="31"/>
      <c r="C210" s="30" t="s">
        <v>216</v>
      </c>
      <c r="D210" s="30"/>
      <c r="E210" s="75">
        <v>18271097</v>
      </c>
      <c r="F210" s="11"/>
      <c r="G210" s="75">
        <v>300000</v>
      </c>
      <c r="H210" s="11"/>
      <c r="I210" s="75">
        <v>119743435</v>
      </c>
      <c r="J210" s="11"/>
      <c r="K210" s="75">
        <v>0</v>
      </c>
      <c r="L210" s="11"/>
      <c r="M210" s="75">
        <f t="shared" si="8"/>
        <v>138314532</v>
      </c>
      <c r="N210" s="11"/>
      <c r="O210" s="75">
        <v>63843235</v>
      </c>
      <c r="P210" s="11"/>
      <c r="Q210" s="75">
        <v>0</v>
      </c>
      <c r="R210" s="11"/>
      <c r="S210" s="75">
        <v>37332778</v>
      </c>
      <c r="T210" s="11"/>
      <c r="U210" s="75">
        <v>37138519</v>
      </c>
      <c r="V210" s="11"/>
      <c r="W210" s="75">
        <f t="shared" si="9"/>
        <v>138314532</v>
      </c>
      <c r="X210" s="11"/>
      <c r="Y210" s="75">
        <v>0</v>
      </c>
      <c r="Z210" s="11"/>
      <c r="AA210" s="75">
        <f>(M210-Y210)</f>
        <v>138314532</v>
      </c>
      <c r="AB210" s="11"/>
      <c r="AC210" s="98">
        <f t="shared" si="11"/>
        <v>3189.2488182803386</v>
      </c>
      <c r="AD210" s="11"/>
      <c r="AE210" s="114">
        <v>43369</v>
      </c>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row>
    <row r="211" spans="1:70" ht="8.85" customHeight="1" x14ac:dyDescent="0.25">
      <c r="A211" s="30">
        <v>90</v>
      </c>
      <c r="B211" s="31"/>
      <c r="C211" s="30" t="s">
        <v>217</v>
      </c>
      <c r="D211" s="30"/>
      <c r="E211" s="80">
        <v>150579622</v>
      </c>
      <c r="F211" s="73"/>
      <c r="G211" s="80">
        <v>0</v>
      </c>
      <c r="H211" s="73"/>
      <c r="I211" s="80">
        <v>64422113</v>
      </c>
      <c r="J211" s="73"/>
      <c r="K211" s="80">
        <v>0</v>
      </c>
      <c r="L211" s="73"/>
      <c r="M211" s="80">
        <f t="shared" si="8"/>
        <v>215001735</v>
      </c>
      <c r="N211" s="73"/>
      <c r="O211" s="80">
        <v>196810453</v>
      </c>
      <c r="P211" s="73"/>
      <c r="Q211" s="80">
        <v>5810000</v>
      </c>
      <c r="R211" s="73"/>
      <c r="S211" s="80">
        <v>12381282</v>
      </c>
      <c r="T211" s="73"/>
      <c r="U211" s="80">
        <v>0</v>
      </c>
      <c r="V211" s="73"/>
      <c r="W211" s="80">
        <f t="shared" si="9"/>
        <v>215001735</v>
      </c>
      <c r="X211" s="73"/>
      <c r="Y211" s="80">
        <v>0</v>
      </c>
      <c r="Z211" s="73"/>
      <c r="AA211" s="80">
        <f>(M211-Y211)</f>
        <v>215001735</v>
      </c>
      <c r="AB211" s="73"/>
      <c r="AC211" s="101">
        <f t="shared" si="11"/>
        <v>5487.397845894694</v>
      </c>
      <c r="AD211" s="11"/>
      <c r="AE211" s="114">
        <v>39181</v>
      </c>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row>
    <row r="212" spans="1:70" ht="6.75" customHeight="1" x14ac:dyDescent="0.25">
      <c r="A212" s="30"/>
      <c r="B212" s="31"/>
      <c r="C212" s="30"/>
      <c r="D212" s="30"/>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99"/>
      <c r="AD212" s="11"/>
      <c r="AE212" s="1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row>
    <row r="213" spans="1:70" ht="8.85" customHeight="1" x14ac:dyDescent="0.25">
      <c r="A213" s="30">
        <v>91</v>
      </c>
      <c r="B213" s="31"/>
      <c r="C213" s="30" t="s">
        <v>218</v>
      </c>
      <c r="D213" s="30"/>
      <c r="E213" s="75">
        <v>16035987</v>
      </c>
      <c r="F213" s="11"/>
      <c r="G213" s="75">
        <v>1503021</v>
      </c>
      <c r="H213" s="11"/>
      <c r="I213" s="75">
        <v>113213908</v>
      </c>
      <c r="J213" s="11"/>
      <c r="K213" s="75">
        <v>0</v>
      </c>
      <c r="L213" s="11"/>
      <c r="M213" s="75">
        <f>(E213+G213+I213+K213)</f>
        <v>130752916</v>
      </c>
      <c r="N213" s="11"/>
      <c r="O213" s="75">
        <v>97954628</v>
      </c>
      <c r="P213" s="11"/>
      <c r="Q213" s="75">
        <v>0</v>
      </c>
      <c r="R213" s="11"/>
      <c r="S213" s="75">
        <v>30110733</v>
      </c>
      <c r="T213" s="11"/>
      <c r="U213" s="75">
        <v>2687555</v>
      </c>
      <c r="V213" s="11"/>
      <c r="W213" s="75">
        <f>(O213+Q213+S213+U213)</f>
        <v>130752916</v>
      </c>
      <c r="X213" s="11"/>
      <c r="Y213" s="75">
        <v>0</v>
      </c>
      <c r="Z213" s="11"/>
      <c r="AA213" s="75">
        <f>(M213-Y213)</f>
        <v>130752916</v>
      </c>
      <c r="AB213" s="11"/>
      <c r="AC213" s="98">
        <f>(AA213/AE213)</f>
        <v>2448.0980340760157</v>
      </c>
      <c r="AD213" s="11"/>
      <c r="AE213" s="114">
        <v>53410</v>
      </c>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row>
    <row r="214" spans="1:70" ht="8.85" customHeight="1" x14ac:dyDescent="0.25">
      <c r="A214" s="30">
        <v>92</v>
      </c>
      <c r="B214" s="31"/>
      <c r="C214" s="30" t="s">
        <v>219</v>
      </c>
      <c r="D214" s="30"/>
      <c r="E214" s="75">
        <v>22862830</v>
      </c>
      <c r="F214" s="11"/>
      <c r="G214" s="75">
        <v>407746</v>
      </c>
      <c r="H214" s="11"/>
      <c r="I214" s="75">
        <v>23743541</v>
      </c>
      <c r="J214" s="11"/>
      <c r="K214" s="75">
        <v>0</v>
      </c>
      <c r="L214" s="11"/>
      <c r="M214" s="75">
        <f>(E214+G214+I214+K214)</f>
        <v>47014117</v>
      </c>
      <c r="N214" s="11"/>
      <c r="O214" s="75">
        <v>21137193</v>
      </c>
      <c r="P214" s="11"/>
      <c r="Q214" s="75">
        <v>0</v>
      </c>
      <c r="R214" s="11"/>
      <c r="S214" s="75">
        <v>12799901</v>
      </c>
      <c r="T214" s="11"/>
      <c r="U214" s="75">
        <v>13077023</v>
      </c>
      <c r="V214" s="11"/>
      <c r="W214" s="75">
        <f>(O214+Q214+S214+U214)</f>
        <v>47014117</v>
      </c>
      <c r="X214" s="11"/>
      <c r="Y214" s="75">
        <v>0</v>
      </c>
      <c r="Z214" s="11"/>
      <c r="AA214" s="75">
        <f>(M214-Y214)</f>
        <v>47014117</v>
      </c>
      <c r="AB214" s="11"/>
      <c r="AC214" s="98">
        <f>(AA214/AE214)</f>
        <v>2656.9153433173215</v>
      </c>
      <c r="AD214" s="11"/>
      <c r="AE214" s="114">
        <v>17695</v>
      </c>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row>
    <row r="215" spans="1:70" ht="8.85" customHeight="1" x14ac:dyDescent="0.25">
      <c r="A215" s="30">
        <v>93</v>
      </c>
      <c r="B215" s="31"/>
      <c r="C215" s="30" t="s">
        <v>220</v>
      </c>
      <c r="D215" s="30"/>
      <c r="E215" s="75">
        <v>78406065</v>
      </c>
      <c r="F215" s="11"/>
      <c r="G215" s="75">
        <v>0</v>
      </c>
      <c r="H215" s="11"/>
      <c r="I215" s="75">
        <v>101368770</v>
      </c>
      <c r="J215" s="11"/>
      <c r="K215" s="75">
        <v>0</v>
      </c>
      <c r="L215" s="11"/>
      <c r="M215" s="75">
        <f>(E215+G215+I215+K215)</f>
        <v>179774835</v>
      </c>
      <c r="N215" s="11"/>
      <c r="O215" s="75">
        <v>59131126</v>
      </c>
      <c r="P215" s="11"/>
      <c r="Q215" s="75">
        <v>0</v>
      </c>
      <c r="R215" s="11"/>
      <c r="S215" s="75">
        <v>120643709</v>
      </c>
      <c r="T215" s="11"/>
      <c r="U215" s="75">
        <v>0</v>
      </c>
      <c r="V215" s="11"/>
      <c r="W215" s="75">
        <f>(O215+Q215+S215+U215)</f>
        <v>179774835</v>
      </c>
      <c r="X215" s="11"/>
      <c r="Y215" s="75">
        <v>0</v>
      </c>
      <c r="Z215" s="11"/>
      <c r="AA215" s="75">
        <f>(M215-Y215)</f>
        <v>179774835</v>
      </c>
      <c r="AB215" s="11"/>
      <c r="AC215" s="98">
        <f>(AA215/AE215)</f>
        <v>4551.1464266727426</v>
      </c>
      <c r="AD215" s="11"/>
      <c r="AE215" s="114">
        <v>39501</v>
      </c>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row>
    <row r="216" spans="1:70" ht="8.85" customHeight="1" x14ac:dyDescent="0.25">
      <c r="A216" s="30">
        <v>94</v>
      </c>
      <c r="B216" s="31"/>
      <c r="C216" s="30" t="s">
        <v>221</v>
      </c>
      <c r="D216" s="30"/>
      <c r="E216" s="75">
        <v>62474322</v>
      </c>
      <c r="F216" s="11"/>
      <c r="G216" s="75">
        <v>0</v>
      </c>
      <c r="H216" s="11"/>
      <c r="I216" s="75">
        <v>44538636</v>
      </c>
      <c r="J216" s="11"/>
      <c r="K216" s="75">
        <v>0</v>
      </c>
      <c r="L216" s="11"/>
      <c r="M216" s="75">
        <f>(E216+G216+I216+K216)</f>
        <v>107012958</v>
      </c>
      <c r="N216" s="11"/>
      <c r="O216" s="75">
        <v>39941041</v>
      </c>
      <c r="P216" s="11"/>
      <c r="Q216" s="75">
        <v>0</v>
      </c>
      <c r="R216" s="11"/>
      <c r="S216" s="75">
        <v>41563888</v>
      </c>
      <c r="T216" s="11"/>
      <c r="U216" s="75">
        <v>25508029</v>
      </c>
      <c r="V216" s="11"/>
      <c r="W216" s="75">
        <f>(O216+Q216+S216+U216)</f>
        <v>107012958</v>
      </c>
      <c r="X216" s="11"/>
      <c r="Y216" s="75">
        <v>0</v>
      </c>
      <c r="Z216" s="11"/>
      <c r="AA216" s="75">
        <f>(M216-Y216)</f>
        <v>107012958</v>
      </c>
      <c r="AB216" s="11"/>
      <c r="AC216" s="98">
        <f>(AA216/AE216)</f>
        <v>3759.8537699388658</v>
      </c>
      <c r="AD216" s="11"/>
      <c r="AE216" s="114">
        <v>28462</v>
      </c>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row>
    <row r="217" spans="1:70" ht="8.85" customHeight="1" x14ac:dyDescent="0.25">
      <c r="A217" s="41">
        <v>95</v>
      </c>
      <c r="B217" s="31"/>
      <c r="C217" s="30" t="s">
        <v>222</v>
      </c>
      <c r="D217" s="30"/>
      <c r="E217" s="76">
        <v>144702655</v>
      </c>
      <c r="F217" s="11"/>
      <c r="G217" s="76">
        <v>0</v>
      </c>
      <c r="H217" s="11"/>
      <c r="I217" s="76">
        <v>162910510</v>
      </c>
      <c r="J217" s="11"/>
      <c r="K217" s="76">
        <v>0</v>
      </c>
      <c r="L217" s="11"/>
      <c r="M217" s="76">
        <f>(E217+G217+I217+K217)</f>
        <v>307613165</v>
      </c>
      <c r="N217" s="11"/>
      <c r="O217" s="76">
        <v>191978323</v>
      </c>
      <c r="P217" s="11"/>
      <c r="Q217" s="76">
        <v>12523089</v>
      </c>
      <c r="R217" s="11"/>
      <c r="S217" s="76">
        <v>66175355</v>
      </c>
      <c r="T217" s="11"/>
      <c r="U217" s="76">
        <v>36936398</v>
      </c>
      <c r="V217" s="11"/>
      <c r="W217" s="76">
        <f>(O217+Q217+S217+U217)</f>
        <v>307613165</v>
      </c>
      <c r="X217" s="11"/>
      <c r="Y217" s="76">
        <v>0</v>
      </c>
      <c r="Z217" s="11"/>
      <c r="AA217" s="76">
        <f>(M217-Y217)</f>
        <v>307613165</v>
      </c>
      <c r="AB217" s="11"/>
      <c r="AC217" s="100">
        <f>(AA217/AE217)</f>
        <v>4485.1376394255303</v>
      </c>
      <c r="AD217" s="11"/>
      <c r="AE217" s="115">
        <v>68585</v>
      </c>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row>
    <row r="218" spans="1:70" ht="8.85" customHeight="1" x14ac:dyDescent="0.25">
      <c r="A218" s="30"/>
      <c r="B218" s="31"/>
      <c r="C218" s="30"/>
      <c r="D218" s="30"/>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06"/>
      <c r="AD218" s="11"/>
      <c r="AE218" s="1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row>
    <row r="219" spans="1:70" ht="8.85" customHeight="1" x14ac:dyDescent="0.25">
      <c r="A219" s="41">
        <f>A217</f>
        <v>95</v>
      </c>
      <c r="B219" s="31"/>
      <c r="C219" s="44" t="s">
        <v>68</v>
      </c>
      <c r="D219" s="30"/>
      <c r="E219" s="77">
        <f>SUM(E89:E217)</f>
        <v>14187286705</v>
      </c>
      <c r="F219" s="11"/>
      <c r="G219" s="77">
        <f>SUM(G89:G217)</f>
        <v>70714673</v>
      </c>
      <c r="H219" s="11"/>
      <c r="I219" s="77">
        <f>SUM(I89:I217)</f>
        <v>18892389055</v>
      </c>
      <c r="J219" s="11"/>
      <c r="K219" s="77">
        <f>SUM(K89:K217)</f>
        <v>261526</v>
      </c>
      <c r="L219" s="11"/>
      <c r="M219" s="77">
        <f>SUM(M89:M217)</f>
        <v>33150651959</v>
      </c>
      <c r="N219" s="11"/>
      <c r="O219" s="77">
        <f>SUM(O89:O217)</f>
        <v>19232631729</v>
      </c>
      <c r="P219" s="11"/>
      <c r="Q219" s="77">
        <f>SUM(Q89:Q217)</f>
        <v>633129886</v>
      </c>
      <c r="R219" s="11"/>
      <c r="S219" s="77">
        <f>SUM(S89:S217)</f>
        <v>10742705146</v>
      </c>
      <c r="T219" s="11"/>
      <c r="U219" s="77">
        <f>SUM(U89:U217)</f>
        <v>2542185198</v>
      </c>
      <c r="V219" s="11"/>
      <c r="W219" s="77">
        <f>SUM(W89:W217)</f>
        <v>33150651959</v>
      </c>
      <c r="X219" s="11"/>
      <c r="Y219" s="77">
        <f>SUM(Y89:Y217)</f>
        <v>211740283</v>
      </c>
      <c r="Z219" s="11"/>
      <c r="AA219" s="77">
        <f>SUM(AA89:AA217)</f>
        <v>32938911676</v>
      </c>
      <c r="AB219" s="11"/>
      <c r="AC219" s="107">
        <f>(AA219/AE219)</f>
        <v>5638.414323483471</v>
      </c>
      <c r="AD219" s="11"/>
      <c r="AE219" s="103">
        <f>SUM(AE89:AE217)</f>
        <v>5841875</v>
      </c>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row>
    <row r="220" spans="1:70" ht="8.85" customHeight="1" x14ac:dyDescent="0.25">
      <c r="A220" s="11"/>
      <c r="B220" s="19"/>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4"/>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row>
    <row r="221" spans="1:70" ht="8.85" customHeight="1" x14ac:dyDescent="0.25">
      <c r="A221" s="11"/>
      <c r="B221" s="19"/>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4"/>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row>
    <row r="222" spans="1:70" ht="8.85" customHeight="1" x14ac:dyDescent="0.25">
      <c r="A222" s="11"/>
      <c r="B222" s="19"/>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4"/>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row>
    <row r="223" spans="1:70" ht="8.85" customHeight="1" x14ac:dyDescent="0.25">
      <c r="A223" s="11"/>
      <c r="B223" s="19"/>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row>
    <row r="224" spans="1:70" ht="8.85" customHeight="1" x14ac:dyDescent="0.25">
      <c r="A224" s="11"/>
      <c r="B224" s="19"/>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row>
    <row r="225" spans="1:70" ht="8.85" customHeight="1" x14ac:dyDescent="0.25">
      <c r="A225" s="11"/>
      <c r="B225" s="19"/>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row>
    <row r="226" spans="1:70" ht="8.85" customHeight="1" x14ac:dyDescent="0.25">
      <c r="A226" s="11"/>
      <c r="B226" s="19"/>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row>
    <row r="227" spans="1:70" s="15" customFormat="1" ht="10.5" customHeight="1" x14ac:dyDescent="0.25">
      <c r="A227" s="18" t="s">
        <v>693</v>
      </c>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row>
    <row r="228" spans="1:70" s="15" customFormat="1" ht="10.5" customHeight="1" x14ac:dyDescent="0.25">
      <c r="A228" s="10"/>
      <c r="B228" s="10"/>
      <c r="C228" s="10"/>
      <c r="D228" s="10"/>
      <c r="E228" s="10"/>
      <c r="F228" s="10"/>
      <c r="G228" s="10"/>
      <c r="H228" s="10"/>
      <c r="I228" s="10"/>
      <c r="J228" s="10"/>
      <c r="K228" s="10"/>
      <c r="L228" s="10"/>
      <c r="M228" s="10"/>
      <c r="N228" s="85" t="s">
        <v>296</v>
      </c>
      <c r="O228" s="10"/>
      <c r="P228" s="10"/>
      <c r="Q228" s="10"/>
      <c r="R228" s="10"/>
      <c r="S228" s="10"/>
      <c r="T228" s="10"/>
      <c r="U228" s="10"/>
      <c r="V228" s="10"/>
      <c r="W228" s="10"/>
      <c r="X228" s="10"/>
      <c r="Y228" s="10"/>
      <c r="Z228" s="10"/>
      <c r="AA228" s="10"/>
      <c r="AB228" s="10"/>
      <c r="AC228" s="13" t="s">
        <v>670</v>
      </c>
      <c r="AD228" s="10"/>
      <c r="AE228" s="10"/>
    </row>
    <row r="229" spans="1:70" s="15" customFormat="1" ht="10.5" customHeight="1" x14ac:dyDescent="0.25">
      <c r="A229" s="10"/>
      <c r="B229" s="10"/>
      <c r="C229" s="10"/>
      <c r="D229" s="10"/>
      <c r="E229" s="10"/>
      <c r="F229" s="10"/>
      <c r="G229" s="10"/>
      <c r="H229" s="10"/>
      <c r="I229" s="10"/>
      <c r="J229" s="10"/>
      <c r="K229" s="10"/>
      <c r="L229" s="10"/>
      <c r="M229" s="10"/>
      <c r="N229" s="85" t="s">
        <v>671</v>
      </c>
      <c r="O229" s="10"/>
      <c r="P229" s="10"/>
      <c r="Q229" s="10"/>
      <c r="R229" s="10"/>
      <c r="S229" s="10"/>
      <c r="T229" s="10"/>
      <c r="U229" s="10"/>
      <c r="V229" s="10"/>
      <c r="W229" s="10"/>
      <c r="X229" s="10"/>
      <c r="Y229" s="10"/>
      <c r="Z229" s="10"/>
      <c r="AA229" s="10"/>
      <c r="AB229" s="10"/>
      <c r="AC229" s="13" t="s">
        <v>642</v>
      </c>
      <c r="AD229" s="10"/>
      <c r="AE229" s="10"/>
    </row>
    <row r="230" spans="1:70" s="15" customFormat="1" ht="10.5" customHeight="1" x14ac:dyDescent="0.25">
      <c r="A230" s="10"/>
      <c r="B230" s="10"/>
      <c r="C230" s="10"/>
      <c r="D230" s="10"/>
      <c r="E230" s="10"/>
      <c r="F230" s="10"/>
      <c r="G230" s="10"/>
      <c r="H230" s="10"/>
      <c r="I230" s="10"/>
      <c r="J230" s="10"/>
      <c r="K230" s="10"/>
      <c r="L230" s="10"/>
      <c r="M230" s="10"/>
      <c r="N230" s="89" t="s">
        <v>672</v>
      </c>
      <c r="O230" s="10"/>
      <c r="P230" s="10"/>
      <c r="Q230" s="10"/>
      <c r="R230" s="10"/>
      <c r="S230" s="10"/>
      <c r="T230" s="10"/>
      <c r="U230" s="10"/>
      <c r="V230" s="10"/>
      <c r="W230" s="10"/>
      <c r="X230" s="10"/>
      <c r="Y230" s="10"/>
      <c r="Z230" s="10"/>
      <c r="AA230" s="10"/>
      <c r="AB230" s="10"/>
      <c r="AC230" s="10"/>
      <c r="AD230" s="10"/>
      <c r="AE230" s="10"/>
    </row>
    <row r="231" spans="1:70" ht="9.6" customHeight="1" x14ac:dyDescent="0.25">
      <c r="A231" s="19"/>
      <c r="B231" s="19"/>
      <c r="C231" s="11"/>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row>
    <row r="232" spans="1:70" ht="9.6" customHeight="1" x14ac:dyDescent="0.25">
      <c r="A232" s="19"/>
      <c r="B232" s="19"/>
      <c r="C232" s="11"/>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row>
    <row r="233" spans="1:70" ht="9.6" customHeight="1" x14ac:dyDescent="0.25">
      <c r="A233" s="19"/>
      <c r="B233" s="19"/>
      <c r="C233" s="11"/>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row>
    <row r="234" spans="1:70" ht="9.6" customHeight="1" x14ac:dyDescent="0.25">
      <c r="A234" s="11"/>
      <c r="B234" s="11"/>
      <c r="C234" s="11"/>
      <c r="D234" s="11"/>
      <c r="E234" s="21" t="s">
        <v>673</v>
      </c>
      <c r="F234" s="21"/>
      <c r="G234" s="21"/>
      <c r="H234" s="21"/>
      <c r="I234" s="21"/>
      <c r="J234" s="21"/>
      <c r="K234" s="21"/>
      <c r="L234" s="21"/>
      <c r="M234" s="21"/>
      <c r="N234" s="11"/>
      <c r="O234" s="21" t="s">
        <v>674</v>
      </c>
      <c r="P234" s="21"/>
      <c r="Q234" s="21"/>
      <c r="R234" s="21"/>
      <c r="S234" s="21"/>
      <c r="T234" s="21"/>
      <c r="U234" s="21"/>
      <c r="V234" s="21"/>
      <c r="W234" s="21"/>
      <c r="X234" s="11"/>
      <c r="Y234" s="11"/>
      <c r="Z234" s="11"/>
      <c r="AA234" s="21" t="s">
        <v>675</v>
      </c>
      <c r="AB234" s="21"/>
      <c r="AC234" s="21"/>
      <c r="AD234" s="11"/>
      <c r="AE234" s="11"/>
    </row>
    <row r="235" spans="1:70" ht="9.6" customHeight="1" x14ac:dyDescent="0.25">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row>
    <row r="236" spans="1:70" ht="9.6" customHeight="1" x14ac:dyDescent="0.25">
      <c r="A236" s="11"/>
      <c r="B236" s="11"/>
      <c r="C236" s="11"/>
      <c r="D236" s="11"/>
      <c r="E236" s="25" t="s">
        <v>676</v>
      </c>
      <c r="F236" s="11"/>
      <c r="G236" s="11"/>
      <c r="H236" s="11"/>
      <c r="I236" s="25" t="s">
        <v>331</v>
      </c>
      <c r="J236" s="11"/>
      <c r="K236" s="11"/>
      <c r="L236" s="11"/>
      <c r="M236" s="11"/>
      <c r="N236" s="11"/>
      <c r="O236" s="11"/>
      <c r="P236" s="11"/>
      <c r="Q236" s="25" t="s">
        <v>677</v>
      </c>
      <c r="R236" s="11"/>
      <c r="S236" s="25" t="s">
        <v>331</v>
      </c>
      <c r="T236" s="11"/>
      <c r="U236" s="11"/>
      <c r="V236" s="11"/>
      <c r="W236" s="11"/>
      <c r="X236" s="11"/>
      <c r="Y236" s="11"/>
      <c r="Z236" s="11"/>
      <c r="AA236" s="11"/>
      <c r="AB236" s="11"/>
      <c r="AC236" s="11"/>
      <c r="AD236" s="11"/>
      <c r="AE236" s="11"/>
    </row>
    <row r="237" spans="1:70" ht="9.6" customHeight="1" x14ac:dyDescent="0.25">
      <c r="A237" s="11"/>
      <c r="B237" s="11"/>
      <c r="C237" s="11"/>
      <c r="D237" s="11"/>
      <c r="E237" s="25" t="s">
        <v>678</v>
      </c>
      <c r="F237" s="11"/>
      <c r="G237" s="25" t="s">
        <v>679</v>
      </c>
      <c r="H237" s="11"/>
      <c r="I237" s="25" t="s">
        <v>680</v>
      </c>
      <c r="J237" s="11"/>
      <c r="K237" s="25" t="s">
        <v>681</v>
      </c>
      <c r="L237" s="11"/>
      <c r="M237" s="11"/>
      <c r="N237" s="11"/>
      <c r="O237" s="11"/>
      <c r="P237" s="11"/>
      <c r="Q237" s="25" t="s">
        <v>682</v>
      </c>
      <c r="R237" s="11"/>
      <c r="S237" s="25" t="s">
        <v>64</v>
      </c>
      <c r="T237" s="11"/>
      <c r="U237" s="25" t="s">
        <v>73</v>
      </c>
      <c r="V237" s="11"/>
      <c r="W237" s="11"/>
      <c r="X237" s="11"/>
      <c r="Y237" s="25" t="s">
        <v>683</v>
      </c>
      <c r="Z237" s="11"/>
      <c r="AA237" s="11"/>
      <c r="AB237" s="11"/>
      <c r="AC237" s="11"/>
      <c r="AD237" s="11"/>
      <c r="AE237" s="11"/>
    </row>
    <row r="238" spans="1:70" ht="9.6" customHeight="1" x14ac:dyDescent="0.25">
      <c r="A238" s="27" t="s">
        <v>74</v>
      </c>
      <c r="B238" s="11"/>
      <c r="C238" s="27" t="s">
        <v>76</v>
      </c>
      <c r="D238" s="11"/>
      <c r="E238" s="29" t="s">
        <v>684</v>
      </c>
      <c r="F238" s="11"/>
      <c r="G238" s="27" t="s">
        <v>685</v>
      </c>
      <c r="H238" s="11"/>
      <c r="I238" s="27" t="s">
        <v>686</v>
      </c>
      <c r="J238" s="11"/>
      <c r="K238" s="27" t="s">
        <v>687</v>
      </c>
      <c r="L238" s="11"/>
      <c r="M238" s="27" t="s">
        <v>68</v>
      </c>
      <c r="N238" s="11"/>
      <c r="O238" s="27" t="s">
        <v>381</v>
      </c>
      <c r="P238" s="11"/>
      <c r="Q238" s="27" t="s">
        <v>612</v>
      </c>
      <c r="R238" s="11"/>
      <c r="S238" s="27" t="s">
        <v>72</v>
      </c>
      <c r="T238" s="11"/>
      <c r="U238" s="96" t="s">
        <v>688</v>
      </c>
      <c r="V238" s="11"/>
      <c r="W238" s="27" t="s">
        <v>68</v>
      </c>
      <c r="X238" s="11"/>
      <c r="Y238" s="27" t="s">
        <v>689</v>
      </c>
      <c r="Z238" s="11"/>
      <c r="AA238" s="27" t="s">
        <v>77</v>
      </c>
      <c r="AB238" s="11"/>
      <c r="AC238" s="27" t="s">
        <v>438</v>
      </c>
      <c r="AD238" s="11"/>
      <c r="AE238" s="29" t="s">
        <v>690</v>
      </c>
    </row>
    <row r="239" spans="1:70" ht="8.85" customHeight="1" x14ac:dyDescent="0.25">
      <c r="A239" s="11"/>
      <c r="B239" s="19"/>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row>
    <row r="240" spans="1:70" ht="8.85" customHeight="1" x14ac:dyDescent="0.25">
      <c r="A240" s="30"/>
      <c r="B240" s="30" t="s">
        <v>224</v>
      </c>
      <c r="C240" s="30"/>
      <c r="D240" s="30"/>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row>
    <row r="241" spans="1:70" ht="8.85" customHeight="1" x14ac:dyDescent="0.25">
      <c r="A241" s="11">
        <v>1</v>
      </c>
      <c r="B241" s="25"/>
      <c r="C241" s="11" t="s">
        <v>225</v>
      </c>
      <c r="D241" s="30"/>
      <c r="E241" s="74">
        <v>11339552</v>
      </c>
      <c r="F241" s="11"/>
      <c r="G241" s="74">
        <v>0</v>
      </c>
      <c r="H241" s="11"/>
      <c r="I241" s="74">
        <v>4626902</v>
      </c>
      <c r="J241" s="11"/>
      <c r="K241" s="74">
        <v>0</v>
      </c>
      <c r="L241" s="11"/>
      <c r="M241" s="74">
        <f t="shared" ref="M241:M272" si="12">(E241+G241+I241+K241)</f>
        <v>15966454</v>
      </c>
      <c r="N241" s="11"/>
      <c r="O241" s="74">
        <v>0</v>
      </c>
      <c r="P241" s="11"/>
      <c r="Q241" s="74">
        <v>0</v>
      </c>
      <c r="R241" s="11"/>
      <c r="S241" s="74">
        <v>7002140</v>
      </c>
      <c r="T241" s="11"/>
      <c r="U241" s="74">
        <v>8964314</v>
      </c>
      <c r="V241" s="11"/>
      <c r="W241" s="74">
        <f t="shared" ref="W241:W272" si="13">(O241+Q241+S241+U241)</f>
        <v>15966454</v>
      </c>
      <c r="X241" s="11"/>
      <c r="Y241" s="74">
        <v>0</v>
      </c>
      <c r="Z241" s="11"/>
      <c r="AA241" s="74">
        <f t="shared" ref="AA241:AA263" si="14">(M241-Y241)</f>
        <v>15966454</v>
      </c>
      <c r="AB241" s="11"/>
      <c r="AC241" s="97">
        <f t="shared" ref="AC241:AC272" si="15">(AA241/AE241)</f>
        <v>1949.2679770479795</v>
      </c>
      <c r="AD241" s="11"/>
      <c r="AE241" s="114">
        <v>8191</v>
      </c>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row>
    <row r="242" spans="1:70" ht="8.85" customHeight="1" x14ac:dyDescent="0.25">
      <c r="A242" s="11">
        <v>2</v>
      </c>
      <c r="B242" s="25"/>
      <c r="C242" s="11" t="s">
        <v>226</v>
      </c>
      <c r="D242" s="30"/>
      <c r="E242" s="75">
        <v>0</v>
      </c>
      <c r="F242" s="11"/>
      <c r="G242" s="75">
        <v>0</v>
      </c>
      <c r="H242" s="11"/>
      <c r="I242" s="75">
        <v>1691994</v>
      </c>
      <c r="J242" s="11"/>
      <c r="K242" s="75">
        <v>0</v>
      </c>
      <c r="L242" s="11"/>
      <c r="M242" s="75">
        <f t="shared" si="12"/>
        <v>1691994</v>
      </c>
      <c r="N242" s="11"/>
      <c r="O242" s="75">
        <v>0</v>
      </c>
      <c r="P242" s="11"/>
      <c r="Q242" s="75">
        <v>0</v>
      </c>
      <c r="R242" s="11"/>
      <c r="S242" s="75">
        <v>1691994</v>
      </c>
      <c r="T242" s="11"/>
      <c r="U242" s="75">
        <v>0</v>
      </c>
      <c r="V242" s="11"/>
      <c r="W242" s="75">
        <f t="shared" si="13"/>
        <v>1691994</v>
      </c>
      <c r="X242" s="11"/>
      <c r="Y242" s="75">
        <v>0</v>
      </c>
      <c r="Z242" s="11"/>
      <c r="AA242" s="75">
        <f t="shared" si="14"/>
        <v>1691994</v>
      </c>
      <c r="AB242" s="11"/>
      <c r="AC242" s="98">
        <f t="shared" si="15"/>
        <v>234.18602076124569</v>
      </c>
      <c r="AD242" s="11"/>
      <c r="AE242" s="114">
        <v>7225</v>
      </c>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row>
    <row r="243" spans="1:70" ht="8.85" customHeight="1" x14ac:dyDescent="0.25">
      <c r="A243" s="11">
        <v>3</v>
      </c>
      <c r="B243" s="25"/>
      <c r="C243" s="20" t="s">
        <v>140</v>
      </c>
      <c r="D243" s="30"/>
      <c r="E243" s="75">
        <v>9759469</v>
      </c>
      <c r="F243" s="11"/>
      <c r="G243" s="75">
        <v>0</v>
      </c>
      <c r="H243" s="11"/>
      <c r="I243" s="75">
        <v>21653616</v>
      </c>
      <c r="J243" s="11"/>
      <c r="K243" s="75">
        <v>0</v>
      </c>
      <c r="L243" s="11"/>
      <c r="M243" s="75">
        <f t="shared" si="12"/>
        <v>31413085</v>
      </c>
      <c r="N243" s="11"/>
      <c r="O243" s="75">
        <v>0</v>
      </c>
      <c r="P243" s="11"/>
      <c r="Q243" s="75">
        <v>0</v>
      </c>
      <c r="R243" s="11"/>
      <c r="S243" s="75">
        <v>16347157</v>
      </c>
      <c r="T243" s="11"/>
      <c r="U243" s="75">
        <v>15065928</v>
      </c>
      <c r="V243" s="11"/>
      <c r="W243" s="75">
        <f t="shared" si="13"/>
        <v>31413085</v>
      </c>
      <c r="X243" s="11"/>
      <c r="Y243" s="75">
        <v>0</v>
      </c>
      <c r="Z243" s="11"/>
      <c r="AA243" s="75">
        <f t="shared" si="14"/>
        <v>31413085</v>
      </c>
      <c r="AB243" s="11"/>
      <c r="AC243" s="98">
        <f t="shared" si="15"/>
        <v>5089.6119572261823</v>
      </c>
      <c r="AD243" s="11"/>
      <c r="AE243" s="114">
        <v>6172</v>
      </c>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row>
    <row r="244" spans="1:70" ht="8.85" customHeight="1" x14ac:dyDescent="0.25">
      <c r="A244" s="11">
        <v>4</v>
      </c>
      <c r="B244" s="25"/>
      <c r="C244" s="11" t="s">
        <v>227</v>
      </c>
      <c r="D244" s="30"/>
      <c r="E244" s="75">
        <v>11718205</v>
      </c>
      <c r="F244" s="11"/>
      <c r="G244" s="75">
        <v>0</v>
      </c>
      <c r="H244" s="11"/>
      <c r="I244" s="75">
        <v>776609</v>
      </c>
      <c r="J244" s="11"/>
      <c r="K244" s="75">
        <v>0</v>
      </c>
      <c r="L244" s="11"/>
      <c r="M244" s="75">
        <f t="shared" si="12"/>
        <v>12494814</v>
      </c>
      <c r="N244" s="11"/>
      <c r="O244" s="75">
        <v>0</v>
      </c>
      <c r="P244" s="11"/>
      <c r="Q244" s="75">
        <v>0</v>
      </c>
      <c r="R244" s="11"/>
      <c r="S244" s="75">
        <v>2624249</v>
      </c>
      <c r="T244" s="11"/>
      <c r="U244" s="75">
        <v>9870565</v>
      </c>
      <c r="V244" s="11"/>
      <c r="W244" s="75">
        <f t="shared" si="13"/>
        <v>12494814</v>
      </c>
      <c r="X244" s="11"/>
      <c r="Y244" s="75">
        <v>0</v>
      </c>
      <c r="Z244" s="11"/>
      <c r="AA244" s="75">
        <f t="shared" si="14"/>
        <v>12494814</v>
      </c>
      <c r="AB244" s="11"/>
      <c r="AC244" s="98">
        <f t="shared" si="15"/>
        <v>2985.6186379928317</v>
      </c>
      <c r="AD244" s="11"/>
      <c r="AE244" s="114">
        <v>4185</v>
      </c>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row>
    <row r="245" spans="1:70" ht="8.85" customHeight="1" x14ac:dyDescent="0.25">
      <c r="A245" s="11">
        <v>5</v>
      </c>
      <c r="B245" s="25"/>
      <c r="C245" s="11" t="s">
        <v>228</v>
      </c>
      <c r="D245" s="30"/>
      <c r="E245" s="75">
        <v>14212513</v>
      </c>
      <c r="F245" s="11"/>
      <c r="G245" s="75">
        <v>0</v>
      </c>
      <c r="H245" s="11"/>
      <c r="I245" s="75">
        <v>4685623</v>
      </c>
      <c r="J245" s="11"/>
      <c r="K245" s="75">
        <v>0</v>
      </c>
      <c r="L245" s="11"/>
      <c r="M245" s="75">
        <f t="shared" si="12"/>
        <v>18898136</v>
      </c>
      <c r="N245" s="11"/>
      <c r="O245" s="75">
        <v>0</v>
      </c>
      <c r="P245" s="11"/>
      <c r="Q245" s="75">
        <v>0</v>
      </c>
      <c r="R245" s="11"/>
      <c r="S245" s="75">
        <v>3479481</v>
      </c>
      <c r="T245" s="11"/>
      <c r="U245" s="75">
        <v>15418655</v>
      </c>
      <c r="V245" s="11"/>
      <c r="W245" s="75">
        <f t="shared" si="13"/>
        <v>18898136</v>
      </c>
      <c r="X245" s="11"/>
      <c r="Y245" s="75">
        <v>0</v>
      </c>
      <c r="Z245" s="11"/>
      <c r="AA245" s="75">
        <f t="shared" si="14"/>
        <v>18898136</v>
      </c>
      <c r="AB245" s="11"/>
      <c r="AC245" s="98">
        <f t="shared" si="15"/>
        <v>3366.2515140719629</v>
      </c>
      <c r="AD245" s="11"/>
      <c r="AE245" s="114">
        <v>5614</v>
      </c>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row>
    <row r="246" spans="1:70" ht="8.85" customHeight="1" x14ac:dyDescent="0.25">
      <c r="A246" s="57"/>
      <c r="B246" s="11"/>
      <c r="D246" s="30"/>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99"/>
      <c r="AD246" s="11"/>
      <c r="AE246" s="1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row>
    <row r="247" spans="1:70" ht="8.85" customHeight="1" x14ac:dyDescent="0.25">
      <c r="A247" s="11">
        <v>6</v>
      </c>
      <c r="B247" s="25"/>
      <c r="C247" s="11" t="s">
        <v>229</v>
      </c>
      <c r="D247" s="30"/>
      <c r="E247" s="75">
        <v>25673839</v>
      </c>
      <c r="F247" s="11"/>
      <c r="G247" s="75">
        <v>0</v>
      </c>
      <c r="H247" s="11"/>
      <c r="I247" s="75">
        <v>22813378</v>
      </c>
      <c r="J247" s="11"/>
      <c r="K247" s="75">
        <v>0</v>
      </c>
      <c r="L247" s="11"/>
      <c r="M247" s="75">
        <f t="shared" si="12"/>
        <v>48487217</v>
      </c>
      <c r="N247" s="11"/>
      <c r="O247" s="75">
        <v>0</v>
      </c>
      <c r="P247" s="11"/>
      <c r="Q247" s="75">
        <v>0</v>
      </c>
      <c r="R247" s="11"/>
      <c r="S247" s="75">
        <v>38818924</v>
      </c>
      <c r="T247" s="11"/>
      <c r="U247" s="75">
        <v>9668293</v>
      </c>
      <c r="V247" s="11"/>
      <c r="W247" s="75">
        <f t="shared" si="13"/>
        <v>48487217</v>
      </c>
      <c r="X247" s="11"/>
      <c r="Y247" s="75">
        <v>0</v>
      </c>
      <c r="Z247" s="11"/>
      <c r="AA247" s="75">
        <f t="shared" si="14"/>
        <v>48487217</v>
      </c>
      <c r="AB247" s="11"/>
      <c r="AC247" s="98">
        <f t="shared" si="15"/>
        <v>1137.6634678554669</v>
      </c>
      <c r="AD247" s="11"/>
      <c r="AE247" s="114">
        <v>42620</v>
      </c>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row>
    <row r="248" spans="1:70" ht="8.85" customHeight="1" x14ac:dyDescent="0.25">
      <c r="A248" s="11">
        <v>7</v>
      </c>
      <c r="B248" s="25"/>
      <c r="C248" s="11" t="s">
        <v>230</v>
      </c>
      <c r="D248" s="30"/>
      <c r="E248" s="75">
        <v>10556443</v>
      </c>
      <c r="F248" s="11"/>
      <c r="G248" s="75">
        <v>0</v>
      </c>
      <c r="H248" s="11"/>
      <c r="I248" s="75">
        <v>366720</v>
      </c>
      <c r="J248" s="11"/>
      <c r="K248" s="75">
        <v>0</v>
      </c>
      <c r="L248" s="11"/>
      <c r="M248" s="75">
        <f t="shared" si="12"/>
        <v>10923163</v>
      </c>
      <c r="N248" s="11"/>
      <c r="O248" s="75">
        <v>0</v>
      </c>
      <c r="P248" s="11"/>
      <c r="Q248" s="75">
        <v>0</v>
      </c>
      <c r="R248" s="11"/>
      <c r="S248" s="75">
        <v>809011</v>
      </c>
      <c r="T248" s="11"/>
      <c r="U248" s="75">
        <v>10114152</v>
      </c>
      <c r="V248" s="11"/>
      <c r="W248" s="75">
        <f t="shared" si="13"/>
        <v>10923163</v>
      </c>
      <c r="X248" s="11"/>
      <c r="Y248" s="75">
        <v>0</v>
      </c>
      <c r="Z248" s="11"/>
      <c r="AA248" s="75">
        <f t="shared" si="14"/>
        <v>10923163</v>
      </c>
      <c r="AB248" s="11"/>
      <c r="AC248" s="98">
        <f t="shared" si="15"/>
        <v>3016.6150234741785</v>
      </c>
      <c r="AD248" s="11"/>
      <c r="AE248" s="114">
        <v>3621</v>
      </c>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row>
    <row r="249" spans="1:70" ht="8.85" customHeight="1" x14ac:dyDescent="0.25">
      <c r="A249" s="11">
        <v>8</v>
      </c>
      <c r="B249" s="25"/>
      <c r="C249" s="11" t="s">
        <v>231</v>
      </c>
      <c r="D249" s="30"/>
      <c r="E249" s="75">
        <v>5067328</v>
      </c>
      <c r="F249" s="11"/>
      <c r="G249" s="75">
        <v>0</v>
      </c>
      <c r="H249" s="11"/>
      <c r="I249" s="75">
        <v>1940901</v>
      </c>
      <c r="J249" s="11"/>
      <c r="K249" s="75">
        <v>0</v>
      </c>
      <c r="L249" s="11"/>
      <c r="M249" s="75">
        <f t="shared" si="12"/>
        <v>7008229</v>
      </c>
      <c r="N249" s="11"/>
      <c r="O249" s="75">
        <v>0</v>
      </c>
      <c r="P249" s="11"/>
      <c r="Q249" s="75">
        <v>0</v>
      </c>
      <c r="R249" s="11"/>
      <c r="S249" s="75">
        <v>4365676</v>
      </c>
      <c r="T249" s="11"/>
      <c r="U249" s="75">
        <v>2642553</v>
      </c>
      <c r="V249" s="11"/>
      <c r="W249" s="75">
        <f t="shared" si="13"/>
        <v>7008229</v>
      </c>
      <c r="X249" s="11"/>
      <c r="Y249" s="75">
        <v>0</v>
      </c>
      <c r="Z249" s="11"/>
      <c r="AA249" s="75">
        <f t="shared" si="14"/>
        <v>7008229</v>
      </c>
      <c r="AB249" s="11"/>
      <c r="AC249" s="98">
        <f t="shared" si="15"/>
        <v>1287.3308229243203</v>
      </c>
      <c r="AD249" s="11"/>
      <c r="AE249" s="114">
        <v>5444</v>
      </c>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row>
    <row r="250" spans="1:70" ht="8.85" customHeight="1" x14ac:dyDescent="0.25">
      <c r="A250" s="11">
        <v>9</v>
      </c>
      <c r="B250" s="25"/>
      <c r="C250" s="11" t="s">
        <v>232</v>
      </c>
      <c r="D250" s="30"/>
      <c r="E250" s="75">
        <v>0</v>
      </c>
      <c r="F250" s="11"/>
      <c r="G250" s="75">
        <v>0</v>
      </c>
      <c r="H250" s="11"/>
      <c r="I250" s="75">
        <v>4491280</v>
      </c>
      <c r="J250" s="11"/>
      <c r="K250" s="75">
        <v>0</v>
      </c>
      <c r="L250" s="11"/>
      <c r="M250" s="75">
        <f t="shared" si="12"/>
        <v>4491280</v>
      </c>
      <c r="N250" s="11"/>
      <c r="O250" s="75">
        <v>0</v>
      </c>
      <c r="P250" s="11"/>
      <c r="Q250" s="75">
        <v>0</v>
      </c>
      <c r="R250" s="11"/>
      <c r="S250" s="75">
        <v>3503776</v>
      </c>
      <c r="T250" s="11"/>
      <c r="U250" s="75">
        <v>987504</v>
      </c>
      <c r="V250" s="11"/>
      <c r="W250" s="75">
        <f t="shared" si="13"/>
        <v>4491280</v>
      </c>
      <c r="X250" s="11"/>
      <c r="Y250" s="75">
        <v>0</v>
      </c>
      <c r="Z250" s="11"/>
      <c r="AA250" s="75">
        <f t="shared" si="14"/>
        <v>4491280</v>
      </c>
      <c r="AB250" s="11"/>
      <c r="AC250" s="98">
        <f t="shared" si="15"/>
        <v>795.76187101346568</v>
      </c>
      <c r="AD250" s="11"/>
      <c r="AE250" s="114">
        <v>5644</v>
      </c>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row>
    <row r="251" spans="1:70" ht="8.85" customHeight="1" x14ac:dyDescent="0.25">
      <c r="A251" s="11">
        <v>10</v>
      </c>
      <c r="B251" s="25"/>
      <c r="C251" s="11" t="s">
        <v>233</v>
      </c>
      <c r="D251" s="30"/>
      <c r="E251" s="75">
        <v>15993692</v>
      </c>
      <c r="F251" s="11"/>
      <c r="G251" s="75">
        <v>0</v>
      </c>
      <c r="H251" s="11"/>
      <c r="I251" s="75">
        <v>699345</v>
      </c>
      <c r="J251" s="11"/>
      <c r="K251" s="75">
        <v>0</v>
      </c>
      <c r="L251" s="11"/>
      <c r="M251" s="75">
        <f t="shared" si="12"/>
        <v>16693037</v>
      </c>
      <c r="N251" s="11"/>
      <c r="O251" s="75">
        <v>0</v>
      </c>
      <c r="P251" s="11"/>
      <c r="Q251" s="75">
        <v>0</v>
      </c>
      <c r="R251" s="11"/>
      <c r="S251" s="75">
        <v>640186</v>
      </c>
      <c r="T251" s="11"/>
      <c r="U251" s="75">
        <v>16052851</v>
      </c>
      <c r="V251" s="11"/>
      <c r="W251" s="75">
        <f t="shared" si="13"/>
        <v>16693037</v>
      </c>
      <c r="X251" s="11"/>
      <c r="Y251" s="75">
        <v>0</v>
      </c>
      <c r="Z251" s="11"/>
      <c r="AA251" s="75">
        <f t="shared" si="14"/>
        <v>16693037</v>
      </c>
      <c r="AB251" s="11"/>
      <c r="AC251" s="98">
        <f t="shared" si="15"/>
        <v>4522.6326198862098</v>
      </c>
      <c r="AD251" s="11"/>
      <c r="AE251" s="114">
        <v>3691</v>
      </c>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row>
    <row r="252" spans="1:70" ht="8.85" customHeight="1" x14ac:dyDescent="0.25">
      <c r="A252" s="57"/>
      <c r="B252" s="11"/>
      <c r="D252" s="30"/>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99"/>
      <c r="AD252" s="11"/>
      <c r="AE252" s="1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row>
    <row r="253" spans="1:70" ht="8.85" customHeight="1" x14ac:dyDescent="0.25">
      <c r="A253" s="11">
        <v>11</v>
      </c>
      <c r="B253" s="25"/>
      <c r="C253" s="20" t="s">
        <v>234</v>
      </c>
      <c r="D253" s="30"/>
      <c r="E253" s="75">
        <v>19360672</v>
      </c>
      <c r="F253" s="11"/>
      <c r="G253" s="75">
        <v>0</v>
      </c>
      <c r="H253" s="11"/>
      <c r="I253" s="75">
        <v>13682309</v>
      </c>
      <c r="J253" s="11"/>
      <c r="K253" s="75">
        <v>0</v>
      </c>
      <c r="L253" s="11"/>
      <c r="M253" s="75">
        <f t="shared" si="12"/>
        <v>33042981</v>
      </c>
      <c r="N253" s="11"/>
      <c r="O253" s="75">
        <v>0</v>
      </c>
      <c r="P253" s="11"/>
      <c r="Q253" s="75">
        <v>2763580</v>
      </c>
      <c r="R253" s="11"/>
      <c r="S253" s="75">
        <v>11899944</v>
      </c>
      <c r="T253" s="11"/>
      <c r="U253" s="75">
        <v>18379457</v>
      </c>
      <c r="V253" s="11"/>
      <c r="W253" s="75">
        <f t="shared" si="13"/>
        <v>33042981</v>
      </c>
      <c r="X253" s="11"/>
      <c r="Y253" s="75">
        <v>0</v>
      </c>
      <c r="Z253" s="11"/>
      <c r="AA253" s="75">
        <f t="shared" si="14"/>
        <v>33042981</v>
      </c>
      <c r="AB253" s="11"/>
      <c r="AC253" s="98">
        <f t="shared" si="15"/>
        <v>1570.4092486098571</v>
      </c>
      <c r="AD253" s="11"/>
      <c r="AE253" s="114">
        <v>21041</v>
      </c>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row>
    <row r="254" spans="1:70" ht="8.85" customHeight="1" x14ac:dyDescent="0.25">
      <c r="A254" s="11">
        <v>12</v>
      </c>
      <c r="B254" s="25"/>
      <c r="C254" s="11" t="s">
        <v>235</v>
      </c>
      <c r="D254" s="30"/>
      <c r="E254" s="75">
        <v>4951846</v>
      </c>
      <c r="F254" s="11"/>
      <c r="G254" s="75">
        <v>0</v>
      </c>
      <c r="H254" s="11"/>
      <c r="I254" s="75">
        <v>2908366</v>
      </c>
      <c r="J254" s="11"/>
      <c r="K254" s="75">
        <v>0</v>
      </c>
      <c r="L254" s="11"/>
      <c r="M254" s="75">
        <f t="shared" si="12"/>
        <v>7860212</v>
      </c>
      <c r="N254" s="11"/>
      <c r="O254" s="75">
        <v>0</v>
      </c>
      <c r="P254" s="11"/>
      <c r="Q254" s="75">
        <v>0</v>
      </c>
      <c r="R254" s="11"/>
      <c r="S254" s="75">
        <v>1801195</v>
      </c>
      <c r="T254" s="11"/>
      <c r="U254" s="75">
        <v>6059017</v>
      </c>
      <c r="V254" s="11"/>
      <c r="W254" s="75">
        <f t="shared" si="13"/>
        <v>7860212</v>
      </c>
      <c r="X254" s="11"/>
      <c r="Y254" s="75">
        <v>0</v>
      </c>
      <c r="Z254" s="11"/>
      <c r="AA254" s="75">
        <f t="shared" si="14"/>
        <v>7860212</v>
      </c>
      <c r="AB254" s="11"/>
      <c r="AC254" s="98">
        <f t="shared" si="15"/>
        <v>2023.7415036045313</v>
      </c>
      <c r="AD254" s="11"/>
      <c r="AE254" s="114">
        <v>3884</v>
      </c>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row>
    <row r="255" spans="1:70" ht="8.85" customHeight="1" x14ac:dyDescent="0.25">
      <c r="A255" s="11">
        <v>13</v>
      </c>
      <c r="B255" s="25"/>
      <c r="C255" s="11" t="s">
        <v>236</v>
      </c>
      <c r="D255" s="30"/>
      <c r="E255" s="75">
        <v>18353460</v>
      </c>
      <c r="F255" s="11"/>
      <c r="G255" s="75">
        <v>0</v>
      </c>
      <c r="H255" s="11"/>
      <c r="I255" s="75">
        <v>6765055</v>
      </c>
      <c r="J255" s="11"/>
      <c r="K255" s="75">
        <v>0</v>
      </c>
      <c r="L255" s="11"/>
      <c r="M255" s="75">
        <f t="shared" si="12"/>
        <v>25118515</v>
      </c>
      <c r="N255" s="11"/>
      <c r="O255" s="75">
        <v>15473253</v>
      </c>
      <c r="P255" s="11"/>
      <c r="Q255" s="75">
        <v>0</v>
      </c>
      <c r="R255" s="11"/>
      <c r="S255" s="75">
        <v>1799573</v>
      </c>
      <c r="T255" s="11"/>
      <c r="U255" s="75">
        <v>7845689</v>
      </c>
      <c r="V255" s="11"/>
      <c r="W255" s="75">
        <f t="shared" si="13"/>
        <v>25118515</v>
      </c>
      <c r="X255" s="11"/>
      <c r="Y255" s="75">
        <v>0</v>
      </c>
      <c r="Z255" s="11"/>
      <c r="AA255" s="75">
        <f t="shared" si="14"/>
        <v>25118515</v>
      </c>
      <c r="AB255" s="11"/>
      <c r="AC255" s="98">
        <f t="shared" si="15"/>
        <v>7091.6191417278378</v>
      </c>
      <c r="AD255" s="11"/>
      <c r="AE255" s="114">
        <v>3542</v>
      </c>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row>
    <row r="256" spans="1:70" ht="8.85" customHeight="1" x14ac:dyDescent="0.25">
      <c r="A256" s="11">
        <v>14</v>
      </c>
      <c r="B256" s="25"/>
      <c r="C256" s="11" t="s">
        <v>154</v>
      </c>
      <c r="D256" s="30"/>
      <c r="E256" s="75">
        <v>47555773</v>
      </c>
      <c r="F256" s="11"/>
      <c r="G256" s="75">
        <v>0</v>
      </c>
      <c r="H256" s="11"/>
      <c r="I256" s="75">
        <v>10228670</v>
      </c>
      <c r="J256" s="11"/>
      <c r="K256" s="75">
        <v>0</v>
      </c>
      <c r="L256" s="11"/>
      <c r="M256" s="75">
        <f t="shared" si="12"/>
        <v>57784443</v>
      </c>
      <c r="N256" s="11"/>
      <c r="O256" s="75">
        <v>0</v>
      </c>
      <c r="P256" s="11"/>
      <c r="Q256" s="75">
        <v>0</v>
      </c>
      <c r="R256" s="11"/>
      <c r="S256" s="75">
        <v>23218194</v>
      </c>
      <c r="T256" s="11"/>
      <c r="U256" s="75">
        <v>34566249</v>
      </c>
      <c r="V256" s="11"/>
      <c r="W256" s="75">
        <f t="shared" si="13"/>
        <v>57784443</v>
      </c>
      <c r="X256" s="11"/>
      <c r="Y256" s="75">
        <v>0</v>
      </c>
      <c r="Z256" s="11"/>
      <c r="AA256" s="75">
        <f t="shared" si="14"/>
        <v>57784443</v>
      </c>
      <c r="AB256" s="11"/>
      <c r="AC256" s="98">
        <f t="shared" si="15"/>
        <v>3527.9591550155687</v>
      </c>
      <c r="AD256" s="11"/>
      <c r="AE256" s="114">
        <v>16379</v>
      </c>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row>
    <row r="257" spans="1:70" ht="8.85" customHeight="1" x14ac:dyDescent="0.25">
      <c r="A257" s="11">
        <v>15</v>
      </c>
      <c r="B257" s="25"/>
      <c r="C257" s="11" t="s">
        <v>237</v>
      </c>
      <c r="D257" s="30"/>
      <c r="E257" s="75">
        <v>4150000</v>
      </c>
      <c r="F257" s="11"/>
      <c r="G257" s="75">
        <v>0</v>
      </c>
      <c r="H257" s="11"/>
      <c r="I257" s="75">
        <v>1157501</v>
      </c>
      <c r="J257" s="11"/>
      <c r="K257" s="75">
        <v>0</v>
      </c>
      <c r="L257" s="11"/>
      <c r="M257" s="75">
        <f t="shared" si="12"/>
        <v>5307501</v>
      </c>
      <c r="N257" s="11"/>
      <c r="O257" s="75">
        <v>0</v>
      </c>
      <c r="P257" s="11"/>
      <c r="Q257" s="75">
        <v>0</v>
      </c>
      <c r="R257" s="11"/>
      <c r="S257" s="75">
        <v>5307501</v>
      </c>
      <c r="T257" s="11"/>
      <c r="U257" s="75">
        <v>0</v>
      </c>
      <c r="V257" s="11"/>
      <c r="W257" s="75">
        <f t="shared" si="13"/>
        <v>5307501</v>
      </c>
      <c r="X257" s="11"/>
      <c r="Y257" s="75">
        <v>0</v>
      </c>
      <c r="Z257" s="11"/>
      <c r="AA257" s="75">
        <f t="shared" si="14"/>
        <v>5307501</v>
      </c>
      <c r="AB257" s="11"/>
      <c r="AC257" s="98">
        <f t="shared" si="15"/>
        <v>1069.8449909292481</v>
      </c>
      <c r="AD257" s="11"/>
      <c r="AE257" s="114">
        <v>4961</v>
      </c>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row>
    <row r="258" spans="1:70" ht="8.85" customHeight="1" x14ac:dyDescent="0.25">
      <c r="A258" s="57"/>
      <c r="B258" s="11"/>
      <c r="D258" s="30"/>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99"/>
      <c r="AD258" s="11"/>
      <c r="AE258" s="1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row>
    <row r="259" spans="1:70" ht="8.85" customHeight="1" x14ac:dyDescent="0.25">
      <c r="A259" s="11">
        <v>16</v>
      </c>
      <c r="B259" s="25"/>
      <c r="C259" s="11" t="s">
        <v>238</v>
      </c>
      <c r="D259" s="30"/>
      <c r="E259" s="75">
        <v>16319749</v>
      </c>
      <c r="F259" s="11"/>
      <c r="G259" s="75">
        <v>0</v>
      </c>
      <c r="H259" s="11"/>
      <c r="I259" s="75">
        <v>3617129</v>
      </c>
      <c r="J259" s="11"/>
      <c r="K259" s="75">
        <v>0</v>
      </c>
      <c r="L259" s="11"/>
      <c r="M259" s="75">
        <f t="shared" si="12"/>
        <v>19936878</v>
      </c>
      <c r="N259" s="11"/>
      <c r="O259" s="75">
        <v>0</v>
      </c>
      <c r="P259" s="11"/>
      <c r="Q259" s="75">
        <v>0</v>
      </c>
      <c r="R259" s="11"/>
      <c r="S259" s="75">
        <v>15949598</v>
      </c>
      <c r="T259" s="11"/>
      <c r="U259" s="75">
        <v>3987280</v>
      </c>
      <c r="V259" s="11"/>
      <c r="W259" s="75">
        <f t="shared" si="13"/>
        <v>19936878</v>
      </c>
      <c r="X259" s="11"/>
      <c r="Y259" s="75">
        <v>0</v>
      </c>
      <c r="Z259" s="11"/>
      <c r="AA259" s="75">
        <f t="shared" si="14"/>
        <v>19936878</v>
      </c>
      <c r="AB259" s="11"/>
      <c r="AC259" s="98">
        <f t="shared" si="15"/>
        <v>2426.5917721518986</v>
      </c>
      <c r="AD259" s="11"/>
      <c r="AE259" s="114">
        <v>8216</v>
      </c>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row>
    <row r="260" spans="1:70" ht="8.85" customHeight="1" x14ac:dyDescent="0.25">
      <c r="A260" s="11">
        <v>17</v>
      </c>
      <c r="B260" s="25"/>
      <c r="C260" s="11" t="s">
        <v>239</v>
      </c>
      <c r="D260" s="30"/>
      <c r="E260" s="75">
        <v>45810322</v>
      </c>
      <c r="F260" s="11"/>
      <c r="G260" s="75">
        <v>0</v>
      </c>
      <c r="H260" s="11"/>
      <c r="I260" s="75">
        <v>11721555</v>
      </c>
      <c r="J260" s="11"/>
      <c r="K260" s="75">
        <v>0</v>
      </c>
      <c r="L260" s="11"/>
      <c r="M260" s="75">
        <f t="shared" si="12"/>
        <v>57531877</v>
      </c>
      <c r="N260" s="11"/>
      <c r="O260" s="75">
        <v>0</v>
      </c>
      <c r="P260" s="11"/>
      <c r="Q260" s="75">
        <v>0</v>
      </c>
      <c r="R260" s="11"/>
      <c r="S260" s="75">
        <v>8278539</v>
      </c>
      <c r="T260" s="11"/>
      <c r="U260" s="75">
        <v>49253338</v>
      </c>
      <c r="V260" s="11"/>
      <c r="W260" s="75">
        <f t="shared" si="13"/>
        <v>57531877</v>
      </c>
      <c r="X260" s="11"/>
      <c r="Y260" s="75">
        <v>0</v>
      </c>
      <c r="Z260" s="11"/>
      <c r="AA260" s="75">
        <f t="shared" si="14"/>
        <v>57531877</v>
      </c>
      <c r="AB260" s="11"/>
      <c r="AC260" s="98">
        <f t="shared" si="15"/>
        <v>3984.2020083102493</v>
      </c>
      <c r="AD260" s="11"/>
      <c r="AE260" s="114">
        <v>14440</v>
      </c>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row>
    <row r="261" spans="1:70" ht="8.85" customHeight="1" x14ac:dyDescent="0.25">
      <c r="A261" s="11">
        <v>18</v>
      </c>
      <c r="B261" s="25"/>
      <c r="C261" s="11" t="s">
        <v>240</v>
      </c>
      <c r="D261" s="30"/>
      <c r="E261" s="75">
        <v>12290020</v>
      </c>
      <c r="F261" s="11"/>
      <c r="G261" s="75">
        <v>0</v>
      </c>
      <c r="H261" s="11"/>
      <c r="I261" s="75">
        <v>12710796</v>
      </c>
      <c r="J261" s="11"/>
      <c r="K261" s="75">
        <v>0</v>
      </c>
      <c r="L261" s="11"/>
      <c r="M261" s="75">
        <f t="shared" si="12"/>
        <v>25000816</v>
      </c>
      <c r="N261" s="11"/>
      <c r="O261" s="75">
        <v>0</v>
      </c>
      <c r="P261" s="11"/>
      <c r="Q261" s="75">
        <v>0</v>
      </c>
      <c r="R261" s="11"/>
      <c r="S261" s="75">
        <v>24408821</v>
      </c>
      <c r="T261" s="11"/>
      <c r="U261" s="75">
        <v>591995</v>
      </c>
      <c r="V261" s="11"/>
      <c r="W261" s="75">
        <f t="shared" si="13"/>
        <v>25000816</v>
      </c>
      <c r="X261" s="11"/>
      <c r="Y261" s="75">
        <v>0</v>
      </c>
      <c r="Z261" s="11"/>
      <c r="AA261" s="75">
        <f t="shared" si="14"/>
        <v>25000816</v>
      </c>
      <c r="AB261" s="11"/>
      <c r="AC261" s="98">
        <f t="shared" si="15"/>
        <v>1073.3649321655505</v>
      </c>
      <c r="AD261" s="11"/>
      <c r="AE261" s="114">
        <v>23292</v>
      </c>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row>
    <row r="262" spans="1:70" ht="8.85" customHeight="1" x14ac:dyDescent="0.25">
      <c r="A262" s="11">
        <v>19</v>
      </c>
      <c r="B262" s="25"/>
      <c r="C262" s="11" t="s">
        <v>241</v>
      </c>
      <c r="D262" s="30"/>
      <c r="E262" s="75">
        <v>134370972</v>
      </c>
      <c r="F262" s="11"/>
      <c r="G262" s="75">
        <v>0</v>
      </c>
      <c r="H262" s="11"/>
      <c r="I262" s="75">
        <v>21586896</v>
      </c>
      <c r="J262" s="11"/>
      <c r="K262" s="75">
        <v>0</v>
      </c>
      <c r="L262" s="11"/>
      <c r="M262" s="75">
        <f t="shared" si="12"/>
        <v>155957868</v>
      </c>
      <c r="N262" s="11"/>
      <c r="O262" s="75">
        <v>0</v>
      </c>
      <c r="P262" s="11"/>
      <c r="Q262" s="75">
        <v>0</v>
      </c>
      <c r="R262" s="11"/>
      <c r="S262" s="75">
        <v>85250897</v>
      </c>
      <c r="T262" s="11"/>
      <c r="U262" s="75">
        <v>70706971</v>
      </c>
      <c r="V262" s="11"/>
      <c r="W262" s="75">
        <f t="shared" si="13"/>
        <v>155957868</v>
      </c>
      <c r="X262" s="11"/>
      <c r="Y262" s="75">
        <v>0</v>
      </c>
      <c r="Z262" s="11"/>
      <c r="AA262" s="75">
        <f t="shared" si="14"/>
        <v>155957868</v>
      </c>
      <c r="AB262" s="11"/>
      <c r="AC262" s="98">
        <f t="shared" si="15"/>
        <v>3659.6083161253987</v>
      </c>
      <c r="AD262" s="11"/>
      <c r="AE262" s="114">
        <v>42616</v>
      </c>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row>
    <row r="263" spans="1:70" ht="8.85" customHeight="1" x14ac:dyDescent="0.25">
      <c r="A263" s="11">
        <v>20</v>
      </c>
      <c r="B263" s="25"/>
      <c r="C263" s="11" t="s">
        <v>242</v>
      </c>
      <c r="D263" s="30"/>
      <c r="E263" s="75">
        <v>4469465</v>
      </c>
      <c r="F263" s="11"/>
      <c r="G263" s="75">
        <v>0</v>
      </c>
      <c r="H263" s="11"/>
      <c r="I263" s="75">
        <v>8725696</v>
      </c>
      <c r="J263" s="11"/>
      <c r="K263" s="75">
        <v>0</v>
      </c>
      <c r="L263" s="11"/>
      <c r="M263" s="75">
        <f t="shared" si="12"/>
        <v>13195161</v>
      </c>
      <c r="N263" s="11"/>
      <c r="O263" s="75">
        <v>0</v>
      </c>
      <c r="P263" s="11"/>
      <c r="Q263" s="75">
        <v>0</v>
      </c>
      <c r="R263" s="11"/>
      <c r="S263" s="75">
        <v>2569910</v>
      </c>
      <c r="T263" s="11"/>
      <c r="U263" s="75">
        <v>10625251</v>
      </c>
      <c r="V263" s="11"/>
      <c r="W263" s="75">
        <f t="shared" si="13"/>
        <v>13195161</v>
      </c>
      <c r="X263" s="11"/>
      <c r="Y263" s="75">
        <v>0</v>
      </c>
      <c r="Z263" s="11"/>
      <c r="AA263" s="75">
        <f t="shared" si="14"/>
        <v>13195161</v>
      </c>
      <c r="AB263" s="11"/>
      <c r="AC263" s="98">
        <f t="shared" si="15"/>
        <v>2695.6406537282942</v>
      </c>
      <c r="AD263" s="11"/>
      <c r="AE263" s="114">
        <v>4895</v>
      </c>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row>
    <row r="264" spans="1:70" ht="8.85" customHeight="1" x14ac:dyDescent="0.25">
      <c r="A264" s="57"/>
      <c r="B264" s="11"/>
      <c r="D264" s="30"/>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99"/>
      <c r="AD264" s="11"/>
      <c r="AE264" s="1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row>
    <row r="265" spans="1:70" ht="8.85" customHeight="1" x14ac:dyDescent="0.25">
      <c r="A265" s="11">
        <v>21</v>
      </c>
      <c r="B265" s="25"/>
      <c r="C265" s="20" t="s">
        <v>243</v>
      </c>
      <c r="D265" s="30"/>
      <c r="E265" s="75">
        <v>5594888</v>
      </c>
      <c r="F265" s="11"/>
      <c r="G265" s="75">
        <v>0</v>
      </c>
      <c r="H265" s="11"/>
      <c r="I265" s="75">
        <v>7996114</v>
      </c>
      <c r="J265" s="11"/>
      <c r="K265" s="75">
        <v>0</v>
      </c>
      <c r="L265" s="11"/>
      <c r="M265" s="75">
        <f t="shared" si="12"/>
        <v>13591002</v>
      </c>
      <c r="N265" s="11"/>
      <c r="O265" s="75">
        <v>0</v>
      </c>
      <c r="P265" s="11"/>
      <c r="Q265" s="75">
        <v>0</v>
      </c>
      <c r="R265" s="11"/>
      <c r="S265" s="75">
        <v>7037158</v>
      </c>
      <c r="T265" s="11"/>
      <c r="U265" s="75">
        <v>6553844</v>
      </c>
      <c r="V265" s="11"/>
      <c r="W265" s="75">
        <f t="shared" si="13"/>
        <v>13591002</v>
      </c>
      <c r="X265" s="11"/>
      <c r="Y265" s="75">
        <v>0</v>
      </c>
      <c r="Z265" s="11"/>
      <c r="AA265" s="75">
        <f>(M265-Y265)</f>
        <v>13591002</v>
      </c>
      <c r="AB265" s="11"/>
      <c r="AC265" s="98">
        <f t="shared" si="15"/>
        <v>2277.3126675603216</v>
      </c>
      <c r="AD265" s="11"/>
      <c r="AE265" s="114">
        <v>5968</v>
      </c>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row>
    <row r="266" spans="1:70" ht="8.85" customHeight="1" x14ac:dyDescent="0.25">
      <c r="A266" s="11">
        <v>22</v>
      </c>
      <c r="B266" s="25"/>
      <c r="C266" s="11" t="s">
        <v>195</v>
      </c>
      <c r="D266" s="30"/>
      <c r="E266" s="75">
        <v>16105631</v>
      </c>
      <c r="F266" s="11"/>
      <c r="G266" s="75">
        <v>0</v>
      </c>
      <c r="H266" s="11"/>
      <c r="I266" s="75">
        <v>2567015</v>
      </c>
      <c r="J266" s="11"/>
      <c r="K266" s="75">
        <v>0</v>
      </c>
      <c r="L266" s="11"/>
      <c r="M266" s="75">
        <f t="shared" si="12"/>
        <v>18672646</v>
      </c>
      <c r="N266" s="11"/>
      <c r="O266" s="75">
        <v>0</v>
      </c>
      <c r="P266" s="11"/>
      <c r="Q266" s="75">
        <v>0</v>
      </c>
      <c r="R266" s="11"/>
      <c r="S266" s="75">
        <v>3046961</v>
      </c>
      <c r="T266" s="11"/>
      <c r="U266" s="75">
        <v>15625685</v>
      </c>
      <c r="V266" s="11"/>
      <c r="W266" s="75">
        <f t="shared" si="13"/>
        <v>18672646</v>
      </c>
      <c r="X266" s="11"/>
      <c r="Y266" s="75">
        <v>0</v>
      </c>
      <c r="Z266" s="11"/>
      <c r="AA266" s="75">
        <f>(M266-Y266)</f>
        <v>18672646</v>
      </c>
      <c r="AB266" s="11"/>
      <c r="AC266" s="98">
        <f t="shared" si="15"/>
        <v>3955.231095106969</v>
      </c>
      <c r="AD266" s="11"/>
      <c r="AE266" s="114">
        <v>4721</v>
      </c>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row>
    <row r="267" spans="1:70" ht="8.85" customHeight="1" x14ac:dyDescent="0.25">
      <c r="A267" s="11">
        <v>23</v>
      </c>
      <c r="B267" s="25"/>
      <c r="C267" s="58" t="s">
        <v>203</v>
      </c>
      <c r="D267" s="30"/>
      <c r="E267" s="75">
        <v>8829613</v>
      </c>
      <c r="F267" s="11"/>
      <c r="G267" s="75">
        <v>0</v>
      </c>
      <c r="H267" s="11"/>
      <c r="I267" s="75">
        <v>3451578</v>
      </c>
      <c r="J267" s="11"/>
      <c r="K267" s="75">
        <v>0</v>
      </c>
      <c r="L267" s="11"/>
      <c r="M267" s="75">
        <f t="shared" si="12"/>
        <v>12281191</v>
      </c>
      <c r="N267" s="11"/>
      <c r="O267" s="75">
        <v>0</v>
      </c>
      <c r="P267" s="11"/>
      <c r="Q267" s="75">
        <v>0</v>
      </c>
      <c r="R267" s="11"/>
      <c r="S267" s="75">
        <v>5731969</v>
      </c>
      <c r="T267" s="11"/>
      <c r="U267" s="75">
        <v>6549222</v>
      </c>
      <c r="V267" s="11"/>
      <c r="W267" s="75">
        <f t="shared" si="13"/>
        <v>12281191</v>
      </c>
      <c r="X267" s="11"/>
      <c r="Y267" s="75">
        <v>0</v>
      </c>
      <c r="Z267" s="11"/>
      <c r="AA267" s="75">
        <f>(M267-Y267)</f>
        <v>12281191</v>
      </c>
      <c r="AB267" s="11"/>
      <c r="AC267" s="98">
        <f t="shared" si="15"/>
        <v>1351.6609068897205</v>
      </c>
      <c r="AD267" s="11"/>
      <c r="AE267" s="114">
        <v>9086</v>
      </c>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row>
    <row r="268" spans="1:70" ht="8.85" customHeight="1" x14ac:dyDescent="0.25">
      <c r="A268" s="11">
        <v>24</v>
      </c>
      <c r="B268" s="25"/>
      <c r="C268" s="11" t="s">
        <v>244</v>
      </c>
      <c r="D268" s="30"/>
      <c r="E268" s="75">
        <v>59969697</v>
      </c>
      <c r="F268" s="11"/>
      <c r="G268" s="75">
        <v>0</v>
      </c>
      <c r="H268" s="11"/>
      <c r="I268" s="75">
        <v>4663022</v>
      </c>
      <c r="J268" s="11"/>
      <c r="K268" s="75">
        <v>0</v>
      </c>
      <c r="L268" s="11"/>
      <c r="M268" s="75">
        <f t="shared" si="12"/>
        <v>64632719</v>
      </c>
      <c r="N268" s="11"/>
      <c r="O268" s="75">
        <v>0</v>
      </c>
      <c r="P268" s="11"/>
      <c r="Q268" s="75">
        <v>0</v>
      </c>
      <c r="R268" s="11"/>
      <c r="S268" s="75">
        <v>20936895</v>
      </c>
      <c r="T268" s="11"/>
      <c r="U268" s="75">
        <v>43695824</v>
      </c>
      <c r="V268" s="11"/>
      <c r="W268" s="75">
        <f t="shared" si="13"/>
        <v>64632719</v>
      </c>
      <c r="X268" s="11"/>
      <c r="Y268" s="75">
        <v>0</v>
      </c>
      <c r="Z268" s="11"/>
      <c r="AA268" s="75">
        <f>(M268-Y268)</f>
        <v>64632719</v>
      </c>
      <c r="AB268" s="11"/>
      <c r="AC268" s="98">
        <f t="shared" si="15"/>
        <v>8364.5294422156076</v>
      </c>
      <c r="AD268" s="11"/>
      <c r="AE268" s="114">
        <v>7727</v>
      </c>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row>
    <row r="269" spans="1:70" ht="8.85" customHeight="1" x14ac:dyDescent="0.25">
      <c r="A269" s="11">
        <v>25</v>
      </c>
      <c r="B269" s="25"/>
      <c r="C269" s="11" t="s">
        <v>245</v>
      </c>
      <c r="D269" s="30"/>
      <c r="E269" s="75">
        <v>2325744</v>
      </c>
      <c r="F269" s="11"/>
      <c r="G269" s="75">
        <v>0</v>
      </c>
      <c r="H269" s="11"/>
      <c r="I269" s="75">
        <v>7944987</v>
      </c>
      <c r="J269" s="11"/>
      <c r="K269" s="75">
        <v>0</v>
      </c>
      <c r="L269" s="11"/>
      <c r="M269" s="75">
        <f t="shared" si="12"/>
        <v>10270731</v>
      </c>
      <c r="N269" s="11"/>
      <c r="O269" s="75">
        <v>0</v>
      </c>
      <c r="P269" s="11"/>
      <c r="Q269" s="75">
        <v>0</v>
      </c>
      <c r="R269" s="11"/>
      <c r="S269" s="75">
        <v>5484583</v>
      </c>
      <c r="T269" s="11"/>
      <c r="U269" s="75">
        <v>4786148</v>
      </c>
      <c r="V269" s="11"/>
      <c r="W269" s="75">
        <f t="shared" si="13"/>
        <v>10270731</v>
      </c>
      <c r="X269" s="11"/>
      <c r="Y269" s="75">
        <v>0</v>
      </c>
      <c r="Z269" s="11"/>
      <c r="AA269" s="75">
        <f>(M269-Y269)</f>
        <v>10270731</v>
      </c>
      <c r="AB269" s="11"/>
      <c r="AC269" s="98">
        <f t="shared" si="15"/>
        <v>1763.8212261720762</v>
      </c>
      <c r="AD269" s="11"/>
      <c r="AE269" s="114">
        <v>5823</v>
      </c>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row>
    <row r="270" spans="1:70" ht="8.85" customHeight="1" x14ac:dyDescent="0.25">
      <c r="A270" s="57"/>
      <c r="B270" s="11"/>
      <c r="D270" s="30"/>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99"/>
      <c r="AD270" s="11"/>
      <c r="AE270" s="1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row>
    <row r="271" spans="1:70" ht="8.85" customHeight="1" x14ac:dyDescent="0.25">
      <c r="A271" s="11">
        <v>26</v>
      </c>
      <c r="B271" s="25"/>
      <c r="C271" s="11" t="s">
        <v>246</v>
      </c>
      <c r="D271" s="30"/>
      <c r="E271" s="75">
        <v>5506500</v>
      </c>
      <c r="F271" s="11"/>
      <c r="G271" s="75">
        <v>0</v>
      </c>
      <c r="H271" s="11"/>
      <c r="I271" s="75">
        <v>4624457</v>
      </c>
      <c r="J271" s="11"/>
      <c r="K271" s="75">
        <v>0</v>
      </c>
      <c r="L271" s="11"/>
      <c r="M271" s="75">
        <f t="shared" si="12"/>
        <v>10130957</v>
      </c>
      <c r="N271" s="11"/>
      <c r="O271" s="75">
        <v>0</v>
      </c>
      <c r="P271" s="11"/>
      <c r="Q271" s="75">
        <v>0</v>
      </c>
      <c r="R271" s="11"/>
      <c r="S271" s="75">
        <v>6044718</v>
      </c>
      <c r="T271" s="11"/>
      <c r="U271" s="75">
        <v>4086239</v>
      </c>
      <c r="V271" s="11"/>
      <c r="W271" s="75">
        <f t="shared" si="13"/>
        <v>10130957</v>
      </c>
      <c r="X271" s="11"/>
      <c r="Y271" s="75">
        <v>0</v>
      </c>
      <c r="Z271" s="11"/>
      <c r="AA271" s="75">
        <f>(M271-Y271)</f>
        <v>10130957</v>
      </c>
      <c r="AB271" s="11"/>
      <c r="AC271" s="98">
        <f t="shared" si="15"/>
        <v>2111.0558449677014</v>
      </c>
      <c r="AD271" s="11"/>
      <c r="AE271" s="114">
        <v>4799</v>
      </c>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row>
    <row r="272" spans="1:70" ht="8.85" customHeight="1" x14ac:dyDescent="0.25">
      <c r="A272" s="11">
        <v>27</v>
      </c>
      <c r="B272" s="25"/>
      <c r="C272" s="11" t="s">
        <v>247</v>
      </c>
      <c r="D272" s="30"/>
      <c r="E272" s="75">
        <v>3147445</v>
      </c>
      <c r="F272" s="11"/>
      <c r="G272" s="75">
        <v>0</v>
      </c>
      <c r="H272" s="11"/>
      <c r="I272" s="75">
        <v>571269</v>
      </c>
      <c r="J272" s="11"/>
      <c r="K272" s="75">
        <v>3030447</v>
      </c>
      <c r="L272" s="11"/>
      <c r="M272" s="75">
        <f t="shared" si="12"/>
        <v>6749161</v>
      </c>
      <c r="N272" s="11"/>
      <c r="O272" s="75">
        <v>0</v>
      </c>
      <c r="P272" s="11"/>
      <c r="Q272" s="75">
        <v>0</v>
      </c>
      <c r="R272" s="11"/>
      <c r="S272" s="75">
        <v>3707072</v>
      </c>
      <c r="T272" s="11"/>
      <c r="U272" s="75">
        <v>3042089</v>
      </c>
      <c r="V272" s="11"/>
      <c r="W272" s="75">
        <f t="shared" si="13"/>
        <v>6749161</v>
      </c>
      <c r="X272" s="11"/>
      <c r="Y272" s="75">
        <v>0</v>
      </c>
      <c r="Z272" s="11"/>
      <c r="AA272" s="75">
        <f>(M272-Y272)</f>
        <v>6749161</v>
      </c>
      <c r="AB272" s="11"/>
      <c r="AC272" s="98">
        <f t="shared" si="15"/>
        <v>834.36283842254909</v>
      </c>
      <c r="AD272" s="11"/>
      <c r="AE272" s="114">
        <v>8089</v>
      </c>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row>
    <row r="273" spans="1:70" ht="8.85" customHeight="1" x14ac:dyDescent="0.25">
      <c r="A273" s="11">
        <v>28</v>
      </c>
      <c r="B273" s="25"/>
      <c r="C273" s="11" t="s">
        <v>248</v>
      </c>
      <c r="D273" s="30"/>
      <c r="E273" s="75">
        <v>9054796</v>
      </c>
      <c r="F273" s="11"/>
      <c r="G273" s="75">
        <v>0</v>
      </c>
      <c r="H273" s="11"/>
      <c r="I273" s="75">
        <v>6587834</v>
      </c>
      <c r="J273" s="11"/>
      <c r="K273" s="75">
        <v>0</v>
      </c>
      <c r="L273" s="11"/>
      <c r="M273" s="75">
        <f>(E273+G273+I273+K273)</f>
        <v>15642630</v>
      </c>
      <c r="N273" s="11"/>
      <c r="O273" s="75">
        <v>0</v>
      </c>
      <c r="P273" s="11"/>
      <c r="Q273" s="75">
        <v>0</v>
      </c>
      <c r="R273" s="11"/>
      <c r="S273" s="75">
        <v>15642630</v>
      </c>
      <c r="T273" s="11"/>
      <c r="U273" s="75">
        <v>0</v>
      </c>
      <c r="V273" s="11"/>
      <c r="W273" s="75">
        <f>(O273+Q273+S273+U273)</f>
        <v>15642630</v>
      </c>
      <c r="X273" s="11"/>
      <c r="Y273" s="75">
        <v>0</v>
      </c>
      <c r="Z273" s="11"/>
      <c r="AA273" s="75">
        <f>(M273-Y273)</f>
        <v>15642630</v>
      </c>
      <c r="AB273" s="11"/>
      <c r="AC273" s="98">
        <f>(AA273/AE273)</f>
        <v>1921.2269712601326</v>
      </c>
      <c r="AD273" s="11"/>
      <c r="AE273" s="114">
        <v>8142</v>
      </c>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row>
    <row r="274" spans="1:70" ht="8.85" customHeight="1" x14ac:dyDescent="0.25">
      <c r="A274" s="11">
        <v>29</v>
      </c>
      <c r="B274" s="25"/>
      <c r="C274" s="11" t="s">
        <v>249</v>
      </c>
      <c r="D274" s="30"/>
      <c r="E274" s="75">
        <v>2762014</v>
      </c>
      <c r="F274" s="11"/>
      <c r="G274" s="75">
        <v>0</v>
      </c>
      <c r="H274" s="11"/>
      <c r="I274" s="75">
        <v>3128943</v>
      </c>
      <c r="J274" s="11"/>
      <c r="K274" s="75">
        <v>0</v>
      </c>
      <c r="L274" s="11"/>
      <c r="M274" s="75">
        <f>(E274+G274+I274+K274)</f>
        <v>5890957</v>
      </c>
      <c r="N274" s="11"/>
      <c r="O274" s="75">
        <v>0</v>
      </c>
      <c r="P274" s="11"/>
      <c r="Q274" s="75">
        <v>0</v>
      </c>
      <c r="R274" s="11"/>
      <c r="S274" s="75">
        <v>0</v>
      </c>
      <c r="T274" s="11"/>
      <c r="U274" s="75">
        <v>5890957</v>
      </c>
      <c r="V274" s="11"/>
      <c r="W274" s="75">
        <f>(O274+Q274+S274+U274)</f>
        <v>5890957</v>
      </c>
      <c r="X274" s="11"/>
      <c r="Y274" s="75">
        <v>0</v>
      </c>
      <c r="Z274" s="11"/>
      <c r="AA274" s="75">
        <f>(M274-Y274)</f>
        <v>5890957</v>
      </c>
      <c r="AB274" s="11"/>
      <c r="AC274" s="98">
        <f>(AA274/AE274)</f>
        <v>1266.8724731182795</v>
      </c>
      <c r="AD274" s="11"/>
      <c r="AE274" s="114">
        <v>4650</v>
      </c>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row>
    <row r="275" spans="1:70" ht="8.85" customHeight="1" x14ac:dyDescent="0.25">
      <c r="A275" s="11">
        <v>30</v>
      </c>
      <c r="B275" s="25"/>
      <c r="C275" s="11" t="s">
        <v>250</v>
      </c>
      <c r="D275" s="30"/>
      <c r="E275" s="75">
        <v>29734237</v>
      </c>
      <c r="F275" s="11"/>
      <c r="G275" s="75">
        <v>0</v>
      </c>
      <c r="H275" s="11"/>
      <c r="I275" s="75">
        <v>872424</v>
      </c>
      <c r="J275" s="11"/>
      <c r="K275" s="75">
        <v>0</v>
      </c>
      <c r="L275" s="11"/>
      <c r="M275" s="75">
        <f>(E275+G275+I275+K275)</f>
        <v>30606661</v>
      </c>
      <c r="N275" s="11"/>
      <c r="O275" s="75">
        <v>0</v>
      </c>
      <c r="P275" s="11"/>
      <c r="Q275" s="75">
        <v>0</v>
      </c>
      <c r="R275" s="11"/>
      <c r="S275" s="75">
        <v>1443738</v>
      </c>
      <c r="T275" s="11"/>
      <c r="U275" s="75">
        <v>29162923</v>
      </c>
      <c r="V275" s="11"/>
      <c r="W275" s="75">
        <f>(O275+Q275+S275+U275)</f>
        <v>30606661</v>
      </c>
      <c r="X275" s="11"/>
      <c r="Y275" s="75">
        <v>0</v>
      </c>
      <c r="Z275" s="11"/>
      <c r="AA275" s="75">
        <f>(M275-Y275)</f>
        <v>30606661</v>
      </c>
      <c r="AB275" s="11"/>
      <c r="AC275" s="98">
        <f>(AA275/AE275)</f>
        <v>4783.7857142857147</v>
      </c>
      <c r="AD275" s="11"/>
      <c r="AE275" s="114">
        <v>6398</v>
      </c>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row>
    <row r="276" spans="1:70" ht="8.85" customHeight="1" x14ac:dyDescent="0.25">
      <c r="A276" s="57"/>
      <c r="B276" s="11"/>
      <c r="D276" s="30"/>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99"/>
      <c r="AD276" s="11"/>
      <c r="AE276" s="1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row>
    <row r="277" spans="1:70" ht="8.85" customHeight="1" x14ac:dyDescent="0.25">
      <c r="A277" s="11">
        <v>31</v>
      </c>
      <c r="B277" s="25"/>
      <c r="C277" s="11" t="s">
        <v>216</v>
      </c>
      <c r="D277" s="30"/>
      <c r="E277" s="75">
        <v>4392908</v>
      </c>
      <c r="F277" s="11"/>
      <c r="G277" s="75">
        <v>0</v>
      </c>
      <c r="H277" s="11"/>
      <c r="I277" s="75">
        <v>1622068</v>
      </c>
      <c r="J277" s="11"/>
      <c r="K277" s="75">
        <v>0</v>
      </c>
      <c r="L277" s="11"/>
      <c r="M277" s="75">
        <f>(E277+G277+I277+K277)</f>
        <v>6014976</v>
      </c>
      <c r="N277" s="11"/>
      <c r="O277" s="75">
        <v>0</v>
      </c>
      <c r="P277" s="11"/>
      <c r="Q277" s="75">
        <v>0</v>
      </c>
      <c r="R277" s="11"/>
      <c r="S277" s="75">
        <v>1572035</v>
      </c>
      <c r="T277" s="11"/>
      <c r="U277" s="75">
        <v>4442941</v>
      </c>
      <c r="V277" s="11"/>
      <c r="W277" s="75">
        <f>(O277+Q277+S277+U277)</f>
        <v>6014976</v>
      </c>
      <c r="X277" s="11"/>
      <c r="Y277" s="75">
        <v>0</v>
      </c>
      <c r="Z277" s="11"/>
      <c r="AA277" s="75">
        <f t="shared" ref="AA277:AA285" si="16">(M277-Y277)</f>
        <v>6014976</v>
      </c>
      <c r="AB277" s="11"/>
      <c r="AC277" s="98">
        <f>(AA277/AE277)</f>
        <v>1299.9732007780419</v>
      </c>
      <c r="AD277" s="11"/>
      <c r="AE277" s="114">
        <v>4627</v>
      </c>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row>
    <row r="278" spans="1:70" ht="8.85" customHeight="1" x14ac:dyDescent="0.25">
      <c r="A278" s="11">
        <v>32</v>
      </c>
      <c r="B278" s="25"/>
      <c r="C278" s="11" t="s">
        <v>251</v>
      </c>
      <c r="D278" s="30"/>
      <c r="E278" s="75">
        <v>21748862</v>
      </c>
      <c r="F278" s="11"/>
      <c r="G278" s="75">
        <v>0</v>
      </c>
      <c r="H278" s="11"/>
      <c r="I278" s="75">
        <v>21726717</v>
      </c>
      <c r="J278" s="11"/>
      <c r="K278" s="75">
        <v>0</v>
      </c>
      <c r="L278" s="11"/>
      <c r="M278" s="75">
        <f>(E278+G278+I278+K278)</f>
        <v>43475579</v>
      </c>
      <c r="N278" s="11"/>
      <c r="O278" s="75">
        <v>0</v>
      </c>
      <c r="P278" s="11"/>
      <c r="Q278" s="75">
        <v>0</v>
      </c>
      <c r="R278" s="11"/>
      <c r="S278" s="75">
        <v>38174690</v>
      </c>
      <c r="T278" s="11"/>
      <c r="U278" s="75">
        <v>5300889</v>
      </c>
      <c r="V278" s="11"/>
      <c r="W278" s="75">
        <f>(O278+Q278+S278+U278)</f>
        <v>43475579</v>
      </c>
      <c r="X278" s="11"/>
      <c r="Y278" s="75">
        <v>0</v>
      </c>
      <c r="Z278" s="11"/>
      <c r="AA278" s="75">
        <f t="shared" si="16"/>
        <v>43475579</v>
      </c>
      <c r="AB278" s="11"/>
      <c r="AC278" s="98">
        <f>(AA278/AE278)</f>
        <v>2771.4399821508255</v>
      </c>
      <c r="AD278" s="11"/>
      <c r="AE278" s="114">
        <v>15687</v>
      </c>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row>
    <row r="279" spans="1:70" ht="8.85" customHeight="1" x14ac:dyDescent="0.25">
      <c r="A279" s="11">
        <v>33</v>
      </c>
      <c r="B279" s="25"/>
      <c r="C279" s="11" t="s">
        <v>252</v>
      </c>
      <c r="D279" s="30"/>
      <c r="E279" s="75">
        <v>9131786</v>
      </c>
      <c r="F279" s="11"/>
      <c r="G279" s="75">
        <v>0</v>
      </c>
      <c r="H279" s="11"/>
      <c r="I279" s="75">
        <v>3715135</v>
      </c>
      <c r="J279" s="11"/>
      <c r="K279" s="75">
        <v>0</v>
      </c>
      <c r="L279" s="11"/>
      <c r="M279" s="75">
        <f>(E279+G279+I279+K279)</f>
        <v>12846921</v>
      </c>
      <c r="N279" s="11"/>
      <c r="O279" s="75">
        <v>0</v>
      </c>
      <c r="P279" s="11"/>
      <c r="Q279" s="75">
        <v>0</v>
      </c>
      <c r="R279" s="11"/>
      <c r="S279" s="75">
        <v>5830980</v>
      </c>
      <c r="T279" s="11"/>
      <c r="U279" s="75">
        <v>7015941</v>
      </c>
      <c r="V279" s="11"/>
      <c r="W279" s="75">
        <f>(O279+Q279+S279+U279)</f>
        <v>12846921</v>
      </c>
      <c r="X279" s="11"/>
      <c r="Y279" s="75">
        <v>0</v>
      </c>
      <c r="Z279" s="11"/>
      <c r="AA279" s="75">
        <f t="shared" si="16"/>
        <v>12846921</v>
      </c>
      <c r="AB279" s="11"/>
      <c r="AC279" s="98">
        <f>(AA279/AE279)</f>
        <v>1586.4313410718696</v>
      </c>
      <c r="AD279" s="11"/>
      <c r="AE279" s="114">
        <v>8098</v>
      </c>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row>
    <row r="280" spans="1:70" ht="8.85" customHeight="1" x14ac:dyDescent="0.25">
      <c r="A280" s="11">
        <v>34</v>
      </c>
      <c r="B280" s="25"/>
      <c r="C280" s="11" t="s">
        <v>253</v>
      </c>
      <c r="D280" s="30"/>
      <c r="E280" s="75">
        <v>13040000</v>
      </c>
      <c r="F280" s="11"/>
      <c r="G280" s="75">
        <v>0</v>
      </c>
      <c r="H280" s="11"/>
      <c r="I280" s="75">
        <v>5435333</v>
      </c>
      <c r="J280" s="11"/>
      <c r="K280" s="75">
        <v>0</v>
      </c>
      <c r="L280" s="11"/>
      <c r="M280" s="75">
        <f>(E280+G280+I280+K280)</f>
        <v>18475333</v>
      </c>
      <c r="N280" s="11"/>
      <c r="O280" s="75">
        <v>0</v>
      </c>
      <c r="P280" s="11"/>
      <c r="Q280" s="75">
        <v>0</v>
      </c>
      <c r="R280" s="11"/>
      <c r="S280" s="75">
        <v>11981032</v>
      </c>
      <c r="T280" s="11"/>
      <c r="U280" s="75">
        <v>6494301</v>
      </c>
      <c r="V280" s="11"/>
      <c r="W280" s="75">
        <f>(O280+Q280+S280+U280)</f>
        <v>18475333</v>
      </c>
      <c r="X280" s="11"/>
      <c r="Y280" s="75">
        <v>0</v>
      </c>
      <c r="Z280" s="11"/>
      <c r="AA280" s="75">
        <f t="shared" si="16"/>
        <v>18475333</v>
      </c>
      <c r="AB280" s="11"/>
      <c r="AC280" s="98">
        <f>(AA280/AE280)</f>
        <v>1922.3112059098949</v>
      </c>
      <c r="AD280" s="11"/>
      <c r="AE280" s="114">
        <v>9611</v>
      </c>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row>
    <row r="281" spans="1:70" ht="8.85" customHeight="1" x14ac:dyDescent="0.25">
      <c r="A281" s="11">
        <v>35</v>
      </c>
      <c r="B281" s="25"/>
      <c r="C281" s="11" t="s">
        <v>254</v>
      </c>
      <c r="D281" s="30"/>
      <c r="E281" s="75">
        <v>6887710</v>
      </c>
      <c r="F281" s="11"/>
      <c r="G281" s="75">
        <v>0</v>
      </c>
      <c r="H281" s="11"/>
      <c r="I281" s="75">
        <v>9111977</v>
      </c>
      <c r="J281" s="11"/>
      <c r="K281" s="75">
        <v>0</v>
      </c>
      <c r="L281" s="11"/>
      <c r="M281" s="75">
        <f>(E281+G281+I281+K281)</f>
        <v>15999687</v>
      </c>
      <c r="N281" s="11"/>
      <c r="O281" s="75">
        <v>8990494</v>
      </c>
      <c r="P281" s="11"/>
      <c r="Q281" s="75">
        <v>0</v>
      </c>
      <c r="R281" s="11"/>
      <c r="S281" s="75">
        <v>6269876</v>
      </c>
      <c r="T281" s="11"/>
      <c r="U281" s="75">
        <v>739317</v>
      </c>
      <c r="V281" s="11"/>
      <c r="W281" s="75">
        <f>(O281+Q281+S281+U281)</f>
        <v>15999687</v>
      </c>
      <c r="X281" s="11"/>
      <c r="Y281" s="75">
        <v>0</v>
      </c>
      <c r="Z281" s="11"/>
      <c r="AA281" s="75">
        <f t="shared" si="16"/>
        <v>15999687</v>
      </c>
      <c r="AB281" s="11"/>
      <c r="AC281" s="98">
        <f>(AA281/AE281)</f>
        <v>4839.5907441016334</v>
      </c>
      <c r="AD281" s="11"/>
      <c r="AE281" s="114">
        <v>3306</v>
      </c>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row>
    <row r="282" spans="1:70" s="108" customFormat="1" ht="8.85" customHeight="1" x14ac:dyDescent="0.2">
      <c r="A282" s="11"/>
      <c r="B282" s="25"/>
      <c r="C282" s="11"/>
    </row>
    <row r="283" spans="1:70" ht="8.85" customHeight="1" x14ac:dyDescent="0.25">
      <c r="A283" s="11">
        <v>36</v>
      </c>
      <c r="B283" s="25"/>
      <c r="C283" s="11" t="s">
        <v>220</v>
      </c>
      <c r="D283" s="30"/>
      <c r="E283" s="75">
        <v>1981992</v>
      </c>
      <c r="F283" s="11"/>
      <c r="G283" s="75">
        <v>0</v>
      </c>
      <c r="H283" s="11"/>
      <c r="I283" s="75">
        <v>1237178</v>
      </c>
      <c r="J283" s="11"/>
      <c r="K283" s="75">
        <v>0</v>
      </c>
      <c r="L283" s="11"/>
      <c r="M283" s="75">
        <f>(E283+G283+I283+K283)</f>
        <v>3219170</v>
      </c>
      <c r="N283" s="11"/>
      <c r="O283" s="75">
        <v>0</v>
      </c>
      <c r="P283" s="11"/>
      <c r="Q283" s="75">
        <v>0</v>
      </c>
      <c r="R283" s="11"/>
      <c r="S283" s="75">
        <v>794579</v>
      </c>
      <c r="T283" s="11"/>
      <c r="U283" s="75">
        <v>2424591</v>
      </c>
      <c r="V283" s="11"/>
      <c r="W283" s="75">
        <f>(O283+Q283+S283+U283)</f>
        <v>3219170</v>
      </c>
      <c r="X283" s="11"/>
      <c r="Y283" s="75">
        <v>0</v>
      </c>
      <c r="Z283" s="11"/>
      <c r="AA283" s="75">
        <f>(M283-Y283)</f>
        <v>3219170</v>
      </c>
      <c r="AB283" s="11"/>
      <c r="AC283" s="98">
        <f>(AA283/AE283)</f>
        <v>979.66220328667077</v>
      </c>
      <c r="AD283" s="11"/>
      <c r="AE283" s="114">
        <v>3286</v>
      </c>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row>
    <row r="284" spans="1:70" ht="8.85" customHeight="1" x14ac:dyDescent="0.25">
      <c r="A284" s="11">
        <v>37</v>
      </c>
      <c r="B284" s="25"/>
      <c r="C284" s="20" t="s">
        <v>255</v>
      </c>
      <c r="D284" s="30"/>
      <c r="E284" s="80">
        <v>18649839</v>
      </c>
      <c r="F284" s="73"/>
      <c r="G284" s="80">
        <v>0</v>
      </c>
      <c r="H284" s="73"/>
      <c r="I284" s="80">
        <v>4717283</v>
      </c>
      <c r="J284" s="73"/>
      <c r="K284" s="80">
        <v>0</v>
      </c>
      <c r="L284" s="73"/>
      <c r="M284" s="80">
        <f>(E284+G284+I284+K284)</f>
        <v>23367122</v>
      </c>
      <c r="N284" s="73"/>
      <c r="O284" s="80">
        <v>0</v>
      </c>
      <c r="P284" s="73"/>
      <c r="Q284" s="80">
        <v>0</v>
      </c>
      <c r="R284" s="73"/>
      <c r="S284" s="80">
        <v>4043645</v>
      </c>
      <c r="T284" s="73"/>
      <c r="U284" s="80">
        <v>19323477</v>
      </c>
      <c r="V284" s="73"/>
      <c r="W284" s="80">
        <f>(O284+Q284+S284+U284)</f>
        <v>23367122</v>
      </c>
      <c r="X284" s="73"/>
      <c r="Y284" s="80">
        <v>0</v>
      </c>
      <c r="Z284" s="73"/>
      <c r="AA284" s="80">
        <f>(M284-Y284)</f>
        <v>23367122</v>
      </c>
      <c r="AB284" s="73"/>
      <c r="AC284" s="101">
        <f>(AA284/AE284)</f>
        <v>4584.4853835589565</v>
      </c>
      <c r="AD284" s="73"/>
      <c r="AE284" s="116">
        <v>5097</v>
      </c>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row>
    <row r="285" spans="1:70" ht="8.85" customHeight="1" x14ac:dyDescent="0.25">
      <c r="A285" s="59">
        <v>38</v>
      </c>
      <c r="B285" s="31"/>
      <c r="C285" s="30" t="s">
        <v>256</v>
      </c>
      <c r="D285" s="30"/>
      <c r="E285" s="76">
        <v>23252373</v>
      </c>
      <c r="F285" s="11"/>
      <c r="G285" s="76">
        <v>0</v>
      </c>
      <c r="H285" s="11"/>
      <c r="I285" s="76">
        <v>6798212</v>
      </c>
      <c r="J285" s="11"/>
      <c r="K285" s="76">
        <v>0</v>
      </c>
      <c r="L285" s="11"/>
      <c r="M285" s="76">
        <f>(E285+G285+I285+K285)</f>
        <v>30050585</v>
      </c>
      <c r="N285" s="11"/>
      <c r="O285" s="76">
        <v>0</v>
      </c>
      <c r="P285" s="11"/>
      <c r="Q285" s="76">
        <v>0</v>
      </c>
      <c r="R285" s="11"/>
      <c r="S285" s="76">
        <v>15487474</v>
      </c>
      <c r="T285" s="11"/>
      <c r="U285" s="76">
        <v>14563111</v>
      </c>
      <c r="V285" s="11"/>
      <c r="W285" s="76">
        <f>(O285+Q285+S285+U285)</f>
        <v>30050585</v>
      </c>
      <c r="X285" s="11"/>
      <c r="Y285" s="76">
        <v>0</v>
      </c>
      <c r="Z285" s="11"/>
      <c r="AA285" s="76">
        <f t="shared" si="16"/>
        <v>30050585</v>
      </c>
      <c r="AB285" s="11"/>
      <c r="AC285" s="100">
        <f>(AA285/AE285)</f>
        <v>3659.7960053586653</v>
      </c>
      <c r="AD285" s="11"/>
      <c r="AE285" s="115">
        <v>8211</v>
      </c>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row>
    <row r="286" spans="1:70" ht="8.85" customHeight="1" x14ac:dyDescent="0.25">
      <c r="A286" s="54"/>
      <c r="B286" s="31"/>
      <c r="C286" s="44"/>
      <c r="D286" s="30"/>
      <c r="E286" s="109"/>
      <c r="F286" s="11"/>
      <c r="G286" s="109"/>
      <c r="H286" s="11"/>
      <c r="I286" s="109"/>
      <c r="J286" s="11"/>
      <c r="K286" s="109"/>
      <c r="L286" s="11"/>
      <c r="M286" s="109"/>
      <c r="N286" s="11"/>
      <c r="O286" s="109"/>
      <c r="P286" s="11"/>
      <c r="Q286" s="109"/>
      <c r="R286" s="11"/>
      <c r="S286" s="109"/>
      <c r="T286" s="11"/>
      <c r="U286" s="109"/>
      <c r="V286" s="11"/>
      <c r="W286" s="109"/>
      <c r="X286" s="11"/>
      <c r="Y286" s="109"/>
      <c r="Z286" s="11"/>
      <c r="AA286" s="109"/>
      <c r="AB286" s="11"/>
      <c r="AC286" s="110"/>
      <c r="AD286" s="11"/>
      <c r="AE286" s="80"/>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row>
    <row r="287" spans="1:70" ht="8.85" customHeight="1" x14ac:dyDescent="0.25">
      <c r="A287" s="41">
        <f>A285</f>
        <v>38</v>
      </c>
      <c r="B287" s="19"/>
      <c r="C287" s="11" t="s">
        <v>68</v>
      </c>
      <c r="D287" s="11"/>
      <c r="E287" s="77">
        <f>SUM(E241:E285)</f>
        <v>654069355</v>
      </c>
      <c r="F287" s="11"/>
      <c r="G287" s="77">
        <f>SUM(G241:G285)</f>
        <v>0</v>
      </c>
      <c r="H287" s="11"/>
      <c r="I287" s="77">
        <f>SUM(I241:I285)</f>
        <v>253621887</v>
      </c>
      <c r="J287" s="11"/>
      <c r="K287" s="77">
        <f>SUM(K241:K285)</f>
        <v>3030447</v>
      </c>
      <c r="L287" s="11"/>
      <c r="M287" s="77">
        <f>SUM(M241:M285)</f>
        <v>910721689</v>
      </c>
      <c r="N287" s="11"/>
      <c r="O287" s="77">
        <f>SUM(O241:O285)</f>
        <v>24463747</v>
      </c>
      <c r="P287" s="11"/>
      <c r="Q287" s="77">
        <f>SUM(Q241:Q285)</f>
        <v>2763580</v>
      </c>
      <c r="R287" s="11"/>
      <c r="S287" s="77">
        <f>SUM(S241:S285)</f>
        <v>412996801</v>
      </c>
      <c r="T287" s="11"/>
      <c r="U287" s="77">
        <f>SUM(U241:U285)</f>
        <v>470497561</v>
      </c>
      <c r="V287" s="11"/>
      <c r="W287" s="77">
        <f>SUM(W241:W285)</f>
        <v>910721689</v>
      </c>
      <c r="X287" s="11"/>
      <c r="Y287" s="77">
        <f>SUM(Y241:Y285)</f>
        <v>0</v>
      </c>
      <c r="Z287" s="11"/>
      <c r="AA287" s="77">
        <f>SUM(AA241:AA285)</f>
        <v>910721689</v>
      </c>
      <c r="AB287" s="11"/>
      <c r="AC287" s="111">
        <f>(AA287/AE287)</f>
        <v>2536.8362836665283</v>
      </c>
      <c r="AD287" s="11"/>
      <c r="AE287" s="103">
        <f>SUM(AE241:AE285)</f>
        <v>358999</v>
      </c>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row>
    <row r="288" spans="1:70" ht="12.2" customHeight="1" x14ac:dyDescent="0.25">
      <c r="A288" s="54"/>
      <c r="B288" s="31"/>
      <c r="C288" s="44"/>
      <c r="D288" s="30"/>
      <c r="E288" s="109"/>
      <c r="F288" s="11"/>
      <c r="G288" s="109"/>
      <c r="H288" s="11"/>
      <c r="I288" s="109"/>
      <c r="J288" s="11"/>
      <c r="K288" s="109"/>
      <c r="L288" s="11"/>
      <c r="M288" s="109"/>
      <c r="N288" s="11"/>
      <c r="O288" s="109"/>
      <c r="P288" s="11"/>
      <c r="Q288" s="109"/>
      <c r="R288" s="11"/>
      <c r="S288" s="109"/>
      <c r="T288" s="11"/>
      <c r="U288" s="109"/>
      <c r="V288" s="11"/>
      <c r="W288" s="109"/>
      <c r="X288" s="11"/>
      <c r="Y288" s="109"/>
      <c r="Z288" s="11"/>
      <c r="AA288" s="109"/>
      <c r="AB288" s="11"/>
      <c r="AC288" s="110"/>
      <c r="AD288" s="11"/>
      <c r="AE288" s="80"/>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row>
    <row r="289" spans="1:70" ht="12" thickBot="1" x14ac:dyDescent="0.3">
      <c r="A289" s="61">
        <f>(A61+A219+A287)</f>
        <v>171</v>
      </c>
      <c r="B289" s="52"/>
      <c r="C289" s="73" t="s">
        <v>257</v>
      </c>
      <c r="D289" s="73"/>
      <c r="E289" s="83">
        <f>(E61+E219+E287)</f>
        <v>25368838116</v>
      </c>
      <c r="F289" s="11"/>
      <c r="G289" s="83">
        <f>(G61+G219+G287)</f>
        <v>113739619</v>
      </c>
      <c r="H289" s="11"/>
      <c r="I289" s="83">
        <f>(I61+I219+I287)</f>
        <v>27828259764</v>
      </c>
      <c r="J289" s="11"/>
      <c r="K289" s="83">
        <f>(K61+K219+K287)</f>
        <v>215868269</v>
      </c>
      <c r="L289" s="11"/>
      <c r="M289" s="83">
        <f>(M61+M219+M287)</f>
        <v>53526705768</v>
      </c>
      <c r="N289" s="11"/>
      <c r="O289" s="83">
        <f>(O61+O219+O287)</f>
        <v>25731369003</v>
      </c>
      <c r="P289" s="11"/>
      <c r="Q289" s="83">
        <f>(Q61+Q219+Q287)</f>
        <v>1743191994</v>
      </c>
      <c r="R289" s="11"/>
      <c r="S289" s="83">
        <f>(S61+S219+S287)</f>
        <v>18846858326</v>
      </c>
      <c r="T289" s="11"/>
      <c r="U289" s="83">
        <f>(U61+U219+U287)</f>
        <v>7205286445</v>
      </c>
      <c r="V289" s="11"/>
      <c r="W289" s="83">
        <f>(W61+W219+W287)</f>
        <v>53526705768</v>
      </c>
      <c r="X289" s="11"/>
      <c r="Y289" s="83">
        <f>(Y61+Y219+Y287)</f>
        <v>284989529</v>
      </c>
      <c r="Z289" s="11"/>
      <c r="AA289" s="83">
        <f>(AA61+AA219+AA287)</f>
        <v>53241716239</v>
      </c>
      <c r="AB289" s="11"/>
      <c r="AC289" s="112">
        <f>(AA289/AE289)</f>
        <v>6070.3326659679096</v>
      </c>
      <c r="AD289" s="11"/>
      <c r="AE289" s="113">
        <f>(AE61+AE219+AE287)</f>
        <v>8770807</v>
      </c>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row>
    <row r="290" spans="1:70" ht="7.15" customHeight="1" thickTop="1" x14ac:dyDescent="0.25">
      <c r="A290" s="11"/>
      <c r="B290" s="19"/>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row>
    <row r="291" spans="1:70" ht="10.5" customHeight="1" x14ac:dyDescent="0.25">
      <c r="A291" s="11"/>
      <c r="B291" s="19"/>
      <c r="C291" s="65"/>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row>
    <row r="292" spans="1:70" ht="11.25" x14ac:dyDescent="0.25">
      <c r="A292" s="11"/>
      <c r="B292" s="19"/>
      <c r="C292" s="11" t="s">
        <v>258</v>
      </c>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row>
    <row r="293" spans="1:70" ht="8.85" customHeight="1" x14ac:dyDescent="0.25">
      <c r="A293" s="11"/>
      <c r="B293" s="19"/>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row>
    <row r="294" spans="1:70" ht="8.85" customHeight="1" x14ac:dyDescent="0.25">
      <c r="A294" s="11"/>
      <c r="B294" s="19"/>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row>
    <row r="295" spans="1:70" ht="8.85" customHeight="1" x14ac:dyDescent="0.25">
      <c r="A295" s="11"/>
      <c r="B295" s="19"/>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row>
    <row r="296" spans="1:70" ht="8.85" customHeight="1" x14ac:dyDescent="0.25">
      <c r="A296" s="11"/>
      <c r="B296" s="19"/>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row>
    <row r="297" spans="1:70" ht="8.85" customHeight="1" x14ac:dyDescent="0.25">
      <c r="A297" s="11"/>
      <c r="B297" s="19"/>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row>
    <row r="298" spans="1:70" ht="8.85" customHeight="1" x14ac:dyDescent="0.25">
      <c r="A298" s="11"/>
      <c r="B298" s="19"/>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row>
    <row r="299" spans="1:70" ht="8.4499999999999993" customHeight="1" x14ac:dyDescent="0.25">
      <c r="A299" s="11"/>
      <c r="B299" s="19"/>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row>
    <row r="300" spans="1:70" ht="8.85" hidden="1" customHeight="1" x14ac:dyDescent="0.25">
      <c r="A300" s="11"/>
      <c r="B300" s="19"/>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row>
    <row r="301" spans="1:70" ht="2.25" hidden="1" customHeight="1" x14ac:dyDescent="0.25">
      <c r="A301" s="11"/>
      <c r="B301" s="19"/>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row>
    <row r="302" spans="1:70" ht="0.6" hidden="1" customHeight="1" x14ac:dyDescent="0.25">
      <c r="A302" s="11"/>
      <c r="B302" s="19"/>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row>
    <row r="303" spans="1:70" ht="8.85" customHeight="1" x14ac:dyDescent="0.25">
      <c r="A303" s="11"/>
      <c r="B303" s="19"/>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row>
    <row r="304" spans="1:70" s="15" customFormat="1" ht="9.75" customHeight="1" x14ac:dyDescent="0.25">
      <c r="A304" s="18"/>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3" t="s">
        <v>694</v>
      </c>
      <c r="AD304" s="10"/>
    </row>
    <row r="305" spans="2:70" ht="9.75" customHeight="1" x14ac:dyDescent="0.25">
      <c r="B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row>
    <row r="306" spans="2:70" ht="9.75" customHeight="1" x14ac:dyDescent="0.25">
      <c r="B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row>
    <row r="307" spans="2:70" ht="9.75" customHeight="1" x14ac:dyDescent="0.25">
      <c r="B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row>
    <row r="308" spans="2:70" ht="9.75" customHeight="1" x14ac:dyDescent="0.25">
      <c r="B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row>
    <row r="309" spans="2:70" ht="9.75" customHeight="1" x14ac:dyDescent="0.25">
      <c r="B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row>
    <row r="310" spans="2:70" ht="9.75" customHeight="1" x14ac:dyDescent="0.25">
      <c r="B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row>
    <row r="311" spans="2:70" ht="9.75" customHeight="1" x14ac:dyDescent="0.25">
      <c r="B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row>
    <row r="312" spans="2:70" ht="9.75" customHeight="1" x14ac:dyDescent="0.25">
      <c r="B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row>
    <row r="313" spans="2:70" ht="9.75" customHeight="1" x14ac:dyDescent="0.25">
      <c r="B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row>
    <row r="314" spans="2:70" ht="9.75" customHeight="1" x14ac:dyDescent="0.25">
      <c r="B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row>
    <row r="315" spans="2:70" ht="9.75" customHeight="1" x14ac:dyDescent="0.25">
      <c r="B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row>
    <row r="316" spans="2:70" ht="9.75" customHeight="1" x14ac:dyDescent="0.25">
      <c r="B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row>
    <row r="317" spans="2:70" ht="9.75" customHeight="1" x14ac:dyDescent="0.25">
      <c r="B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row>
    <row r="318" spans="2:70" ht="9.75" customHeight="1" x14ac:dyDescent="0.25">
      <c r="B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row>
    <row r="319" spans="2:70" ht="9.75" customHeight="1" x14ac:dyDescent="0.25">
      <c r="B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row>
    <row r="320" spans="2:70" ht="9.75" customHeight="1" x14ac:dyDescent="0.25">
      <c r="B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row>
    <row r="321" spans="2:70" ht="9.75" customHeight="1" x14ac:dyDescent="0.25">
      <c r="B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row>
    <row r="322" spans="2:70" ht="9.75" customHeight="1" x14ac:dyDescent="0.25">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row>
    <row r="323" spans="2:70" ht="9.75" customHeight="1" x14ac:dyDescent="0.25">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row>
    <row r="324" spans="2:70" ht="9.75" customHeight="1" x14ac:dyDescent="0.25">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row>
    <row r="325" spans="2:70" ht="9.75" customHeight="1" x14ac:dyDescent="0.25">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row>
    <row r="326" spans="2:70" ht="9.75" customHeight="1" x14ac:dyDescent="0.25">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row>
    <row r="327" spans="2:70" ht="9.75" customHeight="1" x14ac:dyDescent="0.25">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row>
    <row r="328" spans="2:70" ht="9.75" customHeight="1" x14ac:dyDescent="0.25">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row>
    <row r="329" spans="2:70" ht="9.75" customHeight="1" x14ac:dyDescent="0.25">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row>
    <row r="330" spans="2:70" ht="9.75" customHeight="1" x14ac:dyDescent="0.25">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row>
    <row r="331" spans="2:70" ht="9.75" customHeight="1" x14ac:dyDescent="0.25">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row>
    <row r="332" spans="2:70" ht="9.75" customHeight="1" x14ac:dyDescent="0.25">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row>
    <row r="333" spans="2:70" ht="9.75" customHeight="1" x14ac:dyDescent="0.25">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row>
    <row r="334" spans="2:70" ht="9.75" customHeight="1" x14ac:dyDescent="0.25">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row>
    <row r="335" spans="2:70" ht="9.75" customHeight="1" x14ac:dyDescent="0.25">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row>
  </sheetData>
  <printOptions horizontalCentered="1" gridLinesSet="0"/>
  <pageMargins left="3.75" right="0.25" top="0.5" bottom="0.3" header="0.5" footer="0.5"/>
  <pageSetup paperSize="17" orientation="landscape" horizontalDpi="300" verticalDpi="300" r:id="rId1"/>
  <headerFooter alignWithMargins="0"/>
  <rowBreaks count="3" manualBreakCount="3">
    <brk id="75" max="28" man="1"/>
    <brk id="151" max="28" man="1"/>
    <brk id="227"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8"/>
  <sheetViews>
    <sheetView showGridLines="0" workbookViewId="0">
      <selection activeCell="C18" sqref="C18"/>
    </sheetView>
  </sheetViews>
  <sheetFormatPr defaultColWidth="7.85546875" defaultRowHeight="15.75" x14ac:dyDescent="0.25"/>
  <cols>
    <col min="1" max="1" width="11.5703125" style="3" customWidth="1"/>
    <col min="2" max="2" width="5.7109375" style="3" customWidth="1"/>
    <col min="3" max="3" width="74.140625" style="3" customWidth="1"/>
    <col min="4" max="16384" width="7.85546875" style="3"/>
  </cols>
  <sheetData>
    <row r="1" spans="1:3" x14ac:dyDescent="0.25">
      <c r="A1" s="1" t="s">
        <v>0</v>
      </c>
      <c r="B1" s="2"/>
    </row>
    <row r="2" spans="1:3" x14ac:dyDescent="0.25">
      <c r="A2" s="1" t="s">
        <v>1</v>
      </c>
      <c r="B2" s="2"/>
    </row>
    <row r="3" spans="1:3" x14ac:dyDescent="0.25">
      <c r="A3" s="1" t="s">
        <v>2</v>
      </c>
      <c r="B3" s="2"/>
    </row>
    <row r="4" spans="1:3" x14ac:dyDescent="0.25">
      <c r="A4" s="2"/>
      <c r="B4" s="2"/>
      <c r="C4" s="4"/>
    </row>
    <row r="5" spans="1:3" x14ac:dyDescent="0.25">
      <c r="A5" s="2" t="s">
        <v>3</v>
      </c>
      <c r="B5" s="2" t="s">
        <v>4</v>
      </c>
      <c r="C5" s="5" t="s">
        <v>5</v>
      </c>
    </row>
    <row r="6" spans="1:3" x14ac:dyDescent="0.25">
      <c r="A6" s="2" t="s">
        <v>3</v>
      </c>
      <c r="B6" s="2" t="s">
        <v>6</v>
      </c>
      <c r="C6" s="5" t="s">
        <v>7</v>
      </c>
    </row>
    <row r="7" spans="1:3" x14ac:dyDescent="0.25">
      <c r="A7" s="2" t="s">
        <v>3</v>
      </c>
      <c r="B7" s="2" t="s">
        <v>8</v>
      </c>
      <c r="C7" s="5" t="s">
        <v>9</v>
      </c>
    </row>
    <row r="8" spans="1:3" x14ac:dyDescent="0.25">
      <c r="A8" s="2" t="s">
        <v>3</v>
      </c>
      <c r="B8" s="2" t="s">
        <v>10</v>
      </c>
      <c r="C8" s="5" t="s">
        <v>11</v>
      </c>
    </row>
    <row r="9" spans="1:3" x14ac:dyDescent="0.25">
      <c r="A9" s="2" t="s">
        <v>3</v>
      </c>
      <c r="B9" s="2" t="s">
        <v>12</v>
      </c>
      <c r="C9" s="5" t="s">
        <v>13</v>
      </c>
    </row>
    <row r="10" spans="1:3" x14ac:dyDescent="0.25">
      <c r="A10" s="2" t="s">
        <v>3</v>
      </c>
      <c r="B10" s="2" t="s">
        <v>14</v>
      </c>
      <c r="C10" s="5" t="s">
        <v>15</v>
      </c>
    </row>
    <row r="11" spans="1:3" x14ac:dyDescent="0.25">
      <c r="A11" s="2" t="s">
        <v>3</v>
      </c>
      <c r="B11" s="2" t="s">
        <v>16</v>
      </c>
      <c r="C11" s="6" t="s">
        <v>17</v>
      </c>
    </row>
    <row r="12" spans="1:3" x14ac:dyDescent="0.25">
      <c r="A12" s="2" t="s">
        <v>3</v>
      </c>
      <c r="B12" s="2" t="s">
        <v>18</v>
      </c>
      <c r="C12" s="5" t="s">
        <v>19</v>
      </c>
    </row>
    <row r="13" spans="1:3" x14ac:dyDescent="0.25">
      <c r="A13" s="2" t="s">
        <v>3</v>
      </c>
      <c r="B13" s="2" t="s">
        <v>20</v>
      </c>
      <c r="C13" s="5" t="s">
        <v>21</v>
      </c>
    </row>
    <row r="14" spans="1:3" x14ac:dyDescent="0.25">
      <c r="A14" s="2" t="s">
        <v>3</v>
      </c>
      <c r="B14" s="2" t="s">
        <v>22</v>
      </c>
      <c r="C14" s="5" t="s">
        <v>23</v>
      </c>
    </row>
    <row r="15" spans="1:3" x14ac:dyDescent="0.25">
      <c r="A15" s="2" t="s">
        <v>3</v>
      </c>
      <c r="B15" s="2" t="s">
        <v>24</v>
      </c>
      <c r="C15" s="5" t="s">
        <v>25</v>
      </c>
    </row>
    <row r="16" spans="1:3" x14ac:dyDescent="0.25">
      <c r="A16" s="2" t="s">
        <v>3</v>
      </c>
      <c r="B16" s="2" t="s">
        <v>26</v>
      </c>
      <c r="C16" s="6" t="s">
        <v>27</v>
      </c>
    </row>
    <row r="17" spans="1:3" x14ac:dyDescent="0.25">
      <c r="A17" s="2" t="s">
        <v>3</v>
      </c>
      <c r="B17" s="2" t="s">
        <v>28</v>
      </c>
      <c r="C17" s="5" t="s">
        <v>29</v>
      </c>
    </row>
    <row r="18" spans="1:3" x14ac:dyDescent="0.25">
      <c r="A18" s="2" t="s">
        <v>3</v>
      </c>
      <c r="B18" s="2" t="s">
        <v>30</v>
      </c>
      <c r="C18" s="5" t="s">
        <v>31</v>
      </c>
    </row>
    <row r="19" spans="1:3" x14ac:dyDescent="0.25">
      <c r="A19" s="2" t="s">
        <v>3</v>
      </c>
      <c r="B19" s="2" t="s">
        <v>32</v>
      </c>
      <c r="C19" s="5" t="s">
        <v>33</v>
      </c>
    </row>
    <row r="20" spans="1:3" x14ac:dyDescent="0.25">
      <c r="A20" s="2" t="s">
        <v>3</v>
      </c>
      <c r="B20" s="2" t="s">
        <v>34</v>
      </c>
      <c r="C20" s="5" t="s">
        <v>35</v>
      </c>
    </row>
    <row r="21" spans="1:3" x14ac:dyDescent="0.25">
      <c r="A21" s="2" t="s">
        <v>3</v>
      </c>
      <c r="B21" s="2" t="s">
        <v>36</v>
      </c>
      <c r="C21" s="5" t="s">
        <v>37</v>
      </c>
    </row>
    <row r="22" spans="1:3" x14ac:dyDescent="0.25">
      <c r="A22" s="2" t="s">
        <v>3</v>
      </c>
      <c r="B22" s="2" t="s">
        <v>38</v>
      </c>
      <c r="C22" s="7" t="s">
        <v>39</v>
      </c>
    </row>
    <row r="23" spans="1:3" x14ac:dyDescent="0.25">
      <c r="A23" s="403" t="s">
        <v>40</v>
      </c>
      <c r="B23" s="403"/>
      <c r="C23" s="403"/>
    </row>
    <row r="82" spans="5:5" x14ac:dyDescent="0.25">
      <c r="E82" s="3" t="s">
        <v>41</v>
      </c>
    </row>
    <row r="158" spans="5:5" x14ac:dyDescent="0.25">
      <c r="E158" s="3" t="s">
        <v>41</v>
      </c>
    </row>
  </sheetData>
  <mergeCells count="1">
    <mergeCell ref="A23:C23"/>
  </mergeCells>
  <hyperlinks>
    <hyperlink ref="C22" location="'Exhibit H'!A1" display="Demographic and Tax Data"/>
    <hyperlink ref="A23" r:id="rId1"/>
    <hyperlink ref="A23:C23" r:id="rId2" display="Notes to Comparative Report of Local Government Revenues and Expenditures"/>
    <hyperlink ref="C5" location="'Exhibit A'!A1" display="General Government"/>
    <hyperlink ref="C6" location="'Exhibit B'!A1" display="Local Revenue"/>
    <hyperlink ref="C7" location="'Exhibit B1'!A1" display="Inter-Governmental Revenue"/>
    <hyperlink ref="C8" location="'Exhibit B2'!A1" display="Other Local Taxes"/>
    <hyperlink ref="C9" location="'Exhibit C'!A1" display="Summary of Maintenance and Operation Expenditures"/>
    <hyperlink ref="C10" location="'Exhibit C1'!A1" display="General Government Administration Expenditures by Activity"/>
    <hyperlink ref="C11" location="'Exhibit C2'!A1" display="Judicial Administration Expenditures by Activity"/>
    <hyperlink ref="C12" location="'Exhibit C3'!A1" display="Public Safety Expenditures by Activity"/>
    <hyperlink ref="C13" location="'Exhibit C4'!A1" display="Public Works Expenditures by Activity"/>
    <hyperlink ref="C14" location="'Exhibit C5'!A1" display="Health and Welfare Expenditures by Activity"/>
    <hyperlink ref="C15" location="'Exhibit C6'!A1" display="Education Expenditures by Activity"/>
    <hyperlink ref="C16" location="'Exhibit C7'!A1" display="Parks, Recreation, and Cultural Expenditures by Activity"/>
    <hyperlink ref="C17" location="'Exhibit C8'!A1" display="Community Development Expenditures by Activity"/>
    <hyperlink ref="C18" location="'Exhibit D'!A1" display="Capital Projects for General Government"/>
    <hyperlink ref="C19" location="'Exhibit E'!A1" display="Debt Service for General Government"/>
    <hyperlink ref="C20" location="'Exhibit F'!A1" display="Summary of Enterprise Activities"/>
    <hyperlink ref="C21" location="'Exhibit G'!A1" display="Summary of Outstanding Debt"/>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9"/>
  <sheetViews>
    <sheetView showGridLines="0" zoomScaleNormal="100" workbookViewId="0"/>
  </sheetViews>
  <sheetFormatPr defaultColWidth="22.85546875" defaultRowHeight="9.75" customHeight="1" x14ac:dyDescent="0.25"/>
  <cols>
    <col min="1" max="1" width="4.85546875" style="172" customWidth="1"/>
    <col min="2" max="2" width="2.42578125" style="167" customWidth="1"/>
    <col min="3" max="3" width="21.42578125" style="168" customWidth="1"/>
    <col min="4" max="4" width="2.42578125" style="168" customWidth="1"/>
    <col min="5" max="5" width="10.5703125" style="179" customWidth="1"/>
    <col min="6" max="6" width="2.42578125" style="169" customWidth="1"/>
    <col min="7" max="7" width="11.7109375" style="170" customWidth="1"/>
    <col min="8" max="8" width="2.42578125" style="171" customWidth="1"/>
    <col min="9" max="9" width="9.140625" style="170" customWidth="1"/>
    <col min="10" max="10" width="2.42578125" style="171" customWidth="1"/>
    <col min="11" max="11" width="11" style="172" customWidth="1"/>
    <col min="12" max="12" width="2.42578125" style="173" customWidth="1"/>
    <col min="13" max="13" width="11.42578125" style="172" customWidth="1"/>
    <col min="14" max="14" width="2.42578125" style="173" customWidth="1"/>
    <col min="15" max="15" width="13.7109375" style="218" customWidth="1"/>
    <col min="16" max="16" width="2.42578125" style="175" customWidth="1"/>
    <col min="17" max="17" width="9.85546875" style="219" customWidth="1"/>
    <col min="18" max="18" width="2.42578125" style="176" customWidth="1"/>
    <col min="19" max="19" width="14.5703125" style="220" customWidth="1"/>
    <col min="20" max="20" width="2.140625" style="178" customWidth="1"/>
    <col min="21" max="21" width="11.28515625" style="221" customWidth="1"/>
    <col min="22" max="22" width="2.28515625" style="167" customWidth="1"/>
    <col min="23" max="23" width="8.85546875" style="167" customWidth="1"/>
    <col min="24" max="256" width="22.85546875" style="167"/>
    <col min="257" max="257" width="4.85546875" style="167" customWidth="1"/>
    <col min="258" max="258" width="2.42578125" style="167" customWidth="1"/>
    <col min="259" max="259" width="21.42578125" style="167" customWidth="1"/>
    <col min="260" max="260" width="2.42578125" style="167" customWidth="1"/>
    <col min="261" max="261" width="10.5703125" style="167" customWidth="1"/>
    <col min="262" max="262" width="2.42578125" style="167" customWidth="1"/>
    <col min="263" max="263" width="11.7109375" style="167" customWidth="1"/>
    <col min="264" max="264" width="2.42578125" style="167" customWidth="1"/>
    <col min="265" max="265" width="9.140625" style="167" customWidth="1"/>
    <col min="266" max="266" width="2.42578125" style="167" customWidth="1"/>
    <col min="267" max="267" width="11" style="167" customWidth="1"/>
    <col min="268" max="268" width="2.42578125" style="167" customWidth="1"/>
    <col min="269" max="269" width="11.42578125" style="167" customWidth="1"/>
    <col min="270" max="270" width="2.42578125" style="167" customWidth="1"/>
    <col min="271" max="271" width="13.7109375" style="167" customWidth="1"/>
    <col min="272" max="272" width="2.42578125" style="167" customWidth="1"/>
    <col min="273" max="273" width="9.85546875" style="167" customWidth="1"/>
    <col min="274" max="274" width="2.42578125" style="167" customWidth="1"/>
    <col min="275" max="275" width="14.5703125" style="167" customWidth="1"/>
    <col min="276" max="276" width="2.140625" style="167" customWidth="1"/>
    <col min="277" max="277" width="11.28515625" style="167" customWidth="1"/>
    <col min="278" max="278" width="2.28515625" style="167" customWidth="1"/>
    <col min="279" max="279" width="8.85546875" style="167" customWidth="1"/>
    <col min="280" max="512" width="22.85546875" style="167"/>
    <col min="513" max="513" width="4.85546875" style="167" customWidth="1"/>
    <col min="514" max="514" width="2.42578125" style="167" customWidth="1"/>
    <col min="515" max="515" width="21.42578125" style="167" customWidth="1"/>
    <col min="516" max="516" width="2.42578125" style="167" customWidth="1"/>
    <col min="517" max="517" width="10.5703125" style="167" customWidth="1"/>
    <col min="518" max="518" width="2.42578125" style="167" customWidth="1"/>
    <col min="519" max="519" width="11.7109375" style="167" customWidth="1"/>
    <col min="520" max="520" width="2.42578125" style="167" customWidth="1"/>
    <col min="521" max="521" width="9.140625" style="167" customWidth="1"/>
    <col min="522" max="522" width="2.42578125" style="167" customWidth="1"/>
    <col min="523" max="523" width="11" style="167" customWidth="1"/>
    <col min="524" max="524" width="2.42578125" style="167" customWidth="1"/>
    <col min="525" max="525" width="11.42578125" style="167" customWidth="1"/>
    <col min="526" max="526" width="2.42578125" style="167" customWidth="1"/>
    <col min="527" max="527" width="13.7109375" style="167" customWidth="1"/>
    <col min="528" max="528" width="2.42578125" style="167" customWidth="1"/>
    <col min="529" max="529" width="9.85546875" style="167" customWidth="1"/>
    <col min="530" max="530" width="2.42578125" style="167" customWidth="1"/>
    <col min="531" max="531" width="14.5703125" style="167" customWidth="1"/>
    <col min="532" max="532" width="2.140625" style="167" customWidth="1"/>
    <col min="533" max="533" width="11.28515625" style="167" customWidth="1"/>
    <col min="534" max="534" width="2.28515625" style="167" customWidth="1"/>
    <col min="535" max="535" width="8.85546875" style="167" customWidth="1"/>
    <col min="536" max="768" width="22.85546875" style="167"/>
    <col min="769" max="769" width="4.85546875" style="167" customWidth="1"/>
    <col min="770" max="770" width="2.42578125" style="167" customWidth="1"/>
    <col min="771" max="771" width="21.42578125" style="167" customWidth="1"/>
    <col min="772" max="772" width="2.42578125" style="167" customWidth="1"/>
    <col min="773" max="773" width="10.5703125" style="167" customWidth="1"/>
    <col min="774" max="774" width="2.42578125" style="167" customWidth="1"/>
    <col min="775" max="775" width="11.7109375" style="167" customWidth="1"/>
    <col min="776" max="776" width="2.42578125" style="167" customWidth="1"/>
    <col min="777" max="777" width="9.140625" style="167" customWidth="1"/>
    <col min="778" max="778" width="2.42578125" style="167" customWidth="1"/>
    <col min="779" max="779" width="11" style="167" customWidth="1"/>
    <col min="780" max="780" width="2.42578125" style="167" customWidth="1"/>
    <col min="781" max="781" width="11.42578125" style="167" customWidth="1"/>
    <col min="782" max="782" width="2.42578125" style="167" customWidth="1"/>
    <col min="783" max="783" width="13.7109375" style="167" customWidth="1"/>
    <col min="784" max="784" width="2.42578125" style="167" customWidth="1"/>
    <col min="785" max="785" width="9.85546875" style="167" customWidth="1"/>
    <col min="786" max="786" width="2.42578125" style="167" customWidth="1"/>
    <col min="787" max="787" width="14.5703125" style="167" customWidth="1"/>
    <col min="788" max="788" width="2.140625" style="167" customWidth="1"/>
    <col min="789" max="789" width="11.28515625" style="167" customWidth="1"/>
    <col min="790" max="790" width="2.28515625" style="167" customWidth="1"/>
    <col min="791" max="791" width="8.85546875" style="167" customWidth="1"/>
    <col min="792" max="1024" width="22.85546875" style="167"/>
    <col min="1025" max="1025" width="4.85546875" style="167" customWidth="1"/>
    <col min="1026" max="1026" width="2.42578125" style="167" customWidth="1"/>
    <col min="1027" max="1027" width="21.42578125" style="167" customWidth="1"/>
    <col min="1028" max="1028" width="2.42578125" style="167" customWidth="1"/>
    <col min="1029" max="1029" width="10.5703125" style="167" customWidth="1"/>
    <col min="1030" max="1030" width="2.42578125" style="167" customWidth="1"/>
    <col min="1031" max="1031" width="11.7109375" style="167" customWidth="1"/>
    <col min="1032" max="1032" width="2.42578125" style="167" customWidth="1"/>
    <col min="1033" max="1033" width="9.140625" style="167" customWidth="1"/>
    <col min="1034" max="1034" width="2.42578125" style="167" customWidth="1"/>
    <col min="1035" max="1035" width="11" style="167" customWidth="1"/>
    <col min="1036" max="1036" width="2.42578125" style="167" customWidth="1"/>
    <col min="1037" max="1037" width="11.42578125" style="167" customWidth="1"/>
    <col min="1038" max="1038" width="2.42578125" style="167" customWidth="1"/>
    <col min="1039" max="1039" width="13.7109375" style="167" customWidth="1"/>
    <col min="1040" max="1040" width="2.42578125" style="167" customWidth="1"/>
    <col min="1041" max="1041" width="9.85546875" style="167" customWidth="1"/>
    <col min="1042" max="1042" width="2.42578125" style="167" customWidth="1"/>
    <col min="1043" max="1043" width="14.5703125" style="167" customWidth="1"/>
    <col min="1044" max="1044" width="2.140625" style="167" customWidth="1"/>
    <col min="1045" max="1045" width="11.28515625" style="167" customWidth="1"/>
    <col min="1046" max="1046" width="2.28515625" style="167" customWidth="1"/>
    <col min="1047" max="1047" width="8.85546875" style="167" customWidth="1"/>
    <col min="1048" max="1280" width="22.85546875" style="167"/>
    <col min="1281" max="1281" width="4.85546875" style="167" customWidth="1"/>
    <col min="1282" max="1282" width="2.42578125" style="167" customWidth="1"/>
    <col min="1283" max="1283" width="21.42578125" style="167" customWidth="1"/>
    <col min="1284" max="1284" width="2.42578125" style="167" customWidth="1"/>
    <col min="1285" max="1285" width="10.5703125" style="167" customWidth="1"/>
    <col min="1286" max="1286" width="2.42578125" style="167" customWidth="1"/>
    <col min="1287" max="1287" width="11.7109375" style="167" customWidth="1"/>
    <col min="1288" max="1288" width="2.42578125" style="167" customWidth="1"/>
    <col min="1289" max="1289" width="9.140625" style="167" customWidth="1"/>
    <col min="1290" max="1290" width="2.42578125" style="167" customWidth="1"/>
    <col min="1291" max="1291" width="11" style="167" customWidth="1"/>
    <col min="1292" max="1292" width="2.42578125" style="167" customWidth="1"/>
    <col min="1293" max="1293" width="11.42578125" style="167" customWidth="1"/>
    <col min="1294" max="1294" width="2.42578125" style="167" customWidth="1"/>
    <col min="1295" max="1295" width="13.7109375" style="167" customWidth="1"/>
    <col min="1296" max="1296" width="2.42578125" style="167" customWidth="1"/>
    <col min="1297" max="1297" width="9.85546875" style="167" customWidth="1"/>
    <col min="1298" max="1298" width="2.42578125" style="167" customWidth="1"/>
    <col min="1299" max="1299" width="14.5703125" style="167" customWidth="1"/>
    <col min="1300" max="1300" width="2.140625" style="167" customWidth="1"/>
    <col min="1301" max="1301" width="11.28515625" style="167" customWidth="1"/>
    <col min="1302" max="1302" width="2.28515625" style="167" customWidth="1"/>
    <col min="1303" max="1303" width="8.85546875" style="167" customWidth="1"/>
    <col min="1304" max="1536" width="22.85546875" style="167"/>
    <col min="1537" max="1537" width="4.85546875" style="167" customWidth="1"/>
    <col min="1538" max="1538" width="2.42578125" style="167" customWidth="1"/>
    <col min="1539" max="1539" width="21.42578125" style="167" customWidth="1"/>
    <col min="1540" max="1540" width="2.42578125" style="167" customWidth="1"/>
    <col min="1541" max="1541" width="10.5703125" style="167" customWidth="1"/>
    <col min="1542" max="1542" width="2.42578125" style="167" customWidth="1"/>
    <col min="1543" max="1543" width="11.7109375" style="167" customWidth="1"/>
    <col min="1544" max="1544" width="2.42578125" style="167" customWidth="1"/>
    <col min="1545" max="1545" width="9.140625" style="167" customWidth="1"/>
    <col min="1546" max="1546" width="2.42578125" style="167" customWidth="1"/>
    <col min="1547" max="1547" width="11" style="167" customWidth="1"/>
    <col min="1548" max="1548" width="2.42578125" style="167" customWidth="1"/>
    <col min="1549" max="1549" width="11.42578125" style="167" customWidth="1"/>
    <col min="1550" max="1550" width="2.42578125" style="167" customWidth="1"/>
    <col min="1551" max="1551" width="13.7109375" style="167" customWidth="1"/>
    <col min="1552" max="1552" width="2.42578125" style="167" customWidth="1"/>
    <col min="1553" max="1553" width="9.85546875" style="167" customWidth="1"/>
    <col min="1554" max="1554" width="2.42578125" style="167" customWidth="1"/>
    <col min="1555" max="1555" width="14.5703125" style="167" customWidth="1"/>
    <col min="1556" max="1556" width="2.140625" style="167" customWidth="1"/>
    <col min="1557" max="1557" width="11.28515625" style="167" customWidth="1"/>
    <col min="1558" max="1558" width="2.28515625" style="167" customWidth="1"/>
    <col min="1559" max="1559" width="8.85546875" style="167" customWidth="1"/>
    <col min="1560" max="1792" width="22.85546875" style="167"/>
    <col min="1793" max="1793" width="4.85546875" style="167" customWidth="1"/>
    <col min="1794" max="1794" width="2.42578125" style="167" customWidth="1"/>
    <col min="1795" max="1795" width="21.42578125" style="167" customWidth="1"/>
    <col min="1796" max="1796" width="2.42578125" style="167" customWidth="1"/>
    <col min="1797" max="1797" width="10.5703125" style="167" customWidth="1"/>
    <col min="1798" max="1798" width="2.42578125" style="167" customWidth="1"/>
    <col min="1799" max="1799" width="11.7109375" style="167" customWidth="1"/>
    <col min="1800" max="1800" width="2.42578125" style="167" customWidth="1"/>
    <col min="1801" max="1801" width="9.140625" style="167" customWidth="1"/>
    <col min="1802" max="1802" width="2.42578125" style="167" customWidth="1"/>
    <col min="1803" max="1803" width="11" style="167" customWidth="1"/>
    <col min="1804" max="1804" width="2.42578125" style="167" customWidth="1"/>
    <col min="1805" max="1805" width="11.42578125" style="167" customWidth="1"/>
    <col min="1806" max="1806" width="2.42578125" style="167" customWidth="1"/>
    <col min="1807" max="1807" width="13.7109375" style="167" customWidth="1"/>
    <col min="1808" max="1808" width="2.42578125" style="167" customWidth="1"/>
    <col min="1809" max="1809" width="9.85546875" style="167" customWidth="1"/>
    <col min="1810" max="1810" width="2.42578125" style="167" customWidth="1"/>
    <col min="1811" max="1811" width="14.5703125" style="167" customWidth="1"/>
    <col min="1812" max="1812" width="2.140625" style="167" customWidth="1"/>
    <col min="1813" max="1813" width="11.28515625" style="167" customWidth="1"/>
    <col min="1814" max="1814" width="2.28515625" style="167" customWidth="1"/>
    <col min="1815" max="1815" width="8.85546875" style="167" customWidth="1"/>
    <col min="1816" max="2048" width="22.85546875" style="167"/>
    <col min="2049" max="2049" width="4.85546875" style="167" customWidth="1"/>
    <col min="2050" max="2050" width="2.42578125" style="167" customWidth="1"/>
    <col min="2051" max="2051" width="21.42578125" style="167" customWidth="1"/>
    <col min="2052" max="2052" width="2.42578125" style="167" customWidth="1"/>
    <col min="2053" max="2053" width="10.5703125" style="167" customWidth="1"/>
    <col min="2054" max="2054" width="2.42578125" style="167" customWidth="1"/>
    <col min="2055" max="2055" width="11.7109375" style="167" customWidth="1"/>
    <col min="2056" max="2056" width="2.42578125" style="167" customWidth="1"/>
    <col min="2057" max="2057" width="9.140625" style="167" customWidth="1"/>
    <col min="2058" max="2058" width="2.42578125" style="167" customWidth="1"/>
    <col min="2059" max="2059" width="11" style="167" customWidth="1"/>
    <col min="2060" max="2060" width="2.42578125" style="167" customWidth="1"/>
    <col min="2061" max="2061" width="11.42578125" style="167" customWidth="1"/>
    <col min="2062" max="2062" width="2.42578125" style="167" customWidth="1"/>
    <col min="2063" max="2063" width="13.7109375" style="167" customWidth="1"/>
    <col min="2064" max="2064" width="2.42578125" style="167" customWidth="1"/>
    <col min="2065" max="2065" width="9.85546875" style="167" customWidth="1"/>
    <col min="2066" max="2066" width="2.42578125" style="167" customWidth="1"/>
    <col min="2067" max="2067" width="14.5703125" style="167" customWidth="1"/>
    <col min="2068" max="2068" width="2.140625" style="167" customWidth="1"/>
    <col min="2069" max="2069" width="11.28515625" style="167" customWidth="1"/>
    <col min="2070" max="2070" width="2.28515625" style="167" customWidth="1"/>
    <col min="2071" max="2071" width="8.85546875" style="167" customWidth="1"/>
    <col min="2072" max="2304" width="22.85546875" style="167"/>
    <col min="2305" max="2305" width="4.85546875" style="167" customWidth="1"/>
    <col min="2306" max="2306" width="2.42578125" style="167" customWidth="1"/>
    <col min="2307" max="2307" width="21.42578125" style="167" customWidth="1"/>
    <col min="2308" max="2308" width="2.42578125" style="167" customWidth="1"/>
    <col min="2309" max="2309" width="10.5703125" style="167" customWidth="1"/>
    <col min="2310" max="2310" width="2.42578125" style="167" customWidth="1"/>
    <col min="2311" max="2311" width="11.7109375" style="167" customWidth="1"/>
    <col min="2312" max="2312" width="2.42578125" style="167" customWidth="1"/>
    <col min="2313" max="2313" width="9.140625" style="167" customWidth="1"/>
    <col min="2314" max="2314" width="2.42578125" style="167" customWidth="1"/>
    <col min="2315" max="2315" width="11" style="167" customWidth="1"/>
    <col min="2316" max="2316" width="2.42578125" style="167" customWidth="1"/>
    <col min="2317" max="2317" width="11.42578125" style="167" customWidth="1"/>
    <col min="2318" max="2318" width="2.42578125" style="167" customWidth="1"/>
    <col min="2319" max="2319" width="13.7109375" style="167" customWidth="1"/>
    <col min="2320" max="2320" width="2.42578125" style="167" customWidth="1"/>
    <col min="2321" max="2321" width="9.85546875" style="167" customWidth="1"/>
    <col min="2322" max="2322" width="2.42578125" style="167" customWidth="1"/>
    <col min="2323" max="2323" width="14.5703125" style="167" customWidth="1"/>
    <col min="2324" max="2324" width="2.140625" style="167" customWidth="1"/>
    <col min="2325" max="2325" width="11.28515625" style="167" customWidth="1"/>
    <col min="2326" max="2326" width="2.28515625" style="167" customWidth="1"/>
    <col min="2327" max="2327" width="8.85546875" style="167" customWidth="1"/>
    <col min="2328" max="2560" width="22.85546875" style="167"/>
    <col min="2561" max="2561" width="4.85546875" style="167" customWidth="1"/>
    <col min="2562" max="2562" width="2.42578125" style="167" customWidth="1"/>
    <col min="2563" max="2563" width="21.42578125" style="167" customWidth="1"/>
    <col min="2564" max="2564" width="2.42578125" style="167" customWidth="1"/>
    <col min="2565" max="2565" width="10.5703125" style="167" customWidth="1"/>
    <col min="2566" max="2566" width="2.42578125" style="167" customWidth="1"/>
    <col min="2567" max="2567" width="11.7109375" style="167" customWidth="1"/>
    <col min="2568" max="2568" width="2.42578125" style="167" customWidth="1"/>
    <col min="2569" max="2569" width="9.140625" style="167" customWidth="1"/>
    <col min="2570" max="2570" width="2.42578125" style="167" customWidth="1"/>
    <col min="2571" max="2571" width="11" style="167" customWidth="1"/>
    <col min="2572" max="2572" width="2.42578125" style="167" customWidth="1"/>
    <col min="2573" max="2573" width="11.42578125" style="167" customWidth="1"/>
    <col min="2574" max="2574" width="2.42578125" style="167" customWidth="1"/>
    <col min="2575" max="2575" width="13.7109375" style="167" customWidth="1"/>
    <col min="2576" max="2576" width="2.42578125" style="167" customWidth="1"/>
    <col min="2577" max="2577" width="9.85546875" style="167" customWidth="1"/>
    <col min="2578" max="2578" width="2.42578125" style="167" customWidth="1"/>
    <col min="2579" max="2579" width="14.5703125" style="167" customWidth="1"/>
    <col min="2580" max="2580" width="2.140625" style="167" customWidth="1"/>
    <col min="2581" max="2581" width="11.28515625" style="167" customWidth="1"/>
    <col min="2582" max="2582" width="2.28515625" style="167" customWidth="1"/>
    <col min="2583" max="2583" width="8.85546875" style="167" customWidth="1"/>
    <col min="2584" max="2816" width="22.85546875" style="167"/>
    <col min="2817" max="2817" width="4.85546875" style="167" customWidth="1"/>
    <col min="2818" max="2818" width="2.42578125" style="167" customWidth="1"/>
    <col min="2819" max="2819" width="21.42578125" style="167" customWidth="1"/>
    <col min="2820" max="2820" width="2.42578125" style="167" customWidth="1"/>
    <col min="2821" max="2821" width="10.5703125" style="167" customWidth="1"/>
    <col min="2822" max="2822" width="2.42578125" style="167" customWidth="1"/>
    <col min="2823" max="2823" width="11.7109375" style="167" customWidth="1"/>
    <col min="2824" max="2824" width="2.42578125" style="167" customWidth="1"/>
    <col min="2825" max="2825" width="9.140625" style="167" customWidth="1"/>
    <col min="2826" max="2826" width="2.42578125" style="167" customWidth="1"/>
    <col min="2827" max="2827" width="11" style="167" customWidth="1"/>
    <col min="2828" max="2828" width="2.42578125" style="167" customWidth="1"/>
    <col min="2829" max="2829" width="11.42578125" style="167" customWidth="1"/>
    <col min="2830" max="2830" width="2.42578125" style="167" customWidth="1"/>
    <col min="2831" max="2831" width="13.7109375" style="167" customWidth="1"/>
    <col min="2832" max="2832" width="2.42578125" style="167" customWidth="1"/>
    <col min="2833" max="2833" width="9.85546875" style="167" customWidth="1"/>
    <col min="2834" max="2834" width="2.42578125" style="167" customWidth="1"/>
    <col min="2835" max="2835" width="14.5703125" style="167" customWidth="1"/>
    <col min="2836" max="2836" width="2.140625" style="167" customWidth="1"/>
    <col min="2837" max="2837" width="11.28515625" style="167" customWidth="1"/>
    <col min="2838" max="2838" width="2.28515625" style="167" customWidth="1"/>
    <col min="2839" max="2839" width="8.85546875" style="167" customWidth="1"/>
    <col min="2840" max="3072" width="22.85546875" style="167"/>
    <col min="3073" max="3073" width="4.85546875" style="167" customWidth="1"/>
    <col min="3074" max="3074" width="2.42578125" style="167" customWidth="1"/>
    <col min="3075" max="3075" width="21.42578125" style="167" customWidth="1"/>
    <col min="3076" max="3076" width="2.42578125" style="167" customWidth="1"/>
    <col min="3077" max="3077" width="10.5703125" style="167" customWidth="1"/>
    <col min="3078" max="3078" width="2.42578125" style="167" customWidth="1"/>
    <col min="3079" max="3079" width="11.7109375" style="167" customWidth="1"/>
    <col min="3080" max="3080" width="2.42578125" style="167" customWidth="1"/>
    <col min="3081" max="3081" width="9.140625" style="167" customWidth="1"/>
    <col min="3082" max="3082" width="2.42578125" style="167" customWidth="1"/>
    <col min="3083" max="3083" width="11" style="167" customWidth="1"/>
    <col min="3084" max="3084" width="2.42578125" style="167" customWidth="1"/>
    <col min="3085" max="3085" width="11.42578125" style="167" customWidth="1"/>
    <col min="3086" max="3086" width="2.42578125" style="167" customWidth="1"/>
    <col min="3087" max="3087" width="13.7109375" style="167" customWidth="1"/>
    <col min="3088" max="3088" width="2.42578125" style="167" customWidth="1"/>
    <col min="3089" max="3089" width="9.85546875" style="167" customWidth="1"/>
    <col min="3090" max="3090" width="2.42578125" style="167" customWidth="1"/>
    <col min="3091" max="3091" width="14.5703125" style="167" customWidth="1"/>
    <col min="3092" max="3092" width="2.140625" style="167" customWidth="1"/>
    <col min="3093" max="3093" width="11.28515625" style="167" customWidth="1"/>
    <col min="3094" max="3094" width="2.28515625" style="167" customWidth="1"/>
    <col min="3095" max="3095" width="8.85546875" style="167" customWidth="1"/>
    <col min="3096" max="3328" width="22.85546875" style="167"/>
    <col min="3329" max="3329" width="4.85546875" style="167" customWidth="1"/>
    <col min="3330" max="3330" width="2.42578125" style="167" customWidth="1"/>
    <col min="3331" max="3331" width="21.42578125" style="167" customWidth="1"/>
    <col min="3332" max="3332" width="2.42578125" style="167" customWidth="1"/>
    <col min="3333" max="3333" width="10.5703125" style="167" customWidth="1"/>
    <col min="3334" max="3334" width="2.42578125" style="167" customWidth="1"/>
    <col min="3335" max="3335" width="11.7109375" style="167" customWidth="1"/>
    <col min="3336" max="3336" width="2.42578125" style="167" customWidth="1"/>
    <col min="3337" max="3337" width="9.140625" style="167" customWidth="1"/>
    <col min="3338" max="3338" width="2.42578125" style="167" customWidth="1"/>
    <col min="3339" max="3339" width="11" style="167" customWidth="1"/>
    <col min="3340" max="3340" width="2.42578125" style="167" customWidth="1"/>
    <col min="3341" max="3341" width="11.42578125" style="167" customWidth="1"/>
    <col min="3342" max="3342" width="2.42578125" style="167" customWidth="1"/>
    <col min="3343" max="3343" width="13.7109375" style="167" customWidth="1"/>
    <col min="3344" max="3344" width="2.42578125" style="167" customWidth="1"/>
    <col min="3345" max="3345" width="9.85546875" style="167" customWidth="1"/>
    <col min="3346" max="3346" width="2.42578125" style="167" customWidth="1"/>
    <col min="3347" max="3347" width="14.5703125" style="167" customWidth="1"/>
    <col min="3348" max="3348" width="2.140625" style="167" customWidth="1"/>
    <col min="3349" max="3349" width="11.28515625" style="167" customWidth="1"/>
    <col min="3350" max="3350" width="2.28515625" style="167" customWidth="1"/>
    <col min="3351" max="3351" width="8.85546875" style="167" customWidth="1"/>
    <col min="3352" max="3584" width="22.85546875" style="167"/>
    <col min="3585" max="3585" width="4.85546875" style="167" customWidth="1"/>
    <col min="3586" max="3586" width="2.42578125" style="167" customWidth="1"/>
    <col min="3587" max="3587" width="21.42578125" style="167" customWidth="1"/>
    <col min="3588" max="3588" width="2.42578125" style="167" customWidth="1"/>
    <col min="3589" max="3589" width="10.5703125" style="167" customWidth="1"/>
    <col min="3590" max="3590" width="2.42578125" style="167" customWidth="1"/>
    <col min="3591" max="3591" width="11.7109375" style="167" customWidth="1"/>
    <col min="3592" max="3592" width="2.42578125" style="167" customWidth="1"/>
    <col min="3593" max="3593" width="9.140625" style="167" customWidth="1"/>
    <col min="3594" max="3594" width="2.42578125" style="167" customWidth="1"/>
    <col min="3595" max="3595" width="11" style="167" customWidth="1"/>
    <col min="3596" max="3596" width="2.42578125" style="167" customWidth="1"/>
    <col min="3597" max="3597" width="11.42578125" style="167" customWidth="1"/>
    <col min="3598" max="3598" width="2.42578125" style="167" customWidth="1"/>
    <col min="3599" max="3599" width="13.7109375" style="167" customWidth="1"/>
    <col min="3600" max="3600" width="2.42578125" style="167" customWidth="1"/>
    <col min="3601" max="3601" width="9.85546875" style="167" customWidth="1"/>
    <col min="3602" max="3602" width="2.42578125" style="167" customWidth="1"/>
    <col min="3603" max="3603" width="14.5703125" style="167" customWidth="1"/>
    <col min="3604" max="3604" width="2.140625" style="167" customWidth="1"/>
    <col min="3605" max="3605" width="11.28515625" style="167" customWidth="1"/>
    <col min="3606" max="3606" width="2.28515625" style="167" customWidth="1"/>
    <col min="3607" max="3607" width="8.85546875" style="167" customWidth="1"/>
    <col min="3608" max="3840" width="22.85546875" style="167"/>
    <col min="3841" max="3841" width="4.85546875" style="167" customWidth="1"/>
    <col min="3842" max="3842" width="2.42578125" style="167" customWidth="1"/>
    <col min="3843" max="3843" width="21.42578125" style="167" customWidth="1"/>
    <col min="3844" max="3844" width="2.42578125" style="167" customWidth="1"/>
    <col min="3845" max="3845" width="10.5703125" style="167" customWidth="1"/>
    <col min="3846" max="3846" width="2.42578125" style="167" customWidth="1"/>
    <col min="3847" max="3847" width="11.7109375" style="167" customWidth="1"/>
    <col min="3848" max="3848" width="2.42578125" style="167" customWidth="1"/>
    <col min="3849" max="3849" width="9.140625" style="167" customWidth="1"/>
    <col min="3850" max="3850" width="2.42578125" style="167" customWidth="1"/>
    <col min="3851" max="3851" width="11" style="167" customWidth="1"/>
    <col min="3852" max="3852" width="2.42578125" style="167" customWidth="1"/>
    <col min="3853" max="3853" width="11.42578125" style="167" customWidth="1"/>
    <col min="3854" max="3854" width="2.42578125" style="167" customWidth="1"/>
    <col min="3855" max="3855" width="13.7109375" style="167" customWidth="1"/>
    <col min="3856" max="3856" width="2.42578125" style="167" customWidth="1"/>
    <col min="3857" max="3857" width="9.85546875" style="167" customWidth="1"/>
    <col min="3858" max="3858" width="2.42578125" style="167" customWidth="1"/>
    <col min="3859" max="3859" width="14.5703125" style="167" customWidth="1"/>
    <col min="3860" max="3860" width="2.140625" style="167" customWidth="1"/>
    <col min="3861" max="3861" width="11.28515625" style="167" customWidth="1"/>
    <col min="3862" max="3862" width="2.28515625" style="167" customWidth="1"/>
    <col min="3863" max="3863" width="8.85546875" style="167" customWidth="1"/>
    <col min="3864" max="4096" width="22.85546875" style="167"/>
    <col min="4097" max="4097" width="4.85546875" style="167" customWidth="1"/>
    <col min="4098" max="4098" width="2.42578125" style="167" customWidth="1"/>
    <col min="4099" max="4099" width="21.42578125" style="167" customWidth="1"/>
    <col min="4100" max="4100" width="2.42578125" style="167" customWidth="1"/>
    <col min="4101" max="4101" width="10.5703125" style="167" customWidth="1"/>
    <col min="4102" max="4102" width="2.42578125" style="167" customWidth="1"/>
    <col min="4103" max="4103" width="11.7109375" style="167" customWidth="1"/>
    <col min="4104" max="4104" width="2.42578125" style="167" customWidth="1"/>
    <col min="4105" max="4105" width="9.140625" style="167" customWidth="1"/>
    <col min="4106" max="4106" width="2.42578125" style="167" customWidth="1"/>
    <col min="4107" max="4107" width="11" style="167" customWidth="1"/>
    <col min="4108" max="4108" width="2.42578125" style="167" customWidth="1"/>
    <col min="4109" max="4109" width="11.42578125" style="167" customWidth="1"/>
    <col min="4110" max="4110" width="2.42578125" style="167" customWidth="1"/>
    <col min="4111" max="4111" width="13.7109375" style="167" customWidth="1"/>
    <col min="4112" max="4112" width="2.42578125" style="167" customWidth="1"/>
    <col min="4113" max="4113" width="9.85546875" style="167" customWidth="1"/>
    <col min="4114" max="4114" width="2.42578125" style="167" customWidth="1"/>
    <col min="4115" max="4115" width="14.5703125" style="167" customWidth="1"/>
    <col min="4116" max="4116" width="2.140625" style="167" customWidth="1"/>
    <col min="4117" max="4117" width="11.28515625" style="167" customWidth="1"/>
    <col min="4118" max="4118" width="2.28515625" style="167" customWidth="1"/>
    <col min="4119" max="4119" width="8.85546875" style="167" customWidth="1"/>
    <col min="4120" max="4352" width="22.85546875" style="167"/>
    <col min="4353" max="4353" width="4.85546875" style="167" customWidth="1"/>
    <col min="4354" max="4354" width="2.42578125" style="167" customWidth="1"/>
    <col min="4355" max="4355" width="21.42578125" style="167" customWidth="1"/>
    <col min="4356" max="4356" width="2.42578125" style="167" customWidth="1"/>
    <col min="4357" max="4357" width="10.5703125" style="167" customWidth="1"/>
    <col min="4358" max="4358" width="2.42578125" style="167" customWidth="1"/>
    <col min="4359" max="4359" width="11.7109375" style="167" customWidth="1"/>
    <col min="4360" max="4360" width="2.42578125" style="167" customWidth="1"/>
    <col min="4361" max="4361" width="9.140625" style="167" customWidth="1"/>
    <col min="4362" max="4362" width="2.42578125" style="167" customWidth="1"/>
    <col min="4363" max="4363" width="11" style="167" customWidth="1"/>
    <col min="4364" max="4364" width="2.42578125" style="167" customWidth="1"/>
    <col min="4365" max="4365" width="11.42578125" style="167" customWidth="1"/>
    <col min="4366" max="4366" width="2.42578125" style="167" customWidth="1"/>
    <col min="4367" max="4367" width="13.7109375" style="167" customWidth="1"/>
    <col min="4368" max="4368" width="2.42578125" style="167" customWidth="1"/>
    <col min="4369" max="4369" width="9.85546875" style="167" customWidth="1"/>
    <col min="4370" max="4370" width="2.42578125" style="167" customWidth="1"/>
    <col min="4371" max="4371" width="14.5703125" style="167" customWidth="1"/>
    <col min="4372" max="4372" width="2.140625" style="167" customWidth="1"/>
    <col min="4373" max="4373" width="11.28515625" style="167" customWidth="1"/>
    <col min="4374" max="4374" width="2.28515625" style="167" customWidth="1"/>
    <col min="4375" max="4375" width="8.85546875" style="167" customWidth="1"/>
    <col min="4376" max="4608" width="22.85546875" style="167"/>
    <col min="4609" max="4609" width="4.85546875" style="167" customWidth="1"/>
    <col min="4610" max="4610" width="2.42578125" style="167" customWidth="1"/>
    <col min="4611" max="4611" width="21.42578125" style="167" customWidth="1"/>
    <col min="4612" max="4612" width="2.42578125" style="167" customWidth="1"/>
    <col min="4613" max="4613" width="10.5703125" style="167" customWidth="1"/>
    <col min="4614" max="4614" width="2.42578125" style="167" customWidth="1"/>
    <col min="4615" max="4615" width="11.7109375" style="167" customWidth="1"/>
    <col min="4616" max="4616" width="2.42578125" style="167" customWidth="1"/>
    <col min="4617" max="4617" width="9.140625" style="167" customWidth="1"/>
    <col min="4618" max="4618" width="2.42578125" style="167" customWidth="1"/>
    <col min="4619" max="4619" width="11" style="167" customWidth="1"/>
    <col min="4620" max="4620" width="2.42578125" style="167" customWidth="1"/>
    <col min="4621" max="4621" width="11.42578125" style="167" customWidth="1"/>
    <col min="4622" max="4622" width="2.42578125" style="167" customWidth="1"/>
    <col min="4623" max="4623" width="13.7109375" style="167" customWidth="1"/>
    <col min="4624" max="4624" width="2.42578125" style="167" customWidth="1"/>
    <col min="4625" max="4625" width="9.85546875" style="167" customWidth="1"/>
    <col min="4626" max="4626" width="2.42578125" style="167" customWidth="1"/>
    <col min="4627" max="4627" width="14.5703125" style="167" customWidth="1"/>
    <col min="4628" max="4628" width="2.140625" style="167" customWidth="1"/>
    <col min="4629" max="4629" width="11.28515625" style="167" customWidth="1"/>
    <col min="4630" max="4630" width="2.28515625" style="167" customWidth="1"/>
    <col min="4631" max="4631" width="8.85546875" style="167" customWidth="1"/>
    <col min="4632" max="4864" width="22.85546875" style="167"/>
    <col min="4865" max="4865" width="4.85546875" style="167" customWidth="1"/>
    <col min="4866" max="4866" width="2.42578125" style="167" customWidth="1"/>
    <col min="4867" max="4867" width="21.42578125" style="167" customWidth="1"/>
    <col min="4868" max="4868" width="2.42578125" style="167" customWidth="1"/>
    <col min="4869" max="4869" width="10.5703125" style="167" customWidth="1"/>
    <col min="4870" max="4870" width="2.42578125" style="167" customWidth="1"/>
    <col min="4871" max="4871" width="11.7109375" style="167" customWidth="1"/>
    <col min="4872" max="4872" width="2.42578125" style="167" customWidth="1"/>
    <col min="4873" max="4873" width="9.140625" style="167" customWidth="1"/>
    <col min="4874" max="4874" width="2.42578125" style="167" customWidth="1"/>
    <col min="4875" max="4875" width="11" style="167" customWidth="1"/>
    <col min="4876" max="4876" width="2.42578125" style="167" customWidth="1"/>
    <col min="4877" max="4877" width="11.42578125" style="167" customWidth="1"/>
    <col min="4878" max="4878" width="2.42578125" style="167" customWidth="1"/>
    <col min="4879" max="4879" width="13.7109375" style="167" customWidth="1"/>
    <col min="4880" max="4880" width="2.42578125" style="167" customWidth="1"/>
    <col min="4881" max="4881" width="9.85546875" style="167" customWidth="1"/>
    <col min="4882" max="4882" width="2.42578125" style="167" customWidth="1"/>
    <col min="4883" max="4883" width="14.5703125" style="167" customWidth="1"/>
    <col min="4884" max="4884" width="2.140625" style="167" customWidth="1"/>
    <col min="4885" max="4885" width="11.28515625" style="167" customWidth="1"/>
    <col min="4886" max="4886" width="2.28515625" style="167" customWidth="1"/>
    <col min="4887" max="4887" width="8.85546875" style="167" customWidth="1"/>
    <col min="4888" max="5120" width="22.85546875" style="167"/>
    <col min="5121" max="5121" width="4.85546875" style="167" customWidth="1"/>
    <col min="5122" max="5122" width="2.42578125" style="167" customWidth="1"/>
    <col min="5123" max="5123" width="21.42578125" style="167" customWidth="1"/>
    <col min="5124" max="5124" width="2.42578125" style="167" customWidth="1"/>
    <col min="5125" max="5125" width="10.5703125" style="167" customWidth="1"/>
    <col min="5126" max="5126" width="2.42578125" style="167" customWidth="1"/>
    <col min="5127" max="5127" width="11.7109375" style="167" customWidth="1"/>
    <col min="5128" max="5128" width="2.42578125" style="167" customWidth="1"/>
    <col min="5129" max="5129" width="9.140625" style="167" customWidth="1"/>
    <col min="5130" max="5130" width="2.42578125" style="167" customWidth="1"/>
    <col min="5131" max="5131" width="11" style="167" customWidth="1"/>
    <col min="5132" max="5132" width="2.42578125" style="167" customWidth="1"/>
    <col min="5133" max="5133" width="11.42578125" style="167" customWidth="1"/>
    <col min="5134" max="5134" width="2.42578125" style="167" customWidth="1"/>
    <col min="5135" max="5135" width="13.7109375" style="167" customWidth="1"/>
    <col min="5136" max="5136" width="2.42578125" style="167" customWidth="1"/>
    <col min="5137" max="5137" width="9.85546875" style="167" customWidth="1"/>
    <col min="5138" max="5138" width="2.42578125" style="167" customWidth="1"/>
    <col min="5139" max="5139" width="14.5703125" style="167" customWidth="1"/>
    <col min="5140" max="5140" width="2.140625" style="167" customWidth="1"/>
    <col min="5141" max="5141" width="11.28515625" style="167" customWidth="1"/>
    <col min="5142" max="5142" width="2.28515625" style="167" customWidth="1"/>
    <col min="5143" max="5143" width="8.85546875" style="167" customWidth="1"/>
    <col min="5144" max="5376" width="22.85546875" style="167"/>
    <col min="5377" max="5377" width="4.85546875" style="167" customWidth="1"/>
    <col min="5378" max="5378" width="2.42578125" style="167" customWidth="1"/>
    <col min="5379" max="5379" width="21.42578125" style="167" customWidth="1"/>
    <col min="5380" max="5380" width="2.42578125" style="167" customWidth="1"/>
    <col min="5381" max="5381" width="10.5703125" style="167" customWidth="1"/>
    <col min="5382" max="5382" width="2.42578125" style="167" customWidth="1"/>
    <col min="5383" max="5383" width="11.7109375" style="167" customWidth="1"/>
    <col min="5384" max="5384" width="2.42578125" style="167" customWidth="1"/>
    <col min="5385" max="5385" width="9.140625" style="167" customWidth="1"/>
    <col min="5386" max="5386" width="2.42578125" style="167" customWidth="1"/>
    <col min="5387" max="5387" width="11" style="167" customWidth="1"/>
    <col min="5388" max="5388" width="2.42578125" style="167" customWidth="1"/>
    <col min="5389" max="5389" width="11.42578125" style="167" customWidth="1"/>
    <col min="5390" max="5390" width="2.42578125" style="167" customWidth="1"/>
    <col min="5391" max="5391" width="13.7109375" style="167" customWidth="1"/>
    <col min="5392" max="5392" width="2.42578125" style="167" customWidth="1"/>
    <col min="5393" max="5393" width="9.85546875" style="167" customWidth="1"/>
    <col min="5394" max="5394" width="2.42578125" style="167" customWidth="1"/>
    <col min="5395" max="5395" width="14.5703125" style="167" customWidth="1"/>
    <col min="5396" max="5396" width="2.140625" style="167" customWidth="1"/>
    <col min="5397" max="5397" width="11.28515625" style="167" customWidth="1"/>
    <col min="5398" max="5398" width="2.28515625" style="167" customWidth="1"/>
    <col min="5399" max="5399" width="8.85546875" style="167" customWidth="1"/>
    <col min="5400" max="5632" width="22.85546875" style="167"/>
    <col min="5633" max="5633" width="4.85546875" style="167" customWidth="1"/>
    <col min="5634" max="5634" width="2.42578125" style="167" customWidth="1"/>
    <col min="5635" max="5635" width="21.42578125" style="167" customWidth="1"/>
    <col min="5636" max="5636" width="2.42578125" style="167" customWidth="1"/>
    <col min="5637" max="5637" width="10.5703125" style="167" customWidth="1"/>
    <col min="5638" max="5638" width="2.42578125" style="167" customWidth="1"/>
    <col min="5639" max="5639" width="11.7109375" style="167" customWidth="1"/>
    <col min="5640" max="5640" width="2.42578125" style="167" customWidth="1"/>
    <col min="5641" max="5641" width="9.140625" style="167" customWidth="1"/>
    <col min="5642" max="5642" width="2.42578125" style="167" customWidth="1"/>
    <col min="5643" max="5643" width="11" style="167" customWidth="1"/>
    <col min="5644" max="5644" width="2.42578125" style="167" customWidth="1"/>
    <col min="5645" max="5645" width="11.42578125" style="167" customWidth="1"/>
    <col min="5646" max="5646" width="2.42578125" style="167" customWidth="1"/>
    <col min="5647" max="5647" width="13.7109375" style="167" customWidth="1"/>
    <col min="5648" max="5648" width="2.42578125" style="167" customWidth="1"/>
    <col min="5649" max="5649" width="9.85546875" style="167" customWidth="1"/>
    <col min="5650" max="5650" width="2.42578125" style="167" customWidth="1"/>
    <col min="5651" max="5651" width="14.5703125" style="167" customWidth="1"/>
    <col min="5652" max="5652" width="2.140625" style="167" customWidth="1"/>
    <col min="5653" max="5653" width="11.28515625" style="167" customWidth="1"/>
    <col min="5654" max="5654" width="2.28515625" style="167" customWidth="1"/>
    <col min="5655" max="5655" width="8.85546875" style="167" customWidth="1"/>
    <col min="5656" max="5888" width="22.85546875" style="167"/>
    <col min="5889" max="5889" width="4.85546875" style="167" customWidth="1"/>
    <col min="5890" max="5890" width="2.42578125" style="167" customWidth="1"/>
    <col min="5891" max="5891" width="21.42578125" style="167" customWidth="1"/>
    <col min="5892" max="5892" width="2.42578125" style="167" customWidth="1"/>
    <col min="5893" max="5893" width="10.5703125" style="167" customWidth="1"/>
    <col min="5894" max="5894" width="2.42578125" style="167" customWidth="1"/>
    <col min="5895" max="5895" width="11.7109375" style="167" customWidth="1"/>
    <col min="5896" max="5896" width="2.42578125" style="167" customWidth="1"/>
    <col min="5897" max="5897" width="9.140625" style="167" customWidth="1"/>
    <col min="5898" max="5898" width="2.42578125" style="167" customWidth="1"/>
    <col min="5899" max="5899" width="11" style="167" customWidth="1"/>
    <col min="5900" max="5900" width="2.42578125" style="167" customWidth="1"/>
    <col min="5901" max="5901" width="11.42578125" style="167" customWidth="1"/>
    <col min="5902" max="5902" width="2.42578125" style="167" customWidth="1"/>
    <col min="5903" max="5903" width="13.7109375" style="167" customWidth="1"/>
    <col min="5904" max="5904" width="2.42578125" style="167" customWidth="1"/>
    <col min="5905" max="5905" width="9.85546875" style="167" customWidth="1"/>
    <col min="5906" max="5906" width="2.42578125" style="167" customWidth="1"/>
    <col min="5907" max="5907" width="14.5703125" style="167" customWidth="1"/>
    <col min="5908" max="5908" width="2.140625" style="167" customWidth="1"/>
    <col min="5909" max="5909" width="11.28515625" style="167" customWidth="1"/>
    <col min="5910" max="5910" width="2.28515625" style="167" customWidth="1"/>
    <col min="5911" max="5911" width="8.85546875" style="167" customWidth="1"/>
    <col min="5912" max="6144" width="22.85546875" style="167"/>
    <col min="6145" max="6145" width="4.85546875" style="167" customWidth="1"/>
    <col min="6146" max="6146" width="2.42578125" style="167" customWidth="1"/>
    <col min="6147" max="6147" width="21.42578125" style="167" customWidth="1"/>
    <col min="6148" max="6148" width="2.42578125" style="167" customWidth="1"/>
    <col min="6149" max="6149" width="10.5703125" style="167" customWidth="1"/>
    <col min="6150" max="6150" width="2.42578125" style="167" customWidth="1"/>
    <col min="6151" max="6151" width="11.7109375" style="167" customWidth="1"/>
    <col min="6152" max="6152" width="2.42578125" style="167" customWidth="1"/>
    <col min="6153" max="6153" width="9.140625" style="167" customWidth="1"/>
    <col min="6154" max="6154" width="2.42578125" style="167" customWidth="1"/>
    <col min="6155" max="6155" width="11" style="167" customWidth="1"/>
    <col min="6156" max="6156" width="2.42578125" style="167" customWidth="1"/>
    <col min="6157" max="6157" width="11.42578125" style="167" customWidth="1"/>
    <col min="6158" max="6158" width="2.42578125" style="167" customWidth="1"/>
    <col min="6159" max="6159" width="13.7109375" style="167" customWidth="1"/>
    <col min="6160" max="6160" width="2.42578125" style="167" customWidth="1"/>
    <col min="6161" max="6161" width="9.85546875" style="167" customWidth="1"/>
    <col min="6162" max="6162" width="2.42578125" style="167" customWidth="1"/>
    <col min="6163" max="6163" width="14.5703125" style="167" customWidth="1"/>
    <col min="6164" max="6164" width="2.140625" style="167" customWidth="1"/>
    <col min="6165" max="6165" width="11.28515625" style="167" customWidth="1"/>
    <col min="6166" max="6166" width="2.28515625" style="167" customWidth="1"/>
    <col min="6167" max="6167" width="8.85546875" style="167" customWidth="1"/>
    <col min="6168" max="6400" width="22.85546875" style="167"/>
    <col min="6401" max="6401" width="4.85546875" style="167" customWidth="1"/>
    <col min="6402" max="6402" width="2.42578125" style="167" customWidth="1"/>
    <col min="6403" max="6403" width="21.42578125" style="167" customWidth="1"/>
    <col min="6404" max="6404" width="2.42578125" style="167" customWidth="1"/>
    <col min="6405" max="6405" width="10.5703125" style="167" customWidth="1"/>
    <col min="6406" max="6406" width="2.42578125" style="167" customWidth="1"/>
    <col min="6407" max="6407" width="11.7109375" style="167" customWidth="1"/>
    <col min="6408" max="6408" width="2.42578125" style="167" customWidth="1"/>
    <col min="6409" max="6409" width="9.140625" style="167" customWidth="1"/>
    <col min="6410" max="6410" width="2.42578125" style="167" customWidth="1"/>
    <col min="6411" max="6411" width="11" style="167" customWidth="1"/>
    <col min="6412" max="6412" width="2.42578125" style="167" customWidth="1"/>
    <col min="6413" max="6413" width="11.42578125" style="167" customWidth="1"/>
    <col min="6414" max="6414" width="2.42578125" style="167" customWidth="1"/>
    <col min="6415" max="6415" width="13.7109375" style="167" customWidth="1"/>
    <col min="6416" max="6416" width="2.42578125" style="167" customWidth="1"/>
    <col min="6417" max="6417" width="9.85546875" style="167" customWidth="1"/>
    <col min="6418" max="6418" width="2.42578125" style="167" customWidth="1"/>
    <col min="6419" max="6419" width="14.5703125" style="167" customWidth="1"/>
    <col min="6420" max="6420" width="2.140625" style="167" customWidth="1"/>
    <col min="6421" max="6421" width="11.28515625" style="167" customWidth="1"/>
    <col min="6422" max="6422" width="2.28515625" style="167" customWidth="1"/>
    <col min="6423" max="6423" width="8.85546875" style="167" customWidth="1"/>
    <col min="6424" max="6656" width="22.85546875" style="167"/>
    <col min="6657" max="6657" width="4.85546875" style="167" customWidth="1"/>
    <col min="6658" max="6658" width="2.42578125" style="167" customWidth="1"/>
    <col min="6659" max="6659" width="21.42578125" style="167" customWidth="1"/>
    <col min="6660" max="6660" width="2.42578125" style="167" customWidth="1"/>
    <col min="6661" max="6661" width="10.5703125" style="167" customWidth="1"/>
    <col min="6662" max="6662" width="2.42578125" style="167" customWidth="1"/>
    <col min="6663" max="6663" width="11.7109375" style="167" customWidth="1"/>
    <col min="6664" max="6664" width="2.42578125" style="167" customWidth="1"/>
    <col min="6665" max="6665" width="9.140625" style="167" customWidth="1"/>
    <col min="6666" max="6666" width="2.42578125" style="167" customWidth="1"/>
    <col min="6667" max="6667" width="11" style="167" customWidth="1"/>
    <col min="6668" max="6668" width="2.42578125" style="167" customWidth="1"/>
    <col min="6669" max="6669" width="11.42578125" style="167" customWidth="1"/>
    <col min="6670" max="6670" width="2.42578125" style="167" customWidth="1"/>
    <col min="6671" max="6671" width="13.7109375" style="167" customWidth="1"/>
    <col min="6672" max="6672" width="2.42578125" style="167" customWidth="1"/>
    <col min="6673" max="6673" width="9.85546875" style="167" customWidth="1"/>
    <col min="6674" max="6674" width="2.42578125" style="167" customWidth="1"/>
    <col min="6675" max="6675" width="14.5703125" style="167" customWidth="1"/>
    <col min="6676" max="6676" width="2.140625" style="167" customWidth="1"/>
    <col min="6677" max="6677" width="11.28515625" style="167" customWidth="1"/>
    <col min="6678" max="6678" width="2.28515625" style="167" customWidth="1"/>
    <col min="6679" max="6679" width="8.85546875" style="167" customWidth="1"/>
    <col min="6680" max="6912" width="22.85546875" style="167"/>
    <col min="6913" max="6913" width="4.85546875" style="167" customWidth="1"/>
    <col min="6914" max="6914" width="2.42578125" style="167" customWidth="1"/>
    <col min="6915" max="6915" width="21.42578125" style="167" customWidth="1"/>
    <col min="6916" max="6916" width="2.42578125" style="167" customWidth="1"/>
    <col min="6917" max="6917" width="10.5703125" style="167" customWidth="1"/>
    <col min="6918" max="6918" width="2.42578125" style="167" customWidth="1"/>
    <col min="6919" max="6919" width="11.7109375" style="167" customWidth="1"/>
    <col min="6920" max="6920" width="2.42578125" style="167" customWidth="1"/>
    <col min="6921" max="6921" width="9.140625" style="167" customWidth="1"/>
    <col min="6922" max="6922" width="2.42578125" style="167" customWidth="1"/>
    <col min="6923" max="6923" width="11" style="167" customWidth="1"/>
    <col min="6924" max="6924" width="2.42578125" style="167" customWidth="1"/>
    <col min="6925" max="6925" width="11.42578125" style="167" customWidth="1"/>
    <col min="6926" max="6926" width="2.42578125" style="167" customWidth="1"/>
    <col min="6927" max="6927" width="13.7109375" style="167" customWidth="1"/>
    <col min="6928" max="6928" width="2.42578125" style="167" customWidth="1"/>
    <col min="6929" max="6929" width="9.85546875" style="167" customWidth="1"/>
    <col min="6930" max="6930" width="2.42578125" style="167" customWidth="1"/>
    <col min="6931" max="6931" width="14.5703125" style="167" customWidth="1"/>
    <col min="6932" max="6932" width="2.140625" style="167" customWidth="1"/>
    <col min="6933" max="6933" width="11.28515625" style="167" customWidth="1"/>
    <col min="6934" max="6934" width="2.28515625" style="167" customWidth="1"/>
    <col min="6935" max="6935" width="8.85546875" style="167" customWidth="1"/>
    <col min="6936" max="7168" width="22.85546875" style="167"/>
    <col min="7169" max="7169" width="4.85546875" style="167" customWidth="1"/>
    <col min="7170" max="7170" width="2.42578125" style="167" customWidth="1"/>
    <col min="7171" max="7171" width="21.42578125" style="167" customWidth="1"/>
    <col min="7172" max="7172" width="2.42578125" style="167" customWidth="1"/>
    <col min="7173" max="7173" width="10.5703125" style="167" customWidth="1"/>
    <col min="7174" max="7174" width="2.42578125" style="167" customWidth="1"/>
    <col min="7175" max="7175" width="11.7109375" style="167" customWidth="1"/>
    <col min="7176" max="7176" width="2.42578125" style="167" customWidth="1"/>
    <col min="7177" max="7177" width="9.140625" style="167" customWidth="1"/>
    <col min="7178" max="7178" width="2.42578125" style="167" customWidth="1"/>
    <col min="7179" max="7179" width="11" style="167" customWidth="1"/>
    <col min="7180" max="7180" width="2.42578125" style="167" customWidth="1"/>
    <col min="7181" max="7181" width="11.42578125" style="167" customWidth="1"/>
    <col min="7182" max="7182" width="2.42578125" style="167" customWidth="1"/>
    <col min="7183" max="7183" width="13.7109375" style="167" customWidth="1"/>
    <col min="7184" max="7184" width="2.42578125" style="167" customWidth="1"/>
    <col min="7185" max="7185" width="9.85546875" style="167" customWidth="1"/>
    <col min="7186" max="7186" width="2.42578125" style="167" customWidth="1"/>
    <col min="7187" max="7187" width="14.5703125" style="167" customWidth="1"/>
    <col min="7188" max="7188" width="2.140625" style="167" customWidth="1"/>
    <col min="7189" max="7189" width="11.28515625" style="167" customWidth="1"/>
    <col min="7190" max="7190" width="2.28515625" style="167" customWidth="1"/>
    <col min="7191" max="7191" width="8.85546875" style="167" customWidth="1"/>
    <col min="7192" max="7424" width="22.85546875" style="167"/>
    <col min="7425" max="7425" width="4.85546875" style="167" customWidth="1"/>
    <col min="7426" max="7426" width="2.42578125" style="167" customWidth="1"/>
    <col min="7427" max="7427" width="21.42578125" style="167" customWidth="1"/>
    <col min="7428" max="7428" width="2.42578125" style="167" customWidth="1"/>
    <col min="7429" max="7429" width="10.5703125" style="167" customWidth="1"/>
    <col min="7430" max="7430" width="2.42578125" style="167" customWidth="1"/>
    <col min="7431" max="7431" width="11.7109375" style="167" customWidth="1"/>
    <col min="7432" max="7432" width="2.42578125" style="167" customWidth="1"/>
    <col min="7433" max="7433" width="9.140625" style="167" customWidth="1"/>
    <col min="7434" max="7434" width="2.42578125" style="167" customWidth="1"/>
    <col min="7435" max="7435" width="11" style="167" customWidth="1"/>
    <col min="7436" max="7436" width="2.42578125" style="167" customWidth="1"/>
    <col min="7437" max="7437" width="11.42578125" style="167" customWidth="1"/>
    <col min="7438" max="7438" width="2.42578125" style="167" customWidth="1"/>
    <col min="7439" max="7439" width="13.7109375" style="167" customWidth="1"/>
    <col min="7440" max="7440" width="2.42578125" style="167" customWidth="1"/>
    <col min="7441" max="7441" width="9.85546875" style="167" customWidth="1"/>
    <col min="7442" max="7442" width="2.42578125" style="167" customWidth="1"/>
    <col min="7443" max="7443" width="14.5703125" style="167" customWidth="1"/>
    <col min="7444" max="7444" width="2.140625" style="167" customWidth="1"/>
    <col min="7445" max="7445" width="11.28515625" style="167" customWidth="1"/>
    <col min="7446" max="7446" width="2.28515625" style="167" customWidth="1"/>
    <col min="7447" max="7447" width="8.85546875" style="167" customWidth="1"/>
    <col min="7448" max="7680" width="22.85546875" style="167"/>
    <col min="7681" max="7681" width="4.85546875" style="167" customWidth="1"/>
    <col min="7682" max="7682" width="2.42578125" style="167" customWidth="1"/>
    <col min="7683" max="7683" width="21.42578125" style="167" customWidth="1"/>
    <col min="7684" max="7684" width="2.42578125" style="167" customWidth="1"/>
    <col min="7685" max="7685" width="10.5703125" style="167" customWidth="1"/>
    <col min="7686" max="7686" width="2.42578125" style="167" customWidth="1"/>
    <col min="7687" max="7687" width="11.7109375" style="167" customWidth="1"/>
    <col min="7688" max="7688" width="2.42578125" style="167" customWidth="1"/>
    <col min="7689" max="7689" width="9.140625" style="167" customWidth="1"/>
    <col min="7690" max="7690" width="2.42578125" style="167" customWidth="1"/>
    <col min="7691" max="7691" width="11" style="167" customWidth="1"/>
    <col min="7692" max="7692" width="2.42578125" style="167" customWidth="1"/>
    <col min="7693" max="7693" width="11.42578125" style="167" customWidth="1"/>
    <col min="7694" max="7694" width="2.42578125" style="167" customWidth="1"/>
    <col min="7695" max="7695" width="13.7109375" style="167" customWidth="1"/>
    <col min="7696" max="7696" width="2.42578125" style="167" customWidth="1"/>
    <col min="7697" max="7697" width="9.85546875" style="167" customWidth="1"/>
    <col min="7698" max="7698" width="2.42578125" style="167" customWidth="1"/>
    <col min="7699" max="7699" width="14.5703125" style="167" customWidth="1"/>
    <col min="7700" max="7700" width="2.140625" style="167" customWidth="1"/>
    <col min="7701" max="7701" width="11.28515625" style="167" customWidth="1"/>
    <col min="7702" max="7702" width="2.28515625" style="167" customWidth="1"/>
    <col min="7703" max="7703" width="8.85546875" style="167" customWidth="1"/>
    <col min="7704" max="7936" width="22.85546875" style="167"/>
    <col min="7937" max="7937" width="4.85546875" style="167" customWidth="1"/>
    <col min="7938" max="7938" width="2.42578125" style="167" customWidth="1"/>
    <col min="7939" max="7939" width="21.42578125" style="167" customWidth="1"/>
    <col min="7940" max="7940" width="2.42578125" style="167" customWidth="1"/>
    <col min="7941" max="7941" width="10.5703125" style="167" customWidth="1"/>
    <col min="7942" max="7942" width="2.42578125" style="167" customWidth="1"/>
    <col min="7943" max="7943" width="11.7109375" style="167" customWidth="1"/>
    <col min="7944" max="7944" width="2.42578125" style="167" customWidth="1"/>
    <col min="7945" max="7945" width="9.140625" style="167" customWidth="1"/>
    <col min="7946" max="7946" width="2.42578125" style="167" customWidth="1"/>
    <col min="7947" max="7947" width="11" style="167" customWidth="1"/>
    <col min="7948" max="7948" width="2.42578125" style="167" customWidth="1"/>
    <col min="7949" max="7949" width="11.42578125" style="167" customWidth="1"/>
    <col min="7950" max="7950" width="2.42578125" style="167" customWidth="1"/>
    <col min="7951" max="7951" width="13.7109375" style="167" customWidth="1"/>
    <col min="7952" max="7952" width="2.42578125" style="167" customWidth="1"/>
    <col min="7953" max="7953" width="9.85546875" style="167" customWidth="1"/>
    <col min="7954" max="7954" width="2.42578125" style="167" customWidth="1"/>
    <col min="7955" max="7955" width="14.5703125" style="167" customWidth="1"/>
    <col min="7956" max="7956" width="2.140625" style="167" customWidth="1"/>
    <col min="7957" max="7957" width="11.28515625" style="167" customWidth="1"/>
    <col min="7958" max="7958" width="2.28515625" style="167" customWidth="1"/>
    <col min="7959" max="7959" width="8.85546875" style="167" customWidth="1"/>
    <col min="7960" max="8192" width="22.85546875" style="167"/>
    <col min="8193" max="8193" width="4.85546875" style="167" customWidth="1"/>
    <col min="8194" max="8194" width="2.42578125" style="167" customWidth="1"/>
    <col min="8195" max="8195" width="21.42578125" style="167" customWidth="1"/>
    <col min="8196" max="8196" width="2.42578125" style="167" customWidth="1"/>
    <col min="8197" max="8197" width="10.5703125" style="167" customWidth="1"/>
    <col min="8198" max="8198" width="2.42578125" style="167" customWidth="1"/>
    <col min="8199" max="8199" width="11.7109375" style="167" customWidth="1"/>
    <col min="8200" max="8200" width="2.42578125" style="167" customWidth="1"/>
    <col min="8201" max="8201" width="9.140625" style="167" customWidth="1"/>
    <col min="8202" max="8202" width="2.42578125" style="167" customWidth="1"/>
    <col min="8203" max="8203" width="11" style="167" customWidth="1"/>
    <col min="8204" max="8204" width="2.42578125" style="167" customWidth="1"/>
    <col min="8205" max="8205" width="11.42578125" style="167" customWidth="1"/>
    <col min="8206" max="8206" width="2.42578125" style="167" customWidth="1"/>
    <col min="8207" max="8207" width="13.7109375" style="167" customWidth="1"/>
    <col min="8208" max="8208" width="2.42578125" style="167" customWidth="1"/>
    <col min="8209" max="8209" width="9.85546875" style="167" customWidth="1"/>
    <col min="8210" max="8210" width="2.42578125" style="167" customWidth="1"/>
    <col min="8211" max="8211" width="14.5703125" style="167" customWidth="1"/>
    <col min="8212" max="8212" width="2.140625" style="167" customWidth="1"/>
    <col min="8213" max="8213" width="11.28515625" style="167" customWidth="1"/>
    <col min="8214" max="8214" width="2.28515625" style="167" customWidth="1"/>
    <col min="8215" max="8215" width="8.85546875" style="167" customWidth="1"/>
    <col min="8216" max="8448" width="22.85546875" style="167"/>
    <col min="8449" max="8449" width="4.85546875" style="167" customWidth="1"/>
    <col min="8450" max="8450" width="2.42578125" style="167" customWidth="1"/>
    <col min="8451" max="8451" width="21.42578125" style="167" customWidth="1"/>
    <col min="8452" max="8452" width="2.42578125" style="167" customWidth="1"/>
    <col min="8453" max="8453" width="10.5703125" style="167" customWidth="1"/>
    <col min="8454" max="8454" width="2.42578125" style="167" customWidth="1"/>
    <col min="8455" max="8455" width="11.7109375" style="167" customWidth="1"/>
    <col min="8456" max="8456" width="2.42578125" style="167" customWidth="1"/>
    <col min="8457" max="8457" width="9.140625" style="167" customWidth="1"/>
    <col min="8458" max="8458" width="2.42578125" style="167" customWidth="1"/>
    <col min="8459" max="8459" width="11" style="167" customWidth="1"/>
    <col min="8460" max="8460" width="2.42578125" style="167" customWidth="1"/>
    <col min="8461" max="8461" width="11.42578125" style="167" customWidth="1"/>
    <col min="8462" max="8462" width="2.42578125" style="167" customWidth="1"/>
    <col min="8463" max="8463" width="13.7109375" style="167" customWidth="1"/>
    <col min="8464" max="8464" width="2.42578125" style="167" customWidth="1"/>
    <col min="8465" max="8465" width="9.85546875" style="167" customWidth="1"/>
    <col min="8466" max="8466" width="2.42578125" style="167" customWidth="1"/>
    <col min="8467" max="8467" width="14.5703125" style="167" customWidth="1"/>
    <col min="8468" max="8468" width="2.140625" style="167" customWidth="1"/>
    <col min="8469" max="8469" width="11.28515625" style="167" customWidth="1"/>
    <col min="8470" max="8470" width="2.28515625" style="167" customWidth="1"/>
    <col min="8471" max="8471" width="8.85546875" style="167" customWidth="1"/>
    <col min="8472" max="8704" width="22.85546875" style="167"/>
    <col min="8705" max="8705" width="4.85546875" style="167" customWidth="1"/>
    <col min="8706" max="8706" width="2.42578125" style="167" customWidth="1"/>
    <col min="8707" max="8707" width="21.42578125" style="167" customWidth="1"/>
    <col min="8708" max="8708" width="2.42578125" style="167" customWidth="1"/>
    <col min="8709" max="8709" width="10.5703125" style="167" customWidth="1"/>
    <col min="8710" max="8710" width="2.42578125" style="167" customWidth="1"/>
    <col min="8711" max="8711" width="11.7109375" style="167" customWidth="1"/>
    <col min="8712" max="8712" width="2.42578125" style="167" customWidth="1"/>
    <col min="8713" max="8713" width="9.140625" style="167" customWidth="1"/>
    <col min="8714" max="8714" width="2.42578125" style="167" customWidth="1"/>
    <col min="8715" max="8715" width="11" style="167" customWidth="1"/>
    <col min="8716" max="8716" width="2.42578125" style="167" customWidth="1"/>
    <col min="8717" max="8717" width="11.42578125" style="167" customWidth="1"/>
    <col min="8718" max="8718" width="2.42578125" style="167" customWidth="1"/>
    <col min="8719" max="8719" width="13.7109375" style="167" customWidth="1"/>
    <col min="8720" max="8720" width="2.42578125" style="167" customWidth="1"/>
    <col min="8721" max="8721" width="9.85546875" style="167" customWidth="1"/>
    <col min="8722" max="8722" width="2.42578125" style="167" customWidth="1"/>
    <col min="8723" max="8723" width="14.5703125" style="167" customWidth="1"/>
    <col min="8724" max="8724" width="2.140625" style="167" customWidth="1"/>
    <col min="8725" max="8725" width="11.28515625" style="167" customWidth="1"/>
    <col min="8726" max="8726" width="2.28515625" style="167" customWidth="1"/>
    <col min="8727" max="8727" width="8.85546875" style="167" customWidth="1"/>
    <col min="8728" max="8960" width="22.85546875" style="167"/>
    <col min="8961" max="8961" width="4.85546875" style="167" customWidth="1"/>
    <col min="8962" max="8962" width="2.42578125" style="167" customWidth="1"/>
    <col min="8963" max="8963" width="21.42578125" style="167" customWidth="1"/>
    <col min="8964" max="8964" width="2.42578125" style="167" customWidth="1"/>
    <col min="8965" max="8965" width="10.5703125" style="167" customWidth="1"/>
    <col min="8966" max="8966" width="2.42578125" style="167" customWidth="1"/>
    <col min="8967" max="8967" width="11.7109375" style="167" customWidth="1"/>
    <col min="8968" max="8968" width="2.42578125" style="167" customWidth="1"/>
    <col min="8969" max="8969" width="9.140625" style="167" customWidth="1"/>
    <col min="8970" max="8970" width="2.42578125" style="167" customWidth="1"/>
    <col min="8971" max="8971" width="11" style="167" customWidth="1"/>
    <col min="8972" max="8972" width="2.42578125" style="167" customWidth="1"/>
    <col min="8973" max="8973" width="11.42578125" style="167" customWidth="1"/>
    <col min="8974" max="8974" width="2.42578125" style="167" customWidth="1"/>
    <col min="8975" max="8975" width="13.7109375" style="167" customWidth="1"/>
    <col min="8976" max="8976" width="2.42578125" style="167" customWidth="1"/>
    <col min="8977" max="8977" width="9.85546875" style="167" customWidth="1"/>
    <col min="8978" max="8978" width="2.42578125" style="167" customWidth="1"/>
    <col min="8979" max="8979" width="14.5703125" style="167" customWidth="1"/>
    <col min="8980" max="8980" width="2.140625" style="167" customWidth="1"/>
    <col min="8981" max="8981" width="11.28515625" style="167" customWidth="1"/>
    <col min="8982" max="8982" width="2.28515625" style="167" customWidth="1"/>
    <col min="8983" max="8983" width="8.85546875" style="167" customWidth="1"/>
    <col min="8984" max="9216" width="22.85546875" style="167"/>
    <col min="9217" max="9217" width="4.85546875" style="167" customWidth="1"/>
    <col min="9218" max="9218" width="2.42578125" style="167" customWidth="1"/>
    <col min="9219" max="9219" width="21.42578125" style="167" customWidth="1"/>
    <col min="9220" max="9220" width="2.42578125" style="167" customWidth="1"/>
    <col min="9221" max="9221" width="10.5703125" style="167" customWidth="1"/>
    <col min="9222" max="9222" width="2.42578125" style="167" customWidth="1"/>
    <col min="9223" max="9223" width="11.7109375" style="167" customWidth="1"/>
    <col min="9224" max="9224" width="2.42578125" style="167" customWidth="1"/>
    <col min="9225" max="9225" width="9.140625" style="167" customWidth="1"/>
    <col min="9226" max="9226" width="2.42578125" style="167" customWidth="1"/>
    <col min="9227" max="9227" width="11" style="167" customWidth="1"/>
    <col min="9228" max="9228" width="2.42578125" style="167" customWidth="1"/>
    <col min="9229" max="9229" width="11.42578125" style="167" customWidth="1"/>
    <col min="9230" max="9230" width="2.42578125" style="167" customWidth="1"/>
    <col min="9231" max="9231" width="13.7109375" style="167" customWidth="1"/>
    <col min="9232" max="9232" width="2.42578125" style="167" customWidth="1"/>
    <col min="9233" max="9233" width="9.85546875" style="167" customWidth="1"/>
    <col min="9234" max="9234" width="2.42578125" style="167" customWidth="1"/>
    <col min="9235" max="9235" width="14.5703125" style="167" customWidth="1"/>
    <col min="9236" max="9236" width="2.140625" style="167" customWidth="1"/>
    <col min="9237" max="9237" width="11.28515625" style="167" customWidth="1"/>
    <col min="9238" max="9238" width="2.28515625" style="167" customWidth="1"/>
    <col min="9239" max="9239" width="8.85546875" style="167" customWidth="1"/>
    <col min="9240" max="9472" width="22.85546875" style="167"/>
    <col min="9473" max="9473" width="4.85546875" style="167" customWidth="1"/>
    <col min="9474" max="9474" width="2.42578125" style="167" customWidth="1"/>
    <col min="9475" max="9475" width="21.42578125" style="167" customWidth="1"/>
    <col min="9476" max="9476" width="2.42578125" style="167" customWidth="1"/>
    <col min="9477" max="9477" width="10.5703125" style="167" customWidth="1"/>
    <col min="9478" max="9478" width="2.42578125" style="167" customWidth="1"/>
    <col min="9479" max="9479" width="11.7109375" style="167" customWidth="1"/>
    <col min="9480" max="9480" width="2.42578125" style="167" customWidth="1"/>
    <col min="9481" max="9481" width="9.140625" style="167" customWidth="1"/>
    <col min="9482" max="9482" width="2.42578125" style="167" customWidth="1"/>
    <col min="9483" max="9483" width="11" style="167" customWidth="1"/>
    <col min="9484" max="9484" width="2.42578125" style="167" customWidth="1"/>
    <col min="9485" max="9485" width="11.42578125" style="167" customWidth="1"/>
    <col min="9486" max="9486" width="2.42578125" style="167" customWidth="1"/>
    <col min="9487" max="9487" width="13.7109375" style="167" customWidth="1"/>
    <col min="9488" max="9488" width="2.42578125" style="167" customWidth="1"/>
    <col min="9489" max="9489" width="9.85546875" style="167" customWidth="1"/>
    <col min="9490" max="9490" width="2.42578125" style="167" customWidth="1"/>
    <col min="9491" max="9491" width="14.5703125" style="167" customWidth="1"/>
    <col min="9492" max="9492" width="2.140625" style="167" customWidth="1"/>
    <col min="9493" max="9493" width="11.28515625" style="167" customWidth="1"/>
    <col min="9494" max="9494" width="2.28515625" style="167" customWidth="1"/>
    <col min="9495" max="9495" width="8.85546875" style="167" customWidth="1"/>
    <col min="9496" max="9728" width="22.85546875" style="167"/>
    <col min="9729" max="9729" width="4.85546875" style="167" customWidth="1"/>
    <col min="9730" max="9730" width="2.42578125" style="167" customWidth="1"/>
    <col min="9731" max="9731" width="21.42578125" style="167" customWidth="1"/>
    <col min="9732" max="9732" width="2.42578125" style="167" customWidth="1"/>
    <col min="9733" max="9733" width="10.5703125" style="167" customWidth="1"/>
    <col min="9734" max="9734" width="2.42578125" style="167" customWidth="1"/>
    <col min="9735" max="9735" width="11.7109375" style="167" customWidth="1"/>
    <col min="9736" max="9736" width="2.42578125" style="167" customWidth="1"/>
    <col min="9737" max="9737" width="9.140625" style="167" customWidth="1"/>
    <col min="9738" max="9738" width="2.42578125" style="167" customWidth="1"/>
    <col min="9739" max="9739" width="11" style="167" customWidth="1"/>
    <col min="9740" max="9740" width="2.42578125" style="167" customWidth="1"/>
    <col min="9741" max="9741" width="11.42578125" style="167" customWidth="1"/>
    <col min="9742" max="9742" width="2.42578125" style="167" customWidth="1"/>
    <col min="9743" max="9743" width="13.7109375" style="167" customWidth="1"/>
    <col min="9744" max="9744" width="2.42578125" style="167" customWidth="1"/>
    <col min="9745" max="9745" width="9.85546875" style="167" customWidth="1"/>
    <col min="9746" max="9746" width="2.42578125" style="167" customWidth="1"/>
    <col min="9747" max="9747" width="14.5703125" style="167" customWidth="1"/>
    <col min="9748" max="9748" width="2.140625" style="167" customWidth="1"/>
    <col min="9749" max="9749" width="11.28515625" style="167" customWidth="1"/>
    <col min="9750" max="9750" width="2.28515625" style="167" customWidth="1"/>
    <col min="9751" max="9751" width="8.85546875" style="167" customWidth="1"/>
    <col min="9752" max="9984" width="22.85546875" style="167"/>
    <col min="9985" max="9985" width="4.85546875" style="167" customWidth="1"/>
    <col min="9986" max="9986" width="2.42578125" style="167" customWidth="1"/>
    <col min="9987" max="9987" width="21.42578125" style="167" customWidth="1"/>
    <col min="9988" max="9988" width="2.42578125" style="167" customWidth="1"/>
    <col min="9989" max="9989" width="10.5703125" style="167" customWidth="1"/>
    <col min="9990" max="9990" width="2.42578125" style="167" customWidth="1"/>
    <col min="9991" max="9991" width="11.7109375" style="167" customWidth="1"/>
    <col min="9992" max="9992" width="2.42578125" style="167" customWidth="1"/>
    <col min="9993" max="9993" width="9.140625" style="167" customWidth="1"/>
    <col min="9994" max="9994" width="2.42578125" style="167" customWidth="1"/>
    <col min="9995" max="9995" width="11" style="167" customWidth="1"/>
    <col min="9996" max="9996" width="2.42578125" style="167" customWidth="1"/>
    <col min="9997" max="9997" width="11.42578125" style="167" customWidth="1"/>
    <col min="9998" max="9998" width="2.42578125" style="167" customWidth="1"/>
    <col min="9999" max="9999" width="13.7109375" style="167" customWidth="1"/>
    <col min="10000" max="10000" width="2.42578125" style="167" customWidth="1"/>
    <col min="10001" max="10001" width="9.85546875" style="167" customWidth="1"/>
    <col min="10002" max="10002" width="2.42578125" style="167" customWidth="1"/>
    <col min="10003" max="10003" width="14.5703125" style="167" customWidth="1"/>
    <col min="10004" max="10004" width="2.140625" style="167" customWidth="1"/>
    <col min="10005" max="10005" width="11.28515625" style="167" customWidth="1"/>
    <col min="10006" max="10006" width="2.28515625" style="167" customWidth="1"/>
    <col min="10007" max="10007" width="8.85546875" style="167" customWidth="1"/>
    <col min="10008" max="10240" width="22.85546875" style="167"/>
    <col min="10241" max="10241" width="4.85546875" style="167" customWidth="1"/>
    <col min="10242" max="10242" width="2.42578125" style="167" customWidth="1"/>
    <col min="10243" max="10243" width="21.42578125" style="167" customWidth="1"/>
    <col min="10244" max="10244" width="2.42578125" style="167" customWidth="1"/>
    <col min="10245" max="10245" width="10.5703125" style="167" customWidth="1"/>
    <col min="10246" max="10246" width="2.42578125" style="167" customWidth="1"/>
    <col min="10247" max="10247" width="11.7109375" style="167" customWidth="1"/>
    <col min="10248" max="10248" width="2.42578125" style="167" customWidth="1"/>
    <col min="10249" max="10249" width="9.140625" style="167" customWidth="1"/>
    <col min="10250" max="10250" width="2.42578125" style="167" customWidth="1"/>
    <col min="10251" max="10251" width="11" style="167" customWidth="1"/>
    <col min="10252" max="10252" width="2.42578125" style="167" customWidth="1"/>
    <col min="10253" max="10253" width="11.42578125" style="167" customWidth="1"/>
    <col min="10254" max="10254" width="2.42578125" style="167" customWidth="1"/>
    <col min="10255" max="10255" width="13.7109375" style="167" customWidth="1"/>
    <col min="10256" max="10256" width="2.42578125" style="167" customWidth="1"/>
    <col min="10257" max="10257" width="9.85546875" style="167" customWidth="1"/>
    <col min="10258" max="10258" width="2.42578125" style="167" customWidth="1"/>
    <col min="10259" max="10259" width="14.5703125" style="167" customWidth="1"/>
    <col min="10260" max="10260" width="2.140625" style="167" customWidth="1"/>
    <col min="10261" max="10261" width="11.28515625" style="167" customWidth="1"/>
    <col min="10262" max="10262" width="2.28515625" style="167" customWidth="1"/>
    <col min="10263" max="10263" width="8.85546875" style="167" customWidth="1"/>
    <col min="10264" max="10496" width="22.85546875" style="167"/>
    <col min="10497" max="10497" width="4.85546875" style="167" customWidth="1"/>
    <col min="10498" max="10498" width="2.42578125" style="167" customWidth="1"/>
    <col min="10499" max="10499" width="21.42578125" style="167" customWidth="1"/>
    <col min="10500" max="10500" width="2.42578125" style="167" customWidth="1"/>
    <col min="10501" max="10501" width="10.5703125" style="167" customWidth="1"/>
    <col min="10502" max="10502" width="2.42578125" style="167" customWidth="1"/>
    <col min="10503" max="10503" width="11.7109375" style="167" customWidth="1"/>
    <col min="10504" max="10504" width="2.42578125" style="167" customWidth="1"/>
    <col min="10505" max="10505" width="9.140625" style="167" customWidth="1"/>
    <col min="10506" max="10506" width="2.42578125" style="167" customWidth="1"/>
    <col min="10507" max="10507" width="11" style="167" customWidth="1"/>
    <col min="10508" max="10508" width="2.42578125" style="167" customWidth="1"/>
    <col min="10509" max="10509" width="11.42578125" style="167" customWidth="1"/>
    <col min="10510" max="10510" width="2.42578125" style="167" customWidth="1"/>
    <col min="10511" max="10511" width="13.7109375" style="167" customWidth="1"/>
    <col min="10512" max="10512" width="2.42578125" style="167" customWidth="1"/>
    <col min="10513" max="10513" width="9.85546875" style="167" customWidth="1"/>
    <col min="10514" max="10514" width="2.42578125" style="167" customWidth="1"/>
    <col min="10515" max="10515" width="14.5703125" style="167" customWidth="1"/>
    <col min="10516" max="10516" width="2.140625" style="167" customWidth="1"/>
    <col min="10517" max="10517" width="11.28515625" style="167" customWidth="1"/>
    <col min="10518" max="10518" width="2.28515625" style="167" customWidth="1"/>
    <col min="10519" max="10519" width="8.85546875" style="167" customWidth="1"/>
    <col min="10520" max="10752" width="22.85546875" style="167"/>
    <col min="10753" max="10753" width="4.85546875" style="167" customWidth="1"/>
    <col min="10754" max="10754" width="2.42578125" style="167" customWidth="1"/>
    <col min="10755" max="10755" width="21.42578125" style="167" customWidth="1"/>
    <col min="10756" max="10756" width="2.42578125" style="167" customWidth="1"/>
    <col min="10757" max="10757" width="10.5703125" style="167" customWidth="1"/>
    <col min="10758" max="10758" width="2.42578125" style="167" customWidth="1"/>
    <col min="10759" max="10759" width="11.7109375" style="167" customWidth="1"/>
    <col min="10760" max="10760" width="2.42578125" style="167" customWidth="1"/>
    <col min="10761" max="10761" width="9.140625" style="167" customWidth="1"/>
    <col min="10762" max="10762" width="2.42578125" style="167" customWidth="1"/>
    <col min="10763" max="10763" width="11" style="167" customWidth="1"/>
    <col min="10764" max="10764" width="2.42578125" style="167" customWidth="1"/>
    <col min="10765" max="10765" width="11.42578125" style="167" customWidth="1"/>
    <col min="10766" max="10766" width="2.42578125" style="167" customWidth="1"/>
    <col min="10767" max="10767" width="13.7109375" style="167" customWidth="1"/>
    <col min="10768" max="10768" width="2.42578125" style="167" customWidth="1"/>
    <col min="10769" max="10769" width="9.85546875" style="167" customWidth="1"/>
    <col min="10770" max="10770" width="2.42578125" style="167" customWidth="1"/>
    <col min="10771" max="10771" width="14.5703125" style="167" customWidth="1"/>
    <col min="10772" max="10772" width="2.140625" style="167" customWidth="1"/>
    <col min="10773" max="10773" width="11.28515625" style="167" customWidth="1"/>
    <col min="10774" max="10774" width="2.28515625" style="167" customWidth="1"/>
    <col min="10775" max="10775" width="8.85546875" style="167" customWidth="1"/>
    <col min="10776" max="11008" width="22.85546875" style="167"/>
    <col min="11009" max="11009" width="4.85546875" style="167" customWidth="1"/>
    <col min="11010" max="11010" width="2.42578125" style="167" customWidth="1"/>
    <col min="11011" max="11011" width="21.42578125" style="167" customWidth="1"/>
    <col min="11012" max="11012" width="2.42578125" style="167" customWidth="1"/>
    <col min="11013" max="11013" width="10.5703125" style="167" customWidth="1"/>
    <col min="11014" max="11014" width="2.42578125" style="167" customWidth="1"/>
    <col min="11015" max="11015" width="11.7109375" style="167" customWidth="1"/>
    <col min="11016" max="11016" width="2.42578125" style="167" customWidth="1"/>
    <col min="11017" max="11017" width="9.140625" style="167" customWidth="1"/>
    <col min="11018" max="11018" width="2.42578125" style="167" customWidth="1"/>
    <col min="11019" max="11019" width="11" style="167" customWidth="1"/>
    <col min="11020" max="11020" width="2.42578125" style="167" customWidth="1"/>
    <col min="11021" max="11021" width="11.42578125" style="167" customWidth="1"/>
    <col min="11022" max="11022" width="2.42578125" style="167" customWidth="1"/>
    <col min="11023" max="11023" width="13.7109375" style="167" customWidth="1"/>
    <col min="11024" max="11024" width="2.42578125" style="167" customWidth="1"/>
    <col min="11025" max="11025" width="9.85546875" style="167" customWidth="1"/>
    <col min="11026" max="11026" width="2.42578125" style="167" customWidth="1"/>
    <col min="11027" max="11027" width="14.5703125" style="167" customWidth="1"/>
    <col min="11028" max="11028" width="2.140625" style="167" customWidth="1"/>
    <col min="11029" max="11029" width="11.28515625" style="167" customWidth="1"/>
    <col min="11030" max="11030" width="2.28515625" style="167" customWidth="1"/>
    <col min="11031" max="11031" width="8.85546875" style="167" customWidth="1"/>
    <col min="11032" max="11264" width="22.85546875" style="167"/>
    <col min="11265" max="11265" width="4.85546875" style="167" customWidth="1"/>
    <col min="11266" max="11266" width="2.42578125" style="167" customWidth="1"/>
    <col min="11267" max="11267" width="21.42578125" style="167" customWidth="1"/>
    <col min="11268" max="11268" width="2.42578125" style="167" customWidth="1"/>
    <col min="11269" max="11269" width="10.5703125" style="167" customWidth="1"/>
    <col min="11270" max="11270" width="2.42578125" style="167" customWidth="1"/>
    <col min="11271" max="11271" width="11.7109375" style="167" customWidth="1"/>
    <col min="11272" max="11272" width="2.42578125" style="167" customWidth="1"/>
    <col min="11273" max="11273" width="9.140625" style="167" customWidth="1"/>
    <col min="11274" max="11274" width="2.42578125" style="167" customWidth="1"/>
    <col min="11275" max="11275" width="11" style="167" customWidth="1"/>
    <col min="11276" max="11276" width="2.42578125" style="167" customWidth="1"/>
    <col min="11277" max="11277" width="11.42578125" style="167" customWidth="1"/>
    <col min="11278" max="11278" width="2.42578125" style="167" customWidth="1"/>
    <col min="11279" max="11279" width="13.7109375" style="167" customWidth="1"/>
    <col min="11280" max="11280" width="2.42578125" style="167" customWidth="1"/>
    <col min="11281" max="11281" width="9.85546875" style="167" customWidth="1"/>
    <col min="11282" max="11282" width="2.42578125" style="167" customWidth="1"/>
    <col min="11283" max="11283" width="14.5703125" style="167" customWidth="1"/>
    <col min="11284" max="11284" width="2.140625" style="167" customWidth="1"/>
    <col min="11285" max="11285" width="11.28515625" style="167" customWidth="1"/>
    <col min="11286" max="11286" width="2.28515625" style="167" customWidth="1"/>
    <col min="11287" max="11287" width="8.85546875" style="167" customWidth="1"/>
    <col min="11288" max="11520" width="22.85546875" style="167"/>
    <col min="11521" max="11521" width="4.85546875" style="167" customWidth="1"/>
    <col min="11522" max="11522" width="2.42578125" style="167" customWidth="1"/>
    <col min="11523" max="11523" width="21.42578125" style="167" customWidth="1"/>
    <col min="11524" max="11524" width="2.42578125" style="167" customWidth="1"/>
    <col min="11525" max="11525" width="10.5703125" style="167" customWidth="1"/>
    <col min="11526" max="11526" width="2.42578125" style="167" customWidth="1"/>
    <col min="11527" max="11527" width="11.7109375" style="167" customWidth="1"/>
    <col min="11528" max="11528" width="2.42578125" style="167" customWidth="1"/>
    <col min="11529" max="11529" width="9.140625" style="167" customWidth="1"/>
    <col min="11530" max="11530" width="2.42578125" style="167" customWidth="1"/>
    <col min="11531" max="11531" width="11" style="167" customWidth="1"/>
    <col min="11532" max="11532" width="2.42578125" style="167" customWidth="1"/>
    <col min="11533" max="11533" width="11.42578125" style="167" customWidth="1"/>
    <col min="11534" max="11534" width="2.42578125" style="167" customWidth="1"/>
    <col min="11535" max="11535" width="13.7109375" style="167" customWidth="1"/>
    <col min="11536" max="11536" width="2.42578125" style="167" customWidth="1"/>
    <col min="11537" max="11537" width="9.85546875" style="167" customWidth="1"/>
    <col min="11538" max="11538" width="2.42578125" style="167" customWidth="1"/>
    <col min="11539" max="11539" width="14.5703125" style="167" customWidth="1"/>
    <col min="11540" max="11540" width="2.140625" style="167" customWidth="1"/>
    <col min="11541" max="11541" width="11.28515625" style="167" customWidth="1"/>
    <col min="11542" max="11542" width="2.28515625" style="167" customWidth="1"/>
    <col min="11543" max="11543" width="8.85546875" style="167" customWidth="1"/>
    <col min="11544" max="11776" width="22.85546875" style="167"/>
    <col min="11777" max="11777" width="4.85546875" style="167" customWidth="1"/>
    <col min="11778" max="11778" width="2.42578125" style="167" customWidth="1"/>
    <col min="11779" max="11779" width="21.42578125" style="167" customWidth="1"/>
    <col min="11780" max="11780" width="2.42578125" style="167" customWidth="1"/>
    <col min="11781" max="11781" width="10.5703125" style="167" customWidth="1"/>
    <col min="11782" max="11782" width="2.42578125" style="167" customWidth="1"/>
    <col min="11783" max="11783" width="11.7109375" style="167" customWidth="1"/>
    <col min="11784" max="11784" width="2.42578125" style="167" customWidth="1"/>
    <col min="11785" max="11785" width="9.140625" style="167" customWidth="1"/>
    <col min="11786" max="11786" width="2.42578125" style="167" customWidth="1"/>
    <col min="11787" max="11787" width="11" style="167" customWidth="1"/>
    <col min="11788" max="11788" width="2.42578125" style="167" customWidth="1"/>
    <col min="11789" max="11789" width="11.42578125" style="167" customWidth="1"/>
    <col min="11790" max="11790" width="2.42578125" style="167" customWidth="1"/>
    <col min="11791" max="11791" width="13.7109375" style="167" customWidth="1"/>
    <col min="11792" max="11792" width="2.42578125" style="167" customWidth="1"/>
    <col min="11793" max="11793" width="9.85546875" style="167" customWidth="1"/>
    <col min="11794" max="11794" width="2.42578125" style="167" customWidth="1"/>
    <col min="11795" max="11795" width="14.5703125" style="167" customWidth="1"/>
    <col min="11796" max="11796" width="2.140625" style="167" customWidth="1"/>
    <col min="11797" max="11797" width="11.28515625" style="167" customWidth="1"/>
    <col min="11798" max="11798" width="2.28515625" style="167" customWidth="1"/>
    <col min="11799" max="11799" width="8.85546875" style="167" customWidth="1"/>
    <col min="11800" max="12032" width="22.85546875" style="167"/>
    <col min="12033" max="12033" width="4.85546875" style="167" customWidth="1"/>
    <col min="12034" max="12034" width="2.42578125" style="167" customWidth="1"/>
    <col min="12035" max="12035" width="21.42578125" style="167" customWidth="1"/>
    <col min="12036" max="12036" width="2.42578125" style="167" customWidth="1"/>
    <col min="12037" max="12037" width="10.5703125" style="167" customWidth="1"/>
    <col min="12038" max="12038" width="2.42578125" style="167" customWidth="1"/>
    <col min="12039" max="12039" width="11.7109375" style="167" customWidth="1"/>
    <col min="12040" max="12040" width="2.42578125" style="167" customWidth="1"/>
    <col min="12041" max="12041" width="9.140625" style="167" customWidth="1"/>
    <col min="12042" max="12042" width="2.42578125" style="167" customWidth="1"/>
    <col min="12043" max="12043" width="11" style="167" customWidth="1"/>
    <col min="12044" max="12044" width="2.42578125" style="167" customWidth="1"/>
    <col min="12045" max="12045" width="11.42578125" style="167" customWidth="1"/>
    <col min="12046" max="12046" width="2.42578125" style="167" customWidth="1"/>
    <col min="12047" max="12047" width="13.7109375" style="167" customWidth="1"/>
    <col min="12048" max="12048" width="2.42578125" style="167" customWidth="1"/>
    <col min="12049" max="12049" width="9.85546875" style="167" customWidth="1"/>
    <col min="12050" max="12050" width="2.42578125" style="167" customWidth="1"/>
    <col min="12051" max="12051" width="14.5703125" style="167" customWidth="1"/>
    <col min="12052" max="12052" width="2.140625" style="167" customWidth="1"/>
    <col min="12053" max="12053" width="11.28515625" style="167" customWidth="1"/>
    <col min="12054" max="12054" width="2.28515625" style="167" customWidth="1"/>
    <col min="12055" max="12055" width="8.85546875" style="167" customWidth="1"/>
    <col min="12056" max="12288" width="22.85546875" style="167"/>
    <col min="12289" max="12289" width="4.85546875" style="167" customWidth="1"/>
    <col min="12290" max="12290" width="2.42578125" style="167" customWidth="1"/>
    <col min="12291" max="12291" width="21.42578125" style="167" customWidth="1"/>
    <col min="12292" max="12292" width="2.42578125" style="167" customWidth="1"/>
    <col min="12293" max="12293" width="10.5703125" style="167" customWidth="1"/>
    <col min="12294" max="12294" width="2.42578125" style="167" customWidth="1"/>
    <col min="12295" max="12295" width="11.7109375" style="167" customWidth="1"/>
    <col min="12296" max="12296" width="2.42578125" style="167" customWidth="1"/>
    <col min="12297" max="12297" width="9.140625" style="167" customWidth="1"/>
    <col min="12298" max="12298" width="2.42578125" style="167" customWidth="1"/>
    <col min="12299" max="12299" width="11" style="167" customWidth="1"/>
    <col min="12300" max="12300" width="2.42578125" style="167" customWidth="1"/>
    <col min="12301" max="12301" width="11.42578125" style="167" customWidth="1"/>
    <col min="12302" max="12302" width="2.42578125" style="167" customWidth="1"/>
    <col min="12303" max="12303" width="13.7109375" style="167" customWidth="1"/>
    <col min="12304" max="12304" width="2.42578125" style="167" customWidth="1"/>
    <col min="12305" max="12305" width="9.85546875" style="167" customWidth="1"/>
    <col min="12306" max="12306" width="2.42578125" style="167" customWidth="1"/>
    <col min="12307" max="12307" width="14.5703125" style="167" customWidth="1"/>
    <col min="12308" max="12308" width="2.140625" style="167" customWidth="1"/>
    <col min="12309" max="12309" width="11.28515625" style="167" customWidth="1"/>
    <col min="12310" max="12310" width="2.28515625" style="167" customWidth="1"/>
    <col min="12311" max="12311" width="8.85546875" style="167" customWidth="1"/>
    <col min="12312" max="12544" width="22.85546875" style="167"/>
    <col min="12545" max="12545" width="4.85546875" style="167" customWidth="1"/>
    <col min="12546" max="12546" width="2.42578125" style="167" customWidth="1"/>
    <col min="12547" max="12547" width="21.42578125" style="167" customWidth="1"/>
    <col min="12548" max="12548" width="2.42578125" style="167" customWidth="1"/>
    <col min="12549" max="12549" width="10.5703125" style="167" customWidth="1"/>
    <col min="12550" max="12550" width="2.42578125" style="167" customWidth="1"/>
    <col min="12551" max="12551" width="11.7109375" style="167" customWidth="1"/>
    <col min="12552" max="12552" width="2.42578125" style="167" customWidth="1"/>
    <col min="12553" max="12553" width="9.140625" style="167" customWidth="1"/>
    <col min="12554" max="12554" width="2.42578125" style="167" customWidth="1"/>
    <col min="12555" max="12555" width="11" style="167" customWidth="1"/>
    <col min="12556" max="12556" width="2.42578125" style="167" customWidth="1"/>
    <col min="12557" max="12557" width="11.42578125" style="167" customWidth="1"/>
    <col min="12558" max="12558" width="2.42578125" style="167" customWidth="1"/>
    <col min="12559" max="12559" width="13.7109375" style="167" customWidth="1"/>
    <col min="12560" max="12560" width="2.42578125" style="167" customWidth="1"/>
    <col min="12561" max="12561" width="9.85546875" style="167" customWidth="1"/>
    <col min="12562" max="12562" width="2.42578125" style="167" customWidth="1"/>
    <col min="12563" max="12563" width="14.5703125" style="167" customWidth="1"/>
    <col min="12564" max="12564" width="2.140625" style="167" customWidth="1"/>
    <col min="12565" max="12565" width="11.28515625" style="167" customWidth="1"/>
    <col min="12566" max="12566" width="2.28515625" style="167" customWidth="1"/>
    <col min="12567" max="12567" width="8.85546875" style="167" customWidth="1"/>
    <col min="12568" max="12800" width="22.85546875" style="167"/>
    <col min="12801" max="12801" width="4.85546875" style="167" customWidth="1"/>
    <col min="12802" max="12802" width="2.42578125" style="167" customWidth="1"/>
    <col min="12803" max="12803" width="21.42578125" style="167" customWidth="1"/>
    <col min="12804" max="12804" width="2.42578125" style="167" customWidth="1"/>
    <col min="12805" max="12805" width="10.5703125" style="167" customWidth="1"/>
    <col min="12806" max="12806" width="2.42578125" style="167" customWidth="1"/>
    <col min="12807" max="12807" width="11.7109375" style="167" customWidth="1"/>
    <col min="12808" max="12808" width="2.42578125" style="167" customWidth="1"/>
    <col min="12809" max="12809" width="9.140625" style="167" customWidth="1"/>
    <col min="12810" max="12810" width="2.42578125" style="167" customWidth="1"/>
    <col min="12811" max="12811" width="11" style="167" customWidth="1"/>
    <col min="12812" max="12812" width="2.42578125" style="167" customWidth="1"/>
    <col min="12813" max="12813" width="11.42578125" style="167" customWidth="1"/>
    <col min="12814" max="12814" width="2.42578125" style="167" customWidth="1"/>
    <col min="12815" max="12815" width="13.7109375" style="167" customWidth="1"/>
    <col min="12816" max="12816" width="2.42578125" style="167" customWidth="1"/>
    <col min="12817" max="12817" width="9.85546875" style="167" customWidth="1"/>
    <col min="12818" max="12818" width="2.42578125" style="167" customWidth="1"/>
    <col min="12819" max="12819" width="14.5703125" style="167" customWidth="1"/>
    <col min="12820" max="12820" width="2.140625" style="167" customWidth="1"/>
    <col min="12821" max="12821" width="11.28515625" style="167" customWidth="1"/>
    <col min="12822" max="12822" width="2.28515625" style="167" customWidth="1"/>
    <col min="12823" max="12823" width="8.85546875" style="167" customWidth="1"/>
    <col min="12824" max="13056" width="22.85546875" style="167"/>
    <col min="13057" max="13057" width="4.85546875" style="167" customWidth="1"/>
    <col min="13058" max="13058" width="2.42578125" style="167" customWidth="1"/>
    <col min="13059" max="13059" width="21.42578125" style="167" customWidth="1"/>
    <col min="13060" max="13060" width="2.42578125" style="167" customWidth="1"/>
    <col min="13061" max="13061" width="10.5703125" style="167" customWidth="1"/>
    <col min="13062" max="13062" width="2.42578125" style="167" customWidth="1"/>
    <col min="13063" max="13063" width="11.7109375" style="167" customWidth="1"/>
    <col min="13064" max="13064" width="2.42578125" style="167" customWidth="1"/>
    <col min="13065" max="13065" width="9.140625" style="167" customWidth="1"/>
    <col min="13066" max="13066" width="2.42578125" style="167" customWidth="1"/>
    <col min="13067" max="13067" width="11" style="167" customWidth="1"/>
    <col min="13068" max="13068" width="2.42578125" style="167" customWidth="1"/>
    <col min="13069" max="13069" width="11.42578125" style="167" customWidth="1"/>
    <col min="13070" max="13070" width="2.42578125" style="167" customWidth="1"/>
    <col min="13071" max="13071" width="13.7109375" style="167" customWidth="1"/>
    <col min="13072" max="13072" width="2.42578125" style="167" customWidth="1"/>
    <col min="13073" max="13073" width="9.85546875" style="167" customWidth="1"/>
    <col min="13074" max="13074" width="2.42578125" style="167" customWidth="1"/>
    <col min="13075" max="13075" width="14.5703125" style="167" customWidth="1"/>
    <col min="13076" max="13076" width="2.140625" style="167" customWidth="1"/>
    <col min="13077" max="13077" width="11.28515625" style="167" customWidth="1"/>
    <col min="13078" max="13078" width="2.28515625" style="167" customWidth="1"/>
    <col min="13079" max="13079" width="8.85546875" style="167" customWidth="1"/>
    <col min="13080" max="13312" width="22.85546875" style="167"/>
    <col min="13313" max="13313" width="4.85546875" style="167" customWidth="1"/>
    <col min="13314" max="13314" width="2.42578125" style="167" customWidth="1"/>
    <col min="13315" max="13315" width="21.42578125" style="167" customWidth="1"/>
    <col min="13316" max="13316" width="2.42578125" style="167" customWidth="1"/>
    <col min="13317" max="13317" width="10.5703125" style="167" customWidth="1"/>
    <col min="13318" max="13318" width="2.42578125" style="167" customWidth="1"/>
    <col min="13319" max="13319" width="11.7109375" style="167" customWidth="1"/>
    <col min="13320" max="13320" width="2.42578125" style="167" customWidth="1"/>
    <col min="13321" max="13321" width="9.140625" style="167" customWidth="1"/>
    <col min="13322" max="13322" width="2.42578125" style="167" customWidth="1"/>
    <col min="13323" max="13323" width="11" style="167" customWidth="1"/>
    <col min="13324" max="13324" width="2.42578125" style="167" customWidth="1"/>
    <col min="13325" max="13325" width="11.42578125" style="167" customWidth="1"/>
    <col min="13326" max="13326" width="2.42578125" style="167" customWidth="1"/>
    <col min="13327" max="13327" width="13.7109375" style="167" customWidth="1"/>
    <col min="13328" max="13328" width="2.42578125" style="167" customWidth="1"/>
    <col min="13329" max="13329" width="9.85546875" style="167" customWidth="1"/>
    <col min="13330" max="13330" width="2.42578125" style="167" customWidth="1"/>
    <col min="13331" max="13331" width="14.5703125" style="167" customWidth="1"/>
    <col min="13332" max="13332" width="2.140625" style="167" customWidth="1"/>
    <col min="13333" max="13333" width="11.28515625" style="167" customWidth="1"/>
    <col min="13334" max="13334" width="2.28515625" style="167" customWidth="1"/>
    <col min="13335" max="13335" width="8.85546875" style="167" customWidth="1"/>
    <col min="13336" max="13568" width="22.85546875" style="167"/>
    <col min="13569" max="13569" width="4.85546875" style="167" customWidth="1"/>
    <col min="13570" max="13570" width="2.42578125" style="167" customWidth="1"/>
    <col min="13571" max="13571" width="21.42578125" style="167" customWidth="1"/>
    <col min="13572" max="13572" width="2.42578125" style="167" customWidth="1"/>
    <col min="13573" max="13573" width="10.5703125" style="167" customWidth="1"/>
    <col min="13574" max="13574" width="2.42578125" style="167" customWidth="1"/>
    <col min="13575" max="13575" width="11.7109375" style="167" customWidth="1"/>
    <col min="13576" max="13576" width="2.42578125" style="167" customWidth="1"/>
    <col min="13577" max="13577" width="9.140625" style="167" customWidth="1"/>
    <col min="13578" max="13578" width="2.42578125" style="167" customWidth="1"/>
    <col min="13579" max="13579" width="11" style="167" customWidth="1"/>
    <col min="13580" max="13580" width="2.42578125" style="167" customWidth="1"/>
    <col min="13581" max="13581" width="11.42578125" style="167" customWidth="1"/>
    <col min="13582" max="13582" width="2.42578125" style="167" customWidth="1"/>
    <col min="13583" max="13583" width="13.7109375" style="167" customWidth="1"/>
    <col min="13584" max="13584" width="2.42578125" style="167" customWidth="1"/>
    <col min="13585" max="13585" width="9.85546875" style="167" customWidth="1"/>
    <col min="13586" max="13586" width="2.42578125" style="167" customWidth="1"/>
    <col min="13587" max="13587" width="14.5703125" style="167" customWidth="1"/>
    <col min="13588" max="13588" width="2.140625" style="167" customWidth="1"/>
    <col min="13589" max="13589" width="11.28515625" style="167" customWidth="1"/>
    <col min="13590" max="13590" width="2.28515625" style="167" customWidth="1"/>
    <col min="13591" max="13591" width="8.85546875" style="167" customWidth="1"/>
    <col min="13592" max="13824" width="22.85546875" style="167"/>
    <col min="13825" max="13825" width="4.85546875" style="167" customWidth="1"/>
    <col min="13826" max="13826" width="2.42578125" style="167" customWidth="1"/>
    <col min="13827" max="13827" width="21.42578125" style="167" customWidth="1"/>
    <col min="13828" max="13828" width="2.42578125" style="167" customWidth="1"/>
    <col min="13829" max="13829" width="10.5703125" style="167" customWidth="1"/>
    <col min="13830" max="13830" width="2.42578125" style="167" customWidth="1"/>
    <col min="13831" max="13831" width="11.7109375" style="167" customWidth="1"/>
    <col min="13832" max="13832" width="2.42578125" style="167" customWidth="1"/>
    <col min="13833" max="13833" width="9.140625" style="167" customWidth="1"/>
    <col min="13834" max="13834" width="2.42578125" style="167" customWidth="1"/>
    <col min="13835" max="13835" width="11" style="167" customWidth="1"/>
    <col min="13836" max="13836" width="2.42578125" style="167" customWidth="1"/>
    <col min="13837" max="13837" width="11.42578125" style="167" customWidth="1"/>
    <col min="13838" max="13838" width="2.42578125" style="167" customWidth="1"/>
    <col min="13839" max="13839" width="13.7109375" style="167" customWidth="1"/>
    <col min="13840" max="13840" width="2.42578125" style="167" customWidth="1"/>
    <col min="13841" max="13841" width="9.85546875" style="167" customWidth="1"/>
    <col min="13842" max="13842" width="2.42578125" style="167" customWidth="1"/>
    <col min="13843" max="13843" width="14.5703125" style="167" customWidth="1"/>
    <col min="13844" max="13844" width="2.140625" style="167" customWidth="1"/>
    <col min="13845" max="13845" width="11.28515625" style="167" customWidth="1"/>
    <col min="13846" max="13846" width="2.28515625" style="167" customWidth="1"/>
    <col min="13847" max="13847" width="8.85546875" style="167" customWidth="1"/>
    <col min="13848" max="14080" width="22.85546875" style="167"/>
    <col min="14081" max="14081" width="4.85546875" style="167" customWidth="1"/>
    <col min="14082" max="14082" width="2.42578125" style="167" customWidth="1"/>
    <col min="14083" max="14083" width="21.42578125" style="167" customWidth="1"/>
    <col min="14084" max="14084" width="2.42578125" style="167" customWidth="1"/>
    <col min="14085" max="14085" width="10.5703125" style="167" customWidth="1"/>
    <col min="14086" max="14086" width="2.42578125" style="167" customWidth="1"/>
    <col min="14087" max="14087" width="11.7109375" style="167" customWidth="1"/>
    <col min="14088" max="14088" width="2.42578125" style="167" customWidth="1"/>
    <col min="14089" max="14089" width="9.140625" style="167" customWidth="1"/>
    <col min="14090" max="14090" width="2.42578125" style="167" customWidth="1"/>
    <col min="14091" max="14091" width="11" style="167" customWidth="1"/>
    <col min="14092" max="14092" width="2.42578125" style="167" customWidth="1"/>
    <col min="14093" max="14093" width="11.42578125" style="167" customWidth="1"/>
    <col min="14094" max="14094" width="2.42578125" style="167" customWidth="1"/>
    <col min="14095" max="14095" width="13.7109375" style="167" customWidth="1"/>
    <col min="14096" max="14096" width="2.42578125" style="167" customWidth="1"/>
    <col min="14097" max="14097" width="9.85546875" style="167" customWidth="1"/>
    <col min="14098" max="14098" width="2.42578125" style="167" customWidth="1"/>
    <col min="14099" max="14099" width="14.5703125" style="167" customWidth="1"/>
    <col min="14100" max="14100" width="2.140625" style="167" customWidth="1"/>
    <col min="14101" max="14101" width="11.28515625" style="167" customWidth="1"/>
    <col min="14102" max="14102" width="2.28515625" style="167" customWidth="1"/>
    <col min="14103" max="14103" width="8.85546875" style="167" customWidth="1"/>
    <col min="14104" max="14336" width="22.85546875" style="167"/>
    <col min="14337" max="14337" width="4.85546875" style="167" customWidth="1"/>
    <col min="14338" max="14338" width="2.42578125" style="167" customWidth="1"/>
    <col min="14339" max="14339" width="21.42578125" style="167" customWidth="1"/>
    <col min="14340" max="14340" width="2.42578125" style="167" customWidth="1"/>
    <col min="14341" max="14341" width="10.5703125" style="167" customWidth="1"/>
    <col min="14342" max="14342" width="2.42578125" style="167" customWidth="1"/>
    <col min="14343" max="14343" width="11.7109375" style="167" customWidth="1"/>
    <col min="14344" max="14344" width="2.42578125" style="167" customWidth="1"/>
    <col min="14345" max="14345" width="9.140625" style="167" customWidth="1"/>
    <col min="14346" max="14346" width="2.42578125" style="167" customWidth="1"/>
    <col min="14347" max="14347" width="11" style="167" customWidth="1"/>
    <col min="14348" max="14348" width="2.42578125" style="167" customWidth="1"/>
    <col min="14349" max="14349" width="11.42578125" style="167" customWidth="1"/>
    <col min="14350" max="14350" width="2.42578125" style="167" customWidth="1"/>
    <col min="14351" max="14351" width="13.7109375" style="167" customWidth="1"/>
    <col min="14352" max="14352" width="2.42578125" style="167" customWidth="1"/>
    <col min="14353" max="14353" width="9.85546875" style="167" customWidth="1"/>
    <col min="14354" max="14354" width="2.42578125" style="167" customWidth="1"/>
    <col min="14355" max="14355" width="14.5703125" style="167" customWidth="1"/>
    <col min="14356" max="14356" width="2.140625" style="167" customWidth="1"/>
    <col min="14357" max="14357" width="11.28515625" style="167" customWidth="1"/>
    <col min="14358" max="14358" width="2.28515625" style="167" customWidth="1"/>
    <col min="14359" max="14359" width="8.85546875" style="167" customWidth="1"/>
    <col min="14360" max="14592" width="22.85546875" style="167"/>
    <col min="14593" max="14593" width="4.85546875" style="167" customWidth="1"/>
    <col min="14594" max="14594" width="2.42578125" style="167" customWidth="1"/>
    <col min="14595" max="14595" width="21.42578125" style="167" customWidth="1"/>
    <col min="14596" max="14596" width="2.42578125" style="167" customWidth="1"/>
    <col min="14597" max="14597" width="10.5703125" style="167" customWidth="1"/>
    <col min="14598" max="14598" width="2.42578125" style="167" customWidth="1"/>
    <col min="14599" max="14599" width="11.7109375" style="167" customWidth="1"/>
    <col min="14600" max="14600" width="2.42578125" style="167" customWidth="1"/>
    <col min="14601" max="14601" width="9.140625" style="167" customWidth="1"/>
    <col min="14602" max="14602" width="2.42578125" style="167" customWidth="1"/>
    <col min="14603" max="14603" width="11" style="167" customWidth="1"/>
    <col min="14604" max="14604" width="2.42578125" style="167" customWidth="1"/>
    <col min="14605" max="14605" width="11.42578125" style="167" customWidth="1"/>
    <col min="14606" max="14606" width="2.42578125" style="167" customWidth="1"/>
    <col min="14607" max="14607" width="13.7109375" style="167" customWidth="1"/>
    <col min="14608" max="14608" width="2.42578125" style="167" customWidth="1"/>
    <col min="14609" max="14609" width="9.85546875" style="167" customWidth="1"/>
    <col min="14610" max="14610" width="2.42578125" style="167" customWidth="1"/>
    <col min="14611" max="14611" width="14.5703125" style="167" customWidth="1"/>
    <col min="14612" max="14612" width="2.140625" style="167" customWidth="1"/>
    <col min="14613" max="14613" width="11.28515625" style="167" customWidth="1"/>
    <col min="14614" max="14614" width="2.28515625" style="167" customWidth="1"/>
    <col min="14615" max="14615" width="8.85546875" style="167" customWidth="1"/>
    <col min="14616" max="14848" width="22.85546875" style="167"/>
    <col min="14849" max="14849" width="4.85546875" style="167" customWidth="1"/>
    <col min="14850" max="14850" width="2.42578125" style="167" customWidth="1"/>
    <col min="14851" max="14851" width="21.42578125" style="167" customWidth="1"/>
    <col min="14852" max="14852" width="2.42578125" style="167" customWidth="1"/>
    <col min="14853" max="14853" width="10.5703125" style="167" customWidth="1"/>
    <col min="14854" max="14854" width="2.42578125" style="167" customWidth="1"/>
    <col min="14855" max="14855" width="11.7109375" style="167" customWidth="1"/>
    <col min="14856" max="14856" width="2.42578125" style="167" customWidth="1"/>
    <col min="14857" max="14857" width="9.140625" style="167" customWidth="1"/>
    <col min="14858" max="14858" width="2.42578125" style="167" customWidth="1"/>
    <col min="14859" max="14859" width="11" style="167" customWidth="1"/>
    <col min="14860" max="14860" width="2.42578125" style="167" customWidth="1"/>
    <col min="14861" max="14861" width="11.42578125" style="167" customWidth="1"/>
    <col min="14862" max="14862" width="2.42578125" style="167" customWidth="1"/>
    <col min="14863" max="14863" width="13.7109375" style="167" customWidth="1"/>
    <col min="14864" max="14864" width="2.42578125" style="167" customWidth="1"/>
    <col min="14865" max="14865" width="9.85546875" style="167" customWidth="1"/>
    <col min="14866" max="14866" width="2.42578125" style="167" customWidth="1"/>
    <col min="14867" max="14867" width="14.5703125" style="167" customWidth="1"/>
    <col min="14868" max="14868" width="2.140625" style="167" customWidth="1"/>
    <col min="14869" max="14869" width="11.28515625" style="167" customWidth="1"/>
    <col min="14870" max="14870" width="2.28515625" style="167" customWidth="1"/>
    <col min="14871" max="14871" width="8.85546875" style="167" customWidth="1"/>
    <col min="14872" max="15104" width="22.85546875" style="167"/>
    <col min="15105" max="15105" width="4.85546875" style="167" customWidth="1"/>
    <col min="15106" max="15106" width="2.42578125" style="167" customWidth="1"/>
    <col min="15107" max="15107" width="21.42578125" style="167" customWidth="1"/>
    <col min="15108" max="15108" width="2.42578125" style="167" customWidth="1"/>
    <col min="15109" max="15109" width="10.5703125" style="167" customWidth="1"/>
    <col min="15110" max="15110" width="2.42578125" style="167" customWidth="1"/>
    <col min="15111" max="15111" width="11.7109375" style="167" customWidth="1"/>
    <col min="15112" max="15112" width="2.42578125" style="167" customWidth="1"/>
    <col min="15113" max="15113" width="9.140625" style="167" customWidth="1"/>
    <col min="15114" max="15114" width="2.42578125" style="167" customWidth="1"/>
    <col min="15115" max="15115" width="11" style="167" customWidth="1"/>
    <col min="15116" max="15116" width="2.42578125" style="167" customWidth="1"/>
    <col min="15117" max="15117" width="11.42578125" style="167" customWidth="1"/>
    <col min="15118" max="15118" width="2.42578125" style="167" customWidth="1"/>
    <col min="15119" max="15119" width="13.7109375" style="167" customWidth="1"/>
    <col min="15120" max="15120" width="2.42578125" style="167" customWidth="1"/>
    <col min="15121" max="15121" width="9.85546875" style="167" customWidth="1"/>
    <col min="15122" max="15122" width="2.42578125" style="167" customWidth="1"/>
    <col min="15123" max="15123" width="14.5703125" style="167" customWidth="1"/>
    <col min="15124" max="15124" width="2.140625" style="167" customWidth="1"/>
    <col min="15125" max="15125" width="11.28515625" style="167" customWidth="1"/>
    <col min="15126" max="15126" width="2.28515625" style="167" customWidth="1"/>
    <col min="15127" max="15127" width="8.85546875" style="167" customWidth="1"/>
    <col min="15128" max="15360" width="22.85546875" style="167"/>
    <col min="15361" max="15361" width="4.85546875" style="167" customWidth="1"/>
    <col min="15362" max="15362" width="2.42578125" style="167" customWidth="1"/>
    <col min="15363" max="15363" width="21.42578125" style="167" customWidth="1"/>
    <col min="15364" max="15364" width="2.42578125" style="167" customWidth="1"/>
    <col min="15365" max="15365" width="10.5703125" style="167" customWidth="1"/>
    <col min="15366" max="15366" width="2.42578125" style="167" customWidth="1"/>
    <col min="15367" max="15367" width="11.7109375" style="167" customWidth="1"/>
    <col min="15368" max="15368" width="2.42578125" style="167" customWidth="1"/>
    <col min="15369" max="15369" width="9.140625" style="167" customWidth="1"/>
    <col min="15370" max="15370" width="2.42578125" style="167" customWidth="1"/>
    <col min="15371" max="15371" width="11" style="167" customWidth="1"/>
    <col min="15372" max="15372" width="2.42578125" style="167" customWidth="1"/>
    <col min="15373" max="15373" width="11.42578125" style="167" customWidth="1"/>
    <col min="15374" max="15374" width="2.42578125" style="167" customWidth="1"/>
    <col min="15375" max="15375" width="13.7109375" style="167" customWidth="1"/>
    <col min="15376" max="15376" width="2.42578125" style="167" customWidth="1"/>
    <col min="15377" max="15377" width="9.85546875" style="167" customWidth="1"/>
    <col min="15378" max="15378" width="2.42578125" style="167" customWidth="1"/>
    <col min="15379" max="15379" width="14.5703125" style="167" customWidth="1"/>
    <col min="15380" max="15380" width="2.140625" style="167" customWidth="1"/>
    <col min="15381" max="15381" width="11.28515625" style="167" customWidth="1"/>
    <col min="15382" max="15382" width="2.28515625" style="167" customWidth="1"/>
    <col min="15383" max="15383" width="8.85546875" style="167" customWidth="1"/>
    <col min="15384" max="15616" width="22.85546875" style="167"/>
    <col min="15617" max="15617" width="4.85546875" style="167" customWidth="1"/>
    <col min="15618" max="15618" width="2.42578125" style="167" customWidth="1"/>
    <col min="15619" max="15619" width="21.42578125" style="167" customWidth="1"/>
    <col min="15620" max="15620" width="2.42578125" style="167" customWidth="1"/>
    <col min="15621" max="15621" width="10.5703125" style="167" customWidth="1"/>
    <col min="15622" max="15622" width="2.42578125" style="167" customWidth="1"/>
    <col min="15623" max="15623" width="11.7109375" style="167" customWidth="1"/>
    <col min="15624" max="15624" width="2.42578125" style="167" customWidth="1"/>
    <col min="15625" max="15625" width="9.140625" style="167" customWidth="1"/>
    <col min="15626" max="15626" width="2.42578125" style="167" customWidth="1"/>
    <col min="15627" max="15627" width="11" style="167" customWidth="1"/>
    <col min="15628" max="15628" width="2.42578125" style="167" customWidth="1"/>
    <col min="15629" max="15629" width="11.42578125" style="167" customWidth="1"/>
    <col min="15630" max="15630" width="2.42578125" style="167" customWidth="1"/>
    <col min="15631" max="15631" width="13.7109375" style="167" customWidth="1"/>
    <col min="15632" max="15632" width="2.42578125" style="167" customWidth="1"/>
    <col min="15633" max="15633" width="9.85546875" style="167" customWidth="1"/>
    <col min="15634" max="15634" width="2.42578125" style="167" customWidth="1"/>
    <col min="15635" max="15635" width="14.5703125" style="167" customWidth="1"/>
    <col min="15636" max="15636" width="2.140625" style="167" customWidth="1"/>
    <col min="15637" max="15637" width="11.28515625" style="167" customWidth="1"/>
    <col min="15638" max="15638" width="2.28515625" style="167" customWidth="1"/>
    <col min="15639" max="15639" width="8.85546875" style="167" customWidth="1"/>
    <col min="15640" max="15872" width="22.85546875" style="167"/>
    <col min="15873" max="15873" width="4.85546875" style="167" customWidth="1"/>
    <col min="15874" max="15874" width="2.42578125" style="167" customWidth="1"/>
    <col min="15875" max="15875" width="21.42578125" style="167" customWidth="1"/>
    <col min="15876" max="15876" width="2.42578125" style="167" customWidth="1"/>
    <col min="15877" max="15877" width="10.5703125" style="167" customWidth="1"/>
    <col min="15878" max="15878" width="2.42578125" style="167" customWidth="1"/>
    <col min="15879" max="15879" width="11.7109375" style="167" customWidth="1"/>
    <col min="15880" max="15880" width="2.42578125" style="167" customWidth="1"/>
    <col min="15881" max="15881" width="9.140625" style="167" customWidth="1"/>
    <col min="15882" max="15882" width="2.42578125" style="167" customWidth="1"/>
    <col min="15883" max="15883" width="11" style="167" customWidth="1"/>
    <col min="15884" max="15884" width="2.42578125" style="167" customWidth="1"/>
    <col min="15885" max="15885" width="11.42578125" style="167" customWidth="1"/>
    <col min="15886" max="15886" width="2.42578125" style="167" customWidth="1"/>
    <col min="15887" max="15887" width="13.7109375" style="167" customWidth="1"/>
    <col min="15888" max="15888" width="2.42578125" style="167" customWidth="1"/>
    <col min="15889" max="15889" width="9.85546875" style="167" customWidth="1"/>
    <col min="15890" max="15890" width="2.42578125" style="167" customWidth="1"/>
    <col min="15891" max="15891" width="14.5703125" style="167" customWidth="1"/>
    <col min="15892" max="15892" width="2.140625" style="167" customWidth="1"/>
    <col min="15893" max="15893" width="11.28515625" style="167" customWidth="1"/>
    <col min="15894" max="15894" width="2.28515625" style="167" customWidth="1"/>
    <col min="15895" max="15895" width="8.85546875" style="167" customWidth="1"/>
    <col min="15896" max="16128" width="22.85546875" style="167"/>
    <col min="16129" max="16129" width="4.85546875" style="167" customWidth="1"/>
    <col min="16130" max="16130" width="2.42578125" style="167" customWidth="1"/>
    <col min="16131" max="16131" width="21.42578125" style="167" customWidth="1"/>
    <col min="16132" max="16132" width="2.42578125" style="167" customWidth="1"/>
    <col min="16133" max="16133" width="10.5703125" style="167" customWidth="1"/>
    <col min="16134" max="16134" width="2.42578125" style="167" customWidth="1"/>
    <col min="16135" max="16135" width="11.7109375" style="167" customWidth="1"/>
    <col min="16136" max="16136" width="2.42578125" style="167" customWidth="1"/>
    <col min="16137" max="16137" width="9.140625" style="167" customWidth="1"/>
    <col min="16138" max="16138" width="2.42578125" style="167" customWidth="1"/>
    <col min="16139" max="16139" width="11" style="167" customWidth="1"/>
    <col min="16140" max="16140" width="2.42578125" style="167" customWidth="1"/>
    <col min="16141" max="16141" width="11.42578125" style="167" customWidth="1"/>
    <col min="16142" max="16142" width="2.42578125" style="167" customWidth="1"/>
    <col min="16143" max="16143" width="13.7109375" style="167" customWidth="1"/>
    <col min="16144" max="16144" width="2.42578125" style="167" customWidth="1"/>
    <col min="16145" max="16145" width="9.85546875" style="167" customWidth="1"/>
    <col min="16146" max="16146" width="2.42578125" style="167" customWidth="1"/>
    <col min="16147" max="16147" width="14.5703125" style="167" customWidth="1"/>
    <col min="16148" max="16148" width="2.140625" style="167" customWidth="1"/>
    <col min="16149" max="16149" width="11.28515625" style="167" customWidth="1"/>
    <col min="16150" max="16150" width="2.28515625" style="167" customWidth="1"/>
    <col min="16151" max="16151" width="8.85546875" style="167" customWidth="1"/>
    <col min="16152" max="16384" width="22.85546875" style="167"/>
  </cols>
  <sheetData>
    <row r="1" spans="1:23" s="137" customFormat="1" ht="12.2" customHeight="1" x14ac:dyDescent="0.25">
      <c r="C1" s="138"/>
      <c r="D1" s="139"/>
      <c r="E1" s="140"/>
      <c r="F1" s="141"/>
      <c r="G1" s="142"/>
      <c r="H1" s="143"/>
      <c r="I1" s="144"/>
      <c r="J1" s="143"/>
      <c r="K1" s="145"/>
      <c r="L1" s="146" t="s">
        <v>296</v>
      </c>
      <c r="M1" s="145"/>
      <c r="N1" s="147"/>
      <c r="O1" s="148"/>
      <c r="P1" s="149"/>
      <c r="Q1" s="150"/>
      <c r="R1" s="151"/>
      <c r="S1" s="152"/>
      <c r="T1" s="153"/>
      <c r="U1" s="154" t="s">
        <v>695</v>
      </c>
    </row>
    <row r="2" spans="1:23" s="137" customFormat="1" ht="11.25" customHeight="1" x14ac:dyDescent="0.25">
      <c r="C2" s="155"/>
      <c r="D2" s="139"/>
      <c r="E2" s="140"/>
      <c r="F2" s="141"/>
      <c r="G2" s="142"/>
      <c r="H2" s="143"/>
      <c r="I2" s="144"/>
      <c r="J2" s="143"/>
      <c r="K2" s="145"/>
      <c r="L2" s="156" t="s">
        <v>39</v>
      </c>
      <c r="M2" s="145"/>
      <c r="N2" s="147"/>
      <c r="O2" s="148"/>
      <c r="P2" s="149"/>
      <c r="Q2" s="150"/>
      <c r="R2" s="151"/>
      <c r="S2" s="152"/>
      <c r="T2" s="153"/>
      <c r="U2" s="154" t="s">
        <v>696</v>
      </c>
    </row>
    <row r="3" spans="1:23" s="137" customFormat="1" ht="11.25" customHeight="1" x14ac:dyDescent="0.25">
      <c r="C3" s="157"/>
      <c r="D3" s="139"/>
      <c r="E3" s="140"/>
      <c r="F3" s="141"/>
      <c r="G3" s="142"/>
      <c r="H3" s="143"/>
      <c r="I3" s="158"/>
      <c r="J3" s="143"/>
      <c r="K3" s="145"/>
      <c r="L3" s="156" t="s">
        <v>299</v>
      </c>
      <c r="M3" s="145"/>
      <c r="N3" s="147"/>
      <c r="O3" s="148"/>
      <c r="P3" s="149"/>
      <c r="Q3" s="150"/>
      <c r="R3" s="151"/>
      <c r="S3" s="152"/>
      <c r="T3" s="153"/>
      <c r="U3" s="159"/>
    </row>
    <row r="4" spans="1:23" s="137" customFormat="1" ht="9.75" customHeight="1" x14ac:dyDescent="0.25">
      <c r="A4" s="158"/>
      <c r="C4" s="139"/>
      <c r="D4" s="139"/>
      <c r="E4" s="160"/>
      <c r="F4" s="141"/>
      <c r="G4" s="142"/>
      <c r="H4" s="143"/>
      <c r="I4" s="142"/>
      <c r="J4" s="143"/>
      <c r="K4" s="145"/>
      <c r="L4" s="147"/>
      <c r="M4" s="145"/>
      <c r="N4" s="147"/>
      <c r="O4" s="148"/>
      <c r="P4" s="149"/>
      <c r="Q4" s="148"/>
      <c r="R4" s="151"/>
      <c r="S4" s="152"/>
      <c r="T4" s="153"/>
      <c r="U4" s="145"/>
    </row>
    <row r="5" spans="1:23" s="137" customFormat="1" ht="12.75" customHeight="1" x14ac:dyDescent="0.25">
      <c r="A5" s="158"/>
      <c r="C5" s="138"/>
      <c r="D5" s="139"/>
      <c r="E5" s="161"/>
      <c r="F5" s="141"/>
      <c r="G5" s="142"/>
      <c r="H5" s="143"/>
      <c r="I5" s="142"/>
      <c r="J5" s="143"/>
      <c r="K5" s="162"/>
      <c r="L5" s="147"/>
      <c r="M5" s="145"/>
      <c r="N5" s="147"/>
      <c r="O5" s="148"/>
      <c r="P5" s="149"/>
      <c r="Q5" s="148"/>
      <c r="R5" s="151"/>
      <c r="S5" s="152"/>
      <c r="T5" s="153"/>
      <c r="U5" s="145"/>
    </row>
    <row r="6" spans="1:23" s="137" customFormat="1" ht="11.25" customHeight="1" x14ac:dyDescent="0.25">
      <c r="A6" s="158"/>
      <c r="C6" s="139"/>
      <c r="D6" s="139"/>
      <c r="E6" s="161"/>
      <c r="F6" s="141"/>
      <c r="G6" s="142"/>
      <c r="H6" s="143"/>
      <c r="I6" s="142"/>
      <c r="J6" s="143"/>
      <c r="K6" s="162"/>
      <c r="L6" s="147"/>
      <c r="M6" s="163"/>
      <c r="N6" s="147"/>
      <c r="O6" s="164"/>
      <c r="P6" s="149"/>
      <c r="Q6" s="165"/>
      <c r="R6" s="151"/>
      <c r="S6" s="152"/>
      <c r="T6" s="153"/>
      <c r="U6" s="159"/>
    </row>
    <row r="7" spans="1:23" ht="10.5" customHeight="1" x14ac:dyDescent="0.25">
      <c r="A7" s="166"/>
      <c r="E7" s="169"/>
      <c r="M7" s="174"/>
      <c r="O7" s="174"/>
      <c r="Q7" s="174"/>
      <c r="S7" s="177"/>
      <c r="U7" s="174"/>
    </row>
    <row r="8" spans="1:23" ht="10.15" customHeight="1" x14ac:dyDescent="0.25">
      <c r="A8" s="166"/>
      <c r="K8" s="174"/>
      <c r="M8" s="180" t="s">
        <v>697</v>
      </c>
      <c r="O8" s="180" t="s">
        <v>698</v>
      </c>
      <c r="Q8" s="181" t="s">
        <v>699</v>
      </c>
      <c r="S8" s="182" t="s">
        <v>700</v>
      </c>
      <c r="U8" s="183" t="s">
        <v>701</v>
      </c>
    </row>
    <row r="9" spans="1:23" ht="25.5" customHeight="1" x14ac:dyDescent="0.25">
      <c r="A9" s="166"/>
      <c r="E9" s="174"/>
      <c r="G9" s="184" t="s">
        <v>702</v>
      </c>
      <c r="I9" s="185" t="s">
        <v>703</v>
      </c>
      <c r="K9" s="186" t="s">
        <v>704</v>
      </c>
      <c r="M9" s="180" t="s">
        <v>705</v>
      </c>
      <c r="O9" s="180" t="s">
        <v>706</v>
      </c>
      <c r="Q9" s="181" t="s">
        <v>707</v>
      </c>
      <c r="S9" s="187" t="s">
        <v>708</v>
      </c>
      <c r="U9" s="183" t="s">
        <v>709</v>
      </c>
    </row>
    <row r="10" spans="1:23" s="191" customFormat="1" ht="10.15" customHeight="1" x14ac:dyDescent="0.25">
      <c r="A10" s="173"/>
      <c r="B10" s="188"/>
      <c r="C10" s="188"/>
      <c r="D10" s="188"/>
      <c r="E10" s="189" t="s">
        <v>710</v>
      </c>
      <c r="F10" s="188"/>
      <c r="G10" s="189" t="s">
        <v>711</v>
      </c>
      <c r="H10" s="188"/>
      <c r="I10" s="189" t="s">
        <v>712</v>
      </c>
      <c r="J10" s="188"/>
      <c r="K10" s="184" t="s">
        <v>713</v>
      </c>
      <c r="L10" s="188"/>
      <c r="M10" s="184" t="s">
        <v>714</v>
      </c>
      <c r="N10" s="188"/>
      <c r="O10" s="184" t="s">
        <v>715</v>
      </c>
      <c r="P10" s="188"/>
      <c r="Q10" s="184" t="s">
        <v>715</v>
      </c>
      <c r="R10" s="188"/>
      <c r="S10" s="190" t="s">
        <v>716</v>
      </c>
      <c r="T10" s="188"/>
      <c r="U10" s="184" t="s">
        <v>717</v>
      </c>
    </row>
    <row r="11" spans="1:23" s="186" customFormat="1" ht="10.9" customHeight="1" x14ac:dyDescent="0.25">
      <c r="A11" s="192" t="s">
        <v>74</v>
      </c>
      <c r="B11" s="193"/>
      <c r="C11" s="194" t="s">
        <v>718</v>
      </c>
      <c r="D11" s="195"/>
      <c r="E11" s="196" t="s">
        <v>719</v>
      </c>
      <c r="F11" s="189"/>
      <c r="G11" s="196" t="s">
        <v>720</v>
      </c>
      <c r="H11" s="197"/>
      <c r="I11" s="196" t="s">
        <v>719</v>
      </c>
      <c r="J11" s="197"/>
      <c r="K11" s="198" t="s">
        <v>721</v>
      </c>
      <c r="L11" s="193"/>
      <c r="M11" s="198" t="s">
        <v>721</v>
      </c>
      <c r="N11" s="199"/>
      <c r="O11" s="200" t="s">
        <v>719</v>
      </c>
      <c r="P11" s="201"/>
      <c r="Q11" s="200" t="s">
        <v>719</v>
      </c>
      <c r="R11" s="202"/>
      <c r="S11" s="203" t="s">
        <v>722</v>
      </c>
      <c r="T11" s="204"/>
      <c r="U11" s="200" t="s">
        <v>723</v>
      </c>
    </row>
    <row r="12" spans="1:23" s="216" customFormat="1" ht="8.85" customHeight="1" x14ac:dyDescent="0.25">
      <c r="A12" s="205"/>
      <c r="B12" s="206"/>
      <c r="C12" s="207"/>
      <c r="D12" s="207"/>
      <c r="E12" s="208"/>
      <c r="F12" s="209"/>
      <c r="G12" s="210"/>
      <c r="H12" s="210"/>
      <c r="I12" s="210"/>
      <c r="J12" s="210"/>
      <c r="K12" s="211"/>
      <c r="L12" s="211"/>
      <c r="M12" s="211"/>
      <c r="N12" s="211"/>
      <c r="O12" s="212"/>
      <c r="P12" s="212"/>
      <c r="Q12" s="213"/>
      <c r="R12" s="213"/>
      <c r="S12" s="214"/>
      <c r="T12" s="214"/>
      <c r="U12" s="215"/>
    </row>
    <row r="13" spans="1:23" ht="9.6" customHeight="1" x14ac:dyDescent="0.25">
      <c r="B13" s="407" t="s">
        <v>87</v>
      </c>
      <c r="C13" s="408"/>
      <c r="D13" s="217"/>
    </row>
    <row r="14" spans="1:23" ht="9.6" customHeight="1" x14ac:dyDescent="0.25">
      <c r="A14" s="222" t="s">
        <v>724</v>
      </c>
      <c r="C14" s="223" t="s">
        <v>88</v>
      </c>
      <c r="E14" s="224">
        <v>159464</v>
      </c>
      <c r="F14" s="224"/>
      <c r="G14" s="225">
        <v>15.03</v>
      </c>
      <c r="I14" s="226">
        <f t="shared" ref="I14:I58" si="0">E14/G14</f>
        <v>10609.713905522289</v>
      </c>
      <c r="K14" s="227">
        <v>2.9</v>
      </c>
      <c r="L14" s="228"/>
      <c r="M14" s="224">
        <v>14816.11</v>
      </c>
      <c r="N14" s="191"/>
      <c r="O14" s="227">
        <v>126</v>
      </c>
      <c r="P14" s="229"/>
      <c r="Q14" s="227">
        <v>124</v>
      </c>
      <c r="S14" s="230">
        <v>1.073</v>
      </c>
      <c r="U14" s="231">
        <v>37023</v>
      </c>
      <c r="W14" s="232"/>
    </row>
    <row r="15" spans="1:23" ht="9.6" customHeight="1" x14ac:dyDescent="0.25">
      <c r="A15" s="222" t="s">
        <v>725</v>
      </c>
      <c r="C15" s="223" t="s">
        <v>90</v>
      </c>
      <c r="E15" s="224">
        <v>17669</v>
      </c>
      <c r="F15" s="233"/>
      <c r="G15" s="225">
        <v>13.01</v>
      </c>
      <c r="I15" s="171">
        <f t="shared" si="0"/>
        <v>1358.1091468101461</v>
      </c>
      <c r="K15" s="227">
        <v>4.9000000000000004</v>
      </c>
      <c r="L15" s="228"/>
      <c r="M15" s="224">
        <v>2157.4899999999998</v>
      </c>
      <c r="N15" s="191"/>
      <c r="O15" s="227">
        <v>30</v>
      </c>
      <c r="P15" s="229"/>
      <c r="Q15" s="227">
        <v>5</v>
      </c>
      <c r="S15" s="230">
        <v>1.1200000000000001</v>
      </c>
      <c r="U15" s="224">
        <v>1098</v>
      </c>
      <c r="W15" s="232"/>
    </row>
    <row r="16" spans="1:23" ht="9.6" customHeight="1" x14ac:dyDescent="0.25">
      <c r="A16" s="222" t="s">
        <v>726</v>
      </c>
      <c r="C16" s="223" t="s">
        <v>91</v>
      </c>
      <c r="E16" s="224">
        <v>6502</v>
      </c>
      <c r="F16" s="224"/>
      <c r="G16" s="225">
        <v>6.7</v>
      </c>
      <c r="I16" s="171">
        <f t="shared" si="0"/>
        <v>970.44776119402979</v>
      </c>
      <c r="K16" s="227">
        <v>5.2</v>
      </c>
      <c r="L16" s="228"/>
      <c r="M16" s="224">
        <v>911.64</v>
      </c>
      <c r="N16" s="191"/>
      <c r="O16" s="227">
        <v>3</v>
      </c>
      <c r="P16" s="229"/>
      <c r="Q16" s="227">
        <v>8</v>
      </c>
      <c r="S16" s="230">
        <v>1.21</v>
      </c>
      <c r="U16" s="224">
        <v>327</v>
      </c>
      <c r="W16" s="232"/>
    </row>
    <row r="17" spans="1:23" ht="9.6" customHeight="1" x14ac:dyDescent="0.25">
      <c r="A17" s="222" t="s">
        <v>727</v>
      </c>
      <c r="C17" s="223" t="s">
        <v>92</v>
      </c>
      <c r="E17" s="224">
        <v>49071</v>
      </c>
      <c r="F17" s="224"/>
      <c r="G17" s="225">
        <v>10.24</v>
      </c>
      <c r="I17" s="171">
        <f t="shared" si="0"/>
        <v>4792.08984375</v>
      </c>
      <c r="K17" s="227">
        <v>3.6</v>
      </c>
      <c r="L17" s="228"/>
      <c r="M17" s="224">
        <v>4147.3100000000004</v>
      </c>
      <c r="N17" s="191"/>
      <c r="O17" s="227">
        <v>107</v>
      </c>
      <c r="P17" s="229"/>
      <c r="Q17" s="227">
        <v>41</v>
      </c>
      <c r="S17" s="230">
        <v>0.95</v>
      </c>
      <c r="U17" s="224">
        <v>5954</v>
      </c>
      <c r="W17" s="232"/>
    </row>
    <row r="18" spans="1:23" ht="9.6" customHeight="1" x14ac:dyDescent="0.25">
      <c r="A18" s="222" t="s">
        <v>728</v>
      </c>
      <c r="C18" s="223" t="s">
        <v>93</v>
      </c>
      <c r="E18" s="224">
        <v>240485</v>
      </c>
      <c r="F18" s="224"/>
      <c r="G18" s="225">
        <v>340.8</v>
      </c>
      <c r="I18" s="171">
        <f t="shared" si="0"/>
        <v>705.64847417840372</v>
      </c>
      <c r="K18" s="227">
        <v>4.2</v>
      </c>
      <c r="L18" s="228"/>
      <c r="M18" s="224">
        <v>39167.18</v>
      </c>
      <c r="N18" s="191"/>
      <c r="O18" s="227">
        <v>70</v>
      </c>
      <c r="P18" s="229"/>
      <c r="Q18" s="227">
        <v>75</v>
      </c>
      <c r="S18" s="230">
        <v>1.04</v>
      </c>
      <c r="U18" s="224">
        <v>24261</v>
      </c>
      <c r="W18" s="232"/>
    </row>
    <row r="19" spans="1:23" ht="9.6" customHeight="1" x14ac:dyDescent="0.25">
      <c r="A19" s="222"/>
      <c r="C19" s="223"/>
      <c r="E19" s="224"/>
      <c r="F19" s="224"/>
      <c r="G19" s="225"/>
      <c r="I19" s="171"/>
      <c r="K19" s="227"/>
      <c r="L19" s="228"/>
      <c r="M19" s="224"/>
      <c r="N19" s="191"/>
      <c r="O19" s="227"/>
      <c r="P19" s="229"/>
      <c r="Q19" s="227"/>
      <c r="S19" s="230"/>
      <c r="U19" s="224"/>
      <c r="W19" s="232"/>
    </row>
    <row r="20" spans="1:23" ht="9.6" customHeight="1" x14ac:dyDescent="0.25">
      <c r="A20" s="222" t="s">
        <v>729</v>
      </c>
      <c r="C20" s="223" t="s">
        <v>94</v>
      </c>
      <c r="E20" s="224">
        <v>17312</v>
      </c>
      <c r="F20" s="224"/>
      <c r="G20" s="225">
        <v>7.52</v>
      </c>
      <c r="I20" s="171">
        <f t="shared" si="0"/>
        <v>2302.127659574468</v>
      </c>
      <c r="K20" s="227">
        <v>4</v>
      </c>
      <c r="L20" s="228"/>
      <c r="M20" s="224">
        <v>2778.15</v>
      </c>
      <c r="N20" s="191"/>
      <c r="O20" s="227">
        <v>83</v>
      </c>
      <c r="P20" s="229"/>
      <c r="Q20" s="227">
        <v>28</v>
      </c>
      <c r="S20" s="230">
        <v>1.1399999999999999</v>
      </c>
      <c r="U20" s="224">
        <v>1625</v>
      </c>
      <c r="W20" s="232"/>
    </row>
    <row r="21" spans="1:23" ht="9.6" customHeight="1" x14ac:dyDescent="0.25">
      <c r="A21" s="222" t="s">
        <v>730</v>
      </c>
      <c r="C21" s="223" t="s">
        <v>95</v>
      </c>
      <c r="E21" s="224">
        <v>5965</v>
      </c>
      <c r="F21" s="224"/>
      <c r="G21" s="225">
        <v>5.47</v>
      </c>
      <c r="I21" s="171">
        <f t="shared" si="0"/>
        <v>1090.493601462523</v>
      </c>
      <c r="K21" s="227">
        <v>5.7</v>
      </c>
      <c r="L21" s="228"/>
      <c r="M21" s="224">
        <v>957.79</v>
      </c>
      <c r="N21" s="191"/>
      <c r="O21" s="227">
        <v>45</v>
      </c>
      <c r="P21" s="229"/>
      <c r="Q21" s="227">
        <v>10</v>
      </c>
      <c r="S21" s="230">
        <v>0.75</v>
      </c>
      <c r="U21" s="224">
        <v>287</v>
      </c>
      <c r="W21" s="232"/>
    </row>
    <row r="22" spans="1:23" ht="9.6" customHeight="1" x14ac:dyDescent="0.25">
      <c r="A22" s="222" t="s">
        <v>731</v>
      </c>
      <c r="C22" s="223" t="s">
        <v>96</v>
      </c>
      <c r="E22" s="224">
        <v>41967</v>
      </c>
      <c r="F22" s="224"/>
      <c r="G22" s="225">
        <v>42.93</v>
      </c>
      <c r="I22" s="171">
        <f t="shared" si="0"/>
        <v>977.56813417190779</v>
      </c>
      <c r="K22" s="227">
        <v>6.5</v>
      </c>
      <c r="L22" s="228"/>
      <c r="M22" s="224">
        <v>5614.32</v>
      </c>
      <c r="N22" s="191"/>
      <c r="O22" s="227">
        <v>13</v>
      </c>
      <c r="P22" s="229"/>
      <c r="Q22" s="227">
        <v>18</v>
      </c>
      <c r="S22" s="230">
        <v>0.73</v>
      </c>
      <c r="U22" s="224">
        <v>2235</v>
      </c>
      <c r="W22" s="232"/>
    </row>
    <row r="23" spans="1:23" ht="9.6" customHeight="1" x14ac:dyDescent="0.25">
      <c r="A23" s="222" t="s">
        <v>732</v>
      </c>
      <c r="C23" s="223" t="s">
        <v>97</v>
      </c>
      <c r="E23" s="224">
        <v>5983</v>
      </c>
      <c r="F23" s="224"/>
      <c r="G23" s="225">
        <v>6.89</v>
      </c>
      <c r="I23" s="171">
        <f t="shared" si="0"/>
        <v>868.35994194484761</v>
      </c>
      <c r="K23" s="227">
        <v>5.4</v>
      </c>
      <c r="L23" s="228"/>
      <c r="M23" s="224">
        <v>1053.29</v>
      </c>
      <c r="N23" s="191"/>
      <c r="O23" s="227">
        <v>14</v>
      </c>
      <c r="P23" s="229"/>
      <c r="Q23" s="227">
        <v>1</v>
      </c>
      <c r="S23" s="230">
        <v>0.9</v>
      </c>
      <c r="T23" s="234"/>
      <c r="U23" s="224">
        <v>345</v>
      </c>
      <c r="W23" s="232"/>
    </row>
    <row r="24" spans="1:23" ht="9.6" customHeight="1" x14ac:dyDescent="0.25">
      <c r="A24" s="222" t="s">
        <v>733</v>
      </c>
      <c r="C24" s="223" t="s">
        <v>98</v>
      </c>
      <c r="E24" s="224">
        <v>23257</v>
      </c>
      <c r="F24" s="224"/>
      <c r="G24" s="225">
        <v>6.24</v>
      </c>
      <c r="I24" s="171">
        <f t="shared" si="0"/>
        <v>3727.083333333333</v>
      </c>
      <c r="K24" s="227">
        <v>3</v>
      </c>
      <c r="L24" s="228"/>
      <c r="M24" s="224">
        <v>3074.29</v>
      </c>
      <c r="N24" s="191"/>
      <c r="O24" s="227">
        <v>129</v>
      </c>
      <c r="P24" s="229"/>
      <c r="Q24" s="227">
        <v>126</v>
      </c>
      <c r="S24" s="230">
        <v>1.0620000000000001</v>
      </c>
      <c r="U24" s="224">
        <v>5861</v>
      </c>
      <c r="W24" s="232"/>
    </row>
    <row r="25" spans="1:23" ht="9.6" customHeight="1" x14ac:dyDescent="0.25">
      <c r="A25" s="222"/>
      <c r="C25" s="223"/>
      <c r="E25" s="224"/>
      <c r="F25" s="224"/>
      <c r="G25" s="225"/>
      <c r="I25" s="171"/>
      <c r="K25" s="227"/>
      <c r="L25" s="228"/>
      <c r="M25" s="224"/>
      <c r="N25" s="191"/>
      <c r="O25" s="227"/>
      <c r="P25" s="229"/>
      <c r="Q25" s="227"/>
      <c r="S25" s="230"/>
      <c r="U25" s="224"/>
      <c r="W25" s="232"/>
    </row>
    <row r="26" spans="1:23" ht="9.6" customHeight="1" x14ac:dyDescent="0.25">
      <c r="A26" s="222" t="s">
        <v>734</v>
      </c>
      <c r="C26" s="223" t="s">
        <v>99</v>
      </c>
      <c r="E26" s="224">
        <v>14123</v>
      </c>
      <c r="F26" s="224"/>
      <c r="G26" s="225">
        <v>2</v>
      </c>
      <c r="I26" s="171">
        <f t="shared" si="0"/>
        <v>7061.5</v>
      </c>
      <c r="K26" s="227">
        <v>2.9</v>
      </c>
      <c r="L26" s="228"/>
      <c r="M26" s="224">
        <v>2608.4699999999998</v>
      </c>
      <c r="N26" s="191"/>
      <c r="O26" s="227">
        <v>132</v>
      </c>
      <c r="P26" s="229"/>
      <c r="Q26" s="227">
        <v>132</v>
      </c>
      <c r="S26" s="230">
        <v>1.3149999999999999</v>
      </c>
      <c r="U26" s="224">
        <v>4008</v>
      </c>
      <c r="W26" s="232"/>
    </row>
    <row r="27" spans="1:23" ht="9.6" customHeight="1" x14ac:dyDescent="0.25">
      <c r="A27" s="222" t="s">
        <v>295</v>
      </c>
      <c r="C27" s="223" t="s">
        <v>100</v>
      </c>
      <c r="E27" s="224">
        <v>8597</v>
      </c>
      <c r="F27" s="224"/>
      <c r="G27" s="225">
        <v>8.2100000000000009</v>
      </c>
      <c r="I27" s="171">
        <f t="shared" si="0"/>
        <v>1047.1376370280145</v>
      </c>
      <c r="K27" s="227">
        <v>5.6</v>
      </c>
      <c r="L27" s="228"/>
      <c r="M27" s="224">
        <v>1059.6600000000001</v>
      </c>
      <c r="N27" s="191"/>
      <c r="O27" s="227">
        <v>18</v>
      </c>
      <c r="P27" s="229"/>
      <c r="Q27" s="227">
        <v>3</v>
      </c>
      <c r="S27" s="230">
        <v>0.99</v>
      </c>
      <c r="U27" s="224">
        <v>550</v>
      </c>
      <c r="W27" s="232"/>
    </row>
    <row r="28" spans="1:23" ht="9.6" customHeight="1" x14ac:dyDescent="0.25">
      <c r="A28" s="222" t="s">
        <v>294</v>
      </c>
      <c r="C28" s="223" t="s">
        <v>101</v>
      </c>
      <c r="E28" s="224">
        <v>27025</v>
      </c>
      <c r="F28" s="224"/>
      <c r="G28" s="225">
        <v>10.44</v>
      </c>
      <c r="I28" s="171">
        <f t="shared" si="0"/>
        <v>2588.6015325670501</v>
      </c>
      <c r="K28" s="227">
        <v>4.5</v>
      </c>
      <c r="L28" s="228"/>
      <c r="M28" s="224">
        <v>3344.12</v>
      </c>
      <c r="N28" s="191"/>
      <c r="O28" s="227">
        <v>113</v>
      </c>
      <c r="P28" s="229"/>
      <c r="Q28" s="227">
        <v>66</v>
      </c>
      <c r="S28" s="230">
        <v>0.77</v>
      </c>
      <c r="U28" s="224">
        <v>3923</v>
      </c>
      <c r="W28" s="232"/>
    </row>
    <row r="29" spans="1:23" ht="9.6" customHeight="1" x14ac:dyDescent="0.25">
      <c r="A29" s="222" t="s">
        <v>293</v>
      </c>
      <c r="C29" s="223" t="s">
        <v>102</v>
      </c>
      <c r="E29" s="224">
        <v>6829</v>
      </c>
      <c r="F29" s="224"/>
      <c r="G29" s="225">
        <v>8.24</v>
      </c>
      <c r="I29" s="171">
        <f t="shared" si="0"/>
        <v>828.76213592233012</v>
      </c>
      <c r="K29" s="227">
        <v>4.9000000000000004</v>
      </c>
      <c r="L29" s="228"/>
      <c r="M29" s="224">
        <v>1245.45</v>
      </c>
      <c r="N29" s="191"/>
      <c r="O29" s="227">
        <v>36</v>
      </c>
      <c r="P29" s="229"/>
      <c r="Q29" s="227">
        <v>7</v>
      </c>
      <c r="S29" s="230">
        <v>0.73</v>
      </c>
      <c r="U29" s="224">
        <v>443</v>
      </c>
      <c r="W29" s="232"/>
    </row>
    <row r="30" spans="1:23" ht="9.6" customHeight="1" x14ac:dyDescent="0.25">
      <c r="A30" s="222" t="s">
        <v>292</v>
      </c>
      <c r="C30" s="223" t="s">
        <v>103</v>
      </c>
      <c r="E30" s="224">
        <v>137492</v>
      </c>
      <c r="F30" s="224"/>
      <c r="G30" s="225">
        <v>51.41</v>
      </c>
      <c r="I30" s="171">
        <f t="shared" si="0"/>
        <v>2674.4213188095705</v>
      </c>
      <c r="K30" s="227">
        <v>5.0999999999999996</v>
      </c>
      <c r="L30" s="228"/>
      <c r="M30" s="224">
        <v>19403.16</v>
      </c>
      <c r="N30" s="191"/>
      <c r="O30" s="227">
        <v>25</v>
      </c>
      <c r="P30" s="229"/>
      <c r="Q30" s="227">
        <v>15</v>
      </c>
      <c r="S30" s="230">
        <v>1.24</v>
      </c>
      <c r="U30" s="224">
        <v>10531</v>
      </c>
      <c r="W30" s="232"/>
    </row>
    <row r="31" spans="1:23" ht="9.6" customHeight="1" x14ac:dyDescent="0.25">
      <c r="A31" s="222"/>
      <c r="C31" s="223"/>
      <c r="E31" s="224"/>
      <c r="F31" s="224"/>
      <c r="G31" s="225"/>
      <c r="I31" s="171"/>
      <c r="K31" s="227"/>
      <c r="L31" s="228"/>
      <c r="M31" s="224"/>
      <c r="N31" s="191"/>
      <c r="O31" s="227"/>
      <c r="P31" s="229"/>
      <c r="Q31" s="227"/>
      <c r="S31" s="230"/>
      <c r="U31" s="224"/>
      <c r="W31" s="232"/>
    </row>
    <row r="32" spans="1:23" ht="9.6" customHeight="1" x14ac:dyDescent="0.25">
      <c r="A32" s="222" t="s">
        <v>291</v>
      </c>
      <c r="C32" s="223" t="s">
        <v>104</v>
      </c>
      <c r="E32" s="224">
        <v>54224</v>
      </c>
      <c r="F32" s="224"/>
      <c r="G32" s="225">
        <v>17.420000000000002</v>
      </c>
      <c r="I32" s="171">
        <f t="shared" si="0"/>
        <v>3112.7439724454648</v>
      </c>
      <c r="K32" s="227">
        <v>5.2</v>
      </c>
      <c r="L32" s="228"/>
      <c r="M32" s="224">
        <v>5759.88</v>
      </c>
      <c r="N32" s="191"/>
      <c r="O32" s="227">
        <v>16</v>
      </c>
      <c r="P32" s="229"/>
      <c r="Q32" s="227">
        <v>19</v>
      </c>
      <c r="S32" s="230">
        <v>0.78</v>
      </c>
      <c r="U32" s="224">
        <v>4047</v>
      </c>
      <c r="W32" s="232"/>
    </row>
    <row r="33" spans="1:23" ht="9.6" customHeight="1" x14ac:dyDescent="0.25">
      <c r="A33" s="222" t="s">
        <v>290</v>
      </c>
      <c r="C33" s="223" t="s">
        <v>105</v>
      </c>
      <c r="E33" s="224">
        <v>22901</v>
      </c>
      <c r="F33" s="224"/>
      <c r="G33" s="225">
        <v>10.28</v>
      </c>
      <c r="I33" s="171">
        <f t="shared" si="0"/>
        <v>2227.7237354085605</v>
      </c>
      <c r="K33" s="227">
        <v>6.1</v>
      </c>
      <c r="L33" s="228"/>
      <c r="M33" s="224">
        <v>3961.98</v>
      </c>
      <c r="N33" s="191"/>
      <c r="O33" s="227">
        <v>10</v>
      </c>
      <c r="P33" s="229"/>
      <c r="Q33" s="227">
        <v>2</v>
      </c>
      <c r="S33" s="230">
        <v>1.1299999999999999</v>
      </c>
      <c r="U33" s="224">
        <v>1336</v>
      </c>
      <c r="W33" s="232"/>
    </row>
    <row r="34" spans="1:23" ht="9.6" customHeight="1" x14ac:dyDescent="0.25">
      <c r="A34" s="222" t="s">
        <v>260</v>
      </c>
      <c r="C34" s="223" t="s">
        <v>106</v>
      </c>
      <c r="E34" s="224">
        <v>7301</v>
      </c>
      <c r="F34" s="224"/>
      <c r="G34" s="225">
        <v>2.5</v>
      </c>
      <c r="I34" s="171">
        <f t="shared" si="0"/>
        <v>2920.4</v>
      </c>
      <c r="K34" s="227">
        <v>7.2</v>
      </c>
      <c r="L34" s="228"/>
      <c r="M34" s="224">
        <v>671.25</v>
      </c>
      <c r="N34" s="191"/>
      <c r="O34" s="227">
        <v>26</v>
      </c>
      <c r="P34" s="229"/>
      <c r="Q34" s="227">
        <v>20</v>
      </c>
      <c r="S34" s="230">
        <v>1.0900000000000001</v>
      </c>
      <c r="U34" s="224">
        <v>520</v>
      </c>
      <c r="W34" s="232"/>
    </row>
    <row r="35" spans="1:23" ht="9.6" customHeight="1" x14ac:dyDescent="0.25">
      <c r="A35" s="222" t="s">
        <v>259</v>
      </c>
      <c r="C35" s="223" t="s">
        <v>107</v>
      </c>
      <c r="E35" s="224">
        <v>79531</v>
      </c>
      <c r="F35" s="224"/>
      <c r="G35" s="225">
        <v>49.13</v>
      </c>
      <c r="I35" s="171">
        <f t="shared" si="0"/>
        <v>1618.7868919193975</v>
      </c>
      <c r="K35" s="227">
        <v>5.8</v>
      </c>
      <c r="L35" s="228"/>
      <c r="M35" s="224">
        <v>8018.05</v>
      </c>
      <c r="N35" s="191"/>
      <c r="O35" s="227">
        <v>24</v>
      </c>
      <c r="P35" s="229"/>
      <c r="Q35" s="227">
        <v>9</v>
      </c>
      <c r="S35" s="230">
        <v>1.1100000000000001</v>
      </c>
      <c r="U35" s="224">
        <v>5193</v>
      </c>
      <c r="W35" s="232"/>
    </row>
    <row r="36" spans="1:23" ht="9.6" customHeight="1" x14ac:dyDescent="0.25">
      <c r="A36" s="222" t="s">
        <v>735</v>
      </c>
      <c r="C36" s="223" t="s">
        <v>108</v>
      </c>
      <c r="E36" s="224">
        <v>41616</v>
      </c>
      <c r="F36" s="224"/>
      <c r="G36" s="225">
        <v>9.8800000000000008</v>
      </c>
      <c r="I36" s="171">
        <f t="shared" si="0"/>
        <v>4212.1457489878539</v>
      </c>
      <c r="K36" s="227">
        <v>3.4</v>
      </c>
      <c r="L36" s="228"/>
      <c r="M36" s="224">
        <v>7333.4</v>
      </c>
      <c r="N36" s="191"/>
      <c r="O36" s="227">
        <v>89</v>
      </c>
      <c r="P36" s="229"/>
      <c r="Q36" s="227">
        <v>72</v>
      </c>
      <c r="S36" s="230">
        <v>1.22</v>
      </c>
      <c r="U36" s="224">
        <v>4808</v>
      </c>
      <c r="W36" s="232"/>
    </row>
    <row r="37" spans="1:23" ht="9.6" customHeight="1" x14ac:dyDescent="0.25">
      <c r="A37" s="222"/>
      <c r="C37" s="223"/>
      <c r="E37" s="224"/>
      <c r="F37" s="224"/>
      <c r="G37" s="225"/>
      <c r="I37" s="171"/>
      <c r="K37" s="227"/>
      <c r="L37" s="228"/>
      <c r="M37" s="224"/>
      <c r="N37" s="191"/>
      <c r="O37" s="227"/>
      <c r="P37" s="229"/>
      <c r="Q37" s="227"/>
      <c r="S37" s="230"/>
      <c r="U37" s="224"/>
      <c r="W37" s="232"/>
    </row>
    <row r="38" spans="1:23" ht="9.6" customHeight="1" x14ac:dyDescent="0.25">
      <c r="A38" s="222" t="s">
        <v>736</v>
      </c>
      <c r="C38" s="223" t="s">
        <v>109</v>
      </c>
      <c r="E38" s="224">
        <v>15802</v>
      </c>
      <c r="F38" s="224"/>
      <c r="G38" s="225">
        <v>2.5299999999999998</v>
      </c>
      <c r="I38" s="171">
        <f t="shared" si="0"/>
        <v>6245.849802371542</v>
      </c>
      <c r="K38" s="227">
        <v>3.4</v>
      </c>
      <c r="L38" s="228"/>
      <c r="M38" s="224">
        <v>3447.66</v>
      </c>
      <c r="N38" s="191"/>
      <c r="O38" s="227">
        <v>60</v>
      </c>
      <c r="P38" s="229"/>
      <c r="Q38" s="227">
        <v>55</v>
      </c>
      <c r="S38" s="230">
        <v>1.55</v>
      </c>
      <c r="U38" s="224">
        <v>1472</v>
      </c>
      <c r="W38" s="232"/>
    </row>
    <row r="39" spans="1:23" ht="9.6" customHeight="1" x14ac:dyDescent="0.25">
      <c r="A39" s="222" t="s">
        <v>315</v>
      </c>
      <c r="C39" s="223" t="s">
        <v>110</v>
      </c>
      <c r="E39" s="224">
        <v>13544</v>
      </c>
      <c r="F39" s="224"/>
      <c r="G39" s="225">
        <v>10.96</v>
      </c>
      <c r="I39" s="171">
        <f t="shared" si="0"/>
        <v>1235.7664233576641</v>
      </c>
      <c r="K39" s="227">
        <v>7.3</v>
      </c>
      <c r="L39" s="228"/>
      <c r="M39" s="224">
        <v>1909.54</v>
      </c>
      <c r="N39" s="191"/>
      <c r="O39" s="227">
        <v>8</v>
      </c>
      <c r="P39" s="229"/>
      <c r="Q39" s="227">
        <v>6</v>
      </c>
      <c r="S39" s="230">
        <v>1.0620000000000001</v>
      </c>
      <c r="U39" s="224">
        <v>639</v>
      </c>
      <c r="W39" s="232"/>
    </row>
    <row r="40" spans="1:23" ht="9.6" customHeight="1" x14ac:dyDescent="0.25">
      <c r="A40" s="222" t="s">
        <v>316</v>
      </c>
      <c r="C40" s="223" t="s">
        <v>111</v>
      </c>
      <c r="E40" s="224">
        <v>183218</v>
      </c>
      <c r="F40" s="224"/>
      <c r="G40" s="225">
        <v>68.709999999999994</v>
      </c>
      <c r="I40" s="171">
        <f t="shared" si="0"/>
        <v>2666.5405326735558</v>
      </c>
      <c r="K40" s="227">
        <v>4.8</v>
      </c>
      <c r="L40" s="228"/>
      <c r="M40" s="224">
        <v>26947.33</v>
      </c>
      <c r="N40" s="191"/>
      <c r="O40" s="227">
        <v>29</v>
      </c>
      <c r="P40" s="229"/>
      <c r="Q40" s="227">
        <v>16</v>
      </c>
      <c r="S40" s="230">
        <v>1.22</v>
      </c>
      <c r="U40" s="224">
        <v>14642</v>
      </c>
      <c r="W40" s="232"/>
    </row>
    <row r="41" spans="1:23" ht="9.6" customHeight="1" x14ac:dyDescent="0.25">
      <c r="A41" s="222" t="s">
        <v>317</v>
      </c>
      <c r="C41" s="223" t="s">
        <v>112</v>
      </c>
      <c r="E41" s="224">
        <v>247087</v>
      </c>
      <c r="F41" s="224"/>
      <c r="G41" s="225">
        <v>54.12</v>
      </c>
      <c r="I41" s="171">
        <f t="shared" si="0"/>
        <v>4565.5395417590544</v>
      </c>
      <c r="K41" s="227">
        <v>5</v>
      </c>
      <c r="L41" s="228"/>
      <c r="M41" s="224">
        <v>28804.639999999999</v>
      </c>
      <c r="N41" s="191"/>
      <c r="O41" s="227">
        <v>20</v>
      </c>
      <c r="P41" s="229"/>
      <c r="Q41" s="227">
        <v>14</v>
      </c>
      <c r="S41" s="230">
        <v>1.1499999999999999</v>
      </c>
      <c r="U41" s="224">
        <v>18927</v>
      </c>
      <c r="W41" s="232"/>
    </row>
    <row r="42" spans="1:23" ht="9.6" customHeight="1" x14ac:dyDescent="0.25">
      <c r="A42" s="222" t="s">
        <v>318</v>
      </c>
      <c r="C42" s="223" t="s">
        <v>113</v>
      </c>
      <c r="E42" s="224">
        <v>3857</v>
      </c>
      <c r="F42" s="224"/>
      <c r="G42" s="225">
        <v>7.48</v>
      </c>
      <c r="I42" s="171">
        <f t="shared" si="0"/>
        <v>515.64171122994651</v>
      </c>
      <c r="K42" s="227">
        <v>5.9</v>
      </c>
      <c r="L42" s="228"/>
      <c r="M42" s="224">
        <v>763.93</v>
      </c>
      <c r="N42" s="191"/>
      <c r="O42" s="227">
        <v>51</v>
      </c>
      <c r="P42" s="229"/>
      <c r="Q42" s="227">
        <v>12</v>
      </c>
      <c r="S42" s="230">
        <v>0.9</v>
      </c>
      <c r="U42" s="224">
        <v>233</v>
      </c>
      <c r="W42" s="232"/>
    </row>
    <row r="43" spans="1:23" ht="9.6" customHeight="1" x14ac:dyDescent="0.25">
      <c r="A43" s="222"/>
      <c r="C43" s="223"/>
      <c r="E43" s="224"/>
      <c r="F43" s="224"/>
      <c r="G43" s="225"/>
      <c r="I43" s="171"/>
      <c r="K43" s="227"/>
      <c r="L43" s="228"/>
      <c r="M43" s="224"/>
      <c r="N43" s="191"/>
      <c r="O43" s="227"/>
      <c r="P43" s="229"/>
      <c r="Q43" s="227"/>
      <c r="S43" s="230"/>
      <c r="U43" s="224"/>
      <c r="W43" s="232"/>
    </row>
    <row r="44" spans="1:23" ht="9.6" customHeight="1" x14ac:dyDescent="0.25">
      <c r="A44" s="222" t="s">
        <v>737</v>
      </c>
      <c r="C44" s="223" t="s">
        <v>114</v>
      </c>
      <c r="E44" s="224">
        <v>32018</v>
      </c>
      <c r="F44" s="224"/>
      <c r="G44" s="225">
        <v>22.93</v>
      </c>
      <c r="I44" s="171">
        <f t="shared" si="0"/>
        <v>1396.3366768425644</v>
      </c>
      <c r="K44" s="227">
        <v>7</v>
      </c>
      <c r="L44" s="228"/>
      <c r="M44" s="224">
        <v>3850.73</v>
      </c>
      <c r="N44" s="191"/>
      <c r="O44" s="227">
        <v>4</v>
      </c>
      <c r="P44" s="229"/>
      <c r="Q44" s="227">
        <v>4</v>
      </c>
      <c r="S44" s="230">
        <v>1.35</v>
      </c>
      <c r="U44" s="224">
        <v>1878</v>
      </c>
      <c r="W44" s="232"/>
    </row>
    <row r="45" spans="1:23" ht="9.6" customHeight="1" x14ac:dyDescent="0.25">
      <c r="A45" s="222" t="s">
        <v>738</v>
      </c>
      <c r="C45" s="223" t="s">
        <v>115</v>
      </c>
      <c r="E45" s="224">
        <v>12287</v>
      </c>
      <c r="F45" s="224"/>
      <c r="G45" s="225">
        <v>15.32</v>
      </c>
      <c r="I45" s="171">
        <f t="shared" si="0"/>
        <v>802.023498694517</v>
      </c>
      <c r="K45" s="227">
        <v>3.8</v>
      </c>
      <c r="L45" s="228"/>
      <c r="M45" s="224">
        <v>2051.29</v>
      </c>
      <c r="N45" s="191"/>
      <c r="O45" s="227">
        <v>100</v>
      </c>
      <c r="P45" s="229"/>
      <c r="Q45" s="227">
        <v>109</v>
      </c>
      <c r="S45" s="230">
        <v>1.07</v>
      </c>
      <c r="U45" s="224">
        <v>1520</v>
      </c>
      <c r="W45" s="232"/>
    </row>
    <row r="46" spans="1:23" ht="9.6" customHeight="1" x14ac:dyDescent="0.25">
      <c r="A46" s="222" t="s">
        <v>343</v>
      </c>
      <c r="C46" s="223" t="s">
        <v>116</v>
      </c>
      <c r="E46" s="224">
        <v>96179</v>
      </c>
      <c r="F46" s="224"/>
      <c r="G46" s="225">
        <v>33.65</v>
      </c>
      <c r="I46" s="171">
        <f t="shared" si="0"/>
        <v>2858.2169390787521</v>
      </c>
      <c r="K46" s="227">
        <v>5.7</v>
      </c>
      <c r="L46" s="228"/>
      <c r="M46" s="224">
        <v>13635.91</v>
      </c>
      <c r="N46" s="191"/>
      <c r="O46" s="227">
        <v>15</v>
      </c>
      <c r="P46" s="229"/>
      <c r="Q46" s="227">
        <v>13</v>
      </c>
      <c r="S46" s="230">
        <v>1.3</v>
      </c>
      <c r="U46" s="224">
        <v>7144</v>
      </c>
      <c r="W46" s="232"/>
    </row>
    <row r="47" spans="1:23" ht="9.6" customHeight="1" x14ac:dyDescent="0.25">
      <c r="A47" s="222" t="s">
        <v>344</v>
      </c>
      <c r="C47" s="223" t="s">
        <v>117</v>
      </c>
      <c r="E47" s="224">
        <v>17228</v>
      </c>
      <c r="F47" s="224"/>
      <c r="G47" s="225">
        <v>9.8699999999999992</v>
      </c>
      <c r="I47" s="171">
        <f t="shared" si="0"/>
        <v>1745.4913880445797</v>
      </c>
      <c r="K47" s="227">
        <v>5.7</v>
      </c>
      <c r="L47" s="228"/>
      <c r="M47" s="224">
        <v>1579.15</v>
      </c>
      <c r="N47" s="191"/>
      <c r="O47" s="227">
        <v>1</v>
      </c>
      <c r="P47" s="229"/>
      <c r="Q47" s="227">
        <v>11</v>
      </c>
      <c r="S47" s="230">
        <v>0.76</v>
      </c>
      <c r="U47" s="224">
        <v>810</v>
      </c>
      <c r="W47" s="232"/>
    </row>
    <row r="48" spans="1:23" ht="9.6" customHeight="1" x14ac:dyDescent="0.25">
      <c r="A48" s="222" t="s">
        <v>346</v>
      </c>
      <c r="C48" s="223" t="s">
        <v>118</v>
      </c>
      <c r="E48" s="224">
        <v>221679</v>
      </c>
      <c r="F48" s="224"/>
      <c r="G48" s="225">
        <v>59.81</v>
      </c>
      <c r="I48" s="171">
        <f t="shared" si="0"/>
        <v>3706.3868918241096</v>
      </c>
      <c r="K48" s="227">
        <v>4.4000000000000004</v>
      </c>
      <c r="L48" s="228"/>
      <c r="M48" s="224">
        <v>22815.16</v>
      </c>
      <c r="N48" s="191"/>
      <c r="O48" s="227">
        <v>66</v>
      </c>
      <c r="P48" s="229"/>
      <c r="Q48" s="227">
        <v>27</v>
      </c>
      <c r="S48" s="230">
        <v>1.2</v>
      </c>
      <c r="U48" s="224">
        <v>20882</v>
      </c>
      <c r="W48" s="232"/>
    </row>
    <row r="49" spans="1:23" ht="9.6" customHeight="1" x14ac:dyDescent="0.25">
      <c r="A49" s="222"/>
      <c r="C49" s="223"/>
      <c r="E49" s="224"/>
      <c r="F49" s="224"/>
      <c r="G49" s="225"/>
      <c r="I49" s="171"/>
      <c r="K49" s="227"/>
      <c r="L49" s="228"/>
      <c r="M49" s="224"/>
      <c r="N49" s="191"/>
      <c r="O49" s="227"/>
      <c r="P49" s="229"/>
      <c r="Q49" s="227"/>
      <c r="S49" s="230"/>
      <c r="U49" s="224"/>
      <c r="W49" s="232"/>
    </row>
    <row r="50" spans="1:23" ht="9.6" customHeight="1" x14ac:dyDescent="0.25">
      <c r="A50" s="222" t="s">
        <v>347</v>
      </c>
      <c r="C50" s="223" t="s">
        <v>119</v>
      </c>
      <c r="E50" s="224">
        <v>99644</v>
      </c>
      <c r="F50" s="224"/>
      <c r="G50" s="225">
        <v>42.56</v>
      </c>
      <c r="I50" s="171">
        <f t="shared" si="0"/>
        <v>2341.2593984962405</v>
      </c>
      <c r="K50" s="227">
        <v>4.5</v>
      </c>
      <c r="L50" s="228"/>
      <c r="M50" s="224">
        <v>12831.38</v>
      </c>
      <c r="N50" s="191"/>
      <c r="O50" s="227">
        <v>40</v>
      </c>
      <c r="P50" s="229"/>
      <c r="Q50" s="227">
        <v>17</v>
      </c>
      <c r="S50" s="230">
        <v>1.22</v>
      </c>
      <c r="U50" s="224">
        <v>6943</v>
      </c>
      <c r="W50" s="232"/>
    </row>
    <row r="51" spans="1:23" ht="9.6" customHeight="1" x14ac:dyDescent="0.25">
      <c r="A51" s="222" t="s">
        <v>349</v>
      </c>
      <c r="C51" s="223" t="s">
        <v>120</v>
      </c>
      <c r="E51" s="224">
        <v>25476</v>
      </c>
      <c r="F51" s="224"/>
      <c r="G51" s="225">
        <v>14.44</v>
      </c>
      <c r="I51" s="171">
        <f t="shared" si="0"/>
        <v>1764.2659279778393</v>
      </c>
      <c r="K51" s="227">
        <v>4.0999999999999996</v>
      </c>
      <c r="L51" s="228"/>
      <c r="M51" s="224">
        <v>3781.71</v>
      </c>
      <c r="N51" s="191"/>
      <c r="O51" s="227">
        <v>62</v>
      </c>
      <c r="P51" s="229"/>
      <c r="Q51" s="227">
        <v>23</v>
      </c>
      <c r="S51" s="230">
        <v>1.18</v>
      </c>
      <c r="U51" s="224">
        <v>2091</v>
      </c>
      <c r="W51" s="232"/>
    </row>
    <row r="52" spans="1:23" ht="9.6" customHeight="1" x14ac:dyDescent="0.25">
      <c r="A52" s="222" t="s">
        <v>350</v>
      </c>
      <c r="C52" s="223" t="s">
        <v>121</v>
      </c>
      <c r="E52" s="224">
        <v>24453</v>
      </c>
      <c r="F52" s="224"/>
      <c r="G52" s="225">
        <v>19.98</v>
      </c>
      <c r="I52" s="171">
        <f t="shared" si="0"/>
        <v>1223.8738738738739</v>
      </c>
      <c r="K52" s="227">
        <v>3.8</v>
      </c>
      <c r="L52" s="228"/>
      <c r="M52" s="224">
        <v>2527.6799999999998</v>
      </c>
      <c r="N52" s="191"/>
      <c r="O52" s="227">
        <v>39</v>
      </c>
      <c r="P52" s="229"/>
      <c r="Q52" s="227">
        <v>26</v>
      </c>
      <c r="S52" s="230">
        <v>0.95</v>
      </c>
      <c r="U52" s="224">
        <v>1806</v>
      </c>
      <c r="W52" s="232"/>
    </row>
    <row r="53" spans="1:23" ht="9.6" customHeight="1" x14ac:dyDescent="0.25">
      <c r="A53" s="222" t="s">
        <v>352</v>
      </c>
      <c r="C53" s="223" t="s">
        <v>122</v>
      </c>
      <c r="E53" s="224">
        <v>91722</v>
      </c>
      <c r="F53" s="224"/>
      <c r="G53" s="225">
        <v>400.17</v>
      </c>
      <c r="I53" s="171">
        <f t="shared" si="0"/>
        <v>229.20758677562034</v>
      </c>
      <c r="K53" s="227">
        <v>4.5</v>
      </c>
      <c r="L53" s="228"/>
      <c r="M53" s="224">
        <v>13673.09</v>
      </c>
      <c r="N53" s="191"/>
      <c r="O53" s="227">
        <v>65</v>
      </c>
      <c r="P53" s="229"/>
      <c r="Q53" s="227">
        <v>53</v>
      </c>
      <c r="S53" s="230">
        <v>1.03</v>
      </c>
      <c r="U53" s="224">
        <v>9198</v>
      </c>
      <c r="W53" s="232"/>
    </row>
    <row r="54" spans="1:23" ht="9.6" customHeight="1" x14ac:dyDescent="0.25">
      <c r="A54" s="222" t="s">
        <v>353</v>
      </c>
      <c r="C54" s="223" t="s">
        <v>123</v>
      </c>
      <c r="E54" s="224">
        <v>453628</v>
      </c>
      <c r="F54" s="224"/>
      <c r="G54" s="225">
        <v>249.02</v>
      </c>
      <c r="I54" s="171">
        <f t="shared" si="0"/>
        <v>1821.6528792868041</v>
      </c>
      <c r="K54" s="227">
        <v>3.8</v>
      </c>
      <c r="L54" s="228"/>
      <c r="M54" s="224">
        <v>67061.33</v>
      </c>
      <c r="N54" s="191"/>
      <c r="O54" s="227">
        <v>86</v>
      </c>
      <c r="P54" s="229"/>
      <c r="Q54" s="227">
        <v>78</v>
      </c>
      <c r="S54" s="230">
        <v>0.99</v>
      </c>
      <c r="U54" s="224">
        <v>53807</v>
      </c>
      <c r="W54" s="232"/>
    </row>
    <row r="55" spans="1:23" ht="9.6" customHeight="1" x14ac:dyDescent="0.25">
      <c r="A55" s="222"/>
      <c r="C55" s="223"/>
      <c r="E55" s="224"/>
      <c r="F55" s="224"/>
      <c r="G55" s="225"/>
      <c r="I55" s="171"/>
      <c r="K55" s="227"/>
      <c r="L55" s="228"/>
      <c r="M55" s="224"/>
      <c r="N55" s="191"/>
      <c r="O55" s="227"/>
      <c r="P55" s="229"/>
      <c r="Q55" s="227"/>
      <c r="S55" s="230"/>
      <c r="U55" s="224"/>
      <c r="W55" s="232"/>
    </row>
    <row r="56" spans="1:23" ht="9.6" customHeight="1" x14ac:dyDescent="0.25">
      <c r="A56" s="222" t="s">
        <v>739</v>
      </c>
      <c r="C56" s="223" t="s">
        <v>124</v>
      </c>
      <c r="E56" s="224">
        <v>21837</v>
      </c>
      <c r="F56" s="224"/>
      <c r="G56" s="225">
        <v>15.04</v>
      </c>
      <c r="I56" s="171">
        <f t="shared" si="0"/>
        <v>1451.9281914893618</v>
      </c>
      <c r="K56" s="227">
        <v>4.2</v>
      </c>
      <c r="L56" s="228"/>
      <c r="M56" s="224">
        <v>2986.65</v>
      </c>
      <c r="N56" s="191"/>
      <c r="O56" s="227">
        <v>57</v>
      </c>
      <c r="P56" s="229"/>
      <c r="Q56" s="227">
        <v>21</v>
      </c>
      <c r="S56" s="230">
        <v>0.8</v>
      </c>
      <c r="U56" s="224">
        <v>1711</v>
      </c>
      <c r="W56" s="232"/>
    </row>
    <row r="57" spans="1:23" ht="9.6" customHeight="1" x14ac:dyDescent="0.25">
      <c r="A57" s="222" t="s">
        <v>740</v>
      </c>
      <c r="C57" s="223" t="s">
        <v>125</v>
      </c>
      <c r="E57" s="224">
        <v>15429</v>
      </c>
      <c r="F57" s="224"/>
      <c r="G57" s="225">
        <v>9.02</v>
      </c>
      <c r="I57" s="171">
        <f t="shared" si="0"/>
        <v>1710.5321507760532</v>
      </c>
      <c r="K57" s="227">
        <v>6.1</v>
      </c>
      <c r="L57" s="228"/>
      <c r="M57" s="224">
        <v>1031.92</v>
      </c>
      <c r="N57" s="191"/>
      <c r="O57" s="227">
        <v>92</v>
      </c>
      <c r="P57" s="229"/>
      <c r="Q57" s="227">
        <v>49</v>
      </c>
      <c r="S57" s="230">
        <v>0.56999999999999995</v>
      </c>
      <c r="U57" s="224">
        <v>1829</v>
      </c>
      <c r="W57" s="232"/>
    </row>
    <row r="58" spans="1:23" ht="9.6" customHeight="1" x14ac:dyDescent="0.25">
      <c r="A58" s="222" t="s">
        <v>385</v>
      </c>
      <c r="C58" s="223" t="s">
        <v>126</v>
      </c>
      <c r="E58" s="224">
        <v>27531</v>
      </c>
      <c r="F58" s="224"/>
      <c r="G58" s="225">
        <v>9.23</v>
      </c>
      <c r="I58" s="171">
        <f t="shared" si="0"/>
        <v>2982.773564463705</v>
      </c>
      <c r="K58" s="227">
        <v>3.8</v>
      </c>
      <c r="L58" s="228"/>
      <c r="M58" s="224">
        <v>4253.4399999999996</v>
      </c>
      <c r="N58" s="191"/>
      <c r="O58" s="227">
        <v>93</v>
      </c>
      <c r="P58" s="229"/>
      <c r="Q58" s="227">
        <v>31</v>
      </c>
      <c r="S58" s="230">
        <v>0.91</v>
      </c>
      <c r="U58" s="224">
        <v>2932</v>
      </c>
      <c r="W58" s="232"/>
    </row>
    <row r="59" spans="1:23" ht="9.6" customHeight="1" x14ac:dyDescent="0.25">
      <c r="E59" s="235"/>
      <c r="F59" s="191"/>
      <c r="G59" s="171"/>
      <c r="I59" s="171"/>
      <c r="K59" s="236"/>
      <c r="L59" s="176"/>
      <c r="M59" s="237"/>
      <c r="N59" s="238"/>
      <c r="O59" s="227"/>
      <c r="P59" s="229"/>
      <c r="Q59" s="229"/>
      <c r="S59" s="229"/>
      <c r="U59" s="229"/>
    </row>
    <row r="60" spans="1:23" ht="13.7" customHeight="1" x14ac:dyDescent="0.25">
      <c r="E60" s="191"/>
      <c r="F60" s="191"/>
      <c r="G60" s="171"/>
      <c r="I60" s="171"/>
      <c r="K60" s="176"/>
      <c r="L60" s="176"/>
      <c r="M60" s="238"/>
      <c r="N60" s="238"/>
      <c r="O60" s="229"/>
      <c r="P60" s="229"/>
      <c r="Q60" s="229"/>
      <c r="S60" s="229"/>
      <c r="U60" s="229"/>
    </row>
    <row r="61" spans="1:23" ht="13.7" customHeight="1" x14ac:dyDescent="0.25">
      <c r="E61" s="191"/>
      <c r="F61" s="191"/>
      <c r="G61" s="171"/>
      <c r="I61" s="171"/>
      <c r="K61" s="176"/>
      <c r="L61" s="176"/>
      <c r="M61" s="238"/>
      <c r="N61" s="238"/>
      <c r="O61" s="175"/>
      <c r="Q61" s="176"/>
      <c r="S61" s="176"/>
      <c r="U61" s="176"/>
    </row>
    <row r="62" spans="1:23" ht="13.7" customHeight="1" x14ac:dyDescent="0.25">
      <c r="E62" s="191"/>
      <c r="F62" s="191"/>
      <c r="G62" s="171"/>
      <c r="I62" s="171"/>
      <c r="K62" s="176"/>
      <c r="L62" s="176"/>
      <c r="M62" s="238"/>
      <c r="N62" s="238"/>
      <c r="O62" s="175"/>
      <c r="Q62" s="176"/>
      <c r="S62" s="176"/>
      <c r="U62" s="176"/>
    </row>
    <row r="63" spans="1:23" ht="13.7" customHeight="1" x14ac:dyDescent="0.25">
      <c r="E63" s="191"/>
      <c r="F63" s="191"/>
      <c r="G63" s="171"/>
      <c r="I63" s="171"/>
      <c r="K63" s="176"/>
      <c r="L63" s="176"/>
      <c r="M63" s="238"/>
      <c r="N63" s="238"/>
      <c r="O63" s="175"/>
      <c r="Q63" s="176"/>
      <c r="S63" s="176"/>
      <c r="U63" s="176"/>
    </row>
    <row r="64" spans="1:23" ht="11.1" customHeight="1" x14ac:dyDescent="0.25">
      <c r="E64" s="191"/>
      <c r="F64" s="191"/>
      <c r="G64" s="171"/>
      <c r="I64" s="171"/>
      <c r="K64" s="176"/>
      <c r="L64" s="176"/>
      <c r="M64" s="238"/>
      <c r="N64" s="238"/>
      <c r="O64" s="175"/>
      <c r="Q64" s="176"/>
      <c r="S64" s="176"/>
      <c r="U64" s="176"/>
    </row>
    <row r="65" spans="1:21" ht="13.35" hidden="1" customHeight="1" x14ac:dyDescent="0.25">
      <c r="E65" s="191"/>
      <c r="F65" s="191"/>
      <c r="G65" s="171"/>
      <c r="I65" s="171"/>
      <c r="K65" s="176"/>
      <c r="L65" s="176"/>
      <c r="M65" s="238"/>
      <c r="N65" s="238"/>
      <c r="O65" s="175"/>
      <c r="Q65" s="176"/>
      <c r="S65" s="176"/>
      <c r="U65" s="176"/>
    </row>
    <row r="66" spans="1:21" ht="18.2" customHeight="1" x14ac:dyDescent="0.25">
      <c r="E66" s="191"/>
      <c r="F66" s="191"/>
      <c r="G66" s="171"/>
      <c r="I66" s="171"/>
      <c r="K66" s="176"/>
      <c r="L66" s="176"/>
      <c r="M66" s="238"/>
      <c r="N66" s="238"/>
      <c r="O66" s="175"/>
      <c r="Q66" s="176"/>
      <c r="S66" s="176"/>
      <c r="U66" s="176"/>
    </row>
    <row r="67" spans="1:21" ht="13.7" customHeight="1" x14ac:dyDescent="0.25">
      <c r="E67" s="191"/>
      <c r="F67" s="191"/>
      <c r="G67" s="171"/>
      <c r="I67" s="171"/>
      <c r="K67" s="176"/>
      <c r="L67" s="176"/>
      <c r="M67" s="238"/>
      <c r="N67" s="238"/>
      <c r="O67" s="175"/>
      <c r="Q67" s="176"/>
      <c r="S67" s="176"/>
      <c r="U67" s="176"/>
    </row>
    <row r="68" spans="1:21" ht="13.7" customHeight="1" x14ac:dyDescent="0.25">
      <c r="E68" s="167"/>
      <c r="F68" s="191"/>
      <c r="K68" s="219"/>
      <c r="L68" s="176"/>
      <c r="M68" s="221"/>
      <c r="N68" s="238"/>
      <c r="S68" s="219"/>
      <c r="U68" s="219"/>
    </row>
    <row r="69" spans="1:21" ht="8.85" customHeight="1" x14ac:dyDescent="0.25">
      <c r="E69" s="167"/>
      <c r="F69" s="191"/>
      <c r="K69" s="219"/>
      <c r="L69" s="176"/>
      <c r="M69" s="221"/>
      <c r="N69" s="238"/>
      <c r="S69" s="219"/>
      <c r="U69" s="219"/>
    </row>
    <row r="70" spans="1:21" ht="8.85" customHeight="1" x14ac:dyDescent="0.25">
      <c r="E70" s="167"/>
      <c r="F70" s="191"/>
      <c r="K70" s="219"/>
      <c r="L70" s="176"/>
      <c r="M70" s="221"/>
      <c r="N70" s="238"/>
      <c r="S70" s="219"/>
      <c r="U70" s="219"/>
    </row>
    <row r="71" spans="1:21" ht="8.85" customHeight="1" x14ac:dyDescent="0.25">
      <c r="E71" s="167"/>
      <c r="F71" s="191"/>
      <c r="K71" s="219"/>
      <c r="L71" s="176"/>
      <c r="M71" s="221"/>
      <c r="N71" s="238"/>
      <c r="S71" s="219"/>
      <c r="U71" s="219"/>
    </row>
    <row r="72" spans="1:21" ht="8.85" customHeight="1" x14ac:dyDescent="0.25">
      <c r="E72" s="167"/>
      <c r="F72" s="191"/>
      <c r="K72" s="219"/>
      <c r="L72" s="176"/>
      <c r="M72" s="221"/>
      <c r="N72" s="238"/>
      <c r="S72" s="219"/>
      <c r="U72" s="219"/>
    </row>
    <row r="73" spans="1:21" ht="8.85" customHeight="1" x14ac:dyDescent="0.25">
      <c r="E73" s="167"/>
      <c r="F73" s="191"/>
      <c r="K73" s="219"/>
      <c r="L73" s="176"/>
      <c r="M73" s="221"/>
      <c r="N73" s="238"/>
      <c r="S73" s="219"/>
      <c r="U73" s="219"/>
    </row>
    <row r="74" spans="1:21" ht="12" x14ac:dyDescent="0.25">
      <c r="A74" s="144" t="s">
        <v>741</v>
      </c>
      <c r="E74" s="167"/>
      <c r="F74" s="191"/>
      <c r="K74" s="219"/>
      <c r="L74" s="176"/>
      <c r="M74" s="221"/>
      <c r="N74" s="238"/>
      <c r="S74" s="219"/>
      <c r="U74" s="219"/>
    </row>
    <row r="75" spans="1:21" s="137" customFormat="1" ht="12.2" customHeight="1" x14ac:dyDescent="0.25">
      <c r="C75" s="139"/>
      <c r="D75" s="139"/>
      <c r="E75" s="140"/>
      <c r="F75" s="141"/>
      <c r="G75" s="142"/>
      <c r="H75" s="143"/>
      <c r="I75" s="144"/>
      <c r="J75" s="143"/>
      <c r="K75" s="145"/>
      <c r="L75" s="146" t="s">
        <v>296</v>
      </c>
      <c r="M75" s="145"/>
      <c r="N75" s="147"/>
      <c r="O75" s="148"/>
      <c r="P75" s="149"/>
      <c r="Q75" s="150"/>
      <c r="R75" s="151"/>
      <c r="S75" s="150"/>
      <c r="T75" s="153"/>
      <c r="U75" s="154" t="s">
        <v>695</v>
      </c>
    </row>
    <row r="76" spans="1:21" s="137" customFormat="1" ht="11.25" customHeight="1" x14ac:dyDescent="0.25">
      <c r="C76" s="139"/>
      <c r="D76" s="139"/>
      <c r="E76" s="140"/>
      <c r="F76" s="141"/>
      <c r="G76" s="142"/>
      <c r="H76" s="143"/>
      <c r="I76" s="144"/>
      <c r="J76" s="143"/>
      <c r="K76" s="145"/>
      <c r="L76" s="156" t="s">
        <v>39</v>
      </c>
      <c r="M76" s="145"/>
      <c r="N76" s="147"/>
      <c r="O76" s="148"/>
      <c r="P76" s="149"/>
      <c r="Q76" s="150"/>
      <c r="R76" s="151"/>
      <c r="S76" s="150"/>
      <c r="T76" s="153"/>
      <c r="U76" s="154" t="s">
        <v>742</v>
      </c>
    </row>
    <row r="77" spans="1:21" s="137" customFormat="1" ht="11.25" customHeight="1" x14ac:dyDescent="0.25">
      <c r="C77" s="139"/>
      <c r="D77" s="139"/>
      <c r="E77" s="140"/>
      <c r="F77" s="141"/>
      <c r="G77" s="142"/>
      <c r="H77" s="143"/>
      <c r="I77" s="158"/>
      <c r="J77" s="143"/>
      <c r="K77" s="145"/>
      <c r="L77" s="156" t="s">
        <v>299</v>
      </c>
      <c r="M77" s="145"/>
      <c r="N77" s="147"/>
      <c r="O77" s="148"/>
      <c r="P77" s="149"/>
      <c r="Q77" s="150"/>
      <c r="R77" s="151"/>
      <c r="S77" s="150"/>
      <c r="T77" s="153"/>
      <c r="U77" s="150"/>
    </row>
    <row r="78" spans="1:21" ht="9" customHeight="1" x14ac:dyDescent="0.25">
      <c r="A78" s="166"/>
      <c r="S78" s="219"/>
      <c r="U78" s="219"/>
    </row>
    <row r="79" spans="1:21" ht="9.75" customHeight="1" x14ac:dyDescent="0.25">
      <c r="A79" s="166"/>
      <c r="S79" s="219"/>
      <c r="U79" s="219"/>
    </row>
    <row r="80" spans="1:21" ht="12" customHeight="1" x14ac:dyDescent="0.25">
      <c r="A80" s="166"/>
      <c r="S80" s="219"/>
      <c r="U80" s="219"/>
    </row>
    <row r="81" spans="1:21" ht="10.5" customHeight="1" x14ac:dyDescent="0.25">
      <c r="A81" s="166"/>
      <c r="E81" s="239"/>
      <c r="M81" s="174"/>
      <c r="O81" s="174"/>
      <c r="Q81" s="174"/>
      <c r="S81" s="177"/>
      <c r="U81" s="174"/>
    </row>
    <row r="82" spans="1:21" ht="10.15" customHeight="1" x14ac:dyDescent="0.25">
      <c r="A82" s="166"/>
      <c r="K82" s="174"/>
      <c r="M82" s="180" t="s">
        <v>697</v>
      </c>
      <c r="O82" s="180" t="s">
        <v>698</v>
      </c>
      <c r="Q82" s="181" t="s">
        <v>699</v>
      </c>
      <c r="S82" s="182" t="s">
        <v>700</v>
      </c>
      <c r="U82" s="183" t="s">
        <v>701</v>
      </c>
    </row>
    <row r="83" spans="1:21" ht="21" customHeight="1" x14ac:dyDescent="0.25">
      <c r="A83" s="166"/>
      <c r="E83" s="174"/>
      <c r="G83" s="184" t="s">
        <v>702</v>
      </c>
      <c r="I83" s="185" t="s">
        <v>703</v>
      </c>
      <c r="K83" s="186" t="s">
        <v>704</v>
      </c>
      <c r="M83" s="180" t="s">
        <v>705</v>
      </c>
      <c r="O83" s="180" t="s">
        <v>706</v>
      </c>
      <c r="Q83" s="181" t="s">
        <v>707</v>
      </c>
      <c r="S83" s="187" t="s">
        <v>708</v>
      </c>
      <c r="U83" s="183" t="s">
        <v>709</v>
      </c>
    </row>
    <row r="84" spans="1:21" s="191" customFormat="1" ht="10.15" customHeight="1" x14ac:dyDescent="0.25">
      <c r="A84" s="173"/>
      <c r="B84" s="188"/>
      <c r="C84" s="188"/>
      <c r="D84" s="188"/>
      <c r="E84" s="189" t="s">
        <v>710</v>
      </c>
      <c r="F84" s="188"/>
      <c r="G84" s="189" t="s">
        <v>711</v>
      </c>
      <c r="H84" s="188"/>
      <c r="I84" s="189" t="s">
        <v>712</v>
      </c>
      <c r="J84" s="188"/>
      <c r="K84" s="184" t="s">
        <v>713</v>
      </c>
      <c r="L84" s="188"/>
      <c r="M84" s="184" t="s">
        <v>714</v>
      </c>
      <c r="N84" s="188"/>
      <c r="O84" s="184" t="s">
        <v>715</v>
      </c>
      <c r="P84" s="188"/>
      <c r="Q84" s="184" t="s">
        <v>715</v>
      </c>
      <c r="R84" s="188"/>
      <c r="S84" s="190" t="s">
        <v>716</v>
      </c>
      <c r="T84" s="188"/>
      <c r="U84" s="184" t="s">
        <v>717</v>
      </c>
    </row>
    <row r="85" spans="1:21" s="186" customFormat="1" ht="10.9" customHeight="1" x14ac:dyDescent="0.25">
      <c r="A85" s="192" t="s">
        <v>74</v>
      </c>
      <c r="B85" s="193"/>
      <c r="C85" s="194" t="s">
        <v>718</v>
      </c>
      <c r="D85" s="195"/>
      <c r="E85" s="196" t="s">
        <v>719</v>
      </c>
      <c r="F85" s="189"/>
      <c r="G85" s="196" t="s">
        <v>720</v>
      </c>
      <c r="H85" s="197"/>
      <c r="I85" s="196" t="s">
        <v>719</v>
      </c>
      <c r="J85" s="197"/>
      <c r="K85" s="198" t="s">
        <v>721</v>
      </c>
      <c r="L85" s="193"/>
      <c r="M85" s="198" t="s">
        <v>721</v>
      </c>
      <c r="N85" s="199"/>
      <c r="O85" s="200" t="s">
        <v>719</v>
      </c>
      <c r="P85" s="201"/>
      <c r="Q85" s="200" t="s">
        <v>719</v>
      </c>
      <c r="R85" s="202"/>
      <c r="S85" s="203" t="s">
        <v>722</v>
      </c>
      <c r="T85" s="204"/>
      <c r="U85" s="200" t="s">
        <v>723</v>
      </c>
    </row>
    <row r="86" spans="1:21" ht="8.85" customHeight="1" x14ac:dyDescent="0.25">
      <c r="E86" s="167"/>
      <c r="F86" s="191"/>
      <c r="K86" s="219"/>
      <c r="L86" s="176"/>
      <c r="M86" s="221"/>
      <c r="N86" s="238"/>
      <c r="S86" s="219"/>
      <c r="U86" s="219"/>
    </row>
    <row r="87" spans="1:21" ht="9.6" customHeight="1" x14ac:dyDescent="0.25">
      <c r="B87" s="407" t="s">
        <v>130</v>
      </c>
      <c r="C87" s="408"/>
      <c r="D87" s="217"/>
      <c r="E87" s="167"/>
      <c r="F87" s="191"/>
      <c r="K87" s="219"/>
      <c r="L87" s="176"/>
      <c r="M87" s="221"/>
      <c r="N87" s="238"/>
      <c r="O87" s="175"/>
      <c r="Q87" s="176"/>
      <c r="S87" s="176"/>
      <c r="U87" s="176"/>
    </row>
    <row r="88" spans="1:21" ht="9.6" customHeight="1" x14ac:dyDescent="0.25">
      <c r="A88" s="222" t="s">
        <v>724</v>
      </c>
      <c r="C88" s="168" t="s">
        <v>131</v>
      </c>
      <c r="E88" s="240">
        <v>33330</v>
      </c>
      <c r="F88" s="224"/>
      <c r="G88" s="225">
        <v>449.5</v>
      </c>
      <c r="I88" s="170">
        <f t="shared" ref="I88:I146" si="1">E88/G88</f>
        <v>74.149054505005566</v>
      </c>
      <c r="K88" s="227">
        <v>4.3</v>
      </c>
      <c r="L88" s="228"/>
      <c r="M88" s="224">
        <v>5039.28</v>
      </c>
      <c r="N88" s="191"/>
      <c r="O88" s="227">
        <v>72</v>
      </c>
      <c r="P88" s="229"/>
      <c r="Q88" s="227">
        <v>64</v>
      </c>
      <c r="S88" s="230">
        <v>0.57999999999999996</v>
      </c>
      <c r="U88" s="231">
        <v>3506</v>
      </c>
    </row>
    <row r="89" spans="1:21" ht="9.6" customHeight="1" x14ac:dyDescent="0.25">
      <c r="A89" s="222" t="s">
        <v>725</v>
      </c>
      <c r="C89" s="168" t="s">
        <v>132</v>
      </c>
      <c r="E89" s="240">
        <v>105715</v>
      </c>
      <c r="F89" s="224"/>
      <c r="G89" s="225">
        <v>720.7</v>
      </c>
      <c r="I89" s="170">
        <f t="shared" si="1"/>
        <v>146.68377965866517</v>
      </c>
      <c r="K89" s="227">
        <v>3.6</v>
      </c>
      <c r="L89" s="228"/>
      <c r="M89" s="224">
        <v>13364.62</v>
      </c>
      <c r="N89" s="191"/>
      <c r="O89" s="227">
        <v>119</v>
      </c>
      <c r="P89" s="229"/>
      <c r="Q89" s="227">
        <v>117</v>
      </c>
      <c r="S89" s="230">
        <v>0.83899999999999997</v>
      </c>
      <c r="U89" s="224">
        <v>16321</v>
      </c>
    </row>
    <row r="90" spans="1:21" ht="9.6" customHeight="1" x14ac:dyDescent="0.25">
      <c r="A90" s="222" t="s">
        <v>726</v>
      </c>
      <c r="C90" s="168" t="s">
        <v>133</v>
      </c>
      <c r="E90" s="240">
        <v>15561</v>
      </c>
      <c r="F90" s="224"/>
      <c r="G90" s="225">
        <v>445.46</v>
      </c>
      <c r="I90" s="170">
        <f t="shared" si="1"/>
        <v>34.932429398823686</v>
      </c>
      <c r="K90" s="227">
        <v>5</v>
      </c>
      <c r="L90" s="228"/>
      <c r="M90" s="224">
        <v>2110.73</v>
      </c>
      <c r="N90" s="191"/>
      <c r="O90" s="227">
        <v>46</v>
      </c>
      <c r="P90" s="229"/>
      <c r="Q90" s="227">
        <v>38</v>
      </c>
      <c r="S90" s="230">
        <v>0.71</v>
      </c>
      <c r="U90" s="224">
        <v>1022</v>
      </c>
    </row>
    <row r="91" spans="1:21" ht="9.6" customHeight="1" x14ac:dyDescent="0.25">
      <c r="A91" s="222" t="s">
        <v>727</v>
      </c>
      <c r="C91" s="168" t="s">
        <v>134</v>
      </c>
      <c r="E91" s="240">
        <v>12856</v>
      </c>
      <c r="F91" s="224"/>
      <c r="G91" s="225">
        <v>355.27</v>
      </c>
      <c r="I91" s="170">
        <f t="shared" si="1"/>
        <v>36.186562332873592</v>
      </c>
      <c r="K91" s="227">
        <v>4.2</v>
      </c>
      <c r="L91" s="228"/>
      <c r="M91" s="224">
        <v>1736.52</v>
      </c>
      <c r="N91" s="191"/>
      <c r="O91" s="227">
        <v>64</v>
      </c>
      <c r="P91" s="229"/>
      <c r="Q91" s="227">
        <v>83</v>
      </c>
      <c r="S91" s="230">
        <v>0.51</v>
      </c>
      <c r="U91" s="224">
        <v>1064</v>
      </c>
    </row>
    <row r="92" spans="1:21" ht="9.6" customHeight="1" x14ac:dyDescent="0.25">
      <c r="A92" s="222" t="s">
        <v>728</v>
      </c>
      <c r="C92" s="168" t="s">
        <v>135</v>
      </c>
      <c r="E92" s="240">
        <v>32140</v>
      </c>
      <c r="F92" s="224"/>
      <c r="G92" s="225">
        <v>473.93</v>
      </c>
      <c r="I92" s="170">
        <f t="shared" si="1"/>
        <v>67.815922182600801</v>
      </c>
      <c r="K92" s="227">
        <v>4.5999999999999996</v>
      </c>
      <c r="L92" s="228"/>
      <c r="M92" s="224">
        <v>3939.98</v>
      </c>
      <c r="N92" s="191"/>
      <c r="O92" s="227">
        <v>43</v>
      </c>
      <c r="P92" s="229"/>
      <c r="Q92" s="227">
        <v>63</v>
      </c>
      <c r="S92" s="230">
        <v>0.61</v>
      </c>
      <c r="U92" s="224">
        <v>2330</v>
      </c>
    </row>
    <row r="93" spans="1:21" ht="9.6" customHeight="1" x14ac:dyDescent="0.25">
      <c r="A93" s="222"/>
      <c r="E93" s="240"/>
      <c r="F93" s="224"/>
      <c r="G93" s="225"/>
      <c r="K93" s="227"/>
      <c r="L93" s="228"/>
      <c r="M93" s="224"/>
      <c r="N93" s="191"/>
      <c r="O93" s="227"/>
      <c r="P93" s="229"/>
      <c r="Q93" s="227"/>
      <c r="S93" s="230"/>
      <c r="U93" s="224"/>
    </row>
    <row r="94" spans="1:21" ht="9.6" customHeight="1" x14ac:dyDescent="0.25">
      <c r="A94" s="222" t="s">
        <v>729</v>
      </c>
      <c r="C94" s="168" t="s">
        <v>136</v>
      </c>
      <c r="E94" s="240">
        <v>15388</v>
      </c>
      <c r="F94" s="224"/>
      <c r="G94" s="225">
        <v>333.49</v>
      </c>
      <c r="I94" s="170">
        <f t="shared" si="1"/>
        <v>46.142313112836966</v>
      </c>
      <c r="K94" s="227">
        <v>4.7</v>
      </c>
      <c r="L94" s="228"/>
      <c r="M94" s="224">
        <v>2191.5</v>
      </c>
      <c r="N94" s="191"/>
      <c r="O94" s="227">
        <v>52</v>
      </c>
      <c r="P94" s="229"/>
      <c r="Q94" s="227">
        <v>73</v>
      </c>
      <c r="S94" s="230">
        <v>0.65</v>
      </c>
      <c r="U94" s="224">
        <v>1289</v>
      </c>
    </row>
    <row r="95" spans="1:21" ht="9.6" customHeight="1" x14ac:dyDescent="0.25">
      <c r="A95" s="222" t="s">
        <v>730</v>
      </c>
      <c r="C95" s="168" t="s">
        <v>137</v>
      </c>
      <c r="E95" s="240">
        <v>236691</v>
      </c>
      <c r="F95" s="224"/>
      <c r="G95" s="225">
        <v>25.97</v>
      </c>
      <c r="I95" s="170">
        <f t="shared" si="1"/>
        <v>9114.0161725067392</v>
      </c>
      <c r="K95" s="227">
        <v>2.5</v>
      </c>
      <c r="L95" s="228"/>
      <c r="M95" s="224">
        <v>25149.88</v>
      </c>
      <c r="N95" s="191"/>
      <c r="O95" s="227">
        <v>131</v>
      </c>
      <c r="P95" s="229"/>
      <c r="Q95" s="227">
        <v>130</v>
      </c>
      <c r="S95" s="230">
        <v>0.97799999999999998</v>
      </c>
      <c r="U95" s="224">
        <v>71275</v>
      </c>
    </row>
    <row r="96" spans="1:21" ht="9.6" customHeight="1" x14ac:dyDescent="0.25">
      <c r="A96" s="222" t="s">
        <v>731</v>
      </c>
      <c r="C96" s="168" t="s">
        <v>138</v>
      </c>
      <c r="E96" s="240">
        <v>74809</v>
      </c>
      <c r="F96" s="224"/>
      <c r="G96" s="225">
        <v>967</v>
      </c>
      <c r="I96" s="170">
        <f t="shared" si="1"/>
        <v>77.361944157187182</v>
      </c>
      <c r="K96" s="227">
        <v>3.6</v>
      </c>
      <c r="L96" s="228"/>
      <c r="M96" s="224">
        <v>9959.16</v>
      </c>
      <c r="N96" s="191"/>
      <c r="O96" s="227">
        <v>71</v>
      </c>
      <c r="P96" s="229"/>
      <c r="Q96" s="227">
        <v>94</v>
      </c>
      <c r="S96" s="230">
        <v>0.57999999999999996</v>
      </c>
      <c r="U96" s="224">
        <v>6842</v>
      </c>
    </row>
    <row r="97" spans="1:21" ht="9.6" customHeight="1" x14ac:dyDescent="0.25">
      <c r="A97" s="222" t="s">
        <v>732</v>
      </c>
      <c r="C97" s="168" t="s">
        <v>139</v>
      </c>
      <c r="E97" s="240">
        <v>4652</v>
      </c>
      <c r="F97" s="224"/>
      <c r="G97" s="225">
        <v>529.16</v>
      </c>
      <c r="I97" s="170">
        <f t="shared" si="1"/>
        <v>8.7912918587950717</v>
      </c>
      <c r="K97" s="227">
        <v>2.9</v>
      </c>
      <c r="L97" s="228"/>
      <c r="M97" s="224">
        <v>522.66999999999996</v>
      </c>
      <c r="N97" s="191"/>
      <c r="O97" s="227">
        <v>133</v>
      </c>
      <c r="P97" s="229"/>
      <c r="Q97" s="227">
        <v>131</v>
      </c>
      <c r="S97" s="230">
        <v>0.48</v>
      </c>
      <c r="U97" s="224">
        <v>916</v>
      </c>
    </row>
    <row r="98" spans="1:21" ht="9.6" customHeight="1" x14ac:dyDescent="0.25">
      <c r="A98" s="222" t="s">
        <v>733</v>
      </c>
      <c r="C98" s="168" t="s">
        <v>140</v>
      </c>
      <c r="E98" s="240">
        <v>77465</v>
      </c>
      <c r="F98" s="224"/>
      <c r="G98" s="225">
        <v>753.02</v>
      </c>
      <c r="I98" s="170">
        <f t="shared" si="1"/>
        <v>102.87243366710048</v>
      </c>
      <c r="K98" s="227">
        <v>4.0999999999999996</v>
      </c>
      <c r="L98" s="228"/>
      <c r="M98" s="224">
        <v>9499.02</v>
      </c>
      <c r="N98" s="191"/>
      <c r="O98" s="227">
        <v>90</v>
      </c>
      <c r="P98" s="229"/>
      <c r="Q98" s="227">
        <v>100</v>
      </c>
      <c r="S98" s="230">
        <v>0.52</v>
      </c>
      <c r="U98" s="224">
        <v>8325</v>
      </c>
    </row>
    <row r="99" spans="1:21" ht="9.6" customHeight="1" x14ac:dyDescent="0.25">
      <c r="A99" s="222"/>
      <c r="E99" s="240"/>
      <c r="F99" s="224"/>
      <c r="G99" s="225"/>
      <c r="K99" s="227"/>
      <c r="L99" s="228"/>
      <c r="M99" s="224"/>
      <c r="N99" s="191"/>
      <c r="O99" s="227"/>
      <c r="P99" s="229"/>
      <c r="Q99" s="227"/>
      <c r="S99" s="230"/>
      <c r="U99" s="224"/>
    </row>
    <row r="100" spans="1:21" ht="9.6" customHeight="1" x14ac:dyDescent="0.25">
      <c r="A100" s="222" t="s">
        <v>734</v>
      </c>
      <c r="C100" s="168" t="s">
        <v>743</v>
      </c>
      <c r="E100" s="240">
        <v>6571</v>
      </c>
      <c r="F100" s="224"/>
      <c r="G100" s="225">
        <v>357.73</v>
      </c>
      <c r="I100" s="170">
        <f t="shared" si="1"/>
        <v>18.368602018281944</v>
      </c>
      <c r="K100" s="227">
        <v>4.7</v>
      </c>
      <c r="L100" s="228"/>
      <c r="M100" s="224">
        <v>750.9</v>
      </c>
      <c r="N100" s="191"/>
      <c r="O100" s="227">
        <v>47</v>
      </c>
      <c r="P100" s="229"/>
      <c r="Q100" s="227">
        <v>48</v>
      </c>
      <c r="S100" s="230">
        <v>0.6</v>
      </c>
      <c r="U100" s="224">
        <v>441</v>
      </c>
    </row>
    <row r="101" spans="1:21" ht="9.6" customHeight="1" x14ac:dyDescent="0.25">
      <c r="A101" s="222" t="s">
        <v>295</v>
      </c>
      <c r="C101" s="168" t="s">
        <v>142</v>
      </c>
      <c r="E101" s="240">
        <v>33176</v>
      </c>
      <c r="F101" s="224"/>
      <c r="G101" s="225">
        <v>541.20000000000005</v>
      </c>
      <c r="I101" s="170">
        <f t="shared" si="1"/>
        <v>61.300813008130078</v>
      </c>
      <c r="K101" s="227">
        <v>3.8</v>
      </c>
      <c r="L101" s="228"/>
      <c r="M101" s="224">
        <v>4553.3100000000004</v>
      </c>
      <c r="N101" s="191"/>
      <c r="O101" s="227">
        <v>95</v>
      </c>
      <c r="P101" s="229"/>
      <c r="Q101" s="227">
        <v>103</v>
      </c>
      <c r="S101" s="230">
        <v>0.79</v>
      </c>
      <c r="U101" s="224">
        <v>3351</v>
      </c>
    </row>
    <row r="102" spans="1:21" ht="9.6" customHeight="1" x14ac:dyDescent="0.25">
      <c r="A102" s="222" t="s">
        <v>294</v>
      </c>
      <c r="C102" s="168" t="s">
        <v>143</v>
      </c>
      <c r="E102" s="240">
        <v>16687</v>
      </c>
      <c r="F102" s="224"/>
      <c r="G102" s="225">
        <v>566.16999999999996</v>
      </c>
      <c r="I102" s="170">
        <f t="shared" si="1"/>
        <v>29.473479696910825</v>
      </c>
      <c r="K102" s="227">
        <v>5.3</v>
      </c>
      <c r="L102" s="228"/>
      <c r="M102" s="224">
        <v>1616.23</v>
      </c>
      <c r="N102" s="191"/>
      <c r="O102" s="227">
        <v>48</v>
      </c>
      <c r="P102" s="229"/>
      <c r="Q102" s="227">
        <v>58</v>
      </c>
      <c r="S102" s="230">
        <v>0.47</v>
      </c>
      <c r="U102" s="224">
        <v>1298</v>
      </c>
    </row>
    <row r="103" spans="1:21" ht="9.6" customHeight="1" x14ac:dyDescent="0.25">
      <c r="A103" s="222" t="s">
        <v>293</v>
      </c>
      <c r="C103" s="168" t="s">
        <v>144</v>
      </c>
      <c r="E103" s="240">
        <v>22473</v>
      </c>
      <c r="F103" s="224"/>
      <c r="G103" s="225">
        <v>502.76</v>
      </c>
      <c r="I103" s="170">
        <f t="shared" si="1"/>
        <v>44.699260084334476</v>
      </c>
      <c r="K103" s="227">
        <v>7.6</v>
      </c>
      <c r="L103" s="228"/>
      <c r="M103" s="224">
        <v>2805.36</v>
      </c>
      <c r="N103" s="191"/>
      <c r="O103" s="227">
        <v>59</v>
      </c>
      <c r="P103" s="229"/>
      <c r="Q103" s="227">
        <v>30</v>
      </c>
      <c r="S103" s="230">
        <v>0.43</v>
      </c>
      <c r="U103" s="224">
        <v>2497</v>
      </c>
    </row>
    <row r="104" spans="1:21" ht="9.6" customHeight="1" x14ac:dyDescent="0.25">
      <c r="A104" s="222" t="s">
        <v>292</v>
      </c>
      <c r="C104" s="168" t="s">
        <v>145</v>
      </c>
      <c r="E104" s="240">
        <v>16913</v>
      </c>
      <c r="F104" s="224"/>
      <c r="G104" s="225">
        <v>579.66</v>
      </c>
      <c r="I104" s="170">
        <f t="shared" si="1"/>
        <v>29.177448849325469</v>
      </c>
      <c r="K104" s="227">
        <v>5.4</v>
      </c>
      <c r="L104" s="228"/>
      <c r="M104" s="224">
        <v>1908.88</v>
      </c>
      <c r="N104" s="191"/>
      <c r="O104" s="227">
        <v>56</v>
      </c>
      <c r="P104" s="229"/>
      <c r="Q104" s="227">
        <v>61</v>
      </c>
      <c r="S104" s="230">
        <v>0.55000000000000004</v>
      </c>
      <c r="U104" s="224">
        <v>1415</v>
      </c>
    </row>
    <row r="105" spans="1:21" ht="9.6" customHeight="1" x14ac:dyDescent="0.25">
      <c r="A105" s="222"/>
      <c r="E105" s="240"/>
      <c r="F105" s="224"/>
      <c r="G105" s="225"/>
      <c r="K105" s="227"/>
      <c r="L105" s="228"/>
      <c r="M105" s="224"/>
      <c r="N105" s="191"/>
      <c r="O105" s="227"/>
      <c r="P105" s="229"/>
      <c r="Q105" s="227"/>
      <c r="S105" s="230"/>
      <c r="U105" s="224"/>
    </row>
    <row r="106" spans="1:21" ht="9.6" customHeight="1" x14ac:dyDescent="0.25">
      <c r="A106" s="222" t="s">
        <v>291</v>
      </c>
      <c r="C106" s="168" t="s">
        <v>146</v>
      </c>
      <c r="E106" s="240">
        <v>55562</v>
      </c>
      <c r="F106" s="224"/>
      <c r="G106" s="225">
        <v>503.87</v>
      </c>
      <c r="I106" s="170">
        <f t="shared" si="1"/>
        <v>110.2705062813821</v>
      </c>
      <c r="K106" s="227">
        <v>4.5</v>
      </c>
      <c r="L106" s="228"/>
      <c r="M106" s="224">
        <v>7672.47</v>
      </c>
      <c r="N106" s="191"/>
      <c r="O106" s="227">
        <v>37</v>
      </c>
      <c r="P106" s="229"/>
      <c r="Q106" s="227">
        <v>60</v>
      </c>
      <c r="S106" s="230">
        <v>0.52</v>
      </c>
      <c r="U106" s="224">
        <v>3776</v>
      </c>
    </row>
    <row r="107" spans="1:21" ht="9.6" customHeight="1" x14ac:dyDescent="0.25">
      <c r="A107" s="222" t="s">
        <v>290</v>
      </c>
      <c r="C107" s="168" t="s">
        <v>147</v>
      </c>
      <c r="E107" s="240">
        <v>29704</v>
      </c>
      <c r="F107" s="224"/>
      <c r="G107" s="225">
        <v>527.51</v>
      </c>
      <c r="I107" s="170">
        <f t="shared" si="1"/>
        <v>56.309832988948081</v>
      </c>
      <c r="K107" s="227">
        <v>4.3</v>
      </c>
      <c r="L107" s="228"/>
      <c r="M107" s="224">
        <v>4019.9</v>
      </c>
      <c r="N107" s="191"/>
      <c r="O107" s="227">
        <v>67</v>
      </c>
      <c r="P107" s="229"/>
      <c r="Q107" s="227">
        <v>74</v>
      </c>
      <c r="S107" s="230">
        <v>0.82</v>
      </c>
      <c r="U107" s="224">
        <v>2600</v>
      </c>
    </row>
    <row r="108" spans="1:21" ht="9.6" customHeight="1" x14ac:dyDescent="0.25">
      <c r="A108" s="222" t="s">
        <v>260</v>
      </c>
      <c r="C108" s="168" t="s">
        <v>148</v>
      </c>
      <c r="E108" s="240">
        <v>29074</v>
      </c>
      <c r="F108" s="224"/>
      <c r="G108" s="225">
        <v>474.69</v>
      </c>
      <c r="I108" s="170">
        <f t="shared" si="1"/>
        <v>61.2483936885125</v>
      </c>
      <c r="K108" s="227">
        <v>4.2</v>
      </c>
      <c r="L108" s="228"/>
      <c r="M108" s="224">
        <v>3660.28</v>
      </c>
      <c r="N108" s="191"/>
      <c r="O108" s="227">
        <v>31</v>
      </c>
      <c r="P108" s="229"/>
      <c r="Q108" s="227">
        <v>35</v>
      </c>
      <c r="S108" s="230">
        <v>0.68</v>
      </c>
      <c r="U108" s="224">
        <v>2177</v>
      </c>
    </row>
    <row r="109" spans="1:21" ht="9.6" customHeight="1" x14ac:dyDescent="0.25">
      <c r="A109" s="222" t="s">
        <v>259</v>
      </c>
      <c r="C109" s="168" t="s">
        <v>149</v>
      </c>
      <c r="E109" s="240">
        <v>7253</v>
      </c>
      <c r="F109" s="224"/>
      <c r="G109" s="225">
        <v>182.82</v>
      </c>
      <c r="I109" s="170">
        <f t="shared" si="1"/>
        <v>39.672902308281373</v>
      </c>
      <c r="K109" s="227">
        <v>4.9000000000000004</v>
      </c>
      <c r="L109" s="228"/>
      <c r="M109" s="224">
        <v>638.16</v>
      </c>
      <c r="N109" s="191"/>
      <c r="O109" s="227">
        <v>99</v>
      </c>
      <c r="P109" s="229"/>
      <c r="Q109" s="227">
        <v>84</v>
      </c>
      <c r="S109" s="230">
        <v>0.72</v>
      </c>
      <c r="U109" s="224">
        <v>813</v>
      </c>
    </row>
    <row r="110" spans="1:21" ht="9.6" customHeight="1" x14ac:dyDescent="0.25">
      <c r="A110" s="222" t="s">
        <v>735</v>
      </c>
      <c r="C110" s="168" t="s">
        <v>150</v>
      </c>
      <c r="E110" s="240">
        <v>12316</v>
      </c>
      <c r="F110" s="224"/>
      <c r="G110" s="225">
        <v>475.27</v>
      </c>
      <c r="I110" s="170">
        <f t="shared" si="1"/>
        <v>25.913691165021987</v>
      </c>
      <c r="K110" s="227">
        <v>5</v>
      </c>
      <c r="L110" s="228"/>
      <c r="M110" s="224">
        <v>1819.38</v>
      </c>
      <c r="N110" s="191"/>
      <c r="O110" s="227">
        <v>34</v>
      </c>
      <c r="P110" s="229"/>
      <c r="Q110" s="227">
        <v>44</v>
      </c>
      <c r="S110" s="230">
        <v>0.53</v>
      </c>
      <c r="U110" s="224">
        <v>922</v>
      </c>
    </row>
    <row r="111" spans="1:21" ht="9.6" customHeight="1" x14ac:dyDescent="0.25">
      <c r="A111" s="222"/>
      <c r="E111" s="240"/>
      <c r="F111" s="224"/>
      <c r="G111" s="225"/>
      <c r="K111" s="227"/>
      <c r="L111" s="228"/>
      <c r="M111" s="224"/>
      <c r="N111" s="191"/>
      <c r="O111" s="227"/>
      <c r="P111" s="229"/>
      <c r="Q111" s="227"/>
      <c r="S111" s="230"/>
      <c r="U111" s="224"/>
    </row>
    <row r="112" spans="1:21" ht="9.6" customHeight="1" x14ac:dyDescent="0.25">
      <c r="A112" s="222" t="s">
        <v>736</v>
      </c>
      <c r="C112" s="168" t="s">
        <v>151</v>
      </c>
      <c r="E112" s="240">
        <v>333963</v>
      </c>
      <c r="F112" s="224"/>
      <c r="G112" s="225">
        <v>423.3</v>
      </c>
      <c r="I112" s="170">
        <f t="shared" si="1"/>
        <v>788.95109851169377</v>
      </c>
      <c r="K112" s="227">
        <v>3.7</v>
      </c>
      <c r="L112" s="228"/>
      <c r="M112" s="224">
        <v>59461.5</v>
      </c>
      <c r="N112" s="191"/>
      <c r="O112" s="227">
        <v>77</v>
      </c>
      <c r="P112" s="229"/>
      <c r="Q112" s="227">
        <v>97</v>
      </c>
      <c r="S112" s="230">
        <v>0.96</v>
      </c>
      <c r="U112" s="224">
        <v>33454</v>
      </c>
    </row>
    <row r="113" spans="1:23" ht="9.6" customHeight="1" x14ac:dyDescent="0.25">
      <c r="A113" s="222" t="s">
        <v>315</v>
      </c>
      <c r="C113" s="168" t="s">
        <v>152</v>
      </c>
      <c r="E113" s="240">
        <v>14240</v>
      </c>
      <c r="F113" s="224"/>
      <c r="G113" s="225">
        <v>176.18</v>
      </c>
      <c r="I113" s="170">
        <f t="shared" si="1"/>
        <v>80.826427517311842</v>
      </c>
      <c r="K113" s="227">
        <v>3.6</v>
      </c>
      <c r="L113" s="228"/>
      <c r="M113" s="224">
        <v>1959.01</v>
      </c>
      <c r="N113" s="191"/>
      <c r="O113" s="227">
        <v>116</v>
      </c>
      <c r="P113" s="229"/>
      <c r="Q113" s="227">
        <v>122</v>
      </c>
      <c r="S113" s="230">
        <v>0.65500000000000003</v>
      </c>
      <c r="U113" s="224">
        <v>2038</v>
      </c>
    </row>
    <row r="114" spans="1:23" ht="9.6" customHeight="1" x14ac:dyDescent="0.25">
      <c r="A114" s="222" t="s">
        <v>316</v>
      </c>
      <c r="C114" s="168" t="s">
        <v>153</v>
      </c>
      <c r="E114" s="240">
        <v>5216</v>
      </c>
      <c r="F114" s="224"/>
      <c r="G114" s="225">
        <v>329.53</v>
      </c>
      <c r="I114" s="170">
        <f t="shared" si="1"/>
        <v>15.828604375929356</v>
      </c>
      <c r="K114" s="227">
        <v>4.4000000000000004</v>
      </c>
      <c r="L114" s="228"/>
      <c r="M114" s="224">
        <v>593.98</v>
      </c>
      <c r="N114" s="191"/>
      <c r="O114" s="227">
        <v>50</v>
      </c>
      <c r="P114" s="229"/>
      <c r="Q114" s="227">
        <v>80</v>
      </c>
      <c r="S114" s="230">
        <v>0.56000000000000005</v>
      </c>
      <c r="U114" s="224">
        <v>493</v>
      </c>
    </row>
    <row r="115" spans="1:23" ht="9.6" customHeight="1" x14ac:dyDescent="0.25">
      <c r="A115" s="222" t="s">
        <v>317</v>
      </c>
      <c r="C115" s="168" t="s">
        <v>154</v>
      </c>
      <c r="E115" s="240">
        <v>49388</v>
      </c>
      <c r="F115" s="224"/>
      <c r="G115" s="225">
        <v>379.23</v>
      </c>
      <c r="I115" s="170">
        <f t="shared" si="1"/>
        <v>130.23231284444796</v>
      </c>
      <c r="K115" s="227">
        <v>3.6</v>
      </c>
      <c r="L115" s="228"/>
      <c r="M115" s="224">
        <v>7945.67</v>
      </c>
      <c r="N115" s="191"/>
      <c r="O115" s="227">
        <v>75</v>
      </c>
      <c r="P115" s="229"/>
      <c r="Q115" s="227">
        <v>90</v>
      </c>
      <c r="S115" s="230">
        <v>0.73</v>
      </c>
      <c r="U115" s="224">
        <v>4610</v>
      </c>
    </row>
    <row r="116" spans="1:23" ht="9.6" customHeight="1" x14ac:dyDescent="0.25">
      <c r="A116" s="222" t="s">
        <v>318</v>
      </c>
      <c r="C116" s="168" t="s">
        <v>155</v>
      </c>
      <c r="E116" s="240">
        <v>9857</v>
      </c>
      <c r="F116" s="224"/>
      <c r="G116" s="225">
        <v>297.45999999999998</v>
      </c>
      <c r="I116" s="170">
        <f t="shared" si="1"/>
        <v>33.137228534929065</v>
      </c>
      <c r="K116" s="227">
        <v>4.0999999999999996</v>
      </c>
      <c r="L116" s="228"/>
      <c r="M116" s="224">
        <v>1264.04</v>
      </c>
      <c r="N116" s="191"/>
      <c r="O116" s="227">
        <v>42</v>
      </c>
      <c r="P116" s="229"/>
      <c r="Q116" s="227">
        <v>40</v>
      </c>
      <c r="S116" s="230">
        <v>0.78</v>
      </c>
      <c r="U116" s="224">
        <v>758</v>
      </c>
    </row>
    <row r="117" spans="1:23" ht="9.6" customHeight="1" x14ac:dyDescent="0.25">
      <c r="A117" s="222"/>
      <c r="E117" s="240"/>
      <c r="F117" s="224"/>
      <c r="G117" s="225"/>
      <c r="K117" s="227"/>
      <c r="L117" s="228"/>
      <c r="M117" s="224"/>
      <c r="N117" s="191"/>
      <c r="O117" s="227"/>
      <c r="P117" s="229"/>
      <c r="Q117" s="227"/>
      <c r="S117" s="230"/>
      <c r="U117" s="224"/>
    </row>
    <row r="118" spans="1:23" ht="9.6" customHeight="1" x14ac:dyDescent="0.25">
      <c r="A118" s="222" t="s">
        <v>737</v>
      </c>
      <c r="C118" s="168" t="s">
        <v>156</v>
      </c>
      <c r="E118" s="240">
        <v>14996</v>
      </c>
      <c r="F118" s="224"/>
      <c r="G118" s="225">
        <v>330.53</v>
      </c>
      <c r="I118" s="170">
        <f t="shared" si="1"/>
        <v>45.369557982633957</v>
      </c>
      <c r="K118" s="227">
        <v>7.4</v>
      </c>
      <c r="L118" s="228"/>
      <c r="M118" s="224">
        <v>2076.9899999999998</v>
      </c>
      <c r="N118" s="191"/>
      <c r="O118" s="227">
        <v>35</v>
      </c>
      <c r="P118" s="229"/>
      <c r="Q118" s="227">
        <v>33</v>
      </c>
      <c r="S118" s="230">
        <v>0.56000000000000005</v>
      </c>
      <c r="U118" s="224">
        <v>1377</v>
      </c>
    </row>
    <row r="119" spans="1:23" ht="9.6" customHeight="1" x14ac:dyDescent="0.25">
      <c r="A119" s="222" t="s">
        <v>738</v>
      </c>
      <c r="C119" s="168" t="s">
        <v>157</v>
      </c>
      <c r="E119" s="240">
        <v>28363</v>
      </c>
      <c r="F119" s="224"/>
      <c r="G119" s="225">
        <v>503.72</v>
      </c>
      <c r="I119" s="170">
        <f t="shared" si="1"/>
        <v>56.30707535932661</v>
      </c>
      <c r="K119" s="227">
        <v>4.5</v>
      </c>
      <c r="L119" s="228"/>
      <c r="M119" s="224">
        <v>4275.9399999999996</v>
      </c>
      <c r="N119" s="191"/>
      <c r="O119" s="227">
        <v>54</v>
      </c>
      <c r="P119" s="229"/>
      <c r="Q119" s="227">
        <v>67</v>
      </c>
      <c r="S119" s="230">
        <v>0.79</v>
      </c>
      <c r="U119" s="224">
        <v>2187</v>
      </c>
    </row>
    <row r="120" spans="1:23" ht="9.6" customHeight="1" x14ac:dyDescent="0.25">
      <c r="A120" s="222" t="s">
        <v>343</v>
      </c>
      <c r="C120" s="168" t="s">
        <v>158</v>
      </c>
      <c r="E120" s="240">
        <v>10792</v>
      </c>
      <c r="F120" s="224"/>
      <c r="G120" s="225">
        <v>257.12</v>
      </c>
      <c r="I120" s="170">
        <f t="shared" si="1"/>
        <v>41.972619788425639</v>
      </c>
      <c r="K120" s="227">
        <v>4.7</v>
      </c>
      <c r="L120" s="228"/>
      <c r="M120" s="224">
        <v>1358.88</v>
      </c>
      <c r="N120" s="191"/>
      <c r="O120" s="227">
        <v>97</v>
      </c>
      <c r="P120" s="229"/>
      <c r="Q120" s="227">
        <v>71</v>
      </c>
      <c r="S120" s="230">
        <v>0.88</v>
      </c>
      <c r="U120" s="224">
        <v>1264</v>
      </c>
    </row>
    <row r="121" spans="1:23" ht="9.6" customHeight="1" x14ac:dyDescent="0.25">
      <c r="A121" s="222" t="s">
        <v>344</v>
      </c>
      <c r="C121" s="168" t="s">
        <v>98</v>
      </c>
      <c r="E121" s="240">
        <v>1137290</v>
      </c>
      <c r="F121" s="224"/>
      <c r="G121" s="225">
        <v>390.97</v>
      </c>
      <c r="I121" s="170">
        <f t="shared" si="1"/>
        <v>2908.8932654679384</v>
      </c>
      <c r="K121" s="227">
        <v>3.2</v>
      </c>
      <c r="L121" s="228"/>
      <c r="M121" s="224">
        <v>180025.14</v>
      </c>
      <c r="N121" s="191"/>
      <c r="O121" s="227">
        <v>124</v>
      </c>
      <c r="P121" s="229"/>
      <c r="Q121" s="227">
        <v>128</v>
      </c>
      <c r="S121" s="230">
        <v>1.1299999999999999</v>
      </c>
      <c r="U121" s="224">
        <v>233373</v>
      </c>
    </row>
    <row r="122" spans="1:23" ht="9.6" customHeight="1" x14ac:dyDescent="0.25">
      <c r="A122" s="222" t="s">
        <v>346</v>
      </c>
      <c r="C122" s="168" t="s">
        <v>159</v>
      </c>
      <c r="E122" s="240">
        <v>68168</v>
      </c>
      <c r="F122" s="224"/>
      <c r="G122" s="225">
        <v>647.45000000000005</v>
      </c>
      <c r="I122" s="170">
        <f t="shared" si="1"/>
        <v>105.28689474090663</v>
      </c>
      <c r="K122" s="227">
        <v>3.4</v>
      </c>
      <c r="L122" s="228"/>
      <c r="M122" s="224">
        <v>10883.32</v>
      </c>
      <c r="N122" s="191"/>
      <c r="O122" s="227">
        <v>123</v>
      </c>
      <c r="P122" s="229"/>
      <c r="Q122" s="227">
        <v>127</v>
      </c>
      <c r="S122" s="230">
        <v>1.0389999999999999</v>
      </c>
      <c r="U122" s="224">
        <v>10327</v>
      </c>
    </row>
    <row r="123" spans="1:23" ht="9.6" customHeight="1" x14ac:dyDescent="0.25">
      <c r="A123" s="222"/>
      <c r="E123" s="240"/>
      <c r="F123" s="224"/>
      <c r="G123" s="225"/>
      <c r="K123" s="227"/>
      <c r="L123" s="228"/>
      <c r="M123" s="224"/>
      <c r="N123" s="191"/>
      <c r="O123" s="227"/>
      <c r="P123" s="229"/>
      <c r="Q123" s="227"/>
      <c r="S123" s="230"/>
      <c r="U123" s="224"/>
    </row>
    <row r="124" spans="1:23" ht="9.6" customHeight="1" x14ac:dyDescent="0.25">
      <c r="A124" s="222" t="s">
        <v>347</v>
      </c>
      <c r="C124" s="168" t="s">
        <v>160</v>
      </c>
      <c r="E124" s="240">
        <v>15321</v>
      </c>
      <c r="F124" s="224"/>
      <c r="G124" s="225">
        <v>380.42</v>
      </c>
      <c r="I124" s="170">
        <f t="shared" si="1"/>
        <v>40.273907786131119</v>
      </c>
      <c r="K124" s="227">
        <v>3.8</v>
      </c>
      <c r="L124" s="228"/>
      <c r="M124" s="224">
        <v>1977.84</v>
      </c>
      <c r="N124" s="191"/>
      <c r="O124" s="227">
        <v>63</v>
      </c>
      <c r="P124" s="229"/>
      <c r="Q124" s="227">
        <v>77</v>
      </c>
      <c r="S124" s="230">
        <v>0.55000000000000004</v>
      </c>
      <c r="U124" s="224">
        <v>1563</v>
      </c>
    </row>
    <row r="125" spans="1:23" ht="9.6" customHeight="1" x14ac:dyDescent="0.25">
      <c r="A125" s="222" t="s">
        <v>349</v>
      </c>
      <c r="C125" s="168" t="s">
        <v>161</v>
      </c>
      <c r="E125" s="240">
        <v>26133</v>
      </c>
      <c r="F125" s="224"/>
      <c r="G125" s="225">
        <v>286.01</v>
      </c>
      <c r="I125" s="170">
        <f t="shared" si="1"/>
        <v>91.370931086325655</v>
      </c>
      <c r="K125" s="227">
        <v>3.2</v>
      </c>
      <c r="L125" s="228"/>
      <c r="M125" s="224">
        <v>3464.78</v>
      </c>
      <c r="N125" s="191"/>
      <c r="O125" s="227">
        <v>78</v>
      </c>
      <c r="P125" s="229"/>
      <c r="Q125" s="227">
        <v>98</v>
      </c>
      <c r="S125" s="230">
        <v>0.91700000000000004</v>
      </c>
      <c r="U125" s="224">
        <v>2405</v>
      </c>
    </row>
    <row r="126" spans="1:23" ht="9.6" customHeight="1" x14ac:dyDescent="0.25">
      <c r="A126" s="222" t="s">
        <v>350</v>
      </c>
      <c r="C126" s="168" t="s">
        <v>100</v>
      </c>
      <c r="E126" s="240">
        <v>56205</v>
      </c>
      <c r="F126" s="224"/>
      <c r="G126" s="225">
        <v>690.43</v>
      </c>
      <c r="I126" s="170">
        <f t="shared" si="1"/>
        <v>81.405790594267344</v>
      </c>
      <c r="K126" s="227">
        <v>4.0999999999999996</v>
      </c>
      <c r="L126" s="228"/>
      <c r="M126" s="224">
        <v>6923.53</v>
      </c>
      <c r="N126" s="191"/>
      <c r="O126" s="227">
        <v>76</v>
      </c>
      <c r="P126" s="229"/>
      <c r="Q126" s="227">
        <v>86</v>
      </c>
      <c r="S126" s="230">
        <v>0.55000000000000004</v>
      </c>
      <c r="U126" s="224">
        <v>6571</v>
      </c>
    </row>
    <row r="127" spans="1:23" ht="9.6" customHeight="1" x14ac:dyDescent="0.25">
      <c r="A127" s="222" t="s">
        <v>352</v>
      </c>
      <c r="C127" s="168" t="s">
        <v>162</v>
      </c>
      <c r="E127" s="240">
        <v>83998</v>
      </c>
      <c r="F127" s="224"/>
      <c r="G127" s="225">
        <v>413.5</v>
      </c>
      <c r="I127" s="170">
        <f t="shared" si="1"/>
        <v>203.1390568319226</v>
      </c>
      <c r="K127" s="227">
        <v>3.3</v>
      </c>
      <c r="L127" s="228"/>
      <c r="M127" s="224">
        <v>13207.74</v>
      </c>
      <c r="N127" s="191"/>
      <c r="O127" s="227">
        <v>84</v>
      </c>
      <c r="P127" s="229"/>
      <c r="Q127" s="227">
        <v>92</v>
      </c>
      <c r="S127" s="230">
        <v>0.6</v>
      </c>
      <c r="U127" s="224">
        <v>8516</v>
      </c>
    </row>
    <row r="128" spans="1:23" ht="9.6" customHeight="1" x14ac:dyDescent="0.25">
      <c r="A128" s="222" t="s">
        <v>353</v>
      </c>
      <c r="C128" s="168" t="s">
        <v>163</v>
      </c>
      <c r="E128" s="240">
        <v>17024</v>
      </c>
      <c r="F128" s="224"/>
      <c r="G128" s="225">
        <v>355.78</v>
      </c>
      <c r="I128" s="170">
        <f t="shared" si="1"/>
        <v>47.84979481702176</v>
      </c>
      <c r="K128" s="227">
        <v>4.5</v>
      </c>
      <c r="L128" s="228"/>
      <c r="M128" s="224">
        <v>2380.4299999999998</v>
      </c>
      <c r="N128" s="191"/>
      <c r="O128" s="227">
        <v>33</v>
      </c>
      <c r="P128" s="229"/>
      <c r="Q128" s="227">
        <v>50</v>
      </c>
      <c r="S128" s="230">
        <v>0.63</v>
      </c>
      <c r="U128" s="224">
        <v>1059</v>
      </c>
      <c r="V128" s="178"/>
      <c r="W128" s="224"/>
    </row>
    <row r="129" spans="1:23" ht="9.6" customHeight="1" x14ac:dyDescent="0.25">
      <c r="A129" s="222"/>
      <c r="E129" s="240"/>
      <c r="F129" s="224"/>
      <c r="G129" s="225"/>
      <c r="K129" s="227"/>
      <c r="L129" s="228"/>
      <c r="M129" s="224"/>
      <c r="N129" s="191"/>
      <c r="O129" s="227"/>
      <c r="P129" s="229"/>
      <c r="Q129" s="227"/>
      <c r="S129" s="230"/>
      <c r="U129" s="224"/>
      <c r="V129" s="178"/>
      <c r="W129" s="224"/>
    </row>
    <row r="130" spans="1:23" ht="9.6" customHeight="1" x14ac:dyDescent="0.25">
      <c r="A130" s="222" t="s">
        <v>739</v>
      </c>
      <c r="C130" s="168" t="s">
        <v>164</v>
      </c>
      <c r="E130" s="240">
        <v>36983</v>
      </c>
      <c r="F130" s="224"/>
      <c r="G130" s="225">
        <v>217.81</v>
      </c>
      <c r="I130" s="170">
        <f t="shared" si="1"/>
        <v>169.79477526284376</v>
      </c>
      <c r="K130" s="227">
        <v>3.4</v>
      </c>
      <c r="L130" s="228"/>
      <c r="M130" s="224">
        <v>5312.99</v>
      </c>
      <c r="N130" s="191"/>
      <c r="O130" s="227">
        <v>85</v>
      </c>
      <c r="P130" s="229"/>
      <c r="Q130" s="227">
        <v>96</v>
      </c>
      <c r="S130" s="230">
        <v>0.69499999999999995</v>
      </c>
      <c r="U130" s="224">
        <v>4235</v>
      </c>
    </row>
    <row r="131" spans="1:23" ht="9.6" customHeight="1" x14ac:dyDescent="0.25">
      <c r="A131" s="222" t="s">
        <v>740</v>
      </c>
      <c r="C131" s="168" t="s">
        <v>165</v>
      </c>
      <c r="E131" s="240">
        <v>22312</v>
      </c>
      <c r="F131" s="224"/>
      <c r="G131" s="225">
        <v>281.42</v>
      </c>
      <c r="I131" s="170">
        <f t="shared" si="1"/>
        <v>79.283633004050884</v>
      </c>
      <c r="K131" s="227">
        <v>3.6</v>
      </c>
      <c r="L131" s="228"/>
      <c r="M131" s="224">
        <v>2500.5700000000002</v>
      </c>
      <c r="N131" s="191"/>
      <c r="O131" s="227">
        <v>128</v>
      </c>
      <c r="P131" s="229"/>
      <c r="Q131" s="227">
        <v>133</v>
      </c>
      <c r="S131" s="230">
        <v>0.53</v>
      </c>
      <c r="U131" s="224">
        <v>4662</v>
      </c>
    </row>
    <row r="132" spans="1:23" ht="9.6" customHeight="1" x14ac:dyDescent="0.25">
      <c r="A132" s="222" t="s">
        <v>385</v>
      </c>
      <c r="C132" s="168" t="s">
        <v>166</v>
      </c>
      <c r="E132" s="240">
        <v>15926</v>
      </c>
      <c r="F132" s="224"/>
      <c r="G132" s="225">
        <v>442.18</v>
      </c>
      <c r="I132" s="170">
        <f t="shared" si="1"/>
        <v>36.01700664887602</v>
      </c>
      <c r="K132" s="227">
        <v>4.0999999999999996</v>
      </c>
      <c r="L132" s="228"/>
      <c r="M132" s="224">
        <v>1568</v>
      </c>
      <c r="N132" s="191"/>
      <c r="O132" s="227">
        <v>44</v>
      </c>
      <c r="P132" s="229"/>
      <c r="Q132" s="227">
        <v>47</v>
      </c>
      <c r="S132" s="230">
        <v>0.49</v>
      </c>
      <c r="U132" s="224">
        <v>1661</v>
      </c>
    </row>
    <row r="133" spans="1:23" ht="9.6" customHeight="1" x14ac:dyDescent="0.25">
      <c r="A133" s="222" t="s">
        <v>386</v>
      </c>
      <c r="C133" s="168" t="s">
        <v>167</v>
      </c>
      <c r="E133" s="240">
        <v>19785</v>
      </c>
      <c r="F133" s="224"/>
      <c r="G133" s="225">
        <v>156.25</v>
      </c>
      <c r="I133" s="170">
        <f t="shared" si="1"/>
        <v>126.624</v>
      </c>
      <c r="K133" s="227">
        <v>3.3</v>
      </c>
      <c r="L133" s="228"/>
      <c r="M133" s="224">
        <v>3052.64</v>
      </c>
      <c r="N133" s="191"/>
      <c r="O133" s="227">
        <v>69</v>
      </c>
      <c r="P133" s="229"/>
      <c r="Q133" s="227">
        <v>89</v>
      </c>
      <c r="S133" s="230">
        <v>0.77500000000000002</v>
      </c>
      <c r="U133" s="224">
        <v>1820</v>
      </c>
    </row>
    <row r="134" spans="1:23" ht="9.6" customHeight="1" x14ac:dyDescent="0.25">
      <c r="A134" s="222" t="s">
        <v>387</v>
      </c>
      <c r="C134" s="168" t="s">
        <v>168</v>
      </c>
      <c r="E134" s="240">
        <v>11625</v>
      </c>
      <c r="F134" s="224"/>
      <c r="G134" s="225">
        <v>295.23</v>
      </c>
      <c r="I134" s="170">
        <f t="shared" si="1"/>
        <v>39.376079666700534</v>
      </c>
      <c r="K134" s="227">
        <v>4.3</v>
      </c>
      <c r="L134" s="228"/>
      <c r="M134" s="224">
        <v>1338.12</v>
      </c>
      <c r="N134" s="191"/>
      <c r="O134" s="227">
        <v>5</v>
      </c>
      <c r="P134" s="229"/>
      <c r="Q134" s="227">
        <v>22</v>
      </c>
      <c r="S134" s="230">
        <v>0.67</v>
      </c>
      <c r="U134" s="224">
        <v>615</v>
      </c>
    </row>
    <row r="135" spans="1:23" ht="9.6" customHeight="1" x14ac:dyDescent="0.25">
      <c r="A135" s="222"/>
      <c r="E135" s="240"/>
      <c r="F135" s="224"/>
      <c r="G135" s="225"/>
      <c r="K135" s="227"/>
      <c r="L135" s="228"/>
      <c r="M135" s="224"/>
      <c r="N135" s="191"/>
      <c r="O135" s="227"/>
      <c r="P135" s="229"/>
      <c r="Q135" s="227"/>
      <c r="S135" s="230"/>
      <c r="U135" s="224"/>
    </row>
    <row r="136" spans="1:23" ht="9.6" customHeight="1" x14ac:dyDescent="0.25">
      <c r="A136" s="222" t="s">
        <v>388</v>
      </c>
      <c r="C136" s="168" t="s">
        <v>744</v>
      </c>
      <c r="E136" s="240">
        <v>35584</v>
      </c>
      <c r="F136" s="224"/>
      <c r="G136" s="225">
        <v>817.84</v>
      </c>
      <c r="I136" s="170">
        <f t="shared" si="1"/>
        <v>43.509732955101242</v>
      </c>
      <c r="K136" s="227">
        <v>5.3</v>
      </c>
      <c r="L136" s="228"/>
      <c r="M136" s="224">
        <v>4828.88</v>
      </c>
      <c r="N136" s="191"/>
      <c r="O136" s="227">
        <v>53</v>
      </c>
      <c r="P136" s="229"/>
      <c r="Q136" s="227">
        <v>56</v>
      </c>
      <c r="S136" s="230">
        <v>0.48</v>
      </c>
      <c r="U136" s="224">
        <v>2623</v>
      </c>
    </row>
    <row r="137" spans="1:23" ht="9.6" customHeight="1" x14ac:dyDescent="0.25">
      <c r="A137" s="222" t="s">
        <v>389</v>
      </c>
      <c r="C137" s="168" t="s">
        <v>170</v>
      </c>
      <c r="E137" s="240">
        <v>105210</v>
      </c>
      <c r="F137" s="224"/>
      <c r="G137" s="225">
        <v>468.54</v>
      </c>
      <c r="I137" s="170">
        <f t="shared" si="1"/>
        <v>224.54859777180175</v>
      </c>
      <c r="K137" s="227">
        <v>3.5</v>
      </c>
      <c r="L137" s="228"/>
      <c r="M137" s="224">
        <v>17711.900000000001</v>
      </c>
      <c r="N137" s="191"/>
      <c r="O137" s="227">
        <v>110</v>
      </c>
      <c r="P137" s="229"/>
      <c r="Q137" s="227">
        <v>121</v>
      </c>
      <c r="S137" s="230">
        <v>0.81</v>
      </c>
      <c r="U137" s="224">
        <v>12992</v>
      </c>
    </row>
    <row r="138" spans="1:23" ht="9.6" customHeight="1" x14ac:dyDescent="0.25">
      <c r="A138" s="222" t="s">
        <v>390</v>
      </c>
      <c r="C138" s="168" t="s">
        <v>171</v>
      </c>
      <c r="E138" s="240">
        <v>321233</v>
      </c>
      <c r="F138" s="224"/>
      <c r="G138" s="225">
        <v>233.7</v>
      </c>
      <c r="I138" s="170">
        <f t="shared" si="1"/>
        <v>1374.5528455284555</v>
      </c>
      <c r="K138" s="227">
        <v>3.7</v>
      </c>
      <c r="L138" s="228"/>
      <c r="M138" s="224">
        <v>50141.07</v>
      </c>
      <c r="N138" s="191"/>
      <c r="O138" s="227">
        <v>96</v>
      </c>
      <c r="P138" s="229"/>
      <c r="Q138" s="227">
        <v>88</v>
      </c>
      <c r="S138" s="230">
        <v>0.87</v>
      </c>
      <c r="U138" s="224">
        <v>34176</v>
      </c>
    </row>
    <row r="139" spans="1:23" ht="9.6" customHeight="1" x14ac:dyDescent="0.25">
      <c r="A139" s="222" t="s">
        <v>391</v>
      </c>
      <c r="C139" s="168" t="s">
        <v>172</v>
      </c>
      <c r="E139" s="240">
        <v>52352</v>
      </c>
      <c r="F139" s="224"/>
      <c r="G139" s="225">
        <v>382.33</v>
      </c>
      <c r="I139" s="170">
        <f t="shared" si="1"/>
        <v>136.92883111448225</v>
      </c>
      <c r="K139" s="227">
        <v>5.0999999999999996</v>
      </c>
      <c r="L139" s="228"/>
      <c r="M139" s="224">
        <v>7066.06</v>
      </c>
      <c r="N139" s="191"/>
      <c r="O139" s="227">
        <v>12</v>
      </c>
      <c r="P139" s="229"/>
      <c r="Q139" s="227">
        <v>36</v>
      </c>
      <c r="S139" s="230">
        <v>0.48799999999999999</v>
      </c>
      <c r="U139" s="224">
        <v>2919</v>
      </c>
    </row>
    <row r="140" spans="1:23" ht="9.6" customHeight="1" x14ac:dyDescent="0.25">
      <c r="A140" s="222" t="s">
        <v>392</v>
      </c>
      <c r="C140" s="168" t="s">
        <v>173</v>
      </c>
      <c r="E140" s="240">
        <v>2300</v>
      </c>
      <c r="F140" s="224"/>
      <c r="G140" s="225">
        <v>415.16</v>
      </c>
      <c r="I140" s="170">
        <f t="shared" si="1"/>
        <v>5.5400327584545712</v>
      </c>
      <c r="K140" s="227">
        <v>3.1</v>
      </c>
      <c r="L140" s="228"/>
      <c r="M140" s="224">
        <v>196.92</v>
      </c>
      <c r="N140" s="191"/>
      <c r="O140" s="227">
        <v>125</v>
      </c>
      <c r="P140" s="229"/>
      <c r="Q140" s="227">
        <v>119</v>
      </c>
      <c r="S140" s="230">
        <v>0.42</v>
      </c>
      <c r="U140" s="224">
        <v>690</v>
      </c>
    </row>
    <row r="141" spans="1:23" ht="9.6" customHeight="1" x14ac:dyDescent="0.25">
      <c r="A141" s="222"/>
      <c r="E141" s="240"/>
      <c r="F141" s="224"/>
      <c r="G141" s="225"/>
      <c r="K141" s="227"/>
      <c r="L141" s="228"/>
      <c r="M141" s="224"/>
      <c r="N141" s="191"/>
      <c r="O141" s="227"/>
      <c r="P141" s="229"/>
      <c r="Q141" s="227"/>
      <c r="S141" s="230"/>
      <c r="U141" s="224"/>
    </row>
    <row r="142" spans="1:23" ht="9.6" customHeight="1" x14ac:dyDescent="0.25">
      <c r="A142" s="222" t="s">
        <v>745</v>
      </c>
      <c r="C142" s="168" t="s">
        <v>174</v>
      </c>
      <c r="E142" s="240">
        <v>37074</v>
      </c>
      <c r="F142" s="224"/>
      <c r="G142" s="225">
        <v>315.61</v>
      </c>
      <c r="I142" s="170">
        <f t="shared" si="1"/>
        <v>117.46776084407972</v>
      </c>
      <c r="K142" s="227">
        <v>3.9</v>
      </c>
      <c r="L142" s="228"/>
      <c r="M142" s="224">
        <v>5299.25</v>
      </c>
      <c r="N142" s="191"/>
      <c r="O142" s="227">
        <v>88</v>
      </c>
      <c r="P142" s="229"/>
      <c r="Q142" s="227">
        <v>91</v>
      </c>
      <c r="S142" s="230">
        <v>0.85</v>
      </c>
      <c r="U142" s="224">
        <v>4286</v>
      </c>
    </row>
    <row r="143" spans="1:23" ht="9.6" customHeight="1" x14ac:dyDescent="0.25">
      <c r="A143" s="222" t="s">
        <v>746</v>
      </c>
      <c r="C143" s="168" t="s">
        <v>175</v>
      </c>
      <c r="E143" s="240">
        <v>73615</v>
      </c>
      <c r="F143" s="224"/>
      <c r="G143" s="225">
        <v>142.44</v>
      </c>
      <c r="I143" s="170">
        <f t="shared" si="1"/>
        <v>516.81409716371809</v>
      </c>
      <c r="K143" s="227">
        <v>3.7</v>
      </c>
      <c r="L143" s="228"/>
      <c r="M143" s="224">
        <v>10732.17</v>
      </c>
      <c r="N143" s="191"/>
      <c r="O143" s="227">
        <v>114</v>
      </c>
      <c r="P143" s="229"/>
      <c r="Q143" s="227">
        <v>118</v>
      </c>
      <c r="S143" s="230">
        <v>0.84</v>
      </c>
      <c r="U143" s="224">
        <v>11609</v>
      </c>
    </row>
    <row r="144" spans="1:23" ht="9.6" customHeight="1" x14ac:dyDescent="0.25">
      <c r="A144" s="222" t="s">
        <v>423</v>
      </c>
      <c r="C144" s="168" t="s">
        <v>176</v>
      </c>
      <c r="E144" s="240">
        <v>7156</v>
      </c>
      <c r="F144" s="224"/>
      <c r="G144" s="225">
        <v>315.14</v>
      </c>
      <c r="I144" s="170">
        <f t="shared" si="1"/>
        <v>22.707368153836391</v>
      </c>
      <c r="K144" s="227">
        <v>3.6</v>
      </c>
      <c r="L144" s="228"/>
      <c r="M144" s="224">
        <v>801.42</v>
      </c>
      <c r="N144" s="191"/>
      <c r="O144" s="227">
        <v>80</v>
      </c>
      <c r="P144" s="229"/>
      <c r="Q144" s="227">
        <v>82</v>
      </c>
      <c r="S144" s="230">
        <v>0.55000000000000004</v>
      </c>
      <c r="U144" s="224">
        <v>852</v>
      </c>
    </row>
    <row r="145" spans="1:21" ht="9.6" customHeight="1" x14ac:dyDescent="0.25">
      <c r="A145" s="222" t="s">
        <v>424</v>
      </c>
      <c r="C145" s="168" t="s">
        <v>177</v>
      </c>
      <c r="E145" s="240">
        <v>24724</v>
      </c>
      <c r="F145" s="224"/>
      <c r="G145" s="225">
        <v>179.64</v>
      </c>
      <c r="I145" s="170">
        <f t="shared" si="1"/>
        <v>137.63081718993544</v>
      </c>
      <c r="K145" s="227">
        <v>3.9</v>
      </c>
      <c r="L145" s="228"/>
      <c r="M145" s="224">
        <v>4224.87</v>
      </c>
      <c r="N145" s="191"/>
      <c r="O145" s="227">
        <v>101</v>
      </c>
      <c r="P145" s="229"/>
      <c r="Q145" s="227">
        <v>110</v>
      </c>
      <c r="S145" s="230">
        <v>0.68</v>
      </c>
      <c r="U145" s="224">
        <v>2566</v>
      </c>
    </row>
    <row r="146" spans="1:21" ht="9.6" customHeight="1" x14ac:dyDescent="0.25">
      <c r="A146" s="222" t="s">
        <v>425</v>
      </c>
      <c r="C146" s="168" t="s">
        <v>178</v>
      </c>
      <c r="E146" s="240">
        <v>16333</v>
      </c>
      <c r="F146" s="224"/>
      <c r="G146" s="225">
        <v>273.94</v>
      </c>
      <c r="I146" s="170">
        <f t="shared" si="1"/>
        <v>59.62254508286486</v>
      </c>
      <c r="K146" s="227">
        <v>3.6</v>
      </c>
      <c r="L146" s="228"/>
      <c r="M146" s="224">
        <v>2158.6799999999998</v>
      </c>
      <c r="N146" s="191"/>
      <c r="O146" s="227">
        <v>73</v>
      </c>
      <c r="P146" s="229"/>
      <c r="Q146" s="227">
        <v>95</v>
      </c>
      <c r="S146" s="230">
        <v>0.92</v>
      </c>
      <c r="U146" s="224">
        <v>1523</v>
      </c>
    </row>
    <row r="147" spans="1:21" ht="13.7" customHeight="1" x14ac:dyDescent="0.25">
      <c r="E147" s="241"/>
      <c r="F147" s="224"/>
      <c r="G147" s="242"/>
      <c r="K147" s="243"/>
      <c r="L147" s="228"/>
      <c r="M147" s="244"/>
      <c r="N147" s="238"/>
      <c r="O147" s="229"/>
      <c r="P147" s="229"/>
      <c r="Q147" s="229"/>
      <c r="S147" s="245"/>
      <c r="U147" s="245"/>
    </row>
    <row r="148" spans="1:21" ht="10.15" customHeight="1" x14ac:dyDescent="0.25">
      <c r="E148" s="241"/>
      <c r="F148" s="224"/>
      <c r="G148" s="242"/>
      <c r="K148" s="243"/>
      <c r="L148" s="228"/>
      <c r="M148" s="221"/>
      <c r="N148" s="238"/>
      <c r="O148" s="229"/>
      <c r="P148" s="229"/>
      <c r="Q148" s="229"/>
      <c r="S148" s="245"/>
      <c r="U148" s="245"/>
    </row>
    <row r="149" spans="1:21" ht="18.95" customHeight="1" x14ac:dyDescent="0.25">
      <c r="E149" s="241"/>
      <c r="F149" s="224"/>
      <c r="G149" s="242"/>
      <c r="K149" s="243"/>
      <c r="L149" s="228"/>
      <c r="M149" s="221"/>
      <c r="N149" s="238"/>
      <c r="O149" s="175"/>
      <c r="Q149" s="176"/>
      <c r="S149" s="245"/>
      <c r="U149" s="245"/>
    </row>
    <row r="150" spans="1:21" s="137" customFormat="1" ht="12" x14ac:dyDescent="0.25">
      <c r="A150" s="145"/>
      <c r="C150" s="139"/>
      <c r="D150" s="139"/>
      <c r="E150" s="246"/>
      <c r="F150" s="247"/>
      <c r="G150" s="248"/>
      <c r="H150" s="143"/>
      <c r="I150" s="142"/>
      <c r="J150" s="143"/>
      <c r="K150" s="249"/>
      <c r="L150" s="250"/>
      <c r="M150" s="159"/>
      <c r="N150" s="251"/>
      <c r="O150" s="149"/>
      <c r="P150" s="149"/>
      <c r="Q150" s="151"/>
      <c r="R150" s="151"/>
      <c r="S150" s="252"/>
      <c r="T150" s="153"/>
      <c r="U150" s="154" t="s">
        <v>747</v>
      </c>
    </row>
    <row r="151" spans="1:21" s="137" customFormat="1" ht="12.2" customHeight="1" x14ac:dyDescent="0.25">
      <c r="C151" s="139"/>
      <c r="D151" s="139"/>
      <c r="E151" s="140"/>
      <c r="F151" s="141"/>
      <c r="G151" s="248"/>
      <c r="H151" s="143"/>
      <c r="I151" s="144"/>
      <c r="J151" s="143"/>
      <c r="K151" s="145"/>
      <c r="L151" s="146" t="s">
        <v>296</v>
      </c>
      <c r="M151" s="145"/>
      <c r="N151" s="147"/>
      <c r="O151" s="149"/>
      <c r="P151" s="149"/>
      <c r="Q151" s="151"/>
      <c r="R151" s="151"/>
      <c r="S151" s="252"/>
      <c r="T151" s="153"/>
      <c r="U151" s="154" t="s">
        <v>695</v>
      </c>
    </row>
    <row r="152" spans="1:21" s="137" customFormat="1" ht="11.25" customHeight="1" x14ac:dyDescent="0.25">
      <c r="C152" s="139"/>
      <c r="D152" s="139"/>
      <c r="E152" s="140"/>
      <c r="F152" s="141"/>
      <c r="G152" s="248"/>
      <c r="H152" s="143"/>
      <c r="I152" s="144"/>
      <c r="J152" s="143"/>
      <c r="K152" s="145"/>
      <c r="L152" s="156" t="s">
        <v>39</v>
      </c>
      <c r="M152" s="145"/>
      <c r="N152" s="147"/>
      <c r="O152" s="148"/>
      <c r="P152" s="149"/>
      <c r="Q152" s="150"/>
      <c r="R152" s="151"/>
      <c r="S152" s="253"/>
      <c r="T152" s="153"/>
      <c r="U152" s="154" t="s">
        <v>748</v>
      </c>
    </row>
    <row r="153" spans="1:21" s="137" customFormat="1" ht="11.25" customHeight="1" x14ac:dyDescent="0.25">
      <c r="C153" s="139"/>
      <c r="D153" s="139"/>
      <c r="E153" s="140"/>
      <c r="F153" s="141"/>
      <c r="G153" s="248"/>
      <c r="H153" s="143"/>
      <c r="I153" s="158"/>
      <c r="J153" s="143"/>
      <c r="K153" s="145"/>
      <c r="L153" s="156" t="s">
        <v>299</v>
      </c>
      <c r="M153" s="145"/>
      <c r="N153" s="147"/>
      <c r="O153" s="148"/>
      <c r="P153" s="149"/>
      <c r="Q153" s="150"/>
      <c r="R153" s="151"/>
      <c r="S153" s="253"/>
      <c r="T153" s="153"/>
      <c r="U153" s="253"/>
    </row>
    <row r="154" spans="1:21" ht="11.25" customHeight="1" x14ac:dyDescent="0.25">
      <c r="A154" s="166"/>
      <c r="G154" s="242"/>
      <c r="S154" s="254"/>
      <c r="U154" s="254"/>
    </row>
    <row r="155" spans="1:21" ht="9.75" customHeight="1" x14ac:dyDescent="0.25">
      <c r="A155" s="166"/>
      <c r="G155" s="242"/>
      <c r="S155" s="254"/>
      <c r="U155" s="254"/>
    </row>
    <row r="156" spans="1:21" ht="12" customHeight="1" x14ac:dyDescent="0.25">
      <c r="A156" s="166"/>
      <c r="G156" s="242"/>
      <c r="S156" s="254"/>
      <c r="U156" s="254"/>
    </row>
    <row r="157" spans="1:21" ht="10.5" customHeight="1" x14ac:dyDescent="0.25">
      <c r="A157" s="166"/>
      <c r="E157" s="169"/>
      <c r="G157" s="242"/>
      <c r="M157" s="174"/>
      <c r="O157" s="174"/>
      <c r="Q157" s="174"/>
      <c r="S157" s="177"/>
      <c r="U157" s="174"/>
    </row>
    <row r="158" spans="1:21" ht="10.15" customHeight="1" x14ac:dyDescent="0.25">
      <c r="A158" s="166"/>
      <c r="K158" s="174"/>
      <c r="M158" s="180" t="s">
        <v>697</v>
      </c>
      <c r="O158" s="180" t="s">
        <v>698</v>
      </c>
      <c r="Q158" s="181" t="s">
        <v>699</v>
      </c>
      <c r="S158" s="182" t="s">
        <v>700</v>
      </c>
      <c r="U158" s="183" t="s">
        <v>701</v>
      </c>
    </row>
    <row r="159" spans="1:21" ht="19.5" customHeight="1" x14ac:dyDescent="0.25">
      <c r="A159" s="166"/>
      <c r="E159" s="174"/>
      <c r="G159" s="184" t="s">
        <v>702</v>
      </c>
      <c r="I159" s="185" t="s">
        <v>703</v>
      </c>
      <c r="K159" s="186" t="s">
        <v>704</v>
      </c>
      <c r="M159" s="180" t="s">
        <v>705</v>
      </c>
      <c r="O159" s="180" t="s">
        <v>706</v>
      </c>
      <c r="Q159" s="181" t="s">
        <v>707</v>
      </c>
      <c r="S159" s="187" t="s">
        <v>708</v>
      </c>
      <c r="U159" s="183" t="s">
        <v>709</v>
      </c>
    </row>
    <row r="160" spans="1:21" s="191" customFormat="1" ht="10.15" customHeight="1" x14ac:dyDescent="0.25">
      <c r="A160" s="173"/>
      <c r="B160" s="188"/>
      <c r="C160" s="188"/>
      <c r="D160" s="188"/>
      <c r="E160" s="189" t="s">
        <v>710</v>
      </c>
      <c r="F160" s="188"/>
      <c r="G160" s="189" t="s">
        <v>711</v>
      </c>
      <c r="H160" s="188"/>
      <c r="I160" s="189" t="s">
        <v>712</v>
      </c>
      <c r="J160" s="188"/>
      <c r="K160" s="184" t="s">
        <v>713</v>
      </c>
      <c r="L160" s="188"/>
      <c r="M160" s="184" t="s">
        <v>714</v>
      </c>
      <c r="N160" s="188"/>
      <c r="O160" s="184" t="s">
        <v>715</v>
      </c>
      <c r="P160" s="188"/>
      <c r="Q160" s="184" t="s">
        <v>715</v>
      </c>
      <c r="R160" s="188"/>
      <c r="S160" s="190" t="s">
        <v>716</v>
      </c>
      <c r="T160" s="188"/>
      <c r="U160" s="184" t="s">
        <v>717</v>
      </c>
    </row>
    <row r="161" spans="1:21" s="186" customFormat="1" ht="10.9" customHeight="1" x14ac:dyDescent="0.25">
      <c r="A161" s="192" t="s">
        <v>74</v>
      </c>
      <c r="B161" s="193"/>
      <c r="C161" s="194" t="s">
        <v>718</v>
      </c>
      <c r="D161" s="195"/>
      <c r="E161" s="196" t="s">
        <v>719</v>
      </c>
      <c r="F161" s="189"/>
      <c r="G161" s="196" t="s">
        <v>720</v>
      </c>
      <c r="H161" s="197"/>
      <c r="I161" s="196" t="s">
        <v>719</v>
      </c>
      <c r="J161" s="197"/>
      <c r="K161" s="198" t="s">
        <v>721</v>
      </c>
      <c r="L161" s="193"/>
      <c r="M161" s="198" t="s">
        <v>721</v>
      </c>
      <c r="N161" s="199"/>
      <c r="O161" s="200" t="s">
        <v>719</v>
      </c>
      <c r="P161" s="201"/>
      <c r="Q161" s="200" t="s">
        <v>719</v>
      </c>
      <c r="R161" s="202"/>
      <c r="S161" s="203" t="s">
        <v>722</v>
      </c>
      <c r="T161" s="204"/>
      <c r="U161" s="200" t="s">
        <v>723</v>
      </c>
    </row>
    <row r="162" spans="1:21" ht="9.75" customHeight="1" x14ac:dyDescent="0.25">
      <c r="E162" s="241"/>
      <c r="F162" s="224"/>
      <c r="G162" s="242"/>
      <c r="K162" s="243"/>
      <c r="L162" s="228"/>
      <c r="M162" s="221"/>
      <c r="N162" s="238"/>
      <c r="S162" s="254"/>
      <c r="U162" s="254"/>
    </row>
    <row r="163" spans="1:21" ht="9.75" customHeight="1" x14ac:dyDescent="0.25">
      <c r="B163" s="408" t="s">
        <v>130</v>
      </c>
      <c r="C163" s="408"/>
      <c r="D163" s="217"/>
      <c r="E163" s="241"/>
      <c r="F163" s="224"/>
      <c r="G163" s="242"/>
      <c r="K163" s="243"/>
      <c r="L163" s="228"/>
      <c r="M163" s="221"/>
      <c r="N163" s="238"/>
      <c r="O163" s="175"/>
      <c r="Q163" s="176"/>
      <c r="S163" s="245"/>
      <c r="U163" s="245"/>
    </row>
    <row r="164" spans="1:21" ht="9.75" customHeight="1" x14ac:dyDescent="0.25">
      <c r="A164" s="222" t="s">
        <v>426</v>
      </c>
      <c r="C164" s="168" t="s">
        <v>180</v>
      </c>
      <c r="E164" s="240">
        <v>11236</v>
      </c>
      <c r="F164" s="224"/>
      <c r="G164" s="225">
        <v>133.25</v>
      </c>
      <c r="I164" s="170">
        <f t="shared" ref="I164:I216" si="2">E164/G164</f>
        <v>84.322701688555341</v>
      </c>
      <c r="K164" s="227">
        <v>4.3</v>
      </c>
      <c r="L164" s="228"/>
      <c r="M164" s="224">
        <v>1109.1600000000001</v>
      </c>
      <c r="N164" s="191"/>
      <c r="O164" s="227">
        <v>121</v>
      </c>
      <c r="P164" s="229"/>
      <c r="Q164" s="227">
        <v>113</v>
      </c>
      <c r="S164" s="230">
        <v>0.54</v>
      </c>
      <c r="U164" s="231">
        <v>2516</v>
      </c>
    </row>
    <row r="165" spans="1:21" ht="9.75" customHeight="1" x14ac:dyDescent="0.25">
      <c r="A165" s="222" t="s">
        <v>427</v>
      </c>
      <c r="C165" s="168" t="s">
        <v>181</v>
      </c>
      <c r="E165" s="240">
        <v>24653</v>
      </c>
      <c r="F165" s="224"/>
      <c r="G165" s="225">
        <v>435.52</v>
      </c>
      <c r="I165" s="170">
        <f t="shared" si="2"/>
        <v>56.605896399706104</v>
      </c>
      <c r="K165" s="227">
        <v>5.4</v>
      </c>
      <c r="L165" s="228"/>
      <c r="M165" s="224">
        <v>3026.66</v>
      </c>
      <c r="N165" s="191"/>
      <c r="O165" s="227">
        <v>2</v>
      </c>
      <c r="P165" s="229"/>
      <c r="Q165" s="227">
        <v>32</v>
      </c>
      <c r="S165" s="230">
        <v>0.61899999999999999</v>
      </c>
      <c r="U165" s="224">
        <v>943</v>
      </c>
    </row>
    <row r="166" spans="1:21" ht="9.75" customHeight="1" x14ac:dyDescent="0.25">
      <c r="A166" s="222" t="s">
        <v>428</v>
      </c>
      <c r="C166" s="168" t="s">
        <v>182</v>
      </c>
      <c r="E166" s="240">
        <v>385327</v>
      </c>
      <c r="F166" s="224"/>
      <c r="G166" s="225">
        <v>515.55999999999995</v>
      </c>
      <c r="I166" s="170">
        <f t="shared" si="2"/>
        <v>747.39506555977971</v>
      </c>
      <c r="K166" s="227">
        <v>3.2</v>
      </c>
      <c r="L166" s="228"/>
      <c r="M166" s="224">
        <v>78276.86</v>
      </c>
      <c r="N166" s="191"/>
      <c r="O166" s="227">
        <v>120</v>
      </c>
      <c r="P166" s="229"/>
      <c r="Q166" s="227">
        <v>129</v>
      </c>
      <c r="S166" s="230">
        <v>1.145</v>
      </c>
      <c r="U166" s="224">
        <v>69202</v>
      </c>
    </row>
    <row r="167" spans="1:21" ht="9.75" customHeight="1" x14ac:dyDescent="0.25">
      <c r="A167" s="222" t="s">
        <v>429</v>
      </c>
      <c r="C167" s="168" t="s">
        <v>183</v>
      </c>
      <c r="E167" s="240">
        <v>34316</v>
      </c>
      <c r="F167" s="224"/>
      <c r="G167" s="225">
        <v>496.3</v>
      </c>
      <c r="I167" s="170">
        <f t="shared" si="2"/>
        <v>69.143663106991738</v>
      </c>
      <c r="K167" s="227">
        <v>3.5</v>
      </c>
      <c r="L167" s="228"/>
      <c r="M167" s="224">
        <v>4633.59</v>
      </c>
      <c r="N167" s="191"/>
      <c r="O167" s="227">
        <v>118</v>
      </c>
      <c r="P167" s="229"/>
      <c r="Q167" s="227">
        <v>104</v>
      </c>
      <c r="S167" s="230">
        <v>0.72</v>
      </c>
      <c r="U167" s="224">
        <v>4386</v>
      </c>
    </row>
    <row r="168" spans="1:21" ht="9.75" customHeight="1" x14ac:dyDescent="0.25">
      <c r="A168" s="222" t="s">
        <v>430</v>
      </c>
      <c r="C168" s="168" t="s">
        <v>184</v>
      </c>
      <c r="E168" s="240">
        <v>12365</v>
      </c>
      <c r="F168" s="224"/>
      <c r="G168" s="225">
        <v>431.68</v>
      </c>
      <c r="I168" s="170">
        <f t="shared" si="2"/>
        <v>28.643902891030393</v>
      </c>
      <c r="K168" s="227">
        <v>4.5</v>
      </c>
      <c r="L168" s="228"/>
      <c r="M168" s="224">
        <v>1477.43</v>
      </c>
      <c r="N168" s="191"/>
      <c r="O168" s="227">
        <v>19</v>
      </c>
      <c r="P168" s="229"/>
      <c r="Q168" s="227">
        <v>46</v>
      </c>
      <c r="S168" s="230">
        <v>0.38</v>
      </c>
      <c r="U168" s="224">
        <v>861</v>
      </c>
    </row>
    <row r="169" spans="1:21" ht="9.75" customHeight="1" x14ac:dyDescent="0.25">
      <c r="A169" s="222"/>
      <c r="E169" s="240"/>
      <c r="F169" s="224"/>
      <c r="G169" s="225"/>
      <c r="K169" s="227"/>
      <c r="L169" s="228"/>
      <c r="M169" s="224"/>
      <c r="N169" s="191"/>
      <c r="O169" s="227"/>
      <c r="P169" s="229"/>
      <c r="Q169" s="227"/>
      <c r="S169" s="230"/>
      <c r="U169" s="224"/>
    </row>
    <row r="170" spans="1:21" ht="9.75" customHeight="1" x14ac:dyDescent="0.25">
      <c r="A170" s="222" t="s">
        <v>749</v>
      </c>
      <c r="C170" s="168" t="s">
        <v>185</v>
      </c>
      <c r="E170" s="240">
        <v>13099</v>
      </c>
      <c r="F170" s="224"/>
      <c r="G170" s="225">
        <v>320.68</v>
      </c>
      <c r="I170" s="170">
        <f t="shared" si="2"/>
        <v>40.847573905450915</v>
      </c>
      <c r="K170" s="227">
        <v>3</v>
      </c>
      <c r="L170" s="228"/>
      <c r="M170" s="224">
        <v>1684.29</v>
      </c>
      <c r="N170" s="191"/>
      <c r="O170" s="227">
        <v>111</v>
      </c>
      <c r="P170" s="229"/>
      <c r="Q170" s="227">
        <v>106</v>
      </c>
      <c r="S170" s="230">
        <v>0.68</v>
      </c>
      <c r="U170" s="224">
        <v>1643</v>
      </c>
    </row>
    <row r="171" spans="1:21" ht="9.75" customHeight="1" x14ac:dyDescent="0.25">
      <c r="A171" s="222" t="s">
        <v>750</v>
      </c>
      <c r="C171" s="168" t="s">
        <v>186</v>
      </c>
      <c r="E171" s="240">
        <v>8647</v>
      </c>
      <c r="F171" s="224"/>
      <c r="G171" s="225">
        <v>85.93</v>
      </c>
      <c r="I171" s="170">
        <f t="shared" si="2"/>
        <v>100.62841848015826</v>
      </c>
      <c r="K171" s="227">
        <v>3.8</v>
      </c>
      <c r="L171" s="228"/>
      <c r="M171" s="224">
        <v>1066.42</v>
      </c>
      <c r="N171" s="191"/>
      <c r="O171" s="227">
        <v>112</v>
      </c>
      <c r="P171" s="229"/>
      <c r="Q171" s="227">
        <v>108</v>
      </c>
      <c r="S171" s="230">
        <v>0.54</v>
      </c>
      <c r="U171" s="224">
        <v>1686</v>
      </c>
    </row>
    <row r="172" spans="1:21" ht="9.75" customHeight="1" x14ac:dyDescent="0.25">
      <c r="A172" s="222" t="s">
        <v>442</v>
      </c>
      <c r="C172" s="168" t="s">
        <v>187</v>
      </c>
      <c r="E172" s="240">
        <v>31347</v>
      </c>
      <c r="F172" s="224"/>
      <c r="G172" s="225">
        <v>625.49</v>
      </c>
      <c r="I172" s="170">
        <f t="shared" si="2"/>
        <v>50.115909127244237</v>
      </c>
      <c r="K172" s="227">
        <v>5.0999999999999996</v>
      </c>
      <c r="L172" s="228"/>
      <c r="M172" s="224">
        <v>4193.03</v>
      </c>
      <c r="N172" s="191"/>
      <c r="O172" s="227">
        <v>79</v>
      </c>
      <c r="P172" s="229"/>
      <c r="Q172" s="227">
        <v>54</v>
      </c>
      <c r="S172" s="230">
        <v>0.42</v>
      </c>
      <c r="U172" s="224">
        <v>3996</v>
      </c>
    </row>
    <row r="173" spans="1:21" ht="9.75" customHeight="1" x14ac:dyDescent="0.25">
      <c r="A173" s="222" t="s">
        <v>443</v>
      </c>
      <c r="C173" s="168" t="s">
        <v>188</v>
      </c>
      <c r="E173" s="240">
        <v>11049</v>
      </c>
      <c r="F173" s="224"/>
      <c r="G173" s="225">
        <v>130.31</v>
      </c>
      <c r="I173" s="170">
        <f t="shared" si="2"/>
        <v>84.790115877522823</v>
      </c>
      <c r="K173" s="227">
        <v>3.3</v>
      </c>
      <c r="L173" s="228"/>
      <c r="M173" s="224">
        <v>1170.29</v>
      </c>
      <c r="N173" s="191"/>
      <c r="O173" s="227">
        <v>117</v>
      </c>
      <c r="P173" s="229"/>
      <c r="Q173" s="227">
        <v>107</v>
      </c>
      <c r="S173" s="230">
        <v>0.53</v>
      </c>
      <c r="U173" s="224">
        <v>2179</v>
      </c>
    </row>
    <row r="174" spans="1:21" ht="9.75" customHeight="1" x14ac:dyDescent="0.25">
      <c r="A174" s="222" t="s">
        <v>444</v>
      </c>
      <c r="C174" s="168" t="s">
        <v>189</v>
      </c>
      <c r="E174" s="240">
        <v>98509</v>
      </c>
      <c r="F174" s="224"/>
      <c r="G174" s="225">
        <v>387.01</v>
      </c>
      <c r="I174" s="170">
        <f t="shared" si="2"/>
        <v>254.53864241234078</v>
      </c>
      <c r="K174" s="227">
        <v>4.3</v>
      </c>
      <c r="L174" s="228"/>
      <c r="M174" s="224">
        <v>9480.73</v>
      </c>
      <c r="N174" s="191"/>
      <c r="O174" s="227">
        <v>28</v>
      </c>
      <c r="P174" s="229"/>
      <c r="Q174" s="227">
        <v>51</v>
      </c>
      <c r="S174" s="230">
        <v>0.89</v>
      </c>
      <c r="U174" s="224">
        <v>7558</v>
      </c>
    </row>
    <row r="175" spans="1:21" ht="9.75" customHeight="1" x14ac:dyDescent="0.25">
      <c r="A175" s="222"/>
      <c r="E175" s="240"/>
      <c r="F175" s="224"/>
      <c r="G175" s="225"/>
      <c r="K175" s="227"/>
      <c r="L175" s="228"/>
      <c r="M175" s="224"/>
      <c r="N175" s="191"/>
      <c r="O175" s="227"/>
      <c r="P175" s="229"/>
      <c r="Q175" s="227"/>
      <c r="S175" s="230"/>
      <c r="U175" s="224"/>
    </row>
    <row r="176" spans="1:21" ht="9.75" customHeight="1" x14ac:dyDescent="0.25">
      <c r="A176" s="222" t="s">
        <v>445</v>
      </c>
      <c r="C176" s="168" t="s">
        <v>190</v>
      </c>
      <c r="E176" s="240">
        <v>14835</v>
      </c>
      <c r="F176" s="224"/>
      <c r="G176" s="225">
        <v>470.86</v>
      </c>
      <c r="I176" s="170">
        <f t="shared" si="2"/>
        <v>31.506180180945503</v>
      </c>
      <c r="K176" s="227">
        <v>3.8</v>
      </c>
      <c r="L176" s="228"/>
      <c r="M176" s="224">
        <v>1820.24</v>
      </c>
      <c r="N176" s="191"/>
      <c r="O176" s="227">
        <v>115</v>
      </c>
      <c r="P176" s="229"/>
      <c r="Q176" s="227">
        <v>101</v>
      </c>
      <c r="S176" s="230">
        <v>0.72</v>
      </c>
      <c r="U176" s="224">
        <v>2463</v>
      </c>
    </row>
    <row r="177" spans="1:21" ht="9.75" customHeight="1" x14ac:dyDescent="0.25">
      <c r="A177" s="222" t="s">
        <v>446</v>
      </c>
      <c r="C177" s="168" t="s">
        <v>751</v>
      </c>
      <c r="E177" s="240">
        <v>20895</v>
      </c>
      <c r="F177" s="224"/>
      <c r="G177" s="225">
        <v>209.73</v>
      </c>
      <c r="I177" s="170">
        <f t="shared" si="2"/>
        <v>99.628093262766413</v>
      </c>
      <c r="K177" s="227">
        <v>3.3</v>
      </c>
      <c r="L177" s="228"/>
      <c r="M177" s="224">
        <v>3064.93</v>
      </c>
      <c r="N177" s="191"/>
      <c r="O177" s="227">
        <v>104</v>
      </c>
      <c r="P177" s="229"/>
      <c r="Q177" s="227">
        <v>116</v>
      </c>
      <c r="S177" s="230">
        <v>0.83</v>
      </c>
      <c r="U177" s="224">
        <v>2587</v>
      </c>
    </row>
    <row r="178" spans="1:21" ht="9.75" customHeight="1" x14ac:dyDescent="0.25">
      <c r="A178" s="222" t="s">
        <v>447</v>
      </c>
      <c r="C178" s="168" t="s">
        <v>192</v>
      </c>
      <c r="E178" s="240">
        <v>12139</v>
      </c>
      <c r="F178" s="224"/>
      <c r="G178" s="225">
        <v>211.61</v>
      </c>
      <c r="I178" s="170">
        <f t="shared" si="2"/>
        <v>57.364963848589383</v>
      </c>
      <c r="K178" s="227">
        <v>5</v>
      </c>
      <c r="L178" s="228"/>
      <c r="M178" s="224">
        <v>1570.32</v>
      </c>
      <c r="N178" s="191"/>
      <c r="O178" s="227">
        <v>109</v>
      </c>
      <c r="P178" s="229"/>
      <c r="Q178" s="227">
        <v>70</v>
      </c>
      <c r="S178" s="230">
        <v>0.83</v>
      </c>
      <c r="U178" s="224">
        <v>1803</v>
      </c>
    </row>
    <row r="179" spans="1:21" ht="9.75" customHeight="1" x14ac:dyDescent="0.25">
      <c r="A179" s="222" t="s">
        <v>448</v>
      </c>
      <c r="C179" s="168" t="s">
        <v>193</v>
      </c>
      <c r="E179" s="240">
        <v>12089</v>
      </c>
      <c r="F179" s="224"/>
      <c r="G179" s="225">
        <v>191.3</v>
      </c>
      <c r="I179" s="170">
        <f t="shared" si="2"/>
        <v>63.193936225823307</v>
      </c>
      <c r="K179" s="227">
        <v>4.4000000000000004</v>
      </c>
      <c r="L179" s="228"/>
      <c r="M179" s="224">
        <v>1259.6099999999999</v>
      </c>
      <c r="N179" s="191"/>
      <c r="O179" s="227">
        <v>122</v>
      </c>
      <c r="P179" s="229"/>
      <c r="Q179" s="227">
        <v>120</v>
      </c>
      <c r="S179" s="230">
        <v>0.49</v>
      </c>
      <c r="U179" s="224">
        <v>2845</v>
      </c>
    </row>
    <row r="180" spans="1:21" ht="9.75" customHeight="1" x14ac:dyDescent="0.25">
      <c r="A180" s="222" t="s">
        <v>449</v>
      </c>
      <c r="C180" s="168" t="s">
        <v>194</v>
      </c>
      <c r="E180" s="240">
        <v>16106</v>
      </c>
      <c r="F180" s="224"/>
      <c r="G180" s="225">
        <v>314.39</v>
      </c>
      <c r="I180" s="170">
        <f t="shared" si="2"/>
        <v>51.229364801679445</v>
      </c>
      <c r="K180" s="227">
        <v>4.0999999999999996</v>
      </c>
      <c r="L180" s="228"/>
      <c r="M180" s="224">
        <v>2021.14</v>
      </c>
      <c r="N180" s="191"/>
      <c r="O180" s="227">
        <v>9</v>
      </c>
      <c r="P180" s="229"/>
      <c r="Q180" s="227">
        <v>45</v>
      </c>
      <c r="S180" s="230">
        <v>0.47</v>
      </c>
      <c r="U180" s="224">
        <v>895</v>
      </c>
    </row>
    <row r="181" spans="1:21" ht="9.75" customHeight="1" x14ac:dyDescent="0.25">
      <c r="A181" s="222"/>
      <c r="E181" s="240"/>
      <c r="F181" s="224"/>
      <c r="G181" s="225"/>
      <c r="K181" s="227"/>
      <c r="L181" s="228"/>
      <c r="M181" s="224"/>
      <c r="N181" s="191"/>
      <c r="O181" s="227"/>
      <c r="P181" s="229"/>
      <c r="Q181" s="227"/>
      <c r="S181" s="230"/>
      <c r="U181" s="224"/>
    </row>
    <row r="182" spans="1:21" ht="9.75" customHeight="1" x14ac:dyDescent="0.25">
      <c r="A182" s="222" t="s">
        <v>752</v>
      </c>
      <c r="C182" s="168" t="s">
        <v>195</v>
      </c>
      <c r="E182" s="240">
        <v>33777</v>
      </c>
      <c r="F182" s="224"/>
      <c r="G182" s="225">
        <v>340.78</v>
      </c>
      <c r="I182" s="170">
        <f t="shared" si="2"/>
        <v>99.116732202594051</v>
      </c>
      <c r="K182" s="227">
        <v>3.9</v>
      </c>
      <c r="L182" s="228"/>
      <c r="M182" s="224">
        <v>4772.04</v>
      </c>
      <c r="N182" s="191"/>
      <c r="O182" s="227">
        <v>98</v>
      </c>
      <c r="P182" s="229"/>
      <c r="Q182" s="227">
        <v>99</v>
      </c>
      <c r="S182" s="230">
        <v>0.80400000000000005</v>
      </c>
      <c r="U182" s="224">
        <v>3715</v>
      </c>
    </row>
    <row r="183" spans="1:21" ht="9.75" customHeight="1" x14ac:dyDescent="0.25">
      <c r="A183" s="222" t="s">
        <v>753</v>
      </c>
      <c r="C183" s="168" t="s">
        <v>754</v>
      </c>
      <c r="E183" s="240">
        <v>23586</v>
      </c>
      <c r="F183" s="224"/>
      <c r="G183" s="225">
        <v>310.86</v>
      </c>
      <c r="I183" s="170">
        <f t="shared" si="2"/>
        <v>75.873383516695611</v>
      </c>
      <c r="K183" s="227">
        <v>4.4000000000000004</v>
      </c>
      <c r="L183" s="228"/>
      <c r="M183" s="224">
        <v>3281.43</v>
      </c>
      <c r="N183" s="191"/>
      <c r="O183" s="227">
        <v>49</v>
      </c>
      <c r="P183" s="229"/>
      <c r="Q183" s="227">
        <v>62</v>
      </c>
      <c r="S183" s="230">
        <v>0.66</v>
      </c>
      <c r="U183" s="224">
        <v>2007</v>
      </c>
    </row>
    <row r="184" spans="1:21" ht="9.75" customHeight="1" x14ac:dyDescent="0.25">
      <c r="A184" s="222" t="s">
        <v>474</v>
      </c>
      <c r="C184" s="168" t="s">
        <v>197</v>
      </c>
      <c r="E184" s="240">
        <v>18039</v>
      </c>
      <c r="F184" s="224"/>
      <c r="G184" s="225">
        <v>483.1</v>
      </c>
      <c r="I184" s="170">
        <f t="shared" si="2"/>
        <v>37.340095218381286</v>
      </c>
      <c r="K184" s="227">
        <v>4.5999999999999996</v>
      </c>
      <c r="L184" s="228"/>
      <c r="M184" s="224">
        <v>2650.99</v>
      </c>
      <c r="N184" s="191"/>
      <c r="O184" s="227">
        <v>41</v>
      </c>
      <c r="P184" s="229"/>
      <c r="Q184" s="227">
        <v>57</v>
      </c>
      <c r="S184" s="230">
        <v>0.56999999999999995</v>
      </c>
      <c r="U184" s="224">
        <v>1562</v>
      </c>
    </row>
    <row r="185" spans="1:21" ht="9.75" customHeight="1" x14ac:dyDescent="0.25">
      <c r="A185" s="222" t="s">
        <v>475</v>
      </c>
      <c r="C185" s="168" t="s">
        <v>198</v>
      </c>
      <c r="E185" s="240">
        <v>62614</v>
      </c>
      <c r="F185" s="224"/>
      <c r="G185" s="225">
        <v>968.94</v>
      </c>
      <c r="I185" s="170">
        <f t="shared" si="2"/>
        <v>64.621132371457463</v>
      </c>
      <c r="K185" s="227">
        <v>4.7</v>
      </c>
      <c r="L185" s="228"/>
      <c r="M185" s="224">
        <v>8785.9699999999993</v>
      </c>
      <c r="N185" s="191"/>
      <c r="O185" s="227">
        <v>27</v>
      </c>
      <c r="P185" s="229"/>
      <c r="Q185" s="227">
        <v>65</v>
      </c>
      <c r="S185" s="230">
        <v>0.59</v>
      </c>
      <c r="U185" s="224">
        <v>3945</v>
      </c>
    </row>
    <row r="186" spans="1:21" ht="9.75" customHeight="1" x14ac:dyDescent="0.25">
      <c r="A186" s="222" t="s">
        <v>476</v>
      </c>
      <c r="C186" s="168" t="s">
        <v>199</v>
      </c>
      <c r="E186" s="240">
        <v>28696</v>
      </c>
      <c r="F186" s="224"/>
      <c r="G186" s="225">
        <v>260.22000000000003</v>
      </c>
      <c r="I186" s="170">
        <f t="shared" si="2"/>
        <v>110.27592037506724</v>
      </c>
      <c r="K186" s="227">
        <v>3.4</v>
      </c>
      <c r="L186" s="228"/>
      <c r="M186" s="224">
        <v>4209.21</v>
      </c>
      <c r="N186" s="191"/>
      <c r="O186" s="227">
        <v>108</v>
      </c>
      <c r="P186" s="229"/>
      <c r="Q186" s="227">
        <v>114</v>
      </c>
      <c r="S186" s="230">
        <v>0.9</v>
      </c>
      <c r="U186" s="224">
        <v>3280</v>
      </c>
    </row>
    <row r="187" spans="1:21" ht="9.75" customHeight="1" x14ac:dyDescent="0.25">
      <c r="A187" s="222"/>
      <c r="E187" s="240"/>
      <c r="F187" s="224"/>
      <c r="G187" s="225"/>
      <c r="K187" s="227"/>
      <c r="L187" s="228"/>
      <c r="M187" s="224"/>
      <c r="N187" s="191"/>
      <c r="O187" s="227"/>
      <c r="P187" s="229"/>
      <c r="Q187" s="227"/>
      <c r="S187" s="230"/>
      <c r="U187" s="224"/>
    </row>
    <row r="188" spans="1:21" ht="9.75" customHeight="1" x14ac:dyDescent="0.25">
      <c r="A188" s="222" t="s">
        <v>477</v>
      </c>
      <c r="C188" s="168" t="s">
        <v>200</v>
      </c>
      <c r="E188" s="240">
        <v>23593</v>
      </c>
      <c r="F188" s="224"/>
      <c r="G188" s="225">
        <v>349.96</v>
      </c>
      <c r="I188" s="170">
        <f t="shared" si="2"/>
        <v>67.416276145845245</v>
      </c>
      <c r="K188" s="227">
        <v>5.7</v>
      </c>
      <c r="L188" s="228"/>
      <c r="M188" s="224">
        <v>2016.99</v>
      </c>
      <c r="N188" s="191"/>
      <c r="O188" s="227">
        <v>11</v>
      </c>
      <c r="P188" s="229"/>
      <c r="Q188" s="227">
        <v>39</v>
      </c>
      <c r="S188" s="230">
        <v>0.51</v>
      </c>
      <c r="U188" s="224">
        <v>1488</v>
      </c>
    </row>
    <row r="189" spans="1:21" ht="9.75" customHeight="1" x14ac:dyDescent="0.25">
      <c r="A189" s="222" t="s">
        <v>478</v>
      </c>
      <c r="C189" s="168" t="s">
        <v>201</v>
      </c>
      <c r="E189" s="240">
        <v>36656</v>
      </c>
      <c r="F189" s="224"/>
      <c r="G189" s="225">
        <v>265.16000000000003</v>
      </c>
      <c r="I189" s="170">
        <f t="shared" si="2"/>
        <v>138.2410620003017</v>
      </c>
      <c r="K189" s="227">
        <v>4.4000000000000004</v>
      </c>
      <c r="L189" s="228"/>
      <c r="M189" s="224">
        <v>6223.18</v>
      </c>
      <c r="N189" s="191"/>
      <c r="O189" s="227">
        <v>32</v>
      </c>
      <c r="P189" s="229"/>
      <c r="Q189" s="227">
        <v>79</v>
      </c>
      <c r="S189" s="230">
        <v>0.82</v>
      </c>
      <c r="U189" s="224">
        <v>2666</v>
      </c>
    </row>
    <row r="190" spans="1:21" ht="9.75" customHeight="1" x14ac:dyDescent="0.25">
      <c r="A190" s="222" t="s">
        <v>479</v>
      </c>
      <c r="C190" s="168" t="s">
        <v>202</v>
      </c>
      <c r="E190" s="240">
        <v>448050</v>
      </c>
      <c r="F190" s="224"/>
      <c r="G190" s="225">
        <v>336.4</v>
      </c>
      <c r="I190" s="170">
        <f t="shared" si="2"/>
        <v>1331.8965517241379</v>
      </c>
      <c r="K190" s="227">
        <v>3.5</v>
      </c>
      <c r="L190" s="228"/>
      <c r="M190" s="224">
        <v>86410.76</v>
      </c>
      <c r="N190" s="191"/>
      <c r="O190" s="227">
        <v>103</v>
      </c>
      <c r="P190" s="229"/>
      <c r="Q190" s="227">
        <v>111</v>
      </c>
      <c r="S190" s="230">
        <v>1.1220000000000001</v>
      </c>
      <c r="U190" s="224">
        <v>53781</v>
      </c>
    </row>
    <row r="191" spans="1:21" ht="9.75" customHeight="1" x14ac:dyDescent="0.25">
      <c r="A191" s="222" t="s">
        <v>480</v>
      </c>
      <c r="C191" s="168" t="s">
        <v>203</v>
      </c>
      <c r="E191" s="240">
        <v>34577</v>
      </c>
      <c r="F191" s="224"/>
      <c r="G191" s="225">
        <v>319.86</v>
      </c>
      <c r="I191" s="170">
        <f t="shared" si="2"/>
        <v>108.10041893328331</v>
      </c>
      <c r="K191" s="227">
        <v>5</v>
      </c>
      <c r="L191" s="228"/>
      <c r="M191" s="224">
        <v>4104.25</v>
      </c>
      <c r="N191" s="191"/>
      <c r="O191" s="227">
        <v>38</v>
      </c>
      <c r="P191" s="229"/>
      <c r="Q191" s="227">
        <v>42</v>
      </c>
      <c r="S191" s="230">
        <v>0.64</v>
      </c>
      <c r="U191" s="224">
        <v>2531</v>
      </c>
    </row>
    <row r="192" spans="1:21" ht="9.75" customHeight="1" x14ac:dyDescent="0.25">
      <c r="A192" s="222" t="s">
        <v>481</v>
      </c>
      <c r="C192" s="168" t="s">
        <v>204</v>
      </c>
      <c r="E192" s="240">
        <v>7308</v>
      </c>
      <c r="F192" s="224"/>
      <c r="G192" s="225">
        <v>266.23</v>
      </c>
      <c r="I192" s="170">
        <f t="shared" si="2"/>
        <v>27.449949291965591</v>
      </c>
      <c r="K192" s="227">
        <v>3.6</v>
      </c>
      <c r="L192" s="228"/>
      <c r="M192" s="224">
        <v>845.23</v>
      </c>
      <c r="N192" s="191"/>
      <c r="O192" s="227">
        <v>127</v>
      </c>
      <c r="P192" s="229"/>
      <c r="Q192" s="227">
        <v>125</v>
      </c>
      <c r="S192" s="230">
        <v>0.7</v>
      </c>
      <c r="U192" s="224">
        <v>1557</v>
      </c>
    </row>
    <row r="193" spans="1:21" ht="9.75" customHeight="1" x14ac:dyDescent="0.25">
      <c r="A193" s="222"/>
      <c r="E193" s="240"/>
      <c r="F193" s="224"/>
      <c r="G193" s="225"/>
      <c r="K193" s="227"/>
      <c r="L193" s="228"/>
      <c r="M193" s="224"/>
      <c r="N193" s="191"/>
      <c r="O193" s="227"/>
      <c r="P193" s="229"/>
      <c r="Q193" s="227"/>
      <c r="S193" s="230"/>
      <c r="U193" s="224"/>
    </row>
    <row r="194" spans="1:21" ht="9.75" customHeight="1" x14ac:dyDescent="0.25">
      <c r="A194" s="222" t="s">
        <v>755</v>
      </c>
      <c r="C194" s="168" t="s">
        <v>118</v>
      </c>
      <c r="E194" s="240">
        <v>9029</v>
      </c>
      <c r="F194" s="224"/>
      <c r="G194" s="225">
        <v>191.49</v>
      </c>
      <c r="I194" s="170">
        <f t="shared" si="2"/>
        <v>47.151287273486865</v>
      </c>
      <c r="K194" s="227">
        <v>3.4</v>
      </c>
      <c r="L194" s="228"/>
      <c r="M194" s="224">
        <v>1265.8900000000001</v>
      </c>
      <c r="N194" s="191"/>
      <c r="O194" s="227">
        <v>81</v>
      </c>
      <c r="P194" s="229"/>
      <c r="Q194" s="227">
        <v>81</v>
      </c>
      <c r="S194" s="230">
        <v>0.7</v>
      </c>
      <c r="U194" s="224">
        <v>797</v>
      </c>
    </row>
    <row r="195" spans="1:21" ht="9.75" customHeight="1" x14ac:dyDescent="0.25">
      <c r="A195" s="222" t="s">
        <v>756</v>
      </c>
      <c r="C195" s="168" t="s">
        <v>119</v>
      </c>
      <c r="E195" s="240">
        <v>93924</v>
      </c>
      <c r="F195" s="224"/>
      <c r="G195" s="225">
        <v>250.52</v>
      </c>
      <c r="I195" s="170">
        <f t="shared" si="2"/>
        <v>374.91617435733673</v>
      </c>
      <c r="K195" s="227">
        <v>3.6</v>
      </c>
      <c r="L195" s="228"/>
      <c r="M195" s="224">
        <v>13813.68</v>
      </c>
      <c r="N195" s="191"/>
      <c r="O195" s="227">
        <v>68</v>
      </c>
      <c r="P195" s="229"/>
      <c r="Q195" s="227">
        <v>76</v>
      </c>
      <c r="S195" s="230">
        <v>1.0900000000000001</v>
      </c>
      <c r="U195" s="224">
        <v>8099</v>
      </c>
    </row>
    <row r="196" spans="1:21" ht="9.75" customHeight="1" x14ac:dyDescent="0.25">
      <c r="A196" s="222" t="s">
        <v>495</v>
      </c>
      <c r="C196" s="168" t="s">
        <v>205</v>
      </c>
      <c r="E196" s="240">
        <v>22241</v>
      </c>
      <c r="F196" s="224"/>
      <c r="G196" s="225">
        <v>597.55999999999995</v>
      </c>
      <c r="I196" s="170">
        <f t="shared" si="2"/>
        <v>37.219693419907628</v>
      </c>
      <c r="K196" s="227">
        <v>4.5</v>
      </c>
      <c r="L196" s="228"/>
      <c r="M196" s="224">
        <v>2531.65</v>
      </c>
      <c r="N196" s="191"/>
      <c r="O196" s="227">
        <v>87</v>
      </c>
      <c r="P196" s="229"/>
      <c r="Q196" s="227">
        <v>68</v>
      </c>
      <c r="S196" s="230">
        <v>0.73499999999999999</v>
      </c>
      <c r="U196" s="224">
        <v>2439</v>
      </c>
    </row>
    <row r="197" spans="1:21" ht="9.75" customHeight="1" x14ac:dyDescent="0.25">
      <c r="A197" s="222" t="s">
        <v>496</v>
      </c>
      <c r="C197" s="168" t="s">
        <v>206</v>
      </c>
      <c r="E197" s="240">
        <v>79735</v>
      </c>
      <c r="F197" s="224"/>
      <c r="G197" s="225">
        <v>849.09</v>
      </c>
      <c r="I197" s="170">
        <f t="shared" si="2"/>
        <v>93.906417458691067</v>
      </c>
      <c r="K197" s="227">
        <v>3.6</v>
      </c>
      <c r="L197" s="228"/>
      <c r="M197" s="224">
        <v>11251.72</v>
      </c>
      <c r="N197" s="191"/>
      <c r="O197" s="227">
        <v>74</v>
      </c>
      <c r="P197" s="229"/>
      <c r="Q197" s="227">
        <v>85</v>
      </c>
      <c r="S197" s="230">
        <v>0.7</v>
      </c>
      <c r="U197" s="224">
        <v>7497</v>
      </c>
    </row>
    <row r="198" spans="1:21" ht="9.75" customHeight="1" x14ac:dyDescent="0.25">
      <c r="A198" s="222" t="s">
        <v>497</v>
      </c>
      <c r="C198" s="168" t="s">
        <v>207</v>
      </c>
      <c r="E198" s="240">
        <v>27697</v>
      </c>
      <c r="F198" s="224"/>
      <c r="G198" s="225">
        <v>473.82</v>
      </c>
      <c r="I198" s="170">
        <f t="shared" si="2"/>
        <v>58.454687434046683</v>
      </c>
      <c r="K198" s="227">
        <v>5.4</v>
      </c>
      <c r="L198" s="228"/>
      <c r="M198" s="224">
        <v>3754.2</v>
      </c>
      <c r="N198" s="191"/>
      <c r="O198" s="227">
        <v>17</v>
      </c>
      <c r="P198" s="229"/>
      <c r="Q198" s="227">
        <v>43</v>
      </c>
      <c r="S198" s="230">
        <v>0.63</v>
      </c>
      <c r="U198" s="224">
        <v>1432</v>
      </c>
    </row>
    <row r="199" spans="1:21" ht="9.75" customHeight="1" x14ac:dyDescent="0.25">
      <c r="A199" s="222"/>
      <c r="E199" s="240"/>
      <c r="F199" s="224"/>
      <c r="G199" s="225"/>
      <c r="K199" s="227"/>
      <c r="L199" s="228"/>
      <c r="M199" s="224"/>
      <c r="N199" s="191"/>
      <c r="O199" s="227"/>
      <c r="P199" s="229"/>
      <c r="Q199" s="227"/>
      <c r="S199" s="230"/>
      <c r="U199" s="224"/>
    </row>
    <row r="200" spans="1:21" ht="9.75" customHeight="1" x14ac:dyDescent="0.25">
      <c r="A200" s="222" t="s">
        <v>498</v>
      </c>
      <c r="C200" s="168" t="s">
        <v>208</v>
      </c>
      <c r="E200" s="240">
        <v>22733</v>
      </c>
      <c r="F200" s="224"/>
      <c r="G200" s="225">
        <v>535.53</v>
      </c>
      <c r="I200" s="170">
        <f t="shared" si="2"/>
        <v>42.449535973708294</v>
      </c>
      <c r="K200" s="227">
        <v>4.2</v>
      </c>
      <c r="L200" s="228"/>
      <c r="M200" s="224">
        <v>3457.88</v>
      </c>
      <c r="N200" s="191"/>
      <c r="O200" s="227">
        <v>6</v>
      </c>
      <c r="P200" s="229"/>
      <c r="Q200" s="227">
        <v>29</v>
      </c>
      <c r="S200" s="230">
        <v>0.74</v>
      </c>
      <c r="U200" s="224">
        <v>1229</v>
      </c>
    </row>
    <row r="201" spans="1:21" ht="9.75" customHeight="1" x14ac:dyDescent="0.25">
      <c r="A201" s="222" t="s">
        <v>499</v>
      </c>
      <c r="C201" s="168" t="s">
        <v>209</v>
      </c>
      <c r="E201" s="240">
        <v>41938</v>
      </c>
      <c r="F201" s="224"/>
      <c r="G201" s="225">
        <v>508.78</v>
      </c>
      <c r="I201" s="170">
        <f t="shared" si="2"/>
        <v>82.428554581548028</v>
      </c>
      <c r="K201" s="227">
        <v>3.5</v>
      </c>
      <c r="L201" s="228"/>
      <c r="M201" s="224">
        <v>5763.16</v>
      </c>
      <c r="N201" s="191"/>
      <c r="O201" s="227">
        <v>82</v>
      </c>
      <c r="P201" s="229"/>
      <c r="Q201" s="227">
        <v>87</v>
      </c>
      <c r="S201" s="230">
        <v>0.6</v>
      </c>
      <c r="U201" s="224">
        <v>4364</v>
      </c>
    </row>
    <row r="202" spans="1:21" ht="9.75" customHeight="1" x14ac:dyDescent="0.25">
      <c r="A202" s="222" t="s">
        <v>500</v>
      </c>
      <c r="C202" s="168" t="s">
        <v>210</v>
      </c>
      <c r="E202" s="240">
        <v>31052</v>
      </c>
      <c r="F202" s="224"/>
      <c r="G202" s="225">
        <v>450.93</v>
      </c>
      <c r="I202" s="170">
        <f t="shared" si="2"/>
        <v>68.862129377065173</v>
      </c>
      <c r="K202" s="227">
        <v>5.5</v>
      </c>
      <c r="L202" s="228"/>
      <c r="M202" s="224">
        <v>4310.58</v>
      </c>
      <c r="N202" s="191"/>
      <c r="O202" s="227">
        <v>7</v>
      </c>
      <c r="P202" s="229"/>
      <c r="Q202" s="227">
        <v>24</v>
      </c>
      <c r="S202" s="230">
        <v>0.74</v>
      </c>
      <c r="U202" s="224">
        <v>1401</v>
      </c>
    </row>
    <row r="203" spans="1:21" ht="9.75" customHeight="1" x14ac:dyDescent="0.25">
      <c r="A203" s="222" t="s">
        <v>501</v>
      </c>
      <c r="C203" s="168" t="s">
        <v>211</v>
      </c>
      <c r="E203" s="240">
        <v>18242</v>
      </c>
      <c r="F203" s="224"/>
      <c r="G203" s="225">
        <v>599.15</v>
      </c>
      <c r="I203" s="170">
        <f t="shared" si="2"/>
        <v>30.446465826587666</v>
      </c>
      <c r="K203" s="227">
        <v>3.8</v>
      </c>
      <c r="L203" s="228"/>
      <c r="M203" s="224">
        <v>2600.27</v>
      </c>
      <c r="N203" s="191"/>
      <c r="O203" s="227">
        <v>58</v>
      </c>
      <c r="P203" s="229"/>
      <c r="Q203" s="227">
        <v>52</v>
      </c>
      <c r="S203" s="230">
        <v>0.82</v>
      </c>
      <c r="U203" s="224">
        <v>1370</v>
      </c>
    </row>
    <row r="204" spans="1:21" ht="9.75" customHeight="1" x14ac:dyDescent="0.25">
      <c r="A204" s="222" t="s">
        <v>502</v>
      </c>
      <c r="C204" s="168" t="s">
        <v>212</v>
      </c>
      <c r="E204" s="240">
        <v>129668</v>
      </c>
      <c r="F204" s="224"/>
      <c r="G204" s="225">
        <v>401.5</v>
      </c>
      <c r="I204" s="170">
        <f t="shared" si="2"/>
        <v>322.95890410958901</v>
      </c>
      <c r="K204" s="227">
        <v>3.8</v>
      </c>
      <c r="L204" s="228"/>
      <c r="M204" s="224">
        <v>23078.2</v>
      </c>
      <c r="N204" s="191"/>
      <c r="O204" s="227">
        <v>94</v>
      </c>
      <c r="P204" s="229"/>
      <c r="Q204" s="227">
        <v>105</v>
      </c>
      <c r="S204" s="230">
        <v>0.86</v>
      </c>
      <c r="U204" s="224">
        <v>13568</v>
      </c>
    </row>
    <row r="205" spans="1:21" ht="9.75" customHeight="1" x14ac:dyDescent="0.25">
      <c r="A205" s="222"/>
      <c r="E205" s="240"/>
      <c r="F205" s="224"/>
      <c r="G205" s="225"/>
      <c r="K205" s="227"/>
      <c r="L205" s="228"/>
      <c r="M205" s="224"/>
      <c r="N205" s="191"/>
      <c r="O205" s="227"/>
      <c r="P205" s="229"/>
      <c r="Q205" s="227"/>
      <c r="S205" s="230"/>
      <c r="U205" s="224"/>
    </row>
    <row r="206" spans="1:21" ht="9.75" customHeight="1" x14ac:dyDescent="0.25">
      <c r="A206" s="222" t="s">
        <v>757</v>
      </c>
      <c r="C206" s="168" t="s">
        <v>213</v>
      </c>
      <c r="E206" s="240">
        <v>141915</v>
      </c>
      <c r="F206" s="224"/>
      <c r="G206" s="225">
        <v>268.95999999999998</v>
      </c>
      <c r="I206" s="170">
        <f t="shared" si="2"/>
        <v>527.64351576442596</v>
      </c>
      <c r="K206" s="227">
        <v>3.8</v>
      </c>
      <c r="L206" s="228"/>
      <c r="M206" s="224">
        <v>28042.42</v>
      </c>
      <c r="N206" s="191"/>
      <c r="O206" s="227">
        <v>91</v>
      </c>
      <c r="P206" s="229"/>
      <c r="Q206" s="227">
        <v>115</v>
      </c>
      <c r="S206" s="230">
        <v>0.99</v>
      </c>
      <c r="U206" s="224">
        <v>15857</v>
      </c>
    </row>
    <row r="207" spans="1:21" ht="9.75" customHeight="1" x14ac:dyDescent="0.25">
      <c r="A207" s="222" t="s">
        <v>758</v>
      </c>
      <c r="C207" s="168" t="s">
        <v>214</v>
      </c>
      <c r="E207" s="240">
        <v>6743</v>
      </c>
      <c r="F207" s="224"/>
      <c r="G207" s="225">
        <v>278.95</v>
      </c>
      <c r="I207" s="170">
        <f t="shared" si="2"/>
        <v>24.172790822728089</v>
      </c>
      <c r="K207" s="227">
        <v>4.7</v>
      </c>
      <c r="L207" s="228"/>
      <c r="M207" s="224">
        <v>752.89</v>
      </c>
      <c r="N207" s="191"/>
      <c r="O207" s="227">
        <v>130</v>
      </c>
      <c r="P207" s="229"/>
      <c r="Q207" s="227">
        <v>123</v>
      </c>
      <c r="S207" s="230">
        <v>0.71</v>
      </c>
      <c r="U207" s="224">
        <v>918</v>
      </c>
    </row>
    <row r="208" spans="1:21" ht="9.75" customHeight="1" x14ac:dyDescent="0.25">
      <c r="A208" s="222" t="s">
        <v>759</v>
      </c>
      <c r="C208" s="168" t="s">
        <v>215</v>
      </c>
      <c r="E208" s="240">
        <v>11745</v>
      </c>
      <c r="F208" s="224"/>
      <c r="G208" s="225">
        <v>490.22</v>
      </c>
      <c r="I208" s="170">
        <f t="shared" si="2"/>
        <v>23.95863081881604</v>
      </c>
      <c r="K208" s="227">
        <v>5.6</v>
      </c>
      <c r="L208" s="228"/>
      <c r="M208" s="224">
        <v>1060.1600000000001</v>
      </c>
      <c r="N208" s="191"/>
      <c r="O208" s="227">
        <v>22</v>
      </c>
      <c r="P208" s="229"/>
      <c r="Q208" s="227">
        <v>25</v>
      </c>
      <c r="S208" s="230">
        <v>0.57999999999999996</v>
      </c>
      <c r="U208" s="224">
        <v>850</v>
      </c>
    </row>
    <row r="209" spans="1:21" ht="9.75" customHeight="1" x14ac:dyDescent="0.25">
      <c r="A209" s="222" t="s">
        <v>760</v>
      </c>
      <c r="C209" s="168" t="s">
        <v>216</v>
      </c>
      <c r="E209" s="240">
        <v>43369</v>
      </c>
      <c r="F209" s="224"/>
      <c r="G209" s="225">
        <v>518.85</v>
      </c>
      <c r="I209" s="170">
        <f t="shared" si="2"/>
        <v>83.586778452346536</v>
      </c>
      <c r="K209" s="227">
        <v>6</v>
      </c>
      <c r="L209" s="228"/>
      <c r="M209" s="224">
        <v>5722.89</v>
      </c>
      <c r="N209" s="191"/>
      <c r="O209" s="227">
        <v>21</v>
      </c>
      <c r="P209" s="229"/>
      <c r="Q209" s="227">
        <v>37</v>
      </c>
      <c r="S209" s="230">
        <v>0.55000000000000004</v>
      </c>
      <c r="U209" s="224">
        <v>2653</v>
      </c>
    </row>
    <row r="210" spans="1:21" ht="9.75" customHeight="1" x14ac:dyDescent="0.25">
      <c r="A210" s="222" t="s">
        <v>761</v>
      </c>
      <c r="C210" s="168" t="s">
        <v>217</v>
      </c>
      <c r="E210" s="240">
        <v>39181</v>
      </c>
      <c r="F210" s="224"/>
      <c r="G210" s="225">
        <v>213.47</v>
      </c>
      <c r="I210" s="170">
        <f t="shared" si="2"/>
        <v>183.54335503817867</v>
      </c>
      <c r="K210" s="227">
        <v>3.7</v>
      </c>
      <c r="L210" s="228"/>
      <c r="M210" s="224">
        <v>5305.96</v>
      </c>
      <c r="N210" s="191"/>
      <c r="O210" s="227">
        <v>102</v>
      </c>
      <c r="P210" s="229"/>
      <c r="Q210" s="227">
        <v>102</v>
      </c>
      <c r="S210" s="230">
        <v>0.62</v>
      </c>
      <c r="U210" s="224">
        <v>4049</v>
      </c>
    </row>
    <row r="211" spans="1:21" ht="9.75" customHeight="1" x14ac:dyDescent="0.25">
      <c r="A211" s="222"/>
      <c r="E211" s="240"/>
      <c r="F211" s="224"/>
      <c r="G211" s="225"/>
      <c r="K211" s="227"/>
      <c r="L211" s="228"/>
      <c r="M211" s="224"/>
      <c r="N211" s="191"/>
      <c r="O211" s="227"/>
      <c r="P211" s="229"/>
      <c r="Q211" s="227"/>
      <c r="S211" s="230"/>
      <c r="U211" s="224"/>
    </row>
    <row r="212" spans="1:21" ht="9.75" customHeight="1" x14ac:dyDescent="0.25">
      <c r="A212" s="222" t="s">
        <v>762</v>
      </c>
      <c r="C212" s="168" t="s">
        <v>218</v>
      </c>
      <c r="E212" s="240">
        <v>53410</v>
      </c>
      <c r="F212" s="224"/>
      <c r="G212" s="225">
        <v>560.98</v>
      </c>
      <c r="I212" s="170">
        <f t="shared" si="2"/>
        <v>95.208385325680055</v>
      </c>
      <c r="K212" s="227">
        <v>4.3</v>
      </c>
      <c r="L212" s="228"/>
      <c r="M212" s="224">
        <v>6975.39</v>
      </c>
      <c r="N212" s="191"/>
      <c r="O212" s="227">
        <v>61</v>
      </c>
      <c r="P212" s="229"/>
      <c r="Q212" s="227">
        <v>69</v>
      </c>
      <c r="S212" s="230">
        <v>0.63</v>
      </c>
      <c r="U212" s="224">
        <v>3928</v>
      </c>
    </row>
    <row r="213" spans="1:21" ht="9.75" customHeight="1" x14ac:dyDescent="0.25">
      <c r="A213" s="222" t="s">
        <v>763</v>
      </c>
      <c r="C213" s="168" t="s">
        <v>219</v>
      </c>
      <c r="E213" s="240">
        <v>17695</v>
      </c>
      <c r="F213" s="224"/>
      <c r="G213" s="225">
        <v>229.38</v>
      </c>
      <c r="I213" s="170">
        <f t="shared" si="2"/>
        <v>77.142732583485923</v>
      </c>
      <c r="K213" s="227">
        <v>4.3</v>
      </c>
      <c r="L213" s="228"/>
      <c r="M213" s="224">
        <v>1584.78</v>
      </c>
      <c r="N213" s="191"/>
      <c r="O213" s="227">
        <v>105</v>
      </c>
      <c r="P213" s="229"/>
      <c r="Q213" s="227">
        <v>93</v>
      </c>
      <c r="S213" s="230">
        <v>0.52</v>
      </c>
      <c r="U213" s="224">
        <v>2456</v>
      </c>
    </row>
    <row r="214" spans="1:21" ht="9.75" customHeight="1" x14ac:dyDescent="0.25">
      <c r="A214" s="222" t="s">
        <v>764</v>
      </c>
      <c r="C214" s="168" t="s">
        <v>220</v>
      </c>
      <c r="E214" s="240">
        <v>39501</v>
      </c>
      <c r="F214" s="224"/>
      <c r="G214" s="225">
        <v>403.19</v>
      </c>
      <c r="I214" s="170">
        <f t="shared" si="2"/>
        <v>97.971179840769864</v>
      </c>
      <c r="K214" s="227">
        <v>6.8</v>
      </c>
      <c r="L214" s="228"/>
      <c r="M214" s="224">
        <v>5601.39</v>
      </c>
      <c r="N214" s="191"/>
      <c r="O214" s="227">
        <v>23</v>
      </c>
      <c r="P214" s="229"/>
      <c r="Q214" s="227">
        <v>34</v>
      </c>
      <c r="S214" s="230">
        <v>0.6</v>
      </c>
      <c r="U214" s="224">
        <v>1881</v>
      </c>
    </row>
    <row r="215" spans="1:21" ht="9.75" customHeight="1" x14ac:dyDescent="0.25">
      <c r="A215" s="222" t="s">
        <v>765</v>
      </c>
      <c r="C215" s="168" t="s">
        <v>221</v>
      </c>
      <c r="E215" s="240">
        <v>28462</v>
      </c>
      <c r="F215" s="224"/>
      <c r="G215" s="225">
        <v>461.82</v>
      </c>
      <c r="I215" s="170">
        <f t="shared" si="2"/>
        <v>61.630072322549914</v>
      </c>
      <c r="K215" s="227">
        <v>4.9000000000000004</v>
      </c>
      <c r="L215" s="228"/>
      <c r="M215" s="224">
        <v>4058.12</v>
      </c>
      <c r="N215" s="191"/>
      <c r="O215" s="227">
        <v>55</v>
      </c>
      <c r="P215" s="229"/>
      <c r="Q215" s="227">
        <v>59</v>
      </c>
      <c r="S215" s="230">
        <v>0.49</v>
      </c>
      <c r="U215" s="224">
        <v>2260</v>
      </c>
    </row>
    <row r="216" spans="1:21" ht="9.75" customHeight="1" x14ac:dyDescent="0.25">
      <c r="A216" s="222" t="s">
        <v>766</v>
      </c>
      <c r="C216" s="168" t="s">
        <v>222</v>
      </c>
      <c r="E216" s="255">
        <v>68585</v>
      </c>
      <c r="F216" s="224"/>
      <c r="G216" s="225">
        <v>104.78</v>
      </c>
      <c r="I216" s="170">
        <f t="shared" si="2"/>
        <v>654.56193930139341</v>
      </c>
      <c r="K216" s="227">
        <v>3.7</v>
      </c>
      <c r="L216" s="228"/>
      <c r="M216" s="224">
        <v>12535.45</v>
      </c>
      <c r="N216" s="191"/>
      <c r="O216" s="227">
        <v>106</v>
      </c>
      <c r="P216" s="229"/>
      <c r="Q216" s="227">
        <v>112</v>
      </c>
      <c r="S216" s="230">
        <v>0.752</v>
      </c>
      <c r="U216" s="224">
        <v>9046</v>
      </c>
    </row>
    <row r="217" spans="1:21" ht="9.75" customHeight="1" x14ac:dyDescent="0.25">
      <c r="K217" s="219"/>
      <c r="L217" s="176"/>
      <c r="O217" s="229"/>
      <c r="P217" s="229"/>
      <c r="Q217" s="229"/>
      <c r="U217" s="218"/>
    </row>
    <row r="218" spans="1:21" ht="9.75" customHeight="1" x14ac:dyDescent="0.25">
      <c r="K218" s="219"/>
      <c r="L218" s="176"/>
      <c r="M218" s="244"/>
      <c r="O218" s="229"/>
      <c r="P218" s="229"/>
      <c r="Q218" s="229"/>
    </row>
    <row r="219" spans="1:21" ht="11.25" customHeight="1" x14ac:dyDescent="0.25">
      <c r="C219" s="256" t="s">
        <v>767</v>
      </c>
      <c r="K219" s="219"/>
      <c r="L219" s="176"/>
      <c r="O219" s="229"/>
      <c r="P219" s="229"/>
      <c r="Q219" s="229"/>
    </row>
    <row r="220" spans="1:21" ht="13.35" customHeight="1" x14ac:dyDescent="0.25">
      <c r="C220" s="257" t="s">
        <v>768</v>
      </c>
      <c r="K220" s="219"/>
      <c r="L220" s="176"/>
      <c r="O220" s="175"/>
      <c r="Q220" s="176"/>
    </row>
    <row r="221" spans="1:21" ht="12.75" customHeight="1" x14ac:dyDescent="0.25">
      <c r="C221" s="257" t="s">
        <v>769</v>
      </c>
      <c r="K221" s="219"/>
      <c r="L221" s="176"/>
      <c r="O221" s="175"/>
      <c r="Q221" s="176"/>
    </row>
    <row r="222" spans="1:21" ht="9.75" customHeight="1" x14ac:dyDescent="0.25">
      <c r="C222" s="257"/>
      <c r="K222" s="219"/>
      <c r="L222" s="176"/>
    </row>
    <row r="223" spans="1:21" ht="11.25" customHeight="1" x14ac:dyDescent="0.25">
      <c r="A223" s="144" t="s">
        <v>770</v>
      </c>
      <c r="K223" s="219"/>
      <c r="L223" s="176"/>
    </row>
    <row r="224" spans="1:21" s="137" customFormat="1" ht="12" x14ac:dyDescent="0.25">
      <c r="C224" s="139"/>
      <c r="D224" s="139"/>
      <c r="E224" s="140"/>
      <c r="F224" s="141"/>
      <c r="G224" s="142"/>
      <c r="H224" s="143"/>
      <c r="I224" s="142"/>
      <c r="J224" s="143"/>
      <c r="K224" s="150"/>
      <c r="L224" s="151"/>
      <c r="M224" s="145"/>
      <c r="N224" s="147"/>
      <c r="O224" s="148"/>
      <c r="P224" s="149"/>
      <c r="Q224" s="150"/>
      <c r="R224" s="151"/>
      <c r="S224" s="152"/>
      <c r="T224" s="153"/>
      <c r="U224" s="159"/>
    </row>
    <row r="225" spans="1:21" ht="9.75" customHeight="1" x14ac:dyDescent="0.25">
      <c r="B225" s="258"/>
      <c r="C225" s="257"/>
      <c r="D225" s="259"/>
      <c r="E225" s="260"/>
      <c r="F225" s="260"/>
      <c r="G225" s="260"/>
      <c r="H225" s="260"/>
      <c r="I225" s="260"/>
      <c r="J225" s="260"/>
      <c r="K225" s="260"/>
      <c r="L225" s="260"/>
      <c r="M225" s="260"/>
      <c r="N225" s="260"/>
      <c r="O225" s="260"/>
      <c r="P225" s="260"/>
      <c r="Q225" s="260"/>
      <c r="R225" s="260"/>
      <c r="S225" s="261"/>
      <c r="T225" s="260"/>
      <c r="U225" s="260"/>
    </row>
    <row r="226" spans="1:21" ht="9.75" customHeight="1" x14ac:dyDescent="0.25">
      <c r="B226" s="258"/>
      <c r="C226" s="257"/>
      <c r="D226" s="257"/>
      <c r="E226" s="260"/>
      <c r="F226" s="260"/>
      <c r="G226" s="260"/>
      <c r="H226" s="260"/>
      <c r="I226" s="260"/>
      <c r="J226" s="260"/>
      <c r="K226" s="260"/>
      <c r="L226" s="260"/>
      <c r="M226" s="260"/>
      <c r="N226" s="260"/>
      <c r="O226" s="260"/>
      <c r="P226" s="260"/>
      <c r="Q226" s="260"/>
      <c r="R226" s="260"/>
      <c r="S226" s="261"/>
      <c r="T226" s="260"/>
      <c r="U226" s="260"/>
    </row>
    <row r="227" spans="1:21" ht="9.75" customHeight="1" x14ac:dyDescent="0.25">
      <c r="B227" s="262"/>
      <c r="C227" s="263"/>
      <c r="D227" s="257"/>
      <c r="E227" s="264"/>
      <c r="F227" s="260"/>
      <c r="G227" s="264"/>
      <c r="H227" s="260"/>
      <c r="I227" s="264"/>
      <c r="J227" s="260"/>
      <c r="K227" s="264"/>
      <c r="L227" s="260"/>
      <c r="M227" s="264"/>
      <c r="N227" s="260"/>
      <c r="O227" s="264"/>
      <c r="P227" s="260"/>
      <c r="Q227" s="264"/>
      <c r="R227" s="260"/>
      <c r="S227" s="265"/>
      <c r="T227" s="260"/>
      <c r="U227" s="264"/>
    </row>
    <row r="228" spans="1:21" ht="9.75" customHeight="1" x14ac:dyDescent="0.25">
      <c r="C228" s="262"/>
      <c r="D228" s="266"/>
      <c r="E228" s="267"/>
      <c r="F228" s="268"/>
      <c r="G228" s="267"/>
      <c r="H228" s="268"/>
      <c r="I228" s="267"/>
      <c r="J228" s="268"/>
      <c r="K228" s="267"/>
      <c r="L228" s="268"/>
      <c r="M228" s="267"/>
      <c r="N228" s="268"/>
      <c r="O228" s="267"/>
      <c r="P228" s="268"/>
      <c r="Q228" s="267"/>
      <c r="R228" s="268"/>
      <c r="S228" s="269"/>
      <c r="T228" s="268"/>
      <c r="U228" s="267"/>
    </row>
    <row r="229" spans="1:21" ht="9.75" customHeight="1" x14ac:dyDescent="0.25">
      <c r="C229" s="167"/>
      <c r="D229" s="266"/>
      <c r="E229" s="267"/>
      <c r="F229" s="268"/>
      <c r="G229" s="267"/>
      <c r="H229" s="268"/>
      <c r="I229" s="267"/>
      <c r="J229" s="268"/>
      <c r="K229" s="267"/>
      <c r="L229" s="268"/>
      <c r="M229" s="267"/>
      <c r="N229" s="268"/>
      <c r="O229" s="267"/>
      <c r="P229" s="268"/>
      <c r="Q229" s="267"/>
      <c r="R229" s="268"/>
      <c r="S229" s="269"/>
      <c r="T229" s="268"/>
      <c r="U229" s="267"/>
    </row>
    <row r="230" spans="1:21" ht="9.75" customHeight="1" x14ac:dyDescent="0.25">
      <c r="C230" s="264"/>
      <c r="D230" s="260"/>
      <c r="E230" s="264"/>
      <c r="F230" s="260"/>
      <c r="G230" s="264"/>
      <c r="H230" s="260"/>
      <c r="I230" s="264"/>
      <c r="J230" s="260"/>
      <c r="K230" s="264"/>
      <c r="L230" s="260"/>
      <c r="M230" s="264"/>
      <c r="N230" s="260"/>
      <c r="O230" s="264"/>
      <c r="P230" s="260"/>
      <c r="Q230" s="264"/>
      <c r="R230" s="260"/>
      <c r="S230" s="265"/>
      <c r="T230" s="261"/>
      <c r="U230" s="270"/>
    </row>
    <row r="231" spans="1:21" ht="13.7" customHeight="1" x14ac:dyDescent="0.25">
      <c r="C231" s="267"/>
      <c r="D231" s="268"/>
      <c r="E231" s="267"/>
      <c r="F231" s="268"/>
      <c r="G231" s="267"/>
      <c r="H231" s="268"/>
      <c r="I231" s="267"/>
      <c r="J231" s="268"/>
      <c r="K231" s="267"/>
      <c r="L231" s="268"/>
      <c r="M231" s="267"/>
      <c r="N231" s="268"/>
      <c r="O231" s="267"/>
      <c r="P231" s="268"/>
      <c r="Q231" s="267"/>
      <c r="R231" s="268"/>
      <c r="S231" s="269"/>
      <c r="T231" s="271"/>
      <c r="U231" s="272"/>
    </row>
    <row r="232" spans="1:21" ht="13.7" customHeight="1" x14ac:dyDescent="0.25"/>
    <row r="233" spans="1:21" ht="31.9" customHeight="1" x14ac:dyDescent="0.25"/>
    <row r="234" spans="1:21" ht="13.7" customHeight="1" x14ac:dyDescent="0.25"/>
    <row r="235" spans="1:21" ht="15" customHeight="1" x14ac:dyDescent="0.25"/>
    <row r="236" spans="1:21" ht="12" customHeight="1" x14ac:dyDescent="0.25"/>
    <row r="237" spans="1:21" ht="12.75" customHeight="1" x14ac:dyDescent="0.25"/>
    <row r="238" spans="1:21" ht="15.75" customHeight="1" x14ac:dyDescent="0.25">
      <c r="A238" s="145"/>
      <c r="C238" s="169"/>
      <c r="D238" s="169"/>
      <c r="U238" s="154"/>
    </row>
    <row r="239" spans="1:21" ht="9.75" customHeight="1" x14ac:dyDescent="0.25">
      <c r="C239" s="169"/>
      <c r="D239" s="169"/>
    </row>
  </sheetData>
  <mergeCells count="3">
    <mergeCell ref="B13:C13"/>
    <mergeCell ref="B87:C87"/>
    <mergeCell ref="B163:C163"/>
  </mergeCells>
  <pageMargins left="3.5" right="0.5" top="0.5" bottom="0.25" header="0.5" footer="0.5"/>
  <pageSetup paperSize="17" orientation="landscape" r:id="rId1"/>
  <headerFooter alignWithMargins="0"/>
  <rowBreaks count="2" manualBreakCount="2">
    <brk id="74" max="16383" man="1"/>
    <brk id="15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C396"/>
  <sheetViews>
    <sheetView showGridLines="0" zoomScaleNormal="100" workbookViewId="0"/>
  </sheetViews>
  <sheetFormatPr defaultColWidth="12.7109375" defaultRowHeight="9.75" customHeight="1" x14ac:dyDescent="0.25"/>
  <cols>
    <col min="1" max="1" width="4.140625" style="20" customWidth="1"/>
    <col min="2" max="2" width="1" style="20" customWidth="1"/>
    <col min="3" max="3" width="8.85546875" style="20" customWidth="1"/>
    <col min="4" max="4" width="2" style="20" customWidth="1"/>
    <col min="5" max="5" width="12.5703125" style="20" customWidth="1"/>
    <col min="6" max="6" width="1" style="20" customWidth="1"/>
    <col min="7" max="7" width="14" style="20" customWidth="1"/>
    <col min="8" max="8" width="1.5703125" style="20" customWidth="1"/>
    <col min="9" max="9" width="9.140625" style="20" customWidth="1"/>
    <col min="10" max="10" width="1.5703125" style="20" customWidth="1"/>
    <col min="11" max="11" width="7.28515625" style="20" customWidth="1"/>
    <col min="12" max="12" width="1.5703125" style="20" customWidth="1"/>
    <col min="13" max="13" width="13.85546875" style="20" bestFit="1" customWidth="1"/>
    <col min="14" max="14" width="1.5703125" style="20" customWidth="1"/>
    <col min="15" max="15" width="9" style="20" customWidth="1"/>
    <col min="16" max="16" width="1.5703125" style="20" customWidth="1"/>
    <col min="17" max="17" width="7.140625" style="20" customWidth="1"/>
    <col min="18" max="18" width="1.5703125" style="20" customWidth="1"/>
    <col min="19" max="19" width="12.85546875" style="20" customWidth="1"/>
    <col min="20" max="20" width="1.5703125" style="20" customWidth="1"/>
    <col min="21" max="21" width="7.42578125" style="20" customWidth="1"/>
    <col min="22" max="22" width="1.5703125" style="20" customWidth="1"/>
    <col min="23" max="23" width="6.7109375" style="20" customWidth="1"/>
    <col min="24" max="24" width="1.5703125" style="20" customWidth="1"/>
    <col min="25" max="25" width="11.42578125" style="20" customWidth="1"/>
    <col min="26" max="26" width="1.5703125" style="20" customWidth="1"/>
    <col min="27" max="27" width="7" style="20" customWidth="1"/>
    <col min="28" max="28" width="1.5703125" style="20" customWidth="1"/>
    <col min="29" max="29" width="7.140625" style="20" customWidth="1"/>
    <col min="30" max="30" width="1.5703125" style="20" customWidth="1"/>
    <col min="31" max="31" width="14" style="20" customWidth="1"/>
    <col min="32" max="33" width="1.5703125" style="20" customWidth="1"/>
    <col min="34" max="34" width="15.28515625" style="20" customWidth="1"/>
    <col min="35" max="35" width="2.42578125" style="20" customWidth="1"/>
    <col min="36" max="36" width="15.28515625" style="20" customWidth="1"/>
    <col min="37" max="37" width="2.42578125" style="20" customWidth="1"/>
    <col min="38" max="38" width="16.140625" style="20" customWidth="1"/>
    <col min="39" max="39" width="3.28515625" style="20" customWidth="1"/>
    <col min="40" max="40" width="16.140625" style="20" customWidth="1"/>
    <col min="41" max="41" width="1.5703125" style="20" customWidth="1"/>
    <col min="42" max="42" width="9.28515625" style="20" customWidth="1"/>
    <col min="43" max="43" width="1.5703125" style="20" customWidth="1"/>
    <col min="44" max="44" width="9.28515625" style="20" customWidth="1"/>
    <col min="45" max="45" width="3.28515625" style="20" customWidth="1"/>
    <col min="46" max="46" width="15.28515625" style="20" customWidth="1"/>
    <col min="47" max="47" width="1.5703125" style="20" customWidth="1"/>
    <col min="48" max="48" width="13.5703125" style="20" customWidth="1"/>
    <col min="49" max="49" width="1.5703125" style="20" customWidth="1"/>
    <col min="50" max="50" width="13.5703125" style="20" hidden="1" customWidth="1"/>
    <col min="51" max="51" width="1.5703125" style="20" customWidth="1"/>
    <col min="52" max="52" width="13.5703125" style="20" customWidth="1"/>
    <col min="53" max="53" width="2.42578125" style="20" customWidth="1"/>
    <col min="54" max="54" width="5" style="20" customWidth="1"/>
    <col min="55" max="55" width="7.28515625" style="119" customWidth="1"/>
    <col min="56" max="56" width="10.85546875" style="20" customWidth="1"/>
    <col min="57" max="57" width="8.140625" style="20" customWidth="1"/>
    <col min="58" max="256" width="12.7109375" style="20"/>
    <col min="257" max="257" width="4.140625" style="20" customWidth="1"/>
    <col min="258" max="258" width="1" style="20" customWidth="1"/>
    <col min="259" max="259" width="8.85546875" style="20" customWidth="1"/>
    <col min="260" max="260" width="2" style="20" customWidth="1"/>
    <col min="261" max="261" width="12.5703125" style="20" customWidth="1"/>
    <col min="262" max="262" width="1" style="20" customWidth="1"/>
    <col min="263" max="263" width="14" style="20" customWidth="1"/>
    <col min="264" max="264" width="1.5703125" style="20" customWidth="1"/>
    <col min="265" max="265" width="9.140625" style="20" customWidth="1"/>
    <col min="266" max="266" width="1.5703125" style="20" customWidth="1"/>
    <col min="267" max="267" width="7.28515625" style="20" customWidth="1"/>
    <col min="268" max="268" width="1.5703125" style="20" customWidth="1"/>
    <col min="269" max="269" width="13.85546875" style="20" bestFit="1" customWidth="1"/>
    <col min="270" max="270" width="1.5703125" style="20" customWidth="1"/>
    <col min="271" max="271" width="9" style="20" customWidth="1"/>
    <col min="272" max="272" width="1.5703125" style="20" customWidth="1"/>
    <col min="273" max="273" width="7.140625" style="20" customWidth="1"/>
    <col min="274" max="274" width="1.5703125" style="20" customWidth="1"/>
    <col min="275" max="275" width="12.85546875" style="20" customWidth="1"/>
    <col min="276" max="276" width="1.5703125" style="20" customWidth="1"/>
    <col min="277" max="277" width="7.42578125" style="20" customWidth="1"/>
    <col min="278" max="278" width="1.5703125" style="20" customWidth="1"/>
    <col min="279" max="279" width="6.7109375" style="20" customWidth="1"/>
    <col min="280" max="280" width="1.5703125" style="20" customWidth="1"/>
    <col min="281" max="281" width="11.42578125" style="20" customWidth="1"/>
    <col min="282" max="282" width="1.5703125" style="20" customWidth="1"/>
    <col min="283" max="283" width="7" style="20" customWidth="1"/>
    <col min="284" max="284" width="1.5703125" style="20" customWidth="1"/>
    <col min="285" max="285" width="7.140625" style="20" customWidth="1"/>
    <col min="286" max="286" width="1.5703125" style="20" customWidth="1"/>
    <col min="287" max="287" width="14" style="20" customWidth="1"/>
    <col min="288" max="289" width="1.5703125" style="20" customWidth="1"/>
    <col min="290" max="290" width="15.28515625" style="20" customWidth="1"/>
    <col min="291" max="291" width="2.42578125" style="20" customWidth="1"/>
    <col min="292" max="292" width="15.28515625" style="20" customWidth="1"/>
    <col min="293" max="293" width="2.42578125" style="20" customWidth="1"/>
    <col min="294" max="294" width="16.140625" style="20" customWidth="1"/>
    <col min="295" max="295" width="3.28515625" style="20" customWidth="1"/>
    <col min="296" max="296" width="16.140625" style="20" customWidth="1"/>
    <col min="297" max="297" width="1.5703125" style="20" customWidth="1"/>
    <col min="298" max="298" width="9.28515625" style="20" customWidth="1"/>
    <col min="299" max="299" width="1.5703125" style="20" customWidth="1"/>
    <col min="300" max="300" width="9.28515625" style="20" customWidth="1"/>
    <col min="301" max="301" width="3.28515625" style="20" customWidth="1"/>
    <col min="302" max="302" width="15.28515625" style="20" customWidth="1"/>
    <col min="303" max="303" width="1.5703125" style="20" customWidth="1"/>
    <col min="304" max="304" width="13.5703125" style="20" customWidth="1"/>
    <col min="305" max="305" width="1.5703125" style="20" customWidth="1"/>
    <col min="306" max="306" width="0" style="20" hidden="1" customWidth="1"/>
    <col min="307" max="307" width="1.5703125" style="20" customWidth="1"/>
    <col min="308" max="308" width="13.5703125" style="20" customWidth="1"/>
    <col min="309" max="309" width="2.42578125" style="20" customWidth="1"/>
    <col min="310" max="310" width="5" style="20" customWidth="1"/>
    <col min="311" max="311" width="7.28515625" style="20" customWidth="1"/>
    <col min="312" max="312" width="10.85546875" style="20" customWidth="1"/>
    <col min="313" max="313" width="8.140625" style="20" customWidth="1"/>
    <col min="314" max="512" width="12.7109375" style="20"/>
    <col min="513" max="513" width="4.140625" style="20" customWidth="1"/>
    <col min="514" max="514" width="1" style="20" customWidth="1"/>
    <col min="515" max="515" width="8.85546875" style="20" customWidth="1"/>
    <col min="516" max="516" width="2" style="20" customWidth="1"/>
    <col min="517" max="517" width="12.5703125" style="20" customWidth="1"/>
    <col min="518" max="518" width="1" style="20" customWidth="1"/>
    <col min="519" max="519" width="14" style="20" customWidth="1"/>
    <col min="520" max="520" width="1.5703125" style="20" customWidth="1"/>
    <col min="521" max="521" width="9.140625" style="20" customWidth="1"/>
    <col min="522" max="522" width="1.5703125" style="20" customWidth="1"/>
    <col min="523" max="523" width="7.28515625" style="20" customWidth="1"/>
    <col min="524" max="524" width="1.5703125" style="20" customWidth="1"/>
    <col min="525" max="525" width="13.85546875" style="20" bestFit="1" customWidth="1"/>
    <col min="526" max="526" width="1.5703125" style="20" customWidth="1"/>
    <col min="527" max="527" width="9" style="20" customWidth="1"/>
    <col min="528" max="528" width="1.5703125" style="20" customWidth="1"/>
    <col min="529" max="529" width="7.140625" style="20" customWidth="1"/>
    <col min="530" max="530" width="1.5703125" style="20" customWidth="1"/>
    <col min="531" max="531" width="12.85546875" style="20" customWidth="1"/>
    <col min="532" max="532" width="1.5703125" style="20" customWidth="1"/>
    <col min="533" max="533" width="7.42578125" style="20" customWidth="1"/>
    <col min="534" max="534" width="1.5703125" style="20" customWidth="1"/>
    <col min="535" max="535" width="6.7109375" style="20" customWidth="1"/>
    <col min="536" max="536" width="1.5703125" style="20" customWidth="1"/>
    <col min="537" max="537" width="11.42578125" style="20" customWidth="1"/>
    <col min="538" max="538" width="1.5703125" style="20" customWidth="1"/>
    <col min="539" max="539" width="7" style="20" customWidth="1"/>
    <col min="540" max="540" width="1.5703125" style="20" customWidth="1"/>
    <col min="541" max="541" width="7.140625" style="20" customWidth="1"/>
    <col min="542" max="542" width="1.5703125" style="20" customWidth="1"/>
    <col min="543" max="543" width="14" style="20" customWidth="1"/>
    <col min="544" max="545" width="1.5703125" style="20" customWidth="1"/>
    <col min="546" max="546" width="15.28515625" style="20" customWidth="1"/>
    <col min="547" max="547" width="2.42578125" style="20" customWidth="1"/>
    <col min="548" max="548" width="15.28515625" style="20" customWidth="1"/>
    <col min="549" max="549" width="2.42578125" style="20" customWidth="1"/>
    <col min="550" max="550" width="16.140625" style="20" customWidth="1"/>
    <col min="551" max="551" width="3.28515625" style="20" customWidth="1"/>
    <col min="552" max="552" width="16.140625" style="20" customWidth="1"/>
    <col min="553" max="553" width="1.5703125" style="20" customWidth="1"/>
    <col min="554" max="554" width="9.28515625" style="20" customWidth="1"/>
    <col min="555" max="555" width="1.5703125" style="20" customWidth="1"/>
    <col min="556" max="556" width="9.28515625" style="20" customWidth="1"/>
    <col min="557" max="557" width="3.28515625" style="20" customWidth="1"/>
    <col min="558" max="558" width="15.28515625" style="20" customWidth="1"/>
    <col min="559" max="559" width="1.5703125" style="20" customWidth="1"/>
    <col min="560" max="560" width="13.5703125" style="20" customWidth="1"/>
    <col min="561" max="561" width="1.5703125" style="20" customWidth="1"/>
    <col min="562" max="562" width="0" style="20" hidden="1" customWidth="1"/>
    <col min="563" max="563" width="1.5703125" style="20" customWidth="1"/>
    <col min="564" max="564" width="13.5703125" style="20" customWidth="1"/>
    <col min="565" max="565" width="2.42578125" style="20" customWidth="1"/>
    <col min="566" max="566" width="5" style="20" customWidth="1"/>
    <col min="567" max="567" width="7.28515625" style="20" customWidth="1"/>
    <col min="568" max="568" width="10.85546875" style="20" customWidth="1"/>
    <col min="569" max="569" width="8.140625" style="20" customWidth="1"/>
    <col min="570" max="768" width="12.7109375" style="20"/>
    <col min="769" max="769" width="4.140625" style="20" customWidth="1"/>
    <col min="770" max="770" width="1" style="20" customWidth="1"/>
    <col min="771" max="771" width="8.85546875" style="20" customWidth="1"/>
    <col min="772" max="772" width="2" style="20" customWidth="1"/>
    <col min="773" max="773" width="12.5703125" style="20" customWidth="1"/>
    <col min="774" max="774" width="1" style="20" customWidth="1"/>
    <col min="775" max="775" width="14" style="20" customWidth="1"/>
    <col min="776" max="776" width="1.5703125" style="20" customWidth="1"/>
    <col min="777" max="777" width="9.140625" style="20" customWidth="1"/>
    <col min="778" max="778" width="1.5703125" style="20" customWidth="1"/>
    <col min="779" max="779" width="7.28515625" style="20" customWidth="1"/>
    <col min="780" max="780" width="1.5703125" style="20" customWidth="1"/>
    <col min="781" max="781" width="13.85546875" style="20" bestFit="1" customWidth="1"/>
    <col min="782" max="782" width="1.5703125" style="20" customWidth="1"/>
    <col min="783" max="783" width="9" style="20" customWidth="1"/>
    <col min="784" max="784" width="1.5703125" style="20" customWidth="1"/>
    <col min="785" max="785" width="7.140625" style="20" customWidth="1"/>
    <col min="786" max="786" width="1.5703125" style="20" customWidth="1"/>
    <col min="787" max="787" width="12.85546875" style="20" customWidth="1"/>
    <col min="788" max="788" width="1.5703125" style="20" customWidth="1"/>
    <col min="789" max="789" width="7.42578125" style="20" customWidth="1"/>
    <col min="790" max="790" width="1.5703125" style="20" customWidth="1"/>
    <col min="791" max="791" width="6.7109375" style="20" customWidth="1"/>
    <col min="792" max="792" width="1.5703125" style="20" customWidth="1"/>
    <col min="793" max="793" width="11.42578125" style="20" customWidth="1"/>
    <col min="794" max="794" width="1.5703125" style="20" customWidth="1"/>
    <col min="795" max="795" width="7" style="20" customWidth="1"/>
    <col min="796" max="796" width="1.5703125" style="20" customWidth="1"/>
    <col min="797" max="797" width="7.140625" style="20" customWidth="1"/>
    <col min="798" max="798" width="1.5703125" style="20" customWidth="1"/>
    <col min="799" max="799" width="14" style="20" customWidth="1"/>
    <col min="800" max="801" width="1.5703125" style="20" customWidth="1"/>
    <col min="802" max="802" width="15.28515625" style="20" customWidth="1"/>
    <col min="803" max="803" width="2.42578125" style="20" customWidth="1"/>
    <col min="804" max="804" width="15.28515625" style="20" customWidth="1"/>
    <col min="805" max="805" width="2.42578125" style="20" customWidth="1"/>
    <col min="806" max="806" width="16.140625" style="20" customWidth="1"/>
    <col min="807" max="807" width="3.28515625" style="20" customWidth="1"/>
    <col min="808" max="808" width="16.140625" style="20" customWidth="1"/>
    <col min="809" max="809" width="1.5703125" style="20" customWidth="1"/>
    <col min="810" max="810" width="9.28515625" style="20" customWidth="1"/>
    <col min="811" max="811" width="1.5703125" style="20" customWidth="1"/>
    <col min="812" max="812" width="9.28515625" style="20" customWidth="1"/>
    <col min="813" max="813" width="3.28515625" style="20" customWidth="1"/>
    <col min="814" max="814" width="15.28515625" style="20" customWidth="1"/>
    <col min="815" max="815" width="1.5703125" style="20" customWidth="1"/>
    <col min="816" max="816" width="13.5703125" style="20" customWidth="1"/>
    <col min="817" max="817" width="1.5703125" style="20" customWidth="1"/>
    <col min="818" max="818" width="0" style="20" hidden="1" customWidth="1"/>
    <col min="819" max="819" width="1.5703125" style="20" customWidth="1"/>
    <col min="820" max="820" width="13.5703125" style="20" customWidth="1"/>
    <col min="821" max="821" width="2.42578125" style="20" customWidth="1"/>
    <col min="822" max="822" width="5" style="20" customWidth="1"/>
    <col min="823" max="823" width="7.28515625" style="20" customWidth="1"/>
    <col min="824" max="824" width="10.85546875" style="20" customWidth="1"/>
    <col min="825" max="825" width="8.140625" style="20" customWidth="1"/>
    <col min="826" max="1024" width="12.7109375" style="20"/>
    <col min="1025" max="1025" width="4.140625" style="20" customWidth="1"/>
    <col min="1026" max="1026" width="1" style="20" customWidth="1"/>
    <col min="1027" max="1027" width="8.85546875" style="20" customWidth="1"/>
    <col min="1028" max="1028" width="2" style="20" customWidth="1"/>
    <col min="1029" max="1029" width="12.5703125" style="20" customWidth="1"/>
    <col min="1030" max="1030" width="1" style="20" customWidth="1"/>
    <col min="1031" max="1031" width="14" style="20" customWidth="1"/>
    <col min="1032" max="1032" width="1.5703125" style="20" customWidth="1"/>
    <col min="1033" max="1033" width="9.140625" style="20" customWidth="1"/>
    <col min="1034" max="1034" width="1.5703125" style="20" customWidth="1"/>
    <col min="1035" max="1035" width="7.28515625" style="20" customWidth="1"/>
    <col min="1036" max="1036" width="1.5703125" style="20" customWidth="1"/>
    <col min="1037" max="1037" width="13.85546875" style="20" bestFit="1" customWidth="1"/>
    <col min="1038" max="1038" width="1.5703125" style="20" customWidth="1"/>
    <col min="1039" max="1039" width="9" style="20" customWidth="1"/>
    <col min="1040" max="1040" width="1.5703125" style="20" customWidth="1"/>
    <col min="1041" max="1041" width="7.140625" style="20" customWidth="1"/>
    <col min="1042" max="1042" width="1.5703125" style="20" customWidth="1"/>
    <col min="1043" max="1043" width="12.85546875" style="20" customWidth="1"/>
    <col min="1044" max="1044" width="1.5703125" style="20" customWidth="1"/>
    <col min="1045" max="1045" width="7.42578125" style="20" customWidth="1"/>
    <col min="1046" max="1046" width="1.5703125" style="20" customWidth="1"/>
    <col min="1047" max="1047" width="6.7109375" style="20" customWidth="1"/>
    <col min="1048" max="1048" width="1.5703125" style="20" customWidth="1"/>
    <col min="1049" max="1049" width="11.42578125" style="20" customWidth="1"/>
    <col min="1050" max="1050" width="1.5703125" style="20" customWidth="1"/>
    <col min="1051" max="1051" width="7" style="20" customWidth="1"/>
    <col min="1052" max="1052" width="1.5703125" style="20" customWidth="1"/>
    <col min="1053" max="1053" width="7.140625" style="20" customWidth="1"/>
    <col min="1054" max="1054" width="1.5703125" style="20" customWidth="1"/>
    <col min="1055" max="1055" width="14" style="20" customWidth="1"/>
    <col min="1056" max="1057" width="1.5703125" style="20" customWidth="1"/>
    <col min="1058" max="1058" width="15.28515625" style="20" customWidth="1"/>
    <col min="1059" max="1059" width="2.42578125" style="20" customWidth="1"/>
    <col min="1060" max="1060" width="15.28515625" style="20" customWidth="1"/>
    <col min="1061" max="1061" width="2.42578125" style="20" customWidth="1"/>
    <col min="1062" max="1062" width="16.140625" style="20" customWidth="1"/>
    <col min="1063" max="1063" width="3.28515625" style="20" customWidth="1"/>
    <col min="1064" max="1064" width="16.140625" style="20" customWidth="1"/>
    <col min="1065" max="1065" width="1.5703125" style="20" customWidth="1"/>
    <col min="1066" max="1066" width="9.28515625" style="20" customWidth="1"/>
    <col min="1067" max="1067" width="1.5703125" style="20" customWidth="1"/>
    <col min="1068" max="1068" width="9.28515625" style="20" customWidth="1"/>
    <col min="1069" max="1069" width="3.28515625" style="20" customWidth="1"/>
    <col min="1070" max="1070" width="15.28515625" style="20" customWidth="1"/>
    <col min="1071" max="1071" width="1.5703125" style="20" customWidth="1"/>
    <col min="1072" max="1072" width="13.5703125" style="20" customWidth="1"/>
    <col min="1073" max="1073" width="1.5703125" style="20" customWidth="1"/>
    <col min="1074" max="1074" width="0" style="20" hidden="1" customWidth="1"/>
    <col min="1075" max="1075" width="1.5703125" style="20" customWidth="1"/>
    <col min="1076" max="1076" width="13.5703125" style="20" customWidth="1"/>
    <col min="1077" max="1077" width="2.42578125" style="20" customWidth="1"/>
    <col min="1078" max="1078" width="5" style="20" customWidth="1"/>
    <col min="1079" max="1079" width="7.28515625" style="20" customWidth="1"/>
    <col min="1080" max="1080" width="10.85546875" style="20" customWidth="1"/>
    <col min="1081" max="1081" width="8.140625" style="20" customWidth="1"/>
    <col min="1082" max="1280" width="12.7109375" style="20"/>
    <col min="1281" max="1281" width="4.140625" style="20" customWidth="1"/>
    <col min="1282" max="1282" width="1" style="20" customWidth="1"/>
    <col min="1283" max="1283" width="8.85546875" style="20" customWidth="1"/>
    <col min="1284" max="1284" width="2" style="20" customWidth="1"/>
    <col min="1285" max="1285" width="12.5703125" style="20" customWidth="1"/>
    <col min="1286" max="1286" width="1" style="20" customWidth="1"/>
    <col min="1287" max="1287" width="14" style="20" customWidth="1"/>
    <col min="1288" max="1288" width="1.5703125" style="20" customWidth="1"/>
    <col min="1289" max="1289" width="9.140625" style="20" customWidth="1"/>
    <col min="1290" max="1290" width="1.5703125" style="20" customWidth="1"/>
    <col min="1291" max="1291" width="7.28515625" style="20" customWidth="1"/>
    <col min="1292" max="1292" width="1.5703125" style="20" customWidth="1"/>
    <col min="1293" max="1293" width="13.85546875" style="20" bestFit="1" customWidth="1"/>
    <col min="1294" max="1294" width="1.5703125" style="20" customWidth="1"/>
    <col min="1295" max="1295" width="9" style="20" customWidth="1"/>
    <col min="1296" max="1296" width="1.5703125" style="20" customWidth="1"/>
    <col min="1297" max="1297" width="7.140625" style="20" customWidth="1"/>
    <col min="1298" max="1298" width="1.5703125" style="20" customWidth="1"/>
    <col min="1299" max="1299" width="12.85546875" style="20" customWidth="1"/>
    <col min="1300" max="1300" width="1.5703125" style="20" customWidth="1"/>
    <col min="1301" max="1301" width="7.42578125" style="20" customWidth="1"/>
    <col min="1302" max="1302" width="1.5703125" style="20" customWidth="1"/>
    <col min="1303" max="1303" width="6.7109375" style="20" customWidth="1"/>
    <col min="1304" max="1304" width="1.5703125" style="20" customWidth="1"/>
    <col min="1305" max="1305" width="11.42578125" style="20" customWidth="1"/>
    <col min="1306" max="1306" width="1.5703125" style="20" customWidth="1"/>
    <col min="1307" max="1307" width="7" style="20" customWidth="1"/>
    <col min="1308" max="1308" width="1.5703125" style="20" customWidth="1"/>
    <col min="1309" max="1309" width="7.140625" style="20" customWidth="1"/>
    <col min="1310" max="1310" width="1.5703125" style="20" customWidth="1"/>
    <col min="1311" max="1311" width="14" style="20" customWidth="1"/>
    <col min="1312" max="1313" width="1.5703125" style="20" customWidth="1"/>
    <col min="1314" max="1314" width="15.28515625" style="20" customWidth="1"/>
    <col min="1315" max="1315" width="2.42578125" style="20" customWidth="1"/>
    <col min="1316" max="1316" width="15.28515625" style="20" customWidth="1"/>
    <col min="1317" max="1317" width="2.42578125" style="20" customWidth="1"/>
    <col min="1318" max="1318" width="16.140625" style="20" customWidth="1"/>
    <col min="1319" max="1319" width="3.28515625" style="20" customWidth="1"/>
    <col min="1320" max="1320" width="16.140625" style="20" customWidth="1"/>
    <col min="1321" max="1321" width="1.5703125" style="20" customWidth="1"/>
    <col min="1322" max="1322" width="9.28515625" style="20" customWidth="1"/>
    <col min="1323" max="1323" width="1.5703125" style="20" customWidth="1"/>
    <col min="1324" max="1324" width="9.28515625" style="20" customWidth="1"/>
    <col min="1325" max="1325" width="3.28515625" style="20" customWidth="1"/>
    <col min="1326" max="1326" width="15.28515625" style="20" customWidth="1"/>
    <col min="1327" max="1327" width="1.5703125" style="20" customWidth="1"/>
    <col min="1328" max="1328" width="13.5703125" style="20" customWidth="1"/>
    <col min="1329" max="1329" width="1.5703125" style="20" customWidth="1"/>
    <col min="1330" max="1330" width="0" style="20" hidden="1" customWidth="1"/>
    <col min="1331" max="1331" width="1.5703125" style="20" customWidth="1"/>
    <col min="1332" max="1332" width="13.5703125" style="20" customWidth="1"/>
    <col min="1333" max="1333" width="2.42578125" style="20" customWidth="1"/>
    <col min="1334" max="1334" width="5" style="20" customWidth="1"/>
    <col min="1335" max="1335" width="7.28515625" style="20" customWidth="1"/>
    <col min="1336" max="1336" width="10.85546875" style="20" customWidth="1"/>
    <col min="1337" max="1337" width="8.140625" style="20" customWidth="1"/>
    <col min="1338" max="1536" width="12.7109375" style="20"/>
    <col min="1537" max="1537" width="4.140625" style="20" customWidth="1"/>
    <col min="1538" max="1538" width="1" style="20" customWidth="1"/>
    <col min="1539" max="1539" width="8.85546875" style="20" customWidth="1"/>
    <col min="1540" max="1540" width="2" style="20" customWidth="1"/>
    <col min="1541" max="1541" width="12.5703125" style="20" customWidth="1"/>
    <col min="1542" max="1542" width="1" style="20" customWidth="1"/>
    <col min="1543" max="1543" width="14" style="20" customWidth="1"/>
    <col min="1544" max="1544" width="1.5703125" style="20" customWidth="1"/>
    <col min="1545" max="1545" width="9.140625" style="20" customWidth="1"/>
    <col min="1546" max="1546" width="1.5703125" style="20" customWidth="1"/>
    <col min="1547" max="1547" width="7.28515625" style="20" customWidth="1"/>
    <col min="1548" max="1548" width="1.5703125" style="20" customWidth="1"/>
    <col min="1549" max="1549" width="13.85546875" style="20" bestFit="1" customWidth="1"/>
    <col min="1550" max="1550" width="1.5703125" style="20" customWidth="1"/>
    <col min="1551" max="1551" width="9" style="20" customWidth="1"/>
    <col min="1552" max="1552" width="1.5703125" style="20" customWidth="1"/>
    <col min="1553" max="1553" width="7.140625" style="20" customWidth="1"/>
    <col min="1554" max="1554" width="1.5703125" style="20" customWidth="1"/>
    <col min="1555" max="1555" width="12.85546875" style="20" customWidth="1"/>
    <col min="1556" max="1556" width="1.5703125" style="20" customWidth="1"/>
    <col min="1557" max="1557" width="7.42578125" style="20" customWidth="1"/>
    <col min="1558" max="1558" width="1.5703125" style="20" customWidth="1"/>
    <col min="1559" max="1559" width="6.7109375" style="20" customWidth="1"/>
    <col min="1560" max="1560" width="1.5703125" style="20" customWidth="1"/>
    <col min="1561" max="1561" width="11.42578125" style="20" customWidth="1"/>
    <col min="1562" max="1562" width="1.5703125" style="20" customWidth="1"/>
    <col min="1563" max="1563" width="7" style="20" customWidth="1"/>
    <col min="1564" max="1564" width="1.5703125" style="20" customWidth="1"/>
    <col min="1565" max="1565" width="7.140625" style="20" customWidth="1"/>
    <col min="1566" max="1566" width="1.5703125" style="20" customWidth="1"/>
    <col min="1567" max="1567" width="14" style="20" customWidth="1"/>
    <col min="1568" max="1569" width="1.5703125" style="20" customWidth="1"/>
    <col min="1570" max="1570" width="15.28515625" style="20" customWidth="1"/>
    <col min="1571" max="1571" width="2.42578125" style="20" customWidth="1"/>
    <col min="1572" max="1572" width="15.28515625" style="20" customWidth="1"/>
    <col min="1573" max="1573" width="2.42578125" style="20" customWidth="1"/>
    <col min="1574" max="1574" width="16.140625" style="20" customWidth="1"/>
    <col min="1575" max="1575" width="3.28515625" style="20" customWidth="1"/>
    <col min="1576" max="1576" width="16.140625" style="20" customWidth="1"/>
    <col min="1577" max="1577" width="1.5703125" style="20" customWidth="1"/>
    <col min="1578" max="1578" width="9.28515625" style="20" customWidth="1"/>
    <col min="1579" max="1579" width="1.5703125" style="20" customWidth="1"/>
    <col min="1580" max="1580" width="9.28515625" style="20" customWidth="1"/>
    <col min="1581" max="1581" width="3.28515625" style="20" customWidth="1"/>
    <col min="1582" max="1582" width="15.28515625" style="20" customWidth="1"/>
    <col min="1583" max="1583" width="1.5703125" style="20" customWidth="1"/>
    <col min="1584" max="1584" width="13.5703125" style="20" customWidth="1"/>
    <col min="1585" max="1585" width="1.5703125" style="20" customWidth="1"/>
    <col min="1586" max="1586" width="0" style="20" hidden="1" customWidth="1"/>
    <col min="1587" max="1587" width="1.5703125" style="20" customWidth="1"/>
    <col min="1588" max="1588" width="13.5703125" style="20" customWidth="1"/>
    <col min="1589" max="1589" width="2.42578125" style="20" customWidth="1"/>
    <col min="1590" max="1590" width="5" style="20" customWidth="1"/>
    <col min="1591" max="1591" width="7.28515625" style="20" customWidth="1"/>
    <col min="1592" max="1592" width="10.85546875" style="20" customWidth="1"/>
    <col min="1593" max="1593" width="8.140625" style="20" customWidth="1"/>
    <col min="1594" max="1792" width="12.7109375" style="20"/>
    <col min="1793" max="1793" width="4.140625" style="20" customWidth="1"/>
    <col min="1794" max="1794" width="1" style="20" customWidth="1"/>
    <col min="1795" max="1795" width="8.85546875" style="20" customWidth="1"/>
    <col min="1796" max="1796" width="2" style="20" customWidth="1"/>
    <col min="1797" max="1797" width="12.5703125" style="20" customWidth="1"/>
    <col min="1798" max="1798" width="1" style="20" customWidth="1"/>
    <col min="1799" max="1799" width="14" style="20" customWidth="1"/>
    <col min="1800" max="1800" width="1.5703125" style="20" customWidth="1"/>
    <col min="1801" max="1801" width="9.140625" style="20" customWidth="1"/>
    <col min="1802" max="1802" width="1.5703125" style="20" customWidth="1"/>
    <col min="1803" max="1803" width="7.28515625" style="20" customWidth="1"/>
    <col min="1804" max="1804" width="1.5703125" style="20" customWidth="1"/>
    <col min="1805" max="1805" width="13.85546875" style="20" bestFit="1" customWidth="1"/>
    <col min="1806" max="1806" width="1.5703125" style="20" customWidth="1"/>
    <col min="1807" max="1807" width="9" style="20" customWidth="1"/>
    <col min="1808" max="1808" width="1.5703125" style="20" customWidth="1"/>
    <col min="1809" max="1809" width="7.140625" style="20" customWidth="1"/>
    <col min="1810" max="1810" width="1.5703125" style="20" customWidth="1"/>
    <col min="1811" max="1811" width="12.85546875" style="20" customWidth="1"/>
    <col min="1812" max="1812" width="1.5703125" style="20" customWidth="1"/>
    <col min="1813" max="1813" width="7.42578125" style="20" customWidth="1"/>
    <col min="1814" max="1814" width="1.5703125" style="20" customWidth="1"/>
    <col min="1815" max="1815" width="6.7109375" style="20" customWidth="1"/>
    <col min="1816" max="1816" width="1.5703125" style="20" customWidth="1"/>
    <col min="1817" max="1817" width="11.42578125" style="20" customWidth="1"/>
    <col min="1818" max="1818" width="1.5703125" style="20" customWidth="1"/>
    <col min="1819" max="1819" width="7" style="20" customWidth="1"/>
    <col min="1820" max="1820" width="1.5703125" style="20" customWidth="1"/>
    <col min="1821" max="1821" width="7.140625" style="20" customWidth="1"/>
    <col min="1822" max="1822" width="1.5703125" style="20" customWidth="1"/>
    <col min="1823" max="1823" width="14" style="20" customWidth="1"/>
    <col min="1824" max="1825" width="1.5703125" style="20" customWidth="1"/>
    <col min="1826" max="1826" width="15.28515625" style="20" customWidth="1"/>
    <col min="1827" max="1827" width="2.42578125" style="20" customWidth="1"/>
    <col min="1828" max="1828" width="15.28515625" style="20" customWidth="1"/>
    <col min="1829" max="1829" width="2.42578125" style="20" customWidth="1"/>
    <col min="1830" max="1830" width="16.140625" style="20" customWidth="1"/>
    <col min="1831" max="1831" width="3.28515625" style="20" customWidth="1"/>
    <col min="1832" max="1832" width="16.140625" style="20" customWidth="1"/>
    <col min="1833" max="1833" width="1.5703125" style="20" customWidth="1"/>
    <col min="1834" max="1834" width="9.28515625" style="20" customWidth="1"/>
    <col min="1835" max="1835" width="1.5703125" style="20" customWidth="1"/>
    <col min="1836" max="1836" width="9.28515625" style="20" customWidth="1"/>
    <col min="1837" max="1837" width="3.28515625" style="20" customWidth="1"/>
    <col min="1838" max="1838" width="15.28515625" style="20" customWidth="1"/>
    <col min="1839" max="1839" width="1.5703125" style="20" customWidth="1"/>
    <col min="1840" max="1840" width="13.5703125" style="20" customWidth="1"/>
    <col min="1841" max="1841" width="1.5703125" style="20" customWidth="1"/>
    <col min="1842" max="1842" width="0" style="20" hidden="1" customWidth="1"/>
    <col min="1843" max="1843" width="1.5703125" style="20" customWidth="1"/>
    <col min="1844" max="1844" width="13.5703125" style="20" customWidth="1"/>
    <col min="1845" max="1845" width="2.42578125" style="20" customWidth="1"/>
    <col min="1846" max="1846" width="5" style="20" customWidth="1"/>
    <col min="1847" max="1847" width="7.28515625" style="20" customWidth="1"/>
    <col min="1848" max="1848" width="10.85546875" style="20" customWidth="1"/>
    <col min="1849" max="1849" width="8.140625" style="20" customWidth="1"/>
    <col min="1850" max="2048" width="12.7109375" style="20"/>
    <col min="2049" max="2049" width="4.140625" style="20" customWidth="1"/>
    <col min="2050" max="2050" width="1" style="20" customWidth="1"/>
    <col min="2051" max="2051" width="8.85546875" style="20" customWidth="1"/>
    <col min="2052" max="2052" width="2" style="20" customWidth="1"/>
    <col min="2053" max="2053" width="12.5703125" style="20" customWidth="1"/>
    <col min="2054" max="2054" width="1" style="20" customWidth="1"/>
    <col min="2055" max="2055" width="14" style="20" customWidth="1"/>
    <col min="2056" max="2056" width="1.5703125" style="20" customWidth="1"/>
    <col min="2057" max="2057" width="9.140625" style="20" customWidth="1"/>
    <col min="2058" max="2058" width="1.5703125" style="20" customWidth="1"/>
    <col min="2059" max="2059" width="7.28515625" style="20" customWidth="1"/>
    <col min="2060" max="2060" width="1.5703125" style="20" customWidth="1"/>
    <col min="2061" max="2061" width="13.85546875" style="20" bestFit="1" customWidth="1"/>
    <col min="2062" max="2062" width="1.5703125" style="20" customWidth="1"/>
    <col min="2063" max="2063" width="9" style="20" customWidth="1"/>
    <col min="2064" max="2064" width="1.5703125" style="20" customWidth="1"/>
    <col min="2065" max="2065" width="7.140625" style="20" customWidth="1"/>
    <col min="2066" max="2066" width="1.5703125" style="20" customWidth="1"/>
    <col min="2067" max="2067" width="12.85546875" style="20" customWidth="1"/>
    <col min="2068" max="2068" width="1.5703125" style="20" customWidth="1"/>
    <col min="2069" max="2069" width="7.42578125" style="20" customWidth="1"/>
    <col min="2070" max="2070" width="1.5703125" style="20" customWidth="1"/>
    <col min="2071" max="2071" width="6.7109375" style="20" customWidth="1"/>
    <col min="2072" max="2072" width="1.5703125" style="20" customWidth="1"/>
    <col min="2073" max="2073" width="11.42578125" style="20" customWidth="1"/>
    <col min="2074" max="2074" width="1.5703125" style="20" customWidth="1"/>
    <col min="2075" max="2075" width="7" style="20" customWidth="1"/>
    <col min="2076" max="2076" width="1.5703125" style="20" customWidth="1"/>
    <col min="2077" max="2077" width="7.140625" style="20" customWidth="1"/>
    <col min="2078" max="2078" width="1.5703125" style="20" customWidth="1"/>
    <col min="2079" max="2079" width="14" style="20" customWidth="1"/>
    <col min="2080" max="2081" width="1.5703125" style="20" customWidth="1"/>
    <col min="2082" max="2082" width="15.28515625" style="20" customWidth="1"/>
    <col min="2083" max="2083" width="2.42578125" style="20" customWidth="1"/>
    <col min="2084" max="2084" width="15.28515625" style="20" customWidth="1"/>
    <col min="2085" max="2085" width="2.42578125" style="20" customWidth="1"/>
    <col min="2086" max="2086" width="16.140625" style="20" customWidth="1"/>
    <col min="2087" max="2087" width="3.28515625" style="20" customWidth="1"/>
    <col min="2088" max="2088" width="16.140625" style="20" customWidth="1"/>
    <col min="2089" max="2089" width="1.5703125" style="20" customWidth="1"/>
    <col min="2090" max="2090" width="9.28515625" style="20" customWidth="1"/>
    <col min="2091" max="2091" width="1.5703125" style="20" customWidth="1"/>
    <col min="2092" max="2092" width="9.28515625" style="20" customWidth="1"/>
    <col min="2093" max="2093" width="3.28515625" style="20" customWidth="1"/>
    <col min="2094" max="2094" width="15.28515625" style="20" customWidth="1"/>
    <col min="2095" max="2095" width="1.5703125" style="20" customWidth="1"/>
    <col min="2096" max="2096" width="13.5703125" style="20" customWidth="1"/>
    <col min="2097" max="2097" width="1.5703125" style="20" customWidth="1"/>
    <col min="2098" max="2098" width="0" style="20" hidden="1" customWidth="1"/>
    <col min="2099" max="2099" width="1.5703125" style="20" customWidth="1"/>
    <col min="2100" max="2100" width="13.5703125" style="20" customWidth="1"/>
    <col min="2101" max="2101" width="2.42578125" style="20" customWidth="1"/>
    <col min="2102" max="2102" width="5" style="20" customWidth="1"/>
    <col min="2103" max="2103" width="7.28515625" style="20" customWidth="1"/>
    <col min="2104" max="2104" width="10.85546875" style="20" customWidth="1"/>
    <col min="2105" max="2105" width="8.140625" style="20" customWidth="1"/>
    <col min="2106" max="2304" width="12.7109375" style="20"/>
    <col min="2305" max="2305" width="4.140625" style="20" customWidth="1"/>
    <col min="2306" max="2306" width="1" style="20" customWidth="1"/>
    <col min="2307" max="2307" width="8.85546875" style="20" customWidth="1"/>
    <col min="2308" max="2308" width="2" style="20" customWidth="1"/>
    <col min="2309" max="2309" width="12.5703125" style="20" customWidth="1"/>
    <col min="2310" max="2310" width="1" style="20" customWidth="1"/>
    <col min="2311" max="2311" width="14" style="20" customWidth="1"/>
    <col min="2312" max="2312" width="1.5703125" style="20" customWidth="1"/>
    <col min="2313" max="2313" width="9.140625" style="20" customWidth="1"/>
    <col min="2314" max="2314" width="1.5703125" style="20" customWidth="1"/>
    <col min="2315" max="2315" width="7.28515625" style="20" customWidth="1"/>
    <col min="2316" max="2316" width="1.5703125" style="20" customWidth="1"/>
    <col min="2317" max="2317" width="13.85546875" style="20" bestFit="1" customWidth="1"/>
    <col min="2318" max="2318" width="1.5703125" style="20" customWidth="1"/>
    <col min="2319" max="2319" width="9" style="20" customWidth="1"/>
    <col min="2320" max="2320" width="1.5703125" style="20" customWidth="1"/>
    <col min="2321" max="2321" width="7.140625" style="20" customWidth="1"/>
    <col min="2322" max="2322" width="1.5703125" style="20" customWidth="1"/>
    <col min="2323" max="2323" width="12.85546875" style="20" customWidth="1"/>
    <col min="2324" max="2324" width="1.5703125" style="20" customWidth="1"/>
    <col min="2325" max="2325" width="7.42578125" style="20" customWidth="1"/>
    <col min="2326" max="2326" width="1.5703125" style="20" customWidth="1"/>
    <col min="2327" max="2327" width="6.7109375" style="20" customWidth="1"/>
    <col min="2328" max="2328" width="1.5703125" style="20" customWidth="1"/>
    <col min="2329" max="2329" width="11.42578125" style="20" customWidth="1"/>
    <col min="2330" max="2330" width="1.5703125" style="20" customWidth="1"/>
    <col min="2331" max="2331" width="7" style="20" customWidth="1"/>
    <col min="2332" max="2332" width="1.5703125" style="20" customWidth="1"/>
    <col min="2333" max="2333" width="7.140625" style="20" customWidth="1"/>
    <col min="2334" max="2334" width="1.5703125" style="20" customWidth="1"/>
    <col min="2335" max="2335" width="14" style="20" customWidth="1"/>
    <col min="2336" max="2337" width="1.5703125" style="20" customWidth="1"/>
    <col min="2338" max="2338" width="15.28515625" style="20" customWidth="1"/>
    <col min="2339" max="2339" width="2.42578125" style="20" customWidth="1"/>
    <col min="2340" max="2340" width="15.28515625" style="20" customWidth="1"/>
    <col min="2341" max="2341" width="2.42578125" style="20" customWidth="1"/>
    <col min="2342" max="2342" width="16.140625" style="20" customWidth="1"/>
    <col min="2343" max="2343" width="3.28515625" style="20" customWidth="1"/>
    <col min="2344" max="2344" width="16.140625" style="20" customWidth="1"/>
    <col min="2345" max="2345" width="1.5703125" style="20" customWidth="1"/>
    <col min="2346" max="2346" width="9.28515625" style="20" customWidth="1"/>
    <col min="2347" max="2347" width="1.5703125" style="20" customWidth="1"/>
    <col min="2348" max="2348" width="9.28515625" style="20" customWidth="1"/>
    <col min="2349" max="2349" width="3.28515625" style="20" customWidth="1"/>
    <col min="2350" max="2350" width="15.28515625" style="20" customWidth="1"/>
    <col min="2351" max="2351" width="1.5703125" style="20" customWidth="1"/>
    <col min="2352" max="2352" width="13.5703125" style="20" customWidth="1"/>
    <col min="2353" max="2353" width="1.5703125" style="20" customWidth="1"/>
    <col min="2354" max="2354" width="0" style="20" hidden="1" customWidth="1"/>
    <col min="2355" max="2355" width="1.5703125" style="20" customWidth="1"/>
    <col min="2356" max="2356" width="13.5703125" style="20" customWidth="1"/>
    <col min="2357" max="2357" width="2.42578125" style="20" customWidth="1"/>
    <col min="2358" max="2358" width="5" style="20" customWidth="1"/>
    <col min="2359" max="2359" width="7.28515625" style="20" customWidth="1"/>
    <col min="2360" max="2360" width="10.85546875" style="20" customWidth="1"/>
    <col min="2361" max="2361" width="8.140625" style="20" customWidth="1"/>
    <col min="2362" max="2560" width="12.7109375" style="20"/>
    <col min="2561" max="2561" width="4.140625" style="20" customWidth="1"/>
    <col min="2562" max="2562" width="1" style="20" customWidth="1"/>
    <col min="2563" max="2563" width="8.85546875" style="20" customWidth="1"/>
    <col min="2564" max="2564" width="2" style="20" customWidth="1"/>
    <col min="2565" max="2565" width="12.5703125" style="20" customWidth="1"/>
    <col min="2566" max="2566" width="1" style="20" customWidth="1"/>
    <col min="2567" max="2567" width="14" style="20" customWidth="1"/>
    <col min="2568" max="2568" width="1.5703125" style="20" customWidth="1"/>
    <col min="2569" max="2569" width="9.140625" style="20" customWidth="1"/>
    <col min="2570" max="2570" width="1.5703125" style="20" customWidth="1"/>
    <col min="2571" max="2571" width="7.28515625" style="20" customWidth="1"/>
    <col min="2572" max="2572" width="1.5703125" style="20" customWidth="1"/>
    <col min="2573" max="2573" width="13.85546875" style="20" bestFit="1" customWidth="1"/>
    <col min="2574" max="2574" width="1.5703125" style="20" customWidth="1"/>
    <col min="2575" max="2575" width="9" style="20" customWidth="1"/>
    <col min="2576" max="2576" width="1.5703125" style="20" customWidth="1"/>
    <col min="2577" max="2577" width="7.140625" style="20" customWidth="1"/>
    <col min="2578" max="2578" width="1.5703125" style="20" customWidth="1"/>
    <col min="2579" max="2579" width="12.85546875" style="20" customWidth="1"/>
    <col min="2580" max="2580" width="1.5703125" style="20" customWidth="1"/>
    <col min="2581" max="2581" width="7.42578125" style="20" customWidth="1"/>
    <col min="2582" max="2582" width="1.5703125" style="20" customWidth="1"/>
    <col min="2583" max="2583" width="6.7109375" style="20" customWidth="1"/>
    <col min="2584" max="2584" width="1.5703125" style="20" customWidth="1"/>
    <col min="2585" max="2585" width="11.42578125" style="20" customWidth="1"/>
    <col min="2586" max="2586" width="1.5703125" style="20" customWidth="1"/>
    <col min="2587" max="2587" width="7" style="20" customWidth="1"/>
    <col min="2588" max="2588" width="1.5703125" style="20" customWidth="1"/>
    <col min="2589" max="2589" width="7.140625" style="20" customWidth="1"/>
    <col min="2590" max="2590" width="1.5703125" style="20" customWidth="1"/>
    <col min="2591" max="2591" width="14" style="20" customWidth="1"/>
    <col min="2592" max="2593" width="1.5703125" style="20" customWidth="1"/>
    <col min="2594" max="2594" width="15.28515625" style="20" customWidth="1"/>
    <col min="2595" max="2595" width="2.42578125" style="20" customWidth="1"/>
    <col min="2596" max="2596" width="15.28515625" style="20" customWidth="1"/>
    <col min="2597" max="2597" width="2.42578125" style="20" customWidth="1"/>
    <col min="2598" max="2598" width="16.140625" style="20" customWidth="1"/>
    <col min="2599" max="2599" width="3.28515625" style="20" customWidth="1"/>
    <col min="2600" max="2600" width="16.140625" style="20" customWidth="1"/>
    <col min="2601" max="2601" width="1.5703125" style="20" customWidth="1"/>
    <col min="2602" max="2602" width="9.28515625" style="20" customWidth="1"/>
    <col min="2603" max="2603" width="1.5703125" style="20" customWidth="1"/>
    <col min="2604" max="2604" width="9.28515625" style="20" customWidth="1"/>
    <col min="2605" max="2605" width="3.28515625" style="20" customWidth="1"/>
    <col min="2606" max="2606" width="15.28515625" style="20" customWidth="1"/>
    <col min="2607" max="2607" width="1.5703125" style="20" customWidth="1"/>
    <col min="2608" max="2608" width="13.5703125" style="20" customWidth="1"/>
    <col min="2609" max="2609" width="1.5703125" style="20" customWidth="1"/>
    <col min="2610" max="2610" width="0" style="20" hidden="1" customWidth="1"/>
    <col min="2611" max="2611" width="1.5703125" style="20" customWidth="1"/>
    <col min="2612" max="2612" width="13.5703125" style="20" customWidth="1"/>
    <col min="2613" max="2613" width="2.42578125" style="20" customWidth="1"/>
    <col min="2614" max="2614" width="5" style="20" customWidth="1"/>
    <col min="2615" max="2615" width="7.28515625" style="20" customWidth="1"/>
    <col min="2616" max="2616" width="10.85546875" style="20" customWidth="1"/>
    <col min="2617" max="2617" width="8.140625" style="20" customWidth="1"/>
    <col min="2618" max="2816" width="12.7109375" style="20"/>
    <col min="2817" max="2817" width="4.140625" style="20" customWidth="1"/>
    <col min="2818" max="2818" width="1" style="20" customWidth="1"/>
    <col min="2819" max="2819" width="8.85546875" style="20" customWidth="1"/>
    <col min="2820" max="2820" width="2" style="20" customWidth="1"/>
    <col min="2821" max="2821" width="12.5703125" style="20" customWidth="1"/>
    <col min="2822" max="2822" width="1" style="20" customWidth="1"/>
    <col min="2823" max="2823" width="14" style="20" customWidth="1"/>
    <col min="2824" max="2824" width="1.5703125" style="20" customWidth="1"/>
    <col min="2825" max="2825" width="9.140625" style="20" customWidth="1"/>
    <col min="2826" max="2826" width="1.5703125" style="20" customWidth="1"/>
    <col min="2827" max="2827" width="7.28515625" style="20" customWidth="1"/>
    <col min="2828" max="2828" width="1.5703125" style="20" customWidth="1"/>
    <col min="2829" max="2829" width="13.85546875" style="20" bestFit="1" customWidth="1"/>
    <col min="2830" max="2830" width="1.5703125" style="20" customWidth="1"/>
    <col min="2831" max="2831" width="9" style="20" customWidth="1"/>
    <col min="2832" max="2832" width="1.5703125" style="20" customWidth="1"/>
    <col min="2833" max="2833" width="7.140625" style="20" customWidth="1"/>
    <col min="2834" max="2834" width="1.5703125" style="20" customWidth="1"/>
    <col min="2835" max="2835" width="12.85546875" style="20" customWidth="1"/>
    <col min="2836" max="2836" width="1.5703125" style="20" customWidth="1"/>
    <col min="2837" max="2837" width="7.42578125" style="20" customWidth="1"/>
    <col min="2838" max="2838" width="1.5703125" style="20" customWidth="1"/>
    <col min="2839" max="2839" width="6.7109375" style="20" customWidth="1"/>
    <col min="2840" max="2840" width="1.5703125" style="20" customWidth="1"/>
    <col min="2841" max="2841" width="11.42578125" style="20" customWidth="1"/>
    <col min="2842" max="2842" width="1.5703125" style="20" customWidth="1"/>
    <col min="2843" max="2843" width="7" style="20" customWidth="1"/>
    <col min="2844" max="2844" width="1.5703125" style="20" customWidth="1"/>
    <col min="2845" max="2845" width="7.140625" style="20" customWidth="1"/>
    <col min="2846" max="2846" width="1.5703125" style="20" customWidth="1"/>
    <col min="2847" max="2847" width="14" style="20" customWidth="1"/>
    <col min="2848" max="2849" width="1.5703125" style="20" customWidth="1"/>
    <col min="2850" max="2850" width="15.28515625" style="20" customWidth="1"/>
    <col min="2851" max="2851" width="2.42578125" style="20" customWidth="1"/>
    <col min="2852" max="2852" width="15.28515625" style="20" customWidth="1"/>
    <col min="2853" max="2853" width="2.42578125" style="20" customWidth="1"/>
    <col min="2854" max="2854" width="16.140625" style="20" customWidth="1"/>
    <col min="2855" max="2855" width="3.28515625" style="20" customWidth="1"/>
    <col min="2856" max="2856" width="16.140625" style="20" customWidth="1"/>
    <col min="2857" max="2857" width="1.5703125" style="20" customWidth="1"/>
    <col min="2858" max="2858" width="9.28515625" style="20" customWidth="1"/>
    <col min="2859" max="2859" width="1.5703125" style="20" customWidth="1"/>
    <col min="2860" max="2860" width="9.28515625" style="20" customWidth="1"/>
    <col min="2861" max="2861" width="3.28515625" style="20" customWidth="1"/>
    <col min="2862" max="2862" width="15.28515625" style="20" customWidth="1"/>
    <col min="2863" max="2863" width="1.5703125" style="20" customWidth="1"/>
    <col min="2864" max="2864" width="13.5703125" style="20" customWidth="1"/>
    <col min="2865" max="2865" width="1.5703125" style="20" customWidth="1"/>
    <col min="2866" max="2866" width="0" style="20" hidden="1" customWidth="1"/>
    <col min="2867" max="2867" width="1.5703125" style="20" customWidth="1"/>
    <col min="2868" max="2868" width="13.5703125" style="20" customWidth="1"/>
    <col min="2869" max="2869" width="2.42578125" style="20" customWidth="1"/>
    <col min="2870" max="2870" width="5" style="20" customWidth="1"/>
    <col min="2871" max="2871" width="7.28515625" style="20" customWidth="1"/>
    <col min="2872" max="2872" width="10.85546875" style="20" customWidth="1"/>
    <col min="2873" max="2873" width="8.140625" style="20" customWidth="1"/>
    <col min="2874" max="3072" width="12.7109375" style="20"/>
    <col min="3073" max="3073" width="4.140625" style="20" customWidth="1"/>
    <col min="3074" max="3074" width="1" style="20" customWidth="1"/>
    <col min="3075" max="3075" width="8.85546875" style="20" customWidth="1"/>
    <col min="3076" max="3076" width="2" style="20" customWidth="1"/>
    <col min="3077" max="3077" width="12.5703125" style="20" customWidth="1"/>
    <col min="3078" max="3078" width="1" style="20" customWidth="1"/>
    <col min="3079" max="3079" width="14" style="20" customWidth="1"/>
    <col min="3080" max="3080" width="1.5703125" style="20" customWidth="1"/>
    <col min="3081" max="3081" width="9.140625" style="20" customWidth="1"/>
    <col min="3082" max="3082" width="1.5703125" style="20" customWidth="1"/>
    <col min="3083" max="3083" width="7.28515625" style="20" customWidth="1"/>
    <col min="3084" max="3084" width="1.5703125" style="20" customWidth="1"/>
    <col min="3085" max="3085" width="13.85546875" style="20" bestFit="1" customWidth="1"/>
    <col min="3086" max="3086" width="1.5703125" style="20" customWidth="1"/>
    <col min="3087" max="3087" width="9" style="20" customWidth="1"/>
    <col min="3088" max="3088" width="1.5703125" style="20" customWidth="1"/>
    <col min="3089" max="3089" width="7.140625" style="20" customWidth="1"/>
    <col min="3090" max="3090" width="1.5703125" style="20" customWidth="1"/>
    <col min="3091" max="3091" width="12.85546875" style="20" customWidth="1"/>
    <col min="3092" max="3092" width="1.5703125" style="20" customWidth="1"/>
    <col min="3093" max="3093" width="7.42578125" style="20" customWidth="1"/>
    <col min="3094" max="3094" width="1.5703125" style="20" customWidth="1"/>
    <col min="3095" max="3095" width="6.7109375" style="20" customWidth="1"/>
    <col min="3096" max="3096" width="1.5703125" style="20" customWidth="1"/>
    <col min="3097" max="3097" width="11.42578125" style="20" customWidth="1"/>
    <col min="3098" max="3098" width="1.5703125" style="20" customWidth="1"/>
    <col min="3099" max="3099" width="7" style="20" customWidth="1"/>
    <col min="3100" max="3100" width="1.5703125" style="20" customWidth="1"/>
    <col min="3101" max="3101" width="7.140625" style="20" customWidth="1"/>
    <col min="3102" max="3102" width="1.5703125" style="20" customWidth="1"/>
    <col min="3103" max="3103" width="14" style="20" customWidth="1"/>
    <col min="3104" max="3105" width="1.5703125" style="20" customWidth="1"/>
    <col min="3106" max="3106" width="15.28515625" style="20" customWidth="1"/>
    <col min="3107" max="3107" width="2.42578125" style="20" customWidth="1"/>
    <col min="3108" max="3108" width="15.28515625" style="20" customWidth="1"/>
    <col min="3109" max="3109" width="2.42578125" style="20" customWidth="1"/>
    <col min="3110" max="3110" width="16.140625" style="20" customWidth="1"/>
    <col min="3111" max="3111" width="3.28515625" style="20" customWidth="1"/>
    <col min="3112" max="3112" width="16.140625" style="20" customWidth="1"/>
    <col min="3113" max="3113" width="1.5703125" style="20" customWidth="1"/>
    <col min="3114" max="3114" width="9.28515625" style="20" customWidth="1"/>
    <col min="3115" max="3115" width="1.5703125" style="20" customWidth="1"/>
    <col min="3116" max="3116" width="9.28515625" style="20" customWidth="1"/>
    <col min="3117" max="3117" width="3.28515625" style="20" customWidth="1"/>
    <col min="3118" max="3118" width="15.28515625" style="20" customWidth="1"/>
    <col min="3119" max="3119" width="1.5703125" style="20" customWidth="1"/>
    <col min="3120" max="3120" width="13.5703125" style="20" customWidth="1"/>
    <col min="3121" max="3121" width="1.5703125" style="20" customWidth="1"/>
    <col min="3122" max="3122" width="0" style="20" hidden="1" customWidth="1"/>
    <col min="3123" max="3123" width="1.5703125" style="20" customWidth="1"/>
    <col min="3124" max="3124" width="13.5703125" style="20" customWidth="1"/>
    <col min="3125" max="3125" width="2.42578125" style="20" customWidth="1"/>
    <col min="3126" max="3126" width="5" style="20" customWidth="1"/>
    <col min="3127" max="3127" width="7.28515625" style="20" customWidth="1"/>
    <col min="3128" max="3128" width="10.85546875" style="20" customWidth="1"/>
    <col min="3129" max="3129" width="8.140625" style="20" customWidth="1"/>
    <col min="3130" max="3328" width="12.7109375" style="20"/>
    <col min="3329" max="3329" width="4.140625" style="20" customWidth="1"/>
    <col min="3330" max="3330" width="1" style="20" customWidth="1"/>
    <col min="3331" max="3331" width="8.85546875" style="20" customWidth="1"/>
    <col min="3332" max="3332" width="2" style="20" customWidth="1"/>
    <col min="3333" max="3333" width="12.5703125" style="20" customWidth="1"/>
    <col min="3334" max="3334" width="1" style="20" customWidth="1"/>
    <col min="3335" max="3335" width="14" style="20" customWidth="1"/>
    <col min="3336" max="3336" width="1.5703125" style="20" customWidth="1"/>
    <col min="3337" max="3337" width="9.140625" style="20" customWidth="1"/>
    <col min="3338" max="3338" width="1.5703125" style="20" customWidth="1"/>
    <col min="3339" max="3339" width="7.28515625" style="20" customWidth="1"/>
    <col min="3340" max="3340" width="1.5703125" style="20" customWidth="1"/>
    <col min="3341" max="3341" width="13.85546875" style="20" bestFit="1" customWidth="1"/>
    <col min="3342" max="3342" width="1.5703125" style="20" customWidth="1"/>
    <col min="3343" max="3343" width="9" style="20" customWidth="1"/>
    <col min="3344" max="3344" width="1.5703125" style="20" customWidth="1"/>
    <col min="3345" max="3345" width="7.140625" style="20" customWidth="1"/>
    <col min="3346" max="3346" width="1.5703125" style="20" customWidth="1"/>
    <col min="3347" max="3347" width="12.85546875" style="20" customWidth="1"/>
    <col min="3348" max="3348" width="1.5703125" style="20" customWidth="1"/>
    <col min="3349" max="3349" width="7.42578125" style="20" customWidth="1"/>
    <col min="3350" max="3350" width="1.5703125" style="20" customWidth="1"/>
    <col min="3351" max="3351" width="6.7109375" style="20" customWidth="1"/>
    <col min="3352" max="3352" width="1.5703125" style="20" customWidth="1"/>
    <col min="3353" max="3353" width="11.42578125" style="20" customWidth="1"/>
    <col min="3354" max="3354" width="1.5703125" style="20" customWidth="1"/>
    <col min="3355" max="3355" width="7" style="20" customWidth="1"/>
    <col min="3356" max="3356" width="1.5703125" style="20" customWidth="1"/>
    <col min="3357" max="3357" width="7.140625" style="20" customWidth="1"/>
    <col min="3358" max="3358" width="1.5703125" style="20" customWidth="1"/>
    <col min="3359" max="3359" width="14" style="20" customWidth="1"/>
    <col min="3360" max="3361" width="1.5703125" style="20" customWidth="1"/>
    <col min="3362" max="3362" width="15.28515625" style="20" customWidth="1"/>
    <col min="3363" max="3363" width="2.42578125" style="20" customWidth="1"/>
    <col min="3364" max="3364" width="15.28515625" style="20" customWidth="1"/>
    <col min="3365" max="3365" width="2.42578125" style="20" customWidth="1"/>
    <col min="3366" max="3366" width="16.140625" style="20" customWidth="1"/>
    <col min="3367" max="3367" width="3.28515625" style="20" customWidth="1"/>
    <col min="3368" max="3368" width="16.140625" style="20" customWidth="1"/>
    <col min="3369" max="3369" width="1.5703125" style="20" customWidth="1"/>
    <col min="3370" max="3370" width="9.28515625" style="20" customWidth="1"/>
    <col min="3371" max="3371" width="1.5703125" style="20" customWidth="1"/>
    <col min="3372" max="3372" width="9.28515625" style="20" customWidth="1"/>
    <col min="3373" max="3373" width="3.28515625" style="20" customWidth="1"/>
    <col min="3374" max="3374" width="15.28515625" style="20" customWidth="1"/>
    <col min="3375" max="3375" width="1.5703125" style="20" customWidth="1"/>
    <col min="3376" max="3376" width="13.5703125" style="20" customWidth="1"/>
    <col min="3377" max="3377" width="1.5703125" style="20" customWidth="1"/>
    <col min="3378" max="3378" width="0" style="20" hidden="1" customWidth="1"/>
    <col min="3379" max="3379" width="1.5703125" style="20" customWidth="1"/>
    <col min="3380" max="3380" width="13.5703125" style="20" customWidth="1"/>
    <col min="3381" max="3381" width="2.42578125" style="20" customWidth="1"/>
    <col min="3382" max="3382" width="5" style="20" customWidth="1"/>
    <col min="3383" max="3383" width="7.28515625" style="20" customWidth="1"/>
    <col min="3384" max="3384" width="10.85546875" style="20" customWidth="1"/>
    <col min="3385" max="3385" width="8.140625" style="20" customWidth="1"/>
    <col min="3386" max="3584" width="12.7109375" style="20"/>
    <col min="3585" max="3585" width="4.140625" style="20" customWidth="1"/>
    <col min="3586" max="3586" width="1" style="20" customWidth="1"/>
    <col min="3587" max="3587" width="8.85546875" style="20" customWidth="1"/>
    <col min="3588" max="3588" width="2" style="20" customWidth="1"/>
    <col min="3589" max="3589" width="12.5703125" style="20" customWidth="1"/>
    <col min="3590" max="3590" width="1" style="20" customWidth="1"/>
    <col min="3591" max="3591" width="14" style="20" customWidth="1"/>
    <col min="3592" max="3592" width="1.5703125" style="20" customWidth="1"/>
    <col min="3593" max="3593" width="9.140625" style="20" customWidth="1"/>
    <col min="3594" max="3594" width="1.5703125" style="20" customWidth="1"/>
    <col min="3595" max="3595" width="7.28515625" style="20" customWidth="1"/>
    <col min="3596" max="3596" width="1.5703125" style="20" customWidth="1"/>
    <col min="3597" max="3597" width="13.85546875" style="20" bestFit="1" customWidth="1"/>
    <col min="3598" max="3598" width="1.5703125" style="20" customWidth="1"/>
    <col min="3599" max="3599" width="9" style="20" customWidth="1"/>
    <col min="3600" max="3600" width="1.5703125" style="20" customWidth="1"/>
    <col min="3601" max="3601" width="7.140625" style="20" customWidth="1"/>
    <col min="3602" max="3602" width="1.5703125" style="20" customWidth="1"/>
    <col min="3603" max="3603" width="12.85546875" style="20" customWidth="1"/>
    <col min="3604" max="3604" width="1.5703125" style="20" customWidth="1"/>
    <col min="3605" max="3605" width="7.42578125" style="20" customWidth="1"/>
    <col min="3606" max="3606" width="1.5703125" style="20" customWidth="1"/>
    <col min="3607" max="3607" width="6.7109375" style="20" customWidth="1"/>
    <col min="3608" max="3608" width="1.5703125" style="20" customWidth="1"/>
    <col min="3609" max="3609" width="11.42578125" style="20" customWidth="1"/>
    <col min="3610" max="3610" width="1.5703125" style="20" customWidth="1"/>
    <col min="3611" max="3611" width="7" style="20" customWidth="1"/>
    <col min="3612" max="3612" width="1.5703125" style="20" customWidth="1"/>
    <col min="3613" max="3613" width="7.140625" style="20" customWidth="1"/>
    <col min="3614" max="3614" width="1.5703125" style="20" customWidth="1"/>
    <col min="3615" max="3615" width="14" style="20" customWidth="1"/>
    <col min="3616" max="3617" width="1.5703125" style="20" customWidth="1"/>
    <col min="3618" max="3618" width="15.28515625" style="20" customWidth="1"/>
    <col min="3619" max="3619" width="2.42578125" style="20" customWidth="1"/>
    <col min="3620" max="3620" width="15.28515625" style="20" customWidth="1"/>
    <col min="3621" max="3621" width="2.42578125" style="20" customWidth="1"/>
    <col min="3622" max="3622" width="16.140625" style="20" customWidth="1"/>
    <col min="3623" max="3623" width="3.28515625" style="20" customWidth="1"/>
    <col min="3624" max="3624" width="16.140625" style="20" customWidth="1"/>
    <col min="3625" max="3625" width="1.5703125" style="20" customWidth="1"/>
    <col min="3626" max="3626" width="9.28515625" style="20" customWidth="1"/>
    <col min="3627" max="3627" width="1.5703125" style="20" customWidth="1"/>
    <col min="3628" max="3628" width="9.28515625" style="20" customWidth="1"/>
    <col min="3629" max="3629" width="3.28515625" style="20" customWidth="1"/>
    <col min="3630" max="3630" width="15.28515625" style="20" customWidth="1"/>
    <col min="3631" max="3631" width="1.5703125" style="20" customWidth="1"/>
    <col min="3632" max="3632" width="13.5703125" style="20" customWidth="1"/>
    <col min="3633" max="3633" width="1.5703125" style="20" customWidth="1"/>
    <col min="3634" max="3634" width="0" style="20" hidden="1" customWidth="1"/>
    <col min="3635" max="3635" width="1.5703125" style="20" customWidth="1"/>
    <col min="3636" max="3636" width="13.5703125" style="20" customWidth="1"/>
    <col min="3637" max="3637" width="2.42578125" style="20" customWidth="1"/>
    <col min="3638" max="3638" width="5" style="20" customWidth="1"/>
    <col min="3639" max="3639" width="7.28515625" style="20" customWidth="1"/>
    <col min="3640" max="3640" width="10.85546875" style="20" customWidth="1"/>
    <col min="3641" max="3641" width="8.140625" style="20" customWidth="1"/>
    <col min="3642" max="3840" width="12.7109375" style="20"/>
    <col min="3841" max="3841" width="4.140625" style="20" customWidth="1"/>
    <col min="3842" max="3842" width="1" style="20" customWidth="1"/>
    <col min="3843" max="3843" width="8.85546875" style="20" customWidth="1"/>
    <col min="3844" max="3844" width="2" style="20" customWidth="1"/>
    <col min="3845" max="3845" width="12.5703125" style="20" customWidth="1"/>
    <col min="3846" max="3846" width="1" style="20" customWidth="1"/>
    <col min="3847" max="3847" width="14" style="20" customWidth="1"/>
    <col min="3848" max="3848" width="1.5703125" style="20" customWidth="1"/>
    <col min="3849" max="3849" width="9.140625" style="20" customWidth="1"/>
    <col min="3850" max="3850" width="1.5703125" style="20" customWidth="1"/>
    <col min="3851" max="3851" width="7.28515625" style="20" customWidth="1"/>
    <col min="3852" max="3852" width="1.5703125" style="20" customWidth="1"/>
    <col min="3853" max="3853" width="13.85546875" style="20" bestFit="1" customWidth="1"/>
    <col min="3854" max="3854" width="1.5703125" style="20" customWidth="1"/>
    <col min="3855" max="3855" width="9" style="20" customWidth="1"/>
    <col min="3856" max="3856" width="1.5703125" style="20" customWidth="1"/>
    <col min="3857" max="3857" width="7.140625" style="20" customWidth="1"/>
    <col min="3858" max="3858" width="1.5703125" style="20" customWidth="1"/>
    <col min="3859" max="3859" width="12.85546875" style="20" customWidth="1"/>
    <col min="3860" max="3860" width="1.5703125" style="20" customWidth="1"/>
    <col min="3861" max="3861" width="7.42578125" style="20" customWidth="1"/>
    <col min="3862" max="3862" width="1.5703125" style="20" customWidth="1"/>
    <col min="3863" max="3863" width="6.7109375" style="20" customWidth="1"/>
    <col min="3864" max="3864" width="1.5703125" style="20" customWidth="1"/>
    <col min="3865" max="3865" width="11.42578125" style="20" customWidth="1"/>
    <col min="3866" max="3866" width="1.5703125" style="20" customWidth="1"/>
    <col min="3867" max="3867" width="7" style="20" customWidth="1"/>
    <col min="3868" max="3868" width="1.5703125" style="20" customWidth="1"/>
    <col min="3869" max="3869" width="7.140625" style="20" customWidth="1"/>
    <col min="3870" max="3870" width="1.5703125" style="20" customWidth="1"/>
    <col min="3871" max="3871" width="14" style="20" customWidth="1"/>
    <col min="3872" max="3873" width="1.5703125" style="20" customWidth="1"/>
    <col min="3874" max="3874" width="15.28515625" style="20" customWidth="1"/>
    <col min="3875" max="3875" width="2.42578125" style="20" customWidth="1"/>
    <col min="3876" max="3876" width="15.28515625" style="20" customWidth="1"/>
    <col min="3877" max="3877" width="2.42578125" style="20" customWidth="1"/>
    <col min="3878" max="3878" width="16.140625" style="20" customWidth="1"/>
    <col min="3879" max="3879" width="3.28515625" style="20" customWidth="1"/>
    <col min="3880" max="3880" width="16.140625" style="20" customWidth="1"/>
    <col min="3881" max="3881" width="1.5703125" style="20" customWidth="1"/>
    <col min="3882" max="3882" width="9.28515625" style="20" customWidth="1"/>
    <col min="3883" max="3883" width="1.5703125" style="20" customWidth="1"/>
    <col min="3884" max="3884" width="9.28515625" style="20" customWidth="1"/>
    <col min="3885" max="3885" width="3.28515625" style="20" customWidth="1"/>
    <col min="3886" max="3886" width="15.28515625" style="20" customWidth="1"/>
    <col min="3887" max="3887" width="1.5703125" style="20" customWidth="1"/>
    <col min="3888" max="3888" width="13.5703125" style="20" customWidth="1"/>
    <col min="3889" max="3889" width="1.5703125" style="20" customWidth="1"/>
    <col min="3890" max="3890" width="0" style="20" hidden="1" customWidth="1"/>
    <col min="3891" max="3891" width="1.5703125" style="20" customWidth="1"/>
    <col min="3892" max="3892" width="13.5703125" style="20" customWidth="1"/>
    <col min="3893" max="3893" width="2.42578125" style="20" customWidth="1"/>
    <col min="3894" max="3894" width="5" style="20" customWidth="1"/>
    <col min="3895" max="3895" width="7.28515625" style="20" customWidth="1"/>
    <col min="3896" max="3896" width="10.85546875" style="20" customWidth="1"/>
    <col min="3897" max="3897" width="8.140625" style="20" customWidth="1"/>
    <col min="3898" max="4096" width="12.7109375" style="20"/>
    <col min="4097" max="4097" width="4.140625" style="20" customWidth="1"/>
    <col min="4098" max="4098" width="1" style="20" customWidth="1"/>
    <col min="4099" max="4099" width="8.85546875" style="20" customWidth="1"/>
    <col min="4100" max="4100" width="2" style="20" customWidth="1"/>
    <col min="4101" max="4101" width="12.5703125" style="20" customWidth="1"/>
    <col min="4102" max="4102" width="1" style="20" customWidth="1"/>
    <col min="4103" max="4103" width="14" style="20" customWidth="1"/>
    <col min="4104" max="4104" width="1.5703125" style="20" customWidth="1"/>
    <col min="4105" max="4105" width="9.140625" style="20" customWidth="1"/>
    <col min="4106" max="4106" width="1.5703125" style="20" customWidth="1"/>
    <col min="4107" max="4107" width="7.28515625" style="20" customWidth="1"/>
    <col min="4108" max="4108" width="1.5703125" style="20" customWidth="1"/>
    <col min="4109" max="4109" width="13.85546875" style="20" bestFit="1" customWidth="1"/>
    <col min="4110" max="4110" width="1.5703125" style="20" customWidth="1"/>
    <col min="4111" max="4111" width="9" style="20" customWidth="1"/>
    <col min="4112" max="4112" width="1.5703125" style="20" customWidth="1"/>
    <col min="4113" max="4113" width="7.140625" style="20" customWidth="1"/>
    <col min="4114" max="4114" width="1.5703125" style="20" customWidth="1"/>
    <col min="4115" max="4115" width="12.85546875" style="20" customWidth="1"/>
    <col min="4116" max="4116" width="1.5703125" style="20" customWidth="1"/>
    <col min="4117" max="4117" width="7.42578125" style="20" customWidth="1"/>
    <col min="4118" max="4118" width="1.5703125" style="20" customWidth="1"/>
    <col min="4119" max="4119" width="6.7109375" style="20" customWidth="1"/>
    <col min="4120" max="4120" width="1.5703125" style="20" customWidth="1"/>
    <col min="4121" max="4121" width="11.42578125" style="20" customWidth="1"/>
    <col min="4122" max="4122" width="1.5703125" style="20" customWidth="1"/>
    <col min="4123" max="4123" width="7" style="20" customWidth="1"/>
    <col min="4124" max="4124" width="1.5703125" style="20" customWidth="1"/>
    <col min="4125" max="4125" width="7.140625" style="20" customWidth="1"/>
    <col min="4126" max="4126" width="1.5703125" style="20" customWidth="1"/>
    <col min="4127" max="4127" width="14" style="20" customWidth="1"/>
    <col min="4128" max="4129" width="1.5703125" style="20" customWidth="1"/>
    <col min="4130" max="4130" width="15.28515625" style="20" customWidth="1"/>
    <col min="4131" max="4131" width="2.42578125" style="20" customWidth="1"/>
    <col min="4132" max="4132" width="15.28515625" style="20" customWidth="1"/>
    <col min="4133" max="4133" width="2.42578125" style="20" customWidth="1"/>
    <col min="4134" max="4134" width="16.140625" style="20" customWidth="1"/>
    <col min="4135" max="4135" width="3.28515625" style="20" customWidth="1"/>
    <col min="4136" max="4136" width="16.140625" style="20" customWidth="1"/>
    <col min="4137" max="4137" width="1.5703125" style="20" customWidth="1"/>
    <col min="4138" max="4138" width="9.28515625" style="20" customWidth="1"/>
    <col min="4139" max="4139" width="1.5703125" style="20" customWidth="1"/>
    <col min="4140" max="4140" width="9.28515625" style="20" customWidth="1"/>
    <col min="4141" max="4141" width="3.28515625" style="20" customWidth="1"/>
    <col min="4142" max="4142" width="15.28515625" style="20" customWidth="1"/>
    <col min="4143" max="4143" width="1.5703125" style="20" customWidth="1"/>
    <col min="4144" max="4144" width="13.5703125" style="20" customWidth="1"/>
    <col min="4145" max="4145" width="1.5703125" style="20" customWidth="1"/>
    <col min="4146" max="4146" width="0" style="20" hidden="1" customWidth="1"/>
    <col min="4147" max="4147" width="1.5703125" style="20" customWidth="1"/>
    <col min="4148" max="4148" width="13.5703125" style="20" customWidth="1"/>
    <col min="4149" max="4149" width="2.42578125" style="20" customWidth="1"/>
    <col min="4150" max="4150" width="5" style="20" customWidth="1"/>
    <col min="4151" max="4151" width="7.28515625" style="20" customWidth="1"/>
    <col min="4152" max="4152" width="10.85546875" style="20" customWidth="1"/>
    <col min="4153" max="4153" width="8.140625" style="20" customWidth="1"/>
    <col min="4154" max="4352" width="12.7109375" style="20"/>
    <col min="4353" max="4353" width="4.140625" style="20" customWidth="1"/>
    <col min="4354" max="4354" width="1" style="20" customWidth="1"/>
    <col min="4355" max="4355" width="8.85546875" style="20" customWidth="1"/>
    <col min="4356" max="4356" width="2" style="20" customWidth="1"/>
    <col min="4357" max="4357" width="12.5703125" style="20" customWidth="1"/>
    <col min="4358" max="4358" width="1" style="20" customWidth="1"/>
    <col min="4359" max="4359" width="14" style="20" customWidth="1"/>
    <col min="4360" max="4360" width="1.5703125" style="20" customWidth="1"/>
    <col min="4361" max="4361" width="9.140625" style="20" customWidth="1"/>
    <col min="4362" max="4362" width="1.5703125" style="20" customWidth="1"/>
    <col min="4363" max="4363" width="7.28515625" style="20" customWidth="1"/>
    <col min="4364" max="4364" width="1.5703125" style="20" customWidth="1"/>
    <col min="4365" max="4365" width="13.85546875" style="20" bestFit="1" customWidth="1"/>
    <col min="4366" max="4366" width="1.5703125" style="20" customWidth="1"/>
    <col min="4367" max="4367" width="9" style="20" customWidth="1"/>
    <col min="4368" max="4368" width="1.5703125" style="20" customWidth="1"/>
    <col min="4369" max="4369" width="7.140625" style="20" customWidth="1"/>
    <col min="4370" max="4370" width="1.5703125" style="20" customWidth="1"/>
    <col min="4371" max="4371" width="12.85546875" style="20" customWidth="1"/>
    <col min="4372" max="4372" width="1.5703125" style="20" customWidth="1"/>
    <col min="4373" max="4373" width="7.42578125" style="20" customWidth="1"/>
    <col min="4374" max="4374" width="1.5703125" style="20" customWidth="1"/>
    <col min="4375" max="4375" width="6.7109375" style="20" customWidth="1"/>
    <col min="4376" max="4376" width="1.5703125" style="20" customWidth="1"/>
    <col min="4377" max="4377" width="11.42578125" style="20" customWidth="1"/>
    <col min="4378" max="4378" width="1.5703125" style="20" customWidth="1"/>
    <col min="4379" max="4379" width="7" style="20" customWidth="1"/>
    <col min="4380" max="4380" width="1.5703125" style="20" customWidth="1"/>
    <col min="4381" max="4381" width="7.140625" style="20" customWidth="1"/>
    <col min="4382" max="4382" width="1.5703125" style="20" customWidth="1"/>
    <col min="4383" max="4383" width="14" style="20" customWidth="1"/>
    <col min="4384" max="4385" width="1.5703125" style="20" customWidth="1"/>
    <col min="4386" max="4386" width="15.28515625" style="20" customWidth="1"/>
    <col min="4387" max="4387" width="2.42578125" style="20" customWidth="1"/>
    <col min="4388" max="4388" width="15.28515625" style="20" customWidth="1"/>
    <col min="4389" max="4389" width="2.42578125" style="20" customWidth="1"/>
    <col min="4390" max="4390" width="16.140625" style="20" customWidth="1"/>
    <col min="4391" max="4391" width="3.28515625" style="20" customWidth="1"/>
    <col min="4392" max="4392" width="16.140625" style="20" customWidth="1"/>
    <col min="4393" max="4393" width="1.5703125" style="20" customWidth="1"/>
    <col min="4394" max="4394" width="9.28515625" style="20" customWidth="1"/>
    <col min="4395" max="4395" width="1.5703125" style="20" customWidth="1"/>
    <col min="4396" max="4396" width="9.28515625" style="20" customWidth="1"/>
    <col min="4397" max="4397" width="3.28515625" style="20" customWidth="1"/>
    <col min="4398" max="4398" width="15.28515625" style="20" customWidth="1"/>
    <col min="4399" max="4399" width="1.5703125" style="20" customWidth="1"/>
    <col min="4400" max="4400" width="13.5703125" style="20" customWidth="1"/>
    <col min="4401" max="4401" width="1.5703125" style="20" customWidth="1"/>
    <col min="4402" max="4402" width="0" style="20" hidden="1" customWidth="1"/>
    <col min="4403" max="4403" width="1.5703125" style="20" customWidth="1"/>
    <col min="4404" max="4404" width="13.5703125" style="20" customWidth="1"/>
    <col min="4405" max="4405" width="2.42578125" style="20" customWidth="1"/>
    <col min="4406" max="4406" width="5" style="20" customWidth="1"/>
    <col min="4407" max="4407" width="7.28515625" style="20" customWidth="1"/>
    <col min="4408" max="4408" width="10.85546875" style="20" customWidth="1"/>
    <col min="4409" max="4409" width="8.140625" style="20" customWidth="1"/>
    <col min="4410" max="4608" width="12.7109375" style="20"/>
    <col min="4609" max="4609" width="4.140625" style="20" customWidth="1"/>
    <col min="4610" max="4610" width="1" style="20" customWidth="1"/>
    <col min="4611" max="4611" width="8.85546875" style="20" customWidth="1"/>
    <col min="4612" max="4612" width="2" style="20" customWidth="1"/>
    <col min="4613" max="4613" width="12.5703125" style="20" customWidth="1"/>
    <col min="4614" max="4614" width="1" style="20" customWidth="1"/>
    <col min="4615" max="4615" width="14" style="20" customWidth="1"/>
    <col min="4616" max="4616" width="1.5703125" style="20" customWidth="1"/>
    <col min="4617" max="4617" width="9.140625" style="20" customWidth="1"/>
    <col min="4618" max="4618" width="1.5703125" style="20" customWidth="1"/>
    <col min="4619" max="4619" width="7.28515625" style="20" customWidth="1"/>
    <col min="4620" max="4620" width="1.5703125" style="20" customWidth="1"/>
    <col min="4621" max="4621" width="13.85546875" style="20" bestFit="1" customWidth="1"/>
    <col min="4622" max="4622" width="1.5703125" style="20" customWidth="1"/>
    <col min="4623" max="4623" width="9" style="20" customWidth="1"/>
    <col min="4624" max="4624" width="1.5703125" style="20" customWidth="1"/>
    <col min="4625" max="4625" width="7.140625" style="20" customWidth="1"/>
    <col min="4626" max="4626" width="1.5703125" style="20" customWidth="1"/>
    <col min="4627" max="4627" width="12.85546875" style="20" customWidth="1"/>
    <col min="4628" max="4628" width="1.5703125" style="20" customWidth="1"/>
    <col min="4629" max="4629" width="7.42578125" style="20" customWidth="1"/>
    <col min="4630" max="4630" width="1.5703125" style="20" customWidth="1"/>
    <col min="4631" max="4631" width="6.7109375" style="20" customWidth="1"/>
    <col min="4632" max="4632" width="1.5703125" style="20" customWidth="1"/>
    <col min="4633" max="4633" width="11.42578125" style="20" customWidth="1"/>
    <col min="4634" max="4634" width="1.5703125" style="20" customWidth="1"/>
    <col min="4635" max="4635" width="7" style="20" customWidth="1"/>
    <col min="4636" max="4636" width="1.5703125" style="20" customWidth="1"/>
    <col min="4637" max="4637" width="7.140625" style="20" customWidth="1"/>
    <col min="4638" max="4638" width="1.5703125" style="20" customWidth="1"/>
    <col min="4639" max="4639" width="14" style="20" customWidth="1"/>
    <col min="4640" max="4641" width="1.5703125" style="20" customWidth="1"/>
    <col min="4642" max="4642" width="15.28515625" style="20" customWidth="1"/>
    <col min="4643" max="4643" width="2.42578125" style="20" customWidth="1"/>
    <col min="4644" max="4644" width="15.28515625" style="20" customWidth="1"/>
    <col min="4645" max="4645" width="2.42578125" style="20" customWidth="1"/>
    <col min="4646" max="4646" width="16.140625" style="20" customWidth="1"/>
    <col min="4647" max="4647" width="3.28515625" style="20" customWidth="1"/>
    <col min="4648" max="4648" width="16.140625" style="20" customWidth="1"/>
    <col min="4649" max="4649" width="1.5703125" style="20" customWidth="1"/>
    <col min="4650" max="4650" width="9.28515625" style="20" customWidth="1"/>
    <col min="4651" max="4651" width="1.5703125" style="20" customWidth="1"/>
    <col min="4652" max="4652" width="9.28515625" style="20" customWidth="1"/>
    <col min="4653" max="4653" width="3.28515625" style="20" customWidth="1"/>
    <col min="4654" max="4654" width="15.28515625" style="20" customWidth="1"/>
    <col min="4655" max="4655" width="1.5703125" style="20" customWidth="1"/>
    <col min="4656" max="4656" width="13.5703125" style="20" customWidth="1"/>
    <col min="4657" max="4657" width="1.5703125" style="20" customWidth="1"/>
    <col min="4658" max="4658" width="0" style="20" hidden="1" customWidth="1"/>
    <col min="4659" max="4659" width="1.5703125" style="20" customWidth="1"/>
    <col min="4660" max="4660" width="13.5703125" style="20" customWidth="1"/>
    <col min="4661" max="4661" width="2.42578125" style="20" customWidth="1"/>
    <col min="4662" max="4662" width="5" style="20" customWidth="1"/>
    <col min="4663" max="4663" width="7.28515625" style="20" customWidth="1"/>
    <col min="4664" max="4664" width="10.85546875" style="20" customWidth="1"/>
    <col min="4665" max="4665" width="8.140625" style="20" customWidth="1"/>
    <col min="4666" max="4864" width="12.7109375" style="20"/>
    <col min="4865" max="4865" width="4.140625" style="20" customWidth="1"/>
    <col min="4866" max="4866" width="1" style="20" customWidth="1"/>
    <col min="4867" max="4867" width="8.85546875" style="20" customWidth="1"/>
    <col min="4868" max="4868" width="2" style="20" customWidth="1"/>
    <col min="4869" max="4869" width="12.5703125" style="20" customWidth="1"/>
    <col min="4870" max="4870" width="1" style="20" customWidth="1"/>
    <col min="4871" max="4871" width="14" style="20" customWidth="1"/>
    <col min="4872" max="4872" width="1.5703125" style="20" customWidth="1"/>
    <col min="4873" max="4873" width="9.140625" style="20" customWidth="1"/>
    <col min="4874" max="4874" width="1.5703125" style="20" customWidth="1"/>
    <col min="4875" max="4875" width="7.28515625" style="20" customWidth="1"/>
    <col min="4876" max="4876" width="1.5703125" style="20" customWidth="1"/>
    <col min="4877" max="4877" width="13.85546875" style="20" bestFit="1" customWidth="1"/>
    <col min="4878" max="4878" width="1.5703125" style="20" customWidth="1"/>
    <col min="4879" max="4879" width="9" style="20" customWidth="1"/>
    <col min="4880" max="4880" width="1.5703125" style="20" customWidth="1"/>
    <col min="4881" max="4881" width="7.140625" style="20" customWidth="1"/>
    <col min="4882" max="4882" width="1.5703125" style="20" customWidth="1"/>
    <col min="4883" max="4883" width="12.85546875" style="20" customWidth="1"/>
    <col min="4884" max="4884" width="1.5703125" style="20" customWidth="1"/>
    <col min="4885" max="4885" width="7.42578125" style="20" customWidth="1"/>
    <col min="4886" max="4886" width="1.5703125" style="20" customWidth="1"/>
    <col min="4887" max="4887" width="6.7109375" style="20" customWidth="1"/>
    <col min="4888" max="4888" width="1.5703125" style="20" customWidth="1"/>
    <col min="4889" max="4889" width="11.42578125" style="20" customWidth="1"/>
    <col min="4890" max="4890" width="1.5703125" style="20" customWidth="1"/>
    <col min="4891" max="4891" width="7" style="20" customWidth="1"/>
    <col min="4892" max="4892" width="1.5703125" style="20" customWidth="1"/>
    <col min="4893" max="4893" width="7.140625" style="20" customWidth="1"/>
    <col min="4894" max="4894" width="1.5703125" style="20" customWidth="1"/>
    <col min="4895" max="4895" width="14" style="20" customWidth="1"/>
    <col min="4896" max="4897" width="1.5703125" style="20" customWidth="1"/>
    <col min="4898" max="4898" width="15.28515625" style="20" customWidth="1"/>
    <col min="4899" max="4899" width="2.42578125" style="20" customWidth="1"/>
    <col min="4900" max="4900" width="15.28515625" style="20" customWidth="1"/>
    <col min="4901" max="4901" width="2.42578125" style="20" customWidth="1"/>
    <col min="4902" max="4902" width="16.140625" style="20" customWidth="1"/>
    <col min="4903" max="4903" width="3.28515625" style="20" customWidth="1"/>
    <col min="4904" max="4904" width="16.140625" style="20" customWidth="1"/>
    <col min="4905" max="4905" width="1.5703125" style="20" customWidth="1"/>
    <col min="4906" max="4906" width="9.28515625" style="20" customWidth="1"/>
    <col min="4907" max="4907" width="1.5703125" style="20" customWidth="1"/>
    <col min="4908" max="4908" width="9.28515625" style="20" customWidth="1"/>
    <col min="4909" max="4909" width="3.28515625" style="20" customWidth="1"/>
    <col min="4910" max="4910" width="15.28515625" style="20" customWidth="1"/>
    <col min="4911" max="4911" width="1.5703125" style="20" customWidth="1"/>
    <col min="4912" max="4912" width="13.5703125" style="20" customWidth="1"/>
    <col min="4913" max="4913" width="1.5703125" style="20" customWidth="1"/>
    <col min="4914" max="4914" width="0" style="20" hidden="1" customWidth="1"/>
    <col min="4915" max="4915" width="1.5703125" style="20" customWidth="1"/>
    <col min="4916" max="4916" width="13.5703125" style="20" customWidth="1"/>
    <col min="4917" max="4917" width="2.42578125" style="20" customWidth="1"/>
    <col min="4918" max="4918" width="5" style="20" customWidth="1"/>
    <col min="4919" max="4919" width="7.28515625" style="20" customWidth="1"/>
    <col min="4920" max="4920" width="10.85546875" style="20" customWidth="1"/>
    <col min="4921" max="4921" width="8.140625" style="20" customWidth="1"/>
    <col min="4922" max="5120" width="12.7109375" style="20"/>
    <col min="5121" max="5121" width="4.140625" style="20" customWidth="1"/>
    <col min="5122" max="5122" width="1" style="20" customWidth="1"/>
    <col min="5123" max="5123" width="8.85546875" style="20" customWidth="1"/>
    <col min="5124" max="5124" width="2" style="20" customWidth="1"/>
    <col min="5125" max="5125" width="12.5703125" style="20" customWidth="1"/>
    <col min="5126" max="5126" width="1" style="20" customWidth="1"/>
    <col min="5127" max="5127" width="14" style="20" customWidth="1"/>
    <col min="5128" max="5128" width="1.5703125" style="20" customWidth="1"/>
    <col min="5129" max="5129" width="9.140625" style="20" customWidth="1"/>
    <col min="5130" max="5130" width="1.5703125" style="20" customWidth="1"/>
    <col min="5131" max="5131" width="7.28515625" style="20" customWidth="1"/>
    <col min="5132" max="5132" width="1.5703125" style="20" customWidth="1"/>
    <col min="5133" max="5133" width="13.85546875" style="20" bestFit="1" customWidth="1"/>
    <col min="5134" max="5134" width="1.5703125" style="20" customWidth="1"/>
    <col min="5135" max="5135" width="9" style="20" customWidth="1"/>
    <col min="5136" max="5136" width="1.5703125" style="20" customWidth="1"/>
    <col min="5137" max="5137" width="7.140625" style="20" customWidth="1"/>
    <col min="5138" max="5138" width="1.5703125" style="20" customWidth="1"/>
    <col min="5139" max="5139" width="12.85546875" style="20" customWidth="1"/>
    <col min="5140" max="5140" width="1.5703125" style="20" customWidth="1"/>
    <col min="5141" max="5141" width="7.42578125" style="20" customWidth="1"/>
    <col min="5142" max="5142" width="1.5703125" style="20" customWidth="1"/>
    <col min="5143" max="5143" width="6.7109375" style="20" customWidth="1"/>
    <col min="5144" max="5144" width="1.5703125" style="20" customWidth="1"/>
    <col min="5145" max="5145" width="11.42578125" style="20" customWidth="1"/>
    <col min="5146" max="5146" width="1.5703125" style="20" customWidth="1"/>
    <col min="5147" max="5147" width="7" style="20" customWidth="1"/>
    <col min="5148" max="5148" width="1.5703125" style="20" customWidth="1"/>
    <col min="5149" max="5149" width="7.140625" style="20" customWidth="1"/>
    <col min="5150" max="5150" width="1.5703125" style="20" customWidth="1"/>
    <col min="5151" max="5151" width="14" style="20" customWidth="1"/>
    <col min="5152" max="5153" width="1.5703125" style="20" customWidth="1"/>
    <col min="5154" max="5154" width="15.28515625" style="20" customWidth="1"/>
    <col min="5155" max="5155" width="2.42578125" style="20" customWidth="1"/>
    <col min="5156" max="5156" width="15.28515625" style="20" customWidth="1"/>
    <col min="5157" max="5157" width="2.42578125" style="20" customWidth="1"/>
    <col min="5158" max="5158" width="16.140625" style="20" customWidth="1"/>
    <col min="5159" max="5159" width="3.28515625" style="20" customWidth="1"/>
    <col min="5160" max="5160" width="16.140625" style="20" customWidth="1"/>
    <col min="5161" max="5161" width="1.5703125" style="20" customWidth="1"/>
    <col min="5162" max="5162" width="9.28515625" style="20" customWidth="1"/>
    <col min="5163" max="5163" width="1.5703125" style="20" customWidth="1"/>
    <col min="5164" max="5164" width="9.28515625" style="20" customWidth="1"/>
    <col min="5165" max="5165" width="3.28515625" style="20" customWidth="1"/>
    <col min="5166" max="5166" width="15.28515625" style="20" customWidth="1"/>
    <col min="5167" max="5167" width="1.5703125" style="20" customWidth="1"/>
    <col min="5168" max="5168" width="13.5703125" style="20" customWidth="1"/>
    <col min="5169" max="5169" width="1.5703125" style="20" customWidth="1"/>
    <col min="5170" max="5170" width="0" style="20" hidden="1" customWidth="1"/>
    <col min="5171" max="5171" width="1.5703125" style="20" customWidth="1"/>
    <col min="5172" max="5172" width="13.5703125" style="20" customWidth="1"/>
    <col min="5173" max="5173" width="2.42578125" style="20" customWidth="1"/>
    <col min="5174" max="5174" width="5" style="20" customWidth="1"/>
    <col min="5175" max="5175" width="7.28515625" style="20" customWidth="1"/>
    <col min="5176" max="5176" width="10.85546875" style="20" customWidth="1"/>
    <col min="5177" max="5177" width="8.140625" style="20" customWidth="1"/>
    <col min="5178" max="5376" width="12.7109375" style="20"/>
    <col min="5377" max="5377" width="4.140625" style="20" customWidth="1"/>
    <col min="5378" max="5378" width="1" style="20" customWidth="1"/>
    <col min="5379" max="5379" width="8.85546875" style="20" customWidth="1"/>
    <col min="5380" max="5380" width="2" style="20" customWidth="1"/>
    <col min="5381" max="5381" width="12.5703125" style="20" customWidth="1"/>
    <col min="5382" max="5382" width="1" style="20" customWidth="1"/>
    <col min="5383" max="5383" width="14" style="20" customWidth="1"/>
    <col min="5384" max="5384" width="1.5703125" style="20" customWidth="1"/>
    <col min="5385" max="5385" width="9.140625" style="20" customWidth="1"/>
    <col min="5386" max="5386" width="1.5703125" style="20" customWidth="1"/>
    <col min="5387" max="5387" width="7.28515625" style="20" customWidth="1"/>
    <col min="5388" max="5388" width="1.5703125" style="20" customWidth="1"/>
    <col min="5389" max="5389" width="13.85546875" style="20" bestFit="1" customWidth="1"/>
    <col min="5390" max="5390" width="1.5703125" style="20" customWidth="1"/>
    <col min="5391" max="5391" width="9" style="20" customWidth="1"/>
    <col min="5392" max="5392" width="1.5703125" style="20" customWidth="1"/>
    <col min="5393" max="5393" width="7.140625" style="20" customWidth="1"/>
    <col min="5394" max="5394" width="1.5703125" style="20" customWidth="1"/>
    <col min="5395" max="5395" width="12.85546875" style="20" customWidth="1"/>
    <col min="5396" max="5396" width="1.5703125" style="20" customWidth="1"/>
    <col min="5397" max="5397" width="7.42578125" style="20" customWidth="1"/>
    <col min="5398" max="5398" width="1.5703125" style="20" customWidth="1"/>
    <col min="5399" max="5399" width="6.7109375" style="20" customWidth="1"/>
    <col min="5400" max="5400" width="1.5703125" style="20" customWidth="1"/>
    <col min="5401" max="5401" width="11.42578125" style="20" customWidth="1"/>
    <col min="5402" max="5402" width="1.5703125" style="20" customWidth="1"/>
    <col min="5403" max="5403" width="7" style="20" customWidth="1"/>
    <col min="5404" max="5404" width="1.5703125" style="20" customWidth="1"/>
    <col min="5405" max="5405" width="7.140625" style="20" customWidth="1"/>
    <col min="5406" max="5406" width="1.5703125" style="20" customWidth="1"/>
    <col min="5407" max="5407" width="14" style="20" customWidth="1"/>
    <col min="5408" max="5409" width="1.5703125" style="20" customWidth="1"/>
    <col min="5410" max="5410" width="15.28515625" style="20" customWidth="1"/>
    <col min="5411" max="5411" width="2.42578125" style="20" customWidth="1"/>
    <col min="5412" max="5412" width="15.28515625" style="20" customWidth="1"/>
    <col min="5413" max="5413" width="2.42578125" style="20" customWidth="1"/>
    <col min="5414" max="5414" width="16.140625" style="20" customWidth="1"/>
    <col min="5415" max="5415" width="3.28515625" style="20" customWidth="1"/>
    <col min="5416" max="5416" width="16.140625" style="20" customWidth="1"/>
    <col min="5417" max="5417" width="1.5703125" style="20" customWidth="1"/>
    <col min="5418" max="5418" width="9.28515625" style="20" customWidth="1"/>
    <col min="5419" max="5419" width="1.5703125" style="20" customWidth="1"/>
    <col min="5420" max="5420" width="9.28515625" style="20" customWidth="1"/>
    <col min="5421" max="5421" width="3.28515625" style="20" customWidth="1"/>
    <col min="5422" max="5422" width="15.28515625" style="20" customWidth="1"/>
    <col min="5423" max="5423" width="1.5703125" style="20" customWidth="1"/>
    <col min="5424" max="5424" width="13.5703125" style="20" customWidth="1"/>
    <col min="5425" max="5425" width="1.5703125" style="20" customWidth="1"/>
    <col min="5426" max="5426" width="0" style="20" hidden="1" customWidth="1"/>
    <col min="5427" max="5427" width="1.5703125" style="20" customWidth="1"/>
    <col min="5428" max="5428" width="13.5703125" style="20" customWidth="1"/>
    <col min="5429" max="5429" width="2.42578125" style="20" customWidth="1"/>
    <col min="5430" max="5430" width="5" style="20" customWidth="1"/>
    <col min="5431" max="5431" width="7.28515625" style="20" customWidth="1"/>
    <col min="5432" max="5432" width="10.85546875" style="20" customWidth="1"/>
    <col min="5433" max="5433" width="8.140625" style="20" customWidth="1"/>
    <col min="5434" max="5632" width="12.7109375" style="20"/>
    <col min="5633" max="5633" width="4.140625" style="20" customWidth="1"/>
    <col min="5634" max="5634" width="1" style="20" customWidth="1"/>
    <col min="5635" max="5635" width="8.85546875" style="20" customWidth="1"/>
    <col min="5636" max="5636" width="2" style="20" customWidth="1"/>
    <col min="5637" max="5637" width="12.5703125" style="20" customWidth="1"/>
    <col min="5638" max="5638" width="1" style="20" customWidth="1"/>
    <col min="5639" max="5639" width="14" style="20" customWidth="1"/>
    <col min="5640" max="5640" width="1.5703125" style="20" customWidth="1"/>
    <col min="5641" max="5641" width="9.140625" style="20" customWidth="1"/>
    <col min="5642" max="5642" width="1.5703125" style="20" customWidth="1"/>
    <col min="5643" max="5643" width="7.28515625" style="20" customWidth="1"/>
    <col min="5644" max="5644" width="1.5703125" style="20" customWidth="1"/>
    <col min="5645" max="5645" width="13.85546875" style="20" bestFit="1" customWidth="1"/>
    <col min="5646" max="5646" width="1.5703125" style="20" customWidth="1"/>
    <col min="5647" max="5647" width="9" style="20" customWidth="1"/>
    <col min="5648" max="5648" width="1.5703125" style="20" customWidth="1"/>
    <col min="5649" max="5649" width="7.140625" style="20" customWidth="1"/>
    <col min="5650" max="5650" width="1.5703125" style="20" customWidth="1"/>
    <col min="5651" max="5651" width="12.85546875" style="20" customWidth="1"/>
    <col min="5652" max="5652" width="1.5703125" style="20" customWidth="1"/>
    <col min="5653" max="5653" width="7.42578125" style="20" customWidth="1"/>
    <col min="5654" max="5654" width="1.5703125" style="20" customWidth="1"/>
    <col min="5655" max="5655" width="6.7109375" style="20" customWidth="1"/>
    <col min="5656" max="5656" width="1.5703125" style="20" customWidth="1"/>
    <col min="5657" max="5657" width="11.42578125" style="20" customWidth="1"/>
    <col min="5658" max="5658" width="1.5703125" style="20" customWidth="1"/>
    <col min="5659" max="5659" width="7" style="20" customWidth="1"/>
    <col min="5660" max="5660" width="1.5703125" style="20" customWidth="1"/>
    <col min="5661" max="5661" width="7.140625" style="20" customWidth="1"/>
    <col min="5662" max="5662" width="1.5703125" style="20" customWidth="1"/>
    <col min="5663" max="5663" width="14" style="20" customWidth="1"/>
    <col min="5664" max="5665" width="1.5703125" style="20" customWidth="1"/>
    <col min="5666" max="5666" width="15.28515625" style="20" customWidth="1"/>
    <col min="5667" max="5667" width="2.42578125" style="20" customWidth="1"/>
    <col min="5668" max="5668" width="15.28515625" style="20" customWidth="1"/>
    <col min="5669" max="5669" width="2.42578125" style="20" customWidth="1"/>
    <col min="5670" max="5670" width="16.140625" style="20" customWidth="1"/>
    <col min="5671" max="5671" width="3.28515625" style="20" customWidth="1"/>
    <col min="5672" max="5672" width="16.140625" style="20" customWidth="1"/>
    <col min="5673" max="5673" width="1.5703125" style="20" customWidth="1"/>
    <col min="5674" max="5674" width="9.28515625" style="20" customWidth="1"/>
    <col min="5675" max="5675" width="1.5703125" style="20" customWidth="1"/>
    <col min="5676" max="5676" width="9.28515625" style="20" customWidth="1"/>
    <col min="5677" max="5677" width="3.28515625" style="20" customWidth="1"/>
    <col min="5678" max="5678" width="15.28515625" style="20" customWidth="1"/>
    <col min="5679" max="5679" width="1.5703125" style="20" customWidth="1"/>
    <col min="5680" max="5680" width="13.5703125" style="20" customWidth="1"/>
    <col min="5681" max="5681" width="1.5703125" style="20" customWidth="1"/>
    <col min="5682" max="5682" width="0" style="20" hidden="1" customWidth="1"/>
    <col min="5683" max="5683" width="1.5703125" style="20" customWidth="1"/>
    <col min="5684" max="5684" width="13.5703125" style="20" customWidth="1"/>
    <col min="5685" max="5685" width="2.42578125" style="20" customWidth="1"/>
    <col min="5686" max="5686" width="5" style="20" customWidth="1"/>
    <col min="5687" max="5687" width="7.28515625" style="20" customWidth="1"/>
    <col min="5688" max="5688" width="10.85546875" style="20" customWidth="1"/>
    <col min="5689" max="5689" width="8.140625" style="20" customWidth="1"/>
    <col min="5690" max="5888" width="12.7109375" style="20"/>
    <col min="5889" max="5889" width="4.140625" style="20" customWidth="1"/>
    <col min="5890" max="5890" width="1" style="20" customWidth="1"/>
    <col min="5891" max="5891" width="8.85546875" style="20" customWidth="1"/>
    <col min="5892" max="5892" width="2" style="20" customWidth="1"/>
    <col min="5893" max="5893" width="12.5703125" style="20" customWidth="1"/>
    <col min="5894" max="5894" width="1" style="20" customWidth="1"/>
    <col min="5895" max="5895" width="14" style="20" customWidth="1"/>
    <col min="5896" max="5896" width="1.5703125" style="20" customWidth="1"/>
    <col min="5897" max="5897" width="9.140625" style="20" customWidth="1"/>
    <col min="5898" max="5898" width="1.5703125" style="20" customWidth="1"/>
    <col min="5899" max="5899" width="7.28515625" style="20" customWidth="1"/>
    <col min="5900" max="5900" width="1.5703125" style="20" customWidth="1"/>
    <col min="5901" max="5901" width="13.85546875" style="20" bestFit="1" customWidth="1"/>
    <col min="5902" max="5902" width="1.5703125" style="20" customWidth="1"/>
    <col min="5903" max="5903" width="9" style="20" customWidth="1"/>
    <col min="5904" max="5904" width="1.5703125" style="20" customWidth="1"/>
    <col min="5905" max="5905" width="7.140625" style="20" customWidth="1"/>
    <col min="5906" max="5906" width="1.5703125" style="20" customWidth="1"/>
    <col min="5907" max="5907" width="12.85546875" style="20" customWidth="1"/>
    <col min="5908" max="5908" width="1.5703125" style="20" customWidth="1"/>
    <col min="5909" max="5909" width="7.42578125" style="20" customWidth="1"/>
    <col min="5910" max="5910" width="1.5703125" style="20" customWidth="1"/>
    <col min="5911" max="5911" width="6.7109375" style="20" customWidth="1"/>
    <col min="5912" max="5912" width="1.5703125" style="20" customWidth="1"/>
    <col min="5913" max="5913" width="11.42578125" style="20" customWidth="1"/>
    <col min="5914" max="5914" width="1.5703125" style="20" customWidth="1"/>
    <col min="5915" max="5915" width="7" style="20" customWidth="1"/>
    <col min="5916" max="5916" width="1.5703125" style="20" customWidth="1"/>
    <col min="5917" max="5917" width="7.140625" style="20" customWidth="1"/>
    <col min="5918" max="5918" width="1.5703125" style="20" customWidth="1"/>
    <col min="5919" max="5919" width="14" style="20" customWidth="1"/>
    <col min="5920" max="5921" width="1.5703125" style="20" customWidth="1"/>
    <col min="5922" max="5922" width="15.28515625" style="20" customWidth="1"/>
    <col min="5923" max="5923" width="2.42578125" style="20" customWidth="1"/>
    <col min="5924" max="5924" width="15.28515625" style="20" customWidth="1"/>
    <col min="5925" max="5925" width="2.42578125" style="20" customWidth="1"/>
    <col min="5926" max="5926" width="16.140625" style="20" customWidth="1"/>
    <col min="5927" max="5927" width="3.28515625" style="20" customWidth="1"/>
    <col min="5928" max="5928" width="16.140625" style="20" customWidth="1"/>
    <col min="5929" max="5929" width="1.5703125" style="20" customWidth="1"/>
    <col min="5930" max="5930" width="9.28515625" style="20" customWidth="1"/>
    <col min="5931" max="5931" width="1.5703125" style="20" customWidth="1"/>
    <col min="5932" max="5932" width="9.28515625" style="20" customWidth="1"/>
    <col min="5933" max="5933" width="3.28515625" style="20" customWidth="1"/>
    <col min="5934" max="5934" width="15.28515625" style="20" customWidth="1"/>
    <col min="5935" max="5935" width="1.5703125" style="20" customWidth="1"/>
    <col min="5936" max="5936" width="13.5703125" style="20" customWidth="1"/>
    <col min="5937" max="5937" width="1.5703125" style="20" customWidth="1"/>
    <col min="5938" max="5938" width="0" style="20" hidden="1" customWidth="1"/>
    <col min="5939" max="5939" width="1.5703125" style="20" customWidth="1"/>
    <col min="5940" max="5940" width="13.5703125" style="20" customWidth="1"/>
    <col min="5941" max="5941" width="2.42578125" style="20" customWidth="1"/>
    <col min="5942" max="5942" width="5" style="20" customWidth="1"/>
    <col min="5943" max="5943" width="7.28515625" style="20" customWidth="1"/>
    <col min="5944" max="5944" width="10.85546875" style="20" customWidth="1"/>
    <col min="5945" max="5945" width="8.140625" style="20" customWidth="1"/>
    <col min="5946" max="6144" width="12.7109375" style="20"/>
    <col min="6145" max="6145" width="4.140625" style="20" customWidth="1"/>
    <col min="6146" max="6146" width="1" style="20" customWidth="1"/>
    <col min="6147" max="6147" width="8.85546875" style="20" customWidth="1"/>
    <col min="6148" max="6148" width="2" style="20" customWidth="1"/>
    <col min="6149" max="6149" width="12.5703125" style="20" customWidth="1"/>
    <col min="6150" max="6150" width="1" style="20" customWidth="1"/>
    <col min="6151" max="6151" width="14" style="20" customWidth="1"/>
    <col min="6152" max="6152" width="1.5703125" style="20" customWidth="1"/>
    <col min="6153" max="6153" width="9.140625" style="20" customWidth="1"/>
    <col min="6154" max="6154" width="1.5703125" style="20" customWidth="1"/>
    <col min="6155" max="6155" width="7.28515625" style="20" customWidth="1"/>
    <col min="6156" max="6156" width="1.5703125" style="20" customWidth="1"/>
    <col min="6157" max="6157" width="13.85546875" style="20" bestFit="1" customWidth="1"/>
    <col min="6158" max="6158" width="1.5703125" style="20" customWidth="1"/>
    <col min="6159" max="6159" width="9" style="20" customWidth="1"/>
    <col min="6160" max="6160" width="1.5703125" style="20" customWidth="1"/>
    <col min="6161" max="6161" width="7.140625" style="20" customWidth="1"/>
    <col min="6162" max="6162" width="1.5703125" style="20" customWidth="1"/>
    <col min="6163" max="6163" width="12.85546875" style="20" customWidth="1"/>
    <col min="6164" max="6164" width="1.5703125" style="20" customWidth="1"/>
    <col min="6165" max="6165" width="7.42578125" style="20" customWidth="1"/>
    <col min="6166" max="6166" width="1.5703125" style="20" customWidth="1"/>
    <col min="6167" max="6167" width="6.7109375" style="20" customWidth="1"/>
    <col min="6168" max="6168" width="1.5703125" style="20" customWidth="1"/>
    <col min="6169" max="6169" width="11.42578125" style="20" customWidth="1"/>
    <col min="6170" max="6170" width="1.5703125" style="20" customWidth="1"/>
    <col min="6171" max="6171" width="7" style="20" customWidth="1"/>
    <col min="6172" max="6172" width="1.5703125" style="20" customWidth="1"/>
    <col min="6173" max="6173" width="7.140625" style="20" customWidth="1"/>
    <col min="6174" max="6174" width="1.5703125" style="20" customWidth="1"/>
    <col min="6175" max="6175" width="14" style="20" customWidth="1"/>
    <col min="6176" max="6177" width="1.5703125" style="20" customWidth="1"/>
    <col min="6178" max="6178" width="15.28515625" style="20" customWidth="1"/>
    <col min="6179" max="6179" width="2.42578125" style="20" customWidth="1"/>
    <col min="6180" max="6180" width="15.28515625" style="20" customWidth="1"/>
    <col min="6181" max="6181" width="2.42578125" style="20" customWidth="1"/>
    <col min="6182" max="6182" width="16.140625" style="20" customWidth="1"/>
    <col min="6183" max="6183" width="3.28515625" style="20" customWidth="1"/>
    <col min="6184" max="6184" width="16.140625" style="20" customWidth="1"/>
    <col min="6185" max="6185" width="1.5703125" style="20" customWidth="1"/>
    <col min="6186" max="6186" width="9.28515625" style="20" customWidth="1"/>
    <col min="6187" max="6187" width="1.5703125" style="20" customWidth="1"/>
    <col min="6188" max="6188" width="9.28515625" style="20" customWidth="1"/>
    <col min="6189" max="6189" width="3.28515625" style="20" customWidth="1"/>
    <col min="6190" max="6190" width="15.28515625" style="20" customWidth="1"/>
    <col min="6191" max="6191" width="1.5703125" style="20" customWidth="1"/>
    <col min="6192" max="6192" width="13.5703125" style="20" customWidth="1"/>
    <col min="6193" max="6193" width="1.5703125" style="20" customWidth="1"/>
    <col min="6194" max="6194" width="0" style="20" hidden="1" customWidth="1"/>
    <col min="6195" max="6195" width="1.5703125" style="20" customWidth="1"/>
    <col min="6196" max="6196" width="13.5703125" style="20" customWidth="1"/>
    <col min="6197" max="6197" width="2.42578125" style="20" customWidth="1"/>
    <col min="6198" max="6198" width="5" style="20" customWidth="1"/>
    <col min="6199" max="6199" width="7.28515625" style="20" customWidth="1"/>
    <col min="6200" max="6200" width="10.85546875" style="20" customWidth="1"/>
    <col min="6201" max="6201" width="8.140625" style="20" customWidth="1"/>
    <col min="6202" max="6400" width="12.7109375" style="20"/>
    <col min="6401" max="6401" width="4.140625" style="20" customWidth="1"/>
    <col min="6402" max="6402" width="1" style="20" customWidth="1"/>
    <col min="6403" max="6403" width="8.85546875" style="20" customWidth="1"/>
    <col min="6404" max="6404" width="2" style="20" customWidth="1"/>
    <col min="6405" max="6405" width="12.5703125" style="20" customWidth="1"/>
    <col min="6406" max="6406" width="1" style="20" customWidth="1"/>
    <col min="6407" max="6407" width="14" style="20" customWidth="1"/>
    <col min="6408" max="6408" width="1.5703125" style="20" customWidth="1"/>
    <col min="6409" max="6409" width="9.140625" style="20" customWidth="1"/>
    <col min="6410" max="6410" width="1.5703125" style="20" customWidth="1"/>
    <col min="6411" max="6411" width="7.28515625" style="20" customWidth="1"/>
    <col min="6412" max="6412" width="1.5703125" style="20" customWidth="1"/>
    <col min="6413" max="6413" width="13.85546875" style="20" bestFit="1" customWidth="1"/>
    <col min="6414" max="6414" width="1.5703125" style="20" customWidth="1"/>
    <col min="6415" max="6415" width="9" style="20" customWidth="1"/>
    <col min="6416" max="6416" width="1.5703125" style="20" customWidth="1"/>
    <col min="6417" max="6417" width="7.140625" style="20" customWidth="1"/>
    <col min="6418" max="6418" width="1.5703125" style="20" customWidth="1"/>
    <col min="6419" max="6419" width="12.85546875" style="20" customWidth="1"/>
    <col min="6420" max="6420" width="1.5703125" style="20" customWidth="1"/>
    <col min="6421" max="6421" width="7.42578125" style="20" customWidth="1"/>
    <col min="6422" max="6422" width="1.5703125" style="20" customWidth="1"/>
    <col min="6423" max="6423" width="6.7109375" style="20" customWidth="1"/>
    <col min="6424" max="6424" width="1.5703125" style="20" customWidth="1"/>
    <col min="6425" max="6425" width="11.42578125" style="20" customWidth="1"/>
    <col min="6426" max="6426" width="1.5703125" style="20" customWidth="1"/>
    <col min="6427" max="6427" width="7" style="20" customWidth="1"/>
    <col min="6428" max="6428" width="1.5703125" style="20" customWidth="1"/>
    <col min="6429" max="6429" width="7.140625" style="20" customWidth="1"/>
    <col min="6430" max="6430" width="1.5703125" style="20" customWidth="1"/>
    <col min="6431" max="6431" width="14" style="20" customWidth="1"/>
    <col min="6432" max="6433" width="1.5703125" style="20" customWidth="1"/>
    <col min="6434" max="6434" width="15.28515625" style="20" customWidth="1"/>
    <col min="6435" max="6435" width="2.42578125" style="20" customWidth="1"/>
    <col min="6436" max="6436" width="15.28515625" style="20" customWidth="1"/>
    <col min="6437" max="6437" width="2.42578125" style="20" customWidth="1"/>
    <col min="6438" max="6438" width="16.140625" style="20" customWidth="1"/>
    <col min="6439" max="6439" width="3.28515625" style="20" customWidth="1"/>
    <col min="6440" max="6440" width="16.140625" style="20" customWidth="1"/>
    <col min="6441" max="6441" width="1.5703125" style="20" customWidth="1"/>
    <col min="6442" max="6442" width="9.28515625" style="20" customWidth="1"/>
    <col min="6443" max="6443" width="1.5703125" style="20" customWidth="1"/>
    <col min="6444" max="6444" width="9.28515625" style="20" customWidth="1"/>
    <col min="6445" max="6445" width="3.28515625" style="20" customWidth="1"/>
    <col min="6446" max="6446" width="15.28515625" style="20" customWidth="1"/>
    <col min="6447" max="6447" width="1.5703125" style="20" customWidth="1"/>
    <col min="6448" max="6448" width="13.5703125" style="20" customWidth="1"/>
    <col min="6449" max="6449" width="1.5703125" style="20" customWidth="1"/>
    <col min="6450" max="6450" width="0" style="20" hidden="1" customWidth="1"/>
    <col min="6451" max="6451" width="1.5703125" style="20" customWidth="1"/>
    <col min="6452" max="6452" width="13.5703125" style="20" customWidth="1"/>
    <col min="6453" max="6453" width="2.42578125" style="20" customWidth="1"/>
    <col min="6454" max="6454" width="5" style="20" customWidth="1"/>
    <col min="6455" max="6455" width="7.28515625" style="20" customWidth="1"/>
    <col min="6456" max="6456" width="10.85546875" style="20" customWidth="1"/>
    <col min="6457" max="6457" width="8.140625" style="20" customWidth="1"/>
    <col min="6458" max="6656" width="12.7109375" style="20"/>
    <col min="6657" max="6657" width="4.140625" style="20" customWidth="1"/>
    <col min="6658" max="6658" width="1" style="20" customWidth="1"/>
    <col min="6659" max="6659" width="8.85546875" style="20" customWidth="1"/>
    <col min="6660" max="6660" width="2" style="20" customWidth="1"/>
    <col min="6661" max="6661" width="12.5703125" style="20" customWidth="1"/>
    <col min="6662" max="6662" width="1" style="20" customWidth="1"/>
    <col min="6663" max="6663" width="14" style="20" customWidth="1"/>
    <col min="6664" max="6664" width="1.5703125" style="20" customWidth="1"/>
    <col min="6665" max="6665" width="9.140625" style="20" customWidth="1"/>
    <col min="6666" max="6666" width="1.5703125" style="20" customWidth="1"/>
    <col min="6667" max="6667" width="7.28515625" style="20" customWidth="1"/>
    <col min="6668" max="6668" width="1.5703125" style="20" customWidth="1"/>
    <col min="6669" max="6669" width="13.85546875" style="20" bestFit="1" customWidth="1"/>
    <col min="6670" max="6670" width="1.5703125" style="20" customWidth="1"/>
    <col min="6671" max="6671" width="9" style="20" customWidth="1"/>
    <col min="6672" max="6672" width="1.5703125" style="20" customWidth="1"/>
    <col min="6673" max="6673" width="7.140625" style="20" customWidth="1"/>
    <col min="6674" max="6674" width="1.5703125" style="20" customWidth="1"/>
    <col min="6675" max="6675" width="12.85546875" style="20" customWidth="1"/>
    <col min="6676" max="6676" width="1.5703125" style="20" customWidth="1"/>
    <col min="6677" max="6677" width="7.42578125" style="20" customWidth="1"/>
    <col min="6678" max="6678" width="1.5703125" style="20" customWidth="1"/>
    <col min="6679" max="6679" width="6.7109375" style="20" customWidth="1"/>
    <col min="6680" max="6680" width="1.5703125" style="20" customWidth="1"/>
    <col min="6681" max="6681" width="11.42578125" style="20" customWidth="1"/>
    <col min="6682" max="6682" width="1.5703125" style="20" customWidth="1"/>
    <col min="6683" max="6683" width="7" style="20" customWidth="1"/>
    <col min="6684" max="6684" width="1.5703125" style="20" customWidth="1"/>
    <col min="6685" max="6685" width="7.140625" style="20" customWidth="1"/>
    <col min="6686" max="6686" width="1.5703125" style="20" customWidth="1"/>
    <col min="6687" max="6687" width="14" style="20" customWidth="1"/>
    <col min="6688" max="6689" width="1.5703125" style="20" customWidth="1"/>
    <col min="6690" max="6690" width="15.28515625" style="20" customWidth="1"/>
    <col min="6691" max="6691" width="2.42578125" style="20" customWidth="1"/>
    <col min="6692" max="6692" width="15.28515625" style="20" customWidth="1"/>
    <col min="6693" max="6693" width="2.42578125" style="20" customWidth="1"/>
    <col min="6694" max="6694" width="16.140625" style="20" customWidth="1"/>
    <col min="6695" max="6695" width="3.28515625" style="20" customWidth="1"/>
    <col min="6696" max="6696" width="16.140625" style="20" customWidth="1"/>
    <col min="6697" max="6697" width="1.5703125" style="20" customWidth="1"/>
    <col min="6698" max="6698" width="9.28515625" style="20" customWidth="1"/>
    <col min="6699" max="6699" width="1.5703125" style="20" customWidth="1"/>
    <col min="6700" max="6700" width="9.28515625" style="20" customWidth="1"/>
    <col min="6701" max="6701" width="3.28515625" style="20" customWidth="1"/>
    <col min="6702" max="6702" width="15.28515625" style="20" customWidth="1"/>
    <col min="6703" max="6703" width="1.5703125" style="20" customWidth="1"/>
    <col min="6704" max="6704" width="13.5703125" style="20" customWidth="1"/>
    <col min="6705" max="6705" width="1.5703125" style="20" customWidth="1"/>
    <col min="6706" max="6706" width="0" style="20" hidden="1" customWidth="1"/>
    <col min="6707" max="6707" width="1.5703125" style="20" customWidth="1"/>
    <col min="6708" max="6708" width="13.5703125" style="20" customWidth="1"/>
    <col min="6709" max="6709" width="2.42578125" style="20" customWidth="1"/>
    <col min="6710" max="6710" width="5" style="20" customWidth="1"/>
    <col min="6711" max="6711" width="7.28515625" style="20" customWidth="1"/>
    <col min="6712" max="6712" width="10.85546875" style="20" customWidth="1"/>
    <col min="6713" max="6713" width="8.140625" style="20" customWidth="1"/>
    <col min="6714" max="6912" width="12.7109375" style="20"/>
    <col min="6913" max="6913" width="4.140625" style="20" customWidth="1"/>
    <col min="6914" max="6914" width="1" style="20" customWidth="1"/>
    <col min="6915" max="6915" width="8.85546875" style="20" customWidth="1"/>
    <col min="6916" max="6916" width="2" style="20" customWidth="1"/>
    <col min="6917" max="6917" width="12.5703125" style="20" customWidth="1"/>
    <col min="6918" max="6918" width="1" style="20" customWidth="1"/>
    <col min="6919" max="6919" width="14" style="20" customWidth="1"/>
    <col min="6920" max="6920" width="1.5703125" style="20" customWidth="1"/>
    <col min="6921" max="6921" width="9.140625" style="20" customWidth="1"/>
    <col min="6922" max="6922" width="1.5703125" style="20" customWidth="1"/>
    <col min="6923" max="6923" width="7.28515625" style="20" customWidth="1"/>
    <col min="6924" max="6924" width="1.5703125" style="20" customWidth="1"/>
    <col min="6925" max="6925" width="13.85546875" style="20" bestFit="1" customWidth="1"/>
    <col min="6926" max="6926" width="1.5703125" style="20" customWidth="1"/>
    <col min="6927" max="6927" width="9" style="20" customWidth="1"/>
    <col min="6928" max="6928" width="1.5703125" style="20" customWidth="1"/>
    <col min="6929" max="6929" width="7.140625" style="20" customWidth="1"/>
    <col min="6930" max="6930" width="1.5703125" style="20" customWidth="1"/>
    <col min="6931" max="6931" width="12.85546875" style="20" customWidth="1"/>
    <col min="6932" max="6932" width="1.5703125" style="20" customWidth="1"/>
    <col min="6933" max="6933" width="7.42578125" style="20" customWidth="1"/>
    <col min="6934" max="6934" width="1.5703125" style="20" customWidth="1"/>
    <col min="6935" max="6935" width="6.7109375" style="20" customWidth="1"/>
    <col min="6936" max="6936" width="1.5703125" style="20" customWidth="1"/>
    <col min="6937" max="6937" width="11.42578125" style="20" customWidth="1"/>
    <col min="6938" max="6938" width="1.5703125" style="20" customWidth="1"/>
    <col min="6939" max="6939" width="7" style="20" customWidth="1"/>
    <col min="6940" max="6940" width="1.5703125" style="20" customWidth="1"/>
    <col min="6941" max="6941" width="7.140625" style="20" customWidth="1"/>
    <col min="6942" max="6942" width="1.5703125" style="20" customWidth="1"/>
    <col min="6943" max="6943" width="14" style="20" customWidth="1"/>
    <col min="6944" max="6945" width="1.5703125" style="20" customWidth="1"/>
    <col min="6946" max="6946" width="15.28515625" style="20" customWidth="1"/>
    <col min="6947" max="6947" width="2.42578125" style="20" customWidth="1"/>
    <col min="6948" max="6948" width="15.28515625" style="20" customWidth="1"/>
    <col min="6949" max="6949" width="2.42578125" style="20" customWidth="1"/>
    <col min="6950" max="6950" width="16.140625" style="20" customWidth="1"/>
    <col min="6951" max="6951" width="3.28515625" style="20" customWidth="1"/>
    <col min="6952" max="6952" width="16.140625" style="20" customWidth="1"/>
    <col min="6953" max="6953" width="1.5703125" style="20" customWidth="1"/>
    <col min="6954" max="6954" width="9.28515625" style="20" customWidth="1"/>
    <col min="6955" max="6955" width="1.5703125" style="20" customWidth="1"/>
    <col min="6956" max="6956" width="9.28515625" style="20" customWidth="1"/>
    <col min="6957" max="6957" width="3.28515625" style="20" customWidth="1"/>
    <col min="6958" max="6958" width="15.28515625" style="20" customWidth="1"/>
    <col min="6959" max="6959" width="1.5703125" style="20" customWidth="1"/>
    <col min="6960" max="6960" width="13.5703125" style="20" customWidth="1"/>
    <col min="6961" max="6961" width="1.5703125" style="20" customWidth="1"/>
    <col min="6962" max="6962" width="0" style="20" hidden="1" customWidth="1"/>
    <col min="6963" max="6963" width="1.5703125" style="20" customWidth="1"/>
    <col min="6964" max="6964" width="13.5703125" style="20" customWidth="1"/>
    <col min="6965" max="6965" width="2.42578125" style="20" customWidth="1"/>
    <col min="6966" max="6966" width="5" style="20" customWidth="1"/>
    <col min="6967" max="6967" width="7.28515625" style="20" customWidth="1"/>
    <col min="6968" max="6968" width="10.85546875" style="20" customWidth="1"/>
    <col min="6969" max="6969" width="8.140625" style="20" customWidth="1"/>
    <col min="6970" max="7168" width="12.7109375" style="20"/>
    <col min="7169" max="7169" width="4.140625" style="20" customWidth="1"/>
    <col min="7170" max="7170" width="1" style="20" customWidth="1"/>
    <col min="7171" max="7171" width="8.85546875" style="20" customWidth="1"/>
    <col min="7172" max="7172" width="2" style="20" customWidth="1"/>
    <col min="7173" max="7173" width="12.5703125" style="20" customWidth="1"/>
    <col min="7174" max="7174" width="1" style="20" customWidth="1"/>
    <col min="7175" max="7175" width="14" style="20" customWidth="1"/>
    <col min="7176" max="7176" width="1.5703125" style="20" customWidth="1"/>
    <col min="7177" max="7177" width="9.140625" style="20" customWidth="1"/>
    <col min="7178" max="7178" width="1.5703125" style="20" customWidth="1"/>
    <col min="7179" max="7179" width="7.28515625" style="20" customWidth="1"/>
    <col min="7180" max="7180" width="1.5703125" style="20" customWidth="1"/>
    <col min="7181" max="7181" width="13.85546875" style="20" bestFit="1" customWidth="1"/>
    <col min="7182" max="7182" width="1.5703125" style="20" customWidth="1"/>
    <col min="7183" max="7183" width="9" style="20" customWidth="1"/>
    <col min="7184" max="7184" width="1.5703125" style="20" customWidth="1"/>
    <col min="7185" max="7185" width="7.140625" style="20" customWidth="1"/>
    <col min="7186" max="7186" width="1.5703125" style="20" customWidth="1"/>
    <col min="7187" max="7187" width="12.85546875" style="20" customWidth="1"/>
    <col min="7188" max="7188" width="1.5703125" style="20" customWidth="1"/>
    <col min="7189" max="7189" width="7.42578125" style="20" customWidth="1"/>
    <col min="7190" max="7190" width="1.5703125" style="20" customWidth="1"/>
    <col min="7191" max="7191" width="6.7109375" style="20" customWidth="1"/>
    <col min="7192" max="7192" width="1.5703125" style="20" customWidth="1"/>
    <col min="7193" max="7193" width="11.42578125" style="20" customWidth="1"/>
    <col min="7194" max="7194" width="1.5703125" style="20" customWidth="1"/>
    <col min="7195" max="7195" width="7" style="20" customWidth="1"/>
    <col min="7196" max="7196" width="1.5703125" style="20" customWidth="1"/>
    <col min="7197" max="7197" width="7.140625" style="20" customWidth="1"/>
    <col min="7198" max="7198" width="1.5703125" style="20" customWidth="1"/>
    <col min="7199" max="7199" width="14" style="20" customWidth="1"/>
    <col min="7200" max="7201" width="1.5703125" style="20" customWidth="1"/>
    <col min="7202" max="7202" width="15.28515625" style="20" customWidth="1"/>
    <col min="7203" max="7203" width="2.42578125" style="20" customWidth="1"/>
    <col min="7204" max="7204" width="15.28515625" style="20" customWidth="1"/>
    <col min="7205" max="7205" width="2.42578125" style="20" customWidth="1"/>
    <col min="7206" max="7206" width="16.140625" style="20" customWidth="1"/>
    <col min="7207" max="7207" width="3.28515625" style="20" customWidth="1"/>
    <col min="7208" max="7208" width="16.140625" style="20" customWidth="1"/>
    <col min="7209" max="7209" width="1.5703125" style="20" customWidth="1"/>
    <col min="7210" max="7210" width="9.28515625" style="20" customWidth="1"/>
    <col min="7211" max="7211" width="1.5703125" style="20" customWidth="1"/>
    <col min="7212" max="7212" width="9.28515625" style="20" customWidth="1"/>
    <col min="7213" max="7213" width="3.28515625" style="20" customWidth="1"/>
    <col min="7214" max="7214" width="15.28515625" style="20" customWidth="1"/>
    <col min="7215" max="7215" width="1.5703125" style="20" customWidth="1"/>
    <col min="7216" max="7216" width="13.5703125" style="20" customWidth="1"/>
    <col min="7217" max="7217" width="1.5703125" style="20" customWidth="1"/>
    <col min="7218" max="7218" width="0" style="20" hidden="1" customWidth="1"/>
    <col min="7219" max="7219" width="1.5703125" style="20" customWidth="1"/>
    <col min="7220" max="7220" width="13.5703125" style="20" customWidth="1"/>
    <col min="7221" max="7221" width="2.42578125" style="20" customWidth="1"/>
    <col min="7222" max="7222" width="5" style="20" customWidth="1"/>
    <col min="7223" max="7223" width="7.28515625" style="20" customWidth="1"/>
    <col min="7224" max="7224" width="10.85546875" style="20" customWidth="1"/>
    <col min="7225" max="7225" width="8.140625" style="20" customWidth="1"/>
    <col min="7226" max="7424" width="12.7109375" style="20"/>
    <col min="7425" max="7425" width="4.140625" style="20" customWidth="1"/>
    <col min="7426" max="7426" width="1" style="20" customWidth="1"/>
    <col min="7427" max="7427" width="8.85546875" style="20" customWidth="1"/>
    <col min="7428" max="7428" width="2" style="20" customWidth="1"/>
    <col min="7429" max="7429" width="12.5703125" style="20" customWidth="1"/>
    <col min="7430" max="7430" width="1" style="20" customWidth="1"/>
    <col min="7431" max="7431" width="14" style="20" customWidth="1"/>
    <col min="7432" max="7432" width="1.5703125" style="20" customWidth="1"/>
    <col min="7433" max="7433" width="9.140625" style="20" customWidth="1"/>
    <col min="7434" max="7434" width="1.5703125" style="20" customWidth="1"/>
    <col min="7435" max="7435" width="7.28515625" style="20" customWidth="1"/>
    <col min="7436" max="7436" width="1.5703125" style="20" customWidth="1"/>
    <col min="7437" max="7437" width="13.85546875" style="20" bestFit="1" customWidth="1"/>
    <col min="7438" max="7438" width="1.5703125" style="20" customWidth="1"/>
    <col min="7439" max="7439" width="9" style="20" customWidth="1"/>
    <col min="7440" max="7440" width="1.5703125" style="20" customWidth="1"/>
    <col min="7441" max="7441" width="7.140625" style="20" customWidth="1"/>
    <col min="7442" max="7442" width="1.5703125" style="20" customWidth="1"/>
    <col min="7443" max="7443" width="12.85546875" style="20" customWidth="1"/>
    <col min="7444" max="7444" width="1.5703125" style="20" customWidth="1"/>
    <col min="7445" max="7445" width="7.42578125" style="20" customWidth="1"/>
    <col min="7446" max="7446" width="1.5703125" style="20" customWidth="1"/>
    <col min="7447" max="7447" width="6.7109375" style="20" customWidth="1"/>
    <col min="7448" max="7448" width="1.5703125" style="20" customWidth="1"/>
    <col min="7449" max="7449" width="11.42578125" style="20" customWidth="1"/>
    <col min="7450" max="7450" width="1.5703125" style="20" customWidth="1"/>
    <col min="7451" max="7451" width="7" style="20" customWidth="1"/>
    <col min="7452" max="7452" width="1.5703125" style="20" customWidth="1"/>
    <col min="7453" max="7453" width="7.140625" style="20" customWidth="1"/>
    <col min="7454" max="7454" width="1.5703125" style="20" customWidth="1"/>
    <col min="7455" max="7455" width="14" style="20" customWidth="1"/>
    <col min="7456" max="7457" width="1.5703125" style="20" customWidth="1"/>
    <col min="7458" max="7458" width="15.28515625" style="20" customWidth="1"/>
    <col min="7459" max="7459" width="2.42578125" style="20" customWidth="1"/>
    <col min="7460" max="7460" width="15.28515625" style="20" customWidth="1"/>
    <col min="7461" max="7461" width="2.42578125" style="20" customWidth="1"/>
    <col min="7462" max="7462" width="16.140625" style="20" customWidth="1"/>
    <col min="7463" max="7463" width="3.28515625" style="20" customWidth="1"/>
    <col min="7464" max="7464" width="16.140625" style="20" customWidth="1"/>
    <col min="7465" max="7465" width="1.5703125" style="20" customWidth="1"/>
    <col min="7466" max="7466" width="9.28515625" style="20" customWidth="1"/>
    <col min="7467" max="7467" width="1.5703125" style="20" customWidth="1"/>
    <col min="7468" max="7468" width="9.28515625" style="20" customWidth="1"/>
    <col min="7469" max="7469" width="3.28515625" style="20" customWidth="1"/>
    <col min="7470" max="7470" width="15.28515625" style="20" customWidth="1"/>
    <col min="7471" max="7471" width="1.5703125" style="20" customWidth="1"/>
    <col min="7472" max="7472" width="13.5703125" style="20" customWidth="1"/>
    <col min="7473" max="7473" width="1.5703125" style="20" customWidth="1"/>
    <col min="7474" max="7474" width="0" style="20" hidden="1" customWidth="1"/>
    <col min="7475" max="7475" width="1.5703125" style="20" customWidth="1"/>
    <col min="7476" max="7476" width="13.5703125" style="20" customWidth="1"/>
    <col min="7477" max="7477" width="2.42578125" style="20" customWidth="1"/>
    <col min="7478" max="7478" width="5" style="20" customWidth="1"/>
    <col min="7479" max="7479" width="7.28515625" style="20" customWidth="1"/>
    <col min="7480" max="7480" width="10.85546875" style="20" customWidth="1"/>
    <col min="7481" max="7481" width="8.140625" style="20" customWidth="1"/>
    <col min="7482" max="7680" width="12.7109375" style="20"/>
    <col min="7681" max="7681" width="4.140625" style="20" customWidth="1"/>
    <col min="7682" max="7682" width="1" style="20" customWidth="1"/>
    <col min="7683" max="7683" width="8.85546875" style="20" customWidth="1"/>
    <col min="7684" max="7684" width="2" style="20" customWidth="1"/>
    <col min="7685" max="7685" width="12.5703125" style="20" customWidth="1"/>
    <col min="7686" max="7686" width="1" style="20" customWidth="1"/>
    <col min="7687" max="7687" width="14" style="20" customWidth="1"/>
    <col min="7688" max="7688" width="1.5703125" style="20" customWidth="1"/>
    <col min="7689" max="7689" width="9.140625" style="20" customWidth="1"/>
    <col min="7690" max="7690" width="1.5703125" style="20" customWidth="1"/>
    <col min="7691" max="7691" width="7.28515625" style="20" customWidth="1"/>
    <col min="7692" max="7692" width="1.5703125" style="20" customWidth="1"/>
    <col min="7693" max="7693" width="13.85546875" style="20" bestFit="1" customWidth="1"/>
    <col min="7694" max="7694" width="1.5703125" style="20" customWidth="1"/>
    <col min="7695" max="7695" width="9" style="20" customWidth="1"/>
    <col min="7696" max="7696" width="1.5703125" style="20" customWidth="1"/>
    <col min="7697" max="7697" width="7.140625" style="20" customWidth="1"/>
    <col min="7698" max="7698" width="1.5703125" style="20" customWidth="1"/>
    <col min="7699" max="7699" width="12.85546875" style="20" customWidth="1"/>
    <col min="7700" max="7700" width="1.5703125" style="20" customWidth="1"/>
    <col min="7701" max="7701" width="7.42578125" style="20" customWidth="1"/>
    <col min="7702" max="7702" width="1.5703125" style="20" customWidth="1"/>
    <col min="7703" max="7703" width="6.7109375" style="20" customWidth="1"/>
    <col min="7704" max="7704" width="1.5703125" style="20" customWidth="1"/>
    <col min="7705" max="7705" width="11.42578125" style="20" customWidth="1"/>
    <col min="7706" max="7706" width="1.5703125" style="20" customWidth="1"/>
    <col min="7707" max="7707" width="7" style="20" customWidth="1"/>
    <col min="7708" max="7708" width="1.5703125" style="20" customWidth="1"/>
    <col min="7709" max="7709" width="7.140625" style="20" customWidth="1"/>
    <col min="7710" max="7710" width="1.5703125" style="20" customWidth="1"/>
    <col min="7711" max="7711" width="14" style="20" customWidth="1"/>
    <col min="7712" max="7713" width="1.5703125" style="20" customWidth="1"/>
    <col min="7714" max="7714" width="15.28515625" style="20" customWidth="1"/>
    <col min="7715" max="7715" width="2.42578125" style="20" customWidth="1"/>
    <col min="7716" max="7716" width="15.28515625" style="20" customWidth="1"/>
    <col min="7717" max="7717" width="2.42578125" style="20" customWidth="1"/>
    <col min="7718" max="7718" width="16.140625" style="20" customWidth="1"/>
    <col min="7719" max="7719" width="3.28515625" style="20" customWidth="1"/>
    <col min="7720" max="7720" width="16.140625" style="20" customWidth="1"/>
    <col min="7721" max="7721" width="1.5703125" style="20" customWidth="1"/>
    <col min="7722" max="7722" width="9.28515625" style="20" customWidth="1"/>
    <col min="7723" max="7723" width="1.5703125" style="20" customWidth="1"/>
    <col min="7724" max="7724" width="9.28515625" style="20" customWidth="1"/>
    <col min="7725" max="7725" width="3.28515625" style="20" customWidth="1"/>
    <col min="7726" max="7726" width="15.28515625" style="20" customWidth="1"/>
    <col min="7727" max="7727" width="1.5703125" style="20" customWidth="1"/>
    <col min="7728" max="7728" width="13.5703125" style="20" customWidth="1"/>
    <col min="7729" max="7729" width="1.5703125" style="20" customWidth="1"/>
    <col min="7730" max="7730" width="0" style="20" hidden="1" customWidth="1"/>
    <col min="7731" max="7731" width="1.5703125" style="20" customWidth="1"/>
    <col min="7732" max="7732" width="13.5703125" style="20" customWidth="1"/>
    <col min="7733" max="7733" width="2.42578125" style="20" customWidth="1"/>
    <col min="7734" max="7734" width="5" style="20" customWidth="1"/>
    <col min="7735" max="7735" width="7.28515625" style="20" customWidth="1"/>
    <col min="7736" max="7736" width="10.85546875" style="20" customWidth="1"/>
    <col min="7737" max="7737" width="8.140625" style="20" customWidth="1"/>
    <col min="7738" max="7936" width="12.7109375" style="20"/>
    <col min="7937" max="7937" width="4.140625" style="20" customWidth="1"/>
    <col min="7938" max="7938" width="1" style="20" customWidth="1"/>
    <col min="7939" max="7939" width="8.85546875" style="20" customWidth="1"/>
    <col min="7940" max="7940" width="2" style="20" customWidth="1"/>
    <col min="7941" max="7941" width="12.5703125" style="20" customWidth="1"/>
    <col min="7942" max="7942" width="1" style="20" customWidth="1"/>
    <col min="7943" max="7943" width="14" style="20" customWidth="1"/>
    <col min="7944" max="7944" width="1.5703125" style="20" customWidth="1"/>
    <col min="7945" max="7945" width="9.140625" style="20" customWidth="1"/>
    <col min="7946" max="7946" width="1.5703125" style="20" customWidth="1"/>
    <col min="7947" max="7947" width="7.28515625" style="20" customWidth="1"/>
    <col min="7948" max="7948" width="1.5703125" style="20" customWidth="1"/>
    <col min="7949" max="7949" width="13.85546875" style="20" bestFit="1" customWidth="1"/>
    <col min="7950" max="7950" width="1.5703125" style="20" customWidth="1"/>
    <col min="7951" max="7951" width="9" style="20" customWidth="1"/>
    <col min="7952" max="7952" width="1.5703125" style="20" customWidth="1"/>
    <col min="7953" max="7953" width="7.140625" style="20" customWidth="1"/>
    <col min="7954" max="7954" width="1.5703125" style="20" customWidth="1"/>
    <col min="7955" max="7955" width="12.85546875" style="20" customWidth="1"/>
    <col min="7956" max="7956" width="1.5703125" style="20" customWidth="1"/>
    <col min="7957" max="7957" width="7.42578125" style="20" customWidth="1"/>
    <col min="7958" max="7958" width="1.5703125" style="20" customWidth="1"/>
    <col min="7959" max="7959" width="6.7109375" style="20" customWidth="1"/>
    <col min="7960" max="7960" width="1.5703125" style="20" customWidth="1"/>
    <col min="7961" max="7961" width="11.42578125" style="20" customWidth="1"/>
    <col min="7962" max="7962" width="1.5703125" style="20" customWidth="1"/>
    <col min="7963" max="7963" width="7" style="20" customWidth="1"/>
    <col min="7964" max="7964" width="1.5703125" style="20" customWidth="1"/>
    <col min="7965" max="7965" width="7.140625" style="20" customWidth="1"/>
    <col min="7966" max="7966" width="1.5703125" style="20" customWidth="1"/>
    <col min="7967" max="7967" width="14" style="20" customWidth="1"/>
    <col min="7968" max="7969" width="1.5703125" style="20" customWidth="1"/>
    <col min="7970" max="7970" width="15.28515625" style="20" customWidth="1"/>
    <col min="7971" max="7971" width="2.42578125" style="20" customWidth="1"/>
    <col min="7972" max="7972" width="15.28515625" style="20" customWidth="1"/>
    <col min="7973" max="7973" width="2.42578125" style="20" customWidth="1"/>
    <col min="7974" max="7974" width="16.140625" style="20" customWidth="1"/>
    <col min="7975" max="7975" width="3.28515625" style="20" customWidth="1"/>
    <col min="7976" max="7976" width="16.140625" style="20" customWidth="1"/>
    <col min="7977" max="7977" width="1.5703125" style="20" customWidth="1"/>
    <col min="7978" max="7978" width="9.28515625" style="20" customWidth="1"/>
    <col min="7979" max="7979" width="1.5703125" style="20" customWidth="1"/>
    <col min="7980" max="7980" width="9.28515625" style="20" customWidth="1"/>
    <col min="7981" max="7981" width="3.28515625" style="20" customWidth="1"/>
    <col min="7982" max="7982" width="15.28515625" style="20" customWidth="1"/>
    <col min="7983" max="7983" width="1.5703125" style="20" customWidth="1"/>
    <col min="7984" max="7984" width="13.5703125" style="20" customWidth="1"/>
    <col min="7985" max="7985" width="1.5703125" style="20" customWidth="1"/>
    <col min="7986" max="7986" width="0" style="20" hidden="1" customWidth="1"/>
    <col min="7987" max="7987" width="1.5703125" style="20" customWidth="1"/>
    <col min="7988" max="7988" width="13.5703125" style="20" customWidth="1"/>
    <col min="7989" max="7989" width="2.42578125" style="20" customWidth="1"/>
    <col min="7990" max="7990" width="5" style="20" customWidth="1"/>
    <col min="7991" max="7991" width="7.28515625" style="20" customWidth="1"/>
    <col min="7992" max="7992" width="10.85546875" style="20" customWidth="1"/>
    <col min="7993" max="7993" width="8.140625" style="20" customWidth="1"/>
    <col min="7994" max="8192" width="12.7109375" style="20"/>
    <col min="8193" max="8193" width="4.140625" style="20" customWidth="1"/>
    <col min="8194" max="8194" width="1" style="20" customWidth="1"/>
    <col min="8195" max="8195" width="8.85546875" style="20" customWidth="1"/>
    <col min="8196" max="8196" width="2" style="20" customWidth="1"/>
    <col min="8197" max="8197" width="12.5703125" style="20" customWidth="1"/>
    <col min="8198" max="8198" width="1" style="20" customWidth="1"/>
    <col min="8199" max="8199" width="14" style="20" customWidth="1"/>
    <col min="8200" max="8200" width="1.5703125" style="20" customWidth="1"/>
    <col min="8201" max="8201" width="9.140625" style="20" customWidth="1"/>
    <col min="8202" max="8202" width="1.5703125" style="20" customWidth="1"/>
    <col min="8203" max="8203" width="7.28515625" style="20" customWidth="1"/>
    <col min="8204" max="8204" width="1.5703125" style="20" customWidth="1"/>
    <col min="8205" max="8205" width="13.85546875" style="20" bestFit="1" customWidth="1"/>
    <col min="8206" max="8206" width="1.5703125" style="20" customWidth="1"/>
    <col min="8207" max="8207" width="9" style="20" customWidth="1"/>
    <col min="8208" max="8208" width="1.5703125" style="20" customWidth="1"/>
    <col min="8209" max="8209" width="7.140625" style="20" customWidth="1"/>
    <col min="8210" max="8210" width="1.5703125" style="20" customWidth="1"/>
    <col min="8211" max="8211" width="12.85546875" style="20" customWidth="1"/>
    <col min="8212" max="8212" width="1.5703125" style="20" customWidth="1"/>
    <col min="8213" max="8213" width="7.42578125" style="20" customWidth="1"/>
    <col min="8214" max="8214" width="1.5703125" style="20" customWidth="1"/>
    <col min="8215" max="8215" width="6.7109375" style="20" customWidth="1"/>
    <col min="8216" max="8216" width="1.5703125" style="20" customWidth="1"/>
    <col min="8217" max="8217" width="11.42578125" style="20" customWidth="1"/>
    <col min="8218" max="8218" width="1.5703125" style="20" customWidth="1"/>
    <col min="8219" max="8219" width="7" style="20" customWidth="1"/>
    <col min="8220" max="8220" width="1.5703125" style="20" customWidth="1"/>
    <col min="8221" max="8221" width="7.140625" style="20" customWidth="1"/>
    <col min="8222" max="8222" width="1.5703125" style="20" customWidth="1"/>
    <col min="8223" max="8223" width="14" style="20" customWidth="1"/>
    <col min="8224" max="8225" width="1.5703125" style="20" customWidth="1"/>
    <col min="8226" max="8226" width="15.28515625" style="20" customWidth="1"/>
    <col min="8227" max="8227" width="2.42578125" style="20" customWidth="1"/>
    <col min="8228" max="8228" width="15.28515625" style="20" customWidth="1"/>
    <col min="8229" max="8229" width="2.42578125" style="20" customWidth="1"/>
    <col min="8230" max="8230" width="16.140625" style="20" customWidth="1"/>
    <col min="8231" max="8231" width="3.28515625" style="20" customWidth="1"/>
    <col min="8232" max="8232" width="16.140625" style="20" customWidth="1"/>
    <col min="8233" max="8233" width="1.5703125" style="20" customWidth="1"/>
    <col min="8234" max="8234" width="9.28515625" style="20" customWidth="1"/>
    <col min="8235" max="8235" width="1.5703125" style="20" customWidth="1"/>
    <col min="8236" max="8236" width="9.28515625" style="20" customWidth="1"/>
    <col min="8237" max="8237" width="3.28515625" style="20" customWidth="1"/>
    <col min="8238" max="8238" width="15.28515625" style="20" customWidth="1"/>
    <col min="8239" max="8239" width="1.5703125" style="20" customWidth="1"/>
    <col min="8240" max="8240" width="13.5703125" style="20" customWidth="1"/>
    <col min="8241" max="8241" width="1.5703125" style="20" customWidth="1"/>
    <col min="8242" max="8242" width="0" style="20" hidden="1" customWidth="1"/>
    <col min="8243" max="8243" width="1.5703125" style="20" customWidth="1"/>
    <col min="8244" max="8244" width="13.5703125" style="20" customWidth="1"/>
    <col min="8245" max="8245" width="2.42578125" style="20" customWidth="1"/>
    <col min="8246" max="8246" width="5" style="20" customWidth="1"/>
    <col min="8247" max="8247" width="7.28515625" style="20" customWidth="1"/>
    <col min="8248" max="8248" width="10.85546875" style="20" customWidth="1"/>
    <col min="8249" max="8249" width="8.140625" style="20" customWidth="1"/>
    <col min="8250" max="8448" width="12.7109375" style="20"/>
    <col min="8449" max="8449" width="4.140625" style="20" customWidth="1"/>
    <col min="8450" max="8450" width="1" style="20" customWidth="1"/>
    <col min="8451" max="8451" width="8.85546875" style="20" customWidth="1"/>
    <col min="8452" max="8452" width="2" style="20" customWidth="1"/>
    <col min="8453" max="8453" width="12.5703125" style="20" customWidth="1"/>
    <col min="8454" max="8454" width="1" style="20" customWidth="1"/>
    <col min="8455" max="8455" width="14" style="20" customWidth="1"/>
    <col min="8456" max="8456" width="1.5703125" style="20" customWidth="1"/>
    <col min="8457" max="8457" width="9.140625" style="20" customWidth="1"/>
    <col min="8458" max="8458" width="1.5703125" style="20" customWidth="1"/>
    <col min="8459" max="8459" width="7.28515625" style="20" customWidth="1"/>
    <col min="8460" max="8460" width="1.5703125" style="20" customWidth="1"/>
    <col min="8461" max="8461" width="13.85546875" style="20" bestFit="1" customWidth="1"/>
    <col min="8462" max="8462" width="1.5703125" style="20" customWidth="1"/>
    <col min="8463" max="8463" width="9" style="20" customWidth="1"/>
    <col min="8464" max="8464" width="1.5703125" style="20" customWidth="1"/>
    <col min="8465" max="8465" width="7.140625" style="20" customWidth="1"/>
    <col min="8466" max="8466" width="1.5703125" style="20" customWidth="1"/>
    <col min="8467" max="8467" width="12.85546875" style="20" customWidth="1"/>
    <col min="8468" max="8468" width="1.5703125" style="20" customWidth="1"/>
    <col min="8469" max="8469" width="7.42578125" style="20" customWidth="1"/>
    <col min="8470" max="8470" width="1.5703125" style="20" customWidth="1"/>
    <col min="8471" max="8471" width="6.7109375" style="20" customWidth="1"/>
    <col min="8472" max="8472" width="1.5703125" style="20" customWidth="1"/>
    <col min="8473" max="8473" width="11.42578125" style="20" customWidth="1"/>
    <col min="8474" max="8474" width="1.5703125" style="20" customWidth="1"/>
    <col min="8475" max="8475" width="7" style="20" customWidth="1"/>
    <col min="8476" max="8476" width="1.5703125" style="20" customWidth="1"/>
    <col min="8477" max="8477" width="7.140625" style="20" customWidth="1"/>
    <col min="8478" max="8478" width="1.5703125" style="20" customWidth="1"/>
    <col min="8479" max="8479" width="14" style="20" customWidth="1"/>
    <col min="8480" max="8481" width="1.5703125" style="20" customWidth="1"/>
    <col min="8482" max="8482" width="15.28515625" style="20" customWidth="1"/>
    <col min="8483" max="8483" width="2.42578125" style="20" customWidth="1"/>
    <col min="8484" max="8484" width="15.28515625" style="20" customWidth="1"/>
    <col min="8485" max="8485" width="2.42578125" style="20" customWidth="1"/>
    <col min="8486" max="8486" width="16.140625" style="20" customWidth="1"/>
    <col min="8487" max="8487" width="3.28515625" style="20" customWidth="1"/>
    <col min="8488" max="8488" width="16.140625" style="20" customWidth="1"/>
    <col min="8489" max="8489" width="1.5703125" style="20" customWidth="1"/>
    <col min="8490" max="8490" width="9.28515625" style="20" customWidth="1"/>
    <col min="8491" max="8491" width="1.5703125" style="20" customWidth="1"/>
    <col min="8492" max="8492" width="9.28515625" style="20" customWidth="1"/>
    <col min="8493" max="8493" width="3.28515625" style="20" customWidth="1"/>
    <col min="8494" max="8494" width="15.28515625" style="20" customWidth="1"/>
    <col min="8495" max="8495" width="1.5703125" style="20" customWidth="1"/>
    <col min="8496" max="8496" width="13.5703125" style="20" customWidth="1"/>
    <col min="8497" max="8497" width="1.5703125" style="20" customWidth="1"/>
    <col min="8498" max="8498" width="0" style="20" hidden="1" customWidth="1"/>
    <col min="8499" max="8499" width="1.5703125" style="20" customWidth="1"/>
    <col min="8500" max="8500" width="13.5703125" style="20" customWidth="1"/>
    <col min="8501" max="8501" width="2.42578125" style="20" customWidth="1"/>
    <col min="8502" max="8502" width="5" style="20" customWidth="1"/>
    <col min="8503" max="8503" width="7.28515625" style="20" customWidth="1"/>
    <col min="8504" max="8504" width="10.85546875" style="20" customWidth="1"/>
    <col min="8505" max="8505" width="8.140625" style="20" customWidth="1"/>
    <col min="8506" max="8704" width="12.7109375" style="20"/>
    <col min="8705" max="8705" width="4.140625" style="20" customWidth="1"/>
    <col min="8706" max="8706" width="1" style="20" customWidth="1"/>
    <col min="8707" max="8707" width="8.85546875" style="20" customWidth="1"/>
    <col min="8708" max="8708" width="2" style="20" customWidth="1"/>
    <col min="8709" max="8709" width="12.5703125" style="20" customWidth="1"/>
    <col min="8710" max="8710" width="1" style="20" customWidth="1"/>
    <col min="8711" max="8711" width="14" style="20" customWidth="1"/>
    <col min="8712" max="8712" width="1.5703125" style="20" customWidth="1"/>
    <col min="8713" max="8713" width="9.140625" style="20" customWidth="1"/>
    <col min="8714" max="8714" width="1.5703125" style="20" customWidth="1"/>
    <col min="8715" max="8715" width="7.28515625" style="20" customWidth="1"/>
    <col min="8716" max="8716" width="1.5703125" style="20" customWidth="1"/>
    <col min="8717" max="8717" width="13.85546875" style="20" bestFit="1" customWidth="1"/>
    <col min="8718" max="8718" width="1.5703125" style="20" customWidth="1"/>
    <col min="8719" max="8719" width="9" style="20" customWidth="1"/>
    <col min="8720" max="8720" width="1.5703125" style="20" customWidth="1"/>
    <col min="8721" max="8721" width="7.140625" style="20" customWidth="1"/>
    <col min="8722" max="8722" width="1.5703125" style="20" customWidth="1"/>
    <col min="8723" max="8723" width="12.85546875" style="20" customWidth="1"/>
    <col min="8724" max="8724" width="1.5703125" style="20" customWidth="1"/>
    <col min="8725" max="8725" width="7.42578125" style="20" customWidth="1"/>
    <col min="8726" max="8726" width="1.5703125" style="20" customWidth="1"/>
    <col min="8727" max="8727" width="6.7109375" style="20" customWidth="1"/>
    <col min="8728" max="8728" width="1.5703125" style="20" customWidth="1"/>
    <col min="8729" max="8729" width="11.42578125" style="20" customWidth="1"/>
    <col min="8730" max="8730" width="1.5703125" style="20" customWidth="1"/>
    <col min="8731" max="8731" width="7" style="20" customWidth="1"/>
    <col min="8732" max="8732" width="1.5703125" style="20" customWidth="1"/>
    <col min="8733" max="8733" width="7.140625" style="20" customWidth="1"/>
    <col min="8734" max="8734" width="1.5703125" style="20" customWidth="1"/>
    <col min="8735" max="8735" width="14" style="20" customWidth="1"/>
    <col min="8736" max="8737" width="1.5703125" style="20" customWidth="1"/>
    <col min="8738" max="8738" width="15.28515625" style="20" customWidth="1"/>
    <col min="8739" max="8739" width="2.42578125" style="20" customWidth="1"/>
    <col min="8740" max="8740" width="15.28515625" style="20" customWidth="1"/>
    <col min="8741" max="8741" width="2.42578125" style="20" customWidth="1"/>
    <col min="8742" max="8742" width="16.140625" style="20" customWidth="1"/>
    <col min="8743" max="8743" width="3.28515625" style="20" customWidth="1"/>
    <col min="8744" max="8744" width="16.140625" style="20" customWidth="1"/>
    <col min="8745" max="8745" width="1.5703125" style="20" customWidth="1"/>
    <col min="8746" max="8746" width="9.28515625" style="20" customWidth="1"/>
    <col min="8747" max="8747" width="1.5703125" style="20" customWidth="1"/>
    <col min="8748" max="8748" width="9.28515625" style="20" customWidth="1"/>
    <col min="8749" max="8749" width="3.28515625" style="20" customWidth="1"/>
    <col min="8750" max="8750" width="15.28515625" style="20" customWidth="1"/>
    <col min="8751" max="8751" width="1.5703125" style="20" customWidth="1"/>
    <col min="8752" max="8752" width="13.5703125" style="20" customWidth="1"/>
    <col min="8753" max="8753" width="1.5703125" style="20" customWidth="1"/>
    <col min="8754" max="8754" width="0" style="20" hidden="1" customWidth="1"/>
    <col min="8755" max="8755" width="1.5703125" style="20" customWidth="1"/>
    <col min="8756" max="8756" width="13.5703125" style="20" customWidth="1"/>
    <col min="8757" max="8757" width="2.42578125" style="20" customWidth="1"/>
    <col min="8758" max="8758" width="5" style="20" customWidth="1"/>
    <col min="8759" max="8759" width="7.28515625" style="20" customWidth="1"/>
    <col min="8760" max="8760" width="10.85546875" style="20" customWidth="1"/>
    <col min="8761" max="8761" width="8.140625" style="20" customWidth="1"/>
    <col min="8762" max="8960" width="12.7109375" style="20"/>
    <col min="8961" max="8961" width="4.140625" style="20" customWidth="1"/>
    <col min="8962" max="8962" width="1" style="20" customWidth="1"/>
    <col min="8963" max="8963" width="8.85546875" style="20" customWidth="1"/>
    <col min="8964" max="8964" width="2" style="20" customWidth="1"/>
    <col min="8965" max="8965" width="12.5703125" style="20" customWidth="1"/>
    <col min="8966" max="8966" width="1" style="20" customWidth="1"/>
    <col min="8967" max="8967" width="14" style="20" customWidth="1"/>
    <col min="8968" max="8968" width="1.5703125" style="20" customWidth="1"/>
    <col min="8969" max="8969" width="9.140625" style="20" customWidth="1"/>
    <col min="8970" max="8970" width="1.5703125" style="20" customWidth="1"/>
    <col min="8971" max="8971" width="7.28515625" style="20" customWidth="1"/>
    <col min="8972" max="8972" width="1.5703125" style="20" customWidth="1"/>
    <col min="8973" max="8973" width="13.85546875" style="20" bestFit="1" customWidth="1"/>
    <col min="8974" max="8974" width="1.5703125" style="20" customWidth="1"/>
    <col min="8975" max="8975" width="9" style="20" customWidth="1"/>
    <col min="8976" max="8976" width="1.5703125" style="20" customWidth="1"/>
    <col min="8977" max="8977" width="7.140625" style="20" customWidth="1"/>
    <col min="8978" max="8978" width="1.5703125" style="20" customWidth="1"/>
    <col min="8979" max="8979" width="12.85546875" style="20" customWidth="1"/>
    <col min="8980" max="8980" width="1.5703125" style="20" customWidth="1"/>
    <col min="8981" max="8981" width="7.42578125" style="20" customWidth="1"/>
    <col min="8982" max="8982" width="1.5703125" style="20" customWidth="1"/>
    <col min="8983" max="8983" width="6.7109375" style="20" customWidth="1"/>
    <col min="8984" max="8984" width="1.5703125" style="20" customWidth="1"/>
    <col min="8985" max="8985" width="11.42578125" style="20" customWidth="1"/>
    <col min="8986" max="8986" width="1.5703125" style="20" customWidth="1"/>
    <col min="8987" max="8987" width="7" style="20" customWidth="1"/>
    <col min="8988" max="8988" width="1.5703125" style="20" customWidth="1"/>
    <col min="8989" max="8989" width="7.140625" style="20" customWidth="1"/>
    <col min="8990" max="8990" width="1.5703125" style="20" customWidth="1"/>
    <col min="8991" max="8991" width="14" style="20" customWidth="1"/>
    <col min="8992" max="8993" width="1.5703125" style="20" customWidth="1"/>
    <col min="8994" max="8994" width="15.28515625" style="20" customWidth="1"/>
    <col min="8995" max="8995" width="2.42578125" style="20" customWidth="1"/>
    <col min="8996" max="8996" width="15.28515625" style="20" customWidth="1"/>
    <col min="8997" max="8997" width="2.42578125" style="20" customWidth="1"/>
    <col min="8998" max="8998" width="16.140625" style="20" customWidth="1"/>
    <col min="8999" max="8999" width="3.28515625" style="20" customWidth="1"/>
    <col min="9000" max="9000" width="16.140625" style="20" customWidth="1"/>
    <col min="9001" max="9001" width="1.5703125" style="20" customWidth="1"/>
    <col min="9002" max="9002" width="9.28515625" style="20" customWidth="1"/>
    <col min="9003" max="9003" width="1.5703125" style="20" customWidth="1"/>
    <col min="9004" max="9004" width="9.28515625" style="20" customWidth="1"/>
    <col min="9005" max="9005" width="3.28515625" style="20" customWidth="1"/>
    <col min="9006" max="9006" width="15.28515625" style="20" customWidth="1"/>
    <col min="9007" max="9007" width="1.5703125" style="20" customWidth="1"/>
    <col min="9008" max="9008" width="13.5703125" style="20" customWidth="1"/>
    <col min="9009" max="9009" width="1.5703125" style="20" customWidth="1"/>
    <col min="9010" max="9010" width="0" style="20" hidden="1" customWidth="1"/>
    <col min="9011" max="9011" width="1.5703125" style="20" customWidth="1"/>
    <col min="9012" max="9012" width="13.5703125" style="20" customWidth="1"/>
    <col min="9013" max="9013" width="2.42578125" style="20" customWidth="1"/>
    <col min="9014" max="9014" width="5" style="20" customWidth="1"/>
    <col min="9015" max="9015" width="7.28515625" style="20" customWidth="1"/>
    <col min="9016" max="9016" width="10.85546875" style="20" customWidth="1"/>
    <col min="9017" max="9017" width="8.140625" style="20" customWidth="1"/>
    <col min="9018" max="9216" width="12.7109375" style="20"/>
    <col min="9217" max="9217" width="4.140625" style="20" customWidth="1"/>
    <col min="9218" max="9218" width="1" style="20" customWidth="1"/>
    <col min="9219" max="9219" width="8.85546875" style="20" customWidth="1"/>
    <col min="9220" max="9220" width="2" style="20" customWidth="1"/>
    <col min="9221" max="9221" width="12.5703125" style="20" customWidth="1"/>
    <col min="9222" max="9222" width="1" style="20" customWidth="1"/>
    <col min="9223" max="9223" width="14" style="20" customWidth="1"/>
    <col min="9224" max="9224" width="1.5703125" style="20" customWidth="1"/>
    <col min="9225" max="9225" width="9.140625" style="20" customWidth="1"/>
    <col min="9226" max="9226" width="1.5703125" style="20" customWidth="1"/>
    <col min="9227" max="9227" width="7.28515625" style="20" customWidth="1"/>
    <col min="9228" max="9228" width="1.5703125" style="20" customWidth="1"/>
    <col min="9229" max="9229" width="13.85546875" style="20" bestFit="1" customWidth="1"/>
    <col min="9230" max="9230" width="1.5703125" style="20" customWidth="1"/>
    <col min="9231" max="9231" width="9" style="20" customWidth="1"/>
    <col min="9232" max="9232" width="1.5703125" style="20" customWidth="1"/>
    <col min="9233" max="9233" width="7.140625" style="20" customWidth="1"/>
    <col min="9234" max="9234" width="1.5703125" style="20" customWidth="1"/>
    <col min="9235" max="9235" width="12.85546875" style="20" customWidth="1"/>
    <col min="9236" max="9236" width="1.5703125" style="20" customWidth="1"/>
    <col min="9237" max="9237" width="7.42578125" style="20" customWidth="1"/>
    <col min="9238" max="9238" width="1.5703125" style="20" customWidth="1"/>
    <col min="9239" max="9239" width="6.7109375" style="20" customWidth="1"/>
    <col min="9240" max="9240" width="1.5703125" style="20" customWidth="1"/>
    <col min="9241" max="9241" width="11.42578125" style="20" customWidth="1"/>
    <col min="9242" max="9242" width="1.5703125" style="20" customWidth="1"/>
    <col min="9243" max="9243" width="7" style="20" customWidth="1"/>
    <col min="9244" max="9244" width="1.5703125" style="20" customWidth="1"/>
    <col min="9245" max="9245" width="7.140625" style="20" customWidth="1"/>
    <col min="9246" max="9246" width="1.5703125" style="20" customWidth="1"/>
    <col min="9247" max="9247" width="14" style="20" customWidth="1"/>
    <col min="9248" max="9249" width="1.5703125" style="20" customWidth="1"/>
    <col min="9250" max="9250" width="15.28515625" style="20" customWidth="1"/>
    <col min="9251" max="9251" width="2.42578125" style="20" customWidth="1"/>
    <col min="9252" max="9252" width="15.28515625" style="20" customWidth="1"/>
    <col min="9253" max="9253" width="2.42578125" style="20" customWidth="1"/>
    <col min="9254" max="9254" width="16.140625" style="20" customWidth="1"/>
    <col min="9255" max="9255" width="3.28515625" style="20" customWidth="1"/>
    <col min="9256" max="9256" width="16.140625" style="20" customWidth="1"/>
    <col min="9257" max="9257" width="1.5703125" style="20" customWidth="1"/>
    <col min="9258" max="9258" width="9.28515625" style="20" customWidth="1"/>
    <col min="9259" max="9259" width="1.5703125" style="20" customWidth="1"/>
    <col min="9260" max="9260" width="9.28515625" style="20" customWidth="1"/>
    <col min="9261" max="9261" width="3.28515625" style="20" customWidth="1"/>
    <col min="9262" max="9262" width="15.28515625" style="20" customWidth="1"/>
    <col min="9263" max="9263" width="1.5703125" style="20" customWidth="1"/>
    <col min="9264" max="9264" width="13.5703125" style="20" customWidth="1"/>
    <col min="9265" max="9265" width="1.5703125" style="20" customWidth="1"/>
    <col min="9266" max="9266" width="0" style="20" hidden="1" customWidth="1"/>
    <col min="9267" max="9267" width="1.5703125" style="20" customWidth="1"/>
    <col min="9268" max="9268" width="13.5703125" style="20" customWidth="1"/>
    <col min="9269" max="9269" width="2.42578125" style="20" customWidth="1"/>
    <col min="9270" max="9270" width="5" style="20" customWidth="1"/>
    <col min="9271" max="9271" width="7.28515625" style="20" customWidth="1"/>
    <col min="9272" max="9272" width="10.85546875" style="20" customWidth="1"/>
    <col min="9273" max="9273" width="8.140625" style="20" customWidth="1"/>
    <col min="9274" max="9472" width="12.7109375" style="20"/>
    <col min="9473" max="9473" width="4.140625" style="20" customWidth="1"/>
    <col min="9474" max="9474" width="1" style="20" customWidth="1"/>
    <col min="9475" max="9475" width="8.85546875" style="20" customWidth="1"/>
    <col min="9476" max="9476" width="2" style="20" customWidth="1"/>
    <col min="9477" max="9477" width="12.5703125" style="20" customWidth="1"/>
    <col min="9478" max="9478" width="1" style="20" customWidth="1"/>
    <col min="9479" max="9479" width="14" style="20" customWidth="1"/>
    <col min="9480" max="9480" width="1.5703125" style="20" customWidth="1"/>
    <col min="9481" max="9481" width="9.140625" style="20" customWidth="1"/>
    <col min="9482" max="9482" width="1.5703125" style="20" customWidth="1"/>
    <col min="9483" max="9483" width="7.28515625" style="20" customWidth="1"/>
    <col min="9484" max="9484" width="1.5703125" style="20" customWidth="1"/>
    <col min="9485" max="9485" width="13.85546875" style="20" bestFit="1" customWidth="1"/>
    <col min="9486" max="9486" width="1.5703125" style="20" customWidth="1"/>
    <col min="9487" max="9487" width="9" style="20" customWidth="1"/>
    <col min="9488" max="9488" width="1.5703125" style="20" customWidth="1"/>
    <col min="9489" max="9489" width="7.140625" style="20" customWidth="1"/>
    <col min="9490" max="9490" width="1.5703125" style="20" customWidth="1"/>
    <col min="9491" max="9491" width="12.85546875" style="20" customWidth="1"/>
    <col min="9492" max="9492" width="1.5703125" style="20" customWidth="1"/>
    <col min="9493" max="9493" width="7.42578125" style="20" customWidth="1"/>
    <col min="9494" max="9494" width="1.5703125" style="20" customWidth="1"/>
    <col min="9495" max="9495" width="6.7109375" style="20" customWidth="1"/>
    <col min="9496" max="9496" width="1.5703125" style="20" customWidth="1"/>
    <col min="9497" max="9497" width="11.42578125" style="20" customWidth="1"/>
    <col min="9498" max="9498" width="1.5703125" style="20" customWidth="1"/>
    <col min="9499" max="9499" width="7" style="20" customWidth="1"/>
    <col min="9500" max="9500" width="1.5703125" style="20" customWidth="1"/>
    <col min="9501" max="9501" width="7.140625" style="20" customWidth="1"/>
    <col min="9502" max="9502" width="1.5703125" style="20" customWidth="1"/>
    <col min="9503" max="9503" width="14" style="20" customWidth="1"/>
    <col min="9504" max="9505" width="1.5703125" style="20" customWidth="1"/>
    <col min="9506" max="9506" width="15.28515625" style="20" customWidth="1"/>
    <col min="9507" max="9507" width="2.42578125" style="20" customWidth="1"/>
    <col min="9508" max="9508" width="15.28515625" style="20" customWidth="1"/>
    <col min="9509" max="9509" width="2.42578125" style="20" customWidth="1"/>
    <col min="9510" max="9510" width="16.140625" style="20" customWidth="1"/>
    <col min="9511" max="9511" width="3.28515625" style="20" customWidth="1"/>
    <col min="9512" max="9512" width="16.140625" style="20" customWidth="1"/>
    <col min="9513" max="9513" width="1.5703125" style="20" customWidth="1"/>
    <col min="9514" max="9514" width="9.28515625" style="20" customWidth="1"/>
    <col min="9515" max="9515" width="1.5703125" style="20" customWidth="1"/>
    <col min="9516" max="9516" width="9.28515625" style="20" customWidth="1"/>
    <col min="9517" max="9517" width="3.28515625" style="20" customWidth="1"/>
    <col min="9518" max="9518" width="15.28515625" style="20" customWidth="1"/>
    <col min="9519" max="9519" width="1.5703125" style="20" customWidth="1"/>
    <col min="9520" max="9520" width="13.5703125" style="20" customWidth="1"/>
    <col min="9521" max="9521" width="1.5703125" style="20" customWidth="1"/>
    <col min="9522" max="9522" width="0" style="20" hidden="1" customWidth="1"/>
    <col min="9523" max="9523" width="1.5703125" style="20" customWidth="1"/>
    <col min="9524" max="9524" width="13.5703125" style="20" customWidth="1"/>
    <col min="9525" max="9525" width="2.42578125" style="20" customWidth="1"/>
    <col min="9526" max="9526" width="5" style="20" customWidth="1"/>
    <col min="9527" max="9527" width="7.28515625" style="20" customWidth="1"/>
    <col min="9528" max="9528" width="10.85546875" style="20" customWidth="1"/>
    <col min="9529" max="9529" width="8.140625" style="20" customWidth="1"/>
    <col min="9530" max="9728" width="12.7109375" style="20"/>
    <col min="9729" max="9729" width="4.140625" style="20" customWidth="1"/>
    <col min="9730" max="9730" width="1" style="20" customWidth="1"/>
    <col min="9731" max="9731" width="8.85546875" style="20" customWidth="1"/>
    <col min="9732" max="9732" width="2" style="20" customWidth="1"/>
    <col min="9733" max="9733" width="12.5703125" style="20" customWidth="1"/>
    <col min="9734" max="9734" width="1" style="20" customWidth="1"/>
    <col min="9735" max="9735" width="14" style="20" customWidth="1"/>
    <col min="9736" max="9736" width="1.5703125" style="20" customWidth="1"/>
    <col min="9737" max="9737" width="9.140625" style="20" customWidth="1"/>
    <col min="9738" max="9738" width="1.5703125" style="20" customWidth="1"/>
    <col min="9739" max="9739" width="7.28515625" style="20" customWidth="1"/>
    <col min="9740" max="9740" width="1.5703125" style="20" customWidth="1"/>
    <col min="9741" max="9741" width="13.85546875" style="20" bestFit="1" customWidth="1"/>
    <col min="9742" max="9742" width="1.5703125" style="20" customWidth="1"/>
    <col min="9743" max="9743" width="9" style="20" customWidth="1"/>
    <col min="9744" max="9744" width="1.5703125" style="20" customWidth="1"/>
    <col min="9745" max="9745" width="7.140625" style="20" customWidth="1"/>
    <col min="9746" max="9746" width="1.5703125" style="20" customWidth="1"/>
    <col min="9747" max="9747" width="12.85546875" style="20" customWidth="1"/>
    <col min="9748" max="9748" width="1.5703125" style="20" customWidth="1"/>
    <col min="9749" max="9749" width="7.42578125" style="20" customWidth="1"/>
    <col min="9750" max="9750" width="1.5703125" style="20" customWidth="1"/>
    <col min="9751" max="9751" width="6.7109375" style="20" customWidth="1"/>
    <col min="9752" max="9752" width="1.5703125" style="20" customWidth="1"/>
    <col min="9753" max="9753" width="11.42578125" style="20" customWidth="1"/>
    <col min="9754" max="9754" width="1.5703125" style="20" customWidth="1"/>
    <col min="9755" max="9755" width="7" style="20" customWidth="1"/>
    <col min="9756" max="9756" width="1.5703125" style="20" customWidth="1"/>
    <col min="9757" max="9757" width="7.140625" style="20" customWidth="1"/>
    <col min="9758" max="9758" width="1.5703125" style="20" customWidth="1"/>
    <col min="9759" max="9759" width="14" style="20" customWidth="1"/>
    <col min="9760" max="9761" width="1.5703125" style="20" customWidth="1"/>
    <col min="9762" max="9762" width="15.28515625" style="20" customWidth="1"/>
    <col min="9763" max="9763" width="2.42578125" style="20" customWidth="1"/>
    <col min="9764" max="9764" width="15.28515625" style="20" customWidth="1"/>
    <col min="9765" max="9765" width="2.42578125" style="20" customWidth="1"/>
    <col min="9766" max="9766" width="16.140625" style="20" customWidth="1"/>
    <col min="9767" max="9767" width="3.28515625" style="20" customWidth="1"/>
    <col min="9768" max="9768" width="16.140625" style="20" customWidth="1"/>
    <col min="9769" max="9769" width="1.5703125" style="20" customWidth="1"/>
    <col min="9770" max="9770" width="9.28515625" style="20" customWidth="1"/>
    <col min="9771" max="9771" width="1.5703125" style="20" customWidth="1"/>
    <col min="9772" max="9772" width="9.28515625" style="20" customWidth="1"/>
    <col min="9773" max="9773" width="3.28515625" style="20" customWidth="1"/>
    <col min="9774" max="9774" width="15.28515625" style="20" customWidth="1"/>
    <col min="9775" max="9775" width="1.5703125" style="20" customWidth="1"/>
    <col min="9776" max="9776" width="13.5703125" style="20" customWidth="1"/>
    <col min="9777" max="9777" width="1.5703125" style="20" customWidth="1"/>
    <col min="9778" max="9778" width="0" style="20" hidden="1" customWidth="1"/>
    <col min="9779" max="9779" width="1.5703125" style="20" customWidth="1"/>
    <col min="9780" max="9780" width="13.5703125" style="20" customWidth="1"/>
    <col min="9781" max="9781" width="2.42578125" style="20" customWidth="1"/>
    <col min="9782" max="9782" width="5" style="20" customWidth="1"/>
    <col min="9783" max="9783" width="7.28515625" style="20" customWidth="1"/>
    <col min="9784" max="9784" width="10.85546875" style="20" customWidth="1"/>
    <col min="9785" max="9785" width="8.140625" style="20" customWidth="1"/>
    <col min="9786" max="9984" width="12.7109375" style="20"/>
    <col min="9985" max="9985" width="4.140625" style="20" customWidth="1"/>
    <col min="9986" max="9986" width="1" style="20" customWidth="1"/>
    <col min="9987" max="9987" width="8.85546875" style="20" customWidth="1"/>
    <col min="9988" max="9988" width="2" style="20" customWidth="1"/>
    <col min="9989" max="9989" width="12.5703125" style="20" customWidth="1"/>
    <col min="9990" max="9990" width="1" style="20" customWidth="1"/>
    <col min="9991" max="9991" width="14" style="20" customWidth="1"/>
    <col min="9992" max="9992" width="1.5703125" style="20" customWidth="1"/>
    <col min="9993" max="9993" width="9.140625" style="20" customWidth="1"/>
    <col min="9994" max="9994" width="1.5703125" style="20" customWidth="1"/>
    <col min="9995" max="9995" width="7.28515625" style="20" customWidth="1"/>
    <col min="9996" max="9996" width="1.5703125" style="20" customWidth="1"/>
    <col min="9997" max="9997" width="13.85546875" style="20" bestFit="1" customWidth="1"/>
    <col min="9998" max="9998" width="1.5703125" style="20" customWidth="1"/>
    <col min="9999" max="9999" width="9" style="20" customWidth="1"/>
    <col min="10000" max="10000" width="1.5703125" style="20" customWidth="1"/>
    <col min="10001" max="10001" width="7.140625" style="20" customWidth="1"/>
    <col min="10002" max="10002" width="1.5703125" style="20" customWidth="1"/>
    <col min="10003" max="10003" width="12.85546875" style="20" customWidth="1"/>
    <col min="10004" max="10004" width="1.5703125" style="20" customWidth="1"/>
    <col min="10005" max="10005" width="7.42578125" style="20" customWidth="1"/>
    <col min="10006" max="10006" width="1.5703125" style="20" customWidth="1"/>
    <col min="10007" max="10007" width="6.7109375" style="20" customWidth="1"/>
    <col min="10008" max="10008" width="1.5703125" style="20" customWidth="1"/>
    <col min="10009" max="10009" width="11.42578125" style="20" customWidth="1"/>
    <col min="10010" max="10010" width="1.5703125" style="20" customWidth="1"/>
    <col min="10011" max="10011" width="7" style="20" customWidth="1"/>
    <col min="10012" max="10012" width="1.5703125" style="20" customWidth="1"/>
    <col min="10013" max="10013" width="7.140625" style="20" customWidth="1"/>
    <col min="10014" max="10014" width="1.5703125" style="20" customWidth="1"/>
    <col min="10015" max="10015" width="14" style="20" customWidth="1"/>
    <col min="10016" max="10017" width="1.5703125" style="20" customWidth="1"/>
    <col min="10018" max="10018" width="15.28515625" style="20" customWidth="1"/>
    <col min="10019" max="10019" width="2.42578125" style="20" customWidth="1"/>
    <col min="10020" max="10020" width="15.28515625" style="20" customWidth="1"/>
    <col min="10021" max="10021" width="2.42578125" style="20" customWidth="1"/>
    <col min="10022" max="10022" width="16.140625" style="20" customWidth="1"/>
    <col min="10023" max="10023" width="3.28515625" style="20" customWidth="1"/>
    <col min="10024" max="10024" width="16.140625" style="20" customWidth="1"/>
    <col min="10025" max="10025" width="1.5703125" style="20" customWidth="1"/>
    <col min="10026" max="10026" width="9.28515625" style="20" customWidth="1"/>
    <col min="10027" max="10027" width="1.5703125" style="20" customWidth="1"/>
    <col min="10028" max="10028" width="9.28515625" style="20" customWidth="1"/>
    <col min="10029" max="10029" width="3.28515625" style="20" customWidth="1"/>
    <col min="10030" max="10030" width="15.28515625" style="20" customWidth="1"/>
    <col min="10031" max="10031" width="1.5703125" style="20" customWidth="1"/>
    <col min="10032" max="10032" width="13.5703125" style="20" customWidth="1"/>
    <col min="10033" max="10033" width="1.5703125" style="20" customWidth="1"/>
    <col min="10034" max="10034" width="0" style="20" hidden="1" customWidth="1"/>
    <col min="10035" max="10035" width="1.5703125" style="20" customWidth="1"/>
    <col min="10036" max="10036" width="13.5703125" style="20" customWidth="1"/>
    <col min="10037" max="10037" width="2.42578125" style="20" customWidth="1"/>
    <col min="10038" max="10038" width="5" style="20" customWidth="1"/>
    <col min="10039" max="10039" width="7.28515625" style="20" customWidth="1"/>
    <col min="10040" max="10040" width="10.85546875" style="20" customWidth="1"/>
    <col min="10041" max="10041" width="8.140625" style="20" customWidth="1"/>
    <col min="10042" max="10240" width="12.7109375" style="20"/>
    <col min="10241" max="10241" width="4.140625" style="20" customWidth="1"/>
    <col min="10242" max="10242" width="1" style="20" customWidth="1"/>
    <col min="10243" max="10243" width="8.85546875" style="20" customWidth="1"/>
    <col min="10244" max="10244" width="2" style="20" customWidth="1"/>
    <col min="10245" max="10245" width="12.5703125" style="20" customWidth="1"/>
    <col min="10246" max="10246" width="1" style="20" customWidth="1"/>
    <col min="10247" max="10247" width="14" style="20" customWidth="1"/>
    <col min="10248" max="10248" width="1.5703125" style="20" customWidth="1"/>
    <col min="10249" max="10249" width="9.140625" style="20" customWidth="1"/>
    <col min="10250" max="10250" width="1.5703125" style="20" customWidth="1"/>
    <col min="10251" max="10251" width="7.28515625" style="20" customWidth="1"/>
    <col min="10252" max="10252" width="1.5703125" style="20" customWidth="1"/>
    <col min="10253" max="10253" width="13.85546875" style="20" bestFit="1" customWidth="1"/>
    <col min="10254" max="10254" width="1.5703125" style="20" customWidth="1"/>
    <col min="10255" max="10255" width="9" style="20" customWidth="1"/>
    <col min="10256" max="10256" width="1.5703125" style="20" customWidth="1"/>
    <col min="10257" max="10257" width="7.140625" style="20" customWidth="1"/>
    <col min="10258" max="10258" width="1.5703125" style="20" customWidth="1"/>
    <col min="10259" max="10259" width="12.85546875" style="20" customWidth="1"/>
    <col min="10260" max="10260" width="1.5703125" style="20" customWidth="1"/>
    <col min="10261" max="10261" width="7.42578125" style="20" customWidth="1"/>
    <col min="10262" max="10262" width="1.5703125" style="20" customWidth="1"/>
    <col min="10263" max="10263" width="6.7109375" style="20" customWidth="1"/>
    <col min="10264" max="10264" width="1.5703125" style="20" customWidth="1"/>
    <col min="10265" max="10265" width="11.42578125" style="20" customWidth="1"/>
    <col min="10266" max="10266" width="1.5703125" style="20" customWidth="1"/>
    <col min="10267" max="10267" width="7" style="20" customWidth="1"/>
    <col min="10268" max="10268" width="1.5703125" style="20" customWidth="1"/>
    <col min="10269" max="10269" width="7.140625" style="20" customWidth="1"/>
    <col min="10270" max="10270" width="1.5703125" style="20" customWidth="1"/>
    <col min="10271" max="10271" width="14" style="20" customWidth="1"/>
    <col min="10272" max="10273" width="1.5703125" style="20" customWidth="1"/>
    <col min="10274" max="10274" width="15.28515625" style="20" customWidth="1"/>
    <col min="10275" max="10275" width="2.42578125" style="20" customWidth="1"/>
    <col min="10276" max="10276" width="15.28515625" style="20" customWidth="1"/>
    <col min="10277" max="10277" width="2.42578125" style="20" customWidth="1"/>
    <col min="10278" max="10278" width="16.140625" style="20" customWidth="1"/>
    <col min="10279" max="10279" width="3.28515625" style="20" customWidth="1"/>
    <col min="10280" max="10280" width="16.140625" style="20" customWidth="1"/>
    <col min="10281" max="10281" width="1.5703125" style="20" customWidth="1"/>
    <col min="10282" max="10282" width="9.28515625" style="20" customWidth="1"/>
    <col min="10283" max="10283" width="1.5703125" style="20" customWidth="1"/>
    <col min="10284" max="10284" width="9.28515625" style="20" customWidth="1"/>
    <col min="10285" max="10285" width="3.28515625" style="20" customWidth="1"/>
    <col min="10286" max="10286" width="15.28515625" style="20" customWidth="1"/>
    <col min="10287" max="10287" width="1.5703125" style="20" customWidth="1"/>
    <col min="10288" max="10288" width="13.5703125" style="20" customWidth="1"/>
    <col min="10289" max="10289" width="1.5703125" style="20" customWidth="1"/>
    <col min="10290" max="10290" width="0" style="20" hidden="1" customWidth="1"/>
    <col min="10291" max="10291" width="1.5703125" style="20" customWidth="1"/>
    <col min="10292" max="10292" width="13.5703125" style="20" customWidth="1"/>
    <col min="10293" max="10293" width="2.42578125" style="20" customWidth="1"/>
    <col min="10294" max="10294" width="5" style="20" customWidth="1"/>
    <col min="10295" max="10295" width="7.28515625" style="20" customWidth="1"/>
    <col min="10296" max="10296" width="10.85546875" style="20" customWidth="1"/>
    <col min="10297" max="10297" width="8.140625" style="20" customWidth="1"/>
    <col min="10298" max="10496" width="12.7109375" style="20"/>
    <col min="10497" max="10497" width="4.140625" style="20" customWidth="1"/>
    <col min="10498" max="10498" width="1" style="20" customWidth="1"/>
    <col min="10499" max="10499" width="8.85546875" style="20" customWidth="1"/>
    <col min="10500" max="10500" width="2" style="20" customWidth="1"/>
    <col min="10501" max="10501" width="12.5703125" style="20" customWidth="1"/>
    <col min="10502" max="10502" width="1" style="20" customWidth="1"/>
    <col min="10503" max="10503" width="14" style="20" customWidth="1"/>
    <col min="10504" max="10504" width="1.5703125" style="20" customWidth="1"/>
    <col min="10505" max="10505" width="9.140625" style="20" customWidth="1"/>
    <col min="10506" max="10506" width="1.5703125" style="20" customWidth="1"/>
    <col min="10507" max="10507" width="7.28515625" style="20" customWidth="1"/>
    <col min="10508" max="10508" width="1.5703125" style="20" customWidth="1"/>
    <col min="10509" max="10509" width="13.85546875" style="20" bestFit="1" customWidth="1"/>
    <col min="10510" max="10510" width="1.5703125" style="20" customWidth="1"/>
    <col min="10511" max="10511" width="9" style="20" customWidth="1"/>
    <col min="10512" max="10512" width="1.5703125" style="20" customWidth="1"/>
    <col min="10513" max="10513" width="7.140625" style="20" customWidth="1"/>
    <col min="10514" max="10514" width="1.5703125" style="20" customWidth="1"/>
    <col min="10515" max="10515" width="12.85546875" style="20" customWidth="1"/>
    <col min="10516" max="10516" width="1.5703125" style="20" customWidth="1"/>
    <col min="10517" max="10517" width="7.42578125" style="20" customWidth="1"/>
    <col min="10518" max="10518" width="1.5703125" style="20" customWidth="1"/>
    <col min="10519" max="10519" width="6.7109375" style="20" customWidth="1"/>
    <col min="10520" max="10520" width="1.5703125" style="20" customWidth="1"/>
    <col min="10521" max="10521" width="11.42578125" style="20" customWidth="1"/>
    <col min="10522" max="10522" width="1.5703125" style="20" customWidth="1"/>
    <col min="10523" max="10523" width="7" style="20" customWidth="1"/>
    <col min="10524" max="10524" width="1.5703125" style="20" customWidth="1"/>
    <col min="10525" max="10525" width="7.140625" style="20" customWidth="1"/>
    <col min="10526" max="10526" width="1.5703125" style="20" customWidth="1"/>
    <col min="10527" max="10527" width="14" style="20" customWidth="1"/>
    <col min="10528" max="10529" width="1.5703125" style="20" customWidth="1"/>
    <col min="10530" max="10530" width="15.28515625" style="20" customWidth="1"/>
    <col min="10531" max="10531" width="2.42578125" style="20" customWidth="1"/>
    <col min="10532" max="10532" width="15.28515625" style="20" customWidth="1"/>
    <col min="10533" max="10533" width="2.42578125" style="20" customWidth="1"/>
    <col min="10534" max="10534" width="16.140625" style="20" customWidth="1"/>
    <col min="10535" max="10535" width="3.28515625" style="20" customWidth="1"/>
    <col min="10536" max="10536" width="16.140625" style="20" customWidth="1"/>
    <col min="10537" max="10537" width="1.5703125" style="20" customWidth="1"/>
    <col min="10538" max="10538" width="9.28515625" style="20" customWidth="1"/>
    <col min="10539" max="10539" width="1.5703125" style="20" customWidth="1"/>
    <col min="10540" max="10540" width="9.28515625" style="20" customWidth="1"/>
    <col min="10541" max="10541" width="3.28515625" style="20" customWidth="1"/>
    <col min="10542" max="10542" width="15.28515625" style="20" customWidth="1"/>
    <col min="10543" max="10543" width="1.5703125" style="20" customWidth="1"/>
    <col min="10544" max="10544" width="13.5703125" style="20" customWidth="1"/>
    <col min="10545" max="10545" width="1.5703125" style="20" customWidth="1"/>
    <col min="10546" max="10546" width="0" style="20" hidden="1" customWidth="1"/>
    <col min="10547" max="10547" width="1.5703125" style="20" customWidth="1"/>
    <col min="10548" max="10548" width="13.5703125" style="20" customWidth="1"/>
    <col min="10549" max="10549" width="2.42578125" style="20" customWidth="1"/>
    <col min="10550" max="10550" width="5" style="20" customWidth="1"/>
    <col min="10551" max="10551" width="7.28515625" style="20" customWidth="1"/>
    <col min="10552" max="10552" width="10.85546875" style="20" customWidth="1"/>
    <col min="10553" max="10553" width="8.140625" style="20" customWidth="1"/>
    <col min="10554" max="10752" width="12.7109375" style="20"/>
    <col min="10753" max="10753" width="4.140625" style="20" customWidth="1"/>
    <col min="10754" max="10754" width="1" style="20" customWidth="1"/>
    <col min="10755" max="10755" width="8.85546875" style="20" customWidth="1"/>
    <col min="10756" max="10756" width="2" style="20" customWidth="1"/>
    <col min="10757" max="10757" width="12.5703125" style="20" customWidth="1"/>
    <col min="10758" max="10758" width="1" style="20" customWidth="1"/>
    <col min="10759" max="10759" width="14" style="20" customWidth="1"/>
    <col min="10760" max="10760" width="1.5703125" style="20" customWidth="1"/>
    <col min="10761" max="10761" width="9.140625" style="20" customWidth="1"/>
    <col min="10762" max="10762" width="1.5703125" style="20" customWidth="1"/>
    <col min="10763" max="10763" width="7.28515625" style="20" customWidth="1"/>
    <col min="10764" max="10764" width="1.5703125" style="20" customWidth="1"/>
    <col min="10765" max="10765" width="13.85546875" style="20" bestFit="1" customWidth="1"/>
    <col min="10766" max="10766" width="1.5703125" style="20" customWidth="1"/>
    <col min="10767" max="10767" width="9" style="20" customWidth="1"/>
    <col min="10768" max="10768" width="1.5703125" style="20" customWidth="1"/>
    <col min="10769" max="10769" width="7.140625" style="20" customWidth="1"/>
    <col min="10770" max="10770" width="1.5703125" style="20" customWidth="1"/>
    <col min="10771" max="10771" width="12.85546875" style="20" customWidth="1"/>
    <col min="10772" max="10772" width="1.5703125" style="20" customWidth="1"/>
    <col min="10773" max="10773" width="7.42578125" style="20" customWidth="1"/>
    <col min="10774" max="10774" width="1.5703125" style="20" customWidth="1"/>
    <col min="10775" max="10775" width="6.7109375" style="20" customWidth="1"/>
    <col min="10776" max="10776" width="1.5703125" style="20" customWidth="1"/>
    <col min="10777" max="10777" width="11.42578125" style="20" customWidth="1"/>
    <col min="10778" max="10778" width="1.5703125" style="20" customWidth="1"/>
    <col min="10779" max="10779" width="7" style="20" customWidth="1"/>
    <col min="10780" max="10780" width="1.5703125" style="20" customWidth="1"/>
    <col min="10781" max="10781" width="7.140625" style="20" customWidth="1"/>
    <col min="10782" max="10782" width="1.5703125" style="20" customWidth="1"/>
    <col min="10783" max="10783" width="14" style="20" customWidth="1"/>
    <col min="10784" max="10785" width="1.5703125" style="20" customWidth="1"/>
    <col min="10786" max="10786" width="15.28515625" style="20" customWidth="1"/>
    <col min="10787" max="10787" width="2.42578125" style="20" customWidth="1"/>
    <col min="10788" max="10788" width="15.28515625" style="20" customWidth="1"/>
    <col min="10789" max="10789" width="2.42578125" style="20" customWidth="1"/>
    <col min="10790" max="10790" width="16.140625" style="20" customWidth="1"/>
    <col min="10791" max="10791" width="3.28515625" style="20" customWidth="1"/>
    <col min="10792" max="10792" width="16.140625" style="20" customWidth="1"/>
    <col min="10793" max="10793" width="1.5703125" style="20" customWidth="1"/>
    <col min="10794" max="10794" width="9.28515625" style="20" customWidth="1"/>
    <col min="10795" max="10795" width="1.5703125" style="20" customWidth="1"/>
    <col min="10796" max="10796" width="9.28515625" style="20" customWidth="1"/>
    <col min="10797" max="10797" width="3.28515625" style="20" customWidth="1"/>
    <col min="10798" max="10798" width="15.28515625" style="20" customWidth="1"/>
    <col min="10799" max="10799" width="1.5703125" style="20" customWidth="1"/>
    <col min="10800" max="10800" width="13.5703125" style="20" customWidth="1"/>
    <col min="10801" max="10801" width="1.5703125" style="20" customWidth="1"/>
    <col min="10802" max="10802" width="0" style="20" hidden="1" customWidth="1"/>
    <col min="10803" max="10803" width="1.5703125" style="20" customWidth="1"/>
    <col min="10804" max="10804" width="13.5703125" style="20" customWidth="1"/>
    <col min="10805" max="10805" width="2.42578125" style="20" customWidth="1"/>
    <col min="10806" max="10806" width="5" style="20" customWidth="1"/>
    <col min="10807" max="10807" width="7.28515625" style="20" customWidth="1"/>
    <col min="10808" max="10808" width="10.85546875" style="20" customWidth="1"/>
    <col min="10809" max="10809" width="8.140625" style="20" customWidth="1"/>
    <col min="10810" max="11008" width="12.7109375" style="20"/>
    <col min="11009" max="11009" width="4.140625" style="20" customWidth="1"/>
    <col min="11010" max="11010" width="1" style="20" customWidth="1"/>
    <col min="11011" max="11011" width="8.85546875" style="20" customWidth="1"/>
    <col min="11012" max="11012" width="2" style="20" customWidth="1"/>
    <col min="11013" max="11013" width="12.5703125" style="20" customWidth="1"/>
    <col min="11014" max="11014" width="1" style="20" customWidth="1"/>
    <col min="11015" max="11015" width="14" style="20" customWidth="1"/>
    <col min="11016" max="11016" width="1.5703125" style="20" customWidth="1"/>
    <col min="11017" max="11017" width="9.140625" style="20" customWidth="1"/>
    <col min="11018" max="11018" width="1.5703125" style="20" customWidth="1"/>
    <col min="11019" max="11019" width="7.28515625" style="20" customWidth="1"/>
    <col min="11020" max="11020" width="1.5703125" style="20" customWidth="1"/>
    <col min="11021" max="11021" width="13.85546875" style="20" bestFit="1" customWidth="1"/>
    <col min="11022" max="11022" width="1.5703125" style="20" customWidth="1"/>
    <col min="11023" max="11023" width="9" style="20" customWidth="1"/>
    <col min="11024" max="11024" width="1.5703125" style="20" customWidth="1"/>
    <col min="11025" max="11025" width="7.140625" style="20" customWidth="1"/>
    <col min="11026" max="11026" width="1.5703125" style="20" customWidth="1"/>
    <col min="11027" max="11027" width="12.85546875" style="20" customWidth="1"/>
    <col min="11028" max="11028" width="1.5703125" style="20" customWidth="1"/>
    <col min="11029" max="11029" width="7.42578125" style="20" customWidth="1"/>
    <col min="11030" max="11030" width="1.5703125" style="20" customWidth="1"/>
    <col min="11031" max="11031" width="6.7109375" style="20" customWidth="1"/>
    <col min="11032" max="11032" width="1.5703125" style="20" customWidth="1"/>
    <col min="11033" max="11033" width="11.42578125" style="20" customWidth="1"/>
    <col min="11034" max="11034" width="1.5703125" style="20" customWidth="1"/>
    <col min="11035" max="11035" width="7" style="20" customWidth="1"/>
    <col min="11036" max="11036" width="1.5703125" style="20" customWidth="1"/>
    <col min="11037" max="11037" width="7.140625" style="20" customWidth="1"/>
    <col min="11038" max="11038" width="1.5703125" style="20" customWidth="1"/>
    <col min="11039" max="11039" width="14" style="20" customWidth="1"/>
    <col min="11040" max="11041" width="1.5703125" style="20" customWidth="1"/>
    <col min="11042" max="11042" width="15.28515625" style="20" customWidth="1"/>
    <col min="11043" max="11043" width="2.42578125" style="20" customWidth="1"/>
    <col min="11044" max="11044" width="15.28515625" style="20" customWidth="1"/>
    <col min="11045" max="11045" width="2.42578125" style="20" customWidth="1"/>
    <col min="11046" max="11046" width="16.140625" style="20" customWidth="1"/>
    <col min="11047" max="11047" width="3.28515625" style="20" customWidth="1"/>
    <col min="11048" max="11048" width="16.140625" style="20" customWidth="1"/>
    <col min="11049" max="11049" width="1.5703125" style="20" customWidth="1"/>
    <col min="11050" max="11050" width="9.28515625" style="20" customWidth="1"/>
    <col min="11051" max="11051" width="1.5703125" style="20" customWidth="1"/>
    <col min="11052" max="11052" width="9.28515625" style="20" customWidth="1"/>
    <col min="11053" max="11053" width="3.28515625" style="20" customWidth="1"/>
    <col min="11054" max="11054" width="15.28515625" style="20" customWidth="1"/>
    <col min="11055" max="11055" width="1.5703125" style="20" customWidth="1"/>
    <col min="11056" max="11056" width="13.5703125" style="20" customWidth="1"/>
    <col min="11057" max="11057" width="1.5703125" style="20" customWidth="1"/>
    <col min="11058" max="11058" width="0" style="20" hidden="1" customWidth="1"/>
    <col min="11059" max="11059" width="1.5703125" style="20" customWidth="1"/>
    <col min="11060" max="11060" width="13.5703125" style="20" customWidth="1"/>
    <col min="11061" max="11061" width="2.42578125" style="20" customWidth="1"/>
    <col min="11062" max="11062" width="5" style="20" customWidth="1"/>
    <col min="11063" max="11063" width="7.28515625" style="20" customWidth="1"/>
    <col min="11064" max="11064" width="10.85546875" style="20" customWidth="1"/>
    <col min="11065" max="11065" width="8.140625" style="20" customWidth="1"/>
    <col min="11066" max="11264" width="12.7109375" style="20"/>
    <col min="11265" max="11265" width="4.140625" style="20" customWidth="1"/>
    <col min="11266" max="11266" width="1" style="20" customWidth="1"/>
    <col min="11267" max="11267" width="8.85546875" style="20" customWidth="1"/>
    <col min="11268" max="11268" width="2" style="20" customWidth="1"/>
    <col min="11269" max="11269" width="12.5703125" style="20" customWidth="1"/>
    <col min="11270" max="11270" width="1" style="20" customWidth="1"/>
    <col min="11271" max="11271" width="14" style="20" customWidth="1"/>
    <col min="11272" max="11272" width="1.5703125" style="20" customWidth="1"/>
    <col min="11273" max="11273" width="9.140625" style="20" customWidth="1"/>
    <col min="11274" max="11274" width="1.5703125" style="20" customWidth="1"/>
    <col min="11275" max="11275" width="7.28515625" style="20" customWidth="1"/>
    <col min="11276" max="11276" width="1.5703125" style="20" customWidth="1"/>
    <col min="11277" max="11277" width="13.85546875" style="20" bestFit="1" customWidth="1"/>
    <col min="11278" max="11278" width="1.5703125" style="20" customWidth="1"/>
    <col min="11279" max="11279" width="9" style="20" customWidth="1"/>
    <col min="11280" max="11280" width="1.5703125" style="20" customWidth="1"/>
    <col min="11281" max="11281" width="7.140625" style="20" customWidth="1"/>
    <col min="11282" max="11282" width="1.5703125" style="20" customWidth="1"/>
    <col min="11283" max="11283" width="12.85546875" style="20" customWidth="1"/>
    <col min="11284" max="11284" width="1.5703125" style="20" customWidth="1"/>
    <col min="11285" max="11285" width="7.42578125" style="20" customWidth="1"/>
    <col min="11286" max="11286" width="1.5703125" style="20" customWidth="1"/>
    <col min="11287" max="11287" width="6.7109375" style="20" customWidth="1"/>
    <col min="11288" max="11288" width="1.5703125" style="20" customWidth="1"/>
    <col min="11289" max="11289" width="11.42578125" style="20" customWidth="1"/>
    <col min="11290" max="11290" width="1.5703125" style="20" customWidth="1"/>
    <col min="11291" max="11291" width="7" style="20" customWidth="1"/>
    <col min="11292" max="11292" width="1.5703125" style="20" customWidth="1"/>
    <col min="11293" max="11293" width="7.140625" style="20" customWidth="1"/>
    <col min="11294" max="11294" width="1.5703125" style="20" customWidth="1"/>
    <col min="11295" max="11295" width="14" style="20" customWidth="1"/>
    <col min="11296" max="11297" width="1.5703125" style="20" customWidth="1"/>
    <col min="11298" max="11298" width="15.28515625" style="20" customWidth="1"/>
    <col min="11299" max="11299" width="2.42578125" style="20" customWidth="1"/>
    <col min="11300" max="11300" width="15.28515625" style="20" customWidth="1"/>
    <col min="11301" max="11301" width="2.42578125" style="20" customWidth="1"/>
    <col min="11302" max="11302" width="16.140625" style="20" customWidth="1"/>
    <col min="11303" max="11303" width="3.28515625" style="20" customWidth="1"/>
    <col min="11304" max="11304" width="16.140625" style="20" customWidth="1"/>
    <col min="11305" max="11305" width="1.5703125" style="20" customWidth="1"/>
    <col min="11306" max="11306" width="9.28515625" style="20" customWidth="1"/>
    <col min="11307" max="11307" width="1.5703125" style="20" customWidth="1"/>
    <col min="11308" max="11308" width="9.28515625" style="20" customWidth="1"/>
    <col min="11309" max="11309" width="3.28515625" style="20" customWidth="1"/>
    <col min="11310" max="11310" width="15.28515625" style="20" customWidth="1"/>
    <col min="11311" max="11311" width="1.5703125" style="20" customWidth="1"/>
    <col min="11312" max="11312" width="13.5703125" style="20" customWidth="1"/>
    <col min="11313" max="11313" width="1.5703125" style="20" customWidth="1"/>
    <col min="11314" max="11314" width="0" style="20" hidden="1" customWidth="1"/>
    <col min="11315" max="11315" width="1.5703125" style="20" customWidth="1"/>
    <col min="11316" max="11316" width="13.5703125" style="20" customWidth="1"/>
    <col min="11317" max="11317" width="2.42578125" style="20" customWidth="1"/>
    <col min="11318" max="11318" width="5" style="20" customWidth="1"/>
    <col min="11319" max="11319" width="7.28515625" style="20" customWidth="1"/>
    <col min="11320" max="11320" width="10.85546875" style="20" customWidth="1"/>
    <col min="11321" max="11321" width="8.140625" style="20" customWidth="1"/>
    <col min="11322" max="11520" width="12.7109375" style="20"/>
    <col min="11521" max="11521" width="4.140625" style="20" customWidth="1"/>
    <col min="11522" max="11522" width="1" style="20" customWidth="1"/>
    <col min="11523" max="11523" width="8.85546875" style="20" customWidth="1"/>
    <col min="11524" max="11524" width="2" style="20" customWidth="1"/>
    <col min="11525" max="11525" width="12.5703125" style="20" customWidth="1"/>
    <col min="11526" max="11526" width="1" style="20" customWidth="1"/>
    <col min="11527" max="11527" width="14" style="20" customWidth="1"/>
    <col min="11528" max="11528" width="1.5703125" style="20" customWidth="1"/>
    <col min="11529" max="11529" width="9.140625" style="20" customWidth="1"/>
    <col min="11530" max="11530" width="1.5703125" style="20" customWidth="1"/>
    <col min="11531" max="11531" width="7.28515625" style="20" customWidth="1"/>
    <col min="11532" max="11532" width="1.5703125" style="20" customWidth="1"/>
    <col min="11533" max="11533" width="13.85546875" style="20" bestFit="1" customWidth="1"/>
    <col min="11534" max="11534" width="1.5703125" style="20" customWidth="1"/>
    <col min="11535" max="11535" width="9" style="20" customWidth="1"/>
    <col min="11536" max="11536" width="1.5703125" style="20" customWidth="1"/>
    <col min="11537" max="11537" width="7.140625" style="20" customWidth="1"/>
    <col min="11538" max="11538" width="1.5703125" style="20" customWidth="1"/>
    <col min="11539" max="11539" width="12.85546875" style="20" customWidth="1"/>
    <col min="11540" max="11540" width="1.5703125" style="20" customWidth="1"/>
    <col min="11541" max="11541" width="7.42578125" style="20" customWidth="1"/>
    <col min="11542" max="11542" width="1.5703125" style="20" customWidth="1"/>
    <col min="11543" max="11543" width="6.7109375" style="20" customWidth="1"/>
    <col min="11544" max="11544" width="1.5703125" style="20" customWidth="1"/>
    <col min="11545" max="11545" width="11.42578125" style="20" customWidth="1"/>
    <col min="11546" max="11546" width="1.5703125" style="20" customWidth="1"/>
    <col min="11547" max="11547" width="7" style="20" customWidth="1"/>
    <col min="11548" max="11548" width="1.5703125" style="20" customWidth="1"/>
    <col min="11549" max="11549" width="7.140625" style="20" customWidth="1"/>
    <col min="11550" max="11550" width="1.5703125" style="20" customWidth="1"/>
    <col min="11551" max="11551" width="14" style="20" customWidth="1"/>
    <col min="11552" max="11553" width="1.5703125" style="20" customWidth="1"/>
    <col min="11554" max="11554" width="15.28515625" style="20" customWidth="1"/>
    <col min="11555" max="11555" width="2.42578125" style="20" customWidth="1"/>
    <col min="11556" max="11556" width="15.28515625" style="20" customWidth="1"/>
    <col min="11557" max="11557" width="2.42578125" style="20" customWidth="1"/>
    <col min="11558" max="11558" width="16.140625" style="20" customWidth="1"/>
    <col min="11559" max="11559" width="3.28515625" style="20" customWidth="1"/>
    <col min="11560" max="11560" width="16.140625" style="20" customWidth="1"/>
    <col min="11561" max="11561" width="1.5703125" style="20" customWidth="1"/>
    <col min="11562" max="11562" width="9.28515625" style="20" customWidth="1"/>
    <col min="11563" max="11563" width="1.5703125" style="20" customWidth="1"/>
    <col min="11564" max="11564" width="9.28515625" style="20" customWidth="1"/>
    <col min="11565" max="11565" width="3.28515625" style="20" customWidth="1"/>
    <col min="11566" max="11566" width="15.28515625" style="20" customWidth="1"/>
    <col min="11567" max="11567" width="1.5703125" style="20" customWidth="1"/>
    <col min="11568" max="11568" width="13.5703125" style="20" customWidth="1"/>
    <col min="11569" max="11569" width="1.5703125" style="20" customWidth="1"/>
    <col min="11570" max="11570" width="0" style="20" hidden="1" customWidth="1"/>
    <col min="11571" max="11571" width="1.5703125" style="20" customWidth="1"/>
    <col min="11572" max="11572" width="13.5703125" style="20" customWidth="1"/>
    <col min="11573" max="11573" width="2.42578125" style="20" customWidth="1"/>
    <col min="11574" max="11574" width="5" style="20" customWidth="1"/>
    <col min="11575" max="11575" width="7.28515625" style="20" customWidth="1"/>
    <col min="11576" max="11576" width="10.85546875" style="20" customWidth="1"/>
    <col min="11577" max="11577" width="8.140625" style="20" customWidth="1"/>
    <col min="11578" max="11776" width="12.7109375" style="20"/>
    <col min="11777" max="11777" width="4.140625" style="20" customWidth="1"/>
    <col min="11778" max="11778" width="1" style="20" customWidth="1"/>
    <col min="11779" max="11779" width="8.85546875" style="20" customWidth="1"/>
    <col min="11780" max="11780" width="2" style="20" customWidth="1"/>
    <col min="11781" max="11781" width="12.5703125" style="20" customWidth="1"/>
    <col min="11782" max="11782" width="1" style="20" customWidth="1"/>
    <col min="11783" max="11783" width="14" style="20" customWidth="1"/>
    <col min="11784" max="11784" width="1.5703125" style="20" customWidth="1"/>
    <col min="11785" max="11785" width="9.140625" style="20" customWidth="1"/>
    <col min="11786" max="11786" width="1.5703125" style="20" customWidth="1"/>
    <col min="11787" max="11787" width="7.28515625" style="20" customWidth="1"/>
    <col min="11788" max="11788" width="1.5703125" style="20" customWidth="1"/>
    <col min="11789" max="11789" width="13.85546875" style="20" bestFit="1" customWidth="1"/>
    <col min="11790" max="11790" width="1.5703125" style="20" customWidth="1"/>
    <col min="11791" max="11791" width="9" style="20" customWidth="1"/>
    <col min="11792" max="11792" width="1.5703125" style="20" customWidth="1"/>
    <col min="11793" max="11793" width="7.140625" style="20" customWidth="1"/>
    <col min="11794" max="11794" width="1.5703125" style="20" customWidth="1"/>
    <col min="11795" max="11795" width="12.85546875" style="20" customWidth="1"/>
    <col min="11796" max="11796" width="1.5703125" style="20" customWidth="1"/>
    <col min="11797" max="11797" width="7.42578125" style="20" customWidth="1"/>
    <col min="11798" max="11798" width="1.5703125" style="20" customWidth="1"/>
    <col min="11799" max="11799" width="6.7109375" style="20" customWidth="1"/>
    <col min="11800" max="11800" width="1.5703125" style="20" customWidth="1"/>
    <col min="11801" max="11801" width="11.42578125" style="20" customWidth="1"/>
    <col min="11802" max="11802" width="1.5703125" style="20" customWidth="1"/>
    <col min="11803" max="11803" width="7" style="20" customWidth="1"/>
    <col min="11804" max="11804" width="1.5703125" style="20" customWidth="1"/>
    <col min="11805" max="11805" width="7.140625" style="20" customWidth="1"/>
    <col min="11806" max="11806" width="1.5703125" style="20" customWidth="1"/>
    <col min="11807" max="11807" width="14" style="20" customWidth="1"/>
    <col min="11808" max="11809" width="1.5703125" style="20" customWidth="1"/>
    <col min="11810" max="11810" width="15.28515625" style="20" customWidth="1"/>
    <col min="11811" max="11811" width="2.42578125" style="20" customWidth="1"/>
    <col min="11812" max="11812" width="15.28515625" style="20" customWidth="1"/>
    <col min="11813" max="11813" width="2.42578125" style="20" customWidth="1"/>
    <col min="11814" max="11814" width="16.140625" style="20" customWidth="1"/>
    <col min="11815" max="11815" width="3.28515625" style="20" customWidth="1"/>
    <col min="11816" max="11816" width="16.140625" style="20" customWidth="1"/>
    <col min="11817" max="11817" width="1.5703125" style="20" customWidth="1"/>
    <col min="11818" max="11818" width="9.28515625" style="20" customWidth="1"/>
    <col min="11819" max="11819" width="1.5703125" style="20" customWidth="1"/>
    <col min="11820" max="11820" width="9.28515625" style="20" customWidth="1"/>
    <col min="11821" max="11821" width="3.28515625" style="20" customWidth="1"/>
    <col min="11822" max="11822" width="15.28515625" style="20" customWidth="1"/>
    <col min="11823" max="11823" width="1.5703125" style="20" customWidth="1"/>
    <col min="11824" max="11824" width="13.5703125" style="20" customWidth="1"/>
    <col min="11825" max="11825" width="1.5703125" style="20" customWidth="1"/>
    <col min="11826" max="11826" width="0" style="20" hidden="1" customWidth="1"/>
    <col min="11827" max="11827" width="1.5703125" style="20" customWidth="1"/>
    <col min="11828" max="11828" width="13.5703125" style="20" customWidth="1"/>
    <col min="11829" max="11829" width="2.42578125" style="20" customWidth="1"/>
    <col min="11830" max="11830" width="5" style="20" customWidth="1"/>
    <col min="11831" max="11831" width="7.28515625" style="20" customWidth="1"/>
    <col min="11832" max="11832" width="10.85546875" style="20" customWidth="1"/>
    <col min="11833" max="11833" width="8.140625" style="20" customWidth="1"/>
    <col min="11834" max="12032" width="12.7109375" style="20"/>
    <col min="12033" max="12033" width="4.140625" style="20" customWidth="1"/>
    <col min="12034" max="12034" width="1" style="20" customWidth="1"/>
    <col min="12035" max="12035" width="8.85546875" style="20" customWidth="1"/>
    <col min="12036" max="12036" width="2" style="20" customWidth="1"/>
    <col min="12037" max="12037" width="12.5703125" style="20" customWidth="1"/>
    <col min="12038" max="12038" width="1" style="20" customWidth="1"/>
    <col min="12039" max="12039" width="14" style="20" customWidth="1"/>
    <col min="12040" max="12040" width="1.5703125" style="20" customWidth="1"/>
    <col min="12041" max="12041" width="9.140625" style="20" customWidth="1"/>
    <col min="12042" max="12042" width="1.5703125" style="20" customWidth="1"/>
    <col min="12043" max="12043" width="7.28515625" style="20" customWidth="1"/>
    <col min="12044" max="12044" width="1.5703125" style="20" customWidth="1"/>
    <col min="12045" max="12045" width="13.85546875" style="20" bestFit="1" customWidth="1"/>
    <col min="12046" max="12046" width="1.5703125" style="20" customWidth="1"/>
    <col min="12047" max="12047" width="9" style="20" customWidth="1"/>
    <col min="12048" max="12048" width="1.5703125" style="20" customWidth="1"/>
    <col min="12049" max="12049" width="7.140625" style="20" customWidth="1"/>
    <col min="12050" max="12050" width="1.5703125" style="20" customWidth="1"/>
    <col min="12051" max="12051" width="12.85546875" style="20" customWidth="1"/>
    <col min="12052" max="12052" width="1.5703125" style="20" customWidth="1"/>
    <col min="12053" max="12053" width="7.42578125" style="20" customWidth="1"/>
    <col min="12054" max="12054" width="1.5703125" style="20" customWidth="1"/>
    <col min="12055" max="12055" width="6.7109375" style="20" customWidth="1"/>
    <col min="12056" max="12056" width="1.5703125" style="20" customWidth="1"/>
    <col min="12057" max="12057" width="11.42578125" style="20" customWidth="1"/>
    <col min="12058" max="12058" width="1.5703125" style="20" customWidth="1"/>
    <col min="12059" max="12059" width="7" style="20" customWidth="1"/>
    <col min="12060" max="12060" width="1.5703125" style="20" customWidth="1"/>
    <col min="12061" max="12061" width="7.140625" style="20" customWidth="1"/>
    <col min="12062" max="12062" width="1.5703125" style="20" customWidth="1"/>
    <col min="12063" max="12063" width="14" style="20" customWidth="1"/>
    <col min="12064" max="12065" width="1.5703125" style="20" customWidth="1"/>
    <col min="12066" max="12066" width="15.28515625" style="20" customWidth="1"/>
    <col min="12067" max="12067" width="2.42578125" style="20" customWidth="1"/>
    <col min="12068" max="12068" width="15.28515625" style="20" customWidth="1"/>
    <col min="12069" max="12069" width="2.42578125" style="20" customWidth="1"/>
    <col min="12070" max="12070" width="16.140625" style="20" customWidth="1"/>
    <col min="12071" max="12071" width="3.28515625" style="20" customWidth="1"/>
    <col min="12072" max="12072" width="16.140625" style="20" customWidth="1"/>
    <col min="12073" max="12073" width="1.5703125" style="20" customWidth="1"/>
    <col min="12074" max="12074" width="9.28515625" style="20" customWidth="1"/>
    <col min="12075" max="12075" width="1.5703125" style="20" customWidth="1"/>
    <col min="12076" max="12076" width="9.28515625" style="20" customWidth="1"/>
    <col min="12077" max="12077" width="3.28515625" style="20" customWidth="1"/>
    <col min="12078" max="12078" width="15.28515625" style="20" customWidth="1"/>
    <col min="12079" max="12079" width="1.5703125" style="20" customWidth="1"/>
    <col min="12080" max="12080" width="13.5703125" style="20" customWidth="1"/>
    <col min="12081" max="12081" width="1.5703125" style="20" customWidth="1"/>
    <col min="12082" max="12082" width="0" style="20" hidden="1" customWidth="1"/>
    <col min="12083" max="12083" width="1.5703125" style="20" customWidth="1"/>
    <col min="12084" max="12084" width="13.5703125" style="20" customWidth="1"/>
    <col min="12085" max="12085" width="2.42578125" style="20" customWidth="1"/>
    <col min="12086" max="12086" width="5" style="20" customWidth="1"/>
    <col min="12087" max="12087" width="7.28515625" style="20" customWidth="1"/>
    <col min="12088" max="12088" width="10.85546875" style="20" customWidth="1"/>
    <col min="12089" max="12089" width="8.140625" style="20" customWidth="1"/>
    <col min="12090" max="12288" width="12.7109375" style="20"/>
    <col min="12289" max="12289" width="4.140625" style="20" customWidth="1"/>
    <col min="12290" max="12290" width="1" style="20" customWidth="1"/>
    <col min="12291" max="12291" width="8.85546875" style="20" customWidth="1"/>
    <col min="12292" max="12292" width="2" style="20" customWidth="1"/>
    <col min="12293" max="12293" width="12.5703125" style="20" customWidth="1"/>
    <col min="12294" max="12294" width="1" style="20" customWidth="1"/>
    <col min="12295" max="12295" width="14" style="20" customWidth="1"/>
    <col min="12296" max="12296" width="1.5703125" style="20" customWidth="1"/>
    <col min="12297" max="12297" width="9.140625" style="20" customWidth="1"/>
    <col min="12298" max="12298" width="1.5703125" style="20" customWidth="1"/>
    <col min="12299" max="12299" width="7.28515625" style="20" customWidth="1"/>
    <col min="12300" max="12300" width="1.5703125" style="20" customWidth="1"/>
    <col min="12301" max="12301" width="13.85546875" style="20" bestFit="1" customWidth="1"/>
    <col min="12302" max="12302" width="1.5703125" style="20" customWidth="1"/>
    <col min="12303" max="12303" width="9" style="20" customWidth="1"/>
    <col min="12304" max="12304" width="1.5703125" style="20" customWidth="1"/>
    <col min="12305" max="12305" width="7.140625" style="20" customWidth="1"/>
    <col min="12306" max="12306" width="1.5703125" style="20" customWidth="1"/>
    <col min="12307" max="12307" width="12.85546875" style="20" customWidth="1"/>
    <col min="12308" max="12308" width="1.5703125" style="20" customWidth="1"/>
    <col min="12309" max="12309" width="7.42578125" style="20" customWidth="1"/>
    <col min="12310" max="12310" width="1.5703125" style="20" customWidth="1"/>
    <col min="12311" max="12311" width="6.7109375" style="20" customWidth="1"/>
    <col min="12312" max="12312" width="1.5703125" style="20" customWidth="1"/>
    <col min="12313" max="12313" width="11.42578125" style="20" customWidth="1"/>
    <col min="12314" max="12314" width="1.5703125" style="20" customWidth="1"/>
    <col min="12315" max="12315" width="7" style="20" customWidth="1"/>
    <col min="12316" max="12316" width="1.5703125" style="20" customWidth="1"/>
    <col min="12317" max="12317" width="7.140625" style="20" customWidth="1"/>
    <col min="12318" max="12318" width="1.5703125" style="20" customWidth="1"/>
    <col min="12319" max="12319" width="14" style="20" customWidth="1"/>
    <col min="12320" max="12321" width="1.5703125" style="20" customWidth="1"/>
    <col min="12322" max="12322" width="15.28515625" style="20" customWidth="1"/>
    <col min="12323" max="12323" width="2.42578125" style="20" customWidth="1"/>
    <col min="12324" max="12324" width="15.28515625" style="20" customWidth="1"/>
    <col min="12325" max="12325" width="2.42578125" style="20" customWidth="1"/>
    <col min="12326" max="12326" width="16.140625" style="20" customWidth="1"/>
    <col min="12327" max="12327" width="3.28515625" style="20" customWidth="1"/>
    <col min="12328" max="12328" width="16.140625" style="20" customWidth="1"/>
    <col min="12329" max="12329" width="1.5703125" style="20" customWidth="1"/>
    <col min="12330" max="12330" width="9.28515625" style="20" customWidth="1"/>
    <col min="12331" max="12331" width="1.5703125" style="20" customWidth="1"/>
    <col min="12332" max="12332" width="9.28515625" style="20" customWidth="1"/>
    <col min="12333" max="12333" width="3.28515625" style="20" customWidth="1"/>
    <col min="12334" max="12334" width="15.28515625" style="20" customWidth="1"/>
    <col min="12335" max="12335" width="1.5703125" style="20" customWidth="1"/>
    <col min="12336" max="12336" width="13.5703125" style="20" customWidth="1"/>
    <col min="12337" max="12337" width="1.5703125" style="20" customWidth="1"/>
    <col min="12338" max="12338" width="0" style="20" hidden="1" customWidth="1"/>
    <col min="12339" max="12339" width="1.5703125" style="20" customWidth="1"/>
    <col min="12340" max="12340" width="13.5703125" style="20" customWidth="1"/>
    <col min="12341" max="12341" width="2.42578125" style="20" customWidth="1"/>
    <col min="12342" max="12342" width="5" style="20" customWidth="1"/>
    <col min="12343" max="12343" width="7.28515625" style="20" customWidth="1"/>
    <col min="12344" max="12344" width="10.85546875" style="20" customWidth="1"/>
    <col min="12345" max="12345" width="8.140625" style="20" customWidth="1"/>
    <col min="12346" max="12544" width="12.7109375" style="20"/>
    <col min="12545" max="12545" width="4.140625" style="20" customWidth="1"/>
    <col min="12546" max="12546" width="1" style="20" customWidth="1"/>
    <col min="12547" max="12547" width="8.85546875" style="20" customWidth="1"/>
    <col min="12548" max="12548" width="2" style="20" customWidth="1"/>
    <col min="12549" max="12549" width="12.5703125" style="20" customWidth="1"/>
    <col min="12550" max="12550" width="1" style="20" customWidth="1"/>
    <col min="12551" max="12551" width="14" style="20" customWidth="1"/>
    <col min="12552" max="12552" width="1.5703125" style="20" customWidth="1"/>
    <col min="12553" max="12553" width="9.140625" style="20" customWidth="1"/>
    <col min="12554" max="12554" width="1.5703125" style="20" customWidth="1"/>
    <col min="12555" max="12555" width="7.28515625" style="20" customWidth="1"/>
    <col min="12556" max="12556" width="1.5703125" style="20" customWidth="1"/>
    <col min="12557" max="12557" width="13.85546875" style="20" bestFit="1" customWidth="1"/>
    <col min="12558" max="12558" width="1.5703125" style="20" customWidth="1"/>
    <col min="12559" max="12559" width="9" style="20" customWidth="1"/>
    <col min="12560" max="12560" width="1.5703125" style="20" customWidth="1"/>
    <col min="12561" max="12561" width="7.140625" style="20" customWidth="1"/>
    <col min="12562" max="12562" width="1.5703125" style="20" customWidth="1"/>
    <col min="12563" max="12563" width="12.85546875" style="20" customWidth="1"/>
    <col min="12564" max="12564" width="1.5703125" style="20" customWidth="1"/>
    <col min="12565" max="12565" width="7.42578125" style="20" customWidth="1"/>
    <col min="12566" max="12566" width="1.5703125" style="20" customWidth="1"/>
    <col min="12567" max="12567" width="6.7109375" style="20" customWidth="1"/>
    <col min="12568" max="12568" width="1.5703125" style="20" customWidth="1"/>
    <col min="12569" max="12569" width="11.42578125" style="20" customWidth="1"/>
    <col min="12570" max="12570" width="1.5703125" style="20" customWidth="1"/>
    <col min="12571" max="12571" width="7" style="20" customWidth="1"/>
    <col min="12572" max="12572" width="1.5703125" style="20" customWidth="1"/>
    <col min="12573" max="12573" width="7.140625" style="20" customWidth="1"/>
    <col min="12574" max="12574" width="1.5703125" style="20" customWidth="1"/>
    <col min="12575" max="12575" width="14" style="20" customWidth="1"/>
    <col min="12576" max="12577" width="1.5703125" style="20" customWidth="1"/>
    <col min="12578" max="12578" width="15.28515625" style="20" customWidth="1"/>
    <col min="12579" max="12579" width="2.42578125" style="20" customWidth="1"/>
    <col min="12580" max="12580" width="15.28515625" style="20" customWidth="1"/>
    <col min="12581" max="12581" width="2.42578125" style="20" customWidth="1"/>
    <col min="12582" max="12582" width="16.140625" style="20" customWidth="1"/>
    <col min="12583" max="12583" width="3.28515625" style="20" customWidth="1"/>
    <col min="12584" max="12584" width="16.140625" style="20" customWidth="1"/>
    <col min="12585" max="12585" width="1.5703125" style="20" customWidth="1"/>
    <col min="12586" max="12586" width="9.28515625" style="20" customWidth="1"/>
    <col min="12587" max="12587" width="1.5703125" style="20" customWidth="1"/>
    <col min="12588" max="12588" width="9.28515625" style="20" customWidth="1"/>
    <col min="12589" max="12589" width="3.28515625" style="20" customWidth="1"/>
    <col min="12590" max="12590" width="15.28515625" style="20" customWidth="1"/>
    <col min="12591" max="12591" width="1.5703125" style="20" customWidth="1"/>
    <col min="12592" max="12592" width="13.5703125" style="20" customWidth="1"/>
    <col min="12593" max="12593" width="1.5703125" style="20" customWidth="1"/>
    <col min="12594" max="12594" width="0" style="20" hidden="1" customWidth="1"/>
    <col min="12595" max="12595" width="1.5703125" style="20" customWidth="1"/>
    <col min="12596" max="12596" width="13.5703125" style="20" customWidth="1"/>
    <col min="12597" max="12597" width="2.42578125" style="20" customWidth="1"/>
    <col min="12598" max="12598" width="5" style="20" customWidth="1"/>
    <col min="12599" max="12599" width="7.28515625" style="20" customWidth="1"/>
    <col min="12600" max="12600" width="10.85546875" style="20" customWidth="1"/>
    <col min="12601" max="12601" width="8.140625" style="20" customWidth="1"/>
    <col min="12602" max="12800" width="12.7109375" style="20"/>
    <col min="12801" max="12801" width="4.140625" style="20" customWidth="1"/>
    <col min="12802" max="12802" width="1" style="20" customWidth="1"/>
    <col min="12803" max="12803" width="8.85546875" style="20" customWidth="1"/>
    <col min="12804" max="12804" width="2" style="20" customWidth="1"/>
    <col min="12805" max="12805" width="12.5703125" style="20" customWidth="1"/>
    <col min="12806" max="12806" width="1" style="20" customWidth="1"/>
    <col min="12807" max="12807" width="14" style="20" customWidth="1"/>
    <col min="12808" max="12808" width="1.5703125" style="20" customWidth="1"/>
    <col min="12809" max="12809" width="9.140625" style="20" customWidth="1"/>
    <col min="12810" max="12810" width="1.5703125" style="20" customWidth="1"/>
    <col min="12811" max="12811" width="7.28515625" style="20" customWidth="1"/>
    <col min="12812" max="12812" width="1.5703125" style="20" customWidth="1"/>
    <col min="12813" max="12813" width="13.85546875" style="20" bestFit="1" customWidth="1"/>
    <col min="12814" max="12814" width="1.5703125" style="20" customWidth="1"/>
    <col min="12815" max="12815" width="9" style="20" customWidth="1"/>
    <col min="12816" max="12816" width="1.5703125" style="20" customWidth="1"/>
    <col min="12817" max="12817" width="7.140625" style="20" customWidth="1"/>
    <col min="12818" max="12818" width="1.5703125" style="20" customWidth="1"/>
    <col min="12819" max="12819" width="12.85546875" style="20" customWidth="1"/>
    <col min="12820" max="12820" width="1.5703125" style="20" customWidth="1"/>
    <col min="12821" max="12821" width="7.42578125" style="20" customWidth="1"/>
    <col min="12822" max="12822" width="1.5703125" style="20" customWidth="1"/>
    <col min="12823" max="12823" width="6.7109375" style="20" customWidth="1"/>
    <col min="12824" max="12824" width="1.5703125" style="20" customWidth="1"/>
    <col min="12825" max="12825" width="11.42578125" style="20" customWidth="1"/>
    <col min="12826" max="12826" width="1.5703125" style="20" customWidth="1"/>
    <col min="12827" max="12827" width="7" style="20" customWidth="1"/>
    <col min="12828" max="12828" width="1.5703125" style="20" customWidth="1"/>
    <col min="12829" max="12829" width="7.140625" style="20" customWidth="1"/>
    <col min="12830" max="12830" width="1.5703125" style="20" customWidth="1"/>
    <col min="12831" max="12831" width="14" style="20" customWidth="1"/>
    <col min="12832" max="12833" width="1.5703125" style="20" customWidth="1"/>
    <col min="12834" max="12834" width="15.28515625" style="20" customWidth="1"/>
    <col min="12835" max="12835" width="2.42578125" style="20" customWidth="1"/>
    <col min="12836" max="12836" width="15.28515625" style="20" customWidth="1"/>
    <col min="12837" max="12837" width="2.42578125" style="20" customWidth="1"/>
    <col min="12838" max="12838" width="16.140625" style="20" customWidth="1"/>
    <col min="12839" max="12839" width="3.28515625" style="20" customWidth="1"/>
    <col min="12840" max="12840" width="16.140625" style="20" customWidth="1"/>
    <col min="12841" max="12841" width="1.5703125" style="20" customWidth="1"/>
    <col min="12842" max="12842" width="9.28515625" style="20" customWidth="1"/>
    <col min="12843" max="12843" width="1.5703125" style="20" customWidth="1"/>
    <col min="12844" max="12844" width="9.28515625" style="20" customWidth="1"/>
    <col min="12845" max="12845" width="3.28515625" style="20" customWidth="1"/>
    <col min="12846" max="12846" width="15.28515625" style="20" customWidth="1"/>
    <col min="12847" max="12847" width="1.5703125" style="20" customWidth="1"/>
    <col min="12848" max="12848" width="13.5703125" style="20" customWidth="1"/>
    <col min="12849" max="12849" width="1.5703125" style="20" customWidth="1"/>
    <col min="12850" max="12850" width="0" style="20" hidden="1" customWidth="1"/>
    <col min="12851" max="12851" width="1.5703125" style="20" customWidth="1"/>
    <col min="12852" max="12852" width="13.5703125" style="20" customWidth="1"/>
    <col min="12853" max="12853" width="2.42578125" style="20" customWidth="1"/>
    <col min="12854" max="12854" width="5" style="20" customWidth="1"/>
    <col min="12855" max="12855" width="7.28515625" style="20" customWidth="1"/>
    <col min="12856" max="12856" width="10.85546875" style="20" customWidth="1"/>
    <col min="12857" max="12857" width="8.140625" style="20" customWidth="1"/>
    <col min="12858" max="13056" width="12.7109375" style="20"/>
    <col min="13057" max="13057" width="4.140625" style="20" customWidth="1"/>
    <col min="13058" max="13058" width="1" style="20" customWidth="1"/>
    <col min="13059" max="13059" width="8.85546875" style="20" customWidth="1"/>
    <col min="13060" max="13060" width="2" style="20" customWidth="1"/>
    <col min="13061" max="13061" width="12.5703125" style="20" customWidth="1"/>
    <col min="13062" max="13062" width="1" style="20" customWidth="1"/>
    <col min="13063" max="13063" width="14" style="20" customWidth="1"/>
    <col min="13064" max="13064" width="1.5703125" style="20" customWidth="1"/>
    <col min="13065" max="13065" width="9.140625" style="20" customWidth="1"/>
    <col min="13066" max="13066" width="1.5703125" style="20" customWidth="1"/>
    <col min="13067" max="13067" width="7.28515625" style="20" customWidth="1"/>
    <col min="13068" max="13068" width="1.5703125" style="20" customWidth="1"/>
    <col min="13069" max="13069" width="13.85546875" style="20" bestFit="1" customWidth="1"/>
    <col min="13070" max="13070" width="1.5703125" style="20" customWidth="1"/>
    <col min="13071" max="13071" width="9" style="20" customWidth="1"/>
    <col min="13072" max="13072" width="1.5703125" style="20" customWidth="1"/>
    <col min="13073" max="13073" width="7.140625" style="20" customWidth="1"/>
    <col min="13074" max="13074" width="1.5703125" style="20" customWidth="1"/>
    <col min="13075" max="13075" width="12.85546875" style="20" customWidth="1"/>
    <col min="13076" max="13076" width="1.5703125" style="20" customWidth="1"/>
    <col min="13077" max="13077" width="7.42578125" style="20" customWidth="1"/>
    <col min="13078" max="13078" width="1.5703125" style="20" customWidth="1"/>
    <col min="13079" max="13079" width="6.7109375" style="20" customWidth="1"/>
    <col min="13080" max="13080" width="1.5703125" style="20" customWidth="1"/>
    <col min="13081" max="13081" width="11.42578125" style="20" customWidth="1"/>
    <col min="13082" max="13082" width="1.5703125" style="20" customWidth="1"/>
    <col min="13083" max="13083" width="7" style="20" customWidth="1"/>
    <col min="13084" max="13084" width="1.5703125" style="20" customWidth="1"/>
    <col min="13085" max="13085" width="7.140625" style="20" customWidth="1"/>
    <col min="13086" max="13086" width="1.5703125" style="20" customWidth="1"/>
    <col min="13087" max="13087" width="14" style="20" customWidth="1"/>
    <col min="13088" max="13089" width="1.5703125" style="20" customWidth="1"/>
    <col min="13090" max="13090" width="15.28515625" style="20" customWidth="1"/>
    <col min="13091" max="13091" width="2.42578125" style="20" customWidth="1"/>
    <col min="13092" max="13092" width="15.28515625" style="20" customWidth="1"/>
    <col min="13093" max="13093" width="2.42578125" style="20" customWidth="1"/>
    <col min="13094" max="13094" width="16.140625" style="20" customWidth="1"/>
    <col min="13095" max="13095" width="3.28515625" style="20" customWidth="1"/>
    <col min="13096" max="13096" width="16.140625" style="20" customWidth="1"/>
    <col min="13097" max="13097" width="1.5703125" style="20" customWidth="1"/>
    <col min="13098" max="13098" width="9.28515625" style="20" customWidth="1"/>
    <col min="13099" max="13099" width="1.5703125" style="20" customWidth="1"/>
    <col min="13100" max="13100" width="9.28515625" style="20" customWidth="1"/>
    <col min="13101" max="13101" width="3.28515625" style="20" customWidth="1"/>
    <col min="13102" max="13102" width="15.28515625" style="20" customWidth="1"/>
    <col min="13103" max="13103" width="1.5703125" style="20" customWidth="1"/>
    <col min="13104" max="13104" width="13.5703125" style="20" customWidth="1"/>
    <col min="13105" max="13105" width="1.5703125" style="20" customWidth="1"/>
    <col min="13106" max="13106" width="0" style="20" hidden="1" customWidth="1"/>
    <col min="13107" max="13107" width="1.5703125" style="20" customWidth="1"/>
    <col min="13108" max="13108" width="13.5703125" style="20" customWidth="1"/>
    <col min="13109" max="13109" width="2.42578125" style="20" customWidth="1"/>
    <col min="13110" max="13110" width="5" style="20" customWidth="1"/>
    <col min="13111" max="13111" width="7.28515625" style="20" customWidth="1"/>
    <col min="13112" max="13112" width="10.85546875" style="20" customWidth="1"/>
    <col min="13113" max="13113" width="8.140625" style="20" customWidth="1"/>
    <col min="13114" max="13312" width="12.7109375" style="20"/>
    <col min="13313" max="13313" width="4.140625" style="20" customWidth="1"/>
    <col min="13314" max="13314" width="1" style="20" customWidth="1"/>
    <col min="13315" max="13315" width="8.85546875" style="20" customWidth="1"/>
    <col min="13316" max="13316" width="2" style="20" customWidth="1"/>
    <col min="13317" max="13317" width="12.5703125" style="20" customWidth="1"/>
    <col min="13318" max="13318" width="1" style="20" customWidth="1"/>
    <col min="13319" max="13319" width="14" style="20" customWidth="1"/>
    <col min="13320" max="13320" width="1.5703125" style="20" customWidth="1"/>
    <col min="13321" max="13321" width="9.140625" style="20" customWidth="1"/>
    <col min="13322" max="13322" width="1.5703125" style="20" customWidth="1"/>
    <col min="13323" max="13323" width="7.28515625" style="20" customWidth="1"/>
    <col min="13324" max="13324" width="1.5703125" style="20" customWidth="1"/>
    <col min="13325" max="13325" width="13.85546875" style="20" bestFit="1" customWidth="1"/>
    <col min="13326" max="13326" width="1.5703125" style="20" customWidth="1"/>
    <col min="13327" max="13327" width="9" style="20" customWidth="1"/>
    <col min="13328" max="13328" width="1.5703125" style="20" customWidth="1"/>
    <col min="13329" max="13329" width="7.140625" style="20" customWidth="1"/>
    <col min="13330" max="13330" width="1.5703125" style="20" customWidth="1"/>
    <col min="13331" max="13331" width="12.85546875" style="20" customWidth="1"/>
    <col min="13332" max="13332" width="1.5703125" style="20" customWidth="1"/>
    <col min="13333" max="13333" width="7.42578125" style="20" customWidth="1"/>
    <col min="13334" max="13334" width="1.5703125" style="20" customWidth="1"/>
    <col min="13335" max="13335" width="6.7109375" style="20" customWidth="1"/>
    <col min="13336" max="13336" width="1.5703125" style="20" customWidth="1"/>
    <col min="13337" max="13337" width="11.42578125" style="20" customWidth="1"/>
    <col min="13338" max="13338" width="1.5703125" style="20" customWidth="1"/>
    <col min="13339" max="13339" width="7" style="20" customWidth="1"/>
    <col min="13340" max="13340" width="1.5703125" style="20" customWidth="1"/>
    <col min="13341" max="13341" width="7.140625" style="20" customWidth="1"/>
    <col min="13342" max="13342" width="1.5703125" style="20" customWidth="1"/>
    <col min="13343" max="13343" width="14" style="20" customWidth="1"/>
    <col min="13344" max="13345" width="1.5703125" style="20" customWidth="1"/>
    <col min="13346" max="13346" width="15.28515625" style="20" customWidth="1"/>
    <col min="13347" max="13347" width="2.42578125" style="20" customWidth="1"/>
    <col min="13348" max="13348" width="15.28515625" style="20" customWidth="1"/>
    <col min="13349" max="13349" width="2.42578125" style="20" customWidth="1"/>
    <col min="13350" max="13350" width="16.140625" style="20" customWidth="1"/>
    <col min="13351" max="13351" width="3.28515625" style="20" customWidth="1"/>
    <col min="13352" max="13352" width="16.140625" style="20" customWidth="1"/>
    <col min="13353" max="13353" width="1.5703125" style="20" customWidth="1"/>
    <col min="13354" max="13354" width="9.28515625" style="20" customWidth="1"/>
    <col min="13355" max="13355" width="1.5703125" style="20" customWidth="1"/>
    <col min="13356" max="13356" width="9.28515625" style="20" customWidth="1"/>
    <col min="13357" max="13357" width="3.28515625" style="20" customWidth="1"/>
    <col min="13358" max="13358" width="15.28515625" style="20" customWidth="1"/>
    <col min="13359" max="13359" width="1.5703125" style="20" customWidth="1"/>
    <col min="13360" max="13360" width="13.5703125" style="20" customWidth="1"/>
    <col min="13361" max="13361" width="1.5703125" style="20" customWidth="1"/>
    <col min="13362" max="13362" width="0" style="20" hidden="1" customWidth="1"/>
    <col min="13363" max="13363" width="1.5703125" style="20" customWidth="1"/>
    <col min="13364" max="13364" width="13.5703125" style="20" customWidth="1"/>
    <col min="13365" max="13365" width="2.42578125" style="20" customWidth="1"/>
    <col min="13366" max="13366" width="5" style="20" customWidth="1"/>
    <col min="13367" max="13367" width="7.28515625" style="20" customWidth="1"/>
    <col min="13368" max="13368" width="10.85546875" style="20" customWidth="1"/>
    <col min="13369" max="13369" width="8.140625" style="20" customWidth="1"/>
    <col min="13370" max="13568" width="12.7109375" style="20"/>
    <col min="13569" max="13569" width="4.140625" style="20" customWidth="1"/>
    <col min="13570" max="13570" width="1" style="20" customWidth="1"/>
    <col min="13571" max="13571" width="8.85546875" style="20" customWidth="1"/>
    <col min="13572" max="13572" width="2" style="20" customWidth="1"/>
    <col min="13573" max="13573" width="12.5703125" style="20" customWidth="1"/>
    <col min="13574" max="13574" width="1" style="20" customWidth="1"/>
    <col min="13575" max="13575" width="14" style="20" customWidth="1"/>
    <col min="13576" max="13576" width="1.5703125" style="20" customWidth="1"/>
    <col min="13577" max="13577" width="9.140625" style="20" customWidth="1"/>
    <col min="13578" max="13578" width="1.5703125" style="20" customWidth="1"/>
    <col min="13579" max="13579" width="7.28515625" style="20" customWidth="1"/>
    <col min="13580" max="13580" width="1.5703125" style="20" customWidth="1"/>
    <col min="13581" max="13581" width="13.85546875" style="20" bestFit="1" customWidth="1"/>
    <col min="13582" max="13582" width="1.5703125" style="20" customWidth="1"/>
    <col min="13583" max="13583" width="9" style="20" customWidth="1"/>
    <col min="13584" max="13584" width="1.5703125" style="20" customWidth="1"/>
    <col min="13585" max="13585" width="7.140625" style="20" customWidth="1"/>
    <col min="13586" max="13586" width="1.5703125" style="20" customWidth="1"/>
    <col min="13587" max="13587" width="12.85546875" style="20" customWidth="1"/>
    <col min="13588" max="13588" width="1.5703125" style="20" customWidth="1"/>
    <col min="13589" max="13589" width="7.42578125" style="20" customWidth="1"/>
    <col min="13590" max="13590" width="1.5703125" style="20" customWidth="1"/>
    <col min="13591" max="13591" width="6.7109375" style="20" customWidth="1"/>
    <col min="13592" max="13592" width="1.5703125" style="20" customWidth="1"/>
    <col min="13593" max="13593" width="11.42578125" style="20" customWidth="1"/>
    <col min="13594" max="13594" width="1.5703125" style="20" customWidth="1"/>
    <col min="13595" max="13595" width="7" style="20" customWidth="1"/>
    <col min="13596" max="13596" width="1.5703125" style="20" customWidth="1"/>
    <col min="13597" max="13597" width="7.140625" style="20" customWidth="1"/>
    <col min="13598" max="13598" width="1.5703125" style="20" customWidth="1"/>
    <col min="13599" max="13599" width="14" style="20" customWidth="1"/>
    <col min="13600" max="13601" width="1.5703125" style="20" customWidth="1"/>
    <col min="13602" max="13602" width="15.28515625" style="20" customWidth="1"/>
    <col min="13603" max="13603" width="2.42578125" style="20" customWidth="1"/>
    <col min="13604" max="13604" width="15.28515625" style="20" customWidth="1"/>
    <col min="13605" max="13605" width="2.42578125" style="20" customWidth="1"/>
    <col min="13606" max="13606" width="16.140625" style="20" customWidth="1"/>
    <col min="13607" max="13607" width="3.28515625" style="20" customWidth="1"/>
    <col min="13608" max="13608" width="16.140625" style="20" customWidth="1"/>
    <col min="13609" max="13609" width="1.5703125" style="20" customWidth="1"/>
    <col min="13610" max="13610" width="9.28515625" style="20" customWidth="1"/>
    <col min="13611" max="13611" width="1.5703125" style="20" customWidth="1"/>
    <col min="13612" max="13612" width="9.28515625" style="20" customWidth="1"/>
    <col min="13613" max="13613" width="3.28515625" style="20" customWidth="1"/>
    <col min="13614" max="13614" width="15.28515625" style="20" customWidth="1"/>
    <col min="13615" max="13615" width="1.5703125" style="20" customWidth="1"/>
    <col min="13616" max="13616" width="13.5703125" style="20" customWidth="1"/>
    <col min="13617" max="13617" width="1.5703125" style="20" customWidth="1"/>
    <col min="13618" max="13618" width="0" style="20" hidden="1" customWidth="1"/>
    <col min="13619" max="13619" width="1.5703125" style="20" customWidth="1"/>
    <col min="13620" max="13620" width="13.5703125" style="20" customWidth="1"/>
    <col min="13621" max="13621" width="2.42578125" style="20" customWidth="1"/>
    <col min="13622" max="13622" width="5" style="20" customWidth="1"/>
    <col min="13623" max="13623" width="7.28515625" style="20" customWidth="1"/>
    <col min="13624" max="13624" width="10.85546875" style="20" customWidth="1"/>
    <col min="13625" max="13625" width="8.140625" style="20" customWidth="1"/>
    <col min="13626" max="13824" width="12.7109375" style="20"/>
    <col min="13825" max="13825" width="4.140625" style="20" customWidth="1"/>
    <col min="13826" max="13826" width="1" style="20" customWidth="1"/>
    <col min="13827" max="13827" width="8.85546875" style="20" customWidth="1"/>
    <col min="13828" max="13828" width="2" style="20" customWidth="1"/>
    <col min="13829" max="13829" width="12.5703125" style="20" customWidth="1"/>
    <col min="13830" max="13830" width="1" style="20" customWidth="1"/>
    <col min="13831" max="13831" width="14" style="20" customWidth="1"/>
    <col min="13832" max="13832" width="1.5703125" style="20" customWidth="1"/>
    <col min="13833" max="13833" width="9.140625" style="20" customWidth="1"/>
    <col min="13834" max="13834" width="1.5703125" style="20" customWidth="1"/>
    <col min="13835" max="13835" width="7.28515625" style="20" customWidth="1"/>
    <col min="13836" max="13836" width="1.5703125" style="20" customWidth="1"/>
    <col min="13837" max="13837" width="13.85546875" style="20" bestFit="1" customWidth="1"/>
    <col min="13838" max="13838" width="1.5703125" style="20" customWidth="1"/>
    <col min="13839" max="13839" width="9" style="20" customWidth="1"/>
    <col min="13840" max="13840" width="1.5703125" style="20" customWidth="1"/>
    <col min="13841" max="13841" width="7.140625" style="20" customWidth="1"/>
    <col min="13842" max="13842" width="1.5703125" style="20" customWidth="1"/>
    <col min="13843" max="13843" width="12.85546875" style="20" customWidth="1"/>
    <col min="13844" max="13844" width="1.5703125" style="20" customWidth="1"/>
    <col min="13845" max="13845" width="7.42578125" style="20" customWidth="1"/>
    <col min="13846" max="13846" width="1.5703125" style="20" customWidth="1"/>
    <col min="13847" max="13847" width="6.7109375" style="20" customWidth="1"/>
    <col min="13848" max="13848" width="1.5703125" style="20" customWidth="1"/>
    <col min="13849" max="13849" width="11.42578125" style="20" customWidth="1"/>
    <col min="13850" max="13850" width="1.5703125" style="20" customWidth="1"/>
    <col min="13851" max="13851" width="7" style="20" customWidth="1"/>
    <col min="13852" max="13852" width="1.5703125" style="20" customWidth="1"/>
    <col min="13853" max="13853" width="7.140625" style="20" customWidth="1"/>
    <col min="13854" max="13854" width="1.5703125" style="20" customWidth="1"/>
    <col min="13855" max="13855" width="14" style="20" customWidth="1"/>
    <col min="13856" max="13857" width="1.5703125" style="20" customWidth="1"/>
    <col min="13858" max="13858" width="15.28515625" style="20" customWidth="1"/>
    <col min="13859" max="13859" width="2.42578125" style="20" customWidth="1"/>
    <col min="13860" max="13860" width="15.28515625" style="20" customWidth="1"/>
    <col min="13861" max="13861" width="2.42578125" style="20" customWidth="1"/>
    <col min="13862" max="13862" width="16.140625" style="20" customWidth="1"/>
    <col min="13863" max="13863" width="3.28515625" style="20" customWidth="1"/>
    <col min="13864" max="13864" width="16.140625" style="20" customWidth="1"/>
    <col min="13865" max="13865" width="1.5703125" style="20" customWidth="1"/>
    <col min="13866" max="13866" width="9.28515625" style="20" customWidth="1"/>
    <col min="13867" max="13867" width="1.5703125" style="20" customWidth="1"/>
    <col min="13868" max="13868" width="9.28515625" style="20" customWidth="1"/>
    <col min="13869" max="13869" width="3.28515625" style="20" customWidth="1"/>
    <col min="13870" max="13870" width="15.28515625" style="20" customWidth="1"/>
    <col min="13871" max="13871" width="1.5703125" style="20" customWidth="1"/>
    <col min="13872" max="13872" width="13.5703125" style="20" customWidth="1"/>
    <col min="13873" max="13873" width="1.5703125" style="20" customWidth="1"/>
    <col min="13874" max="13874" width="0" style="20" hidden="1" customWidth="1"/>
    <col min="13875" max="13875" width="1.5703125" style="20" customWidth="1"/>
    <col min="13876" max="13876" width="13.5703125" style="20" customWidth="1"/>
    <col min="13877" max="13877" width="2.42578125" style="20" customWidth="1"/>
    <col min="13878" max="13878" width="5" style="20" customWidth="1"/>
    <col min="13879" max="13879" width="7.28515625" style="20" customWidth="1"/>
    <col min="13880" max="13880" width="10.85546875" style="20" customWidth="1"/>
    <col min="13881" max="13881" width="8.140625" style="20" customWidth="1"/>
    <col min="13882" max="14080" width="12.7109375" style="20"/>
    <col min="14081" max="14081" width="4.140625" style="20" customWidth="1"/>
    <col min="14082" max="14082" width="1" style="20" customWidth="1"/>
    <col min="14083" max="14083" width="8.85546875" style="20" customWidth="1"/>
    <col min="14084" max="14084" width="2" style="20" customWidth="1"/>
    <col min="14085" max="14085" width="12.5703125" style="20" customWidth="1"/>
    <col min="14086" max="14086" width="1" style="20" customWidth="1"/>
    <col min="14087" max="14087" width="14" style="20" customWidth="1"/>
    <col min="14088" max="14088" width="1.5703125" style="20" customWidth="1"/>
    <col min="14089" max="14089" width="9.140625" style="20" customWidth="1"/>
    <col min="14090" max="14090" width="1.5703125" style="20" customWidth="1"/>
    <col min="14091" max="14091" width="7.28515625" style="20" customWidth="1"/>
    <col min="14092" max="14092" width="1.5703125" style="20" customWidth="1"/>
    <col min="14093" max="14093" width="13.85546875" style="20" bestFit="1" customWidth="1"/>
    <col min="14094" max="14094" width="1.5703125" style="20" customWidth="1"/>
    <col min="14095" max="14095" width="9" style="20" customWidth="1"/>
    <col min="14096" max="14096" width="1.5703125" style="20" customWidth="1"/>
    <col min="14097" max="14097" width="7.140625" style="20" customWidth="1"/>
    <col min="14098" max="14098" width="1.5703125" style="20" customWidth="1"/>
    <col min="14099" max="14099" width="12.85546875" style="20" customWidth="1"/>
    <col min="14100" max="14100" width="1.5703125" style="20" customWidth="1"/>
    <col min="14101" max="14101" width="7.42578125" style="20" customWidth="1"/>
    <col min="14102" max="14102" width="1.5703125" style="20" customWidth="1"/>
    <col min="14103" max="14103" width="6.7109375" style="20" customWidth="1"/>
    <col min="14104" max="14104" width="1.5703125" style="20" customWidth="1"/>
    <col min="14105" max="14105" width="11.42578125" style="20" customWidth="1"/>
    <col min="14106" max="14106" width="1.5703125" style="20" customWidth="1"/>
    <col min="14107" max="14107" width="7" style="20" customWidth="1"/>
    <col min="14108" max="14108" width="1.5703125" style="20" customWidth="1"/>
    <col min="14109" max="14109" width="7.140625" style="20" customWidth="1"/>
    <col min="14110" max="14110" width="1.5703125" style="20" customWidth="1"/>
    <col min="14111" max="14111" width="14" style="20" customWidth="1"/>
    <col min="14112" max="14113" width="1.5703125" style="20" customWidth="1"/>
    <col min="14114" max="14114" width="15.28515625" style="20" customWidth="1"/>
    <col min="14115" max="14115" width="2.42578125" style="20" customWidth="1"/>
    <col min="14116" max="14116" width="15.28515625" style="20" customWidth="1"/>
    <col min="14117" max="14117" width="2.42578125" style="20" customWidth="1"/>
    <col min="14118" max="14118" width="16.140625" style="20" customWidth="1"/>
    <col min="14119" max="14119" width="3.28515625" style="20" customWidth="1"/>
    <col min="14120" max="14120" width="16.140625" style="20" customWidth="1"/>
    <col min="14121" max="14121" width="1.5703125" style="20" customWidth="1"/>
    <col min="14122" max="14122" width="9.28515625" style="20" customWidth="1"/>
    <col min="14123" max="14123" width="1.5703125" style="20" customWidth="1"/>
    <col min="14124" max="14124" width="9.28515625" style="20" customWidth="1"/>
    <col min="14125" max="14125" width="3.28515625" style="20" customWidth="1"/>
    <col min="14126" max="14126" width="15.28515625" style="20" customWidth="1"/>
    <col min="14127" max="14127" width="1.5703125" style="20" customWidth="1"/>
    <col min="14128" max="14128" width="13.5703125" style="20" customWidth="1"/>
    <col min="14129" max="14129" width="1.5703125" style="20" customWidth="1"/>
    <col min="14130" max="14130" width="0" style="20" hidden="1" customWidth="1"/>
    <col min="14131" max="14131" width="1.5703125" style="20" customWidth="1"/>
    <col min="14132" max="14132" width="13.5703125" style="20" customWidth="1"/>
    <col min="14133" max="14133" width="2.42578125" style="20" customWidth="1"/>
    <col min="14134" max="14134" width="5" style="20" customWidth="1"/>
    <col min="14135" max="14135" width="7.28515625" style="20" customWidth="1"/>
    <col min="14136" max="14136" width="10.85546875" style="20" customWidth="1"/>
    <col min="14137" max="14137" width="8.140625" style="20" customWidth="1"/>
    <col min="14138" max="14336" width="12.7109375" style="20"/>
    <col min="14337" max="14337" width="4.140625" style="20" customWidth="1"/>
    <col min="14338" max="14338" width="1" style="20" customWidth="1"/>
    <col min="14339" max="14339" width="8.85546875" style="20" customWidth="1"/>
    <col min="14340" max="14340" width="2" style="20" customWidth="1"/>
    <col min="14341" max="14341" width="12.5703125" style="20" customWidth="1"/>
    <col min="14342" max="14342" width="1" style="20" customWidth="1"/>
    <col min="14343" max="14343" width="14" style="20" customWidth="1"/>
    <col min="14344" max="14344" width="1.5703125" style="20" customWidth="1"/>
    <col min="14345" max="14345" width="9.140625" style="20" customWidth="1"/>
    <col min="14346" max="14346" width="1.5703125" style="20" customWidth="1"/>
    <col min="14347" max="14347" width="7.28515625" style="20" customWidth="1"/>
    <col min="14348" max="14348" width="1.5703125" style="20" customWidth="1"/>
    <col min="14349" max="14349" width="13.85546875" style="20" bestFit="1" customWidth="1"/>
    <col min="14350" max="14350" width="1.5703125" style="20" customWidth="1"/>
    <col min="14351" max="14351" width="9" style="20" customWidth="1"/>
    <col min="14352" max="14352" width="1.5703125" style="20" customWidth="1"/>
    <col min="14353" max="14353" width="7.140625" style="20" customWidth="1"/>
    <col min="14354" max="14354" width="1.5703125" style="20" customWidth="1"/>
    <col min="14355" max="14355" width="12.85546875" style="20" customWidth="1"/>
    <col min="14356" max="14356" width="1.5703125" style="20" customWidth="1"/>
    <col min="14357" max="14357" width="7.42578125" style="20" customWidth="1"/>
    <col min="14358" max="14358" width="1.5703125" style="20" customWidth="1"/>
    <col min="14359" max="14359" width="6.7109375" style="20" customWidth="1"/>
    <col min="14360" max="14360" width="1.5703125" style="20" customWidth="1"/>
    <col min="14361" max="14361" width="11.42578125" style="20" customWidth="1"/>
    <col min="14362" max="14362" width="1.5703125" style="20" customWidth="1"/>
    <col min="14363" max="14363" width="7" style="20" customWidth="1"/>
    <col min="14364" max="14364" width="1.5703125" style="20" customWidth="1"/>
    <col min="14365" max="14365" width="7.140625" style="20" customWidth="1"/>
    <col min="14366" max="14366" width="1.5703125" style="20" customWidth="1"/>
    <col min="14367" max="14367" width="14" style="20" customWidth="1"/>
    <col min="14368" max="14369" width="1.5703125" style="20" customWidth="1"/>
    <col min="14370" max="14370" width="15.28515625" style="20" customWidth="1"/>
    <col min="14371" max="14371" width="2.42578125" style="20" customWidth="1"/>
    <col min="14372" max="14372" width="15.28515625" style="20" customWidth="1"/>
    <col min="14373" max="14373" width="2.42578125" style="20" customWidth="1"/>
    <col min="14374" max="14374" width="16.140625" style="20" customWidth="1"/>
    <col min="14375" max="14375" width="3.28515625" style="20" customWidth="1"/>
    <col min="14376" max="14376" width="16.140625" style="20" customWidth="1"/>
    <col min="14377" max="14377" width="1.5703125" style="20" customWidth="1"/>
    <col min="14378" max="14378" width="9.28515625" style="20" customWidth="1"/>
    <col min="14379" max="14379" width="1.5703125" style="20" customWidth="1"/>
    <col min="14380" max="14380" width="9.28515625" style="20" customWidth="1"/>
    <col min="14381" max="14381" width="3.28515625" style="20" customWidth="1"/>
    <col min="14382" max="14382" width="15.28515625" style="20" customWidth="1"/>
    <col min="14383" max="14383" width="1.5703125" style="20" customWidth="1"/>
    <col min="14384" max="14384" width="13.5703125" style="20" customWidth="1"/>
    <col min="14385" max="14385" width="1.5703125" style="20" customWidth="1"/>
    <col min="14386" max="14386" width="0" style="20" hidden="1" customWidth="1"/>
    <col min="14387" max="14387" width="1.5703125" style="20" customWidth="1"/>
    <col min="14388" max="14388" width="13.5703125" style="20" customWidth="1"/>
    <col min="14389" max="14389" width="2.42578125" style="20" customWidth="1"/>
    <col min="14390" max="14390" width="5" style="20" customWidth="1"/>
    <col min="14391" max="14391" width="7.28515625" style="20" customWidth="1"/>
    <col min="14392" max="14392" width="10.85546875" style="20" customWidth="1"/>
    <col min="14393" max="14393" width="8.140625" style="20" customWidth="1"/>
    <col min="14394" max="14592" width="12.7109375" style="20"/>
    <col min="14593" max="14593" width="4.140625" style="20" customWidth="1"/>
    <col min="14594" max="14594" width="1" style="20" customWidth="1"/>
    <col min="14595" max="14595" width="8.85546875" style="20" customWidth="1"/>
    <col min="14596" max="14596" width="2" style="20" customWidth="1"/>
    <col min="14597" max="14597" width="12.5703125" style="20" customWidth="1"/>
    <col min="14598" max="14598" width="1" style="20" customWidth="1"/>
    <col min="14599" max="14599" width="14" style="20" customWidth="1"/>
    <col min="14600" max="14600" width="1.5703125" style="20" customWidth="1"/>
    <col min="14601" max="14601" width="9.140625" style="20" customWidth="1"/>
    <col min="14602" max="14602" width="1.5703125" style="20" customWidth="1"/>
    <col min="14603" max="14603" width="7.28515625" style="20" customWidth="1"/>
    <col min="14604" max="14604" width="1.5703125" style="20" customWidth="1"/>
    <col min="14605" max="14605" width="13.85546875" style="20" bestFit="1" customWidth="1"/>
    <col min="14606" max="14606" width="1.5703125" style="20" customWidth="1"/>
    <col min="14607" max="14607" width="9" style="20" customWidth="1"/>
    <col min="14608" max="14608" width="1.5703125" style="20" customWidth="1"/>
    <col min="14609" max="14609" width="7.140625" style="20" customWidth="1"/>
    <col min="14610" max="14610" width="1.5703125" style="20" customWidth="1"/>
    <col min="14611" max="14611" width="12.85546875" style="20" customWidth="1"/>
    <col min="14612" max="14612" width="1.5703125" style="20" customWidth="1"/>
    <col min="14613" max="14613" width="7.42578125" style="20" customWidth="1"/>
    <col min="14614" max="14614" width="1.5703125" style="20" customWidth="1"/>
    <col min="14615" max="14615" width="6.7109375" style="20" customWidth="1"/>
    <col min="14616" max="14616" width="1.5703125" style="20" customWidth="1"/>
    <col min="14617" max="14617" width="11.42578125" style="20" customWidth="1"/>
    <col min="14618" max="14618" width="1.5703125" style="20" customWidth="1"/>
    <col min="14619" max="14619" width="7" style="20" customWidth="1"/>
    <col min="14620" max="14620" width="1.5703125" style="20" customWidth="1"/>
    <col min="14621" max="14621" width="7.140625" style="20" customWidth="1"/>
    <col min="14622" max="14622" width="1.5703125" style="20" customWidth="1"/>
    <col min="14623" max="14623" width="14" style="20" customWidth="1"/>
    <col min="14624" max="14625" width="1.5703125" style="20" customWidth="1"/>
    <col min="14626" max="14626" width="15.28515625" style="20" customWidth="1"/>
    <col min="14627" max="14627" width="2.42578125" style="20" customWidth="1"/>
    <col min="14628" max="14628" width="15.28515625" style="20" customWidth="1"/>
    <col min="14629" max="14629" width="2.42578125" style="20" customWidth="1"/>
    <col min="14630" max="14630" width="16.140625" style="20" customWidth="1"/>
    <col min="14631" max="14631" width="3.28515625" style="20" customWidth="1"/>
    <col min="14632" max="14632" width="16.140625" style="20" customWidth="1"/>
    <col min="14633" max="14633" width="1.5703125" style="20" customWidth="1"/>
    <col min="14634" max="14634" width="9.28515625" style="20" customWidth="1"/>
    <col min="14635" max="14635" width="1.5703125" style="20" customWidth="1"/>
    <col min="14636" max="14636" width="9.28515625" style="20" customWidth="1"/>
    <col min="14637" max="14637" width="3.28515625" style="20" customWidth="1"/>
    <col min="14638" max="14638" width="15.28515625" style="20" customWidth="1"/>
    <col min="14639" max="14639" width="1.5703125" style="20" customWidth="1"/>
    <col min="14640" max="14640" width="13.5703125" style="20" customWidth="1"/>
    <col min="14641" max="14641" width="1.5703125" style="20" customWidth="1"/>
    <col min="14642" max="14642" width="0" style="20" hidden="1" customWidth="1"/>
    <col min="14643" max="14643" width="1.5703125" style="20" customWidth="1"/>
    <col min="14644" max="14644" width="13.5703125" style="20" customWidth="1"/>
    <col min="14645" max="14645" width="2.42578125" style="20" customWidth="1"/>
    <col min="14646" max="14646" width="5" style="20" customWidth="1"/>
    <col min="14647" max="14647" width="7.28515625" style="20" customWidth="1"/>
    <col min="14648" max="14648" width="10.85546875" style="20" customWidth="1"/>
    <col min="14649" max="14649" width="8.140625" style="20" customWidth="1"/>
    <col min="14650" max="14848" width="12.7109375" style="20"/>
    <col min="14849" max="14849" width="4.140625" style="20" customWidth="1"/>
    <col min="14850" max="14850" width="1" style="20" customWidth="1"/>
    <col min="14851" max="14851" width="8.85546875" style="20" customWidth="1"/>
    <col min="14852" max="14852" width="2" style="20" customWidth="1"/>
    <col min="14853" max="14853" width="12.5703125" style="20" customWidth="1"/>
    <col min="14854" max="14854" width="1" style="20" customWidth="1"/>
    <col min="14855" max="14855" width="14" style="20" customWidth="1"/>
    <col min="14856" max="14856" width="1.5703125" style="20" customWidth="1"/>
    <col min="14857" max="14857" width="9.140625" style="20" customWidth="1"/>
    <col min="14858" max="14858" width="1.5703125" style="20" customWidth="1"/>
    <col min="14859" max="14859" width="7.28515625" style="20" customWidth="1"/>
    <col min="14860" max="14860" width="1.5703125" style="20" customWidth="1"/>
    <col min="14861" max="14861" width="13.85546875" style="20" bestFit="1" customWidth="1"/>
    <col min="14862" max="14862" width="1.5703125" style="20" customWidth="1"/>
    <col min="14863" max="14863" width="9" style="20" customWidth="1"/>
    <col min="14864" max="14864" width="1.5703125" style="20" customWidth="1"/>
    <col min="14865" max="14865" width="7.140625" style="20" customWidth="1"/>
    <col min="14866" max="14866" width="1.5703125" style="20" customWidth="1"/>
    <col min="14867" max="14867" width="12.85546875" style="20" customWidth="1"/>
    <col min="14868" max="14868" width="1.5703125" style="20" customWidth="1"/>
    <col min="14869" max="14869" width="7.42578125" style="20" customWidth="1"/>
    <col min="14870" max="14870" width="1.5703125" style="20" customWidth="1"/>
    <col min="14871" max="14871" width="6.7109375" style="20" customWidth="1"/>
    <col min="14872" max="14872" width="1.5703125" style="20" customWidth="1"/>
    <col min="14873" max="14873" width="11.42578125" style="20" customWidth="1"/>
    <col min="14874" max="14874" width="1.5703125" style="20" customWidth="1"/>
    <col min="14875" max="14875" width="7" style="20" customWidth="1"/>
    <col min="14876" max="14876" width="1.5703125" style="20" customWidth="1"/>
    <col min="14877" max="14877" width="7.140625" style="20" customWidth="1"/>
    <col min="14878" max="14878" width="1.5703125" style="20" customWidth="1"/>
    <col min="14879" max="14879" width="14" style="20" customWidth="1"/>
    <col min="14880" max="14881" width="1.5703125" style="20" customWidth="1"/>
    <col min="14882" max="14882" width="15.28515625" style="20" customWidth="1"/>
    <col min="14883" max="14883" width="2.42578125" style="20" customWidth="1"/>
    <col min="14884" max="14884" width="15.28515625" style="20" customWidth="1"/>
    <col min="14885" max="14885" width="2.42578125" style="20" customWidth="1"/>
    <col min="14886" max="14886" width="16.140625" style="20" customWidth="1"/>
    <col min="14887" max="14887" width="3.28515625" style="20" customWidth="1"/>
    <col min="14888" max="14888" width="16.140625" style="20" customWidth="1"/>
    <col min="14889" max="14889" width="1.5703125" style="20" customWidth="1"/>
    <col min="14890" max="14890" width="9.28515625" style="20" customWidth="1"/>
    <col min="14891" max="14891" width="1.5703125" style="20" customWidth="1"/>
    <col min="14892" max="14892" width="9.28515625" style="20" customWidth="1"/>
    <col min="14893" max="14893" width="3.28515625" style="20" customWidth="1"/>
    <col min="14894" max="14894" width="15.28515625" style="20" customWidth="1"/>
    <col min="14895" max="14895" width="1.5703125" style="20" customWidth="1"/>
    <col min="14896" max="14896" width="13.5703125" style="20" customWidth="1"/>
    <col min="14897" max="14897" width="1.5703125" style="20" customWidth="1"/>
    <col min="14898" max="14898" width="0" style="20" hidden="1" customWidth="1"/>
    <col min="14899" max="14899" width="1.5703125" style="20" customWidth="1"/>
    <col min="14900" max="14900" width="13.5703125" style="20" customWidth="1"/>
    <col min="14901" max="14901" width="2.42578125" style="20" customWidth="1"/>
    <col min="14902" max="14902" width="5" style="20" customWidth="1"/>
    <col min="14903" max="14903" width="7.28515625" style="20" customWidth="1"/>
    <col min="14904" max="14904" width="10.85546875" style="20" customWidth="1"/>
    <col min="14905" max="14905" width="8.140625" style="20" customWidth="1"/>
    <col min="14906" max="15104" width="12.7109375" style="20"/>
    <col min="15105" max="15105" width="4.140625" style="20" customWidth="1"/>
    <col min="15106" max="15106" width="1" style="20" customWidth="1"/>
    <col min="15107" max="15107" width="8.85546875" style="20" customWidth="1"/>
    <col min="15108" max="15108" width="2" style="20" customWidth="1"/>
    <col min="15109" max="15109" width="12.5703125" style="20" customWidth="1"/>
    <col min="15110" max="15110" width="1" style="20" customWidth="1"/>
    <col min="15111" max="15111" width="14" style="20" customWidth="1"/>
    <col min="15112" max="15112" width="1.5703125" style="20" customWidth="1"/>
    <col min="15113" max="15113" width="9.140625" style="20" customWidth="1"/>
    <col min="15114" max="15114" width="1.5703125" style="20" customWidth="1"/>
    <col min="15115" max="15115" width="7.28515625" style="20" customWidth="1"/>
    <col min="15116" max="15116" width="1.5703125" style="20" customWidth="1"/>
    <col min="15117" max="15117" width="13.85546875" style="20" bestFit="1" customWidth="1"/>
    <col min="15118" max="15118" width="1.5703125" style="20" customWidth="1"/>
    <col min="15119" max="15119" width="9" style="20" customWidth="1"/>
    <col min="15120" max="15120" width="1.5703125" style="20" customWidth="1"/>
    <col min="15121" max="15121" width="7.140625" style="20" customWidth="1"/>
    <col min="15122" max="15122" width="1.5703125" style="20" customWidth="1"/>
    <col min="15123" max="15123" width="12.85546875" style="20" customWidth="1"/>
    <col min="15124" max="15124" width="1.5703125" style="20" customWidth="1"/>
    <col min="15125" max="15125" width="7.42578125" style="20" customWidth="1"/>
    <col min="15126" max="15126" width="1.5703125" style="20" customWidth="1"/>
    <col min="15127" max="15127" width="6.7109375" style="20" customWidth="1"/>
    <col min="15128" max="15128" width="1.5703125" style="20" customWidth="1"/>
    <col min="15129" max="15129" width="11.42578125" style="20" customWidth="1"/>
    <col min="15130" max="15130" width="1.5703125" style="20" customWidth="1"/>
    <col min="15131" max="15131" width="7" style="20" customWidth="1"/>
    <col min="15132" max="15132" width="1.5703125" style="20" customWidth="1"/>
    <col min="15133" max="15133" width="7.140625" style="20" customWidth="1"/>
    <col min="15134" max="15134" width="1.5703125" style="20" customWidth="1"/>
    <col min="15135" max="15135" width="14" style="20" customWidth="1"/>
    <col min="15136" max="15137" width="1.5703125" style="20" customWidth="1"/>
    <col min="15138" max="15138" width="15.28515625" style="20" customWidth="1"/>
    <col min="15139" max="15139" width="2.42578125" style="20" customWidth="1"/>
    <col min="15140" max="15140" width="15.28515625" style="20" customWidth="1"/>
    <col min="15141" max="15141" width="2.42578125" style="20" customWidth="1"/>
    <col min="15142" max="15142" width="16.140625" style="20" customWidth="1"/>
    <col min="15143" max="15143" width="3.28515625" style="20" customWidth="1"/>
    <col min="15144" max="15144" width="16.140625" style="20" customWidth="1"/>
    <col min="15145" max="15145" width="1.5703125" style="20" customWidth="1"/>
    <col min="15146" max="15146" width="9.28515625" style="20" customWidth="1"/>
    <col min="15147" max="15147" width="1.5703125" style="20" customWidth="1"/>
    <col min="15148" max="15148" width="9.28515625" style="20" customWidth="1"/>
    <col min="15149" max="15149" width="3.28515625" style="20" customWidth="1"/>
    <col min="15150" max="15150" width="15.28515625" style="20" customWidth="1"/>
    <col min="15151" max="15151" width="1.5703125" style="20" customWidth="1"/>
    <col min="15152" max="15152" width="13.5703125" style="20" customWidth="1"/>
    <col min="15153" max="15153" width="1.5703125" style="20" customWidth="1"/>
    <col min="15154" max="15154" width="0" style="20" hidden="1" customWidth="1"/>
    <col min="15155" max="15155" width="1.5703125" style="20" customWidth="1"/>
    <col min="15156" max="15156" width="13.5703125" style="20" customWidth="1"/>
    <col min="15157" max="15157" width="2.42578125" style="20" customWidth="1"/>
    <col min="15158" max="15158" width="5" style="20" customWidth="1"/>
    <col min="15159" max="15159" width="7.28515625" style="20" customWidth="1"/>
    <col min="15160" max="15160" width="10.85546875" style="20" customWidth="1"/>
    <col min="15161" max="15161" width="8.140625" style="20" customWidth="1"/>
    <col min="15162" max="15360" width="12.7109375" style="20"/>
    <col min="15361" max="15361" width="4.140625" style="20" customWidth="1"/>
    <col min="15362" max="15362" width="1" style="20" customWidth="1"/>
    <col min="15363" max="15363" width="8.85546875" style="20" customWidth="1"/>
    <col min="15364" max="15364" width="2" style="20" customWidth="1"/>
    <col min="15365" max="15365" width="12.5703125" style="20" customWidth="1"/>
    <col min="15366" max="15366" width="1" style="20" customWidth="1"/>
    <col min="15367" max="15367" width="14" style="20" customWidth="1"/>
    <col min="15368" max="15368" width="1.5703125" style="20" customWidth="1"/>
    <col min="15369" max="15369" width="9.140625" style="20" customWidth="1"/>
    <col min="15370" max="15370" width="1.5703125" style="20" customWidth="1"/>
    <col min="15371" max="15371" width="7.28515625" style="20" customWidth="1"/>
    <col min="15372" max="15372" width="1.5703125" style="20" customWidth="1"/>
    <col min="15373" max="15373" width="13.85546875" style="20" bestFit="1" customWidth="1"/>
    <col min="15374" max="15374" width="1.5703125" style="20" customWidth="1"/>
    <col min="15375" max="15375" width="9" style="20" customWidth="1"/>
    <col min="15376" max="15376" width="1.5703125" style="20" customWidth="1"/>
    <col min="15377" max="15377" width="7.140625" style="20" customWidth="1"/>
    <col min="15378" max="15378" width="1.5703125" style="20" customWidth="1"/>
    <col min="15379" max="15379" width="12.85546875" style="20" customWidth="1"/>
    <col min="15380" max="15380" width="1.5703125" style="20" customWidth="1"/>
    <col min="15381" max="15381" width="7.42578125" style="20" customWidth="1"/>
    <col min="15382" max="15382" width="1.5703125" style="20" customWidth="1"/>
    <col min="15383" max="15383" width="6.7109375" style="20" customWidth="1"/>
    <col min="15384" max="15384" width="1.5703125" style="20" customWidth="1"/>
    <col min="15385" max="15385" width="11.42578125" style="20" customWidth="1"/>
    <col min="15386" max="15386" width="1.5703125" style="20" customWidth="1"/>
    <col min="15387" max="15387" width="7" style="20" customWidth="1"/>
    <col min="15388" max="15388" width="1.5703125" style="20" customWidth="1"/>
    <col min="15389" max="15389" width="7.140625" style="20" customWidth="1"/>
    <col min="15390" max="15390" width="1.5703125" style="20" customWidth="1"/>
    <col min="15391" max="15391" width="14" style="20" customWidth="1"/>
    <col min="15392" max="15393" width="1.5703125" style="20" customWidth="1"/>
    <col min="15394" max="15394" width="15.28515625" style="20" customWidth="1"/>
    <col min="15395" max="15395" width="2.42578125" style="20" customWidth="1"/>
    <col min="15396" max="15396" width="15.28515625" style="20" customWidth="1"/>
    <col min="15397" max="15397" width="2.42578125" style="20" customWidth="1"/>
    <col min="15398" max="15398" width="16.140625" style="20" customWidth="1"/>
    <col min="15399" max="15399" width="3.28515625" style="20" customWidth="1"/>
    <col min="15400" max="15400" width="16.140625" style="20" customWidth="1"/>
    <col min="15401" max="15401" width="1.5703125" style="20" customWidth="1"/>
    <col min="15402" max="15402" width="9.28515625" style="20" customWidth="1"/>
    <col min="15403" max="15403" width="1.5703125" style="20" customWidth="1"/>
    <col min="15404" max="15404" width="9.28515625" style="20" customWidth="1"/>
    <col min="15405" max="15405" width="3.28515625" style="20" customWidth="1"/>
    <col min="15406" max="15406" width="15.28515625" style="20" customWidth="1"/>
    <col min="15407" max="15407" width="1.5703125" style="20" customWidth="1"/>
    <col min="15408" max="15408" width="13.5703125" style="20" customWidth="1"/>
    <col min="15409" max="15409" width="1.5703125" style="20" customWidth="1"/>
    <col min="15410" max="15410" width="0" style="20" hidden="1" customWidth="1"/>
    <col min="15411" max="15411" width="1.5703125" style="20" customWidth="1"/>
    <col min="15412" max="15412" width="13.5703125" style="20" customWidth="1"/>
    <col min="15413" max="15413" width="2.42578125" style="20" customWidth="1"/>
    <col min="15414" max="15414" width="5" style="20" customWidth="1"/>
    <col min="15415" max="15415" width="7.28515625" style="20" customWidth="1"/>
    <col min="15416" max="15416" width="10.85546875" style="20" customWidth="1"/>
    <col min="15417" max="15417" width="8.140625" style="20" customWidth="1"/>
    <col min="15418" max="15616" width="12.7109375" style="20"/>
    <col min="15617" max="15617" width="4.140625" style="20" customWidth="1"/>
    <col min="15618" max="15618" width="1" style="20" customWidth="1"/>
    <col min="15619" max="15619" width="8.85546875" style="20" customWidth="1"/>
    <col min="15620" max="15620" width="2" style="20" customWidth="1"/>
    <col min="15621" max="15621" width="12.5703125" style="20" customWidth="1"/>
    <col min="15622" max="15622" width="1" style="20" customWidth="1"/>
    <col min="15623" max="15623" width="14" style="20" customWidth="1"/>
    <col min="15624" max="15624" width="1.5703125" style="20" customWidth="1"/>
    <col min="15625" max="15625" width="9.140625" style="20" customWidth="1"/>
    <col min="15626" max="15626" width="1.5703125" style="20" customWidth="1"/>
    <col min="15627" max="15627" width="7.28515625" style="20" customWidth="1"/>
    <col min="15628" max="15628" width="1.5703125" style="20" customWidth="1"/>
    <col min="15629" max="15629" width="13.85546875" style="20" bestFit="1" customWidth="1"/>
    <col min="15630" max="15630" width="1.5703125" style="20" customWidth="1"/>
    <col min="15631" max="15631" width="9" style="20" customWidth="1"/>
    <col min="15632" max="15632" width="1.5703125" style="20" customWidth="1"/>
    <col min="15633" max="15633" width="7.140625" style="20" customWidth="1"/>
    <col min="15634" max="15634" width="1.5703125" style="20" customWidth="1"/>
    <col min="15635" max="15635" width="12.85546875" style="20" customWidth="1"/>
    <col min="15636" max="15636" width="1.5703125" style="20" customWidth="1"/>
    <col min="15637" max="15637" width="7.42578125" style="20" customWidth="1"/>
    <col min="15638" max="15638" width="1.5703125" style="20" customWidth="1"/>
    <col min="15639" max="15639" width="6.7109375" style="20" customWidth="1"/>
    <col min="15640" max="15640" width="1.5703125" style="20" customWidth="1"/>
    <col min="15641" max="15641" width="11.42578125" style="20" customWidth="1"/>
    <col min="15642" max="15642" width="1.5703125" style="20" customWidth="1"/>
    <col min="15643" max="15643" width="7" style="20" customWidth="1"/>
    <col min="15644" max="15644" width="1.5703125" style="20" customWidth="1"/>
    <col min="15645" max="15645" width="7.140625" style="20" customWidth="1"/>
    <col min="15646" max="15646" width="1.5703125" style="20" customWidth="1"/>
    <col min="15647" max="15647" width="14" style="20" customWidth="1"/>
    <col min="15648" max="15649" width="1.5703125" style="20" customWidth="1"/>
    <col min="15650" max="15650" width="15.28515625" style="20" customWidth="1"/>
    <col min="15651" max="15651" width="2.42578125" style="20" customWidth="1"/>
    <col min="15652" max="15652" width="15.28515625" style="20" customWidth="1"/>
    <col min="15653" max="15653" width="2.42578125" style="20" customWidth="1"/>
    <col min="15654" max="15654" width="16.140625" style="20" customWidth="1"/>
    <col min="15655" max="15655" width="3.28515625" style="20" customWidth="1"/>
    <col min="15656" max="15656" width="16.140625" style="20" customWidth="1"/>
    <col min="15657" max="15657" width="1.5703125" style="20" customWidth="1"/>
    <col min="15658" max="15658" width="9.28515625" style="20" customWidth="1"/>
    <col min="15659" max="15659" width="1.5703125" style="20" customWidth="1"/>
    <col min="15660" max="15660" width="9.28515625" style="20" customWidth="1"/>
    <col min="15661" max="15661" width="3.28515625" style="20" customWidth="1"/>
    <col min="15662" max="15662" width="15.28515625" style="20" customWidth="1"/>
    <col min="15663" max="15663" width="1.5703125" style="20" customWidth="1"/>
    <col min="15664" max="15664" width="13.5703125" style="20" customWidth="1"/>
    <col min="15665" max="15665" width="1.5703125" style="20" customWidth="1"/>
    <col min="15666" max="15666" width="0" style="20" hidden="1" customWidth="1"/>
    <col min="15667" max="15667" width="1.5703125" style="20" customWidth="1"/>
    <col min="15668" max="15668" width="13.5703125" style="20" customWidth="1"/>
    <col min="15669" max="15669" width="2.42578125" style="20" customWidth="1"/>
    <col min="15670" max="15670" width="5" style="20" customWidth="1"/>
    <col min="15671" max="15671" width="7.28515625" style="20" customWidth="1"/>
    <col min="15672" max="15672" width="10.85546875" style="20" customWidth="1"/>
    <col min="15673" max="15673" width="8.140625" style="20" customWidth="1"/>
    <col min="15674" max="15872" width="12.7109375" style="20"/>
    <col min="15873" max="15873" width="4.140625" style="20" customWidth="1"/>
    <col min="15874" max="15874" width="1" style="20" customWidth="1"/>
    <col min="15875" max="15875" width="8.85546875" style="20" customWidth="1"/>
    <col min="15876" max="15876" width="2" style="20" customWidth="1"/>
    <col min="15877" max="15877" width="12.5703125" style="20" customWidth="1"/>
    <col min="15878" max="15878" width="1" style="20" customWidth="1"/>
    <col min="15879" max="15879" width="14" style="20" customWidth="1"/>
    <col min="15880" max="15880" width="1.5703125" style="20" customWidth="1"/>
    <col min="15881" max="15881" width="9.140625" style="20" customWidth="1"/>
    <col min="15882" max="15882" width="1.5703125" style="20" customWidth="1"/>
    <col min="15883" max="15883" width="7.28515625" style="20" customWidth="1"/>
    <col min="15884" max="15884" width="1.5703125" style="20" customWidth="1"/>
    <col min="15885" max="15885" width="13.85546875" style="20" bestFit="1" customWidth="1"/>
    <col min="15886" max="15886" width="1.5703125" style="20" customWidth="1"/>
    <col min="15887" max="15887" width="9" style="20" customWidth="1"/>
    <col min="15888" max="15888" width="1.5703125" style="20" customWidth="1"/>
    <col min="15889" max="15889" width="7.140625" style="20" customWidth="1"/>
    <col min="15890" max="15890" width="1.5703125" style="20" customWidth="1"/>
    <col min="15891" max="15891" width="12.85546875" style="20" customWidth="1"/>
    <col min="15892" max="15892" width="1.5703125" style="20" customWidth="1"/>
    <col min="15893" max="15893" width="7.42578125" style="20" customWidth="1"/>
    <col min="15894" max="15894" width="1.5703125" style="20" customWidth="1"/>
    <col min="15895" max="15895" width="6.7109375" style="20" customWidth="1"/>
    <col min="15896" max="15896" width="1.5703125" style="20" customWidth="1"/>
    <col min="15897" max="15897" width="11.42578125" style="20" customWidth="1"/>
    <col min="15898" max="15898" width="1.5703125" style="20" customWidth="1"/>
    <col min="15899" max="15899" width="7" style="20" customWidth="1"/>
    <col min="15900" max="15900" width="1.5703125" style="20" customWidth="1"/>
    <col min="15901" max="15901" width="7.140625" style="20" customWidth="1"/>
    <col min="15902" max="15902" width="1.5703125" style="20" customWidth="1"/>
    <col min="15903" max="15903" width="14" style="20" customWidth="1"/>
    <col min="15904" max="15905" width="1.5703125" style="20" customWidth="1"/>
    <col min="15906" max="15906" width="15.28515625" style="20" customWidth="1"/>
    <col min="15907" max="15907" width="2.42578125" style="20" customWidth="1"/>
    <col min="15908" max="15908" width="15.28515625" style="20" customWidth="1"/>
    <col min="15909" max="15909" width="2.42578125" style="20" customWidth="1"/>
    <col min="15910" max="15910" width="16.140625" style="20" customWidth="1"/>
    <col min="15911" max="15911" width="3.28515625" style="20" customWidth="1"/>
    <col min="15912" max="15912" width="16.140625" style="20" customWidth="1"/>
    <col min="15913" max="15913" width="1.5703125" style="20" customWidth="1"/>
    <col min="15914" max="15914" width="9.28515625" style="20" customWidth="1"/>
    <col min="15915" max="15915" width="1.5703125" style="20" customWidth="1"/>
    <col min="15916" max="15916" width="9.28515625" style="20" customWidth="1"/>
    <col min="15917" max="15917" width="3.28515625" style="20" customWidth="1"/>
    <col min="15918" max="15918" width="15.28515625" style="20" customWidth="1"/>
    <col min="15919" max="15919" width="1.5703125" style="20" customWidth="1"/>
    <col min="15920" max="15920" width="13.5703125" style="20" customWidth="1"/>
    <col min="15921" max="15921" width="1.5703125" style="20" customWidth="1"/>
    <col min="15922" max="15922" width="0" style="20" hidden="1" customWidth="1"/>
    <col min="15923" max="15923" width="1.5703125" style="20" customWidth="1"/>
    <col min="15924" max="15924" width="13.5703125" style="20" customWidth="1"/>
    <col min="15925" max="15925" width="2.42578125" style="20" customWidth="1"/>
    <col min="15926" max="15926" width="5" style="20" customWidth="1"/>
    <col min="15927" max="15927" width="7.28515625" style="20" customWidth="1"/>
    <col min="15928" max="15928" width="10.85546875" style="20" customWidth="1"/>
    <col min="15929" max="15929" width="8.140625" style="20" customWidth="1"/>
    <col min="15930" max="16128" width="12.7109375" style="20"/>
    <col min="16129" max="16129" width="4.140625" style="20" customWidth="1"/>
    <col min="16130" max="16130" width="1" style="20" customWidth="1"/>
    <col min="16131" max="16131" width="8.85546875" style="20" customWidth="1"/>
    <col min="16132" max="16132" width="2" style="20" customWidth="1"/>
    <col min="16133" max="16133" width="12.5703125" style="20" customWidth="1"/>
    <col min="16134" max="16134" width="1" style="20" customWidth="1"/>
    <col min="16135" max="16135" width="14" style="20" customWidth="1"/>
    <col min="16136" max="16136" width="1.5703125" style="20" customWidth="1"/>
    <col min="16137" max="16137" width="9.140625" style="20" customWidth="1"/>
    <col min="16138" max="16138" width="1.5703125" style="20" customWidth="1"/>
    <col min="16139" max="16139" width="7.28515625" style="20" customWidth="1"/>
    <col min="16140" max="16140" width="1.5703125" style="20" customWidth="1"/>
    <col min="16141" max="16141" width="13.85546875" style="20" bestFit="1" customWidth="1"/>
    <col min="16142" max="16142" width="1.5703125" style="20" customWidth="1"/>
    <col min="16143" max="16143" width="9" style="20" customWidth="1"/>
    <col min="16144" max="16144" width="1.5703125" style="20" customWidth="1"/>
    <col min="16145" max="16145" width="7.140625" style="20" customWidth="1"/>
    <col min="16146" max="16146" width="1.5703125" style="20" customWidth="1"/>
    <col min="16147" max="16147" width="12.85546875" style="20" customWidth="1"/>
    <col min="16148" max="16148" width="1.5703125" style="20" customWidth="1"/>
    <col min="16149" max="16149" width="7.42578125" style="20" customWidth="1"/>
    <col min="16150" max="16150" width="1.5703125" style="20" customWidth="1"/>
    <col min="16151" max="16151" width="6.7109375" style="20" customWidth="1"/>
    <col min="16152" max="16152" width="1.5703125" style="20" customWidth="1"/>
    <col min="16153" max="16153" width="11.42578125" style="20" customWidth="1"/>
    <col min="16154" max="16154" width="1.5703125" style="20" customWidth="1"/>
    <col min="16155" max="16155" width="7" style="20" customWidth="1"/>
    <col min="16156" max="16156" width="1.5703125" style="20" customWidth="1"/>
    <col min="16157" max="16157" width="7.140625" style="20" customWidth="1"/>
    <col min="16158" max="16158" width="1.5703125" style="20" customWidth="1"/>
    <col min="16159" max="16159" width="14" style="20" customWidth="1"/>
    <col min="16160" max="16161" width="1.5703125" style="20" customWidth="1"/>
    <col min="16162" max="16162" width="15.28515625" style="20" customWidth="1"/>
    <col min="16163" max="16163" width="2.42578125" style="20" customWidth="1"/>
    <col min="16164" max="16164" width="15.28515625" style="20" customWidth="1"/>
    <col min="16165" max="16165" width="2.42578125" style="20" customWidth="1"/>
    <col min="16166" max="16166" width="16.140625" style="20" customWidth="1"/>
    <col min="16167" max="16167" width="3.28515625" style="20" customWidth="1"/>
    <col min="16168" max="16168" width="16.140625" style="20" customWidth="1"/>
    <col min="16169" max="16169" width="1.5703125" style="20" customWidth="1"/>
    <col min="16170" max="16170" width="9.28515625" style="20" customWidth="1"/>
    <col min="16171" max="16171" width="1.5703125" style="20" customWidth="1"/>
    <col min="16172" max="16172" width="9.28515625" style="20" customWidth="1"/>
    <col min="16173" max="16173" width="3.28515625" style="20" customWidth="1"/>
    <col min="16174" max="16174" width="15.28515625" style="20" customWidth="1"/>
    <col min="16175" max="16175" width="1.5703125" style="20" customWidth="1"/>
    <col min="16176" max="16176" width="13.5703125" style="20" customWidth="1"/>
    <col min="16177" max="16177" width="1.5703125" style="20" customWidth="1"/>
    <col min="16178" max="16178" width="0" style="20" hidden="1" customWidth="1"/>
    <col min="16179" max="16179" width="1.5703125" style="20" customWidth="1"/>
    <col min="16180" max="16180" width="13.5703125" style="20" customWidth="1"/>
    <col min="16181" max="16181" width="2.42578125" style="20" customWidth="1"/>
    <col min="16182" max="16182" width="5" style="20" customWidth="1"/>
    <col min="16183" max="16183" width="7.28515625" style="20" customWidth="1"/>
    <col min="16184" max="16184" width="10.85546875" style="20" customWidth="1"/>
    <col min="16185" max="16185" width="8.140625" style="20" customWidth="1"/>
    <col min="16186" max="16384" width="12.7109375" style="20"/>
  </cols>
  <sheetData>
    <row r="1" spans="1:55" s="15" customFormat="1" ht="10.5" customHeight="1" x14ac:dyDescent="0.25">
      <c r="A1" s="10"/>
      <c r="B1" s="10"/>
      <c r="C1" s="117"/>
      <c r="D1" s="20"/>
      <c r="E1" s="11"/>
      <c r="F1" s="10"/>
      <c r="G1" s="10"/>
      <c r="H1" s="10"/>
      <c r="I1" s="10"/>
      <c r="J1" s="10"/>
      <c r="K1" s="10"/>
      <c r="L1" s="10"/>
      <c r="M1" s="10"/>
      <c r="N1" s="10"/>
      <c r="O1" s="10"/>
      <c r="P1" s="10"/>
      <c r="Q1" s="10"/>
      <c r="R1" s="10"/>
      <c r="S1" s="10"/>
      <c r="T1" s="10"/>
      <c r="U1" s="10"/>
      <c r="V1" s="10"/>
      <c r="W1" s="10"/>
      <c r="X1" s="10"/>
      <c r="Y1" s="10"/>
      <c r="Z1" s="10"/>
      <c r="AA1" s="10"/>
      <c r="AB1" s="10"/>
      <c r="AC1" s="10"/>
      <c r="AD1" s="10"/>
      <c r="AE1" s="13" t="s">
        <v>45</v>
      </c>
      <c r="AF1" s="10"/>
      <c r="AG1" s="10"/>
      <c r="AH1" s="10" t="s">
        <v>46</v>
      </c>
      <c r="AI1" s="10"/>
      <c r="AJ1" s="10"/>
      <c r="AK1" s="10"/>
      <c r="AL1" s="10"/>
      <c r="AM1" s="10"/>
      <c r="AN1" s="10"/>
      <c r="AO1" s="10"/>
      <c r="AP1" s="10"/>
      <c r="AQ1" s="10"/>
      <c r="AR1" s="10"/>
      <c r="AS1" s="10"/>
      <c r="AT1" s="10"/>
      <c r="AU1" s="10"/>
      <c r="AV1" s="10"/>
      <c r="AW1" s="10"/>
      <c r="AX1" s="10"/>
      <c r="AY1" s="10"/>
      <c r="AZ1" s="10"/>
      <c r="BA1" s="10"/>
      <c r="BB1" s="13" t="s">
        <v>47</v>
      </c>
      <c r="BC1" s="118"/>
    </row>
    <row r="2" spans="1:55" s="15" customFormat="1" ht="10.5" customHeight="1" x14ac:dyDescent="0.25">
      <c r="A2" s="16"/>
      <c r="B2" s="10"/>
      <c r="C2" s="10"/>
      <c r="D2" s="20"/>
      <c r="E2" s="11"/>
      <c r="F2" s="10"/>
      <c r="G2" s="10"/>
      <c r="H2" s="10"/>
      <c r="I2" s="10"/>
      <c r="J2" s="10"/>
      <c r="K2" s="10"/>
      <c r="L2" s="10"/>
      <c r="M2" s="10"/>
      <c r="N2" s="10"/>
      <c r="O2" s="10"/>
      <c r="P2" s="10"/>
      <c r="Q2" s="10"/>
      <c r="R2" s="10"/>
      <c r="S2" s="10"/>
      <c r="T2" s="10"/>
      <c r="U2" s="10"/>
      <c r="V2" s="10"/>
      <c r="W2" s="10"/>
      <c r="X2" s="10"/>
      <c r="Y2" s="10"/>
      <c r="Z2" s="10"/>
      <c r="AA2" s="10"/>
      <c r="AB2" s="10"/>
      <c r="AC2" s="10"/>
      <c r="AD2" s="10"/>
      <c r="AE2" s="13" t="s">
        <v>48</v>
      </c>
      <c r="AF2" s="10"/>
      <c r="AG2" s="10"/>
      <c r="AH2" s="10" t="s">
        <v>49</v>
      </c>
      <c r="AI2" s="10"/>
      <c r="AJ2" s="10"/>
      <c r="AK2" s="10"/>
      <c r="AL2" s="10"/>
      <c r="AM2" s="10"/>
      <c r="AN2" s="10"/>
      <c r="AO2" s="10"/>
      <c r="AP2" s="10"/>
      <c r="AQ2" s="10"/>
      <c r="AR2" s="10"/>
      <c r="AS2" s="10"/>
      <c r="AT2" s="10"/>
      <c r="AU2" s="10"/>
      <c r="AV2" s="10"/>
      <c r="AW2" s="10"/>
      <c r="AX2" s="10"/>
      <c r="AY2" s="10"/>
      <c r="AZ2" s="10"/>
      <c r="BA2" s="10"/>
      <c r="BB2" s="13" t="s">
        <v>50</v>
      </c>
      <c r="BC2" s="118"/>
    </row>
    <row r="3" spans="1:55" s="15" customFormat="1" ht="10.5" customHeight="1" x14ac:dyDescent="0.25">
      <c r="A3" s="17"/>
      <c r="B3" s="10"/>
      <c r="C3" s="10"/>
      <c r="D3" s="20"/>
      <c r="E3" s="11"/>
      <c r="F3" s="10"/>
      <c r="G3" s="10"/>
      <c r="H3" s="10"/>
      <c r="I3" s="10"/>
      <c r="J3" s="10"/>
      <c r="K3" s="10"/>
      <c r="L3" s="10"/>
      <c r="M3" s="10"/>
      <c r="N3" s="10"/>
      <c r="O3" s="10"/>
      <c r="P3" s="10"/>
      <c r="Q3" s="10"/>
      <c r="R3" s="10"/>
      <c r="S3" s="10"/>
      <c r="T3" s="10"/>
      <c r="U3" s="10"/>
      <c r="V3" s="10"/>
      <c r="W3" s="10"/>
      <c r="X3" s="10"/>
      <c r="Y3" s="10"/>
      <c r="Z3" s="10"/>
      <c r="AA3" s="10"/>
      <c r="AB3" s="10"/>
      <c r="AC3" s="10"/>
      <c r="AD3" s="10"/>
      <c r="AE3" s="13" t="s">
        <v>51</v>
      </c>
      <c r="AF3" s="10"/>
      <c r="AG3" s="10"/>
      <c r="AH3" s="18" t="s">
        <v>52</v>
      </c>
      <c r="AI3" s="10"/>
      <c r="AJ3" s="10"/>
      <c r="AK3" s="10"/>
      <c r="AL3" s="10"/>
      <c r="AM3" s="10"/>
      <c r="AN3" s="10"/>
      <c r="AO3" s="10"/>
      <c r="AP3" s="10"/>
      <c r="AQ3" s="10"/>
      <c r="AR3" s="10"/>
      <c r="AS3" s="10"/>
      <c r="AT3" s="10"/>
      <c r="AU3" s="10"/>
      <c r="AV3" s="10"/>
      <c r="AW3" s="10"/>
      <c r="AX3" s="10"/>
      <c r="AY3" s="10"/>
      <c r="AZ3" s="10"/>
      <c r="BA3" s="10"/>
      <c r="BB3" s="10"/>
      <c r="BC3" s="118"/>
    </row>
    <row r="4" spans="1:55" ht="9.6" customHeight="1" x14ac:dyDescent="0.25">
      <c r="A4" s="11"/>
      <c r="B4" s="11"/>
      <c r="C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row>
    <row r="5" spans="1:55" ht="9.6" customHeight="1" x14ac:dyDescent="0.25">
      <c r="A5" s="11"/>
      <c r="B5" s="11"/>
      <c r="C5" s="11"/>
      <c r="E5" s="11"/>
      <c r="F5" s="11"/>
      <c r="G5" s="21" t="s">
        <v>53</v>
      </c>
      <c r="H5" s="21"/>
      <c r="I5" s="21"/>
      <c r="J5" s="21"/>
      <c r="K5" s="21"/>
      <c r="L5" s="21"/>
      <c r="M5" s="21"/>
      <c r="N5" s="21"/>
      <c r="O5" s="21"/>
      <c r="P5" s="21"/>
      <c r="Q5" s="21"/>
      <c r="R5" s="21"/>
      <c r="S5" s="21"/>
      <c r="T5" s="21"/>
      <c r="U5" s="21"/>
      <c r="V5" s="21"/>
      <c r="W5" s="21"/>
      <c r="X5" s="21"/>
      <c r="Y5" s="21"/>
      <c r="Z5" s="21"/>
      <c r="AA5" s="21"/>
      <c r="AB5" s="21"/>
      <c r="AC5" s="21"/>
      <c r="AD5" s="11"/>
      <c r="AE5" s="11"/>
      <c r="AF5" s="11"/>
      <c r="AG5" s="11"/>
      <c r="AH5" s="11"/>
      <c r="AI5" s="11"/>
      <c r="AJ5" s="11"/>
      <c r="AK5" s="11"/>
      <c r="AL5" s="11"/>
      <c r="AM5" s="11"/>
      <c r="AN5" s="11"/>
      <c r="AO5" s="11"/>
      <c r="AP5" s="11"/>
      <c r="AQ5" s="11"/>
      <c r="AR5" s="11"/>
      <c r="AS5" s="11"/>
      <c r="AT5" s="11"/>
      <c r="AU5" s="11"/>
      <c r="AV5" s="11"/>
      <c r="AW5" s="11"/>
      <c r="AX5" s="11"/>
      <c r="AY5" s="11"/>
      <c r="AZ5" s="11"/>
      <c r="BA5" s="11"/>
      <c r="BB5" s="11"/>
    </row>
    <row r="6" spans="1:55" ht="10.35" customHeight="1" x14ac:dyDescent="0.25">
      <c r="A6" s="11"/>
      <c r="B6" s="11"/>
      <c r="C6" s="11"/>
      <c r="E6" s="11"/>
      <c r="F6" s="11"/>
      <c r="G6" s="22" t="s">
        <v>7</v>
      </c>
      <c r="H6" s="22"/>
      <c r="I6" s="22"/>
      <c r="J6" s="22"/>
      <c r="K6" s="22"/>
      <c r="L6" s="11"/>
      <c r="M6" s="22" t="s">
        <v>54</v>
      </c>
      <c r="N6" s="22"/>
      <c r="O6" s="22"/>
      <c r="P6" s="22"/>
      <c r="Q6" s="22"/>
      <c r="R6" s="11"/>
      <c r="S6" s="22" t="s">
        <v>55</v>
      </c>
      <c r="T6" s="22"/>
      <c r="U6" s="22"/>
      <c r="V6" s="22"/>
      <c r="W6" s="22"/>
      <c r="X6" s="22"/>
      <c r="Y6" s="22"/>
      <c r="Z6" s="22"/>
      <c r="AA6" s="22"/>
      <c r="AB6" s="22"/>
      <c r="AC6" s="22"/>
      <c r="AD6" s="11"/>
      <c r="AE6" s="11"/>
      <c r="AF6" s="11"/>
      <c r="AG6" s="11"/>
      <c r="AH6" s="11"/>
      <c r="AI6" s="11"/>
      <c r="AJ6" s="11"/>
      <c r="AK6" s="11"/>
      <c r="AL6" s="11"/>
      <c r="AM6" s="11"/>
      <c r="AN6" s="21" t="s">
        <v>56</v>
      </c>
      <c r="AO6" s="21"/>
      <c r="AP6" s="21"/>
      <c r="AQ6" s="21"/>
      <c r="AR6" s="21"/>
      <c r="AS6" s="21"/>
      <c r="AT6" s="21"/>
      <c r="AU6" s="21"/>
      <c r="AV6" s="21"/>
      <c r="AW6" s="21"/>
      <c r="AX6" s="21"/>
      <c r="AY6" s="21"/>
      <c r="AZ6" s="21"/>
      <c r="BA6" s="11"/>
      <c r="BB6" s="11"/>
    </row>
    <row r="7" spans="1:55" ht="9.6" customHeight="1" x14ac:dyDescent="0.25">
      <c r="A7" s="11"/>
      <c r="B7" s="11"/>
      <c r="C7" s="11"/>
      <c r="E7" s="11"/>
      <c r="F7" s="11"/>
      <c r="G7" s="21" t="s">
        <v>57</v>
      </c>
      <c r="H7" s="21"/>
      <c r="I7" s="21"/>
      <c r="J7" s="21"/>
      <c r="K7" s="21"/>
      <c r="L7" s="11"/>
      <c r="M7" s="21" t="s">
        <v>58</v>
      </c>
      <c r="N7" s="21"/>
      <c r="O7" s="21"/>
      <c r="P7" s="21"/>
      <c r="Q7" s="21"/>
      <c r="R7" s="11"/>
      <c r="S7" s="21" t="s">
        <v>58</v>
      </c>
      <c r="T7" s="21"/>
      <c r="U7" s="21"/>
      <c r="V7" s="21"/>
      <c r="W7" s="21"/>
      <c r="X7" s="21"/>
      <c r="Y7" s="21"/>
      <c r="Z7" s="21"/>
      <c r="AA7" s="21"/>
      <c r="AB7" s="21"/>
      <c r="AC7" s="21"/>
      <c r="AD7" s="11"/>
      <c r="AE7" s="11"/>
      <c r="AF7" s="11"/>
      <c r="AG7" s="11"/>
      <c r="AH7" s="11"/>
      <c r="AI7" s="11"/>
      <c r="AJ7" s="11"/>
      <c r="AK7" s="11"/>
      <c r="AL7" s="11"/>
      <c r="AM7" s="11"/>
      <c r="AN7" s="22" t="s">
        <v>59</v>
      </c>
      <c r="AO7" s="22"/>
      <c r="AP7" s="22"/>
      <c r="AQ7" s="22"/>
      <c r="AR7" s="22"/>
      <c r="AS7" s="11"/>
      <c r="AT7" s="73"/>
      <c r="AU7" s="73"/>
      <c r="AV7" s="73"/>
      <c r="AW7" s="73"/>
      <c r="AX7" s="73"/>
      <c r="AY7" s="73"/>
      <c r="AZ7" s="73"/>
      <c r="BA7" s="11"/>
      <c r="BB7" s="11"/>
    </row>
    <row r="8" spans="1:55" ht="9.6" customHeight="1" x14ac:dyDescent="0.25">
      <c r="A8" s="11"/>
      <c r="B8" s="11"/>
      <c r="C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21" t="s">
        <v>60</v>
      </c>
      <c r="AO8" s="21"/>
      <c r="AP8" s="21"/>
      <c r="AQ8" s="21"/>
      <c r="AR8" s="21"/>
      <c r="AS8" s="11"/>
      <c r="AT8" s="21" t="s">
        <v>61</v>
      </c>
      <c r="AU8" s="21"/>
      <c r="AV8" s="21"/>
      <c r="AW8" s="21"/>
      <c r="AX8" s="21"/>
      <c r="AY8" s="21"/>
      <c r="AZ8" s="21"/>
      <c r="BA8" s="11"/>
      <c r="BB8" s="11"/>
    </row>
    <row r="9" spans="1:55" ht="9.6" customHeight="1" x14ac:dyDescent="0.25">
      <c r="A9" s="11"/>
      <c r="B9" s="11"/>
      <c r="C9" s="11"/>
      <c r="E9" s="11"/>
      <c r="F9" s="11"/>
      <c r="G9" s="11"/>
      <c r="H9" s="11"/>
      <c r="I9" s="11"/>
      <c r="J9" s="11"/>
      <c r="K9" s="25"/>
      <c r="L9" s="11"/>
      <c r="M9" s="11"/>
      <c r="N9" s="11"/>
      <c r="O9" s="11"/>
      <c r="P9" s="11"/>
      <c r="Q9" s="25"/>
      <c r="R9" s="11"/>
      <c r="S9" s="21" t="s">
        <v>62</v>
      </c>
      <c r="T9" s="21"/>
      <c r="U9" s="21"/>
      <c r="V9" s="21"/>
      <c r="W9" s="21"/>
      <c r="X9" s="11"/>
      <c r="Y9" s="21" t="s">
        <v>63</v>
      </c>
      <c r="Z9" s="21"/>
      <c r="AA9" s="21"/>
      <c r="AB9" s="21"/>
      <c r="AC9" s="21"/>
      <c r="AD9" s="11"/>
      <c r="AE9" s="11"/>
      <c r="AF9" s="11"/>
      <c r="AG9" s="11"/>
      <c r="AH9" s="11"/>
      <c r="AI9" s="11"/>
      <c r="AJ9" s="25"/>
      <c r="AK9" s="11"/>
      <c r="AL9" s="11"/>
      <c r="AM9" s="11"/>
      <c r="AN9" s="11"/>
      <c r="AO9" s="11"/>
      <c r="AP9" s="11"/>
      <c r="AQ9" s="11"/>
      <c r="AR9" s="25"/>
      <c r="AS9" s="11"/>
      <c r="AT9" s="25" t="s">
        <v>64</v>
      </c>
      <c r="AU9" s="11"/>
      <c r="AV9" s="25" t="s">
        <v>64</v>
      </c>
      <c r="AW9" s="11"/>
      <c r="AX9" s="25"/>
      <c r="AY9" s="11"/>
      <c r="AZ9" s="11"/>
      <c r="BA9" s="11"/>
      <c r="BB9" s="11"/>
    </row>
    <row r="10" spans="1:55" ht="9.6" customHeight="1" x14ac:dyDescent="0.25">
      <c r="A10" s="11"/>
      <c r="B10" s="11"/>
      <c r="C10" s="25" t="s">
        <v>65</v>
      </c>
      <c r="E10" s="11"/>
      <c r="F10" s="11"/>
      <c r="G10" s="11"/>
      <c r="H10" s="11"/>
      <c r="I10" s="25" t="s">
        <v>66</v>
      </c>
      <c r="J10" s="11"/>
      <c r="K10" s="25" t="s">
        <v>67</v>
      </c>
      <c r="L10" s="11"/>
      <c r="M10" s="11"/>
      <c r="N10" s="11"/>
      <c r="O10" s="25" t="s">
        <v>66</v>
      </c>
      <c r="P10" s="11"/>
      <c r="Q10" s="25" t="s">
        <v>67</v>
      </c>
      <c r="R10" s="11"/>
      <c r="S10" s="11"/>
      <c r="T10" s="11"/>
      <c r="U10" s="25" t="s">
        <v>66</v>
      </c>
      <c r="V10" s="11"/>
      <c r="W10" s="25" t="s">
        <v>67</v>
      </c>
      <c r="X10" s="11"/>
      <c r="Y10" s="11"/>
      <c r="Z10" s="11"/>
      <c r="AA10" s="25" t="s">
        <v>66</v>
      </c>
      <c r="AB10" s="11"/>
      <c r="AC10" s="25" t="s">
        <v>67</v>
      </c>
      <c r="AD10" s="11"/>
      <c r="AE10" s="25" t="s">
        <v>68</v>
      </c>
      <c r="AF10" s="25"/>
      <c r="AG10" s="11"/>
      <c r="AH10" s="25" t="s">
        <v>69</v>
      </c>
      <c r="AI10" s="11"/>
      <c r="AJ10" s="25" t="s">
        <v>70</v>
      </c>
      <c r="AK10" s="11"/>
      <c r="AL10" s="25" t="s">
        <v>71</v>
      </c>
      <c r="AM10" s="11"/>
      <c r="AN10" s="11"/>
      <c r="AO10" s="11"/>
      <c r="AP10" s="25" t="s">
        <v>66</v>
      </c>
      <c r="AQ10" s="11"/>
      <c r="AR10" s="25" t="s">
        <v>67</v>
      </c>
      <c r="AS10" s="11"/>
      <c r="AT10" s="25" t="s">
        <v>72</v>
      </c>
      <c r="AU10" s="11"/>
      <c r="AV10" s="25" t="s">
        <v>72</v>
      </c>
      <c r="AW10" s="11"/>
      <c r="AX10" s="25"/>
      <c r="AY10" s="11"/>
      <c r="AZ10" s="25" t="s">
        <v>73</v>
      </c>
      <c r="BA10" s="11"/>
      <c r="BB10" s="11"/>
    </row>
    <row r="11" spans="1:55" ht="9.6" customHeight="1" x14ac:dyDescent="0.25">
      <c r="A11" s="27" t="s">
        <v>74</v>
      </c>
      <c r="B11" s="11"/>
      <c r="C11" s="27" t="s">
        <v>75</v>
      </c>
      <c r="E11" s="27" t="s">
        <v>76</v>
      </c>
      <c r="F11" s="11"/>
      <c r="G11" s="27" t="s">
        <v>77</v>
      </c>
      <c r="H11" s="11"/>
      <c r="I11" s="27" t="s">
        <v>78</v>
      </c>
      <c r="J11" s="11"/>
      <c r="K11" s="27" t="s">
        <v>79</v>
      </c>
      <c r="L11" s="11"/>
      <c r="M11" s="27" t="s">
        <v>77</v>
      </c>
      <c r="N11" s="11"/>
      <c r="O11" s="27" t="s">
        <v>78</v>
      </c>
      <c r="P11" s="11"/>
      <c r="Q11" s="27" t="s">
        <v>79</v>
      </c>
      <c r="R11" s="11"/>
      <c r="S11" s="27" t="s">
        <v>77</v>
      </c>
      <c r="T11" s="11"/>
      <c r="U11" s="27" t="s">
        <v>78</v>
      </c>
      <c r="V11" s="11"/>
      <c r="W11" s="27" t="s">
        <v>79</v>
      </c>
      <c r="X11" s="11"/>
      <c r="Y11" s="27" t="s">
        <v>77</v>
      </c>
      <c r="Z11" s="11"/>
      <c r="AA11" s="27" t="s">
        <v>78</v>
      </c>
      <c r="AB11" s="11"/>
      <c r="AC11" s="27" t="s">
        <v>79</v>
      </c>
      <c r="AD11" s="11"/>
      <c r="AE11" s="27" t="s">
        <v>53</v>
      </c>
      <c r="AF11" s="90"/>
      <c r="AG11" s="11"/>
      <c r="AH11" s="27" t="s">
        <v>80</v>
      </c>
      <c r="AI11" s="11"/>
      <c r="AJ11" s="27" t="s">
        <v>81</v>
      </c>
      <c r="AK11" s="11"/>
      <c r="AL11" s="27" t="s">
        <v>82</v>
      </c>
      <c r="AM11" s="11"/>
      <c r="AN11" s="27" t="s">
        <v>77</v>
      </c>
      <c r="AO11" s="11"/>
      <c r="AP11" s="27" t="s">
        <v>78</v>
      </c>
      <c r="AQ11" s="11"/>
      <c r="AR11" s="27" t="s">
        <v>83</v>
      </c>
      <c r="AS11" s="11"/>
      <c r="AT11" s="27" t="s">
        <v>84</v>
      </c>
      <c r="AU11" s="11"/>
      <c r="AV11" s="27" t="s">
        <v>85</v>
      </c>
      <c r="AW11" s="11"/>
      <c r="AX11" s="27"/>
      <c r="AY11" s="11"/>
      <c r="AZ11" s="27" t="s">
        <v>86</v>
      </c>
      <c r="BA11" s="11"/>
      <c r="BB11" s="120" t="s">
        <v>74</v>
      </c>
    </row>
    <row r="12" spans="1:55" ht="8.85" customHeight="1" x14ac:dyDescent="0.25">
      <c r="A12" s="11"/>
      <c r="B12" s="11"/>
      <c r="C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row>
    <row r="13" spans="1:55" ht="8.85" customHeight="1" x14ac:dyDescent="0.25">
      <c r="A13" s="11"/>
      <c r="B13" s="11"/>
      <c r="C13" s="11"/>
      <c r="D13" s="20" t="s">
        <v>87</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row>
    <row r="14" spans="1:55" ht="8.85" customHeight="1" x14ac:dyDescent="0.25">
      <c r="A14" s="11">
        <v>1</v>
      </c>
      <c r="B14" s="19"/>
      <c r="C14" s="121">
        <v>159464</v>
      </c>
      <c r="E14" s="11" t="s">
        <v>88</v>
      </c>
      <c r="F14" s="19"/>
      <c r="G14" s="122">
        <f>'Exhibit B'!$BO14</f>
        <v>667373397</v>
      </c>
      <c r="H14" s="19"/>
      <c r="I14" s="123">
        <f>(G14/$C14)</f>
        <v>4185.1038290774095</v>
      </c>
      <c r="J14" s="19"/>
      <c r="K14" s="124">
        <f>IF($AE14&lt;&gt;0,(G14/$AE14)*100,0)</f>
        <v>79.69783873702518</v>
      </c>
      <c r="L14" s="19"/>
      <c r="M14" s="122">
        <v>128827486</v>
      </c>
      <c r="N14" s="19"/>
      <c r="O14" s="123">
        <f t="shared" ref="O14:O58" si="0">(M14/$C14)</f>
        <v>807.8781794009933</v>
      </c>
      <c r="P14" s="19"/>
      <c r="Q14" s="124">
        <f t="shared" ref="Q14:Q58" si="1">IF($AE14&lt;&gt;0,(M14/$AE14)*100,0)</f>
        <v>15.384599161845777</v>
      </c>
      <c r="R14" s="19"/>
      <c r="S14" s="122">
        <v>32700845</v>
      </c>
      <c r="T14" s="19"/>
      <c r="U14" s="123">
        <f t="shared" ref="U14:U58" si="2">(S14/$C14)</f>
        <v>205.06725655947423</v>
      </c>
      <c r="V14" s="19"/>
      <c r="W14" s="124">
        <f t="shared" ref="W14:W58" si="3">IF($AE14&lt;&gt;0,(S14/$AE14)*100,0)</f>
        <v>3.9051401855241403</v>
      </c>
      <c r="X14" s="19"/>
      <c r="Y14" s="122">
        <v>8477814</v>
      </c>
      <c r="Z14" s="19"/>
      <c r="AA14" s="123">
        <f t="shared" ref="AA14:AA58" si="4">(Y14/$C14)</f>
        <v>53.16443836853459</v>
      </c>
      <c r="AB14" s="19"/>
      <c r="AC14" s="124">
        <f t="shared" ref="AC14:AC58" si="5">IF($AE14&lt;&gt;0,(Y14/$AE14)*100,0)</f>
        <v>1.0124219156049072</v>
      </c>
      <c r="AD14" s="19"/>
      <c r="AE14" s="122">
        <f t="shared" ref="AE14:AE58" si="6">(G14+M14+S14+Y14)</f>
        <v>837379542</v>
      </c>
      <c r="AF14" s="125"/>
      <c r="AG14" s="19"/>
      <c r="AH14" s="122">
        <v>155245</v>
      </c>
      <c r="AI14" s="19"/>
      <c r="AJ14" s="122">
        <v>0</v>
      </c>
      <c r="AK14" s="19"/>
      <c r="AL14" s="122">
        <f>(AE14+AH14+AJ14)</f>
        <v>837534787</v>
      </c>
      <c r="AM14" s="19"/>
      <c r="AN14" s="122">
        <v>683583225</v>
      </c>
      <c r="AO14" s="19"/>
      <c r="AP14" s="123">
        <f>(AN14/$C14)</f>
        <v>4286.7557881402699</v>
      </c>
      <c r="AQ14" s="19"/>
      <c r="AR14" s="124">
        <f>IF($AP$60&lt;&gt;0,(AP14/$AP$60)*100,0)</f>
        <v>114.37644545549783</v>
      </c>
      <c r="AS14" s="19"/>
      <c r="AT14" s="122">
        <v>36538523</v>
      </c>
      <c r="AU14" s="19"/>
      <c r="AV14" s="122">
        <v>64790252</v>
      </c>
      <c r="AW14" s="19"/>
      <c r="AX14" s="122"/>
      <c r="AY14" s="19"/>
      <c r="AZ14" s="122">
        <v>12086552</v>
      </c>
      <c r="BA14" s="19"/>
      <c r="BB14" s="11">
        <v>1</v>
      </c>
    </row>
    <row r="15" spans="1:55" ht="8.85" customHeight="1" x14ac:dyDescent="0.25">
      <c r="A15" s="11">
        <v>2</v>
      </c>
      <c r="B15" s="19"/>
      <c r="C15" s="121">
        <v>17669</v>
      </c>
      <c r="D15" s="20" t="s">
        <v>89</v>
      </c>
      <c r="E15" s="11" t="s">
        <v>90</v>
      </c>
      <c r="F15" s="19"/>
      <c r="G15" s="121">
        <f>'Exhibit B'!$BO15</f>
        <v>45927967</v>
      </c>
      <c r="H15" s="19"/>
      <c r="I15" s="124">
        <f>(G15/$C15)</f>
        <v>2599.3529345180823</v>
      </c>
      <c r="J15" s="19"/>
      <c r="K15" s="124">
        <f>IF($AE15&lt;&gt;0,(G15/$AE15)*100,0)</f>
        <v>53.189360397018412</v>
      </c>
      <c r="L15" s="19"/>
      <c r="M15" s="121">
        <v>33051700</v>
      </c>
      <c r="N15" s="19"/>
      <c r="O15" s="124">
        <f t="shared" si="0"/>
        <v>1870.6038825060841</v>
      </c>
      <c r="P15" s="19"/>
      <c r="Q15" s="124">
        <f t="shared" si="1"/>
        <v>38.27730461124338</v>
      </c>
      <c r="R15" s="19"/>
      <c r="S15" s="121">
        <v>7360469</v>
      </c>
      <c r="T15" s="19"/>
      <c r="U15" s="124">
        <f t="shared" si="2"/>
        <v>416.57530137529005</v>
      </c>
      <c r="V15" s="19"/>
      <c r="W15" s="124">
        <f t="shared" si="3"/>
        <v>8.5241882866725138</v>
      </c>
      <c r="X15" s="19"/>
      <c r="Y15" s="121">
        <v>7898</v>
      </c>
      <c r="Z15" s="19"/>
      <c r="AA15" s="124">
        <f t="shared" si="4"/>
        <v>0.4469975663591601</v>
      </c>
      <c r="AB15" s="19"/>
      <c r="AC15" s="124">
        <f t="shared" si="5"/>
        <v>9.1467050656880034E-3</v>
      </c>
      <c r="AD15" s="19"/>
      <c r="AE15" s="121">
        <f t="shared" si="6"/>
        <v>86348034</v>
      </c>
      <c r="AF15" s="40"/>
      <c r="AG15" s="19"/>
      <c r="AH15" s="121">
        <v>1499765</v>
      </c>
      <c r="AI15" s="19"/>
      <c r="AJ15" s="121">
        <v>0</v>
      </c>
      <c r="AK15" s="19"/>
      <c r="AL15" s="121">
        <f>(AE15+AH15+AJ15)</f>
        <v>87847799</v>
      </c>
      <c r="AM15" s="19"/>
      <c r="AN15" s="121">
        <v>74281220</v>
      </c>
      <c r="AO15" s="19"/>
      <c r="AP15" s="124">
        <f>(AN15/$C15)</f>
        <v>4204.0421076461598</v>
      </c>
      <c r="AQ15" s="19"/>
      <c r="AR15" s="124">
        <f>IF($AP$60&lt;&gt;0,(AP15/$AP$60)*100,0)</f>
        <v>112.16953252809678</v>
      </c>
      <c r="AS15" s="19"/>
      <c r="AT15" s="121">
        <v>4696765</v>
      </c>
      <c r="AU15" s="19"/>
      <c r="AV15" s="121">
        <v>6403956</v>
      </c>
      <c r="AW15" s="19"/>
      <c r="AX15" s="121"/>
      <c r="AY15" s="19"/>
      <c r="AZ15" s="121">
        <v>0</v>
      </c>
      <c r="BA15" s="19"/>
      <c r="BB15" s="11">
        <v>2</v>
      </c>
    </row>
    <row r="16" spans="1:55" ht="8.85" customHeight="1" x14ac:dyDescent="0.25">
      <c r="A16" s="11">
        <v>3</v>
      </c>
      <c r="B16" s="19"/>
      <c r="C16" s="121">
        <v>6502</v>
      </c>
      <c r="D16" s="20" t="s">
        <v>89</v>
      </c>
      <c r="E16" s="11" t="s">
        <v>91</v>
      </c>
      <c r="F16" s="19"/>
      <c r="G16" s="121">
        <f>'Exhibit B'!$BO16</f>
        <v>9199699</v>
      </c>
      <c r="H16" s="19"/>
      <c r="I16" s="124">
        <f>(G16/$C16)</f>
        <v>1414.9029529375578</v>
      </c>
      <c r="J16" s="19"/>
      <c r="K16" s="124">
        <f>IF($AE16&lt;&gt;0,(G16/$AE16)*100,0)</f>
        <v>39.151883722590973</v>
      </c>
      <c r="L16" s="19"/>
      <c r="M16" s="121">
        <v>12886266</v>
      </c>
      <c r="N16" s="19"/>
      <c r="O16" s="124">
        <f t="shared" si="0"/>
        <v>1981.8926484158721</v>
      </c>
      <c r="P16" s="19"/>
      <c r="Q16" s="124">
        <f t="shared" si="1"/>
        <v>54.841097306594222</v>
      </c>
      <c r="R16" s="19"/>
      <c r="S16" s="121">
        <v>1382452</v>
      </c>
      <c r="T16" s="19"/>
      <c r="U16" s="124">
        <f t="shared" si="2"/>
        <v>212.61950169178715</v>
      </c>
      <c r="V16" s="19"/>
      <c r="W16" s="124">
        <f t="shared" si="3"/>
        <v>5.8834098763517524</v>
      </c>
      <c r="X16" s="19"/>
      <c r="Y16" s="121">
        <v>29045</v>
      </c>
      <c r="Z16" s="19"/>
      <c r="AA16" s="124">
        <f t="shared" si="4"/>
        <v>4.467087050138419</v>
      </c>
      <c r="AB16" s="19"/>
      <c r="AC16" s="124">
        <f t="shared" si="5"/>
        <v>0.12360909446305307</v>
      </c>
      <c r="AD16" s="19"/>
      <c r="AE16" s="121">
        <f t="shared" si="6"/>
        <v>23497462</v>
      </c>
      <c r="AF16" s="40"/>
      <c r="AG16" s="19"/>
      <c r="AH16" s="121">
        <v>232742</v>
      </c>
      <c r="AI16" s="19"/>
      <c r="AJ16" s="121">
        <v>452</v>
      </c>
      <c r="AK16" s="19"/>
      <c r="AL16" s="121">
        <f>(AE16+AH16+AJ16)</f>
        <v>23730656</v>
      </c>
      <c r="AM16" s="19"/>
      <c r="AN16" s="121">
        <v>23186681</v>
      </c>
      <c r="AO16" s="19"/>
      <c r="AP16" s="124">
        <f>(AN16/$C16)</f>
        <v>3566.0844355582899</v>
      </c>
      <c r="AQ16" s="19"/>
      <c r="AR16" s="124">
        <f>IF($AP$60&lt;&gt;0,(AP16/$AP$60)*100,0)</f>
        <v>95.147958524197179</v>
      </c>
      <c r="AS16" s="19"/>
      <c r="AT16" s="121">
        <v>498553</v>
      </c>
      <c r="AU16" s="19"/>
      <c r="AV16" s="121">
        <v>720332</v>
      </c>
      <c r="AW16" s="19"/>
      <c r="AX16" s="121"/>
      <c r="AY16" s="19"/>
      <c r="AZ16" s="121">
        <v>0</v>
      </c>
      <c r="BA16" s="19"/>
      <c r="BB16" s="11">
        <v>3</v>
      </c>
    </row>
    <row r="17" spans="1:54" s="119" customFormat="1" ht="8.85" customHeight="1" x14ac:dyDescent="0.25">
      <c r="A17" s="11">
        <v>4</v>
      </c>
      <c r="B17" s="19"/>
      <c r="C17" s="121">
        <v>49071</v>
      </c>
      <c r="D17" s="20"/>
      <c r="E17" s="11" t="s">
        <v>92</v>
      </c>
      <c r="F17" s="19"/>
      <c r="G17" s="121">
        <f>'Exhibit B'!$BO17</f>
        <v>161968924</v>
      </c>
      <c r="H17" s="19"/>
      <c r="I17" s="124">
        <f>(G17/$C17)</f>
        <v>3300.7055898595913</v>
      </c>
      <c r="J17" s="19"/>
      <c r="K17" s="124">
        <f>IF($AE17&lt;&gt;0,(G17/$AE17)*100,0)</f>
        <v>70.403235525911214</v>
      </c>
      <c r="L17" s="19"/>
      <c r="M17" s="121">
        <v>48212632</v>
      </c>
      <c r="N17" s="19"/>
      <c r="O17" s="124">
        <f t="shared" si="0"/>
        <v>982.5076317988221</v>
      </c>
      <c r="P17" s="19"/>
      <c r="Q17" s="124">
        <f t="shared" si="1"/>
        <v>20.956645276102986</v>
      </c>
      <c r="R17" s="19"/>
      <c r="S17" s="121">
        <v>19028276</v>
      </c>
      <c r="T17" s="19"/>
      <c r="U17" s="124">
        <f t="shared" si="2"/>
        <v>387.77029202584009</v>
      </c>
      <c r="V17" s="19"/>
      <c r="W17" s="124">
        <f t="shared" si="3"/>
        <v>8.2710446164354572</v>
      </c>
      <c r="X17" s="19"/>
      <c r="Y17" s="121">
        <v>849089</v>
      </c>
      <c r="Z17" s="19"/>
      <c r="AA17" s="124">
        <f t="shared" si="4"/>
        <v>17.303274846650773</v>
      </c>
      <c r="AB17" s="19"/>
      <c r="AC17" s="124">
        <f t="shared" si="5"/>
        <v>0.36907458155034989</v>
      </c>
      <c r="AD17" s="19"/>
      <c r="AE17" s="121">
        <f t="shared" si="6"/>
        <v>230058921</v>
      </c>
      <c r="AF17" s="40"/>
      <c r="AG17" s="19"/>
      <c r="AH17" s="121">
        <v>0</v>
      </c>
      <c r="AI17" s="19"/>
      <c r="AJ17" s="121">
        <v>5741390</v>
      </c>
      <c r="AK17" s="19"/>
      <c r="AL17" s="121">
        <f>(AE17+AH17+AJ17)</f>
        <v>235800311</v>
      </c>
      <c r="AM17" s="19"/>
      <c r="AN17" s="121">
        <v>222594134</v>
      </c>
      <c r="AO17" s="19"/>
      <c r="AP17" s="124">
        <f>(AN17/$C17)</f>
        <v>4536.1646186138451</v>
      </c>
      <c r="AQ17" s="19"/>
      <c r="AR17" s="124">
        <f>IF($AP$60&lt;&gt;0,(AP17/$AP$60)*100,0)</f>
        <v>121.03101056361567</v>
      </c>
      <c r="AS17" s="19"/>
      <c r="AT17" s="121">
        <v>9054857</v>
      </c>
      <c r="AU17" s="19"/>
      <c r="AV17" s="121">
        <v>9817330</v>
      </c>
      <c r="AW17" s="19"/>
      <c r="AX17" s="121"/>
      <c r="AY17" s="19"/>
      <c r="AZ17" s="121">
        <v>2319089</v>
      </c>
      <c r="BA17" s="19"/>
      <c r="BB17" s="11">
        <v>4</v>
      </c>
    </row>
    <row r="18" spans="1:54" s="119" customFormat="1" ht="8.85" customHeight="1" x14ac:dyDescent="0.25">
      <c r="A18" s="11">
        <v>5</v>
      </c>
      <c r="B18" s="19"/>
      <c r="C18" s="121">
        <v>240485</v>
      </c>
      <c r="D18" s="20"/>
      <c r="E18" s="11" t="s">
        <v>93</v>
      </c>
      <c r="F18" s="19"/>
      <c r="G18" s="121">
        <f>'Exhibit B'!$BO18</f>
        <v>524494163</v>
      </c>
      <c r="H18" s="19"/>
      <c r="I18" s="126">
        <f>(G18/$C18)</f>
        <v>2180.9849387695699</v>
      </c>
      <c r="J18" s="19"/>
      <c r="K18" s="126">
        <f>IF($AE18&lt;&gt;0,(G18/$AE18)*100,0)</f>
        <v>56.693263994051598</v>
      </c>
      <c r="L18" s="19"/>
      <c r="M18" s="121">
        <v>355707458</v>
      </c>
      <c r="N18" s="19"/>
      <c r="O18" s="126">
        <f t="shared" si="0"/>
        <v>1479.1253425369566</v>
      </c>
      <c r="P18" s="19"/>
      <c r="Q18" s="126">
        <f t="shared" si="1"/>
        <v>38.448887029934447</v>
      </c>
      <c r="R18" s="19"/>
      <c r="S18" s="121">
        <v>40153904</v>
      </c>
      <c r="T18" s="19"/>
      <c r="U18" s="126">
        <f t="shared" si="2"/>
        <v>166.97051375345654</v>
      </c>
      <c r="V18" s="19"/>
      <c r="W18" s="126">
        <f t="shared" si="3"/>
        <v>4.3402883014806877</v>
      </c>
      <c r="X18" s="19"/>
      <c r="Y18" s="121">
        <v>4788180</v>
      </c>
      <c r="Z18" s="19"/>
      <c r="AA18" s="126">
        <f t="shared" si="4"/>
        <v>19.910514169282909</v>
      </c>
      <c r="AB18" s="19"/>
      <c r="AC18" s="126">
        <f t="shared" si="5"/>
        <v>0.51756067453326071</v>
      </c>
      <c r="AD18" s="19"/>
      <c r="AE18" s="121">
        <f t="shared" si="6"/>
        <v>925143705</v>
      </c>
      <c r="AF18" s="40"/>
      <c r="AG18" s="19"/>
      <c r="AH18" s="121">
        <v>552980</v>
      </c>
      <c r="AI18" s="19"/>
      <c r="AJ18" s="121">
        <v>2383178</v>
      </c>
      <c r="AK18" s="19"/>
      <c r="AL18" s="121">
        <f>(AE18+AH18+AJ18)</f>
        <v>928079863</v>
      </c>
      <c r="AM18" s="19"/>
      <c r="AN18" s="121">
        <v>828035106</v>
      </c>
      <c r="AO18" s="19"/>
      <c r="AP18" s="126">
        <f>(AN18/$C18)</f>
        <v>3443.188165582053</v>
      </c>
      <c r="AQ18" s="19"/>
      <c r="AR18" s="126">
        <f>IF($AP$60&lt;&gt;0,(AP18/$AP$60)*100,0)</f>
        <v>91.868919732552044</v>
      </c>
      <c r="AS18" s="19"/>
      <c r="AT18" s="121">
        <v>37727512</v>
      </c>
      <c r="AU18" s="19"/>
      <c r="AV18" s="121">
        <v>32979245</v>
      </c>
      <c r="AW18" s="19"/>
      <c r="AX18" s="121"/>
      <c r="AY18" s="19"/>
      <c r="AZ18" s="121">
        <v>0</v>
      </c>
      <c r="BA18" s="19"/>
      <c r="BB18" s="11">
        <v>5</v>
      </c>
    </row>
    <row r="19" spans="1:54" s="119" customFormat="1" ht="8.85" customHeight="1" x14ac:dyDescent="0.25">
      <c r="A19" s="127"/>
      <c r="B19" s="19"/>
      <c r="C19" s="127"/>
      <c r="D19" s="20"/>
      <c r="E19" s="11"/>
      <c r="F19" s="19"/>
      <c r="G19" s="19"/>
      <c r="H19" s="19"/>
      <c r="I19" s="52"/>
      <c r="J19" s="19"/>
      <c r="K19" s="52"/>
      <c r="L19" s="19"/>
      <c r="M19" s="19"/>
      <c r="N19" s="19"/>
      <c r="O19" s="52"/>
      <c r="P19" s="19"/>
      <c r="Q19" s="52"/>
      <c r="R19" s="19"/>
      <c r="S19" s="19"/>
      <c r="T19" s="19"/>
      <c r="U19" s="52"/>
      <c r="V19" s="19"/>
      <c r="W19" s="52"/>
      <c r="X19" s="19"/>
      <c r="Y19" s="19"/>
      <c r="Z19" s="19"/>
      <c r="AA19" s="52"/>
      <c r="AB19" s="19"/>
      <c r="AC19" s="52"/>
      <c r="AD19" s="19"/>
      <c r="AE19" s="19"/>
      <c r="AF19" s="40"/>
      <c r="AG19" s="19"/>
      <c r="AH19" s="19"/>
      <c r="AI19" s="19"/>
      <c r="AJ19" s="19"/>
      <c r="AK19" s="19"/>
      <c r="AL19" s="19"/>
      <c r="AM19" s="19"/>
      <c r="AN19" s="19"/>
      <c r="AO19" s="19"/>
      <c r="AP19" s="52"/>
      <c r="AQ19" s="19"/>
      <c r="AR19" s="52"/>
      <c r="AS19" s="19"/>
      <c r="AT19" s="19"/>
      <c r="AU19" s="19"/>
      <c r="AV19" s="19"/>
      <c r="AW19" s="19"/>
      <c r="AX19" s="19"/>
      <c r="AY19" s="19"/>
      <c r="AZ19" s="19"/>
      <c r="BA19" s="19"/>
      <c r="BB19" s="127"/>
    </row>
    <row r="20" spans="1:54" s="119" customFormat="1" ht="8.85" customHeight="1" x14ac:dyDescent="0.25">
      <c r="A20" s="11">
        <v>6</v>
      </c>
      <c r="B20" s="19"/>
      <c r="C20" s="121">
        <v>17312</v>
      </c>
      <c r="D20" s="20"/>
      <c r="E20" s="11" t="s">
        <v>94</v>
      </c>
      <c r="F20" s="19"/>
      <c r="G20" s="121">
        <f>'Exhibit B'!$BO20</f>
        <v>48617880</v>
      </c>
      <c r="H20" s="19"/>
      <c r="I20" s="126">
        <f>(G20/$C20)</f>
        <v>2808.3341035120147</v>
      </c>
      <c r="J20" s="19"/>
      <c r="K20" s="126">
        <f>IF($AE20&lt;&gt;0,(G20/$AE20)*100,0)</f>
        <v>63.337290979291282</v>
      </c>
      <c r="L20" s="19"/>
      <c r="M20" s="121">
        <v>24824711</v>
      </c>
      <c r="N20" s="19"/>
      <c r="O20" s="126">
        <f t="shared" si="0"/>
        <v>1433.959738909427</v>
      </c>
      <c r="P20" s="19"/>
      <c r="Q20" s="126">
        <f t="shared" si="1"/>
        <v>32.340569849689309</v>
      </c>
      <c r="R20" s="19"/>
      <c r="S20" s="121">
        <v>3307322</v>
      </c>
      <c r="T20" s="19"/>
      <c r="U20" s="126">
        <f t="shared" si="2"/>
        <v>191.0421672828096</v>
      </c>
      <c r="V20" s="19"/>
      <c r="W20" s="126">
        <f t="shared" si="3"/>
        <v>4.3086373958759943</v>
      </c>
      <c r="X20" s="19"/>
      <c r="Y20" s="121">
        <v>10364</v>
      </c>
      <c r="Z20" s="19"/>
      <c r="AA20" s="126">
        <f t="shared" si="4"/>
        <v>0.59865988909426993</v>
      </c>
      <c r="AB20" s="19"/>
      <c r="AC20" s="126">
        <f t="shared" si="5"/>
        <v>1.350177514341174E-2</v>
      </c>
      <c r="AD20" s="19"/>
      <c r="AE20" s="121">
        <f t="shared" si="6"/>
        <v>76760277</v>
      </c>
      <c r="AF20" s="40"/>
      <c r="AG20" s="19"/>
      <c r="AH20" s="121">
        <v>0</v>
      </c>
      <c r="AI20" s="19"/>
      <c r="AJ20" s="121">
        <v>0</v>
      </c>
      <c r="AK20" s="19"/>
      <c r="AL20" s="121">
        <f>(AE20+AH20+AJ20)</f>
        <v>76760277</v>
      </c>
      <c r="AM20" s="19"/>
      <c r="AN20" s="121">
        <v>70969293</v>
      </c>
      <c r="AO20" s="19"/>
      <c r="AP20" s="126">
        <f>(AN20/$C20)</f>
        <v>4099.4277379852128</v>
      </c>
      <c r="AQ20" s="19"/>
      <c r="AR20" s="126">
        <f>IF($AP$60&lt;&gt;0,(AP20/$AP$60)*100,0)</f>
        <v>109.37827957674133</v>
      </c>
      <c r="AS20" s="19"/>
      <c r="AT20" s="121">
        <v>2408680</v>
      </c>
      <c r="AU20" s="19"/>
      <c r="AV20" s="121">
        <v>0</v>
      </c>
      <c r="AW20" s="19"/>
      <c r="AX20" s="121"/>
      <c r="AY20" s="19"/>
      <c r="AZ20" s="121">
        <v>0</v>
      </c>
      <c r="BA20" s="19"/>
      <c r="BB20" s="11">
        <v>6</v>
      </c>
    </row>
    <row r="21" spans="1:54" s="119" customFormat="1" ht="8.85" customHeight="1" x14ac:dyDescent="0.25">
      <c r="A21" s="11">
        <v>7</v>
      </c>
      <c r="B21" s="19"/>
      <c r="C21" s="121">
        <v>5965</v>
      </c>
      <c r="D21" s="20"/>
      <c r="E21" s="11" t="s">
        <v>95</v>
      </c>
      <c r="F21" s="19"/>
      <c r="G21" s="121">
        <f>'Exhibit B'!$BO21</f>
        <v>15509191</v>
      </c>
      <c r="H21" s="19"/>
      <c r="I21" s="126">
        <f>(G21/$C21)</f>
        <v>2600.0320201173513</v>
      </c>
      <c r="J21" s="19"/>
      <c r="K21" s="126">
        <f>IF($AE21&lt;&gt;0,(G21/$AE21)*100,0)</f>
        <v>56.65046912030418</v>
      </c>
      <c r="L21" s="19"/>
      <c r="M21" s="121">
        <v>10718686</v>
      </c>
      <c r="N21" s="19"/>
      <c r="O21" s="126">
        <f t="shared" si="0"/>
        <v>1796.9297569153396</v>
      </c>
      <c r="P21" s="19"/>
      <c r="Q21" s="126">
        <f t="shared" si="1"/>
        <v>39.15217694161074</v>
      </c>
      <c r="R21" s="19"/>
      <c r="S21" s="121">
        <v>1149109</v>
      </c>
      <c r="T21" s="19"/>
      <c r="U21" s="126">
        <f t="shared" si="2"/>
        <v>192.64191114836547</v>
      </c>
      <c r="V21" s="19"/>
      <c r="W21" s="126">
        <f t="shared" si="3"/>
        <v>4.1973539380850768</v>
      </c>
      <c r="X21" s="19"/>
      <c r="Y21" s="121">
        <v>0</v>
      </c>
      <c r="Z21" s="19"/>
      <c r="AA21" s="126">
        <f t="shared" si="4"/>
        <v>0</v>
      </c>
      <c r="AB21" s="19"/>
      <c r="AC21" s="126">
        <f t="shared" si="5"/>
        <v>0</v>
      </c>
      <c r="AD21" s="19"/>
      <c r="AE21" s="121">
        <f t="shared" si="6"/>
        <v>27376986</v>
      </c>
      <c r="AF21" s="40"/>
      <c r="AG21" s="19"/>
      <c r="AH21" s="121">
        <v>0</v>
      </c>
      <c r="AI21" s="19"/>
      <c r="AJ21" s="121">
        <v>558805</v>
      </c>
      <c r="AK21" s="19"/>
      <c r="AL21" s="121">
        <f>(AE21+AH21+AJ21)</f>
        <v>27935791</v>
      </c>
      <c r="AM21" s="19"/>
      <c r="AN21" s="121">
        <v>25538322</v>
      </c>
      <c r="AO21" s="19"/>
      <c r="AP21" s="126">
        <f>(AN21/$C21)</f>
        <v>4281.3616093880973</v>
      </c>
      <c r="AQ21" s="19"/>
      <c r="AR21" s="126">
        <f>IF($AP$60&lt;&gt;0,(AP21/$AP$60)*100,0)</f>
        <v>114.23252146674811</v>
      </c>
      <c r="AS21" s="19"/>
      <c r="AT21" s="121">
        <v>0</v>
      </c>
      <c r="AU21" s="19"/>
      <c r="AV21" s="121">
        <v>1870305</v>
      </c>
      <c r="AW21" s="19"/>
      <c r="AX21" s="121"/>
      <c r="AY21" s="19"/>
      <c r="AZ21" s="121">
        <v>126665</v>
      </c>
      <c r="BA21" s="19"/>
      <c r="BB21" s="11">
        <v>7</v>
      </c>
    </row>
    <row r="22" spans="1:54" s="119" customFormat="1" ht="8.85" customHeight="1" x14ac:dyDescent="0.25">
      <c r="A22" s="11">
        <v>8</v>
      </c>
      <c r="B22" s="19"/>
      <c r="C22" s="121">
        <v>41967</v>
      </c>
      <c r="D22" s="20"/>
      <c r="E22" s="11" t="s">
        <v>96</v>
      </c>
      <c r="F22" s="19"/>
      <c r="G22" s="121">
        <f>'Exhibit B'!$BO22</f>
        <v>68791787</v>
      </c>
      <c r="H22" s="19"/>
      <c r="I22" s="126">
        <f>(G22/$C22)</f>
        <v>1639.1876236090261</v>
      </c>
      <c r="J22" s="19"/>
      <c r="K22" s="126">
        <f>IF($AE22&lt;&gt;0,(G22/$AE22)*100,0)</f>
        <v>42.091857368247666</v>
      </c>
      <c r="L22" s="19"/>
      <c r="M22" s="121">
        <v>79085717</v>
      </c>
      <c r="N22" s="19"/>
      <c r="O22" s="126">
        <f t="shared" si="0"/>
        <v>1884.47391998475</v>
      </c>
      <c r="P22" s="19"/>
      <c r="Q22" s="126">
        <f t="shared" si="1"/>
        <v>48.390438233994409</v>
      </c>
      <c r="R22" s="19"/>
      <c r="S22" s="121">
        <v>15129878</v>
      </c>
      <c r="T22" s="19"/>
      <c r="U22" s="126">
        <f t="shared" si="2"/>
        <v>360.5184549765292</v>
      </c>
      <c r="V22" s="19"/>
      <c r="W22" s="126">
        <f t="shared" si="3"/>
        <v>9.2575683020850761</v>
      </c>
      <c r="X22" s="19"/>
      <c r="Y22" s="121">
        <v>425147</v>
      </c>
      <c r="Z22" s="19"/>
      <c r="AA22" s="126">
        <f t="shared" si="4"/>
        <v>10.130507303357399</v>
      </c>
      <c r="AB22" s="19"/>
      <c r="AC22" s="126">
        <f t="shared" si="5"/>
        <v>0.26013609567285101</v>
      </c>
      <c r="AD22" s="19"/>
      <c r="AE22" s="121">
        <f t="shared" si="6"/>
        <v>163432529</v>
      </c>
      <c r="AF22" s="40"/>
      <c r="AG22" s="19"/>
      <c r="AH22" s="121">
        <v>128991</v>
      </c>
      <c r="AI22" s="19"/>
      <c r="AJ22" s="121">
        <v>14830000</v>
      </c>
      <c r="AK22" s="19"/>
      <c r="AL22" s="121">
        <f>(AE22+AH22+AJ22)</f>
        <v>178391520</v>
      </c>
      <c r="AM22" s="19"/>
      <c r="AN22" s="121">
        <v>175897094</v>
      </c>
      <c r="AO22" s="19"/>
      <c r="AP22" s="126">
        <f>(AN22/$C22)</f>
        <v>4191.3192270116997</v>
      </c>
      <c r="AQ22" s="19"/>
      <c r="AR22" s="126">
        <f>IF($AP$60&lt;&gt;0,(AP22/$AP$60)*100,0)</f>
        <v>111.83006885560344</v>
      </c>
      <c r="AS22" s="19"/>
      <c r="AT22" s="121">
        <v>4111409</v>
      </c>
      <c r="AU22" s="19"/>
      <c r="AV22" s="121">
        <v>12369993</v>
      </c>
      <c r="AW22" s="19"/>
      <c r="AX22" s="121"/>
      <c r="AY22" s="19"/>
      <c r="AZ22" s="121">
        <v>185160</v>
      </c>
      <c r="BA22" s="19"/>
      <c r="BB22" s="11">
        <v>8</v>
      </c>
    </row>
    <row r="23" spans="1:54" s="119" customFormat="1" ht="8.85" customHeight="1" x14ac:dyDescent="0.25">
      <c r="A23" s="11">
        <v>9</v>
      </c>
      <c r="B23" s="19"/>
      <c r="C23" s="121">
        <v>5983</v>
      </c>
      <c r="D23" s="20" t="s">
        <v>89</v>
      </c>
      <c r="E23" s="11" t="s">
        <v>97</v>
      </c>
      <c r="F23" s="19"/>
      <c r="G23" s="121">
        <f>'Exhibit B'!$BO23</f>
        <v>14972389</v>
      </c>
      <c r="H23" s="19"/>
      <c r="I23" s="126">
        <f>(G23/$C23)</f>
        <v>2502.4885508942002</v>
      </c>
      <c r="J23" s="19"/>
      <c r="K23" s="126">
        <f>IF($AE23&lt;&gt;0,(G23/$AE23)*100,0)</f>
        <v>48.63510008445305</v>
      </c>
      <c r="L23" s="19"/>
      <c r="M23" s="121">
        <v>13155289</v>
      </c>
      <c r="N23" s="19"/>
      <c r="O23" s="126">
        <f t="shared" si="0"/>
        <v>2198.7780377736922</v>
      </c>
      <c r="P23" s="19"/>
      <c r="Q23" s="126">
        <f t="shared" si="1"/>
        <v>42.732579093082897</v>
      </c>
      <c r="R23" s="19"/>
      <c r="S23" s="121">
        <v>2657473</v>
      </c>
      <c r="T23" s="19"/>
      <c r="U23" s="126">
        <f t="shared" si="2"/>
        <v>444.17065017549726</v>
      </c>
      <c r="V23" s="19"/>
      <c r="W23" s="126">
        <f t="shared" si="3"/>
        <v>8.6323208224640506</v>
      </c>
      <c r="X23" s="19"/>
      <c r="Y23" s="121">
        <v>0</v>
      </c>
      <c r="Z23" s="19"/>
      <c r="AA23" s="126">
        <f t="shared" si="4"/>
        <v>0</v>
      </c>
      <c r="AB23" s="19"/>
      <c r="AC23" s="126">
        <f t="shared" si="5"/>
        <v>0</v>
      </c>
      <c r="AD23" s="19"/>
      <c r="AE23" s="121">
        <f t="shared" si="6"/>
        <v>30785151</v>
      </c>
      <c r="AF23" s="40"/>
      <c r="AG23" s="19"/>
      <c r="AH23" s="121">
        <v>188255</v>
      </c>
      <c r="AI23" s="19"/>
      <c r="AJ23" s="121">
        <v>0</v>
      </c>
      <c r="AK23" s="19"/>
      <c r="AL23" s="121">
        <f>(AE23+AH23+AJ23)</f>
        <v>30973406</v>
      </c>
      <c r="AM23" s="19"/>
      <c r="AN23" s="121">
        <v>29480482</v>
      </c>
      <c r="AO23" s="19"/>
      <c r="AP23" s="126">
        <f>(AN23/$C23)</f>
        <v>4927.3745612568946</v>
      </c>
      <c r="AQ23" s="19"/>
      <c r="AR23" s="126">
        <f>IF($AP$60&lt;&gt;0,(AP23/$AP$60)*100,0)</f>
        <v>131.46902123596448</v>
      </c>
      <c r="AS23" s="19"/>
      <c r="AT23" s="121">
        <v>0</v>
      </c>
      <c r="AU23" s="19"/>
      <c r="AV23" s="121">
        <v>808049</v>
      </c>
      <c r="AW23" s="19"/>
      <c r="AX23" s="121"/>
      <c r="AY23" s="19"/>
      <c r="AZ23" s="121">
        <v>0</v>
      </c>
      <c r="BA23" s="19"/>
      <c r="BB23" s="11">
        <v>9</v>
      </c>
    </row>
    <row r="24" spans="1:54" s="119" customFormat="1" ht="8.85" customHeight="1" x14ac:dyDescent="0.25">
      <c r="A24" s="11">
        <v>10</v>
      </c>
      <c r="B24" s="19"/>
      <c r="C24" s="121">
        <v>23257</v>
      </c>
      <c r="D24" s="20" t="s">
        <v>89</v>
      </c>
      <c r="E24" s="11" t="s">
        <v>98</v>
      </c>
      <c r="F24" s="19"/>
      <c r="G24" s="121">
        <f>'Exhibit B'!$BO24</f>
        <v>118751607</v>
      </c>
      <c r="H24" s="19"/>
      <c r="I24" s="126">
        <f>(G24/$C24)</f>
        <v>5106.058692006708</v>
      </c>
      <c r="J24" s="19"/>
      <c r="K24" s="126">
        <f>IF($AE24&lt;&gt;0,(G24/$AE24)*100,0)</f>
        <v>86.599894518015716</v>
      </c>
      <c r="L24" s="19"/>
      <c r="M24" s="121">
        <v>17711311</v>
      </c>
      <c r="N24" s="19"/>
      <c r="O24" s="126">
        <f t="shared" si="0"/>
        <v>761.54753407576209</v>
      </c>
      <c r="P24" s="19"/>
      <c r="Q24" s="126">
        <f t="shared" si="1"/>
        <v>12.916016070214287</v>
      </c>
      <c r="R24" s="19"/>
      <c r="S24" s="121">
        <v>250111</v>
      </c>
      <c r="T24" s="19"/>
      <c r="U24" s="126">
        <f t="shared" si="2"/>
        <v>10.754224534548738</v>
      </c>
      <c r="V24" s="19"/>
      <c r="W24" s="126">
        <f t="shared" si="3"/>
        <v>0.18239404724683372</v>
      </c>
      <c r="X24" s="19"/>
      <c r="Y24" s="121">
        <v>413705</v>
      </c>
      <c r="Z24" s="19"/>
      <c r="AA24" s="126">
        <f t="shared" si="4"/>
        <v>17.788407791202648</v>
      </c>
      <c r="AB24" s="19"/>
      <c r="AC24" s="126">
        <f t="shared" si="5"/>
        <v>0.30169536452315709</v>
      </c>
      <c r="AD24" s="19"/>
      <c r="AE24" s="121">
        <f t="shared" si="6"/>
        <v>137126734</v>
      </c>
      <c r="AF24" s="40"/>
      <c r="AG24" s="19"/>
      <c r="AH24" s="121">
        <v>0</v>
      </c>
      <c r="AI24" s="19"/>
      <c r="AJ24" s="121">
        <v>7394584</v>
      </c>
      <c r="AK24" s="19"/>
      <c r="AL24" s="121">
        <f>(AE24+AH24+AJ24)</f>
        <v>144521318</v>
      </c>
      <c r="AM24" s="19"/>
      <c r="AN24" s="121">
        <v>111766757</v>
      </c>
      <c r="AO24" s="19"/>
      <c r="AP24" s="126">
        <f>(AN24/$C24)</f>
        <v>4805.7254590015909</v>
      </c>
      <c r="AQ24" s="19"/>
      <c r="AR24" s="126">
        <f>IF($AP$60&lt;&gt;0,(AP24/$AP$60)*100,0)</f>
        <v>128.22325856683651</v>
      </c>
      <c r="AS24" s="19"/>
      <c r="AT24" s="121">
        <v>15778027</v>
      </c>
      <c r="AU24" s="19"/>
      <c r="AV24" s="121">
        <v>0</v>
      </c>
      <c r="AW24" s="19"/>
      <c r="AX24" s="121"/>
      <c r="AY24" s="19"/>
      <c r="AZ24" s="121">
        <v>1945920</v>
      </c>
      <c r="BA24" s="19"/>
      <c r="BB24" s="11">
        <v>10</v>
      </c>
    </row>
    <row r="25" spans="1:54" s="119" customFormat="1" ht="8.85" customHeight="1" x14ac:dyDescent="0.25">
      <c r="A25" s="127"/>
      <c r="B25" s="19"/>
      <c r="C25" s="127"/>
      <c r="D25" s="20"/>
      <c r="E25" s="11"/>
      <c r="F25" s="19"/>
      <c r="G25" s="19"/>
      <c r="H25" s="19"/>
      <c r="I25" s="52"/>
      <c r="J25" s="19"/>
      <c r="K25" s="52"/>
      <c r="L25" s="19"/>
      <c r="M25" s="19"/>
      <c r="N25" s="19"/>
      <c r="O25" s="52"/>
      <c r="P25" s="19"/>
      <c r="Q25" s="52"/>
      <c r="R25" s="19"/>
      <c r="S25" s="19"/>
      <c r="T25" s="19"/>
      <c r="U25" s="52"/>
      <c r="V25" s="19"/>
      <c r="W25" s="52"/>
      <c r="X25" s="19"/>
      <c r="Y25" s="19"/>
      <c r="Z25" s="19"/>
      <c r="AA25" s="52"/>
      <c r="AB25" s="19"/>
      <c r="AC25" s="52"/>
      <c r="AD25" s="19"/>
      <c r="AE25" s="19"/>
      <c r="AF25" s="40"/>
      <c r="AG25" s="19"/>
      <c r="AH25" s="19"/>
      <c r="AI25" s="19"/>
      <c r="AJ25" s="19"/>
      <c r="AK25" s="19"/>
      <c r="AL25" s="19"/>
      <c r="AM25" s="19"/>
      <c r="AN25" s="19"/>
      <c r="AO25" s="19"/>
      <c r="AP25" s="52"/>
      <c r="AQ25" s="19"/>
      <c r="AR25" s="52"/>
      <c r="AS25" s="19"/>
      <c r="AT25" s="19"/>
      <c r="AU25" s="19"/>
      <c r="AV25" s="19"/>
      <c r="AW25" s="19"/>
      <c r="AX25" s="19"/>
      <c r="AY25" s="19"/>
      <c r="AZ25" s="19"/>
      <c r="BA25" s="19"/>
      <c r="BB25" s="127"/>
    </row>
    <row r="26" spans="1:54" s="119" customFormat="1" ht="8.85" customHeight="1" x14ac:dyDescent="0.25">
      <c r="A26" s="11">
        <v>11</v>
      </c>
      <c r="B26" s="19"/>
      <c r="C26" s="121">
        <v>14123</v>
      </c>
      <c r="D26" s="20" t="s">
        <v>89</v>
      </c>
      <c r="E26" s="11" t="s">
        <v>99</v>
      </c>
      <c r="F26" s="19"/>
      <c r="G26" s="121">
        <f>'Exhibit B'!$BO26</f>
        <v>81829368</v>
      </c>
      <c r="H26" s="19"/>
      <c r="I26" s="126">
        <f>(G26/$C26)</f>
        <v>5794.0499893790275</v>
      </c>
      <c r="J26" s="19"/>
      <c r="K26" s="126">
        <f>IF($AE26&lt;&gt;0,(G26/$AE26)*100,0)</f>
        <v>85.839026528618106</v>
      </c>
      <c r="L26" s="19"/>
      <c r="M26" s="121">
        <v>12329850</v>
      </c>
      <c r="N26" s="19"/>
      <c r="O26" s="126">
        <f t="shared" si="0"/>
        <v>873.03334985484673</v>
      </c>
      <c r="P26" s="19"/>
      <c r="Q26" s="126">
        <f t="shared" si="1"/>
        <v>12.934015587702961</v>
      </c>
      <c r="R26" s="19"/>
      <c r="S26" s="121">
        <v>1031001</v>
      </c>
      <c r="T26" s="19"/>
      <c r="U26" s="126">
        <f t="shared" si="2"/>
        <v>73.001557742689229</v>
      </c>
      <c r="V26" s="19"/>
      <c r="W26" s="126">
        <f t="shared" si="3"/>
        <v>1.0815202946457045</v>
      </c>
      <c r="X26" s="19"/>
      <c r="Y26" s="121">
        <v>138644</v>
      </c>
      <c r="Z26" s="19"/>
      <c r="AA26" s="126">
        <f t="shared" si="4"/>
        <v>9.8168944275295615</v>
      </c>
      <c r="AB26" s="19"/>
      <c r="AC26" s="126">
        <f t="shared" si="5"/>
        <v>0.14543758903323961</v>
      </c>
      <c r="AD26" s="19"/>
      <c r="AE26" s="121">
        <f t="shared" si="6"/>
        <v>95328863</v>
      </c>
      <c r="AF26" s="40"/>
      <c r="AG26" s="19"/>
      <c r="AH26" s="121">
        <v>1406518</v>
      </c>
      <c r="AI26" s="19"/>
      <c r="AJ26" s="121">
        <v>0</v>
      </c>
      <c r="AK26" s="19"/>
      <c r="AL26" s="121">
        <f>(AE26+AH26+AJ26)</f>
        <v>96735381</v>
      </c>
      <c r="AM26" s="19"/>
      <c r="AN26" s="121">
        <v>86579284</v>
      </c>
      <c r="AO26" s="19"/>
      <c r="AP26" s="126">
        <f>(AN26/$C26)</f>
        <v>6130.3748495362179</v>
      </c>
      <c r="AQ26" s="19"/>
      <c r="AR26" s="126">
        <f>IF($AP$60&lt;&gt;0,(AP26/$AP$60)*100,0)</f>
        <v>163.5666968805622</v>
      </c>
      <c r="AS26" s="19"/>
      <c r="AT26" s="121">
        <v>2278960</v>
      </c>
      <c r="AU26" s="19"/>
      <c r="AV26" s="121">
        <v>0</v>
      </c>
      <c r="AW26" s="19"/>
      <c r="AX26" s="121"/>
      <c r="AY26" s="19"/>
      <c r="AZ26" s="121">
        <v>781415</v>
      </c>
      <c r="BA26" s="19"/>
      <c r="BB26" s="11">
        <v>11</v>
      </c>
    </row>
    <row r="27" spans="1:54" s="119" customFormat="1" ht="8.85" customHeight="1" x14ac:dyDescent="0.25">
      <c r="A27" s="11">
        <v>12</v>
      </c>
      <c r="B27" s="19"/>
      <c r="C27" s="121">
        <v>8597</v>
      </c>
      <c r="D27" s="20"/>
      <c r="E27" s="11" t="s">
        <v>100</v>
      </c>
      <c r="F27" s="19"/>
      <c r="G27" s="121">
        <f>'Exhibit B'!$BO27</f>
        <v>20440420</v>
      </c>
      <c r="H27" s="19"/>
      <c r="I27" s="124">
        <f>(G27/$C27)</f>
        <v>2377.6224264278235</v>
      </c>
      <c r="J27" s="19"/>
      <c r="K27" s="124">
        <f>IF($AE27&lt;&gt;0,(G27/$AE27)*100,0)</f>
        <v>52.212772177110864</v>
      </c>
      <c r="L27" s="19"/>
      <c r="M27" s="121">
        <v>15110710</v>
      </c>
      <c r="N27" s="19"/>
      <c r="O27" s="124">
        <f t="shared" si="0"/>
        <v>1757.6724438757706</v>
      </c>
      <c r="P27" s="19"/>
      <c r="Q27" s="124">
        <f t="shared" si="1"/>
        <v>38.598622663545612</v>
      </c>
      <c r="R27" s="19"/>
      <c r="S27" s="121">
        <v>3597184</v>
      </c>
      <c r="T27" s="19"/>
      <c r="U27" s="124">
        <f t="shared" si="2"/>
        <v>418.42317087356054</v>
      </c>
      <c r="V27" s="19"/>
      <c r="W27" s="124">
        <f t="shared" si="3"/>
        <v>9.1886051593435152</v>
      </c>
      <c r="X27" s="19"/>
      <c r="Y27" s="121">
        <v>0</v>
      </c>
      <c r="Z27" s="19"/>
      <c r="AA27" s="126">
        <f t="shared" si="4"/>
        <v>0</v>
      </c>
      <c r="AB27" s="19"/>
      <c r="AC27" s="124">
        <f t="shared" si="5"/>
        <v>0</v>
      </c>
      <c r="AD27" s="19"/>
      <c r="AE27" s="121">
        <f t="shared" si="6"/>
        <v>39148314</v>
      </c>
      <c r="AF27" s="40"/>
      <c r="AG27" s="19"/>
      <c r="AH27" s="121">
        <v>0</v>
      </c>
      <c r="AI27" s="19"/>
      <c r="AJ27" s="121">
        <v>1520351</v>
      </c>
      <c r="AK27" s="19"/>
      <c r="AL27" s="121">
        <f>(AE27+AH27+AJ27)</f>
        <v>40668665</v>
      </c>
      <c r="AM27" s="19"/>
      <c r="AN27" s="121">
        <v>38998290</v>
      </c>
      <c r="AO27" s="19"/>
      <c r="AP27" s="124">
        <f>(AN27/$C27)</f>
        <v>4536.2673025474005</v>
      </c>
      <c r="AQ27" s="19"/>
      <c r="AR27" s="124">
        <f>IF($AP$60&lt;&gt;0,(AP27/$AP$60)*100,0)</f>
        <v>121.03375030991938</v>
      </c>
      <c r="AS27" s="19"/>
      <c r="AT27" s="121">
        <v>0</v>
      </c>
      <c r="AU27" s="19"/>
      <c r="AV27" s="121">
        <v>0</v>
      </c>
      <c r="AW27" s="19"/>
      <c r="AX27" s="121"/>
      <c r="AY27" s="19"/>
      <c r="AZ27" s="121">
        <v>135389</v>
      </c>
      <c r="BA27" s="19"/>
      <c r="BB27" s="11">
        <v>12</v>
      </c>
    </row>
    <row r="28" spans="1:54" s="119" customFormat="1" ht="8.85" customHeight="1" x14ac:dyDescent="0.25">
      <c r="A28" s="11">
        <v>13</v>
      </c>
      <c r="B28" s="19"/>
      <c r="C28" s="121">
        <v>27025</v>
      </c>
      <c r="D28" s="20"/>
      <c r="E28" s="11" t="s">
        <v>101</v>
      </c>
      <c r="F28" s="19"/>
      <c r="G28" s="121">
        <f>'Exhibit B'!$BO28</f>
        <v>91081295</v>
      </c>
      <c r="H28" s="19"/>
      <c r="I28" s="124">
        <f>(G28/$C28)</f>
        <v>3370.2606845513415</v>
      </c>
      <c r="J28" s="19"/>
      <c r="K28" s="124">
        <f>IF($AE28&lt;&gt;0,(G28/$AE28)*100,0)</f>
        <v>68.595526931815328</v>
      </c>
      <c r="L28" s="19"/>
      <c r="M28" s="121">
        <v>33569679</v>
      </c>
      <c r="N28" s="19"/>
      <c r="O28" s="124">
        <f t="shared" si="0"/>
        <v>1242.1712858464384</v>
      </c>
      <c r="P28" s="19"/>
      <c r="Q28" s="124">
        <f t="shared" si="1"/>
        <v>25.282137456838921</v>
      </c>
      <c r="R28" s="19"/>
      <c r="S28" s="121">
        <v>6867239</v>
      </c>
      <c r="T28" s="19"/>
      <c r="U28" s="124">
        <f t="shared" si="2"/>
        <v>254.10690101757632</v>
      </c>
      <c r="V28" s="19"/>
      <c r="W28" s="124">
        <f t="shared" si="3"/>
        <v>5.1718838403836109</v>
      </c>
      <c r="X28" s="19"/>
      <c r="Y28" s="121">
        <v>1262012</v>
      </c>
      <c r="Z28" s="19"/>
      <c r="AA28" s="124">
        <f t="shared" si="4"/>
        <v>46.69794634597595</v>
      </c>
      <c r="AB28" s="19"/>
      <c r="AC28" s="124">
        <f t="shared" si="5"/>
        <v>0.95045177096212929</v>
      </c>
      <c r="AD28" s="19"/>
      <c r="AE28" s="121">
        <f t="shared" si="6"/>
        <v>132780225</v>
      </c>
      <c r="AF28" s="40"/>
      <c r="AG28" s="19"/>
      <c r="AH28" s="121">
        <v>19569</v>
      </c>
      <c r="AI28" s="19"/>
      <c r="AJ28" s="121">
        <v>619355</v>
      </c>
      <c r="AK28" s="19"/>
      <c r="AL28" s="121">
        <f>(AE28+AH28+AJ28)</f>
        <v>133419149</v>
      </c>
      <c r="AM28" s="19"/>
      <c r="AN28" s="121">
        <v>123446694</v>
      </c>
      <c r="AO28" s="19"/>
      <c r="AP28" s="124">
        <f>(AN28/$C28)</f>
        <v>4567.8702682701205</v>
      </c>
      <c r="AQ28" s="19"/>
      <c r="AR28" s="124">
        <f>IF($AP$60&lt;&gt;0,(AP28/$AP$60)*100,0)</f>
        <v>121.87696020193538</v>
      </c>
      <c r="AS28" s="19"/>
      <c r="AT28" s="121">
        <v>0</v>
      </c>
      <c r="AU28" s="19"/>
      <c r="AV28" s="121">
        <v>7325701</v>
      </c>
      <c r="AW28" s="19"/>
      <c r="AX28" s="121"/>
      <c r="AY28" s="19"/>
      <c r="AZ28" s="121">
        <v>0</v>
      </c>
      <c r="BA28" s="19"/>
      <c r="BB28" s="11">
        <v>13</v>
      </c>
    </row>
    <row r="29" spans="1:54" s="119" customFormat="1" ht="8.85" customHeight="1" x14ac:dyDescent="0.25">
      <c r="A29" s="11">
        <v>14</v>
      </c>
      <c r="B29" s="19"/>
      <c r="C29" s="121">
        <v>6829</v>
      </c>
      <c r="D29" s="20"/>
      <c r="E29" s="11" t="s">
        <v>102</v>
      </c>
      <c r="F29" s="19"/>
      <c r="G29" s="121">
        <f>'Exhibit B'!$BO29</f>
        <v>15788417</v>
      </c>
      <c r="H29" s="19"/>
      <c r="I29" s="124">
        <f>(G29/$C29)</f>
        <v>2311.9661736711087</v>
      </c>
      <c r="J29" s="19"/>
      <c r="K29" s="124">
        <f>IF($AE29&lt;&gt;0,(G29/$AE29)*100,0)</f>
        <v>49.031834726957378</v>
      </c>
      <c r="L29" s="19"/>
      <c r="M29" s="121">
        <v>13512068</v>
      </c>
      <c r="N29" s="19"/>
      <c r="O29" s="124">
        <f t="shared" si="0"/>
        <v>1978.6305462000294</v>
      </c>
      <c r="P29" s="19"/>
      <c r="Q29" s="124">
        <f t="shared" si="1"/>
        <v>41.962502320239551</v>
      </c>
      <c r="R29" s="19"/>
      <c r="S29" s="121">
        <v>2899854</v>
      </c>
      <c r="T29" s="19"/>
      <c r="U29" s="124">
        <f t="shared" si="2"/>
        <v>424.63816078488799</v>
      </c>
      <c r="V29" s="19"/>
      <c r="W29" s="124">
        <f t="shared" si="3"/>
        <v>9.0056629528030747</v>
      </c>
      <c r="X29" s="19"/>
      <c r="Y29" s="121">
        <v>0</v>
      </c>
      <c r="Z29" s="19"/>
      <c r="AA29" s="124">
        <f t="shared" si="4"/>
        <v>0</v>
      </c>
      <c r="AB29" s="19"/>
      <c r="AC29" s="124">
        <f t="shared" si="5"/>
        <v>0</v>
      </c>
      <c r="AD29" s="19"/>
      <c r="AE29" s="121">
        <f t="shared" si="6"/>
        <v>32200339</v>
      </c>
      <c r="AF29" s="40"/>
      <c r="AG29" s="19"/>
      <c r="AH29" s="121">
        <v>0</v>
      </c>
      <c r="AI29" s="19"/>
      <c r="AJ29" s="121">
        <v>0</v>
      </c>
      <c r="AK29" s="19"/>
      <c r="AL29" s="121">
        <f>(AE29+AH29+AJ29)</f>
        <v>32200339</v>
      </c>
      <c r="AM29" s="19"/>
      <c r="AN29" s="121">
        <v>29944601</v>
      </c>
      <c r="AO29" s="19"/>
      <c r="AP29" s="124">
        <f>(AN29/$C29)</f>
        <v>4384.9174110411477</v>
      </c>
      <c r="AQ29" s="19"/>
      <c r="AR29" s="124">
        <f>IF($AP$60&lt;&gt;0,(AP29/$AP$60)*100,0)</f>
        <v>116.99553039115176</v>
      </c>
      <c r="AS29" s="19"/>
      <c r="AT29" s="121">
        <v>841129</v>
      </c>
      <c r="AU29" s="19"/>
      <c r="AV29" s="121">
        <v>891714</v>
      </c>
      <c r="AW29" s="19"/>
      <c r="AX29" s="121"/>
      <c r="AY29" s="19"/>
      <c r="AZ29" s="121">
        <v>15416</v>
      </c>
      <c r="BA29" s="19"/>
      <c r="BB29" s="11">
        <v>14</v>
      </c>
    </row>
    <row r="30" spans="1:54" s="119" customFormat="1" ht="8.85" customHeight="1" x14ac:dyDescent="0.25">
      <c r="A30" s="11">
        <v>15</v>
      </c>
      <c r="B30" s="19"/>
      <c r="C30" s="121">
        <v>137492</v>
      </c>
      <c r="D30" s="20"/>
      <c r="E30" s="11" t="s">
        <v>103</v>
      </c>
      <c r="F30" s="19"/>
      <c r="G30" s="121">
        <f>'Exhibit B'!$BO30</f>
        <v>307159933</v>
      </c>
      <c r="H30" s="19"/>
      <c r="I30" s="126">
        <f>(G30/$C30)</f>
        <v>2234.0204011869782</v>
      </c>
      <c r="J30" s="19"/>
      <c r="K30" s="126">
        <f>IF($AE30&lt;&gt;0,(G30/$AE30)*100,0)</f>
        <v>54.945473063739783</v>
      </c>
      <c r="L30" s="19"/>
      <c r="M30" s="121">
        <v>212158682</v>
      </c>
      <c r="N30" s="19"/>
      <c r="O30" s="126">
        <f t="shared" si="0"/>
        <v>1543.0620108806331</v>
      </c>
      <c r="P30" s="19"/>
      <c r="Q30" s="126">
        <f t="shared" si="1"/>
        <v>37.951431468340417</v>
      </c>
      <c r="R30" s="19"/>
      <c r="S30" s="121">
        <v>33757411</v>
      </c>
      <c r="T30" s="19"/>
      <c r="U30" s="126">
        <f t="shared" si="2"/>
        <v>245.52272859511825</v>
      </c>
      <c r="V30" s="19"/>
      <c r="W30" s="126">
        <f t="shared" si="3"/>
        <v>6.0386030778372808</v>
      </c>
      <c r="X30" s="19"/>
      <c r="Y30" s="121">
        <v>5950798</v>
      </c>
      <c r="Z30" s="19"/>
      <c r="AA30" s="126">
        <f t="shared" si="4"/>
        <v>43.281049079219152</v>
      </c>
      <c r="AB30" s="19"/>
      <c r="AC30" s="126">
        <f t="shared" si="5"/>
        <v>1.0644923900825196</v>
      </c>
      <c r="AD30" s="19"/>
      <c r="AE30" s="121">
        <f t="shared" si="6"/>
        <v>559026824</v>
      </c>
      <c r="AF30" s="40"/>
      <c r="AG30" s="19"/>
      <c r="AH30" s="121">
        <v>0</v>
      </c>
      <c r="AI30" s="19"/>
      <c r="AJ30" s="121">
        <v>35379375</v>
      </c>
      <c r="AK30" s="19"/>
      <c r="AL30" s="121">
        <f>(AE30+AH30+AJ30)</f>
        <v>594406199</v>
      </c>
      <c r="AM30" s="19"/>
      <c r="AN30" s="121">
        <v>529942101</v>
      </c>
      <c r="AO30" s="19"/>
      <c r="AP30" s="126">
        <f>(AN30/$C30)</f>
        <v>3854.3486239199374</v>
      </c>
      <c r="AQ30" s="19"/>
      <c r="AR30" s="126">
        <f>IF($AP$60&lt;&gt;0,(AP30/$AP$60)*100,0)</f>
        <v>102.83923716156107</v>
      </c>
      <c r="AS30" s="19"/>
      <c r="AT30" s="121">
        <v>24135256</v>
      </c>
      <c r="AU30" s="19"/>
      <c r="AV30" s="121">
        <v>33437922</v>
      </c>
      <c r="AW30" s="19"/>
      <c r="AX30" s="121"/>
      <c r="AY30" s="19"/>
      <c r="AZ30" s="121">
        <v>0</v>
      </c>
      <c r="BA30" s="19"/>
      <c r="BB30" s="11">
        <v>15</v>
      </c>
    </row>
    <row r="31" spans="1:54" s="119" customFormat="1" ht="8.85" customHeight="1" x14ac:dyDescent="0.25">
      <c r="A31" s="127"/>
      <c r="B31" s="19"/>
      <c r="C31" s="127"/>
      <c r="D31" s="20"/>
      <c r="E31" s="11"/>
      <c r="F31" s="19"/>
      <c r="G31" s="19"/>
      <c r="H31" s="19"/>
      <c r="I31" s="52"/>
      <c r="J31" s="19"/>
      <c r="K31" s="52"/>
      <c r="L31" s="19"/>
      <c r="M31" s="19"/>
      <c r="N31" s="19"/>
      <c r="O31" s="52"/>
      <c r="P31" s="19"/>
      <c r="Q31" s="52"/>
      <c r="R31" s="19"/>
      <c r="S31" s="19"/>
      <c r="T31" s="19"/>
      <c r="U31" s="52"/>
      <c r="V31" s="19"/>
      <c r="W31" s="52"/>
      <c r="X31" s="19"/>
      <c r="Y31" s="19"/>
      <c r="Z31" s="19"/>
      <c r="AA31" s="52"/>
      <c r="AB31" s="19"/>
      <c r="AC31" s="52"/>
      <c r="AD31" s="19"/>
      <c r="AE31" s="19"/>
      <c r="AF31" s="40"/>
      <c r="AG31" s="19"/>
      <c r="AH31" s="19"/>
      <c r="AI31" s="19"/>
      <c r="AJ31" s="19"/>
      <c r="AK31" s="19"/>
      <c r="AL31" s="19"/>
      <c r="AM31" s="19"/>
      <c r="AN31" s="19"/>
      <c r="AO31" s="19"/>
      <c r="AP31" s="52"/>
      <c r="AQ31" s="19"/>
      <c r="AR31" s="52"/>
      <c r="AS31" s="19"/>
      <c r="AT31" s="19"/>
      <c r="AU31" s="19"/>
      <c r="AV31" s="19"/>
      <c r="AW31" s="19"/>
      <c r="AX31" s="19"/>
      <c r="AY31" s="19"/>
      <c r="AZ31" s="19"/>
      <c r="BA31" s="19"/>
      <c r="BB31" s="127"/>
    </row>
    <row r="32" spans="1:54" s="119" customFormat="1" ht="8.85" customHeight="1" x14ac:dyDescent="0.25">
      <c r="A32" s="11">
        <v>16</v>
      </c>
      <c r="B32" s="19"/>
      <c r="C32" s="121">
        <v>54224</v>
      </c>
      <c r="D32" s="20"/>
      <c r="E32" s="11" t="s">
        <v>104</v>
      </c>
      <c r="F32" s="19"/>
      <c r="G32" s="121">
        <f>'Exhibit B'!$BO32</f>
        <v>99260641</v>
      </c>
      <c r="H32" s="19"/>
      <c r="I32" s="126">
        <f>(G32/$C32)</f>
        <v>1830.5665572440248</v>
      </c>
      <c r="J32" s="19"/>
      <c r="K32" s="126">
        <f>IF($AE32&lt;&gt;0,(G32/$AE32)*100,0)</f>
        <v>57.835352566134411</v>
      </c>
      <c r="L32" s="19"/>
      <c r="M32" s="121">
        <v>59403276</v>
      </c>
      <c r="N32" s="19"/>
      <c r="O32" s="126">
        <f t="shared" si="0"/>
        <v>1095.5163027441724</v>
      </c>
      <c r="P32" s="19"/>
      <c r="Q32" s="126">
        <f t="shared" si="1"/>
        <v>34.612001055316483</v>
      </c>
      <c r="R32" s="19"/>
      <c r="S32" s="121">
        <v>10784590</v>
      </c>
      <c r="T32" s="19"/>
      <c r="U32" s="126">
        <f t="shared" si="2"/>
        <v>198.88960607848924</v>
      </c>
      <c r="V32" s="19"/>
      <c r="W32" s="126">
        <f t="shared" si="3"/>
        <v>6.2837652331018843</v>
      </c>
      <c r="X32" s="19"/>
      <c r="Y32" s="121">
        <v>2177733</v>
      </c>
      <c r="Z32" s="19"/>
      <c r="AA32" s="126">
        <f t="shared" si="4"/>
        <v>40.161791826497492</v>
      </c>
      <c r="AB32" s="19"/>
      <c r="AC32" s="126">
        <f t="shared" si="5"/>
        <v>1.2688811454472231</v>
      </c>
      <c r="AD32" s="19"/>
      <c r="AE32" s="121">
        <f t="shared" si="6"/>
        <v>171626240</v>
      </c>
      <c r="AF32" s="40"/>
      <c r="AG32" s="19"/>
      <c r="AH32" s="121">
        <v>0</v>
      </c>
      <c r="AI32" s="19"/>
      <c r="AJ32" s="121">
        <v>2836264</v>
      </c>
      <c r="AK32" s="19"/>
      <c r="AL32" s="121">
        <f>(AE32+AH32+AJ32)</f>
        <v>174462504</v>
      </c>
      <c r="AM32" s="19"/>
      <c r="AN32" s="121">
        <v>159096563</v>
      </c>
      <c r="AO32" s="19"/>
      <c r="AP32" s="126">
        <f>(AN32/$C32)</f>
        <v>2934.0617254352314</v>
      </c>
      <c r="AQ32" s="19"/>
      <c r="AR32" s="126">
        <f>IF($AP$60&lt;&gt;0,(AP32/$AP$60)*100,0)</f>
        <v>78.28473733697227</v>
      </c>
      <c r="AS32" s="19"/>
      <c r="AT32" s="121">
        <v>3575000</v>
      </c>
      <c r="AU32" s="19"/>
      <c r="AV32" s="121">
        <v>13551431</v>
      </c>
      <c r="AW32" s="19"/>
      <c r="AX32" s="121"/>
      <c r="AY32" s="19"/>
      <c r="AZ32" s="121">
        <v>250000</v>
      </c>
      <c r="BA32" s="19"/>
      <c r="BB32" s="11">
        <v>16</v>
      </c>
    </row>
    <row r="33" spans="1:54" s="119" customFormat="1" ht="8.85" customHeight="1" x14ac:dyDescent="0.25">
      <c r="A33" s="11">
        <v>17</v>
      </c>
      <c r="B33" s="19"/>
      <c r="C33" s="121">
        <v>22901</v>
      </c>
      <c r="D33" s="20" t="s">
        <v>89</v>
      </c>
      <c r="E33" s="11" t="s">
        <v>105</v>
      </c>
      <c r="F33" s="19"/>
      <c r="G33" s="121">
        <f>'Exhibit B'!$BO33</f>
        <v>45066258</v>
      </c>
      <c r="H33" s="19"/>
      <c r="I33" s="126">
        <f>(G33/$C33)</f>
        <v>1967.8729313130432</v>
      </c>
      <c r="J33" s="19"/>
      <c r="K33" s="126">
        <f>IF($AE33&lt;&gt;0,(G33/$AE33)*100,0)</f>
        <v>45.353333261210146</v>
      </c>
      <c r="L33" s="19"/>
      <c r="M33" s="121">
        <v>46747771</v>
      </c>
      <c r="N33" s="19"/>
      <c r="O33" s="126">
        <f t="shared" si="0"/>
        <v>2041.2982402515174</v>
      </c>
      <c r="P33" s="19"/>
      <c r="Q33" s="126">
        <f t="shared" si="1"/>
        <v>47.045557618334655</v>
      </c>
      <c r="R33" s="19"/>
      <c r="S33" s="121">
        <v>5630209</v>
      </c>
      <c r="T33" s="19"/>
      <c r="U33" s="126">
        <f t="shared" si="2"/>
        <v>245.84991921750142</v>
      </c>
      <c r="V33" s="19"/>
      <c r="W33" s="126">
        <f t="shared" si="3"/>
        <v>5.666073830830701</v>
      </c>
      <c r="X33" s="19"/>
      <c r="Y33" s="121">
        <v>1922787</v>
      </c>
      <c r="Z33" s="19"/>
      <c r="AA33" s="126">
        <f t="shared" si="4"/>
        <v>83.960831404742152</v>
      </c>
      <c r="AB33" s="19"/>
      <c r="AC33" s="126">
        <f t="shared" si="5"/>
        <v>1.9350352896245007</v>
      </c>
      <c r="AD33" s="19"/>
      <c r="AE33" s="121">
        <f t="shared" si="6"/>
        <v>99367025</v>
      </c>
      <c r="AF33" s="40"/>
      <c r="AG33" s="19"/>
      <c r="AH33" s="121">
        <v>0</v>
      </c>
      <c r="AI33" s="19"/>
      <c r="AJ33" s="121">
        <v>0</v>
      </c>
      <c r="AK33" s="19"/>
      <c r="AL33" s="121">
        <f>(AE33+AH33+AJ33)</f>
        <v>99367025</v>
      </c>
      <c r="AM33" s="19"/>
      <c r="AN33" s="121">
        <v>96463412</v>
      </c>
      <c r="AO33" s="19"/>
      <c r="AP33" s="126">
        <f>(AN33/$C33)</f>
        <v>4212.1921313479761</v>
      </c>
      <c r="AQ33" s="19"/>
      <c r="AR33" s="126">
        <f>IF($AP$60&lt;&gt;0,(AP33/$AP$60)*100,0)</f>
        <v>112.38698618943452</v>
      </c>
      <c r="AS33" s="19"/>
      <c r="AT33" s="121">
        <v>3345314</v>
      </c>
      <c r="AU33" s="19"/>
      <c r="AV33" s="121">
        <v>0</v>
      </c>
      <c r="AW33" s="19"/>
      <c r="AX33" s="121"/>
      <c r="AY33" s="19"/>
      <c r="AZ33" s="121">
        <v>0</v>
      </c>
      <c r="BA33" s="19"/>
      <c r="BB33" s="11">
        <v>17</v>
      </c>
    </row>
    <row r="34" spans="1:54" s="119" customFormat="1" ht="8.85" customHeight="1" x14ac:dyDescent="0.25">
      <c r="A34" s="11">
        <v>18</v>
      </c>
      <c r="B34" s="19"/>
      <c r="C34" s="121">
        <v>7301</v>
      </c>
      <c r="D34" s="20"/>
      <c r="E34" s="11" t="s">
        <v>106</v>
      </c>
      <c r="F34" s="19"/>
      <c r="G34" s="121">
        <f>'Exhibit B'!$BO34</f>
        <v>16142117</v>
      </c>
      <c r="H34" s="19"/>
      <c r="I34" s="126">
        <f>(G34/$C34)</f>
        <v>2210.9460347897548</v>
      </c>
      <c r="J34" s="19"/>
      <c r="K34" s="126">
        <f>IF($AE34&lt;&gt;0,(G34/$AE34)*100,0)</f>
        <v>69.897237689155702</v>
      </c>
      <c r="L34" s="19"/>
      <c r="M34" s="121">
        <v>6331835</v>
      </c>
      <c r="N34" s="19"/>
      <c r="O34" s="126">
        <f t="shared" si="0"/>
        <v>867.25585536227914</v>
      </c>
      <c r="P34" s="19"/>
      <c r="Q34" s="126">
        <f t="shared" si="1"/>
        <v>27.4175794911854</v>
      </c>
      <c r="R34" s="19"/>
      <c r="S34" s="121">
        <v>614357</v>
      </c>
      <c r="T34" s="19"/>
      <c r="U34" s="126">
        <f t="shared" si="2"/>
        <v>84.146966169017944</v>
      </c>
      <c r="V34" s="19"/>
      <c r="W34" s="126">
        <f t="shared" si="3"/>
        <v>2.6602370218848388</v>
      </c>
      <c r="X34" s="19"/>
      <c r="Y34" s="121">
        <v>5761</v>
      </c>
      <c r="Z34" s="19"/>
      <c r="AA34" s="126">
        <f t="shared" si="4"/>
        <v>0.78906999041227233</v>
      </c>
      <c r="AB34" s="19"/>
      <c r="AC34" s="126">
        <f t="shared" si="5"/>
        <v>2.4945797774060616E-2</v>
      </c>
      <c r="AD34" s="19"/>
      <c r="AE34" s="121">
        <f t="shared" si="6"/>
        <v>23094070</v>
      </c>
      <c r="AF34" s="40"/>
      <c r="AG34" s="19"/>
      <c r="AH34" s="121">
        <v>325395</v>
      </c>
      <c r="AI34" s="19"/>
      <c r="AJ34" s="121">
        <v>178000</v>
      </c>
      <c r="AK34" s="19"/>
      <c r="AL34" s="121">
        <f>(AE34+AH34+AJ34)</f>
        <v>23597465</v>
      </c>
      <c r="AM34" s="19"/>
      <c r="AN34" s="121">
        <v>19547270</v>
      </c>
      <c r="AO34" s="19"/>
      <c r="AP34" s="126">
        <f>(AN34/$C34)</f>
        <v>2677.3414600739625</v>
      </c>
      <c r="AQ34" s="19"/>
      <c r="AR34" s="126">
        <f>IF($AP$60&lt;&gt;0,(AP34/$AP$60)*100,0)</f>
        <v>71.435093251893051</v>
      </c>
      <c r="AS34" s="19"/>
      <c r="AT34" s="121">
        <v>2262997</v>
      </c>
      <c r="AU34" s="19"/>
      <c r="AV34" s="121">
        <v>2139917</v>
      </c>
      <c r="AW34" s="19"/>
      <c r="AX34" s="121"/>
      <c r="AY34" s="19"/>
      <c r="AZ34" s="121">
        <v>122415</v>
      </c>
      <c r="BA34" s="19"/>
      <c r="BB34" s="11">
        <v>18</v>
      </c>
    </row>
    <row r="35" spans="1:54" s="119" customFormat="1" ht="8.85" customHeight="1" x14ac:dyDescent="0.25">
      <c r="A35" s="11">
        <v>19</v>
      </c>
      <c r="B35" s="19"/>
      <c r="C35" s="121">
        <v>79531</v>
      </c>
      <c r="D35" s="20"/>
      <c r="E35" s="11" t="s">
        <v>107</v>
      </c>
      <c r="F35" s="19"/>
      <c r="G35" s="121">
        <f>'Exhibit B'!$BO35</f>
        <v>175532196</v>
      </c>
      <c r="H35" s="19"/>
      <c r="I35" s="126">
        <f>(G35/$C35)</f>
        <v>2207.0915240598006</v>
      </c>
      <c r="J35" s="19"/>
      <c r="K35" s="126">
        <f>IF($AE35&lt;&gt;0,(G35/$AE35)*100,0)</f>
        <v>57.164434305598</v>
      </c>
      <c r="L35" s="19"/>
      <c r="M35" s="121">
        <v>104190394</v>
      </c>
      <c r="N35" s="19"/>
      <c r="O35" s="126">
        <f t="shared" si="0"/>
        <v>1310.0601526448806</v>
      </c>
      <c r="P35" s="19"/>
      <c r="Q35" s="126">
        <f t="shared" si="1"/>
        <v>33.931011340434502</v>
      </c>
      <c r="R35" s="19"/>
      <c r="S35" s="121">
        <v>25319440</v>
      </c>
      <c r="T35" s="19"/>
      <c r="U35" s="126">
        <f t="shared" si="2"/>
        <v>318.35938187624953</v>
      </c>
      <c r="V35" s="19"/>
      <c r="W35" s="126">
        <f t="shared" si="3"/>
        <v>8.2456181687291732</v>
      </c>
      <c r="X35" s="19"/>
      <c r="Y35" s="121">
        <v>2023365</v>
      </c>
      <c r="Z35" s="19"/>
      <c r="AA35" s="126">
        <f t="shared" si="4"/>
        <v>25.441211603022722</v>
      </c>
      <c r="AB35" s="19"/>
      <c r="AC35" s="126">
        <f t="shared" si="5"/>
        <v>0.65893618523832687</v>
      </c>
      <c r="AD35" s="19"/>
      <c r="AE35" s="121">
        <f t="shared" si="6"/>
        <v>307065395</v>
      </c>
      <c r="AF35" s="40"/>
      <c r="AG35" s="19"/>
      <c r="AH35" s="121">
        <v>4000</v>
      </c>
      <c r="AI35" s="19"/>
      <c r="AJ35" s="121">
        <v>3735204</v>
      </c>
      <c r="AK35" s="19"/>
      <c r="AL35" s="121">
        <f>(AE35+AH35+AJ35)</f>
        <v>310804599</v>
      </c>
      <c r="AM35" s="19"/>
      <c r="AN35" s="121">
        <v>283243561</v>
      </c>
      <c r="AO35" s="19"/>
      <c r="AP35" s="126">
        <f>(AN35/$C35)</f>
        <v>3561.4233569300022</v>
      </c>
      <c r="AQ35" s="19"/>
      <c r="AR35" s="126">
        <f>IF($AP$60&lt;&gt;0,(AP35/$AP$60)*100,0)</f>
        <v>95.023594638816277</v>
      </c>
      <c r="AS35" s="19"/>
      <c r="AT35" s="121">
        <v>4902907</v>
      </c>
      <c r="AU35" s="19"/>
      <c r="AV35" s="121">
        <v>18476137</v>
      </c>
      <c r="AW35" s="19"/>
      <c r="AX35" s="121"/>
      <c r="AY35" s="19"/>
      <c r="AZ35" s="121">
        <v>640258</v>
      </c>
      <c r="BA35" s="19"/>
      <c r="BB35" s="11">
        <v>19</v>
      </c>
    </row>
    <row r="36" spans="1:54" s="119" customFormat="1" ht="8.85" customHeight="1" x14ac:dyDescent="0.25">
      <c r="A36" s="11">
        <v>20</v>
      </c>
      <c r="B36" s="19"/>
      <c r="C36" s="121">
        <v>41616</v>
      </c>
      <c r="D36" s="20"/>
      <c r="E36" s="11" t="s">
        <v>108</v>
      </c>
      <c r="F36" s="19"/>
      <c r="G36" s="121">
        <f>'Exhibit B'!$BO36</f>
        <v>112478418</v>
      </c>
      <c r="H36" s="19"/>
      <c r="I36" s="126">
        <f>(G36/$C36)</f>
        <v>2702.7685986159167</v>
      </c>
      <c r="J36" s="19"/>
      <c r="K36" s="126">
        <f>IF($AE36&lt;&gt;0,(G36/$AE36)*100,0)</f>
        <v>59.538957452051648</v>
      </c>
      <c r="L36" s="19"/>
      <c r="M36" s="121">
        <v>67532368</v>
      </c>
      <c r="N36" s="19"/>
      <c r="O36" s="126">
        <f t="shared" si="0"/>
        <v>1622.750096116878</v>
      </c>
      <c r="P36" s="19"/>
      <c r="Q36" s="126">
        <f t="shared" si="1"/>
        <v>35.747362529479162</v>
      </c>
      <c r="R36" s="19"/>
      <c r="S36" s="121">
        <v>8828955</v>
      </c>
      <c r="T36" s="19"/>
      <c r="U36" s="126">
        <f t="shared" si="2"/>
        <v>212.15289792387543</v>
      </c>
      <c r="V36" s="19"/>
      <c r="W36" s="126">
        <f t="shared" si="3"/>
        <v>4.6734901276001111</v>
      </c>
      <c r="X36" s="19"/>
      <c r="Y36" s="121">
        <v>75925</v>
      </c>
      <c r="Z36" s="19"/>
      <c r="AA36" s="126">
        <f t="shared" si="4"/>
        <v>1.824418492887351</v>
      </c>
      <c r="AB36" s="19"/>
      <c r="AC36" s="126">
        <f t="shared" si="5"/>
        <v>4.0189890869082291E-2</v>
      </c>
      <c r="AD36" s="19"/>
      <c r="AE36" s="121">
        <f t="shared" si="6"/>
        <v>188915666</v>
      </c>
      <c r="AF36" s="40"/>
      <c r="AG36" s="19"/>
      <c r="AH36" s="121">
        <v>130471</v>
      </c>
      <c r="AI36" s="19"/>
      <c r="AJ36" s="121">
        <v>5195701</v>
      </c>
      <c r="AK36" s="19"/>
      <c r="AL36" s="121">
        <f>(AE36+AH36+AJ36)</f>
        <v>194241838</v>
      </c>
      <c r="AM36" s="19"/>
      <c r="AN36" s="121">
        <v>170816739</v>
      </c>
      <c r="AO36" s="19"/>
      <c r="AP36" s="126">
        <f>(AN36/$C36)</f>
        <v>4104.5929209919259</v>
      </c>
      <c r="AQ36" s="19"/>
      <c r="AR36" s="126">
        <f>IF($AP$60&lt;&gt;0,(AP36/$AP$60)*100,0)</f>
        <v>109.51609364911499</v>
      </c>
      <c r="AS36" s="19"/>
      <c r="AT36" s="121">
        <v>10039884</v>
      </c>
      <c r="AU36" s="19"/>
      <c r="AV36" s="121">
        <v>10088892</v>
      </c>
      <c r="AW36" s="19"/>
      <c r="AX36" s="121"/>
      <c r="AY36" s="19"/>
      <c r="AZ36" s="121">
        <v>0</v>
      </c>
      <c r="BA36" s="19"/>
      <c r="BB36" s="11">
        <v>20</v>
      </c>
    </row>
    <row r="37" spans="1:54" s="119" customFormat="1" ht="8.85" customHeight="1" x14ac:dyDescent="0.25">
      <c r="A37" s="127"/>
      <c r="B37" s="19"/>
      <c r="C37" s="127"/>
      <c r="D37" s="20"/>
      <c r="E37" s="11"/>
      <c r="F37" s="19"/>
      <c r="G37" s="19"/>
      <c r="H37" s="19"/>
      <c r="I37" s="52"/>
      <c r="J37" s="19"/>
      <c r="K37" s="52"/>
      <c r="L37" s="19"/>
      <c r="M37" s="19"/>
      <c r="N37" s="19"/>
      <c r="O37" s="52"/>
      <c r="P37" s="19"/>
      <c r="Q37" s="52"/>
      <c r="R37" s="19"/>
      <c r="S37" s="40"/>
      <c r="T37" s="19"/>
      <c r="U37" s="52"/>
      <c r="V37" s="19"/>
      <c r="W37" s="52"/>
      <c r="X37" s="19"/>
      <c r="Y37" s="19"/>
      <c r="Z37" s="19"/>
      <c r="AA37" s="52"/>
      <c r="AB37" s="19"/>
      <c r="AC37" s="52"/>
      <c r="AD37" s="19"/>
      <c r="AE37" s="19"/>
      <c r="AF37" s="40"/>
      <c r="AG37" s="19"/>
      <c r="AH37" s="19"/>
      <c r="AI37" s="19"/>
      <c r="AJ37" s="19"/>
      <c r="AK37" s="19"/>
      <c r="AL37" s="19"/>
      <c r="AM37" s="19"/>
      <c r="AN37" s="19"/>
      <c r="AO37" s="19"/>
      <c r="AP37" s="52"/>
      <c r="AQ37" s="19"/>
      <c r="AR37" s="52"/>
      <c r="AS37" s="19"/>
      <c r="AT37" s="19"/>
      <c r="AU37" s="19"/>
      <c r="AV37" s="19"/>
      <c r="AW37" s="19"/>
      <c r="AX37" s="19"/>
      <c r="AY37" s="19"/>
      <c r="AZ37" s="19"/>
      <c r="BA37" s="19"/>
      <c r="BB37" s="127"/>
    </row>
    <row r="38" spans="1:54" s="119" customFormat="1" ht="8.85" customHeight="1" x14ac:dyDescent="0.25">
      <c r="A38" s="11">
        <v>21</v>
      </c>
      <c r="B38" s="19"/>
      <c r="C38" s="121">
        <v>15802</v>
      </c>
      <c r="D38" s="20" t="s">
        <v>89</v>
      </c>
      <c r="E38" s="11" t="s">
        <v>109</v>
      </c>
      <c r="F38" s="19"/>
      <c r="G38" s="121">
        <f>'Exhibit B'!$BO38</f>
        <v>37371171</v>
      </c>
      <c r="H38" s="19"/>
      <c r="I38" s="126">
        <f>(G38/$C38)</f>
        <v>2364.9646247310466</v>
      </c>
      <c r="J38" s="19"/>
      <c r="K38" s="126">
        <f>IF($AE38&lt;&gt;0,(G38/$AE38)*100,0)</f>
        <v>52.110322448348192</v>
      </c>
      <c r="L38" s="19"/>
      <c r="M38" s="121">
        <v>30488485</v>
      </c>
      <c r="N38" s="19"/>
      <c r="O38" s="126">
        <f>(M38/$C38)</f>
        <v>1929.4067206682698</v>
      </c>
      <c r="P38" s="19"/>
      <c r="Q38" s="126">
        <f t="shared" si="1"/>
        <v>42.513112161019166</v>
      </c>
      <c r="R38" s="19"/>
      <c r="S38" s="121">
        <v>3780626</v>
      </c>
      <c r="T38" s="19"/>
      <c r="U38" s="126">
        <f>(S38/$C38)</f>
        <v>239.24984179217822</v>
      </c>
      <c r="V38" s="19"/>
      <c r="W38" s="126">
        <f t="shared" si="3"/>
        <v>5.2717010102950423</v>
      </c>
      <c r="X38" s="19"/>
      <c r="Y38" s="121">
        <v>75204</v>
      </c>
      <c r="Z38" s="19"/>
      <c r="AA38" s="126">
        <f>(Y38/$C38)</f>
        <v>4.7591444120997339</v>
      </c>
      <c r="AB38" s="19"/>
      <c r="AC38" s="126">
        <f t="shared" si="5"/>
        <v>0.10486438033760241</v>
      </c>
      <c r="AD38" s="19"/>
      <c r="AE38" s="121">
        <f t="shared" si="6"/>
        <v>71715486</v>
      </c>
      <c r="AF38" s="40"/>
      <c r="AG38" s="19"/>
      <c r="AH38" s="121">
        <v>1498908</v>
      </c>
      <c r="AI38" s="19"/>
      <c r="AJ38" s="121">
        <v>1648950</v>
      </c>
      <c r="AK38" s="19"/>
      <c r="AL38" s="121">
        <f>(AE38+AH38+AJ38)</f>
        <v>74863344</v>
      </c>
      <c r="AM38" s="19"/>
      <c r="AN38" s="121">
        <v>62467276</v>
      </c>
      <c r="AO38" s="19"/>
      <c r="AP38" s="126">
        <f>(AN38/$C38)</f>
        <v>3953.1246677635741</v>
      </c>
      <c r="AQ38" s="19"/>
      <c r="AR38" s="126">
        <f>IF($AP$60&lt;&gt;0,(AP38/$AP$60)*100,0)</f>
        <v>105.47471567942945</v>
      </c>
      <c r="AS38" s="19"/>
      <c r="AT38" s="121">
        <v>2493331</v>
      </c>
      <c r="AU38" s="19"/>
      <c r="AV38" s="121">
        <v>7953293</v>
      </c>
      <c r="AW38" s="19"/>
      <c r="AX38" s="121"/>
      <c r="AY38" s="19"/>
      <c r="AZ38" s="121">
        <v>0</v>
      </c>
      <c r="BA38" s="19"/>
      <c r="BB38" s="11">
        <v>21</v>
      </c>
    </row>
    <row r="39" spans="1:54" s="119" customFormat="1" ht="8.85" customHeight="1" x14ac:dyDescent="0.25">
      <c r="A39" s="11">
        <v>22</v>
      </c>
      <c r="B39" s="19"/>
      <c r="C39" s="121">
        <v>13544</v>
      </c>
      <c r="D39" s="20"/>
      <c r="E39" s="11" t="s">
        <v>110</v>
      </c>
      <c r="F39" s="19"/>
      <c r="G39" s="121">
        <f>'Exhibit B'!$BO39</f>
        <v>25581299</v>
      </c>
      <c r="H39" s="19"/>
      <c r="I39" s="124">
        <f>(G39/$C39)</f>
        <v>1888.7550945067926</v>
      </c>
      <c r="J39" s="19"/>
      <c r="K39" s="124">
        <f>IF($AE39&lt;&gt;0,(G39/$AE39)*100,0)</f>
        <v>44.666107419990702</v>
      </c>
      <c r="L39" s="19"/>
      <c r="M39" s="121">
        <v>26041975</v>
      </c>
      <c r="N39" s="19"/>
      <c r="O39" s="124">
        <f t="shared" si="0"/>
        <v>1922.7683845245126</v>
      </c>
      <c r="P39" s="19"/>
      <c r="Q39" s="124">
        <f t="shared" si="1"/>
        <v>45.470468594214566</v>
      </c>
      <c r="R39" s="19"/>
      <c r="S39" s="121">
        <v>5005467</v>
      </c>
      <c r="T39" s="19"/>
      <c r="U39" s="124">
        <f t="shared" si="2"/>
        <v>369.57080626107501</v>
      </c>
      <c r="V39" s="19"/>
      <c r="W39" s="124">
        <f t="shared" si="3"/>
        <v>8.7397722339752413</v>
      </c>
      <c r="X39" s="19"/>
      <c r="Y39" s="121">
        <v>643541</v>
      </c>
      <c r="Z39" s="19"/>
      <c r="AA39" s="124">
        <f t="shared" si="4"/>
        <v>47.514840519787363</v>
      </c>
      <c r="AB39" s="19"/>
      <c r="AC39" s="124">
        <f t="shared" si="5"/>
        <v>1.1236517518194928</v>
      </c>
      <c r="AD39" s="19"/>
      <c r="AE39" s="121">
        <f t="shared" si="6"/>
        <v>57272282</v>
      </c>
      <c r="AF39" s="40"/>
      <c r="AG39" s="19"/>
      <c r="AH39" s="121">
        <v>0</v>
      </c>
      <c r="AI39" s="19"/>
      <c r="AJ39" s="121">
        <v>0</v>
      </c>
      <c r="AK39" s="19"/>
      <c r="AL39" s="121">
        <f>(AE39+AH39+AJ39)</f>
        <v>57272282</v>
      </c>
      <c r="AM39" s="19"/>
      <c r="AN39" s="121">
        <v>57003456</v>
      </c>
      <c r="AO39" s="19"/>
      <c r="AP39" s="124">
        <f>(AN39/$C39)</f>
        <v>4208.7607796810398</v>
      </c>
      <c r="AQ39" s="19"/>
      <c r="AR39" s="124">
        <f>IF($AP$60&lt;&gt;0,(AP39/$AP$60)*100,0)</f>
        <v>112.29543308350351</v>
      </c>
      <c r="AS39" s="19"/>
      <c r="AT39" s="121">
        <v>0</v>
      </c>
      <c r="AU39" s="19"/>
      <c r="AV39" s="121">
        <v>1643980</v>
      </c>
      <c r="AW39" s="19"/>
      <c r="AX39" s="121"/>
      <c r="AY39" s="19"/>
      <c r="AZ39" s="121">
        <v>0</v>
      </c>
      <c r="BA39" s="19"/>
      <c r="BB39" s="11">
        <v>22</v>
      </c>
    </row>
    <row r="40" spans="1:54" s="119" customFormat="1" ht="8.85" customHeight="1" x14ac:dyDescent="0.25">
      <c r="A40" s="11">
        <v>23</v>
      </c>
      <c r="B40" s="19"/>
      <c r="C40" s="121">
        <v>183218</v>
      </c>
      <c r="D40" s="20"/>
      <c r="E40" s="11" t="s">
        <v>111</v>
      </c>
      <c r="F40" s="19"/>
      <c r="G40" s="121">
        <f>'Exhibit B'!$BO40</f>
        <v>436212569</v>
      </c>
      <c r="H40" s="19"/>
      <c r="I40" s="124">
        <f>(G40/$C40)</f>
        <v>2380.8390496566931</v>
      </c>
      <c r="J40" s="19"/>
      <c r="K40" s="124">
        <f>IF($AE40&lt;&gt;0,(G40/$AE40)*100,0)</f>
        <v>56.519475233685235</v>
      </c>
      <c r="L40" s="19"/>
      <c r="M40" s="121">
        <v>272661397</v>
      </c>
      <c r="N40" s="19"/>
      <c r="O40" s="124">
        <f t="shared" si="0"/>
        <v>1488.1801842613718</v>
      </c>
      <c r="P40" s="19"/>
      <c r="Q40" s="124">
        <f t="shared" si="1"/>
        <v>35.328370088582929</v>
      </c>
      <c r="R40" s="19"/>
      <c r="S40" s="121">
        <v>55587990</v>
      </c>
      <c r="T40" s="19"/>
      <c r="U40" s="124">
        <f t="shared" si="2"/>
        <v>303.39808315776833</v>
      </c>
      <c r="V40" s="19"/>
      <c r="W40" s="124">
        <f t="shared" si="3"/>
        <v>7.2024610187134295</v>
      </c>
      <c r="X40" s="19"/>
      <c r="Y40" s="121">
        <v>7329656</v>
      </c>
      <c r="Z40" s="19"/>
      <c r="AA40" s="124">
        <f t="shared" si="4"/>
        <v>40.005108668362276</v>
      </c>
      <c r="AB40" s="19"/>
      <c r="AC40" s="124">
        <f t="shared" si="5"/>
        <v>0.94969365901841385</v>
      </c>
      <c r="AD40" s="19"/>
      <c r="AE40" s="121">
        <f t="shared" si="6"/>
        <v>771791612</v>
      </c>
      <c r="AF40" s="40"/>
      <c r="AG40" s="19"/>
      <c r="AH40" s="121">
        <v>0</v>
      </c>
      <c r="AI40" s="19"/>
      <c r="AJ40" s="121">
        <v>16129371</v>
      </c>
      <c r="AK40" s="19"/>
      <c r="AL40" s="121">
        <f>(AE40+AH40+AJ40)</f>
        <v>787920983</v>
      </c>
      <c r="AM40" s="19"/>
      <c r="AN40" s="121">
        <v>700851653</v>
      </c>
      <c r="AO40" s="19"/>
      <c r="AP40" s="124">
        <f>(AN40/$C40)</f>
        <v>3825.2336178759729</v>
      </c>
      <c r="AQ40" s="19"/>
      <c r="AR40" s="124">
        <f>IF($AP$60&lt;&gt;0,(AP40/$AP$60)*100,0)</f>
        <v>102.06240940059159</v>
      </c>
      <c r="AS40" s="19"/>
      <c r="AT40" s="121">
        <v>27157706</v>
      </c>
      <c r="AU40" s="19"/>
      <c r="AV40" s="121">
        <v>68884380</v>
      </c>
      <c r="AW40" s="19"/>
      <c r="AX40" s="121"/>
      <c r="AY40" s="19"/>
      <c r="AZ40" s="121">
        <v>0</v>
      </c>
      <c r="BA40" s="19"/>
      <c r="BB40" s="11">
        <v>23</v>
      </c>
    </row>
    <row r="41" spans="1:54" s="119" customFormat="1" ht="8.85" customHeight="1" x14ac:dyDescent="0.25">
      <c r="A41" s="11">
        <v>24</v>
      </c>
      <c r="B41" s="19"/>
      <c r="C41" s="121">
        <v>247087</v>
      </c>
      <c r="D41" s="20" t="s">
        <v>89</v>
      </c>
      <c r="E41" s="11" t="s">
        <v>112</v>
      </c>
      <c r="F41" s="19"/>
      <c r="G41" s="121">
        <f>'Exhibit B'!$BO41</f>
        <v>517133264</v>
      </c>
      <c r="H41" s="19"/>
      <c r="I41" s="124">
        <f>(G41/$C41)</f>
        <v>2092.9197570086649</v>
      </c>
      <c r="J41" s="19"/>
      <c r="K41" s="124">
        <f>IF($AE41&lt;&gt;0,(G41/$AE41)*100,0)</f>
        <v>53.992371110811035</v>
      </c>
      <c r="L41" s="19"/>
      <c r="M41" s="121">
        <v>338759600</v>
      </c>
      <c r="N41" s="19"/>
      <c r="O41" s="124">
        <f t="shared" si="0"/>
        <v>1371.0134487043026</v>
      </c>
      <c r="P41" s="19"/>
      <c r="Q41" s="124">
        <f t="shared" si="1"/>
        <v>35.368898722689593</v>
      </c>
      <c r="R41" s="19"/>
      <c r="S41" s="121">
        <v>75747710</v>
      </c>
      <c r="T41" s="19"/>
      <c r="U41" s="124">
        <f t="shared" si="2"/>
        <v>306.56291103943147</v>
      </c>
      <c r="V41" s="19"/>
      <c r="W41" s="124">
        <f t="shared" si="3"/>
        <v>7.9085967850524739</v>
      </c>
      <c r="X41" s="19"/>
      <c r="Y41" s="121">
        <v>26148931</v>
      </c>
      <c r="Z41" s="19"/>
      <c r="AA41" s="124">
        <f t="shared" si="4"/>
        <v>105.82884166305796</v>
      </c>
      <c r="AB41" s="19"/>
      <c r="AC41" s="124">
        <f t="shared" si="5"/>
        <v>2.7301333814468971</v>
      </c>
      <c r="AD41" s="19"/>
      <c r="AE41" s="121">
        <f t="shared" si="6"/>
        <v>957789505</v>
      </c>
      <c r="AF41" s="40"/>
      <c r="AG41" s="19"/>
      <c r="AH41" s="121">
        <v>6079646</v>
      </c>
      <c r="AI41" s="19"/>
      <c r="AJ41" s="121">
        <v>10000000</v>
      </c>
      <c r="AK41" s="19"/>
      <c r="AL41" s="121">
        <f>(AE41+AH41+AJ41)</f>
        <v>973869151</v>
      </c>
      <c r="AM41" s="19"/>
      <c r="AN41" s="121">
        <v>839154868</v>
      </c>
      <c r="AO41" s="19"/>
      <c r="AP41" s="124">
        <f>(AN41/$C41)</f>
        <v>3396.1919000190214</v>
      </c>
      <c r="AQ41" s="19"/>
      <c r="AR41" s="124">
        <f>IF($AP$60&lt;&gt;0,(AP41/$AP$60)*100,0)</f>
        <v>90.614995769901</v>
      </c>
      <c r="AS41" s="19"/>
      <c r="AT41" s="121">
        <v>0</v>
      </c>
      <c r="AU41" s="19"/>
      <c r="AV41" s="121">
        <v>77812952</v>
      </c>
      <c r="AW41" s="19"/>
      <c r="AX41" s="121"/>
      <c r="AY41" s="19"/>
      <c r="AZ41" s="121">
        <v>0</v>
      </c>
      <c r="BA41" s="19"/>
      <c r="BB41" s="11">
        <v>24</v>
      </c>
    </row>
    <row r="42" spans="1:54" s="119" customFormat="1" ht="8.85" customHeight="1" x14ac:dyDescent="0.25">
      <c r="A42" s="11">
        <v>25</v>
      </c>
      <c r="B42" s="19"/>
      <c r="C42" s="121">
        <v>3857</v>
      </c>
      <c r="D42" s="20" t="s">
        <v>89</v>
      </c>
      <c r="E42" s="11" t="s">
        <v>113</v>
      </c>
      <c r="F42" s="19"/>
      <c r="G42" s="121">
        <f>'Exhibit B'!$BO42</f>
        <v>8912872</v>
      </c>
      <c r="H42" s="19"/>
      <c r="I42" s="126">
        <f>(G42/$C42)</f>
        <v>2310.8301788955146</v>
      </c>
      <c r="J42" s="19"/>
      <c r="K42" s="126">
        <f>IF($AE42&lt;&gt;0,(G42/$AE42)*100,0)</f>
        <v>48.233441737922455</v>
      </c>
      <c r="L42" s="19"/>
      <c r="M42" s="121">
        <v>8119479</v>
      </c>
      <c r="N42" s="19"/>
      <c r="O42" s="126">
        <f t="shared" si="0"/>
        <v>2105.1280788177341</v>
      </c>
      <c r="P42" s="19"/>
      <c r="Q42" s="126">
        <f t="shared" si="1"/>
        <v>43.939867787710277</v>
      </c>
      <c r="R42" s="19"/>
      <c r="S42" s="121">
        <v>1372519</v>
      </c>
      <c r="T42" s="19"/>
      <c r="U42" s="126">
        <f t="shared" si="2"/>
        <v>355.85143894218305</v>
      </c>
      <c r="V42" s="19"/>
      <c r="W42" s="126">
        <f t="shared" si="3"/>
        <v>7.4276075344391348</v>
      </c>
      <c r="X42" s="19"/>
      <c r="Y42" s="121">
        <v>73745</v>
      </c>
      <c r="Z42" s="19"/>
      <c r="AA42" s="126">
        <f t="shared" si="4"/>
        <v>19.119782214156078</v>
      </c>
      <c r="AB42" s="19"/>
      <c r="AC42" s="126">
        <f t="shared" si="5"/>
        <v>0.39908293992812777</v>
      </c>
      <c r="AD42" s="19"/>
      <c r="AE42" s="121">
        <f t="shared" si="6"/>
        <v>18478615</v>
      </c>
      <c r="AF42" s="40"/>
      <c r="AG42" s="19"/>
      <c r="AH42" s="121">
        <v>8452</v>
      </c>
      <c r="AI42" s="19"/>
      <c r="AJ42" s="121">
        <v>0</v>
      </c>
      <c r="AK42" s="19"/>
      <c r="AL42" s="121">
        <f>(AE42+AH42+AJ42)</f>
        <v>18487067</v>
      </c>
      <c r="AM42" s="19"/>
      <c r="AN42" s="121">
        <v>16729021</v>
      </c>
      <c r="AO42" s="19"/>
      <c r="AP42" s="126">
        <f>(AN42/$C42)</f>
        <v>4337.314233860513</v>
      </c>
      <c r="AQ42" s="19"/>
      <c r="AR42" s="126">
        <f>IF($AP$60&lt;&gt;0,(AP42/$AP$60)*100,0)</f>
        <v>115.72541320524334</v>
      </c>
      <c r="AS42" s="19"/>
      <c r="AT42" s="121">
        <v>0</v>
      </c>
      <c r="AU42" s="19"/>
      <c r="AV42" s="121">
        <v>1109012</v>
      </c>
      <c r="AW42" s="19"/>
      <c r="AX42" s="121"/>
      <c r="AY42" s="19"/>
      <c r="AZ42" s="121">
        <v>150000</v>
      </c>
      <c r="BA42" s="19"/>
      <c r="BB42" s="11">
        <v>25</v>
      </c>
    </row>
    <row r="43" spans="1:54" s="119" customFormat="1" ht="8.85" customHeight="1" x14ac:dyDescent="0.25">
      <c r="A43" s="127"/>
      <c r="B43" s="19"/>
      <c r="C43" s="127"/>
      <c r="D43" s="20"/>
      <c r="E43" s="11"/>
      <c r="F43" s="19"/>
      <c r="G43" s="19"/>
      <c r="H43" s="19"/>
      <c r="I43" s="52"/>
      <c r="J43" s="19"/>
      <c r="K43" s="52"/>
      <c r="L43" s="19"/>
      <c r="M43" s="19"/>
      <c r="N43" s="19"/>
      <c r="O43" s="52"/>
      <c r="P43" s="19"/>
      <c r="Q43" s="52"/>
      <c r="R43" s="19"/>
      <c r="S43" s="40"/>
      <c r="T43" s="19"/>
      <c r="U43" s="52"/>
      <c r="V43" s="19"/>
      <c r="W43" s="52"/>
      <c r="X43" s="19"/>
      <c r="Y43" s="19"/>
      <c r="Z43" s="19"/>
      <c r="AA43" s="52"/>
      <c r="AB43" s="19"/>
      <c r="AC43" s="52"/>
      <c r="AD43" s="19"/>
      <c r="AE43" s="19"/>
      <c r="AF43" s="40"/>
      <c r="AG43" s="19"/>
      <c r="AH43" s="19"/>
      <c r="AI43" s="19"/>
      <c r="AJ43" s="19"/>
      <c r="AK43" s="19"/>
      <c r="AL43" s="19"/>
      <c r="AM43" s="19"/>
      <c r="AN43" s="19"/>
      <c r="AO43" s="19"/>
      <c r="AP43" s="52"/>
      <c r="AQ43" s="19"/>
      <c r="AR43" s="52"/>
      <c r="AS43" s="19"/>
      <c r="AT43" s="19"/>
      <c r="AU43" s="19"/>
      <c r="AV43" s="19"/>
      <c r="AW43" s="19"/>
      <c r="AX43" s="19"/>
      <c r="AY43" s="19"/>
      <c r="AZ43" s="19"/>
      <c r="BA43" s="19"/>
      <c r="BB43" s="127"/>
    </row>
    <row r="44" spans="1:54" s="119" customFormat="1" ht="8.85" customHeight="1" x14ac:dyDescent="0.25">
      <c r="A44" s="11">
        <v>26</v>
      </c>
      <c r="B44" s="19"/>
      <c r="C44" s="121">
        <v>32018</v>
      </c>
      <c r="D44" s="20"/>
      <c r="E44" s="11" t="s">
        <v>114</v>
      </c>
      <c r="F44" s="19"/>
      <c r="G44" s="121">
        <f>'Exhibit B'!$BO44</f>
        <v>58717014</v>
      </c>
      <c r="H44" s="19"/>
      <c r="I44" s="126">
        <f>(G44/$C44)</f>
        <v>1833.875132737835</v>
      </c>
      <c r="J44" s="19"/>
      <c r="K44" s="126">
        <f>IF($AE44&lt;&gt;0,(G44/$AE44)*100,0)</f>
        <v>44.667789848905038</v>
      </c>
      <c r="L44" s="19"/>
      <c r="M44" s="121">
        <v>55209826</v>
      </c>
      <c r="N44" s="19"/>
      <c r="O44" s="126">
        <f t="shared" si="0"/>
        <v>1724.3371228683866</v>
      </c>
      <c r="P44" s="19"/>
      <c r="Q44" s="126">
        <f t="shared" si="1"/>
        <v>41.999766973208366</v>
      </c>
      <c r="R44" s="19"/>
      <c r="S44" s="121">
        <v>17449950</v>
      </c>
      <c r="T44" s="19"/>
      <c r="U44" s="126">
        <f t="shared" si="2"/>
        <v>545.00437254044596</v>
      </c>
      <c r="V44" s="19"/>
      <c r="W44" s="126">
        <f t="shared" si="3"/>
        <v>13.274699211950738</v>
      </c>
      <c r="X44" s="19"/>
      <c r="Y44" s="121">
        <v>75906</v>
      </c>
      <c r="Z44" s="19"/>
      <c r="AA44" s="126">
        <f t="shared" si="4"/>
        <v>2.3707289649572116</v>
      </c>
      <c r="AB44" s="19"/>
      <c r="AC44" s="126">
        <f t="shared" si="5"/>
        <v>5.7743965935852702E-2</v>
      </c>
      <c r="AD44" s="19"/>
      <c r="AE44" s="121">
        <f t="shared" si="6"/>
        <v>131452696</v>
      </c>
      <c r="AF44" s="40"/>
      <c r="AG44" s="19"/>
      <c r="AH44" s="121">
        <v>0</v>
      </c>
      <c r="AI44" s="19"/>
      <c r="AJ44" s="121">
        <v>0</v>
      </c>
      <c r="AK44" s="19"/>
      <c r="AL44" s="121">
        <f>(AE44+AH44+AJ44)</f>
        <v>131452696</v>
      </c>
      <c r="AM44" s="19"/>
      <c r="AN44" s="121">
        <v>115390563</v>
      </c>
      <c r="AO44" s="19"/>
      <c r="AP44" s="126">
        <f>(AN44/$C44)</f>
        <v>3603.9278843150728</v>
      </c>
      <c r="AQ44" s="19"/>
      <c r="AR44" s="126">
        <f>IF($AP$60&lt;&gt;0,(AP44/$AP$60)*100,0)</f>
        <v>96.15767294846016</v>
      </c>
      <c r="AS44" s="19"/>
      <c r="AT44" s="121">
        <v>0</v>
      </c>
      <c r="AU44" s="19"/>
      <c r="AV44" s="121">
        <v>0</v>
      </c>
      <c r="AW44" s="19"/>
      <c r="AX44" s="121"/>
      <c r="AY44" s="19"/>
      <c r="AZ44" s="121">
        <v>394888</v>
      </c>
      <c r="BA44" s="19"/>
      <c r="BB44" s="11">
        <v>26</v>
      </c>
    </row>
    <row r="45" spans="1:54" s="119" customFormat="1" ht="8.85" customHeight="1" x14ac:dyDescent="0.25">
      <c r="A45" s="11">
        <v>27</v>
      </c>
      <c r="B45" s="19"/>
      <c r="C45" s="121">
        <v>12287</v>
      </c>
      <c r="D45" s="20"/>
      <c r="E45" s="11" t="s">
        <v>115</v>
      </c>
      <c r="F45" s="19"/>
      <c r="G45" s="121">
        <f>'Exhibit B'!$BO45</f>
        <v>25571633</v>
      </c>
      <c r="H45" s="19"/>
      <c r="I45" s="126">
        <f>(G45/$C45)</f>
        <v>2081.1941889802229</v>
      </c>
      <c r="J45" s="19"/>
      <c r="K45" s="126">
        <f>IF($AE45&lt;&gt;0,(G45/$AE45)*100,0)</f>
        <v>58.474213192467573</v>
      </c>
      <c r="L45" s="19"/>
      <c r="M45" s="121">
        <v>15978804</v>
      </c>
      <c r="N45" s="19"/>
      <c r="O45" s="126">
        <f t="shared" si="0"/>
        <v>1300.4642304875072</v>
      </c>
      <c r="P45" s="19"/>
      <c r="Q45" s="126">
        <f t="shared" si="1"/>
        <v>36.538456173551907</v>
      </c>
      <c r="R45" s="19"/>
      <c r="S45" s="121">
        <v>1897635</v>
      </c>
      <c r="T45" s="19"/>
      <c r="U45" s="126">
        <f t="shared" si="2"/>
        <v>154.44250020346709</v>
      </c>
      <c r="V45" s="19"/>
      <c r="W45" s="126">
        <f t="shared" si="3"/>
        <v>4.3392893035610278</v>
      </c>
      <c r="X45" s="19"/>
      <c r="Y45" s="121">
        <v>283398</v>
      </c>
      <c r="Z45" s="19"/>
      <c r="AA45" s="126">
        <f t="shared" si="4"/>
        <v>23.064865304793685</v>
      </c>
      <c r="AB45" s="19"/>
      <c r="AC45" s="126">
        <f t="shared" si="5"/>
        <v>0.64804133041948964</v>
      </c>
      <c r="AD45" s="19"/>
      <c r="AE45" s="121">
        <f t="shared" si="6"/>
        <v>43731470</v>
      </c>
      <c r="AF45" s="40"/>
      <c r="AG45" s="19"/>
      <c r="AH45" s="121">
        <v>0</v>
      </c>
      <c r="AI45" s="19"/>
      <c r="AJ45" s="121">
        <v>150000</v>
      </c>
      <c r="AK45" s="19"/>
      <c r="AL45" s="121">
        <f>(AE45+AH45+AJ45)</f>
        <v>43881470</v>
      </c>
      <c r="AM45" s="19"/>
      <c r="AN45" s="121">
        <v>40369747</v>
      </c>
      <c r="AO45" s="19"/>
      <c r="AP45" s="126">
        <f>(AN45/$C45)</f>
        <v>3285.5658012533572</v>
      </c>
      <c r="AQ45" s="19"/>
      <c r="AR45" s="126">
        <f>IF($AP$60&lt;&gt;0,(AP45/$AP$60)*100,0)</f>
        <v>87.663341750693434</v>
      </c>
      <c r="AS45" s="19"/>
      <c r="AT45" s="121">
        <v>133000</v>
      </c>
      <c r="AU45" s="19"/>
      <c r="AV45" s="121">
        <v>2888155</v>
      </c>
      <c r="AW45" s="19"/>
      <c r="AX45" s="121"/>
      <c r="AY45" s="19"/>
      <c r="AZ45" s="121">
        <v>0</v>
      </c>
      <c r="BA45" s="19"/>
      <c r="BB45" s="11">
        <v>27</v>
      </c>
    </row>
    <row r="46" spans="1:54" s="119" customFormat="1" ht="8.85" customHeight="1" x14ac:dyDescent="0.25">
      <c r="A46" s="11">
        <v>28</v>
      </c>
      <c r="B46" s="19"/>
      <c r="C46" s="121">
        <v>96179</v>
      </c>
      <c r="D46" s="20"/>
      <c r="E46" s="11" t="s">
        <v>116</v>
      </c>
      <c r="F46" s="19"/>
      <c r="G46" s="121">
        <f>'Exhibit B'!$BO46</f>
        <v>195011968</v>
      </c>
      <c r="H46" s="19"/>
      <c r="I46" s="126">
        <f>(G46/$C46)</f>
        <v>2027.594048596887</v>
      </c>
      <c r="J46" s="19"/>
      <c r="K46" s="126">
        <f>IF($AE46&lt;&gt;0,(G46/$AE46)*100,0)</f>
        <v>50.011913132432674</v>
      </c>
      <c r="L46" s="19"/>
      <c r="M46" s="121">
        <v>158535366</v>
      </c>
      <c r="N46" s="19"/>
      <c r="O46" s="126">
        <f t="shared" si="0"/>
        <v>1648.3366015450358</v>
      </c>
      <c r="P46" s="19"/>
      <c r="Q46" s="126">
        <f t="shared" si="1"/>
        <v>40.65728393044278</v>
      </c>
      <c r="R46" s="19"/>
      <c r="S46" s="121">
        <v>32009215</v>
      </c>
      <c r="T46" s="19"/>
      <c r="U46" s="126">
        <f t="shared" si="2"/>
        <v>332.80877322492438</v>
      </c>
      <c r="V46" s="19"/>
      <c r="W46" s="126">
        <f t="shared" si="3"/>
        <v>8.2089427455927275</v>
      </c>
      <c r="X46" s="19"/>
      <c r="Y46" s="121">
        <v>4374481</v>
      </c>
      <c r="Z46" s="19"/>
      <c r="AA46" s="126">
        <f t="shared" si="4"/>
        <v>45.482704124601007</v>
      </c>
      <c r="AB46" s="19"/>
      <c r="AC46" s="126">
        <f t="shared" si="5"/>
        <v>1.1218601915318203</v>
      </c>
      <c r="AD46" s="19"/>
      <c r="AE46" s="121">
        <f t="shared" si="6"/>
        <v>389931030</v>
      </c>
      <c r="AF46" s="40"/>
      <c r="AG46" s="19"/>
      <c r="AH46" s="121">
        <v>453394</v>
      </c>
      <c r="AI46" s="19"/>
      <c r="AJ46" s="121">
        <v>9385000</v>
      </c>
      <c r="AK46" s="19"/>
      <c r="AL46" s="121">
        <f>(AE46+AH46+AJ46)</f>
        <v>399769424</v>
      </c>
      <c r="AM46" s="19"/>
      <c r="AN46" s="121">
        <v>352759324</v>
      </c>
      <c r="AO46" s="19"/>
      <c r="AP46" s="126">
        <f>(AN46/$C46)</f>
        <v>3667.7374894727541</v>
      </c>
      <c r="AQ46" s="19"/>
      <c r="AR46" s="126">
        <f>IF($AP$60&lt;&gt;0,(AP46/$AP$60)*100,0)</f>
        <v>97.860199564052749</v>
      </c>
      <c r="AS46" s="19"/>
      <c r="AT46" s="121">
        <v>8284275</v>
      </c>
      <c r="AU46" s="19"/>
      <c r="AV46" s="121">
        <v>37428933</v>
      </c>
      <c r="AW46" s="19"/>
      <c r="AX46" s="121"/>
      <c r="AY46" s="19"/>
      <c r="AZ46" s="121">
        <v>590179</v>
      </c>
      <c r="BA46" s="19"/>
      <c r="BB46" s="11">
        <v>28</v>
      </c>
    </row>
    <row r="47" spans="1:54" s="119" customFormat="1" ht="8.85" customHeight="1" x14ac:dyDescent="0.25">
      <c r="A47" s="11">
        <v>29</v>
      </c>
      <c r="B47" s="19"/>
      <c r="C47" s="121">
        <v>17228</v>
      </c>
      <c r="D47" s="20" t="s">
        <v>89</v>
      </c>
      <c r="E47" s="11" t="s">
        <v>117</v>
      </c>
      <c r="F47" s="19"/>
      <c r="G47" s="121">
        <f>'Exhibit B'!$BO47</f>
        <v>22675603</v>
      </c>
      <c r="H47" s="19"/>
      <c r="I47" s="126">
        <f>(G47/$C47)</f>
        <v>1316.2063501276991</v>
      </c>
      <c r="J47" s="19"/>
      <c r="K47" s="126">
        <f>IF($AE47&lt;&gt;0,(G47/$AE47)*100,0)</f>
        <v>48.698799459939849</v>
      </c>
      <c r="L47" s="19"/>
      <c r="M47" s="121">
        <v>20826355</v>
      </c>
      <c r="N47" s="19"/>
      <c r="O47" s="126">
        <f t="shared" si="0"/>
        <v>1208.8666705363362</v>
      </c>
      <c r="P47" s="19"/>
      <c r="Q47" s="126">
        <f t="shared" si="1"/>
        <v>44.727299451596302</v>
      </c>
      <c r="R47" s="19"/>
      <c r="S47" s="121">
        <v>3037564</v>
      </c>
      <c r="T47" s="19"/>
      <c r="U47" s="126">
        <f t="shared" si="2"/>
        <v>176.31553285349432</v>
      </c>
      <c r="V47" s="19"/>
      <c r="W47" s="126">
        <f t="shared" si="3"/>
        <v>6.5235627949004362</v>
      </c>
      <c r="X47" s="19"/>
      <c r="Y47" s="121">
        <v>23439</v>
      </c>
      <c r="Z47" s="19"/>
      <c r="AA47" s="126">
        <f t="shared" si="4"/>
        <v>1.3605177617831437</v>
      </c>
      <c r="AB47" s="19"/>
      <c r="AC47" s="126">
        <f t="shared" si="5"/>
        <v>5.0338293563418353E-2</v>
      </c>
      <c r="AD47" s="19"/>
      <c r="AE47" s="121">
        <f t="shared" si="6"/>
        <v>46562961</v>
      </c>
      <c r="AF47" s="40"/>
      <c r="AG47" s="19"/>
      <c r="AH47" s="121">
        <v>0</v>
      </c>
      <c r="AI47" s="19"/>
      <c r="AJ47" s="121">
        <v>5878844</v>
      </c>
      <c r="AK47" s="19"/>
      <c r="AL47" s="121">
        <f>(AE47+AH47+AJ47)</f>
        <v>52441805</v>
      </c>
      <c r="AM47" s="19"/>
      <c r="AN47" s="121">
        <v>48922950</v>
      </c>
      <c r="AO47" s="19"/>
      <c r="AP47" s="126">
        <f>(AN47/$C47)</f>
        <v>2839.7347341537034</v>
      </c>
      <c r="AQ47" s="19"/>
      <c r="AR47" s="126">
        <f>IF($AP$60&lt;&gt;0,(AP47/$AP$60)*100,0)</f>
        <v>75.767965562116075</v>
      </c>
      <c r="AS47" s="19"/>
      <c r="AT47" s="121">
        <v>2453761</v>
      </c>
      <c r="AU47" s="19"/>
      <c r="AV47" s="121">
        <v>1877765</v>
      </c>
      <c r="AW47" s="19"/>
      <c r="AX47" s="121"/>
      <c r="AY47" s="19"/>
      <c r="AZ47" s="121">
        <v>5768</v>
      </c>
      <c r="BA47" s="19"/>
      <c r="BB47" s="11">
        <v>29</v>
      </c>
    </row>
    <row r="48" spans="1:54" s="119" customFormat="1" ht="8.85" customHeight="1" x14ac:dyDescent="0.25">
      <c r="A48" s="11">
        <v>30</v>
      </c>
      <c r="B48" s="19"/>
      <c r="C48" s="121">
        <v>221679</v>
      </c>
      <c r="D48" s="20"/>
      <c r="E48" s="11" t="s">
        <v>118</v>
      </c>
      <c r="F48" s="19"/>
      <c r="G48" s="121">
        <f>'Exhibit B'!$BO48</f>
        <v>585745827</v>
      </c>
      <c r="H48" s="19"/>
      <c r="I48" s="126">
        <f>(G48/$C48)</f>
        <v>2642.3153614009448</v>
      </c>
      <c r="J48" s="19"/>
      <c r="K48" s="126">
        <f>IF($AE48&lt;&gt;0,(G48/$AE48)*100,0)</f>
        <v>56.294512680217643</v>
      </c>
      <c r="L48" s="19"/>
      <c r="M48" s="121">
        <v>276612570</v>
      </c>
      <c r="N48" s="19"/>
      <c r="O48" s="126">
        <f t="shared" si="0"/>
        <v>1247.8068287929846</v>
      </c>
      <c r="P48" s="19"/>
      <c r="Q48" s="126">
        <f t="shared" si="1"/>
        <v>26.584516887002234</v>
      </c>
      <c r="R48" s="19"/>
      <c r="S48" s="121">
        <v>100724304</v>
      </c>
      <c r="T48" s="19"/>
      <c r="U48" s="126">
        <f t="shared" si="2"/>
        <v>454.37007564992626</v>
      </c>
      <c r="V48" s="19"/>
      <c r="W48" s="126">
        <f t="shared" si="3"/>
        <v>9.6803516941386523</v>
      </c>
      <c r="X48" s="19"/>
      <c r="Y48" s="121">
        <v>77419826</v>
      </c>
      <c r="Z48" s="19"/>
      <c r="AA48" s="126">
        <f t="shared" si="4"/>
        <v>349.24294137017938</v>
      </c>
      <c r="AB48" s="19"/>
      <c r="AC48" s="126">
        <f t="shared" si="5"/>
        <v>7.4406187386414677</v>
      </c>
      <c r="AD48" s="19"/>
      <c r="AE48" s="121">
        <f t="shared" si="6"/>
        <v>1040502527</v>
      </c>
      <c r="AF48" s="40"/>
      <c r="AG48" s="19"/>
      <c r="AH48" s="121">
        <v>589527</v>
      </c>
      <c r="AI48" s="19"/>
      <c r="AJ48" s="121">
        <v>6570562</v>
      </c>
      <c r="AK48" s="19"/>
      <c r="AL48" s="121">
        <f>(AE48+AH48+AJ48)</f>
        <v>1047662616</v>
      </c>
      <c r="AM48" s="19"/>
      <c r="AN48" s="121">
        <v>930593805</v>
      </c>
      <c r="AO48" s="19"/>
      <c r="AP48" s="126">
        <f>(AN48/$C48)</f>
        <v>4197.9339720947855</v>
      </c>
      <c r="AQ48" s="19"/>
      <c r="AR48" s="126">
        <f>IF($AP$60&lt;&gt;0,(AP48/$AP$60)*100,0)</f>
        <v>112.00655920578639</v>
      </c>
      <c r="AS48" s="19"/>
      <c r="AT48" s="121">
        <v>9000000</v>
      </c>
      <c r="AU48" s="19"/>
      <c r="AV48" s="121">
        <v>61094502</v>
      </c>
      <c r="AW48" s="19"/>
      <c r="AX48" s="121"/>
      <c r="AY48" s="19"/>
      <c r="AZ48" s="121">
        <v>1828433</v>
      </c>
      <c r="BA48" s="19"/>
      <c r="BB48" s="11">
        <v>30</v>
      </c>
    </row>
    <row r="49" spans="1:54" s="119" customFormat="1" ht="8.85" customHeight="1" x14ac:dyDescent="0.25">
      <c r="A49" s="127"/>
      <c r="B49" s="19"/>
      <c r="C49" s="127"/>
      <c r="D49" s="20"/>
      <c r="E49" s="11"/>
      <c r="F49" s="19"/>
      <c r="G49" s="19"/>
      <c r="H49" s="19"/>
      <c r="I49" s="52"/>
      <c r="J49" s="19"/>
      <c r="K49" s="52"/>
      <c r="L49" s="19"/>
      <c r="M49" s="19"/>
      <c r="N49" s="19"/>
      <c r="O49" s="52"/>
      <c r="P49" s="19"/>
      <c r="Q49" s="52"/>
      <c r="R49" s="19"/>
      <c r="S49" s="19"/>
      <c r="T49" s="19"/>
      <c r="U49" s="52"/>
      <c r="V49" s="19"/>
      <c r="W49" s="52"/>
      <c r="X49" s="19"/>
      <c r="Y49" s="19"/>
      <c r="Z49" s="19"/>
      <c r="AA49" s="52"/>
      <c r="AB49" s="19"/>
      <c r="AC49" s="52"/>
      <c r="AD49" s="19"/>
      <c r="AE49" s="19"/>
      <c r="AF49" s="40"/>
      <c r="AG49" s="19"/>
      <c r="AH49" s="19"/>
      <c r="AI49" s="19"/>
      <c r="AJ49" s="19"/>
      <c r="AK49" s="19"/>
      <c r="AL49" s="19"/>
      <c r="AM49" s="19"/>
      <c r="AN49" s="19"/>
      <c r="AO49" s="19"/>
      <c r="AP49" s="52"/>
      <c r="AQ49" s="19"/>
      <c r="AR49" s="52"/>
      <c r="AS49" s="19"/>
      <c r="AT49" s="19"/>
      <c r="AU49" s="19"/>
      <c r="AV49" s="19"/>
      <c r="AW49" s="19"/>
      <c r="AX49" s="19"/>
      <c r="AY49" s="19"/>
      <c r="AZ49" s="19"/>
      <c r="BA49" s="19"/>
      <c r="BB49" s="127"/>
    </row>
    <row r="50" spans="1:54" s="119" customFormat="1" ht="8.85" customHeight="1" x14ac:dyDescent="0.25">
      <c r="A50" s="11">
        <v>31</v>
      </c>
      <c r="B50" s="19"/>
      <c r="C50" s="121">
        <v>99644</v>
      </c>
      <c r="D50" s="20" t="s">
        <v>89</v>
      </c>
      <c r="E50" s="11" t="s">
        <v>119</v>
      </c>
      <c r="F50" s="19"/>
      <c r="G50" s="121">
        <f>'Exhibit B'!$BO50</f>
        <v>220273534</v>
      </c>
      <c r="H50" s="19"/>
      <c r="I50" s="126">
        <f>(G50/$C50)</f>
        <v>2210.6050941351209</v>
      </c>
      <c r="J50" s="19"/>
      <c r="K50" s="126">
        <f>IF($AE50&lt;&gt;0,(G50/$AE50)*100,0)</f>
        <v>51.549200392570803</v>
      </c>
      <c r="L50" s="19"/>
      <c r="M50" s="121">
        <v>164070565</v>
      </c>
      <c r="N50" s="19"/>
      <c r="O50" s="126">
        <f t="shared" si="0"/>
        <v>1646.5674300509816</v>
      </c>
      <c r="P50" s="19"/>
      <c r="Q50" s="126">
        <f t="shared" si="1"/>
        <v>38.396380537061312</v>
      </c>
      <c r="R50" s="19"/>
      <c r="S50" s="121">
        <v>40789893</v>
      </c>
      <c r="T50" s="19"/>
      <c r="U50" s="126">
        <f t="shared" si="2"/>
        <v>409.35623820802056</v>
      </c>
      <c r="V50" s="19"/>
      <c r="W50" s="126">
        <f t="shared" si="3"/>
        <v>9.5457966740957687</v>
      </c>
      <c r="X50" s="19"/>
      <c r="Y50" s="121">
        <v>2173381</v>
      </c>
      <c r="Z50" s="19"/>
      <c r="AA50" s="126">
        <f t="shared" si="4"/>
        <v>21.811458793304162</v>
      </c>
      <c r="AB50" s="19"/>
      <c r="AC50" s="126">
        <f t="shared" si="5"/>
        <v>0.50862239627210926</v>
      </c>
      <c r="AD50" s="19"/>
      <c r="AE50" s="121">
        <f t="shared" si="6"/>
        <v>427307373</v>
      </c>
      <c r="AF50" s="40"/>
      <c r="AG50" s="19"/>
      <c r="AH50" s="121">
        <v>0</v>
      </c>
      <c r="AI50" s="19"/>
      <c r="AJ50" s="121">
        <v>313222</v>
      </c>
      <c r="AK50" s="19"/>
      <c r="AL50" s="121">
        <f>(AE50+AH50+AJ50)</f>
        <v>427620595</v>
      </c>
      <c r="AM50" s="19"/>
      <c r="AN50" s="121">
        <v>395355579</v>
      </c>
      <c r="AO50" s="19"/>
      <c r="AP50" s="126">
        <f>(AN50/$C50)</f>
        <v>3967.680733410943</v>
      </c>
      <c r="AQ50" s="19"/>
      <c r="AR50" s="126">
        <f>IF($AP$60&lt;&gt;0,(AP50/$AP$60)*100,0)</f>
        <v>105.86309120881438</v>
      </c>
      <c r="AS50" s="19"/>
      <c r="AT50" s="121">
        <v>2640846</v>
      </c>
      <c r="AU50" s="19"/>
      <c r="AV50" s="121">
        <v>25728895</v>
      </c>
      <c r="AW50" s="19"/>
      <c r="AX50" s="121"/>
      <c r="AY50" s="19"/>
      <c r="AZ50" s="121">
        <v>2294067</v>
      </c>
      <c r="BA50" s="19"/>
      <c r="BB50" s="11">
        <v>31</v>
      </c>
    </row>
    <row r="51" spans="1:54" s="119" customFormat="1" ht="8.85" customHeight="1" x14ac:dyDescent="0.25">
      <c r="A51" s="11">
        <v>32</v>
      </c>
      <c r="B51" s="19"/>
      <c r="C51" s="121">
        <v>25476</v>
      </c>
      <c r="D51" s="20"/>
      <c r="E51" s="11" t="s">
        <v>120</v>
      </c>
      <c r="F51" s="19"/>
      <c r="G51" s="121">
        <f>'Exhibit B'!$BO51</f>
        <v>71773842</v>
      </c>
      <c r="H51" s="19"/>
      <c r="I51" s="124">
        <f>(G51/$C51)</f>
        <v>2817.3120584079134</v>
      </c>
      <c r="J51" s="19"/>
      <c r="K51" s="124">
        <f>IF($AE51&lt;&gt;0,(G51/$AE51)*100,0)</f>
        <v>65.273900891639045</v>
      </c>
      <c r="L51" s="19"/>
      <c r="M51" s="121">
        <v>34443666</v>
      </c>
      <c r="N51" s="19"/>
      <c r="O51" s="124">
        <f t="shared" si="0"/>
        <v>1352.0044747998115</v>
      </c>
      <c r="P51" s="19"/>
      <c r="Q51" s="124">
        <f t="shared" si="1"/>
        <v>31.324398669207614</v>
      </c>
      <c r="R51" s="19"/>
      <c r="S51" s="121">
        <v>3669135</v>
      </c>
      <c r="T51" s="19"/>
      <c r="U51" s="124">
        <f t="shared" si="2"/>
        <v>144.02319830428638</v>
      </c>
      <c r="V51" s="19"/>
      <c r="W51" s="124">
        <f t="shared" si="3"/>
        <v>3.3368529212640454</v>
      </c>
      <c r="X51" s="19"/>
      <c r="Y51" s="121">
        <v>71305</v>
      </c>
      <c r="Z51" s="19"/>
      <c r="AA51" s="124">
        <f t="shared" si="4"/>
        <v>2.7989087768880516</v>
      </c>
      <c r="AB51" s="19"/>
      <c r="AC51" s="124">
        <f t="shared" si="5"/>
        <v>6.4847517889293452E-2</v>
      </c>
      <c r="AD51" s="19"/>
      <c r="AE51" s="121">
        <f t="shared" si="6"/>
        <v>109957948</v>
      </c>
      <c r="AF51" s="40"/>
      <c r="AG51" s="19"/>
      <c r="AH51" s="121">
        <v>0</v>
      </c>
      <c r="AI51" s="19"/>
      <c r="AJ51" s="121">
        <v>3464466</v>
      </c>
      <c r="AK51" s="19"/>
      <c r="AL51" s="121">
        <f>(AE51+AH51+AJ51)</f>
        <v>113422414</v>
      </c>
      <c r="AM51" s="19"/>
      <c r="AN51" s="121">
        <v>95480787</v>
      </c>
      <c r="AO51" s="19"/>
      <c r="AP51" s="124">
        <f>(AN51/$C51)</f>
        <v>3747.8719971738105</v>
      </c>
      <c r="AQ51" s="19"/>
      <c r="AR51" s="124">
        <f>IF($AP$60&lt;&gt;0,(AP51/$AP$60)*100,0)</f>
        <v>99.998296671084205</v>
      </c>
      <c r="AS51" s="19"/>
      <c r="AT51" s="121">
        <v>2621857</v>
      </c>
      <c r="AU51" s="19"/>
      <c r="AV51" s="121">
        <v>3791503</v>
      </c>
      <c r="AW51" s="19"/>
      <c r="AX51" s="121"/>
      <c r="AY51" s="19"/>
      <c r="AZ51" s="121">
        <v>1111344</v>
      </c>
      <c r="BA51" s="19"/>
      <c r="BB51" s="11">
        <v>32</v>
      </c>
    </row>
    <row r="52" spans="1:54" s="119" customFormat="1" ht="8.85" customHeight="1" x14ac:dyDescent="0.25">
      <c r="A52" s="11">
        <v>33</v>
      </c>
      <c r="B52" s="19"/>
      <c r="C52" s="121">
        <v>24453</v>
      </c>
      <c r="D52" s="20"/>
      <c r="E52" s="11" t="s">
        <v>121</v>
      </c>
      <c r="F52" s="19"/>
      <c r="G52" s="121">
        <f>'Exhibit B'!$BO52</f>
        <v>48554951</v>
      </c>
      <c r="H52" s="19"/>
      <c r="I52" s="124">
        <f>(G52/$C52)</f>
        <v>1985.643929170245</v>
      </c>
      <c r="J52" s="19"/>
      <c r="K52" s="124">
        <f>IF($AE52&lt;&gt;0,(G52/$AE52)*100,0)</f>
        <v>54.606458375497667</v>
      </c>
      <c r="L52" s="19"/>
      <c r="M52" s="121">
        <v>35288683</v>
      </c>
      <c r="N52" s="19"/>
      <c r="O52" s="124">
        <f t="shared" si="0"/>
        <v>1443.1228479123215</v>
      </c>
      <c r="P52" s="19"/>
      <c r="Q52" s="124">
        <f t="shared" si="1"/>
        <v>39.686787025397926</v>
      </c>
      <c r="R52" s="19"/>
      <c r="S52" s="121">
        <v>4193122</v>
      </c>
      <c r="T52" s="19"/>
      <c r="U52" s="124">
        <f t="shared" si="2"/>
        <v>171.47679221363433</v>
      </c>
      <c r="V52" s="19"/>
      <c r="W52" s="124">
        <f t="shared" si="3"/>
        <v>4.7157197616445652</v>
      </c>
      <c r="X52" s="19"/>
      <c r="Y52" s="121">
        <v>881208</v>
      </c>
      <c r="Z52" s="19"/>
      <c r="AA52" s="124">
        <f t="shared" si="4"/>
        <v>36.036805299963191</v>
      </c>
      <c r="AB52" s="19"/>
      <c r="AC52" s="124">
        <f t="shared" si="5"/>
        <v>0.99103483745984111</v>
      </c>
      <c r="AD52" s="19"/>
      <c r="AE52" s="121">
        <f t="shared" si="6"/>
        <v>88917964</v>
      </c>
      <c r="AF52" s="40"/>
      <c r="AG52" s="19"/>
      <c r="AH52" s="121">
        <v>0</v>
      </c>
      <c r="AI52" s="19"/>
      <c r="AJ52" s="121">
        <v>1595549</v>
      </c>
      <c r="AK52" s="19"/>
      <c r="AL52" s="121">
        <f>(AE52+AH52+AJ52)</f>
        <v>90513513</v>
      </c>
      <c r="AM52" s="19"/>
      <c r="AN52" s="121">
        <v>80209330</v>
      </c>
      <c r="AO52" s="19"/>
      <c r="AP52" s="124">
        <f>(AN52/$C52)</f>
        <v>3280.1427227743015</v>
      </c>
      <c r="AQ52" s="19"/>
      <c r="AR52" s="124">
        <f>IF($AP$60&lt;&gt;0,(AP52/$AP$60)*100,0)</f>
        <v>87.518646678122096</v>
      </c>
      <c r="AS52" s="19"/>
      <c r="AT52" s="121">
        <v>2782750</v>
      </c>
      <c r="AU52" s="19"/>
      <c r="AV52" s="121">
        <v>4140358</v>
      </c>
      <c r="AW52" s="19"/>
      <c r="AX52" s="121"/>
      <c r="AY52" s="19"/>
      <c r="AZ52" s="121">
        <v>1019000</v>
      </c>
      <c r="BA52" s="19"/>
      <c r="BB52" s="11">
        <v>33</v>
      </c>
    </row>
    <row r="53" spans="1:54" s="119" customFormat="1" ht="8.85" customHeight="1" x14ac:dyDescent="0.25">
      <c r="A53" s="11">
        <v>34</v>
      </c>
      <c r="B53" s="19"/>
      <c r="C53" s="121">
        <v>91722</v>
      </c>
      <c r="D53" s="20" t="s">
        <v>89</v>
      </c>
      <c r="E53" s="11" t="s">
        <v>122</v>
      </c>
      <c r="F53" s="19"/>
      <c r="G53" s="121">
        <f>'Exhibit B'!$BO53</f>
        <v>206357830</v>
      </c>
      <c r="H53" s="19"/>
      <c r="I53" s="124">
        <f>(G53/$C53)</f>
        <v>2249.8182551623386</v>
      </c>
      <c r="J53" s="19"/>
      <c r="K53" s="124">
        <f>IF($AE53&lt;&gt;0,(G53/$AE53)*100,0)</f>
        <v>56.049367006786909</v>
      </c>
      <c r="L53" s="19"/>
      <c r="M53" s="121">
        <v>140668668</v>
      </c>
      <c r="N53" s="19"/>
      <c r="O53" s="124">
        <f t="shared" si="0"/>
        <v>1533.6415254791652</v>
      </c>
      <c r="P53" s="19"/>
      <c r="Q53" s="124">
        <f t="shared" si="1"/>
        <v>38.207369204686159</v>
      </c>
      <c r="R53" s="19"/>
      <c r="S53" s="121">
        <v>19277383</v>
      </c>
      <c r="T53" s="19"/>
      <c r="U53" s="124">
        <f t="shared" si="2"/>
        <v>210.17185626131135</v>
      </c>
      <c r="V53" s="19"/>
      <c r="W53" s="124">
        <f t="shared" si="3"/>
        <v>5.2359782747153076</v>
      </c>
      <c r="X53" s="19"/>
      <c r="Y53" s="121">
        <v>1867681</v>
      </c>
      <c r="Z53" s="19"/>
      <c r="AA53" s="124">
        <f t="shared" si="4"/>
        <v>20.362410326857244</v>
      </c>
      <c r="AB53" s="19"/>
      <c r="AC53" s="124">
        <f t="shared" si="5"/>
        <v>0.5072855138116289</v>
      </c>
      <c r="AD53" s="19"/>
      <c r="AE53" s="121">
        <f t="shared" si="6"/>
        <v>368171562</v>
      </c>
      <c r="AF53" s="40"/>
      <c r="AG53" s="19"/>
      <c r="AH53" s="121">
        <v>1600532</v>
      </c>
      <c r="AI53" s="19"/>
      <c r="AJ53" s="121">
        <v>736737</v>
      </c>
      <c r="AK53" s="19"/>
      <c r="AL53" s="121">
        <f>(AE53+AH53+AJ53)</f>
        <v>370508831</v>
      </c>
      <c r="AM53" s="19"/>
      <c r="AN53" s="121">
        <v>331637186</v>
      </c>
      <c r="AO53" s="19"/>
      <c r="AP53" s="124">
        <f>(AN53/$C53)</f>
        <v>3615.6776563965027</v>
      </c>
      <c r="AQ53" s="19"/>
      <c r="AR53" s="124">
        <f>IF($AP$60&lt;&gt;0,(AP53/$AP$60)*100,0)</f>
        <v>96.471172767905017</v>
      </c>
      <c r="AS53" s="19"/>
      <c r="AT53" s="121">
        <v>6892928</v>
      </c>
      <c r="AU53" s="19"/>
      <c r="AV53" s="121">
        <v>25828204</v>
      </c>
      <c r="AW53" s="19"/>
      <c r="AX53" s="121"/>
      <c r="AY53" s="19"/>
      <c r="AZ53" s="121">
        <v>919692</v>
      </c>
      <c r="BA53" s="19"/>
      <c r="BB53" s="11">
        <v>34</v>
      </c>
    </row>
    <row r="54" spans="1:54" s="119" customFormat="1" ht="8.85" customHeight="1" x14ac:dyDescent="0.25">
      <c r="A54" s="11">
        <v>35</v>
      </c>
      <c r="B54" s="19"/>
      <c r="C54" s="121">
        <v>453628</v>
      </c>
      <c r="D54" s="20"/>
      <c r="E54" s="11" t="s">
        <v>123</v>
      </c>
      <c r="F54" s="19"/>
      <c r="G54" s="121">
        <f>'Exhibit B'!$BO54</f>
        <v>1104117717</v>
      </c>
      <c r="H54" s="19"/>
      <c r="I54" s="126">
        <f>(G54/$C54)</f>
        <v>2433.9717058911706</v>
      </c>
      <c r="J54" s="19"/>
      <c r="K54" s="126">
        <f>IF($AE54&lt;&gt;0,(G54/$AE54)*100,0)</f>
        <v>62.336940020271271</v>
      </c>
      <c r="L54" s="19"/>
      <c r="M54" s="121">
        <v>550278494</v>
      </c>
      <c r="N54" s="19"/>
      <c r="O54" s="126">
        <f t="shared" si="0"/>
        <v>1213.0611293835477</v>
      </c>
      <c r="P54" s="19"/>
      <c r="Q54" s="126">
        <f t="shared" si="1"/>
        <v>31.067953123809172</v>
      </c>
      <c r="R54" s="19"/>
      <c r="S54" s="121">
        <v>79820474</v>
      </c>
      <c r="T54" s="19"/>
      <c r="U54" s="126">
        <f t="shared" si="2"/>
        <v>175.96020086943486</v>
      </c>
      <c r="V54" s="19"/>
      <c r="W54" s="126">
        <f t="shared" si="3"/>
        <v>4.5065521760191283</v>
      </c>
      <c r="X54" s="19"/>
      <c r="Y54" s="121">
        <v>36992676</v>
      </c>
      <c r="Z54" s="19"/>
      <c r="AA54" s="126">
        <f t="shared" si="4"/>
        <v>81.548484661440654</v>
      </c>
      <c r="AB54" s="19"/>
      <c r="AC54" s="126">
        <f t="shared" si="5"/>
        <v>2.08855467990043</v>
      </c>
      <c r="AD54" s="19"/>
      <c r="AE54" s="121">
        <f t="shared" si="6"/>
        <v>1771209361</v>
      </c>
      <c r="AF54" s="40"/>
      <c r="AG54" s="19"/>
      <c r="AH54" s="121">
        <v>0</v>
      </c>
      <c r="AI54" s="19"/>
      <c r="AJ54" s="121">
        <v>1155001</v>
      </c>
      <c r="AK54" s="19"/>
      <c r="AL54" s="121">
        <f>(AE54+AH54+AJ54)</f>
        <v>1772364362</v>
      </c>
      <c r="AM54" s="19"/>
      <c r="AN54" s="121">
        <v>1535565761</v>
      </c>
      <c r="AO54" s="19"/>
      <c r="AP54" s="126">
        <f>(AN54/$C54)</f>
        <v>3385.077113846588</v>
      </c>
      <c r="AQ54" s="19"/>
      <c r="AR54" s="126">
        <f>IF($AP$60&lt;&gt;0,(AP54/$AP$60)*100,0)</f>
        <v>90.318438233799242</v>
      </c>
      <c r="AS54" s="19"/>
      <c r="AT54" s="121">
        <v>9511933</v>
      </c>
      <c r="AU54" s="19"/>
      <c r="AV54" s="121">
        <v>141503174</v>
      </c>
      <c r="AW54" s="19"/>
      <c r="AX54" s="121"/>
      <c r="AY54" s="19"/>
      <c r="AZ54" s="121">
        <v>41679</v>
      </c>
      <c r="BA54" s="19"/>
      <c r="BB54" s="11">
        <v>35</v>
      </c>
    </row>
    <row r="55" spans="1:54" s="119" customFormat="1" ht="8.85" customHeight="1" x14ac:dyDescent="0.25">
      <c r="A55" s="127"/>
      <c r="B55" s="19"/>
      <c r="C55" s="127"/>
      <c r="D55" s="20"/>
      <c r="E55" s="11"/>
      <c r="F55" s="19"/>
      <c r="G55" s="19"/>
      <c r="H55" s="19"/>
      <c r="I55" s="52"/>
      <c r="J55" s="19"/>
      <c r="K55" s="52"/>
      <c r="L55" s="19"/>
      <c r="M55" s="19"/>
      <c r="N55" s="19"/>
      <c r="O55" s="52"/>
      <c r="P55" s="19"/>
      <c r="Q55" s="52"/>
      <c r="R55" s="19"/>
      <c r="S55" s="19"/>
      <c r="T55" s="19"/>
      <c r="U55" s="52"/>
      <c r="V55" s="19"/>
      <c r="W55" s="52"/>
      <c r="X55" s="19"/>
      <c r="Y55" s="19"/>
      <c r="Z55" s="19"/>
      <c r="AA55" s="52"/>
      <c r="AB55" s="19"/>
      <c r="AC55" s="52"/>
      <c r="AD55" s="19"/>
      <c r="AE55" s="19"/>
      <c r="AF55" s="40"/>
      <c r="AG55" s="19"/>
      <c r="AH55" s="19"/>
      <c r="AI55" s="19"/>
      <c r="AJ55" s="19"/>
      <c r="AK55" s="19"/>
      <c r="AL55" s="19"/>
      <c r="AM55" s="19"/>
      <c r="AN55" s="19"/>
      <c r="AO55" s="19"/>
      <c r="AP55" s="52"/>
      <c r="AQ55" s="19"/>
      <c r="AR55" s="52"/>
      <c r="AS55" s="19"/>
      <c r="AT55" s="19"/>
      <c r="AU55" s="19"/>
      <c r="AV55" s="19"/>
      <c r="AW55" s="19"/>
      <c r="AX55" s="19"/>
      <c r="AY55" s="19"/>
      <c r="AZ55" s="19"/>
      <c r="BA55" s="19"/>
      <c r="BB55" s="127"/>
    </row>
    <row r="56" spans="1:54" s="119" customFormat="1" ht="8.85" customHeight="1" x14ac:dyDescent="0.25">
      <c r="A56" s="11">
        <v>36</v>
      </c>
      <c r="B56" s="19"/>
      <c r="C56" s="121">
        <v>21837</v>
      </c>
      <c r="D56" s="20"/>
      <c r="E56" s="11" t="s">
        <v>124</v>
      </c>
      <c r="F56" s="19"/>
      <c r="G56" s="121">
        <f>'Exhibit B'!$BO56</f>
        <v>53423122</v>
      </c>
      <c r="H56" s="19"/>
      <c r="I56" s="126">
        <f>(G56/$C56)</f>
        <v>2446.4496954709898</v>
      </c>
      <c r="J56" s="19"/>
      <c r="K56" s="126">
        <f>IF($AE56&lt;&gt;0,(G56/$AE56)*100,0)</f>
        <v>58.049273520808775</v>
      </c>
      <c r="L56" s="19"/>
      <c r="M56" s="121">
        <v>32992377</v>
      </c>
      <c r="N56" s="19"/>
      <c r="O56" s="126">
        <f t="shared" si="0"/>
        <v>1510.8475065256216</v>
      </c>
      <c r="P56" s="19"/>
      <c r="Q56" s="126">
        <f t="shared" si="1"/>
        <v>35.849337232193967</v>
      </c>
      <c r="R56" s="19"/>
      <c r="S56" s="121">
        <v>4863155</v>
      </c>
      <c r="T56" s="19"/>
      <c r="U56" s="126">
        <f t="shared" si="2"/>
        <v>222.70252324037185</v>
      </c>
      <c r="V56" s="19"/>
      <c r="W56" s="126">
        <f t="shared" si="3"/>
        <v>5.2842777471726343</v>
      </c>
      <c r="X56" s="19"/>
      <c r="Y56" s="121">
        <v>751993</v>
      </c>
      <c r="Z56" s="19"/>
      <c r="AA56" s="126">
        <f t="shared" si="4"/>
        <v>34.436644227686955</v>
      </c>
      <c r="AB56" s="19"/>
      <c r="AC56" s="126">
        <f t="shared" si="5"/>
        <v>0.81711149982461817</v>
      </c>
      <c r="AD56" s="19"/>
      <c r="AE56" s="121">
        <f t="shared" si="6"/>
        <v>92030647</v>
      </c>
      <c r="AF56" s="40"/>
      <c r="AG56" s="19"/>
      <c r="AH56" s="121">
        <v>115450</v>
      </c>
      <c r="AI56" s="19"/>
      <c r="AJ56" s="121">
        <v>3275272</v>
      </c>
      <c r="AK56" s="19"/>
      <c r="AL56" s="121">
        <f>(AE56+AH56+AJ56)</f>
        <v>95421369</v>
      </c>
      <c r="AM56" s="19"/>
      <c r="AN56" s="121">
        <v>89327870</v>
      </c>
      <c r="AO56" s="19"/>
      <c r="AP56" s="126">
        <f>(AN56/$C56)</f>
        <v>4090.6658423776162</v>
      </c>
      <c r="AQ56" s="19"/>
      <c r="AR56" s="126">
        <f>IF($AP$60&lt;&gt;0,(AP56/$AP$60)*100,0)</f>
        <v>109.1445003449452</v>
      </c>
      <c r="AS56" s="19"/>
      <c r="AT56" s="121">
        <v>0</v>
      </c>
      <c r="AU56" s="19"/>
      <c r="AV56" s="121">
        <v>3598911</v>
      </c>
      <c r="AW56" s="19"/>
      <c r="AX56" s="121"/>
      <c r="AY56" s="19"/>
      <c r="AZ56" s="121">
        <v>224808</v>
      </c>
      <c r="BA56" s="19"/>
      <c r="BB56" s="11">
        <v>36</v>
      </c>
    </row>
    <row r="57" spans="1:54" s="119" customFormat="1" ht="8.85" customHeight="1" x14ac:dyDescent="0.25">
      <c r="A57" s="11">
        <v>37</v>
      </c>
      <c r="B57" s="19"/>
      <c r="C57" s="121">
        <v>15429</v>
      </c>
      <c r="D57" s="20"/>
      <c r="E57" s="11" t="s">
        <v>125</v>
      </c>
      <c r="F57" s="19"/>
      <c r="G57" s="121">
        <f>'Exhibit B'!$BO57</f>
        <v>36209466</v>
      </c>
      <c r="H57" s="19"/>
      <c r="I57" s="126">
        <f>(G57/$C57)</f>
        <v>2346.8446432043556</v>
      </c>
      <c r="J57" s="19"/>
      <c r="K57" s="126">
        <f>IF($AE57&lt;&gt;0,(G57/$AE57)*100,0)</f>
        <v>77.132807910785871</v>
      </c>
      <c r="L57" s="19"/>
      <c r="M57" s="121">
        <v>8962018</v>
      </c>
      <c r="N57" s="19"/>
      <c r="O57" s="126">
        <f t="shared" si="0"/>
        <v>580.85540216475465</v>
      </c>
      <c r="P57" s="19"/>
      <c r="Q57" s="126">
        <f t="shared" si="1"/>
        <v>19.090743091516604</v>
      </c>
      <c r="R57" s="19"/>
      <c r="S57" s="121">
        <v>1764824</v>
      </c>
      <c r="T57" s="19"/>
      <c r="U57" s="126">
        <f t="shared" si="2"/>
        <v>114.38356341953464</v>
      </c>
      <c r="V57" s="19"/>
      <c r="W57" s="126">
        <f t="shared" si="3"/>
        <v>3.759399008765961</v>
      </c>
      <c r="X57" s="19"/>
      <c r="Y57" s="121">
        <v>8004</v>
      </c>
      <c r="Z57" s="19"/>
      <c r="AA57" s="126">
        <f t="shared" si="4"/>
        <v>0.51876336768423104</v>
      </c>
      <c r="AB57" s="19"/>
      <c r="AC57" s="126">
        <f t="shared" si="5"/>
        <v>1.7049988931566406E-2</v>
      </c>
      <c r="AD57" s="19"/>
      <c r="AE57" s="121">
        <f t="shared" si="6"/>
        <v>46944312</v>
      </c>
      <c r="AF57" s="40"/>
      <c r="AG57" s="19"/>
      <c r="AH57" s="121">
        <v>0</v>
      </c>
      <c r="AI57" s="19"/>
      <c r="AJ57" s="121">
        <v>0</v>
      </c>
      <c r="AK57" s="19"/>
      <c r="AL57" s="121">
        <f>(AE57+AH57+AJ57)</f>
        <v>46944312</v>
      </c>
      <c r="AM57" s="19"/>
      <c r="AN57" s="121">
        <v>38627516</v>
      </c>
      <c r="AO57" s="19"/>
      <c r="AP57" s="126">
        <f>(AN57/$C57)</f>
        <v>2503.5657528031629</v>
      </c>
      <c r="AQ57" s="19"/>
      <c r="AR57" s="126">
        <f>IF($AP$60&lt;&gt;0,(AP57/$AP$60)*100,0)</f>
        <v>66.798522220919551</v>
      </c>
      <c r="AS57" s="19"/>
      <c r="AT57" s="121">
        <v>1207425</v>
      </c>
      <c r="AU57" s="19"/>
      <c r="AV57" s="121">
        <v>0</v>
      </c>
      <c r="AW57" s="19"/>
      <c r="AX57" s="121"/>
      <c r="AY57" s="19"/>
      <c r="AZ57" s="121">
        <v>0</v>
      </c>
      <c r="BA57" s="19"/>
      <c r="BB57" s="11">
        <v>37</v>
      </c>
    </row>
    <row r="58" spans="1:54" s="119" customFormat="1" ht="8.85" customHeight="1" x14ac:dyDescent="0.25">
      <c r="A58" s="59">
        <v>38</v>
      </c>
      <c r="B58" s="19"/>
      <c r="C58" s="128">
        <v>27531</v>
      </c>
      <c r="D58" s="20"/>
      <c r="E58" s="11" t="s">
        <v>126</v>
      </c>
      <c r="F58" s="19"/>
      <c r="G58" s="128">
        <f>'Exhibit B'!$BO58</f>
        <v>79096936</v>
      </c>
      <c r="H58" s="19"/>
      <c r="I58" s="126">
        <f>(G58/$C58)</f>
        <v>2873.0135483636627</v>
      </c>
      <c r="J58" s="52"/>
      <c r="K58" s="126">
        <f>IF($AE58&lt;&gt;0,(G58/$AE58)*100,0)</f>
        <v>60.520553388629224</v>
      </c>
      <c r="L58" s="19"/>
      <c r="M58" s="128">
        <v>42559370</v>
      </c>
      <c r="N58" s="19"/>
      <c r="O58" s="126">
        <f t="shared" si="0"/>
        <v>1545.8708365115688</v>
      </c>
      <c r="P58" s="52"/>
      <c r="Q58" s="126">
        <f t="shared" si="1"/>
        <v>32.564050575504275</v>
      </c>
      <c r="R58" s="19"/>
      <c r="S58" s="128">
        <v>7909798</v>
      </c>
      <c r="T58" s="19"/>
      <c r="U58" s="126">
        <f t="shared" si="2"/>
        <v>287.30514692528425</v>
      </c>
      <c r="V58" s="52"/>
      <c r="W58" s="126">
        <f t="shared" si="3"/>
        <v>6.052135219906277</v>
      </c>
      <c r="X58" s="19"/>
      <c r="Y58" s="128">
        <v>1128233</v>
      </c>
      <c r="Z58" s="19"/>
      <c r="AA58" s="126">
        <f t="shared" si="4"/>
        <v>40.980458392357704</v>
      </c>
      <c r="AB58" s="52"/>
      <c r="AC58" s="126">
        <f t="shared" si="5"/>
        <v>0.86326081596022031</v>
      </c>
      <c r="AD58" s="19"/>
      <c r="AE58" s="128">
        <f t="shared" si="6"/>
        <v>130694337</v>
      </c>
      <c r="AF58" s="64"/>
      <c r="AG58" s="19"/>
      <c r="AH58" s="128">
        <v>51170</v>
      </c>
      <c r="AI58" s="19"/>
      <c r="AJ58" s="128">
        <v>1600000</v>
      </c>
      <c r="AK58" s="19"/>
      <c r="AL58" s="128">
        <f>(AE58+AH58+AJ58)</f>
        <v>132345507</v>
      </c>
      <c r="AM58" s="19"/>
      <c r="AN58" s="128">
        <v>118086468</v>
      </c>
      <c r="AO58" s="19"/>
      <c r="AP58" s="126">
        <f>(AN58/$C58)</f>
        <v>4289.2182630489269</v>
      </c>
      <c r="AQ58" s="52"/>
      <c r="AR58" s="126">
        <f>IF($AP$60&lt;&gt;0,(AP58/$AP$60)*100,0)</f>
        <v>114.442147618391</v>
      </c>
      <c r="AS58" s="19"/>
      <c r="AT58" s="128">
        <v>603856</v>
      </c>
      <c r="AU58" s="19"/>
      <c r="AV58" s="128">
        <v>0</v>
      </c>
      <c r="AW58" s="19"/>
      <c r="AX58" s="128"/>
      <c r="AY58" s="19"/>
      <c r="AZ58" s="128">
        <v>0</v>
      </c>
      <c r="BA58" s="19"/>
      <c r="BB58" s="59">
        <v>38</v>
      </c>
    </row>
    <row r="59" spans="1:54" s="119" customFormat="1" ht="8.85" customHeight="1" x14ac:dyDescent="0.25">
      <c r="A59" s="19"/>
      <c r="B59" s="19"/>
      <c r="C59" s="19"/>
      <c r="D59" s="20"/>
      <c r="E59" s="11"/>
      <c r="F59" s="19"/>
      <c r="G59" s="19"/>
      <c r="H59" s="19"/>
      <c r="I59" s="52"/>
      <c r="J59" s="52"/>
      <c r="K59" s="52"/>
      <c r="L59" s="19"/>
      <c r="M59" s="19"/>
      <c r="N59" s="19"/>
      <c r="O59" s="52"/>
      <c r="P59" s="52"/>
      <c r="Q59" s="52"/>
      <c r="R59" s="19"/>
      <c r="S59" s="19"/>
      <c r="T59" s="19"/>
      <c r="U59" s="52"/>
      <c r="V59" s="52"/>
      <c r="W59" s="52"/>
      <c r="X59" s="19"/>
      <c r="Y59" s="19"/>
      <c r="Z59" s="19"/>
      <c r="AA59" s="52"/>
      <c r="AB59" s="52"/>
      <c r="AC59" s="52"/>
      <c r="AD59" s="19"/>
      <c r="AE59" s="19"/>
      <c r="AF59" s="40"/>
      <c r="AG59" s="19"/>
      <c r="AH59" s="19"/>
      <c r="AI59" s="19"/>
      <c r="AJ59" s="19"/>
      <c r="AK59" s="19"/>
      <c r="AL59" s="19"/>
      <c r="AM59" s="19"/>
      <c r="AN59" s="19"/>
      <c r="AO59" s="19"/>
      <c r="AP59" s="52"/>
      <c r="AQ59" s="52"/>
      <c r="AR59" s="52"/>
      <c r="AS59" s="19"/>
      <c r="AT59" s="19"/>
      <c r="AU59" s="19"/>
      <c r="AV59" s="19"/>
      <c r="AW59" s="19"/>
      <c r="AX59" s="19"/>
      <c r="AY59" s="19"/>
      <c r="AZ59" s="19"/>
      <c r="BA59" s="19"/>
      <c r="BB59" s="19"/>
    </row>
    <row r="60" spans="1:54" s="119" customFormat="1" ht="8.85" customHeight="1" x14ac:dyDescent="0.25">
      <c r="A60" s="59">
        <f>A58</f>
        <v>38</v>
      </c>
      <c r="B60" s="19"/>
      <c r="C60" s="128">
        <f>SUM(C14:C58)</f>
        <v>2569933</v>
      </c>
      <c r="D60" s="20"/>
      <c r="E60" s="25" t="s">
        <v>68</v>
      </c>
      <c r="F60" s="19"/>
      <c r="G60" s="129">
        <f>SUM(G14:G58)</f>
        <v>6373126685</v>
      </c>
      <c r="H60" s="19"/>
      <c r="I60" s="130">
        <f>(G60/$C60)</f>
        <v>2479.8804813199408</v>
      </c>
      <c r="J60" s="52"/>
      <c r="K60" s="126">
        <f>IF($AE60&lt;&gt;0,(G60/$AE60)*100,0)</f>
        <v>59.279804144536605</v>
      </c>
      <c r="L60" s="19"/>
      <c r="M60" s="129">
        <f>SUM(M14:M58)</f>
        <v>3507565587</v>
      </c>
      <c r="N60" s="19"/>
      <c r="O60" s="130">
        <f>(M60/$C60)</f>
        <v>1364.8470940682112</v>
      </c>
      <c r="P60" s="52"/>
      <c r="Q60" s="126">
        <f>IF($AE60&lt;&gt;0,(M60/$AE60)*100,0)</f>
        <v>32.625712824893668</v>
      </c>
      <c r="R60" s="19"/>
      <c r="S60" s="129">
        <f>SUM(S14:S58)</f>
        <v>681350843</v>
      </c>
      <c r="T60" s="19"/>
      <c r="U60" s="130">
        <f>(S60/$C60)</f>
        <v>265.12397132532249</v>
      </c>
      <c r="V60" s="52"/>
      <c r="W60" s="126">
        <f>IF($AE60&lt;&gt;0,(S60/$AE60)*100,0)</f>
        <v>6.337602643584499</v>
      </c>
      <c r="X60" s="19"/>
      <c r="Y60" s="129">
        <f>SUM(Y14:Y58)</f>
        <v>188880875</v>
      </c>
      <c r="Z60" s="19"/>
      <c r="AA60" s="130">
        <f>(Y60/$C60)</f>
        <v>73.496419945578353</v>
      </c>
      <c r="AB60" s="52"/>
      <c r="AC60" s="126">
        <f>IF($AE60&lt;&gt;0,(Y60/$AE60)*100,0)</f>
        <v>1.7568803869852305</v>
      </c>
      <c r="AD60" s="19"/>
      <c r="AE60" s="129">
        <f>(G60+M60+S60+Y60)</f>
        <v>10750923990</v>
      </c>
      <c r="AF60" s="64"/>
      <c r="AG60" s="19"/>
      <c r="AH60" s="129">
        <f>SUM(AH14:AH58)</f>
        <v>15041010</v>
      </c>
      <c r="AI60" s="19"/>
      <c r="AJ60" s="129">
        <f>SUM(AJ14:AJ58)</f>
        <v>142275633</v>
      </c>
      <c r="AK60" s="19"/>
      <c r="AL60" s="129">
        <f>(AE60+AH60+AJ60)</f>
        <v>10908240633</v>
      </c>
      <c r="AM60" s="19"/>
      <c r="AN60" s="129">
        <f>SUM(AN14:AN58)</f>
        <v>9631943989</v>
      </c>
      <c r="AO60" s="19"/>
      <c r="AP60" s="130">
        <f>(AN60/$C60)</f>
        <v>3747.9358368486651</v>
      </c>
      <c r="AQ60" s="52"/>
      <c r="AR60" s="126">
        <f>IF($AP$60&lt;&gt;0,(AP60/$AP$60)*100,0)</f>
        <v>100</v>
      </c>
      <c r="AS60" s="19"/>
      <c r="AT60" s="129">
        <f>SUM(AT14:AT58)</f>
        <v>237979441</v>
      </c>
      <c r="AU60" s="19"/>
      <c r="AV60" s="129">
        <f>SUM(AV14:AV58)</f>
        <v>680955193</v>
      </c>
      <c r="AW60" s="19"/>
      <c r="AX60" s="129"/>
      <c r="AY60" s="19"/>
      <c r="AZ60" s="129">
        <f>SUM(AZ14:AZ58)</f>
        <v>27188137</v>
      </c>
      <c r="BA60" s="19"/>
      <c r="BB60" s="59">
        <f>BB58</f>
        <v>38</v>
      </c>
    </row>
    <row r="61" spans="1:54" s="119" customFormat="1" ht="8.85" customHeight="1" x14ac:dyDescent="0.25">
      <c r="A61" s="19"/>
      <c r="B61" s="19"/>
      <c r="C61" s="19"/>
      <c r="D61" s="20"/>
      <c r="E61" s="11"/>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row>
    <row r="62" spans="1:54" s="119" customFormat="1" ht="8.85" customHeight="1" x14ac:dyDescent="0.25">
      <c r="A62" s="19"/>
      <c r="B62" s="19"/>
      <c r="C62" s="20"/>
      <c r="D62" s="20"/>
      <c r="E62" s="20"/>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row>
    <row r="63" spans="1:54" s="119" customFormat="1" ht="36.75" customHeight="1" x14ac:dyDescent="0.2">
      <c r="A63" s="19"/>
      <c r="B63" s="19"/>
      <c r="C63" s="131" t="s">
        <v>127</v>
      </c>
      <c r="D63" s="20"/>
      <c r="E63" s="404" t="s">
        <v>128</v>
      </c>
      <c r="F63" s="404"/>
      <c r="G63" s="404"/>
      <c r="H63" s="404"/>
      <c r="I63" s="404"/>
      <c r="J63" s="404"/>
      <c r="K63" s="404"/>
      <c r="L63" s="404"/>
      <c r="M63" s="404"/>
      <c r="N63" s="404"/>
      <c r="O63" s="404"/>
      <c r="P63" s="404"/>
      <c r="Q63" s="404"/>
      <c r="R63" s="404"/>
      <c r="S63" s="404"/>
      <c r="T63" s="404"/>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row>
    <row r="64" spans="1:54" s="119" customFormat="1" ht="11.25" x14ac:dyDescent="0.2">
      <c r="A64" s="19"/>
      <c r="B64" s="19"/>
      <c r="C64" s="19"/>
      <c r="D64" s="20"/>
      <c r="E64" s="404"/>
      <c r="F64" s="404"/>
      <c r="G64" s="404"/>
      <c r="H64" s="404"/>
      <c r="I64" s="404"/>
      <c r="J64" s="404"/>
      <c r="K64" s="404"/>
      <c r="L64" s="404"/>
      <c r="M64" s="404"/>
      <c r="N64" s="404"/>
      <c r="O64" s="404"/>
      <c r="P64" s="404"/>
      <c r="Q64" s="404"/>
      <c r="R64" s="404"/>
      <c r="S64" s="404"/>
      <c r="T64" s="404"/>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row>
    <row r="65" spans="1:55" ht="11.25" x14ac:dyDescent="0.25">
      <c r="A65" s="19"/>
      <c r="B65" s="19"/>
      <c r="C65" s="19"/>
      <c r="E65" s="132"/>
      <c r="F65" s="132"/>
      <c r="G65" s="132"/>
      <c r="H65" s="132"/>
      <c r="I65" s="132"/>
      <c r="J65" s="132"/>
      <c r="K65" s="132"/>
      <c r="L65" s="132"/>
      <c r="M65" s="132"/>
      <c r="N65" s="132"/>
      <c r="O65" s="132"/>
      <c r="P65" s="132"/>
      <c r="Q65" s="132"/>
      <c r="R65" s="132"/>
      <c r="S65" s="132"/>
      <c r="T65" s="132"/>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row>
    <row r="66" spans="1:55" ht="11.25" x14ac:dyDescent="0.25">
      <c r="A66" s="19"/>
      <c r="B66" s="19"/>
      <c r="C66" s="19"/>
      <c r="E66" s="65"/>
      <c r="F66" s="11"/>
      <c r="G66" s="11"/>
      <c r="H66" s="11"/>
      <c r="I66" s="11"/>
      <c r="J66" s="11"/>
      <c r="K66" s="11"/>
      <c r="L66" s="11"/>
      <c r="M66" s="11"/>
      <c r="N66" s="11"/>
      <c r="O66" s="11"/>
      <c r="P66" s="11"/>
      <c r="Q66" s="11"/>
      <c r="R66" s="11"/>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row>
    <row r="67" spans="1:55" ht="8.85" customHeight="1" x14ac:dyDescent="0.25">
      <c r="A67" s="19"/>
      <c r="B67" s="19"/>
      <c r="C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row>
    <row r="68" spans="1:55" ht="8.85" customHeight="1" x14ac:dyDescent="0.25">
      <c r="A68" s="19"/>
      <c r="B68" s="19"/>
      <c r="C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row>
    <row r="69" spans="1:55" ht="8.85" customHeight="1" x14ac:dyDescent="0.25">
      <c r="A69" s="19"/>
      <c r="B69" s="19"/>
      <c r="C69" s="19"/>
      <c r="E69" s="11"/>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row>
    <row r="70" spans="1:55" ht="8.85" customHeight="1" x14ac:dyDescent="0.25">
      <c r="A70" s="19"/>
      <c r="B70" s="19"/>
      <c r="C70" s="19"/>
      <c r="E70" s="11"/>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row>
    <row r="71" spans="1:55" ht="8.85" customHeight="1" x14ac:dyDescent="0.25">
      <c r="A71" s="19"/>
      <c r="B71" s="19"/>
      <c r="C71" s="19"/>
      <c r="E71" s="11"/>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row>
    <row r="72" spans="1:55" ht="8.85" customHeight="1" x14ac:dyDescent="0.25">
      <c r="A72" s="19"/>
      <c r="B72" s="19"/>
      <c r="C72" s="19"/>
      <c r="E72" s="11"/>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row>
    <row r="73" spans="1:55" ht="8.4499999999999993" customHeight="1" x14ac:dyDescent="0.25">
      <c r="A73" s="19"/>
      <c r="B73" s="19"/>
      <c r="C73" s="19"/>
      <c r="E73" s="11"/>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row>
    <row r="74" spans="1:55" ht="3" customHeight="1" x14ac:dyDescent="0.25">
      <c r="A74" s="19"/>
      <c r="B74" s="19"/>
      <c r="C74" s="19"/>
      <c r="E74" s="11"/>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row>
    <row r="75" spans="1:55" ht="12.75" customHeight="1" x14ac:dyDescent="0.25">
      <c r="A75" s="14">
        <v>2</v>
      </c>
      <c r="B75" s="19"/>
      <c r="C75" s="19"/>
      <c r="E75" s="11"/>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3">
        <v>3</v>
      </c>
    </row>
    <row r="76" spans="1:55" s="15" customFormat="1" ht="10.5" customHeight="1" x14ac:dyDescent="0.25">
      <c r="A76" s="10"/>
      <c r="B76" s="10"/>
      <c r="C76" s="10"/>
      <c r="D76" s="2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3" t="s">
        <v>45</v>
      </c>
      <c r="AF76" s="10"/>
      <c r="AG76" s="10"/>
      <c r="AH76" s="10" t="s">
        <v>46</v>
      </c>
      <c r="AI76" s="10"/>
      <c r="AJ76" s="10"/>
      <c r="AK76" s="10"/>
      <c r="AL76" s="10"/>
      <c r="AM76" s="10"/>
      <c r="AN76" s="10"/>
      <c r="AO76" s="10"/>
      <c r="AP76" s="10"/>
      <c r="AQ76" s="10"/>
      <c r="AR76" s="10"/>
      <c r="AS76" s="10"/>
      <c r="AT76" s="10"/>
      <c r="AU76" s="10"/>
      <c r="AV76" s="10"/>
      <c r="AW76" s="10"/>
      <c r="AX76" s="10"/>
      <c r="AY76" s="10"/>
      <c r="AZ76" s="10"/>
      <c r="BA76" s="10"/>
      <c r="BB76" s="13" t="s">
        <v>47</v>
      </c>
      <c r="BC76" s="118"/>
    </row>
    <row r="77" spans="1:55" s="15" customFormat="1" ht="10.5" customHeight="1" x14ac:dyDescent="0.25">
      <c r="A77" s="16"/>
      <c r="B77" s="10"/>
      <c r="C77" s="10"/>
      <c r="D77" s="2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3" t="s">
        <v>48</v>
      </c>
      <c r="AF77" s="10"/>
      <c r="AG77" s="10"/>
      <c r="AH77" s="10" t="s">
        <v>49</v>
      </c>
      <c r="AI77" s="10"/>
      <c r="AJ77" s="10"/>
      <c r="AK77" s="10"/>
      <c r="AL77" s="10"/>
      <c r="AM77" s="10"/>
      <c r="AN77" s="10"/>
      <c r="AO77" s="10"/>
      <c r="AP77" s="10"/>
      <c r="AQ77" s="10"/>
      <c r="AR77" s="10"/>
      <c r="AS77" s="10"/>
      <c r="AT77" s="10"/>
      <c r="AU77" s="10"/>
      <c r="AV77" s="10"/>
      <c r="AW77" s="10"/>
      <c r="AX77" s="10"/>
      <c r="AY77" s="10"/>
      <c r="AZ77" s="10"/>
      <c r="BA77" s="10"/>
      <c r="BB77" s="13" t="s">
        <v>129</v>
      </c>
      <c r="BC77" s="118"/>
    </row>
    <row r="78" spans="1:55" s="15" customFormat="1" ht="10.5" customHeight="1" x14ac:dyDescent="0.25">
      <c r="A78" s="17"/>
      <c r="B78" s="10"/>
      <c r="C78" s="10"/>
      <c r="D78" s="2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3" t="s">
        <v>51</v>
      </c>
      <c r="AF78" s="10"/>
      <c r="AG78" s="10"/>
      <c r="AH78" s="18" t="s">
        <v>52</v>
      </c>
      <c r="AI78" s="10"/>
      <c r="AJ78" s="10"/>
      <c r="AK78" s="10"/>
      <c r="AL78" s="10"/>
      <c r="AM78" s="10"/>
      <c r="AN78" s="10"/>
      <c r="AO78" s="10"/>
      <c r="AP78" s="10"/>
      <c r="AQ78" s="10"/>
      <c r="AR78" s="10"/>
      <c r="AS78" s="10"/>
      <c r="AT78" s="10"/>
      <c r="AU78" s="10"/>
      <c r="AV78" s="10"/>
      <c r="AW78" s="10"/>
      <c r="AX78" s="10"/>
      <c r="AY78" s="10"/>
      <c r="AZ78" s="10"/>
      <c r="BA78" s="10"/>
      <c r="BB78" s="10"/>
      <c r="BC78" s="118"/>
    </row>
    <row r="79" spans="1:55" ht="6.75" customHeight="1" x14ac:dyDescent="0.25">
      <c r="A79" s="11"/>
      <c r="B79" s="11"/>
      <c r="C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row>
    <row r="80" spans="1:55" ht="9.6" customHeight="1" x14ac:dyDescent="0.25">
      <c r="A80" s="11"/>
      <c r="B80" s="11"/>
      <c r="C80" s="11"/>
      <c r="E80" s="11"/>
      <c r="F80" s="11"/>
      <c r="G80" s="21" t="s">
        <v>53</v>
      </c>
      <c r="H80" s="21"/>
      <c r="I80" s="21"/>
      <c r="J80" s="21"/>
      <c r="K80" s="21"/>
      <c r="L80" s="21"/>
      <c r="M80" s="21"/>
      <c r="N80" s="21"/>
      <c r="O80" s="21"/>
      <c r="P80" s="21"/>
      <c r="Q80" s="21"/>
      <c r="R80" s="21"/>
      <c r="S80" s="21"/>
      <c r="T80" s="21"/>
      <c r="U80" s="21"/>
      <c r="V80" s="21"/>
      <c r="W80" s="21"/>
      <c r="X80" s="21"/>
      <c r="Y80" s="21"/>
      <c r="Z80" s="21"/>
      <c r="AA80" s="21"/>
      <c r="AB80" s="21"/>
      <c r="AC80" s="2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row>
    <row r="81" spans="1:54" ht="9.6" customHeight="1" x14ac:dyDescent="0.25">
      <c r="A81" s="11"/>
      <c r="B81" s="11"/>
      <c r="C81" s="11"/>
      <c r="E81" s="11"/>
      <c r="F81" s="11"/>
      <c r="G81" s="22" t="s">
        <v>7</v>
      </c>
      <c r="H81" s="22"/>
      <c r="I81" s="22"/>
      <c r="J81" s="22"/>
      <c r="K81" s="22"/>
      <c r="L81" s="11"/>
      <c r="M81" s="22" t="s">
        <v>54</v>
      </c>
      <c r="N81" s="22"/>
      <c r="O81" s="22"/>
      <c r="P81" s="22"/>
      <c r="Q81" s="22"/>
      <c r="R81" s="11"/>
      <c r="S81" s="22" t="s">
        <v>55</v>
      </c>
      <c r="T81" s="22"/>
      <c r="U81" s="22"/>
      <c r="V81" s="22"/>
      <c r="W81" s="22"/>
      <c r="X81" s="22"/>
      <c r="Y81" s="22"/>
      <c r="Z81" s="22"/>
      <c r="AA81" s="22"/>
      <c r="AB81" s="22"/>
      <c r="AC81" s="22"/>
      <c r="AD81" s="11"/>
      <c r="AE81" s="11"/>
      <c r="AF81" s="11"/>
      <c r="AG81" s="11"/>
      <c r="AH81" s="11"/>
      <c r="AI81" s="11"/>
      <c r="AJ81" s="11"/>
      <c r="AK81" s="11"/>
      <c r="AL81" s="11"/>
      <c r="AM81" s="11"/>
      <c r="AN81" s="21" t="s">
        <v>56</v>
      </c>
      <c r="AO81" s="21"/>
      <c r="AP81" s="21"/>
      <c r="AQ81" s="21"/>
      <c r="AR81" s="21"/>
      <c r="AS81" s="21"/>
      <c r="AT81" s="21"/>
      <c r="AU81" s="21"/>
      <c r="AV81" s="21"/>
      <c r="AW81" s="21"/>
      <c r="AX81" s="21"/>
      <c r="AY81" s="21"/>
      <c r="AZ81" s="21"/>
      <c r="BA81" s="11"/>
      <c r="BB81" s="11"/>
    </row>
    <row r="82" spans="1:54" ht="9.6" customHeight="1" x14ac:dyDescent="0.25">
      <c r="A82" s="11"/>
      <c r="B82" s="11"/>
      <c r="C82" s="11"/>
      <c r="E82" s="11"/>
      <c r="F82" s="11"/>
      <c r="G82" s="21" t="s">
        <v>57</v>
      </c>
      <c r="H82" s="21"/>
      <c r="I82" s="21"/>
      <c r="J82" s="21"/>
      <c r="K82" s="21"/>
      <c r="L82" s="11"/>
      <c r="M82" s="21" t="s">
        <v>58</v>
      </c>
      <c r="N82" s="21"/>
      <c r="O82" s="21"/>
      <c r="P82" s="21"/>
      <c r="Q82" s="21"/>
      <c r="R82" s="11"/>
      <c r="S82" s="21" t="s">
        <v>58</v>
      </c>
      <c r="T82" s="21"/>
      <c r="U82" s="21"/>
      <c r="V82" s="21"/>
      <c r="W82" s="21"/>
      <c r="X82" s="21"/>
      <c r="Y82" s="21"/>
      <c r="Z82" s="21"/>
      <c r="AA82" s="21"/>
      <c r="AB82" s="21"/>
      <c r="AC82" s="21"/>
      <c r="AD82" s="11"/>
      <c r="AE82" s="11"/>
      <c r="AF82" s="11"/>
      <c r="AG82" s="11"/>
      <c r="AH82" s="11"/>
      <c r="AI82" s="11"/>
      <c r="AJ82" s="11"/>
      <c r="AK82" s="11"/>
      <c r="AL82" s="11"/>
      <c r="AM82" s="11"/>
      <c r="AN82" s="22" t="s">
        <v>59</v>
      </c>
      <c r="AO82" s="22"/>
      <c r="AP82" s="22"/>
      <c r="AQ82" s="22"/>
      <c r="AR82" s="22"/>
      <c r="AS82" s="11"/>
      <c r="AT82" s="73"/>
      <c r="AU82" s="73"/>
      <c r="AV82" s="73"/>
      <c r="AW82" s="73"/>
      <c r="AX82" s="73"/>
      <c r="AY82" s="73"/>
      <c r="AZ82" s="73"/>
      <c r="BA82" s="11"/>
      <c r="BB82" s="11"/>
    </row>
    <row r="83" spans="1:54" ht="7.5" customHeight="1" x14ac:dyDescent="0.25">
      <c r="A83" s="11"/>
      <c r="B83" s="11"/>
      <c r="C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21" t="s">
        <v>60</v>
      </c>
      <c r="AO83" s="21"/>
      <c r="AP83" s="21"/>
      <c r="AQ83" s="21"/>
      <c r="AR83" s="21"/>
      <c r="AS83" s="11"/>
      <c r="AT83" s="21" t="s">
        <v>61</v>
      </c>
      <c r="AU83" s="21"/>
      <c r="AV83" s="21"/>
      <c r="AW83" s="21"/>
      <c r="AX83" s="21"/>
      <c r="AY83" s="21"/>
      <c r="AZ83" s="21"/>
      <c r="BA83" s="11"/>
      <c r="BB83" s="11"/>
    </row>
    <row r="84" spans="1:54" ht="9.6" customHeight="1" x14ac:dyDescent="0.25">
      <c r="A84" s="11"/>
      <c r="B84" s="11"/>
      <c r="C84" s="11"/>
      <c r="E84" s="11"/>
      <c r="F84" s="11"/>
      <c r="G84" s="11"/>
      <c r="H84" s="11"/>
      <c r="I84" s="11"/>
      <c r="J84" s="11"/>
      <c r="K84" s="25"/>
      <c r="L84" s="11"/>
      <c r="M84" s="11"/>
      <c r="N84" s="11"/>
      <c r="O84" s="11"/>
      <c r="P84" s="11"/>
      <c r="Q84" s="25"/>
      <c r="R84" s="11"/>
      <c r="S84" s="21" t="s">
        <v>62</v>
      </c>
      <c r="T84" s="21"/>
      <c r="U84" s="21"/>
      <c r="V84" s="21"/>
      <c r="W84" s="21"/>
      <c r="X84" s="11"/>
      <c r="Y84" s="21" t="s">
        <v>63</v>
      </c>
      <c r="Z84" s="21"/>
      <c r="AA84" s="21"/>
      <c r="AB84" s="21"/>
      <c r="AC84" s="21"/>
      <c r="AD84" s="11"/>
      <c r="AE84" s="11"/>
      <c r="AF84" s="11"/>
      <c r="AG84" s="11"/>
      <c r="AH84" s="11"/>
      <c r="AI84" s="11"/>
      <c r="AJ84" s="25"/>
      <c r="AK84" s="11"/>
      <c r="AL84" s="11"/>
      <c r="AM84" s="11"/>
      <c r="AN84" s="11"/>
      <c r="AO84" s="11"/>
      <c r="AP84" s="11"/>
      <c r="AQ84" s="11"/>
      <c r="AR84" s="25"/>
      <c r="AS84" s="11"/>
      <c r="AT84" s="25" t="s">
        <v>64</v>
      </c>
      <c r="AU84" s="11"/>
      <c r="AV84" s="25" t="s">
        <v>64</v>
      </c>
      <c r="AW84" s="11"/>
      <c r="AX84" s="25"/>
      <c r="AY84" s="11"/>
      <c r="AZ84" s="11"/>
      <c r="BA84" s="11"/>
      <c r="BB84" s="11"/>
    </row>
    <row r="85" spans="1:54" ht="9.6" customHeight="1" x14ac:dyDescent="0.25">
      <c r="A85" s="11"/>
      <c r="B85" s="11"/>
      <c r="C85" s="25" t="s">
        <v>65</v>
      </c>
      <c r="E85" s="11"/>
      <c r="F85" s="11"/>
      <c r="G85" s="11"/>
      <c r="H85" s="11"/>
      <c r="I85" s="25" t="s">
        <v>66</v>
      </c>
      <c r="J85" s="11"/>
      <c r="K85" s="25" t="s">
        <v>67</v>
      </c>
      <c r="L85" s="11"/>
      <c r="M85" s="11"/>
      <c r="N85" s="11"/>
      <c r="O85" s="25" t="s">
        <v>66</v>
      </c>
      <c r="P85" s="11"/>
      <c r="Q85" s="25" t="s">
        <v>67</v>
      </c>
      <c r="R85" s="11"/>
      <c r="S85" s="11"/>
      <c r="T85" s="11"/>
      <c r="U85" s="25" t="s">
        <v>66</v>
      </c>
      <c r="V85" s="11"/>
      <c r="W85" s="25" t="s">
        <v>67</v>
      </c>
      <c r="X85" s="11"/>
      <c r="Y85" s="11"/>
      <c r="Z85" s="11"/>
      <c r="AA85" s="25" t="s">
        <v>66</v>
      </c>
      <c r="AB85" s="11"/>
      <c r="AC85" s="25" t="s">
        <v>67</v>
      </c>
      <c r="AD85" s="11"/>
      <c r="AE85" s="25" t="s">
        <v>68</v>
      </c>
      <c r="AF85" s="25"/>
      <c r="AG85" s="11"/>
      <c r="AH85" s="25" t="s">
        <v>69</v>
      </c>
      <c r="AI85" s="11"/>
      <c r="AJ85" s="25" t="s">
        <v>70</v>
      </c>
      <c r="AK85" s="11"/>
      <c r="AL85" s="25" t="s">
        <v>71</v>
      </c>
      <c r="AM85" s="11"/>
      <c r="AN85" s="11"/>
      <c r="AO85" s="11"/>
      <c r="AP85" s="25" t="s">
        <v>66</v>
      </c>
      <c r="AQ85" s="11"/>
      <c r="AR85" s="25" t="s">
        <v>67</v>
      </c>
      <c r="AS85" s="11"/>
      <c r="AT85" s="25" t="s">
        <v>72</v>
      </c>
      <c r="AU85" s="11"/>
      <c r="AV85" s="25" t="s">
        <v>72</v>
      </c>
      <c r="AW85" s="11"/>
      <c r="AX85" s="25"/>
      <c r="AY85" s="11"/>
      <c r="AZ85" s="25" t="s">
        <v>73</v>
      </c>
      <c r="BA85" s="11"/>
      <c r="BB85" s="11"/>
    </row>
    <row r="86" spans="1:54" ht="9.6" customHeight="1" x14ac:dyDescent="0.25">
      <c r="A86" s="27" t="s">
        <v>74</v>
      </c>
      <c r="B86" s="11"/>
      <c r="C86" s="27" t="s">
        <v>75</v>
      </c>
      <c r="E86" s="27" t="s">
        <v>76</v>
      </c>
      <c r="F86" s="11"/>
      <c r="G86" s="27" t="s">
        <v>77</v>
      </c>
      <c r="H86" s="11"/>
      <c r="I86" s="27" t="s">
        <v>78</v>
      </c>
      <c r="J86" s="11"/>
      <c r="K86" s="27" t="s">
        <v>79</v>
      </c>
      <c r="L86" s="11"/>
      <c r="M86" s="27" t="s">
        <v>77</v>
      </c>
      <c r="N86" s="11"/>
      <c r="O86" s="27" t="s">
        <v>78</v>
      </c>
      <c r="P86" s="11"/>
      <c r="Q86" s="27" t="s">
        <v>79</v>
      </c>
      <c r="R86" s="11"/>
      <c r="S86" s="27" t="s">
        <v>77</v>
      </c>
      <c r="T86" s="11"/>
      <c r="U86" s="27" t="s">
        <v>78</v>
      </c>
      <c r="V86" s="11"/>
      <c r="W86" s="27" t="s">
        <v>79</v>
      </c>
      <c r="X86" s="11"/>
      <c r="Y86" s="27" t="s">
        <v>77</v>
      </c>
      <c r="Z86" s="11"/>
      <c r="AA86" s="27" t="s">
        <v>78</v>
      </c>
      <c r="AB86" s="11"/>
      <c r="AC86" s="27" t="s">
        <v>79</v>
      </c>
      <c r="AD86" s="11"/>
      <c r="AE86" s="27" t="s">
        <v>53</v>
      </c>
      <c r="AF86" s="90"/>
      <c r="AG86" s="11"/>
      <c r="AH86" s="27" t="s">
        <v>80</v>
      </c>
      <c r="AI86" s="11"/>
      <c r="AJ86" s="27" t="s">
        <v>81</v>
      </c>
      <c r="AK86" s="11"/>
      <c r="AL86" s="27" t="s">
        <v>82</v>
      </c>
      <c r="AM86" s="11"/>
      <c r="AN86" s="27" t="s">
        <v>77</v>
      </c>
      <c r="AO86" s="11"/>
      <c r="AP86" s="27" t="s">
        <v>78</v>
      </c>
      <c r="AQ86" s="11"/>
      <c r="AR86" s="27" t="s">
        <v>83</v>
      </c>
      <c r="AS86" s="11"/>
      <c r="AT86" s="27" t="s">
        <v>84</v>
      </c>
      <c r="AU86" s="11"/>
      <c r="AV86" s="27" t="s">
        <v>85</v>
      </c>
      <c r="AW86" s="11"/>
      <c r="AX86" s="27"/>
      <c r="AY86" s="11"/>
      <c r="AZ86" s="27" t="s">
        <v>86</v>
      </c>
      <c r="BA86" s="11"/>
      <c r="BB86" s="120" t="s">
        <v>74</v>
      </c>
    </row>
    <row r="88" spans="1:54" ht="8.85" customHeight="1" x14ac:dyDescent="0.25">
      <c r="A88" s="11"/>
      <c r="B88" s="11"/>
      <c r="C88" s="11"/>
      <c r="D88" s="58" t="s">
        <v>130</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row>
    <row r="89" spans="1:54" ht="8.85" customHeight="1" x14ac:dyDescent="0.25">
      <c r="A89" s="11">
        <v>1</v>
      </c>
      <c r="B89" s="19"/>
      <c r="C89" s="121">
        <v>33330</v>
      </c>
      <c r="D89" s="20" t="s">
        <v>89</v>
      </c>
      <c r="E89" s="11" t="s">
        <v>131</v>
      </c>
      <c r="F89" s="19"/>
      <c r="G89" s="122">
        <f>'Exhibit B'!$BO89</f>
        <v>52260603</v>
      </c>
      <c r="H89" s="19"/>
      <c r="I89" s="123">
        <f>(G89/$C89)</f>
        <v>1567.9748874887489</v>
      </c>
      <c r="J89" s="19"/>
      <c r="K89" s="124">
        <f>IF($AE89&lt;&gt;0,(G89/$AE89)*100,0)</f>
        <v>48.805903021735084</v>
      </c>
      <c r="L89" s="19"/>
      <c r="M89" s="122">
        <v>45028257</v>
      </c>
      <c r="N89" s="19"/>
      <c r="O89" s="123">
        <f>(M89/$C89)</f>
        <v>1350.9828082808281</v>
      </c>
      <c r="P89" s="19"/>
      <c r="Q89" s="124">
        <f>IF($AE89&lt;&gt;0,(M89/$AE89)*100,0)</f>
        <v>42.051653027803063</v>
      </c>
      <c r="R89" s="19"/>
      <c r="S89" s="122">
        <v>9506042</v>
      </c>
      <c r="T89" s="19"/>
      <c r="U89" s="123">
        <f>(S89/$C89)</f>
        <v>285.2097809780978</v>
      </c>
      <c r="V89" s="19"/>
      <c r="W89" s="124">
        <f>IF($AE89&lt;&gt;0,(S89/$AE89)*100,0)</f>
        <v>8.8776427622264631</v>
      </c>
      <c r="X89" s="19"/>
      <c r="Y89" s="122">
        <v>283545</v>
      </c>
      <c r="Z89" s="19"/>
      <c r="AA89" s="123">
        <f>(Y89/$C89)</f>
        <v>8.5072007200720066</v>
      </c>
      <c r="AB89" s="19"/>
      <c r="AC89" s="124">
        <f>IF($AE89&lt;&gt;0,(Y89/$AE89)*100,0)</f>
        <v>0.26480118823538784</v>
      </c>
      <c r="AD89" s="19"/>
      <c r="AE89" s="122">
        <f>(G89+M89+S89+Y89)</f>
        <v>107078447</v>
      </c>
      <c r="AF89" s="125"/>
      <c r="AG89" s="19"/>
      <c r="AH89" s="122">
        <v>141192</v>
      </c>
      <c r="AI89" s="19"/>
      <c r="AJ89" s="122">
        <v>0</v>
      </c>
      <c r="AK89" s="19"/>
      <c r="AL89" s="122">
        <f>(AE89+AH89+AJ89)</f>
        <v>107219639</v>
      </c>
      <c r="AM89" s="19"/>
      <c r="AN89" s="122">
        <v>103882746</v>
      </c>
      <c r="AO89" s="19"/>
      <c r="AP89" s="123">
        <f>(AN89/$C89)</f>
        <v>3116.7940594059405</v>
      </c>
      <c r="AQ89" s="19"/>
      <c r="AR89" s="124">
        <f>IF($AP$219&lt;&gt;0,(AP89/$AP$219)*100,0)</f>
        <v>93.830108365782365</v>
      </c>
      <c r="AS89" s="19"/>
      <c r="AT89" s="122">
        <v>2032836</v>
      </c>
      <c r="AU89" s="19"/>
      <c r="AV89" s="122">
        <v>5000091</v>
      </c>
      <c r="AW89" s="19"/>
      <c r="AX89" s="122"/>
      <c r="AY89" s="19"/>
      <c r="AZ89" s="122">
        <v>193732</v>
      </c>
      <c r="BA89" s="19"/>
      <c r="BB89" s="11">
        <v>1</v>
      </c>
    </row>
    <row r="90" spans="1:54" ht="8.85" customHeight="1" x14ac:dyDescent="0.25">
      <c r="A90" s="11">
        <v>2</v>
      </c>
      <c r="B90" s="19"/>
      <c r="C90" s="121">
        <v>105715</v>
      </c>
      <c r="E90" s="11" t="s">
        <v>132</v>
      </c>
      <c r="F90" s="19"/>
      <c r="G90" s="121">
        <f>'Exhibit B'!$BO90</f>
        <v>256139488</v>
      </c>
      <c r="H90" s="19"/>
      <c r="I90" s="124">
        <f>(G90/$C90)</f>
        <v>2422.9247315896514</v>
      </c>
      <c r="J90" s="19"/>
      <c r="K90" s="124">
        <f>IF($AE90&lt;&gt;0,(G90/$AE90)*100,0)</f>
        <v>69.59765907938899</v>
      </c>
      <c r="L90" s="19"/>
      <c r="M90" s="121">
        <v>90768256</v>
      </c>
      <c r="N90" s="19"/>
      <c r="O90" s="124">
        <f>(M90/$C90)</f>
        <v>858.61283639975409</v>
      </c>
      <c r="P90" s="19"/>
      <c r="Q90" s="124">
        <f>IF($AE90&lt;&gt;0,(M90/$AE90)*100,0)</f>
        <v>24.663351151536247</v>
      </c>
      <c r="R90" s="19"/>
      <c r="S90" s="121">
        <v>17712774</v>
      </c>
      <c r="T90" s="19"/>
      <c r="U90" s="124">
        <f>(S90/$C90)</f>
        <v>167.5521354585442</v>
      </c>
      <c r="V90" s="19"/>
      <c r="W90" s="124">
        <f>IF($AE90&lt;&gt;0,(S90/$AE90)*100,0)</f>
        <v>4.8128760458920938</v>
      </c>
      <c r="X90" s="19"/>
      <c r="Y90" s="121">
        <v>3408366</v>
      </c>
      <c r="Z90" s="19"/>
      <c r="AA90" s="124">
        <f>(Y90/$C90)</f>
        <v>32.241082154850304</v>
      </c>
      <c r="AB90" s="19"/>
      <c r="AC90" s="124">
        <f>IF($AE90&lt;&gt;0,(Y90/$AE90)*100,0)</f>
        <v>0.92611372318266194</v>
      </c>
      <c r="AD90" s="19"/>
      <c r="AE90" s="121">
        <f>(G90+M90+S90+Y90)</f>
        <v>368028884</v>
      </c>
      <c r="AF90" s="40"/>
      <c r="AG90" s="19"/>
      <c r="AH90" s="121">
        <v>0</v>
      </c>
      <c r="AI90" s="19"/>
      <c r="AJ90" s="121">
        <v>0</v>
      </c>
      <c r="AK90" s="19"/>
      <c r="AL90" s="121">
        <f>(AE90+AH90+AJ90)</f>
        <v>368028884</v>
      </c>
      <c r="AM90" s="19"/>
      <c r="AN90" s="121">
        <v>328818455</v>
      </c>
      <c r="AO90" s="19"/>
      <c r="AP90" s="124">
        <f>(AN90/$C90)</f>
        <v>3110.4238282173769</v>
      </c>
      <c r="AQ90" s="19"/>
      <c r="AR90" s="124">
        <f>IF($AP$219&lt;&gt;0,(AP90/$AP$219)*100,0)</f>
        <v>93.638334552259408</v>
      </c>
      <c r="AS90" s="19"/>
      <c r="AT90" s="121">
        <v>0</v>
      </c>
      <c r="AU90" s="19"/>
      <c r="AV90" s="121">
        <v>22031481</v>
      </c>
      <c r="AW90" s="19"/>
      <c r="AX90" s="121"/>
      <c r="AY90" s="19"/>
      <c r="AZ90" s="121">
        <v>0</v>
      </c>
      <c r="BA90" s="19"/>
      <c r="BB90" s="11">
        <v>2</v>
      </c>
    </row>
    <row r="91" spans="1:54" ht="8.85" customHeight="1" x14ac:dyDescent="0.25">
      <c r="A91" s="11">
        <v>3</v>
      </c>
      <c r="B91" s="19"/>
      <c r="C91" s="121">
        <v>15561</v>
      </c>
      <c r="E91" s="11" t="s">
        <v>133</v>
      </c>
      <c r="F91" s="19"/>
      <c r="G91" s="121">
        <f>'Exhibit B'!$BO91</f>
        <v>26112317</v>
      </c>
      <c r="H91" s="19"/>
      <c r="I91" s="124">
        <f>(G91/$C91)</f>
        <v>1678.0616284300495</v>
      </c>
      <c r="J91" s="19"/>
      <c r="K91" s="124">
        <f>IF($AE91&lt;&gt;0,(G91/$AE91)*100,0)</f>
        <v>46.610760375386995</v>
      </c>
      <c r="L91" s="19"/>
      <c r="M91" s="121">
        <v>23882840</v>
      </c>
      <c r="N91" s="19"/>
      <c r="O91" s="124">
        <f>(M91/$C91)</f>
        <v>1534.7882526829894</v>
      </c>
      <c r="P91" s="19"/>
      <c r="Q91" s="124">
        <f>IF($AE91&lt;&gt;0,(M91/$AE91)*100,0)</f>
        <v>42.631120490905019</v>
      </c>
      <c r="R91" s="19"/>
      <c r="S91" s="121">
        <v>5783796</v>
      </c>
      <c r="T91" s="19"/>
      <c r="U91" s="124">
        <f>(S91/$C91)</f>
        <v>371.68536726431461</v>
      </c>
      <c r="V91" s="19"/>
      <c r="W91" s="124">
        <f>IF($AE91&lt;&gt;0,(S91/$AE91)*100,0)</f>
        <v>10.324136667616351</v>
      </c>
      <c r="X91" s="19"/>
      <c r="Y91" s="121">
        <v>243126</v>
      </c>
      <c r="Z91" s="19"/>
      <c r="AA91" s="124">
        <f>(Y91/$C91)</f>
        <v>15.624060150375939</v>
      </c>
      <c r="AB91" s="19"/>
      <c r="AC91" s="124">
        <f>IF($AE91&lt;&gt;0,(Y91/$AE91)*100,0)</f>
        <v>0.43398246609162794</v>
      </c>
      <c r="AD91" s="19"/>
      <c r="AE91" s="121">
        <f>(G91+M91+S91+Y91)</f>
        <v>56022079</v>
      </c>
      <c r="AF91" s="40"/>
      <c r="AG91" s="19"/>
      <c r="AH91" s="121">
        <v>0</v>
      </c>
      <c r="AI91" s="19"/>
      <c r="AJ91" s="121">
        <v>100000</v>
      </c>
      <c r="AK91" s="19"/>
      <c r="AL91" s="121">
        <f>(AE91+AH91+AJ91)</f>
        <v>56122079</v>
      </c>
      <c r="AM91" s="19"/>
      <c r="AN91" s="121">
        <v>53568176</v>
      </c>
      <c r="AO91" s="19"/>
      <c r="AP91" s="124">
        <f>(AN91/$C91)</f>
        <v>3442.4635948846476</v>
      </c>
      <c r="AQ91" s="19"/>
      <c r="AR91" s="124">
        <f>IF($AP$219&lt;&gt;0,(AP91/$AP$219)*100,0)</f>
        <v>103.63428766764659</v>
      </c>
      <c r="AS91" s="19"/>
      <c r="AT91" s="121">
        <v>458621</v>
      </c>
      <c r="AU91" s="19"/>
      <c r="AV91" s="121">
        <v>1890373</v>
      </c>
      <c r="AW91" s="19"/>
      <c r="AX91" s="121"/>
      <c r="AY91" s="19"/>
      <c r="AZ91" s="121">
        <v>0</v>
      </c>
      <c r="BA91" s="19"/>
      <c r="BB91" s="11">
        <v>3</v>
      </c>
    </row>
    <row r="92" spans="1:54" ht="8.85" customHeight="1" x14ac:dyDescent="0.25">
      <c r="A92" s="11">
        <v>4</v>
      </c>
      <c r="B92" s="19"/>
      <c r="C92" s="121">
        <v>12856</v>
      </c>
      <c r="E92" s="11" t="s">
        <v>134</v>
      </c>
      <c r="F92" s="19"/>
      <c r="G92" s="121">
        <f>'Exhibit B'!$BO92</f>
        <v>18275079</v>
      </c>
      <c r="H92" s="19"/>
      <c r="I92" s="124">
        <f>(G92/$C92)</f>
        <v>1421.5213907902926</v>
      </c>
      <c r="J92" s="19"/>
      <c r="K92" s="124">
        <f>IF($AE92&lt;&gt;0,(G92/$AE92)*100,0)</f>
        <v>50.762327421679622</v>
      </c>
      <c r="L92" s="19"/>
      <c r="M92" s="121">
        <v>15472727</v>
      </c>
      <c r="N92" s="19"/>
      <c r="O92" s="124">
        <f>(M92/$C92)</f>
        <v>1203.5413036714374</v>
      </c>
      <c r="P92" s="19"/>
      <c r="Q92" s="124">
        <f>IF($AE92&lt;&gt;0,(M92/$AE92)*100,0)</f>
        <v>42.978289400569089</v>
      </c>
      <c r="R92" s="19"/>
      <c r="S92" s="121">
        <v>2253166</v>
      </c>
      <c r="T92" s="19"/>
      <c r="U92" s="124">
        <f>(S92/$C92)</f>
        <v>175.26182327317983</v>
      </c>
      <c r="V92" s="19"/>
      <c r="W92" s="124">
        <f>IF($AE92&lt;&gt;0,(S92/$AE92)*100,0)</f>
        <v>6.2585748727759922</v>
      </c>
      <c r="X92" s="19"/>
      <c r="Y92" s="121">
        <v>291</v>
      </c>
      <c r="Z92" s="19"/>
      <c r="AA92" s="124">
        <f>(Y92/$C92)</f>
        <v>2.2635345364032358E-2</v>
      </c>
      <c r="AB92" s="19"/>
      <c r="AC92" s="124">
        <f>IF($AE92&lt;&gt;0,(Y92/$AE92)*100,0)</f>
        <v>8.0830497530044981E-4</v>
      </c>
      <c r="AD92" s="19"/>
      <c r="AE92" s="121">
        <f>(G92+M92+S92+Y92)</f>
        <v>36001263</v>
      </c>
      <c r="AF92" s="40"/>
      <c r="AG92" s="19"/>
      <c r="AH92" s="121">
        <v>0</v>
      </c>
      <c r="AI92" s="19"/>
      <c r="AJ92" s="121">
        <v>0</v>
      </c>
      <c r="AK92" s="19"/>
      <c r="AL92" s="121">
        <f>(AE92+AH92+AJ92)</f>
        <v>36001263</v>
      </c>
      <c r="AM92" s="19"/>
      <c r="AN92" s="121">
        <v>33277761</v>
      </c>
      <c r="AO92" s="19"/>
      <c r="AP92" s="124">
        <f>(AN92/$C92)</f>
        <v>2588.5003889234599</v>
      </c>
      <c r="AQ92" s="19"/>
      <c r="AR92" s="124">
        <f>IF($AP$219&lt;&gt;0,(AP92/$AP$219)*100,0)</f>
        <v>77.925992981342745</v>
      </c>
      <c r="AS92" s="19"/>
      <c r="AT92" s="121">
        <v>0</v>
      </c>
      <c r="AU92" s="19"/>
      <c r="AV92" s="121">
        <v>0</v>
      </c>
      <c r="AW92" s="19"/>
      <c r="AX92" s="121"/>
      <c r="AY92" s="19"/>
      <c r="AZ92" s="121">
        <v>171839</v>
      </c>
      <c r="BA92" s="19"/>
      <c r="BB92" s="11">
        <v>4</v>
      </c>
    </row>
    <row r="93" spans="1:54" ht="8.85" customHeight="1" x14ac:dyDescent="0.25">
      <c r="A93" s="11">
        <v>5</v>
      </c>
      <c r="B93" s="19"/>
      <c r="C93" s="121">
        <v>32140</v>
      </c>
      <c r="E93" s="11" t="s">
        <v>135</v>
      </c>
      <c r="F93" s="19"/>
      <c r="G93" s="121">
        <f>'Exhibit B'!$BO93</f>
        <v>38646668</v>
      </c>
      <c r="H93" s="19"/>
      <c r="I93" s="126">
        <f>(G93/$C93)</f>
        <v>1202.4476664592407</v>
      </c>
      <c r="J93" s="19"/>
      <c r="K93" s="126">
        <f>IF($AE93&lt;&gt;0,(G93/$AE93)*100,0)</f>
        <v>47.375052389802441</v>
      </c>
      <c r="L93" s="19"/>
      <c r="M93" s="121">
        <v>37219105</v>
      </c>
      <c r="N93" s="19"/>
      <c r="O93" s="126">
        <f>(M93/$C93)</f>
        <v>1158.0306471686372</v>
      </c>
      <c r="P93" s="19"/>
      <c r="Q93" s="126">
        <f>IF($AE93&lt;&gt;0,(M93/$AE93)*100,0)</f>
        <v>45.625073014743677</v>
      </c>
      <c r="R93" s="19"/>
      <c r="S93" s="121">
        <v>5653394</v>
      </c>
      <c r="T93" s="19"/>
      <c r="U93" s="126">
        <f>(S93/$C93)</f>
        <v>175.89900435594274</v>
      </c>
      <c r="V93" s="19"/>
      <c r="W93" s="126">
        <f>IF($AE93&lt;&gt;0,(S93/$AE93)*100,0)</f>
        <v>6.9302180702924963</v>
      </c>
      <c r="X93" s="19"/>
      <c r="Y93" s="121">
        <v>56823</v>
      </c>
      <c r="Z93" s="19"/>
      <c r="AA93" s="126">
        <f>(Y93/$C93)</f>
        <v>1.7679838207840697</v>
      </c>
      <c r="AB93" s="19"/>
      <c r="AC93" s="126">
        <f>IF($AE93&lt;&gt;0,(Y93/$AE93)*100,0)</f>
        <v>6.9656525161386332E-2</v>
      </c>
      <c r="AD93" s="19"/>
      <c r="AE93" s="121">
        <f>(G93+M93+S93+Y93)</f>
        <v>81575990</v>
      </c>
      <c r="AF93" s="40"/>
      <c r="AG93" s="19"/>
      <c r="AH93" s="121">
        <v>292938</v>
      </c>
      <c r="AI93" s="19"/>
      <c r="AJ93" s="121">
        <v>0</v>
      </c>
      <c r="AK93" s="19"/>
      <c r="AL93" s="121">
        <f>(AE93+AH93+AJ93)</f>
        <v>81868928</v>
      </c>
      <c r="AM93" s="19"/>
      <c r="AN93" s="121">
        <v>78234244</v>
      </c>
      <c r="AO93" s="19"/>
      <c r="AP93" s="126">
        <f>(AN93/$C93)</f>
        <v>2434.1706285003111</v>
      </c>
      <c r="AQ93" s="19"/>
      <c r="AR93" s="126">
        <f>IF($AP$219&lt;&gt;0,(AP93/$AP$219)*100,0)</f>
        <v>73.279943910224659</v>
      </c>
      <c r="AS93" s="19"/>
      <c r="AT93" s="121">
        <v>485313</v>
      </c>
      <c r="AU93" s="19"/>
      <c r="AV93" s="121">
        <v>2706936</v>
      </c>
      <c r="AW93" s="19"/>
      <c r="AX93" s="121"/>
      <c r="AY93" s="19"/>
      <c r="AZ93" s="121">
        <v>0</v>
      </c>
      <c r="BA93" s="19"/>
      <c r="BB93" s="11">
        <v>5</v>
      </c>
    </row>
    <row r="94" spans="1:54" ht="8.85" customHeight="1" x14ac:dyDescent="0.25">
      <c r="A94" s="127"/>
      <c r="B94" s="19"/>
      <c r="C94" s="127"/>
      <c r="E94" s="11"/>
      <c r="F94" s="19"/>
      <c r="G94" s="19"/>
      <c r="H94" s="19"/>
      <c r="I94" s="52"/>
      <c r="J94" s="19"/>
      <c r="K94" s="52"/>
      <c r="L94" s="19"/>
      <c r="M94" s="19"/>
      <c r="N94" s="19"/>
      <c r="O94" s="52"/>
      <c r="P94" s="19"/>
      <c r="Q94" s="52"/>
      <c r="R94" s="19"/>
      <c r="S94" s="19"/>
      <c r="T94" s="19"/>
      <c r="U94" s="52"/>
      <c r="V94" s="19"/>
      <c r="W94" s="52"/>
      <c r="X94" s="19"/>
      <c r="Y94" s="19"/>
      <c r="Z94" s="19"/>
      <c r="AA94" s="52"/>
      <c r="AB94" s="19"/>
      <c r="AC94" s="52"/>
      <c r="AD94" s="19"/>
      <c r="AE94" s="19"/>
      <c r="AF94" s="40"/>
      <c r="AG94" s="19"/>
      <c r="AH94" s="19"/>
      <c r="AI94" s="19"/>
      <c r="AJ94" s="19"/>
      <c r="AK94" s="19"/>
      <c r="AL94" s="19"/>
      <c r="AM94" s="19"/>
      <c r="AN94" s="19"/>
      <c r="AO94" s="19"/>
      <c r="AP94" s="52"/>
      <c r="AQ94" s="19"/>
      <c r="AR94" s="52"/>
      <c r="AS94" s="19"/>
      <c r="AT94" s="19"/>
      <c r="AU94" s="19"/>
      <c r="AV94" s="19"/>
      <c r="AW94" s="19"/>
      <c r="AX94" s="19"/>
      <c r="AY94" s="19"/>
      <c r="AZ94" s="19"/>
      <c r="BA94" s="19"/>
      <c r="BB94" s="127"/>
    </row>
    <row r="95" spans="1:54" ht="8.85" customHeight="1" x14ac:dyDescent="0.25">
      <c r="A95" s="11">
        <v>6</v>
      </c>
      <c r="B95" s="19"/>
      <c r="C95" s="121">
        <v>15388</v>
      </c>
      <c r="E95" s="11" t="s">
        <v>136</v>
      </c>
      <c r="F95" s="19"/>
      <c r="G95" s="121">
        <f>'Exhibit B'!$BO95</f>
        <v>18732214</v>
      </c>
      <c r="H95" s="19"/>
      <c r="I95" s="126">
        <f>(G95/$C95)</f>
        <v>1217.3260982583831</v>
      </c>
      <c r="J95" s="19"/>
      <c r="K95" s="126">
        <f>IF($AE95&lt;&gt;0,(G95/$AE95)*100,0)</f>
        <v>44.018413172192815</v>
      </c>
      <c r="L95" s="19"/>
      <c r="M95" s="121">
        <v>20736021</v>
      </c>
      <c r="N95" s="19"/>
      <c r="O95" s="126">
        <f>(M95/$C95)</f>
        <v>1347.5449051208734</v>
      </c>
      <c r="P95" s="19"/>
      <c r="Q95" s="126">
        <f>IF($AE95&lt;&gt;0,(M95/$AE95)*100,0)</f>
        <v>48.727114687311754</v>
      </c>
      <c r="R95" s="19"/>
      <c r="S95" s="121">
        <v>3082696</v>
      </c>
      <c r="T95" s="19"/>
      <c r="U95" s="126">
        <f>(S95/$C95)</f>
        <v>200.3311671432285</v>
      </c>
      <c r="V95" s="19"/>
      <c r="W95" s="126">
        <f>IF($AE95&lt;&gt;0,(S95/$AE95)*100,0)</f>
        <v>7.2439587873737779</v>
      </c>
      <c r="X95" s="19"/>
      <c r="Y95" s="121">
        <v>4474</v>
      </c>
      <c r="Z95" s="19"/>
      <c r="AA95" s="126">
        <f>(Y95/$C95)</f>
        <v>0.29074603587210812</v>
      </c>
      <c r="AB95" s="19"/>
      <c r="AC95" s="126">
        <f>IF($AE95&lt;&gt;0,(Y95/$AE95)*100,0)</f>
        <v>1.0513353121653994E-2</v>
      </c>
      <c r="AD95" s="19"/>
      <c r="AE95" s="121">
        <f>(G95+M95+S95+Y95)</f>
        <v>42555405</v>
      </c>
      <c r="AF95" s="40"/>
      <c r="AG95" s="19"/>
      <c r="AH95" s="121">
        <v>0</v>
      </c>
      <c r="AI95" s="19"/>
      <c r="AJ95" s="121">
        <v>0</v>
      </c>
      <c r="AK95" s="19"/>
      <c r="AL95" s="121">
        <f>(AE95+AH95+AJ95)</f>
        <v>42555405</v>
      </c>
      <c r="AM95" s="19"/>
      <c r="AN95" s="121">
        <v>37158822</v>
      </c>
      <c r="AO95" s="19"/>
      <c r="AP95" s="126">
        <f>(AN95/$C95)</f>
        <v>2414.7921757213412</v>
      </c>
      <c r="AQ95" s="19"/>
      <c r="AR95" s="126">
        <f>IF($AP$219&lt;&gt;0,(AP95/$AP$219)*100,0)</f>
        <v>72.696561662454812</v>
      </c>
      <c r="AS95" s="19"/>
      <c r="AT95" s="121">
        <v>0</v>
      </c>
      <c r="AU95" s="19"/>
      <c r="AV95" s="121">
        <v>0</v>
      </c>
      <c r="AW95" s="19"/>
      <c r="AX95" s="121"/>
      <c r="AY95" s="19"/>
      <c r="AZ95" s="121">
        <v>229617</v>
      </c>
      <c r="BA95" s="19"/>
      <c r="BB95" s="11">
        <v>6</v>
      </c>
    </row>
    <row r="96" spans="1:54" ht="8.85" customHeight="1" x14ac:dyDescent="0.25">
      <c r="A96" s="11">
        <v>7</v>
      </c>
      <c r="B96" s="19"/>
      <c r="C96" s="121">
        <v>236691</v>
      </c>
      <c r="E96" s="11" t="s">
        <v>137</v>
      </c>
      <c r="F96" s="19"/>
      <c r="G96" s="121">
        <f>'Exhibit B'!$BO96</f>
        <v>1180615644</v>
      </c>
      <c r="H96" s="19"/>
      <c r="I96" s="126">
        <f>(G96/$C96)</f>
        <v>4988.0039545229856</v>
      </c>
      <c r="J96" s="19"/>
      <c r="K96" s="126">
        <f>IF($AE96&lt;&gt;0,(G96/$AE96)*100,0)</f>
        <v>83.977882592995684</v>
      </c>
      <c r="L96" s="19"/>
      <c r="M96" s="121">
        <v>169318050</v>
      </c>
      <c r="N96" s="19"/>
      <c r="O96" s="126">
        <f>(M96/$C96)</f>
        <v>715.35482971469128</v>
      </c>
      <c r="P96" s="19"/>
      <c r="Q96" s="126">
        <f>IF($AE96&lt;&gt;0,(M96/$AE96)*100,0)</f>
        <v>12.043692116089709</v>
      </c>
      <c r="R96" s="19"/>
      <c r="S96" s="121">
        <v>33518250</v>
      </c>
      <c r="T96" s="19"/>
      <c r="U96" s="126">
        <f>(S96/$C96)</f>
        <v>141.6118483592532</v>
      </c>
      <c r="V96" s="19"/>
      <c r="W96" s="126">
        <f>IF($AE96&lt;&gt;0,(S96/$AE96)*100,0)</f>
        <v>2.3841727640385884</v>
      </c>
      <c r="X96" s="19"/>
      <c r="Y96" s="121">
        <v>22413038</v>
      </c>
      <c r="Z96" s="19"/>
      <c r="AA96" s="126">
        <f>(Y96/$C96)</f>
        <v>94.69324139912375</v>
      </c>
      <c r="AB96" s="19"/>
      <c r="AC96" s="126">
        <f>IF($AE96&lt;&gt;0,(Y96/$AE96)*100,0)</f>
        <v>1.5942525268760128</v>
      </c>
      <c r="AD96" s="19"/>
      <c r="AE96" s="121">
        <f>(G96+M96+S96+Y96)</f>
        <v>1405864982</v>
      </c>
      <c r="AF96" s="40"/>
      <c r="AG96" s="19"/>
      <c r="AH96" s="121">
        <v>4257312</v>
      </c>
      <c r="AI96" s="19"/>
      <c r="AJ96" s="121">
        <v>84597173</v>
      </c>
      <c r="AK96" s="19"/>
      <c r="AL96" s="121">
        <f>(AE96+AH96+AJ96)</f>
        <v>1494719467</v>
      </c>
      <c r="AM96" s="19"/>
      <c r="AN96" s="121">
        <v>1204957133</v>
      </c>
      <c r="AO96" s="19"/>
      <c r="AP96" s="126">
        <f>(AN96/$C96)</f>
        <v>5090.8447427236351</v>
      </c>
      <c r="AQ96" s="19"/>
      <c r="AR96" s="126">
        <f>IF($AP$219&lt;&gt;0,(AP96/$AP$219)*100,0)</f>
        <v>153.25828552630668</v>
      </c>
      <c r="AS96" s="19"/>
      <c r="AT96" s="121">
        <v>583154</v>
      </c>
      <c r="AU96" s="19"/>
      <c r="AV96" s="121">
        <v>106495283</v>
      </c>
      <c r="AW96" s="19"/>
      <c r="AX96" s="121"/>
      <c r="AY96" s="19"/>
      <c r="AZ96" s="121">
        <v>400000</v>
      </c>
      <c r="BA96" s="19"/>
      <c r="BB96" s="11">
        <v>7</v>
      </c>
    </row>
    <row r="97" spans="1:54" s="119" customFormat="1" ht="8.85" customHeight="1" x14ac:dyDescent="0.25">
      <c r="A97" s="11">
        <v>8</v>
      </c>
      <c r="B97" s="19"/>
      <c r="C97" s="121">
        <v>74809</v>
      </c>
      <c r="D97" s="20"/>
      <c r="E97" s="11" t="s">
        <v>138</v>
      </c>
      <c r="F97" s="19"/>
      <c r="G97" s="121">
        <f>'Exhibit B'!$BO97</f>
        <v>90030534</v>
      </c>
      <c r="H97" s="19"/>
      <c r="I97" s="126">
        <f>(G97/$C97)</f>
        <v>1203.4719619297143</v>
      </c>
      <c r="J97" s="19"/>
      <c r="K97" s="126">
        <f>IF($AE97&lt;&gt;0,(G97/$AE97)*100,0)</f>
        <v>47.83904738042439</v>
      </c>
      <c r="L97" s="19"/>
      <c r="M97" s="121">
        <v>78652474</v>
      </c>
      <c r="N97" s="19"/>
      <c r="O97" s="126">
        <f>(M97/$C97)</f>
        <v>1051.3771605020786</v>
      </c>
      <c r="P97" s="19"/>
      <c r="Q97" s="126">
        <f>IF($AE97&lt;&gt;0,(M97/$AE97)*100,0)</f>
        <v>41.793147981034934</v>
      </c>
      <c r="R97" s="19"/>
      <c r="S97" s="121">
        <v>15234710</v>
      </c>
      <c r="T97" s="19"/>
      <c r="U97" s="126">
        <f>(S97/$C97)</f>
        <v>203.64809047039796</v>
      </c>
      <c r="V97" s="19"/>
      <c r="W97" s="126">
        <f>IF($AE97&lt;&gt;0,(S97/$AE97)*100,0)</f>
        <v>8.0951870563938364</v>
      </c>
      <c r="X97" s="19"/>
      <c r="Y97" s="121">
        <v>4276945</v>
      </c>
      <c r="Z97" s="19"/>
      <c r="AA97" s="126">
        <f>(Y97/$C97)</f>
        <v>57.171530163483006</v>
      </c>
      <c r="AB97" s="19"/>
      <c r="AC97" s="126">
        <f>IF($AE97&lt;&gt;0,(Y97/$AE97)*100,0)</f>
        <v>2.2726175821468431</v>
      </c>
      <c r="AD97" s="19"/>
      <c r="AE97" s="121">
        <f>(G97+M97+S97+Y97)</f>
        <v>188194663</v>
      </c>
      <c r="AF97" s="40"/>
      <c r="AG97" s="19"/>
      <c r="AH97" s="121">
        <v>0</v>
      </c>
      <c r="AI97" s="19"/>
      <c r="AJ97" s="121">
        <v>1363714</v>
      </c>
      <c r="AK97" s="19"/>
      <c r="AL97" s="121">
        <f>(AE97+AH97+AJ97)</f>
        <v>189558377</v>
      </c>
      <c r="AM97" s="19"/>
      <c r="AN97" s="121">
        <v>179113292</v>
      </c>
      <c r="AO97" s="19"/>
      <c r="AP97" s="126">
        <f>(AN97/$C97)</f>
        <v>2394.2746460987314</v>
      </c>
      <c r="AQ97" s="19"/>
      <c r="AR97" s="126">
        <f>IF($AP$219&lt;&gt;0,(AP97/$AP$219)*100,0)</f>
        <v>72.078887863289992</v>
      </c>
      <c r="AS97" s="19"/>
      <c r="AT97" s="121">
        <v>5598508</v>
      </c>
      <c r="AU97" s="19"/>
      <c r="AV97" s="121">
        <v>0</v>
      </c>
      <c r="AW97" s="19"/>
      <c r="AX97" s="121"/>
      <c r="AY97" s="19"/>
      <c r="AZ97" s="121">
        <v>0</v>
      </c>
      <c r="BA97" s="19"/>
      <c r="BB97" s="11">
        <v>8</v>
      </c>
    </row>
    <row r="98" spans="1:54" s="119" customFormat="1" ht="8.85" customHeight="1" x14ac:dyDescent="0.25">
      <c r="A98" s="11">
        <v>9</v>
      </c>
      <c r="B98" s="19"/>
      <c r="C98" s="121">
        <v>4652</v>
      </c>
      <c r="D98" s="20" t="s">
        <v>89</v>
      </c>
      <c r="E98" s="11" t="s">
        <v>139</v>
      </c>
      <c r="F98" s="19"/>
      <c r="G98" s="121">
        <f>'Exhibit B'!$BO98</f>
        <v>15570347</v>
      </c>
      <c r="H98" s="19"/>
      <c r="I98" s="126">
        <f>(G98/$C98)</f>
        <v>3347.0221410146173</v>
      </c>
      <c r="J98" s="19"/>
      <c r="K98" s="126">
        <f>IF($AE98&lt;&gt;0,(G98/$AE98)*100,0)</f>
        <v>74.642592434305328</v>
      </c>
      <c r="L98" s="19"/>
      <c r="M98" s="121">
        <v>3883426</v>
      </c>
      <c r="N98" s="19"/>
      <c r="O98" s="126">
        <f>(M98/$C98)</f>
        <v>834.78632846087703</v>
      </c>
      <c r="P98" s="19"/>
      <c r="Q98" s="126">
        <f>IF($AE98&lt;&gt;0,(M98/$AE98)*100,0)</f>
        <v>18.616732444484672</v>
      </c>
      <c r="R98" s="19"/>
      <c r="S98" s="121">
        <v>964764</v>
      </c>
      <c r="T98" s="19"/>
      <c r="U98" s="126">
        <f>(S98/$C98)</f>
        <v>207.38693035253655</v>
      </c>
      <c r="V98" s="19"/>
      <c r="W98" s="126">
        <f>IF($AE98&lt;&gt;0,(S98/$AE98)*100,0)</f>
        <v>4.6249763121714711</v>
      </c>
      <c r="X98" s="19"/>
      <c r="Y98" s="121">
        <v>441332</v>
      </c>
      <c r="Z98" s="19"/>
      <c r="AA98" s="126">
        <f>(Y98/$C98)</f>
        <v>94.869303525365439</v>
      </c>
      <c r="AB98" s="19"/>
      <c r="AC98" s="126">
        <f>IF($AE98&lt;&gt;0,(Y98/$AE98)*100,0)</f>
        <v>2.115698809038542</v>
      </c>
      <c r="AD98" s="19"/>
      <c r="AE98" s="121">
        <f>(G98+M98+S98+Y98)</f>
        <v>20859869</v>
      </c>
      <c r="AF98" s="40"/>
      <c r="AG98" s="19"/>
      <c r="AH98" s="121">
        <v>0</v>
      </c>
      <c r="AI98" s="19"/>
      <c r="AJ98" s="121">
        <v>298707</v>
      </c>
      <c r="AK98" s="19"/>
      <c r="AL98" s="121">
        <f>(AE98+AH98+AJ98)</f>
        <v>21158576</v>
      </c>
      <c r="AM98" s="19"/>
      <c r="AN98" s="121">
        <v>20224881</v>
      </c>
      <c r="AO98" s="19"/>
      <c r="AP98" s="126">
        <f>(AN98/$C98)</f>
        <v>4347.5668529664663</v>
      </c>
      <c r="AQ98" s="19"/>
      <c r="AR98" s="126">
        <f>IF($AP$219&lt;&gt;0,(AP98/$AP$219)*100,0)</f>
        <v>130.88213759592404</v>
      </c>
      <c r="AS98" s="19"/>
      <c r="AT98" s="121">
        <v>0</v>
      </c>
      <c r="AU98" s="19"/>
      <c r="AV98" s="121">
        <v>185606</v>
      </c>
      <c r="AW98" s="19"/>
      <c r="AX98" s="121"/>
      <c r="AY98" s="19"/>
      <c r="AZ98" s="121">
        <v>0</v>
      </c>
      <c r="BA98" s="19"/>
      <c r="BB98" s="11">
        <v>9</v>
      </c>
    </row>
    <row r="99" spans="1:54" s="119" customFormat="1" ht="8.85" customHeight="1" x14ac:dyDescent="0.25">
      <c r="A99" s="11">
        <v>10</v>
      </c>
      <c r="B99" s="19"/>
      <c r="C99" s="121">
        <v>77465</v>
      </c>
      <c r="D99" s="20"/>
      <c r="E99" s="11" t="s">
        <v>140</v>
      </c>
      <c r="F99" s="19"/>
      <c r="G99" s="121">
        <f>'Exhibit B'!$BO99</f>
        <v>91390417</v>
      </c>
      <c r="H99" s="19"/>
      <c r="I99" s="126">
        <f>(G99/$C99)</f>
        <v>1179.7639837345898</v>
      </c>
      <c r="J99" s="19"/>
      <c r="K99" s="126">
        <f>IF($AE99&lt;&gt;0,(G99/$AE99)*100,0)</f>
        <v>50.155093450410746</v>
      </c>
      <c r="L99" s="19"/>
      <c r="M99" s="121">
        <v>78512110</v>
      </c>
      <c r="N99" s="19"/>
      <c r="O99" s="126">
        <f>(M99/$C99)</f>
        <v>1013.5172013167237</v>
      </c>
      <c r="P99" s="19"/>
      <c r="Q99" s="126">
        <f>IF($AE99&lt;&gt;0,(M99/$AE99)*100,0)</f>
        <v>43.087473974858085</v>
      </c>
      <c r="R99" s="19"/>
      <c r="S99" s="121">
        <v>11985232</v>
      </c>
      <c r="T99" s="19"/>
      <c r="U99" s="126">
        <f>(S99/$C99)</f>
        <v>154.71802749628864</v>
      </c>
      <c r="V99" s="19"/>
      <c r="W99" s="126">
        <f>IF($AE99&lt;&gt;0,(S99/$AE99)*100,0)</f>
        <v>6.5774995969747385</v>
      </c>
      <c r="X99" s="19"/>
      <c r="Y99" s="121">
        <v>327866</v>
      </c>
      <c r="Z99" s="19"/>
      <c r="AA99" s="126">
        <f>(Y99/$C99)</f>
        <v>4.232440456980572</v>
      </c>
      <c r="AB99" s="19"/>
      <c r="AC99" s="126">
        <f>IF($AE99&lt;&gt;0,(Y99/$AE99)*100,0)</f>
        <v>0.17993297775643555</v>
      </c>
      <c r="AD99" s="19"/>
      <c r="AE99" s="121">
        <f>(G99+M99+S99+Y99)</f>
        <v>182215625</v>
      </c>
      <c r="AF99" s="40"/>
      <c r="AG99" s="19"/>
      <c r="AH99" s="121">
        <v>1305270</v>
      </c>
      <c r="AI99" s="19"/>
      <c r="AJ99" s="121">
        <v>0</v>
      </c>
      <c r="AK99" s="19"/>
      <c r="AL99" s="121">
        <f>(AE99+AH99+AJ99)</f>
        <v>183520895</v>
      </c>
      <c r="AM99" s="19"/>
      <c r="AN99" s="121">
        <v>168257157</v>
      </c>
      <c r="AO99" s="19"/>
      <c r="AP99" s="126">
        <f>(AN99/$C99)</f>
        <v>2172.0410120699671</v>
      </c>
      <c r="AQ99" s="19"/>
      <c r="AR99" s="126">
        <f>IF($AP$219&lt;&gt;0,(AP99/$AP$219)*100,0)</f>
        <v>65.388613958117375</v>
      </c>
      <c r="AS99" s="19"/>
      <c r="AT99" s="121">
        <v>0</v>
      </c>
      <c r="AU99" s="19"/>
      <c r="AV99" s="121">
        <v>8788367</v>
      </c>
      <c r="AW99" s="19"/>
      <c r="AX99" s="121"/>
      <c r="AY99" s="19"/>
      <c r="AZ99" s="121">
        <v>0</v>
      </c>
      <c r="BA99" s="19"/>
      <c r="BB99" s="11">
        <v>10</v>
      </c>
    </row>
    <row r="100" spans="1:54" s="119" customFormat="1" ht="8.85" customHeight="1" x14ac:dyDescent="0.25">
      <c r="A100" s="127"/>
      <c r="B100" s="19"/>
      <c r="C100" s="127"/>
      <c r="D100" s="20"/>
      <c r="E100" s="11"/>
      <c r="F100" s="19"/>
      <c r="G100" s="19"/>
      <c r="H100" s="19"/>
      <c r="I100" s="52"/>
      <c r="J100" s="19"/>
      <c r="K100" s="52"/>
      <c r="L100" s="19"/>
      <c r="M100" s="19"/>
      <c r="N100" s="19"/>
      <c r="O100" s="52"/>
      <c r="P100" s="19"/>
      <c r="Q100" s="52"/>
      <c r="R100" s="19"/>
      <c r="S100" s="19"/>
      <c r="T100" s="19"/>
      <c r="U100" s="52"/>
      <c r="V100" s="19"/>
      <c r="W100" s="52"/>
      <c r="X100" s="19"/>
      <c r="Y100" s="19"/>
      <c r="Z100" s="19"/>
      <c r="AA100" s="52"/>
      <c r="AB100" s="19"/>
      <c r="AC100" s="52"/>
      <c r="AD100" s="19"/>
      <c r="AE100" s="19"/>
      <c r="AF100" s="40"/>
      <c r="AG100" s="19"/>
      <c r="AH100" s="19"/>
      <c r="AI100" s="19"/>
      <c r="AJ100" s="19"/>
      <c r="AK100" s="19"/>
      <c r="AL100" s="19"/>
      <c r="AM100" s="19"/>
      <c r="AN100" s="19"/>
      <c r="AO100" s="19"/>
      <c r="AP100" s="52"/>
      <c r="AQ100" s="19"/>
      <c r="AR100" s="52"/>
      <c r="AS100" s="19"/>
      <c r="AT100" s="19"/>
      <c r="AU100" s="19"/>
      <c r="AV100" s="19"/>
      <c r="AW100" s="19"/>
      <c r="AX100" s="19"/>
      <c r="AY100" s="19"/>
      <c r="AZ100" s="19"/>
      <c r="BA100" s="19"/>
      <c r="BB100" s="127"/>
    </row>
    <row r="101" spans="1:54" s="119" customFormat="1" ht="8.85" customHeight="1" x14ac:dyDescent="0.25">
      <c r="A101" s="11">
        <v>11</v>
      </c>
      <c r="B101" s="19"/>
      <c r="C101" s="121">
        <v>6571</v>
      </c>
      <c r="D101" s="20" t="s">
        <v>89</v>
      </c>
      <c r="E101" s="11" t="s">
        <v>141</v>
      </c>
      <c r="F101" s="19"/>
      <c r="G101" s="121">
        <f>'Exhibit B'!$BO101</f>
        <v>9599579</v>
      </c>
      <c r="H101" s="19"/>
      <c r="I101" s="126">
        <f>(G101/$C101)</f>
        <v>1460.9007761375742</v>
      </c>
      <c r="J101" s="19"/>
      <c r="K101" s="126">
        <f>IF($AE101&lt;&gt;0,(G101/$AE101)*100,0)</f>
        <v>50.051143040969706</v>
      </c>
      <c r="L101" s="19"/>
      <c r="M101" s="121">
        <v>7946216</v>
      </c>
      <c r="N101" s="19"/>
      <c r="O101" s="126">
        <f>(M101/$C101)</f>
        <v>1209.2856490640695</v>
      </c>
      <c r="P101" s="19"/>
      <c r="Q101" s="126">
        <f>IF($AE101&lt;&gt;0,(M101/$AE101)*100,0)</f>
        <v>41.430691247026779</v>
      </c>
      <c r="R101" s="19"/>
      <c r="S101" s="121">
        <v>1515251</v>
      </c>
      <c r="T101" s="19"/>
      <c r="U101" s="126">
        <f>(S101/$C101)</f>
        <v>230.59671282909756</v>
      </c>
      <c r="V101" s="19"/>
      <c r="W101" s="126">
        <f>IF($AE101&lt;&gt;0,(S101/$AE101)*100,0)</f>
        <v>7.9003511033111335</v>
      </c>
      <c r="X101" s="19"/>
      <c r="Y101" s="121">
        <v>118494</v>
      </c>
      <c r="Z101" s="19"/>
      <c r="AA101" s="126">
        <f>(Y101/$C101)</f>
        <v>18.032871709024501</v>
      </c>
      <c r="AB101" s="19"/>
      <c r="AC101" s="126">
        <f>IF($AE101&lt;&gt;0,(Y101/$AE101)*100,0)</f>
        <v>0.6178146086923878</v>
      </c>
      <c r="AD101" s="19"/>
      <c r="AE101" s="121">
        <f>(G101+M101+S101+Y101)</f>
        <v>19179540</v>
      </c>
      <c r="AF101" s="40"/>
      <c r="AG101" s="19"/>
      <c r="AH101" s="121">
        <v>0</v>
      </c>
      <c r="AI101" s="19"/>
      <c r="AJ101" s="121">
        <v>0</v>
      </c>
      <c r="AK101" s="19"/>
      <c r="AL101" s="121">
        <f>(AE101+AH101+AJ101)</f>
        <v>19179540</v>
      </c>
      <c r="AM101" s="19"/>
      <c r="AN101" s="121">
        <v>18467173</v>
      </c>
      <c r="AO101" s="19"/>
      <c r="AP101" s="126">
        <f>(AN101/$C101)</f>
        <v>2810.4052655607975</v>
      </c>
      <c r="AQ101" s="19"/>
      <c r="AR101" s="126">
        <f>IF($AP$219&lt;&gt;0,(AP101/$AP$219)*100,0)</f>
        <v>84.606369748277885</v>
      </c>
      <c r="AS101" s="19"/>
      <c r="AT101" s="121">
        <v>13002</v>
      </c>
      <c r="AU101" s="19"/>
      <c r="AV101" s="121">
        <v>192413</v>
      </c>
      <c r="AW101" s="19"/>
      <c r="AX101" s="121"/>
      <c r="AY101" s="19"/>
      <c r="AZ101" s="121">
        <v>0</v>
      </c>
      <c r="BA101" s="19"/>
      <c r="BB101" s="11">
        <v>11</v>
      </c>
    </row>
    <row r="102" spans="1:54" s="119" customFormat="1" ht="8.85" customHeight="1" x14ac:dyDescent="0.25">
      <c r="A102" s="11">
        <v>12</v>
      </c>
      <c r="B102" s="19"/>
      <c r="C102" s="121">
        <v>33176</v>
      </c>
      <c r="D102" s="20" t="s">
        <v>89</v>
      </c>
      <c r="E102" s="11" t="s">
        <v>142</v>
      </c>
      <c r="F102" s="19"/>
      <c r="G102" s="121">
        <f>'Exhibit B'!$BO102</f>
        <v>50452285</v>
      </c>
      <c r="H102" s="19"/>
      <c r="I102" s="126">
        <f>(G102/$C102)</f>
        <v>1520.746473354232</v>
      </c>
      <c r="J102" s="19"/>
      <c r="K102" s="126">
        <f>IF($AE102&lt;&gt;0,(G102/$AE102)*100,0)</f>
        <v>54.027746151471135</v>
      </c>
      <c r="L102" s="19"/>
      <c r="M102" s="121">
        <v>39457411</v>
      </c>
      <c r="N102" s="19"/>
      <c r="O102" s="126">
        <f>(M102/$C102)</f>
        <v>1189.3359959006511</v>
      </c>
      <c r="P102" s="19"/>
      <c r="Q102" s="126">
        <f>IF($AE102&lt;&gt;0,(M102/$AE102)*100,0)</f>
        <v>42.253685542731411</v>
      </c>
      <c r="R102" s="19"/>
      <c r="S102" s="121">
        <v>3298313</v>
      </c>
      <c r="T102" s="19"/>
      <c r="U102" s="126">
        <f>(S102/$C102)</f>
        <v>99.418646009163254</v>
      </c>
      <c r="V102" s="19"/>
      <c r="W102" s="126">
        <f>IF($AE102&lt;&gt;0,(S102/$AE102)*100,0)</f>
        <v>3.5320584090908311</v>
      </c>
      <c r="X102" s="19"/>
      <c r="Y102" s="121">
        <v>174167</v>
      </c>
      <c r="Z102" s="19"/>
      <c r="AA102" s="126">
        <f>(Y102/$C102)</f>
        <v>5.2497890040993491</v>
      </c>
      <c r="AB102" s="19"/>
      <c r="AC102" s="126">
        <f>IF($AE102&lt;&gt;0,(Y102/$AE102)*100,0)</f>
        <v>0.18650989670662635</v>
      </c>
      <c r="AD102" s="19"/>
      <c r="AE102" s="121">
        <f>(G102+M102+S102+Y102)</f>
        <v>93382176</v>
      </c>
      <c r="AF102" s="40"/>
      <c r="AG102" s="19"/>
      <c r="AH102" s="121">
        <v>505586</v>
      </c>
      <c r="AI102" s="19"/>
      <c r="AJ102" s="121">
        <v>0</v>
      </c>
      <c r="AK102" s="19"/>
      <c r="AL102" s="121">
        <f>(AE102+AH102+AJ102)</f>
        <v>93887762</v>
      </c>
      <c r="AM102" s="19"/>
      <c r="AN102" s="121">
        <v>87858931</v>
      </c>
      <c r="AO102" s="19"/>
      <c r="AP102" s="126">
        <f>(AN102/$C102)</f>
        <v>2648.2677537979262</v>
      </c>
      <c r="AQ102" s="19"/>
      <c r="AR102" s="126">
        <f>IF($AP$219&lt;&gt;0,(AP102/$AP$219)*100,0)</f>
        <v>79.725270770000122</v>
      </c>
      <c r="AS102" s="19"/>
      <c r="AT102" s="121">
        <v>1035549</v>
      </c>
      <c r="AU102" s="19"/>
      <c r="AV102" s="121">
        <v>3474022</v>
      </c>
      <c r="AW102" s="19"/>
      <c r="AX102" s="121"/>
      <c r="AY102" s="19"/>
      <c r="AZ102" s="121">
        <v>0</v>
      </c>
      <c r="BA102" s="19"/>
      <c r="BB102" s="11">
        <v>12</v>
      </c>
    </row>
    <row r="103" spans="1:54" s="119" customFormat="1" ht="8.85" customHeight="1" x14ac:dyDescent="0.25">
      <c r="A103" s="11">
        <v>13</v>
      </c>
      <c r="B103" s="19"/>
      <c r="C103" s="121">
        <v>16687</v>
      </c>
      <c r="D103" s="20" t="s">
        <v>89</v>
      </c>
      <c r="E103" s="11" t="s">
        <v>143</v>
      </c>
      <c r="F103" s="19"/>
      <c r="G103" s="121">
        <f>'Exhibit B'!$BO103</f>
        <v>21258963</v>
      </c>
      <c r="H103" s="19"/>
      <c r="I103" s="126">
        <f>(G103/$C103)</f>
        <v>1273.9835201054714</v>
      </c>
      <c r="J103" s="19"/>
      <c r="K103" s="126">
        <f>IF($AE103&lt;&gt;0,(G103/$AE103)*100,0)</f>
        <v>44.276025122767308</v>
      </c>
      <c r="L103" s="19"/>
      <c r="M103" s="121">
        <v>21966030</v>
      </c>
      <c r="N103" s="19"/>
      <c r="O103" s="126">
        <f>(M103/$C103)</f>
        <v>1316.3558458680409</v>
      </c>
      <c r="P103" s="19"/>
      <c r="Q103" s="126">
        <f>IF($AE103&lt;&gt;0,(M103/$AE103)*100,0)</f>
        <v>45.748632994349741</v>
      </c>
      <c r="R103" s="19"/>
      <c r="S103" s="121">
        <v>4789622</v>
      </c>
      <c r="T103" s="19"/>
      <c r="U103" s="126">
        <f>(S103/$C103)</f>
        <v>287.02714688080539</v>
      </c>
      <c r="V103" s="19"/>
      <c r="W103" s="126">
        <f>IF($AE103&lt;&gt;0,(S103/$AE103)*100,0)</f>
        <v>9.975341882882951</v>
      </c>
      <c r="X103" s="19"/>
      <c r="Y103" s="121">
        <v>0</v>
      </c>
      <c r="Z103" s="19"/>
      <c r="AA103" s="126">
        <f>(Y103/$C103)</f>
        <v>0</v>
      </c>
      <c r="AB103" s="19"/>
      <c r="AC103" s="126">
        <f>IF($AE103&lt;&gt;0,(Y103/$AE103)*100,0)</f>
        <v>0</v>
      </c>
      <c r="AD103" s="19"/>
      <c r="AE103" s="121">
        <f>(G103+M103+S103+Y103)</f>
        <v>48014615</v>
      </c>
      <c r="AF103" s="40"/>
      <c r="AG103" s="19"/>
      <c r="AH103" s="121">
        <v>45000</v>
      </c>
      <c r="AI103" s="19"/>
      <c r="AJ103" s="121">
        <v>0</v>
      </c>
      <c r="AK103" s="19"/>
      <c r="AL103" s="121">
        <f>(AE103+AH103+AJ103)</f>
        <v>48059615</v>
      </c>
      <c r="AM103" s="19"/>
      <c r="AN103" s="121">
        <v>43820563</v>
      </c>
      <c r="AO103" s="19"/>
      <c r="AP103" s="126">
        <f>(AN103/$C103)</f>
        <v>2626.030023371487</v>
      </c>
      <c r="AQ103" s="19"/>
      <c r="AR103" s="126">
        <f>IF($AP$219&lt;&gt;0,(AP103/$AP$219)*100,0)</f>
        <v>79.055810864741076</v>
      </c>
      <c r="AS103" s="19"/>
      <c r="AT103" s="121">
        <v>0</v>
      </c>
      <c r="AU103" s="19"/>
      <c r="AV103" s="121">
        <v>0</v>
      </c>
      <c r="AW103" s="19"/>
      <c r="AX103" s="121"/>
      <c r="AY103" s="19"/>
      <c r="AZ103" s="121">
        <v>0</v>
      </c>
      <c r="BA103" s="19"/>
      <c r="BB103" s="11">
        <v>13</v>
      </c>
    </row>
    <row r="104" spans="1:54" s="119" customFormat="1" ht="8.85" customHeight="1" x14ac:dyDescent="0.25">
      <c r="A104" s="11">
        <v>14</v>
      </c>
      <c r="B104" s="19"/>
      <c r="C104" s="121">
        <v>22473</v>
      </c>
      <c r="D104" s="20" t="s">
        <v>89</v>
      </c>
      <c r="E104" s="11" t="s">
        <v>144</v>
      </c>
      <c r="F104" s="19"/>
      <c r="G104" s="121">
        <f>'Exhibit B'!$BO104</f>
        <v>42552972</v>
      </c>
      <c r="H104" s="19"/>
      <c r="I104" s="126">
        <f>(G104/$C104)</f>
        <v>1893.5154185022027</v>
      </c>
      <c r="J104" s="19"/>
      <c r="K104" s="126">
        <f>IF($AE104&lt;&gt;0,(G104/$AE104)*100,0)</f>
        <v>51.917035319992607</v>
      </c>
      <c r="L104" s="19"/>
      <c r="M104" s="121">
        <v>30380708</v>
      </c>
      <c r="N104" s="19"/>
      <c r="O104" s="126">
        <f>(M104/$C104)</f>
        <v>1351.8759400169092</v>
      </c>
      <c r="P104" s="19"/>
      <c r="Q104" s="126">
        <f>IF($AE104&lt;&gt;0,(M104/$AE104)*100,0)</f>
        <v>37.066184009013099</v>
      </c>
      <c r="R104" s="19"/>
      <c r="S104" s="121">
        <v>7508428</v>
      </c>
      <c r="T104" s="19"/>
      <c r="U104" s="126">
        <f>(S104/$C104)</f>
        <v>334.10884172117653</v>
      </c>
      <c r="V104" s="19"/>
      <c r="W104" s="126">
        <f>IF($AE104&lt;&gt;0,(S104/$AE104)*100,0)</f>
        <v>9.1607073102584113</v>
      </c>
      <c r="X104" s="19"/>
      <c r="Y104" s="121">
        <v>1521301</v>
      </c>
      <c r="Z104" s="19"/>
      <c r="AA104" s="126">
        <f>(Y104/$C104)</f>
        <v>67.694611311351395</v>
      </c>
      <c r="AB104" s="19"/>
      <c r="AC104" s="126">
        <f>IF($AE104&lt;&gt;0,(Y104/$AE104)*100,0)</f>
        <v>1.8560733607358864</v>
      </c>
      <c r="AD104" s="19"/>
      <c r="AE104" s="121">
        <f>(G104+M104+S104+Y104)</f>
        <v>81963409</v>
      </c>
      <c r="AF104" s="40"/>
      <c r="AG104" s="19"/>
      <c r="AH104" s="121">
        <v>0</v>
      </c>
      <c r="AI104" s="19"/>
      <c r="AJ104" s="121">
        <v>0</v>
      </c>
      <c r="AK104" s="19"/>
      <c r="AL104" s="121">
        <f>(AE104+AH104+AJ104)</f>
        <v>81963409</v>
      </c>
      <c r="AM104" s="19"/>
      <c r="AN104" s="121">
        <v>69181077</v>
      </c>
      <c r="AO104" s="19"/>
      <c r="AP104" s="126">
        <f>(AN104/$C104)</f>
        <v>3078.4086236817516</v>
      </c>
      <c r="AQ104" s="19"/>
      <c r="AR104" s="126">
        <f>IF($AP$219&lt;&gt;0,(AP104/$AP$219)*100,0)</f>
        <v>92.674526853170363</v>
      </c>
      <c r="AS104" s="19"/>
      <c r="AT104" s="121">
        <v>34512</v>
      </c>
      <c r="AU104" s="19"/>
      <c r="AV104" s="121">
        <v>1751958</v>
      </c>
      <c r="AW104" s="19"/>
      <c r="AX104" s="121"/>
      <c r="AY104" s="19"/>
      <c r="AZ104" s="121">
        <v>953772</v>
      </c>
      <c r="BA104" s="19"/>
      <c r="BB104" s="11">
        <v>14</v>
      </c>
    </row>
    <row r="105" spans="1:54" s="119" customFormat="1" ht="8.85" customHeight="1" x14ac:dyDescent="0.25">
      <c r="A105" s="11">
        <v>15</v>
      </c>
      <c r="B105" s="19"/>
      <c r="C105" s="121">
        <v>16913</v>
      </c>
      <c r="D105" s="20" t="s">
        <v>89</v>
      </c>
      <c r="E105" s="11" t="s">
        <v>145</v>
      </c>
      <c r="F105" s="19"/>
      <c r="G105" s="121">
        <f>'Exhibit B'!$BO105</f>
        <v>19771892</v>
      </c>
      <c r="H105" s="19"/>
      <c r="I105" s="126">
        <f>(G105/$C105)</f>
        <v>1169.0351800390233</v>
      </c>
      <c r="J105" s="19"/>
      <c r="K105" s="126">
        <f>IF($AE105&lt;&gt;0,(G105/$AE105)*100,0)</f>
        <v>45.878526725072312</v>
      </c>
      <c r="L105" s="19"/>
      <c r="M105" s="121">
        <v>19021901</v>
      </c>
      <c r="N105" s="19"/>
      <c r="O105" s="126">
        <f>(M105/$C105)</f>
        <v>1124.6911251699876</v>
      </c>
      <c r="P105" s="19"/>
      <c r="Q105" s="126">
        <f>IF($AE105&lt;&gt;0,(M105/$AE105)*100,0)</f>
        <v>44.138254112969037</v>
      </c>
      <c r="R105" s="19"/>
      <c r="S105" s="121">
        <v>4302386</v>
      </c>
      <c r="T105" s="19"/>
      <c r="U105" s="126">
        <f>(S105/$C105)</f>
        <v>254.38337373617927</v>
      </c>
      <c r="V105" s="19"/>
      <c r="W105" s="126">
        <f>IF($AE105&lt;&gt;0,(S105/$AE105)*100,0)</f>
        <v>9.983219161958651</v>
      </c>
      <c r="X105" s="19"/>
      <c r="Y105" s="121">
        <v>0</v>
      </c>
      <c r="Z105" s="19"/>
      <c r="AA105" s="126">
        <f>(Y105/$C105)</f>
        <v>0</v>
      </c>
      <c r="AB105" s="19"/>
      <c r="AC105" s="126">
        <f>IF($AE105&lt;&gt;0,(Y105/$AE105)*100,0)</f>
        <v>0</v>
      </c>
      <c r="AD105" s="19"/>
      <c r="AE105" s="121">
        <f>(G105+M105+S105+Y105)</f>
        <v>43096179</v>
      </c>
      <c r="AF105" s="40"/>
      <c r="AG105" s="19"/>
      <c r="AH105" s="121">
        <v>0</v>
      </c>
      <c r="AI105" s="19"/>
      <c r="AJ105" s="121">
        <v>75000</v>
      </c>
      <c r="AK105" s="19"/>
      <c r="AL105" s="121">
        <f>(AE105+AH105+AJ105)</f>
        <v>43171179</v>
      </c>
      <c r="AM105" s="19"/>
      <c r="AN105" s="121">
        <v>38032376</v>
      </c>
      <c r="AO105" s="19"/>
      <c r="AP105" s="126">
        <f>(AN105/$C105)</f>
        <v>2248.706675338497</v>
      </c>
      <c r="AQ105" s="19"/>
      <c r="AR105" s="126">
        <f>IF($AP$219&lt;&gt;0,(AP105/$AP$219)*100,0)</f>
        <v>67.696609724058959</v>
      </c>
      <c r="AS105" s="19"/>
      <c r="AT105" s="121">
        <v>0</v>
      </c>
      <c r="AU105" s="19"/>
      <c r="AV105" s="121">
        <v>0</v>
      </c>
      <c r="AW105" s="19"/>
      <c r="AX105" s="121"/>
      <c r="AY105" s="19"/>
      <c r="AZ105" s="121">
        <v>0</v>
      </c>
      <c r="BA105" s="19"/>
      <c r="BB105" s="11">
        <v>15</v>
      </c>
    </row>
    <row r="106" spans="1:54" s="119" customFormat="1" ht="8.85" customHeight="1" x14ac:dyDescent="0.25">
      <c r="A106" s="127"/>
      <c r="B106" s="19"/>
      <c r="C106" s="127"/>
      <c r="D106" s="20"/>
      <c r="E106" s="11"/>
      <c r="F106" s="19"/>
      <c r="G106" s="19"/>
      <c r="H106" s="19"/>
      <c r="I106" s="52"/>
      <c r="J106" s="19"/>
      <c r="K106" s="52"/>
      <c r="L106" s="19"/>
      <c r="M106" s="19"/>
      <c r="N106" s="19"/>
      <c r="O106" s="52"/>
      <c r="P106" s="19"/>
      <c r="Q106" s="52"/>
      <c r="R106" s="19"/>
      <c r="S106" s="19"/>
      <c r="T106" s="19"/>
      <c r="U106" s="52"/>
      <c r="V106" s="19"/>
      <c r="W106" s="52"/>
      <c r="X106" s="19"/>
      <c r="Y106" s="19"/>
      <c r="Z106" s="19"/>
      <c r="AA106" s="52"/>
      <c r="AB106" s="19"/>
      <c r="AC106" s="52"/>
      <c r="AD106" s="19"/>
      <c r="AE106" s="19"/>
      <c r="AF106" s="40"/>
      <c r="AG106" s="19"/>
      <c r="AH106" s="19"/>
      <c r="AI106" s="19"/>
      <c r="AJ106" s="19"/>
      <c r="AK106" s="19"/>
      <c r="AL106" s="19"/>
      <c r="AM106" s="19"/>
      <c r="AN106" s="19"/>
      <c r="AO106" s="19"/>
      <c r="AP106" s="52"/>
      <c r="AQ106" s="19"/>
      <c r="AR106" s="52"/>
      <c r="AS106" s="19"/>
      <c r="AT106" s="19"/>
      <c r="AU106" s="19"/>
      <c r="AV106" s="19"/>
      <c r="AW106" s="19"/>
      <c r="AX106" s="19"/>
      <c r="AY106" s="19"/>
      <c r="AZ106" s="19"/>
      <c r="BA106" s="19"/>
      <c r="BB106" s="127"/>
    </row>
    <row r="107" spans="1:54" s="119" customFormat="1" ht="8.85" customHeight="1" x14ac:dyDescent="0.25">
      <c r="A107" s="11">
        <v>16</v>
      </c>
      <c r="B107" s="19"/>
      <c r="C107" s="121">
        <v>55562</v>
      </c>
      <c r="D107" s="20"/>
      <c r="E107" s="11" t="s">
        <v>146</v>
      </c>
      <c r="F107" s="19"/>
      <c r="G107" s="121">
        <f>'Exhibit B'!$BO107</f>
        <v>66658982</v>
      </c>
      <c r="H107" s="19"/>
      <c r="I107" s="126">
        <f>(G107/$C107)</f>
        <v>1199.7225081890501</v>
      </c>
      <c r="J107" s="19"/>
      <c r="K107" s="126">
        <f>IF($AE107&lt;&gt;0,(G107/$AE107)*100,0)</f>
        <v>46.581920099731832</v>
      </c>
      <c r="L107" s="19"/>
      <c r="M107" s="121">
        <v>66091163</v>
      </c>
      <c r="N107" s="19"/>
      <c r="O107" s="126">
        <f>(M107/$C107)</f>
        <v>1189.5029516576078</v>
      </c>
      <c r="P107" s="19"/>
      <c r="Q107" s="126">
        <f>IF($AE107&lt;&gt;0,(M107/$AE107)*100,0)</f>
        <v>46.185122871578699</v>
      </c>
      <c r="R107" s="19"/>
      <c r="S107" s="121">
        <v>10312287</v>
      </c>
      <c r="T107" s="19"/>
      <c r="U107" s="126">
        <f>(S107/$C107)</f>
        <v>185.59963644217271</v>
      </c>
      <c r="V107" s="19"/>
      <c r="W107" s="126">
        <f>IF($AE107&lt;&gt;0,(S107/$AE107)*100,0)</f>
        <v>7.206322608999689</v>
      </c>
      <c r="X107" s="19"/>
      <c r="Y107" s="121">
        <v>38114</v>
      </c>
      <c r="Z107" s="19"/>
      <c r="AA107" s="126">
        <f>(Y107/$C107)</f>
        <v>0.68597242719844498</v>
      </c>
      <c r="AB107" s="19"/>
      <c r="AC107" s="126">
        <f>IF($AE107&lt;&gt;0,(Y107/$AE107)*100,0)</f>
        <v>2.6634419689775327E-2</v>
      </c>
      <c r="AD107" s="19"/>
      <c r="AE107" s="121">
        <f>(G107+M107+S107+Y107)</f>
        <v>143100546</v>
      </c>
      <c r="AF107" s="40"/>
      <c r="AG107" s="19"/>
      <c r="AH107" s="121">
        <v>93690</v>
      </c>
      <c r="AI107" s="19"/>
      <c r="AJ107" s="121">
        <v>45077</v>
      </c>
      <c r="AK107" s="19"/>
      <c r="AL107" s="121">
        <f>(AE107+AH107+AJ107)</f>
        <v>143239313</v>
      </c>
      <c r="AM107" s="19"/>
      <c r="AN107" s="121">
        <v>133788965</v>
      </c>
      <c r="AO107" s="19"/>
      <c r="AP107" s="126">
        <f>(AN107/$C107)</f>
        <v>2407.9220510420791</v>
      </c>
      <c r="AQ107" s="19"/>
      <c r="AR107" s="126">
        <f>IF($AP$219&lt;&gt;0,(AP107/$AP$219)*100,0)</f>
        <v>72.489738712059292</v>
      </c>
      <c r="AS107" s="19"/>
      <c r="AT107" s="121">
        <v>1744698</v>
      </c>
      <c r="AU107" s="19"/>
      <c r="AV107" s="121">
        <v>0</v>
      </c>
      <c r="AW107" s="19"/>
      <c r="AX107" s="121"/>
      <c r="AY107" s="19"/>
      <c r="AZ107" s="121">
        <v>0</v>
      </c>
      <c r="BA107" s="19"/>
      <c r="BB107" s="11">
        <v>16</v>
      </c>
    </row>
    <row r="108" spans="1:54" s="119" customFormat="1" ht="8.85" customHeight="1" x14ac:dyDescent="0.25">
      <c r="A108" s="11">
        <v>17</v>
      </c>
      <c r="B108" s="19"/>
      <c r="C108" s="121">
        <v>29704</v>
      </c>
      <c r="D108" s="20"/>
      <c r="E108" s="11" t="s">
        <v>147</v>
      </c>
      <c r="F108" s="19"/>
      <c r="G108" s="121">
        <f>'Exhibit B'!$BO108</f>
        <v>47613722</v>
      </c>
      <c r="H108" s="19"/>
      <c r="I108" s="126">
        <f>(G108/$C108)</f>
        <v>1602.9397387557231</v>
      </c>
      <c r="J108" s="19"/>
      <c r="K108" s="126">
        <f>IF($AE108&lt;&gt;0,(G108/$AE108)*100,0)</f>
        <v>53.969221132903463</v>
      </c>
      <c r="L108" s="19"/>
      <c r="M108" s="121">
        <v>35255741</v>
      </c>
      <c r="N108" s="19"/>
      <c r="O108" s="126">
        <f>(M108/$C108)</f>
        <v>1186.9021343926745</v>
      </c>
      <c r="P108" s="19"/>
      <c r="Q108" s="126">
        <f>IF($AE108&lt;&gt;0,(M108/$AE108)*100,0)</f>
        <v>39.961691762584138</v>
      </c>
      <c r="R108" s="19"/>
      <c r="S108" s="121">
        <v>5280811</v>
      </c>
      <c r="T108" s="19"/>
      <c r="U108" s="126">
        <f>(S108/$C108)</f>
        <v>177.78114058712632</v>
      </c>
      <c r="V108" s="19"/>
      <c r="W108" s="126">
        <f>IF($AE108&lt;&gt;0,(S108/$AE108)*100,0)</f>
        <v>5.9856958172702628</v>
      </c>
      <c r="X108" s="19"/>
      <c r="Y108" s="121">
        <v>73571</v>
      </c>
      <c r="Z108" s="19"/>
      <c r="AA108" s="126">
        <f>(Y108/$C108)</f>
        <v>2.4768044707783465</v>
      </c>
      <c r="AB108" s="19"/>
      <c r="AC108" s="126">
        <f>IF($AE108&lt;&gt;0,(Y108/$AE108)*100,0)</f>
        <v>8.3391287242128243E-2</v>
      </c>
      <c r="AD108" s="19"/>
      <c r="AE108" s="121">
        <f>(G108+M108+S108+Y108)</f>
        <v>88223845</v>
      </c>
      <c r="AF108" s="40"/>
      <c r="AG108" s="19"/>
      <c r="AH108" s="121">
        <v>2536209</v>
      </c>
      <c r="AI108" s="19"/>
      <c r="AJ108" s="121">
        <v>0</v>
      </c>
      <c r="AK108" s="19"/>
      <c r="AL108" s="121">
        <f>(AE108+AH108+AJ108)</f>
        <v>90760054</v>
      </c>
      <c r="AM108" s="19"/>
      <c r="AN108" s="121">
        <v>76468311</v>
      </c>
      <c r="AO108" s="19"/>
      <c r="AP108" s="126">
        <f>(AN108/$C108)</f>
        <v>2574.3438930783732</v>
      </c>
      <c r="AQ108" s="19"/>
      <c r="AR108" s="126">
        <f>IF($AP$219&lt;&gt;0,(AP108/$AP$219)*100,0)</f>
        <v>77.499816110523938</v>
      </c>
      <c r="AS108" s="19"/>
      <c r="AT108" s="121">
        <v>274613</v>
      </c>
      <c r="AU108" s="19"/>
      <c r="AV108" s="121">
        <v>0</v>
      </c>
      <c r="AW108" s="19"/>
      <c r="AX108" s="121"/>
      <c r="AY108" s="19"/>
      <c r="AZ108" s="121">
        <v>1662748</v>
      </c>
      <c r="BA108" s="19"/>
      <c r="BB108" s="11">
        <v>17</v>
      </c>
    </row>
    <row r="109" spans="1:54" s="119" customFormat="1" ht="8.85" customHeight="1" x14ac:dyDescent="0.25">
      <c r="A109" s="11">
        <v>18</v>
      </c>
      <c r="B109" s="19"/>
      <c r="C109" s="121">
        <v>29074</v>
      </c>
      <c r="D109" s="20" t="s">
        <v>89</v>
      </c>
      <c r="E109" s="11" t="s">
        <v>148</v>
      </c>
      <c r="F109" s="19"/>
      <c r="G109" s="121">
        <f>'Exhibit B'!$BO109</f>
        <v>40706853</v>
      </c>
      <c r="H109" s="19"/>
      <c r="I109" s="126">
        <f>(G109/$C109)</f>
        <v>1400.1118869092661</v>
      </c>
      <c r="J109" s="19"/>
      <c r="K109" s="126">
        <f>IF($AE109&lt;&gt;0,(G109/$AE109)*100,0)</f>
        <v>47.230539643844452</v>
      </c>
      <c r="L109" s="19"/>
      <c r="M109" s="121">
        <v>38766206</v>
      </c>
      <c r="N109" s="19"/>
      <c r="O109" s="126">
        <f>(M109/$C109)</f>
        <v>1333.3633486964297</v>
      </c>
      <c r="P109" s="19"/>
      <c r="Q109" s="126">
        <f>IF($AE109&lt;&gt;0,(M109/$AE109)*100,0)</f>
        <v>44.978884251367717</v>
      </c>
      <c r="R109" s="19"/>
      <c r="S109" s="121">
        <v>6694741</v>
      </c>
      <c r="T109" s="19"/>
      <c r="U109" s="126">
        <f>(S109/$C109)</f>
        <v>230.26556373392035</v>
      </c>
      <c r="V109" s="19"/>
      <c r="W109" s="126">
        <f>IF($AE109&lt;&gt;0,(S109/$AE109)*100,0)</f>
        <v>7.7676412422687369</v>
      </c>
      <c r="X109" s="19"/>
      <c r="Y109" s="121">
        <v>19767</v>
      </c>
      <c r="Z109" s="19"/>
      <c r="AA109" s="126">
        <f>(Y109/$C109)</f>
        <v>0.67988580862626402</v>
      </c>
      <c r="AB109" s="19"/>
      <c r="AC109" s="126">
        <f>IF($AE109&lt;&gt;0,(Y109/$AE109)*100,0)</f>
        <v>2.2934862519091645E-2</v>
      </c>
      <c r="AD109" s="19"/>
      <c r="AE109" s="121">
        <f>(G109+M109+S109+Y109)</f>
        <v>86187567</v>
      </c>
      <c r="AF109" s="40"/>
      <c r="AG109" s="19"/>
      <c r="AH109" s="121">
        <v>0</v>
      </c>
      <c r="AI109" s="19"/>
      <c r="AJ109" s="121">
        <v>0</v>
      </c>
      <c r="AK109" s="19"/>
      <c r="AL109" s="121">
        <f>(AE109+AH109+AJ109)</f>
        <v>86187567</v>
      </c>
      <c r="AM109" s="19"/>
      <c r="AN109" s="121">
        <v>80119893</v>
      </c>
      <c r="AO109" s="19"/>
      <c r="AP109" s="126">
        <f>(AN109/$C109)</f>
        <v>2755.7230859186902</v>
      </c>
      <c r="AQ109" s="19"/>
      <c r="AR109" s="126">
        <f>IF($AP$219&lt;&gt;0,(AP109/$AP$219)*100,0)</f>
        <v>82.960179867360949</v>
      </c>
      <c r="AS109" s="19"/>
      <c r="AT109" s="121">
        <v>0</v>
      </c>
      <c r="AU109" s="19"/>
      <c r="AV109" s="121">
        <v>4657034</v>
      </c>
      <c r="AW109" s="19"/>
      <c r="AX109" s="121"/>
      <c r="AY109" s="19"/>
      <c r="AZ109" s="121">
        <v>1036533</v>
      </c>
      <c r="BA109" s="19"/>
      <c r="BB109" s="11">
        <v>18</v>
      </c>
    </row>
    <row r="110" spans="1:54" s="119" customFormat="1" ht="8.85" customHeight="1" x14ac:dyDescent="0.25">
      <c r="A110" s="11">
        <v>19</v>
      </c>
      <c r="B110" s="19"/>
      <c r="C110" s="121">
        <v>7253</v>
      </c>
      <c r="D110" s="20"/>
      <c r="E110" s="11" t="s">
        <v>149</v>
      </c>
      <c r="F110" s="19"/>
      <c r="G110" s="121">
        <f>'Exhibit B'!$BO110</f>
        <v>14539656</v>
      </c>
      <c r="H110" s="19"/>
      <c r="I110" s="126">
        <f>(G110/$C110)</f>
        <v>2004.640286777885</v>
      </c>
      <c r="J110" s="19"/>
      <c r="K110" s="126">
        <f>IF($AE110&lt;&gt;0,(G110/$AE110)*100,0)</f>
        <v>63.83410957564152</v>
      </c>
      <c r="L110" s="19"/>
      <c r="M110" s="121">
        <v>6489996</v>
      </c>
      <c r="N110" s="19"/>
      <c r="O110" s="126">
        <f>(M110/$C110)</f>
        <v>894.80159933820494</v>
      </c>
      <c r="P110" s="19"/>
      <c r="Q110" s="126">
        <f>IF($AE110&lt;&gt;0,(M110/$AE110)*100,0)</f>
        <v>28.493323075145327</v>
      </c>
      <c r="R110" s="19"/>
      <c r="S110" s="121">
        <v>1681842</v>
      </c>
      <c r="T110" s="19"/>
      <c r="U110" s="126">
        <f>(S110/$C110)</f>
        <v>231.88225561836481</v>
      </c>
      <c r="V110" s="19"/>
      <c r="W110" s="126">
        <f>IF($AE110&lt;&gt;0,(S110/$AE110)*100,0)</f>
        <v>7.3838670266281463</v>
      </c>
      <c r="X110" s="19"/>
      <c r="Y110" s="121">
        <v>65758</v>
      </c>
      <c r="Z110" s="19"/>
      <c r="AA110" s="126">
        <f>(Y110/$C110)</f>
        <v>9.0663173859092794</v>
      </c>
      <c r="AB110" s="19"/>
      <c r="AC110" s="126">
        <f>IF($AE110&lt;&gt;0,(Y110/$AE110)*100,0)</f>
        <v>0.28870032258500716</v>
      </c>
      <c r="AD110" s="19"/>
      <c r="AE110" s="121">
        <f>(G110+M110+S110+Y110)</f>
        <v>22777252</v>
      </c>
      <c r="AF110" s="40"/>
      <c r="AG110" s="19"/>
      <c r="AH110" s="121">
        <v>23926</v>
      </c>
      <c r="AI110" s="19"/>
      <c r="AJ110" s="121">
        <v>0</v>
      </c>
      <c r="AK110" s="19"/>
      <c r="AL110" s="121">
        <f>(AE110+AH110+AJ110)</f>
        <v>22801178</v>
      </c>
      <c r="AM110" s="19"/>
      <c r="AN110" s="121">
        <v>18982463</v>
      </c>
      <c r="AO110" s="19"/>
      <c r="AP110" s="126">
        <f>(AN110/$C110)</f>
        <v>2617.1877843650905</v>
      </c>
      <c r="AQ110" s="19"/>
      <c r="AR110" s="126">
        <f>IF($AP$219&lt;&gt;0,(AP110/$AP$219)*100,0)</f>
        <v>78.789618030581082</v>
      </c>
      <c r="AS110" s="19"/>
      <c r="AT110" s="121">
        <v>0</v>
      </c>
      <c r="AU110" s="19"/>
      <c r="AV110" s="121">
        <v>0</v>
      </c>
      <c r="AW110" s="19"/>
      <c r="AX110" s="121"/>
      <c r="AY110" s="19"/>
      <c r="AZ110" s="121">
        <v>763736</v>
      </c>
      <c r="BA110" s="19"/>
      <c r="BB110" s="11">
        <v>19</v>
      </c>
    </row>
    <row r="111" spans="1:54" s="119" customFormat="1" ht="8.85" customHeight="1" x14ac:dyDescent="0.25">
      <c r="A111" s="11">
        <v>20</v>
      </c>
      <c r="B111" s="19"/>
      <c r="C111" s="121">
        <v>12316</v>
      </c>
      <c r="D111" s="20"/>
      <c r="E111" s="11" t="s">
        <v>150</v>
      </c>
      <c r="F111" s="19"/>
      <c r="G111" s="121">
        <f>'Exhibit B'!$BO111</f>
        <v>14886426</v>
      </c>
      <c r="H111" s="19"/>
      <c r="I111" s="126">
        <f>(G111/$C111)</f>
        <v>1208.7062357908412</v>
      </c>
      <c r="J111" s="19"/>
      <c r="K111" s="126">
        <f>IF($AE111&lt;&gt;0,(G111/$AE111)*100,0)</f>
        <v>38.006743999811682</v>
      </c>
      <c r="L111" s="19"/>
      <c r="M111" s="121">
        <v>18759431</v>
      </c>
      <c r="N111" s="19"/>
      <c r="O111" s="126">
        <f>(M111/$C111)</f>
        <v>1523.1756252029879</v>
      </c>
      <c r="P111" s="19"/>
      <c r="Q111" s="126">
        <f>IF($AE111&lt;&gt;0,(M111/$AE111)*100,0)</f>
        <v>47.894967643619182</v>
      </c>
      <c r="R111" s="19"/>
      <c r="S111" s="121">
        <v>5446925</v>
      </c>
      <c r="T111" s="19"/>
      <c r="U111" s="126">
        <f>(S111/$C111)</f>
        <v>442.26412796362456</v>
      </c>
      <c r="V111" s="19"/>
      <c r="W111" s="126">
        <f>IF($AE111&lt;&gt;0,(S111/$AE111)*100,0)</f>
        <v>13.906620975456047</v>
      </c>
      <c r="X111" s="19"/>
      <c r="Y111" s="121">
        <v>75072</v>
      </c>
      <c r="Z111" s="19"/>
      <c r="AA111" s="126">
        <f>(Y111/$C111)</f>
        <v>6.0954855472556027</v>
      </c>
      <c r="AB111" s="19"/>
      <c r="AC111" s="126">
        <f>IF($AE111&lt;&gt;0,(Y111/$AE111)*100,0)</f>
        <v>0.19166738111309342</v>
      </c>
      <c r="AD111" s="19"/>
      <c r="AE111" s="121">
        <f>(G111+M111+S111+Y111)</f>
        <v>39167854</v>
      </c>
      <c r="AF111" s="40"/>
      <c r="AG111" s="19"/>
      <c r="AH111" s="121">
        <v>0</v>
      </c>
      <c r="AI111" s="19"/>
      <c r="AJ111" s="121">
        <v>0</v>
      </c>
      <c r="AK111" s="19"/>
      <c r="AL111" s="121">
        <f>(AE111+AH111+AJ111)</f>
        <v>39167854</v>
      </c>
      <c r="AM111" s="19"/>
      <c r="AN111" s="121">
        <v>37022320</v>
      </c>
      <c r="AO111" s="19"/>
      <c r="AP111" s="126">
        <f>(AN111/$C111)</f>
        <v>3006.0344267619357</v>
      </c>
      <c r="AQ111" s="19"/>
      <c r="AR111" s="126">
        <f>IF($AP$219&lt;&gt;0,(AP111/$AP$219)*100,0)</f>
        <v>90.495724336725914</v>
      </c>
      <c r="AS111" s="19"/>
      <c r="AT111" s="121">
        <v>0</v>
      </c>
      <c r="AU111" s="19"/>
      <c r="AV111" s="121">
        <v>0</v>
      </c>
      <c r="AW111" s="19"/>
      <c r="AX111" s="121"/>
      <c r="AY111" s="19"/>
      <c r="AZ111" s="121">
        <v>0</v>
      </c>
      <c r="BA111" s="19"/>
      <c r="BB111" s="11">
        <v>20</v>
      </c>
    </row>
    <row r="112" spans="1:54" s="119" customFormat="1" ht="8.85" customHeight="1" x14ac:dyDescent="0.25">
      <c r="A112" s="127"/>
      <c r="B112" s="19"/>
      <c r="C112" s="127"/>
      <c r="D112" s="20"/>
      <c r="E112" s="11"/>
      <c r="F112" s="19"/>
      <c r="G112" s="40"/>
      <c r="H112" s="19"/>
      <c r="I112" s="52"/>
      <c r="J112" s="19"/>
      <c r="K112" s="52"/>
      <c r="L112" s="19"/>
      <c r="M112" s="19"/>
      <c r="N112" s="19"/>
      <c r="O112" s="52"/>
      <c r="P112" s="19"/>
      <c r="Q112" s="52"/>
      <c r="R112" s="19"/>
      <c r="S112" s="40"/>
      <c r="T112" s="19"/>
      <c r="U112" s="52"/>
      <c r="V112" s="19"/>
      <c r="W112" s="52"/>
      <c r="X112" s="19"/>
      <c r="Y112" s="19"/>
      <c r="Z112" s="19"/>
      <c r="AA112" s="52"/>
      <c r="AB112" s="19"/>
      <c r="AC112" s="52"/>
      <c r="AD112" s="19"/>
      <c r="AE112" s="40"/>
      <c r="AF112" s="40"/>
      <c r="AG112" s="19"/>
      <c r="AH112" s="40"/>
      <c r="AI112" s="19"/>
      <c r="AJ112" s="40"/>
      <c r="AK112" s="19"/>
      <c r="AL112" s="40"/>
      <c r="AM112" s="19"/>
      <c r="AN112" s="40"/>
      <c r="AO112" s="19"/>
      <c r="AP112" s="52"/>
      <c r="AQ112" s="19"/>
      <c r="AR112" s="52"/>
      <c r="AS112" s="19"/>
      <c r="AT112" s="19"/>
      <c r="AU112" s="19"/>
      <c r="AV112" s="19"/>
      <c r="AW112" s="19"/>
      <c r="AX112" s="19"/>
      <c r="AY112" s="19"/>
      <c r="AZ112" s="19"/>
      <c r="BA112" s="19"/>
      <c r="BB112" s="127"/>
    </row>
    <row r="113" spans="1:54" s="119" customFormat="1" ht="8.85" customHeight="1" x14ac:dyDescent="0.25">
      <c r="A113" s="11">
        <v>21</v>
      </c>
      <c r="B113" s="19"/>
      <c r="C113" s="121">
        <v>333963</v>
      </c>
      <c r="D113" s="20"/>
      <c r="E113" s="11" t="s">
        <v>151</v>
      </c>
      <c r="F113" s="19"/>
      <c r="G113" s="121">
        <f>'Exhibit B'!$BO113</f>
        <v>607385670</v>
      </c>
      <c r="H113" s="19"/>
      <c r="I113" s="126">
        <f>(G113/$C113)</f>
        <v>1818.7214451900361</v>
      </c>
      <c r="J113" s="19"/>
      <c r="K113" s="126">
        <f>IF($AE113&lt;&gt;0,(G113/$AE113)*100,0)</f>
        <v>55.922098594077816</v>
      </c>
      <c r="L113" s="19"/>
      <c r="M113" s="121">
        <v>427947967</v>
      </c>
      <c r="N113" s="19"/>
      <c r="O113" s="126">
        <f>(M113/$C113)</f>
        <v>1281.4232924006551</v>
      </c>
      <c r="P113" s="19"/>
      <c r="Q113" s="126">
        <f>IF($AE113&lt;&gt;0,(M113/$AE113)*100,0)</f>
        <v>39.401239748888308</v>
      </c>
      <c r="R113" s="19"/>
      <c r="S113" s="121">
        <v>47697429</v>
      </c>
      <c r="T113" s="19"/>
      <c r="U113" s="126">
        <f>(S113/$C113)</f>
        <v>142.82249530636628</v>
      </c>
      <c r="V113" s="19"/>
      <c r="W113" s="126">
        <f>IF($AE113&lt;&gt;0,(S113/$AE113)*100,0)</f>
        <v>4.3915101375737535</v>
      </c>
      <c r="X113" s="19"/>
      <c r="Y113" s="121">
        <v>3097111</v>
      </c>
      <c r="Z113" s="19"/>
      <c r="AA113" s="126">
        <f>(Y113/$C113)</f>
        <v>9.2738147639109716</v>
      </c>
      <c r="AB113" s="19"/>
      <c r="AC113" s="126">
        <f>IF($AE113&lt;&gt;0,(Y113/$AE113)*100,0)</f>
        <v>0.28515151946011985</v>
      </c>
      <c r="AD113" s="19"/>
      <c r="AE113" s="121">
        <f>(G113+M113+S113+Y113)</f>
        <v>1086128177</v>
      </c>
      <c r="AF113" s="40"/>
      <c r="AG113" s="19"/>
      <c r="AH113" s="121">
        <v>3644369</v>
      </c>
      <c r="AI113" s="19"/>
      <c r="AJ113" s="121">
        <v>5848106</v>
      </c>
      <c r="AK113" s="19"/>
      <c r="AL113" s="121">
        <f>(AE113+AH113+AJ113)</f>
        <v>1095620652</v>
      </c>
      <c r="AM113" s="19"/>
      <c r="AN113" s="121">
        <v>956633591</v>
      </c>
      <c r="AO113" s="19"/>
      <c r="AP113" s="126">
        <f>(AN113/$C113)</f>
        <v>2864.4897518587391</v>
      </c>
      <c r="AQ113" s="19"/>
      <c r="AR113" s="126">
        <f>IF($AP$219&lt;&gt;0,(AP113/$AP$219)*100,0)</f>
        <v>86.234566258383779</v>
      </c>
      <c r="AS113" s="19"/>
      <c r="AT113" s="121">
        <v>32712333</v>
      </c>
      <c r="AU113" s="19"/>
      <c r="AV113" s="121">
        <v>65203392</v>
      </c>
      <c r="AW113" s="19"/>
      <c r="AX113" s="121"/>
      <c r="AY113" s="19"/>
      <c r="AZ113" s="121">
        <v>0</v>
      </c>
      <c r="BA113" s="19"/>
      <c r="BB113" s="11">
        <v>21</v>
      </c>
    </row>
    <row r="114" spans="1:54" s="119" customFormat="1" ht="8.85" customHeight="1" x14ac:dyDescent="0.25">
      <c r="A114" s="11">
        <v>22</v>
      </c>
      <c r="B114" s="19"/>
      <c r="C114" s="121">
        <v>14240</v>
      </c>
      <c r="D114" s="20"/>
      <c r="E114" s="11" t="s">
        <v>152</v>
      </c>
      <c r="F114" s="19"/>
      <c r="G114" s="121">
        <f>'Exhibit B'!$BO114</f>
        <v>25327564</v>
      </c>
      <c r="H114" s="19"/>
      <c r="I114" s="126">
        <f>(G114/$C114)</f>
        <v>1778.6210674157303</v>
      </c>
      <c r="J114" s="19"/>
      <c r="K114" s="126">
        <f>IF($AE114&lt;&gt;0,(G114/$AE114)*100,0)</f>
        <v>59.482803060739755</v>
      </c>
      <c r="L114" s="19"/>
      <c r="M114" s="121">
        <v>15003750</v>
      </c>
      <c r="N114" s="19"/>
      <c r="O114" s="126">
        <f>(M114/$C114)</f>
        <v>1053.6341292134832</v>
      </c>
      <c r="P114" s="19"/>
      <c r="Q114" s="126">
        <f>IF($AE114&lt;&gt;0,(M114/$AE114)*100,0)</f>
        <v>35.236910522566404</v>
      </c>
      <c r="R114" s="19"/>
      <c r="S114" s="121">
        <v>1998181</v>
      </c>
      <c r="T114" s="19"/>
      <c r="U114" s="126">
        <f>(S114/$C114)</f>
        <v>140.32169943820224</v>
      </c>
      <c r="V114" s="19"/>
      <c r="W114" s="126">
        <f>IF($AE114&lt;&gt;0,(S114/$AE114)*100,0)</f>
        <v>4.692808471541599</v>
      </c>
      <c r="X114" s="19"/>
      <c r="Y114" s="121">
        <v>250146</v>
      </c>
      <c r="Z114" s="19"/>
      <c r="AA114" s="126">
        <f>(Y114/$C114)</f>
        <v>17.566432584269663</v>
      </c>
      <c r="AB114" s="19"/>
      <c r="AC114" s="126">
        <f>IF($AE114&lt;&gt;0,(Y114/$AE114)*100,0)</f>
        <v>0.58747794515223839</v>
      </c>
      <c r="AD114" s="19"/>
      <c r="AE114" s="121">
        <f>(G114+M114+S114+Y114)</f>
        <v>42579641</v>
      </c>
      <c r="AF114" s="40"/>
      <c r="AG114" s="19"/>
      <c r="AH114" s="121">
        <v>0</v>
      </c>
      <c r="AI114" s="19"/>
      <c r="AJ114" s="121">
        <v>0</v>
      </c>
      <c r="AK114" s="19"/>
      <c r="AL114" s="121">
        <f>(AE114+AH114+AJ114)</f>
        <v>42579641</v>
      </c>
      <c r="AM114" s="19"/>
      <c r="AN114" s="121">
        <v>37548610</v>
      </c>
      <c r="AO114" s="19"/>
      <c r="AP114" s="126">
        <f>(AN114/$C114)</f>
        <v>2636.8405898876404</v>
      </c>
      <c r="AQ114" s="19"/>
      <c r="AR114" s="126">
        <f>IF($AP$219&lt;&gt;0,(AP114/$AP$219)*100,0)</f>
        <v>79.381259581715184</v>
      </c>
      <c r="AS114" s="19"/>
      <c r="AT114" s="121">
        <v>4614592</v>
      </c>
      <c r="AU114" s="19"/>
      <c r="AV114" s="121">
        <v>3885210</v>
      </c>
      <c r="AW114" s="19"/>
      <c r="AX114" s="121"/>
      <c r="AY114" s="19"/>
      <c r="AZ114" s="121">
        <v>207000</v>
      </c>
      <c r="BA114" s="19"/>
      <c r="BB114" s="11">
        <v>22</v>
      </c>
    </row>
    <row r="115" spans="1:54" s="119" customFormat="1" ht="8.85" customHeight="1" x14ac:dyDescent="0.25">
      <c r="A115" s="11">
        <v>23</v>
      </c>
      <c r="B115" s="19"/>
      <c r="C115" s="121">
        <v>5216</v>
      </c>
      <c r="D115" s="20"/>
      <c r="E115" s="11" t="s">
        <v>153</v>
      </c>
      <c r="F115" s="19"/>
      <c r="G115" s="121">
        <f>'Exhibit B'!$BO115</f>
        <v>5333832</v>
      </c>
      <c r="H115" s="19"/>
      <c r="I115" s="126">
        <f>(G115/$C115)</f>
        <v>1022.5904907975461</v>
      </c>
      <c r="J115" s="19"/>
      <c r="K115" s="126">
        <f>IF($AE115&lt;&gt;0,(G115/$AE115)*100,0)</f>
        <v>40.478139750056691</v>
      </c>
      <c r="L115" s="19"/>
      <c r="M115" s="121">
        <v>6538549</v>
      </c>
      <c r="N115" s="19"/>
      <c r="O115" s="126">
        <f>(M115/$C115)</f>
        <v>1253.5561733128834</v>
      </c>
      <c r="P115" s="19"/>
      <c r="Q115" s="126">
        <f>IF($AE115&lt;&gt;0,(M115/$AE115)*100,0)</f>
        <v>49.620666752269926</v>
      </c>
      <c r="R115" s="19"/>
      <c r="S115" s="121">
        <v>1121382</v>
      </c>
      <c r="T115" s="19"/>
      <c r="U115" s="126">
        <f>(S115/$C115)</f>
        <v>214.98888036809817</v>
      </c>
      <c r="V115" s="19"/>
      <c r="W115" s="126">
        <f>IF($AE115&lt;&gt;0,(S115/$AE115)*100,0)</f>
        <v>8.5101025508861294</v>
      </c>
      <c r="X115" s="19"/>
      <c r="Y115" s="121">
        <v>183305</v>
      </c>
      <c r="Z115" s="19"/>
      <c r="AA115" s="126">
        <f>(Y115/$C115)</f>
        <v>35.14282975460123</v>
      </c>
      <c r="AB115" s="19"/>
      <c r="AC115" s="126">
        <f>IF($AE115&lt;&gt;0,(Y115/$AE115)*100,0)</f>
        <v>1.3910909467872519</v>
      </c>
      <c r="AD115" s="19"/>
      <c r="AE115" s="121">
        <f>(G115+M115+S115+Y115)</f>
        <v>13177068</v>
      </c>
      <c r="AF115" s="40"/>
      <c r="AG115" s="19"/>
      <c r="AH115" s="121">
        <v>0</v>
      </c>
      <c r="AI115" s="19"/>
      <c r="AJ115" s="121">
        <v>0</v>
      </c>
      <c r="AK115" s="19"/>
      <c r="AL115" s="121">
        <f>(AE115+AH115+AJ115)</f>
        <v>13177068</v>
      </c>
      <c r="AM115" s="19"/>
      <c r="AN115" s="121">
        <v>12095856</v>
      </c>
      <c r="AO115" s="19"/>
      <c r="AP115" s="126">
        <f>(AN115/$C115)</f>
        <v>2318.9907975460123</v>
      </c>
      <c r="AQ115" s="19"/>
      <c r="AR115" s="126">
        <f>IF($AP$219&lt;&gt;0,(AP115/$AP$219)*100,0)</f>
        <v>69.812491196311882</v>
      </c>
      <c r="AS115" s="19"/>
      <c r="AT115" s="121">
        <v>99678</v>
      </c>
      <c r="AU115" s="19"/>
      <c r="AV115" s="121">
        <v>506021</v>
      </c>
      <c r="AW115" s="19"/>
      <c r="AX115" s="121"/>
      <c r="AY115" s="19"/>
      <c r="AZ115" s="121">
        <v>0</v>
      </c>
      <c r="BA115" s="19"/>
      <c r="BB115" s="11">
        <v>23</v>
      </c>
    </row>
    <row r="116" spans="1:54" s="119" customFormat="1" ht="8.85" customHeight="1" x14ac:dyDescent="0.25">
      <c r="A116" s="11">
        <v>24</v>
      </c>
      <c r="B116" s="19"/>
      <c r="C116" s="121">
        <v>49388</v>
      </c>
      <c r="D116" s="20"/>
      <c r="E116" s="11" t="s">
        <v>154</v>
      </c>
      <c r="F116" s="19"/>
      <c r="G116" s="121">
        <f>'Exhibit B'!$BO116</f>
        <v>82867356</v>
      </c>
      <c r="H116" s="19"/>
      <c r="I116" s="126">
        <f>(G116/$C116)</f>
        <v>1677.8844253664859</v>
      </c>
      <c r="J116" s="19"/>
      <c r="K116" s="126">
        <f>IF($AE116&lt;&gt;0,(G116/$AE116)*100,0)</f>
        <v>52.303859711863886</v>
      </c>
      <c r="L116" s="19"/>
      <c r="M116" s="121">
        <v>61999528</v>
      </c>
      <c r="N116" s="19"/>
      <c r="O116" s="126">
        <f>(M116/$C116)</f>
        <v>1255.3561188952783</v>
      </c>
      <c r="P116" s="19"/>
      <c r="Q116" s="126">
        <f>IF($AE116&lt;&gt;0,(M116/$AE116)*100,0)</f>
        <v>39.132594199261973</v>
      </c>
      <c r="R116" s="19"/>
      <c r="S116" s="121">
        <v>13567611</v>
      </c>
      <c r="T116" s="19"/>
      <c r="U116" s="126">
        <f>(S116/$C116)</f>
        <v>274.71472827407467</v>
      </c>
      <c r="V116" s="19"/>
      <c r="W116" s="126">
        <f>IF($AE116&lt;&gt;0,(S116/$AE116)*100,0)</f>
        <v>8.5635460888741441</v>
      </c>
      <c r="X116" s="19"/>
      <c r="Y116" s="121">
        <v>0</v>
      </c>
      <c r="Z116" s="19"/>
      <c r="AA116" s="126">
        <f>(Y116/$C116)</f>
        <v>0</v>
      </c>
      <c r="AB116" s="19"/>
      <c r="AC116" s="126">
        <f>IF($AE116&lt;&gt;0,(Y116/$AE116)*100,0)</f>
        <v>0</v>
      </c>
      <c r="AD116" s="19"/>
      <c r="AE116" s="121">
        <f>(G116+M116+S116+Y116)</f>
        <v>158434495</v>
      </c>
      <c r="AF116" s="40"/>
      <c r="AG116" s="19"/>
      <c r="AH116" s="121">
        <v>0</v>
      </c>
      <c r="AI116" s="19"/>
      <c r="AJ116" s="121">
        <v>0</v>
      </c>
      <c r="AK116" s="19"/>
      <c r="AL116" s="121">
        <f>(AE116+AH116+AJ116)</f>
        <v>158434495</v>
      </c>
      <c r="AM116" s="19"/>
      <c r="AN116" s="121">
        <v>140444042</v>
      </c>
      <c r="AO116" s="19"/>
      <c r="AP116" s="126">
        <f>(AN116/$C116)</f>
        <v>2843.6875759293757</v>
      </c>
      <c r="AQ116" s="19"/>
      <c r="AR116" s="126">
        <f>IF($AP$219&lt;&gt;0,(AP116/$AP$219)*100,0)</f>
        <v>85.608323271361314</v>
      </c>
      <c r="AS116" s="19"/>
      <c r="AT116" s="121">
        <v>6582875</v>
      </c>
      <c r="AU116" s="19"/>
      <c r="AV116" s="121">
        <v>9458943</v>
      </c>
      <c r="AW116" s="19"/>
      <c r="AX116" s="121"/>
      <c r="AY116" s="19"/>
      <c r="AZ116" s="121">
        <v>204952</v>
      </c>
      <c r="BA116" s="19"/>
      <c r="BB116" s="11">
        <v>24</v>
      </c>
    </row>
    <row r="117" spans="1:54" s="119" customFormat="1" ht="8.85" customHeight="1" x14ac:dyDescent="0.25">
      <c r="A117" s="11">
        <v>25</v>
      </c>
      <c r="B117" s="19"/>
      <c r="C117" s="121">
        <v>9857</v>
      </c>
      <c r="D117" s="20"/>
      <c r="E117" s="11" t="s">
        <v>155</v>
      </c>
      <c r="F117" s="19"/>
      <c r="G117" s="121">
        <f>'Exhibit B'!$BO117</f>
        <v>14276960</v>
      </c>
      <c r="H117" s="19"/>
      <c r="I117" s="126">
        <f>(G117/$C117)</f>
        <v>1448.4082378005478</v>
      </c>
      <c r="J117" s="19"/>
      <c r="K117" s="126">
        <f>IF($AE117&lt;&gt;0,(G117/$AE117)*100,0)</f>
        <v>47.338139796546557</v>
      </c>
      <c r="L117" s="19"/>
      <c r="M117" s="121">
        <v>13360281</v>
      </c>
      <c r="N117" s="19"/>
      <c r="O117" s="126">
        <f>(M117/$C117)</f>
        <v>1355.4104697169523</v>
      </c>
      <c r="P117" s="19"/>
      <c r="Q117" s="126">
        <f>IF($AE117&lt;&gt;0,(M117/$AE117)*100,0)</f>
        <v>44.298705725808915</v>
      </c>
      <c r="R117" s="19"/>
      <c r="S117" s="121">
        <v>2457943</v>
      </c>
      <c r="T117" s="19"/>
      <c r="U117" s="126">
        <f>(S117/$C117)</f>
        <v>249.36015014710358</v>
      </c>
      <c r="V117" s="19"/>
      <c r="W117" s="126">
        <f>IF($AE117&lt;&gt;0,(S117/$AE117)*100,0)</f>
        <v>8.1498056551214706</v>
      </c>
      <c r="X117" s="19"/>
      <c r="Y117" s="121">
        <v>64345</v>
      </c>
      <c r="Z117" s="19"/>
      <c r="AA117" s="126">
        <f>(Y117/$C117)</f>
        <v>6.527848229684488</v>
      </c>
      <c r="AB117" s="19"/>
      <c r="AC117" s="126">
        <f>IF($AE117&lt;&gt;0,(Y117/$AE117)*100,0)</f>
        <v>0.21334882252305731</v>
      </c>
      <c r="AD117" s="19"/>
      <c r="AE117" s="121">
        <f>(G117+M117+S117+Y117)</f>
        <v>30159529</v>
      </c>
      <c r="AF117" s="40"/>
      <c r="AG117" s="19"/>
      <c r="AH117" s="121">
        <v>0</v>
      </c>
      <c r="AI117" s="19"/>
      <c r="AJ117" s="121">
        <v>0</v>
      </c>
      <c r="AK117" s="19"/>
      <c r="AL117" s="121">
        <f>(AE117+AH117+AJ117)</f>
        <v>30159529</v>
      </c>
      <c r="AM117" s="19"/>
      <c r="AN117" s="121">
        <v>26789062</v>
      </c>
      <c r="AO117" s="19"/>
      <c r="AP117" s="126">
        <f>(AN117/$C117)</f>
        <v>2717.7703155118188</v>
      </c>
      <c r="AQ117" s="19"/>
      <c r="AR117" s="126">
        <f>IF($AP$219&lt;&gt;0,(AP117/$AP$219)*100,0)</f>
        <v>81.817623608530951</v>
      </c>
      <c r="AS117" s="19"/>
      <c r="AT117" s="121">
        <v>0</v>
      </c>
      <c r="AU117" s="19"/>
      <c r="AV117" s="121">
        <v>2296169</v>
      </c>
      <c r="AW117" s="19"/>
      <c r="AX117" s="121"/>
      <c r="AY117" s="19"/>
      <c r="AZ117" s="121">
        <v>0</v>
      </c>
      <c r="BA117" s="19"/>
      <c r="BB117" s="11">
        <v>25</v>
      </c>
    </row>
    <row r="118" spans="1:54" s="119" customFormat="1" ht="8.85" customHeight="1" x14ac:dyDescent="0.25">
      <c r="A118" s="127"/>
      <c r="B118" s="19"/>
      <c r="C118" s="127"/>
      <c r="D118" s="20"/>
      <c r="E118" s="11"/>
      <c r="F118" s="19"/>
      <c r="G118" s="40"/>
      <c r="H118" s="19"/>
      <c r="I118" s="52"/>
      <c r="J118" s="19"/>
      <c r="K118" s="52"/>
      <c r="L118" s="19"/>
      <c r="M118" s="19"/>
      <c r="N118" s="19"/>
      <c r="O118" s="52"/>
      <c r="P118" s="19"/>
      <c r="Q118" s="52"/>
      <c r="R118" s="19"/>
      <c r="S118" s="40"/>
      <c r="T118" s="19"/>
      <c r="U118" s="52"/>
      <c r="V118" s="19"/>
      <c r="W118" s="52"/>
      <c r="X118" s="19"/>
      <c r="Y118" s="19"/>
      <c r="Z118" s="19"/>
      <c r="AA118" s="52"/>
      <c r="AB118" s="19"/>
      <c r="AC118" s="52"/>
      <c r="AD118" s="19"/>
      <c r="AE118" s="40"/>
      <c r="AF118" s="40"/>
      <c r="AG118" s="19"/>
      <c r="AH118" s="40"/>
      <c r="AI118" s="19"/>
      <c r="AJ118" s="40"/>
      <c r="AK118" s="19"/>
      <c r="AL118" s="40"/>
      <c r="AM118" s="19"/>
      <c r="AN118" s="40"/>
      <c r="AO118" s="19"/>
      <c r="AP118" s="52"/>
      <c r="AQ118" s="19"/>
      <c r="AR118" s="52"/>
      <c r="AS118" s="19"/>
      <c r="AT118" s="19"/>
      <c r="AU118" s="19"/>
      <c r="AV118" s="19"/>
      <c r="AW118" s="19"/>
      <c r="AX118" s="19"/>
      <c r="AY118" s="19"/>
      <c r="AZ118" s="19"/>
      <c r="BA118" s="19"/>
      <c r="BB118" s="127"/>
    </row>
    <row r="119" spans="1:54" s="119" customFormat="1" ht="8.85" customHeight="1" x14ac:dyDescent="0.25">
      <c r="A119" s="11">
        <v>26</v>
      </c>
      <c r="B119" s="19"/>
      <c r="C119" s="121">
        <v>14996</v>
      </c>
      <c r="D119" s="20" t="s">
        <v>89</v>
      </c>
      <c r="E119" s="11" t="s">
        <v>156</v>
      </c>
      <c r="F119" s="19"/>
      <c r="G119" s="121">
        <f>'Exhibit B'!$BO119</f>
        <v>23442679</v>
      </c>
      <c r="H119" s="19"/>
      <c r="I119" s="126">
        <f>(G119/$C119)</f>
        <v>1563.2621365697519</v>
      </c>
      <c r="J119" s="19"/>
      <c r="K119" s="126">
        <f>IF($AE119&lt;&gt;0,(G119/$AE119)*100,0)</f>
        <v>44.937016582126105</v>
      </c>
      <c r="L119" s="19"/>
      <c r="M119" s="121">
        <v>23852729</v>
      </c>
      <c r="N119" s="19"/>
      <c r="O119" s="126">
        <f>(M119/$C119)</f>
        <v>1590.6060949586556</v>
      </c>
      <c r="P119" s="19"/>
      <c r="Q119" s="126">
        <f>IF($AE119&lt;&gt;0,(M119/$AE119)*100,0)</f>
        <v>45.723036970388932</v>
      </c>
      <c r="R119" s="19"/>
      <c r="S119" s="121">
        <v>4841567</v>
      </c>
      <c r="T119" s="19"/>
      <c r="U119" s="126">
        <f>(S119/$C119)</f>
        <v>322.85722859429183</v>
      </c>
      <c r="V119" s="19"/>
      <c r="W119" s="126">
        <f>IF($AE119&lt;&gt;0,(S119/$AE119)*100,0)</f>
        <v>9.2807471604450384</v>
      </c>
      <c r="X119" s="19"/>
      <c r="Y119" s="121">
        <v>30883</v>
      </c>
      <c r="Z119" s="19"/>
      <c r="AA119" s="126">
        <f>(Y119/$C119)</f>
        <v>2.0594158442251267</v>
      </c>
      <c r="AB119" s="19"/>
      <c r="AC119" s="126">
        <f>IF($AE119&lt;&gt;0,(Y119/$AE119)*100,0)</f>
        <v>5.9199287039924081E-2</v>
      </c>
      <c r="AD119" s="19"/>
      <c r="AE119" s="121">
        <f>(G119+M119+S119+Y119)</f>
        <v>52167858</v>
      </c>
      <c r="AF119" s="40"/>
      <c r="AG119" s="19"/>
      <c r="AH119" s="121">
        <v>0</v>
      </c>
      <c r="AI119" s="19"/>
      <c r="AJ119" s="121">
        <v>6818958</v>
      </c>
      <c r="AK119" s="19"/>
      <c r="AL119" s="121">
        <f>(AE119+AH119+AJ119)</f>
        <v>58986816</v>
      </c>
      <c r="AM119" s="19"/>
      <c r="AN119" s="121">
        <v>46751927</v>
      </c>
      <c r="AO119" s="19"/>
      <c r="AP119" s="126">
        <f>(AN119/$C119)</f>
        <v>3117.6265004001066</v>
      </c>
      <c r="AQ119" s="19"/>
      <c r="AR119" s="126">
        <f>IF($AP$219&lt;&gt;0,(AP119/$AP$219)*100,0)</f>
        <v>93.855168741027569</v>
      </c>
      <c r="AS119" s="19"/>
      <c r="AT119" s="121">
        <v>690807</v>
      </c>
      <c r="AU119" s="19"/>
      <c r="AV119" s="121">
        <v>1296936</v>
      </c>
      <c r="AW119" s="19"/>
      <c r="AX119" s="121"/>
      <c r="AY119" s="19"/>
      <c r="AZ119" s="121">
        <v>0</v>
      </c>
      <c r="BA119" s="19"/>
      <c r="BB119" s="11">
        <v>26</v>
      </c>
    </row>
    <row r="120" spans="1:54" s="119" customFormat="1" ht="8.85" customHeight="1" x14ac:dyDescent="0.25">
      <c r="A120" s="11">
        <v>27</v>
      </c>
      <c r="B120" s="19"/>
      <c r="C120" s="121">
        <v>28363</v>
      </c>
      <c r="D120" s="20"/>
      <c r="E120" s="11" t="s">
        <v>157</v>
      </c>
      <c r="F120" s="19"/>
      <c r="G120" s="121">
        <f>'Exhibit B'!$BO120</f>
        <v>40725330</v>
      </c>
      <c r="H120" s="19"/>
      <c r="I120" s="126">
        <f>(G120/$C120)</f>
        <v>1435.8611571413462</v>
      </c>
      <c r="J120" s="19"/>
      <c r="K120" s="126">
        <f>IF($AE120&lt;&gt;0,(G120/$AE120)*100,0)</f>
        <v>45.98434268683981</v>
      </c>
      <c r="L120" s="19"/>
      <c r="M120" s="121">
        <v>42742803</v>
      </c>
      <c r="N120" s="19"/>
      <c r="O120" s="126">
        <f>(M120/$C120)</f>
        <v>1506.9916087860945</v>
      </c>
      <c r="P120" s="19"/>
      <c r="Q120" s="126">
        <f>IF($AE120&lt;&gt;0,(M120/$AE120)*100,0)</f>
        <v>48.262339446926148</v>
      </c>
      <c r="R120" s="19"/>
      <c r="S120" s="121">
        <v>5065426</v>
      </c>
      <c r="T120" s="19"/>
      <c r="U120" s="126">
        <f>(S120/$C120)</f>
        <v>178.59274406797587</v>
      </c>
      <c r="V120" s="19"/>
      <c r="W120" s="126">
        <f>IF($AE120&lt;&gt;0,(S120/$AE120)*100,0)</f>
        <v>5.7195432188966482</v>
      </c>
      <c r="X120" s="19"/>
      <c r="Y120" s="121">
        <v>29912</v>
      </c>
      <c r="Z120" s="19"/>
      <c r="AA120" s="126">
        <f>(Y120/$C120)</f>
        <v>1.0546134047879279</v>
      </c>
      <c r="AB120" s="19"/>
      <c r="AC120" s="126">
        <f>IF($AE120&lt;&gt;0,(Y120/$AE120)*100,0)</f>
        <v>3.3774647337388122E-2</v>
      </c>
      <c r="AD120" s="19"/>
      <c r="AE120" s="121">
        <f>(G120+M120+S120+Y120)</f>
        <v>88563471</v>
      </c>
      <c r="AF120" s="40"/>
      <c r="AG120" s="19"/>
      <c r="AH120" s="121">
        <v>0</v>
      </c>
      <c r="AI120" s="19"/>
      <c r="AJ120" s="121">
        <v>550000</v>
      </c>
      <c r="AK120" s="19"/>
      <c r="AL120" s="121">
        <f>(AE120+AH120+AJ120)</f>
        <v>89113471</v>
      </c>
      <c r="AM120" s="19"/>
      <c r="AN120" s="121">
        <v>76874854</v>
      </c>
      <c r="AO120" s="19"/>
      <c r="AP120" s="126">
        <f>(AN120/$C120)</f>
        <v>2710.3922011070763</v>
      </c>
      <c r="AQ120" s="19"/>
      <c r="AR120" s="126">
        <f>IF($AP$219&lt;&gt;0,(AP120/$AP$219)*100,0)</f>
        <v>81.595507786652078</v>
      </c>
      <c r="AS120" s="19"/>
      <c r="AT120" s="121">
        <v>3636655</v>
      </c>
      <c r="AU120" s="19"/>
      <c r="AV120" s="121">
        <v>6859381</v>
      </c>
      <c r="AW120" s="19"/>
      <c r="AX120" s="121"/>
      <c r="AY120" s="19"/>
      <c r="AZ120" s="121">
        <v>796448</v>
      </c>
      <c r="BA120" s="19"/>
      <c r="BB120" s="11">
        <v>27</v>
      </c>
    </row>
    <row r="121" spans="1:54" s="119" customFormat="1" ht="8.85" customHeight="1" x14ac:dyDescent="0.25">
      <c r="A121" s="11">
        <v>28</v>
      </c>
      <c r="B121" s="19"/>
      <c r="C121" s="121">
        <v>10792</v>
      </c>
      <c r="D121" s="20"/>
      <c r="E121" s="11" t="s">
        <v>158</v>
      </c>
      <c r="F121" s="19"/>
      <c r="G121" s="121">
        <f>'Exhibit B'!$BO121</f>
        <v>20815007</v>
      </c>
      <c r="H121" s="19"/>
      <c r="I121" s="126">
        <f>(G121/$C121)</f>
        <v>1928.7441623424759</v>
      </c>
      <c r="J121" s="19"/>
      <c r="K121" s="126">
        <f>IF($AE121&lt;&gt;0,(G121/$AE121)*100,0)</f>
        <v>56.240903580670555</v>
      </c>
      <c r="L121" s="19"/>
      <c r="M121" s="121">
        <v>13024347</v>
      </c>
      <c r="N121" s="19"/>
      <c r="O121" s="126">
        <f>(M121/$C121)</f>
        <v>1206.8520200148257</v>
      </c>
      <c r="P121" s="19"/>
      <c r="Q121" s="126">
        <f>IF($AE121&lt;&gt;0,(M121/$AE121)*100,0)</f>
        <v>35.191006365176619</v>
      </c>
      <c r="R121" s="19"/>
      <c r="S121" s="121">
        <v>3166987</v>
      </c>
      <c r="T121" s="19"/>
      <c r="U121" s="126">
        <f>(S121/$C121)</f>
        <v>293.45691252779835</v>
      </c>
      <c r="V121" s="19"/>
      <c r="W121" s="126">
        <f>IF($AE121&lt;&gt;0,(S121/$AE121)*100,0)</f>
        <v>8.5570093975100328</v>
      </c>
      <c r="X121" s="19"/>
      <c r="Y121" s="121">
        <v>4101</v>
      </c>
      <c r="Z121" s="19"/>
      <c r="AA121" s="126">
        <f>(Y121/$C121)</f>
        <v>0.38000370644922166</v>
      </c>
      <c r="AB121" s="19"/>
      <c r="AC121" s="126">
        <f>IF($AE121&lt;&gt;0,(Y121/$AE121)*100,0)</f>
        <v>1.1080656642792864E-2</v>
      </c>
      <c r="AD121" s="19"/>
      <c r="AE121" s="121">
        <f>(G121+M121+S121+Y121)</f>
        <v>37010442</v>
      </c>
      <c r="AF121" s="40"/>
      <c r="AG121" s="19"/>
      <c r="AH121" s="121">
        <v>80500</v>
      </c>
      <c r="AI121" s="19"/>
      <c r="AJ121" s="121">
        <v>0</v>
      </c>
      <c r="AK121" s="19"/>
      <c r="AL121" s="121">
        <f>(AE121+AH121+AJ121)</f>
        <v>37090942</v>
      </c>
      <c r="AM121" s="19"/>
      <c r="AN121" s="121">
        <v>31619807</v>
      </c>
      <c r="AO121" s="19"/>
      <c r="AP121" s="126">
        <f>(AN121/$C121)</f>
        <v>2929.9302260934023</v>
      </c>
      <c r="AQ121" s="19"/>
      <c r="AR121" s="126">
        <f>IF($AP$219&lt;&gt;0,(AP121/$AP$219)*100,0)</f>
        <v>88.204631226396771</v>
      </c>
      <c r="AS121" s="19"/>
      <c r="AT121" s="121">
        <v>0</v>
      </c>
      <c r="AU121" s="19"/>
      <c r="AV121" s="121">
        <v>0</v>
      </c>
      <c r="AW121" s="19"/>
      <c r="AX121" s="121"/>
      <c r="AY121" s="19"/>
      <c r="AZ121" s="121">
        <v>80033</v>
      </c>
      <c r="BA121" s="19"/>
      <c r="BB121" s="11">
        <v>28</v>
      </c>
    </row>
    <row r="122" spans="1:54" s="119" customFormat="1" ht="8.85" customHeight="1" x14ac:dyDescent="0.25">
      <c r="A122" s="11">
        <v>29</v>
      </c>
      <c r="B122" s="19"/>
      <c r="C122" s="121">
        <v>1137290</v>
      </c>
      <c r="D122" s="20"/>
      <c r="E122" s="11" t="s">
        <v>98</v>
      </c>
      <c r="F122" s="19"/>
      <c r="G122" s="121">
        <f>'Exhibit B'!$BO122</f>
        <v>4187459417</v>
      </c>
      <c r="H122" s="19"/>
      <c r="I122" s="126">
        <f>(G122/$C122)</f>
        <v>3681.9627509254456</v>
      </c>
      <c r="J122" s="19"/>
      <c r="K122" s="126">
        <f>IF($AE122&lt;&gt;0,(G122/$AE122)*100,0)</f>
        <v>74.927670227753509</v>
      </c>
      <c r="L122" s="19"/>
      <c r="M122" s="121">
        <v>1096524047</v>
      </c>
      <c r="N122" s="19"/>
      <c r="O122" s="126">
        <f>(M122/$C122)</f>
        <v>964.15518205558828</v>
      </c>
      <c r="P122" s="19"/>
      <c r="Q122" s="126">
        <f>IF($AE122&lt;&gt;0,(M122/$AE122)*100,0)</f>
        <v>19.62048679370346</v>
      </c>
      <c r="R122" s="19"/>
      <c r="S122" s="121">
        <v>194838180</v>
      </c>
      <c r="T122" s="19"/>
      <c r="U122" s="126">
        <f>(S122/$C122)</f>
        <v>171.31794001529954</v>
      </c>
      <c r="V122" s="19"/>
      <c r="W122" s="126">
        <f>IF($AE122&lt;&gt;0,(S122/$AE122)*100,0)</f>
        <v>3.4863074348967906</v>
      </c>
      <c r="X122" s="19"/>
      <c r="Y122" s="121">
        <v>109847274</v>
      </c>
      <c r="Z122" s="19"/>
      <c r="AA122" s="126">
        <f>(Y122/$C122)</f>
        <v>96.586863508867566</v>
      </c>
      <c r="AB122" s="19"/>
      <c r="AC122" s="126">
        <f>IF($AE122&lt;&gt;0,(Y122/$AE122)*100,0)</f>
        <v>1.9655355436462445</v>
      </c>
      <c r="AD122" s="19"/>
      <c r="AE122" s="121">
        <f>(G122+M122+S122+Y122)</f>
        <v>5588668918</v>
      </c>
      <c r="AF122" s="40"/>
      <c r="AG122" s="19"/>
      <c r="AH122" s="121">
        <v>245921868</v>
      </c>
      <c r="AI122" s="19"/>
      <c r="AJ122" s="121">
        <v>19427283</v>
      </c>
      <c r="AK122" s="19"/>
      <c r="AL122" s="121">
        <f>(AE122+AH122+AJ122)</f>
        <v>5854018069</v>
      </c>
      <c r="AM122" s="19"/>
      <c r="AN122" s="121">
        <v>5037053581</v>
      </c>
      <c r="AO122" s="19"/>
      <c r="AP122" s="126">
        <f>(AN122/$C122)</f>
        <v>4428.9966332245949</v>
      </c>
      <c r="AQ122" s="19"/>
      <c r="AR122" s="126">
        <f>IF($AP$219&lt;&gt;0,(AP122/$AP$219)*100,0)</f>
        <v>133.33355561077946</v>
      </c>
      <c r="AS122" s="19"/>
      <c r="AT122" s="121">
        <v>90024181</v>
      </c>
      <c r="AU122" s="19"/>
      <c r="AV122" s="121">
        <v>387860739</v>
      </c>
      <c r="AW122" s="19"/>
      <c r="AX122" s="121"/>
      <c r="AY122" s="19"/>
      <c r="AZ122" s="121">
        <v>63942315</v>
      </c>
      <c r="BA122" s="19"/>
      <c r="BB122" s="11">
        <v>29</v>
      </c>
    </row>
    <row r="123" spans="1:54" s="119" customFormat="1" ht="8.85" customHeight="1" x14ac:dyDescent="0.25">
      <c r="A123" s="11">
        <v>30</v>
      </c>
      <c r="B123" s="19"/>
      <c r="C123" s="121">
        <v>68168</v>
      </c>
      <c r="D123" s="20"/>
      <c r="E123" s="11" t="s">
        <v>159</v>
      </c>
      <c r="F123" s="19"/>
      <c r="G123" s="121">
        <f>'Exhibit B'!$BO123</f>
        <v>175907949</v>
      </c>
      <c r="H123" s="19"/>
      <c r="I123" s="126">
        <f>(G123/$C123)</f>
        <v>2580.5062345968781</v>
      </c>
      <c r="J123" s="19"/>
      <c r="K123" s="126">
        <f>IF($AE123&lt;&gt;0,(G123/$AE123)*100,0)</f>
        <v>66.434208930881539</v>
      </c>
      <c r="L123" s="19"/>
      <c r="M123" s="121">
        <v>76039124</v>
      </c>
      <c r="N123" s="19"/>
      <c r="O123" s="126">
        <f>(M123/$C123)</f>
        <v>1115.4665532214528</v>
      </c>
      <c r="P123" s="19"/>
      <c r="Q123" s="126">
        <f>IF($AE123&lt;&gt;0,(M123/$AE123)*100,0)</f>
        <v>28.717286964315687</v>
      </c>
      <c r="R123" s="19"/>
      <c r="S123" s="121">
        <v>10005610</v>
      </c>
      <c r="T123" s="19"/>
      <c r="U123" s="126">
        <f>(S123/$C123)</f>
        <v>146.77869381527989</v>
      </c>
      <c r="V123" s="19"/>
      <c r="W123" s="126">
        <f>IF($AE123&lt;&gt;0,(S123/$AE123)*100,0)</f>
        <v>3.7787649108507173</v>
      </c>
      <c r="X123" s="19"/>
      <c r="Y123" s="121">
        <v>2832511</v>
      </c>
      <c r="Z123" s="19"/>
      <c r="AA123" s="126">
        <f>(Y123/$C123)</f>
        <v>41.5519158549466</v>
      </c>
      <c r="AB123" s="19"/>
      <c r="AC123" s="126">
        <f>IF($AE123&lt;&gt;0,(Y123/$AE123)*100,0)</f>
        <v>1.0697391939520606</v>
      </c>
      <c r="AD123" s="19"/>
      <c r="AE123" s="121">
        <f>(G123+M123+S123+Y123)</f>
        <v>264785194</v>
      </c>
      <c r="AF123" s="40"/>
      <c r="AG123" s="19"/>
      <c r="AH123" s="121">
        <v>1336798</v>
      </c>
      <c r="AI123" s="19"/>
      <c r="AJ123" s="121">
        <v>447465</v>
      </c>
      <c r="AK123" s="19"/>
      <c r="AL123" s="121">
        <f>(AE123+AH123+AJ123)</f>
        <v>266569457</v>
      </c>
      <c r="AM123" s="19"/>
      <c r="AN123" s="121">
        <v>242026355</v>
      </c>
      <c r="AO123" s="19"/>
      <c r="AP123" s="126">
        <f>(AN123/$C123)</f>
        <v>3550.4394290576224</v>
      </c>
      <c r="AQ123" s="19"/>
      <c r="AR123" s="126">
        <f>IF($AP$219&lt;&gt;0,(AP123/$AP$219)*100,0)</f>
        <v>106.88486631616566</v>
      </c>
      <c r="AS123" s="19"/>
      <c r="AT123" s="121">
        <v>3452287</v>
      </c>
      <c r="AU123" s="19"/>
      <c r="AV123" s="121">
        <v>13458886</v>
      </c>
      <c r="AW123" s="19"/>
      <c r="AX123" s="121"/>
      <c r="AY123" s="19"/>
      <c r="AZ123" s="121">
        <v>340177</v>
      </c>
      <c r="BA123" s="19"/>
      <c r="BB123" s="11">
        <v>30</v>
      </c>
    </row>
    <row r="124" spans="1:54" s="119" customFormat="1" ht="8.85" customHeight="1" x14ac:dyDescent="0.25">
      <c r="A124" s="127"/>
      <c r="B124" s="19"/>
      <c r="C124" s="127"/>
      <c r="D124" s="20"/>
      <c r="E124" s="11"/>
      <c r="F124" s="19"/>
      <c r="G124" s="19"/>
      <c r="H124" s="19"/>
      <c r="I124" s="52"/>
      <c r="J124" s="19"/>
      <c r="K124" s="52"/>
      <c r="L124" s="19"/>
      <c r="M124" s="19"/>
      <c r="N124" s="19"/>
      <c r="O124" s="52"/>
      <c r="P124" s="19"/>
      <c r="Q124" s="52"/>
      <c r="R124" s="19"/>
      <c r="S124" s="19"/>
      <c r="T124" s="19"/>
      <c r="U124" s="52"/>
      <c r="V124" s="19"/>
      <c r="W124" s="52"/>
      <c r="X124" s="19"/>
      <c r="Y124" s="19"/>
      <c r="Z124" s="19"/>
      <c r="AA124" s="52"/>
      <c r="AB124" s="19"/>
      <c r="AC124" s="52"/>
      <c r="AD124" s="19"/>
      <c r="AE124" s="19"/>
      <c r="AF124" s="40"/>
      <c r="AG124" s="19"/>
      <c r="AH124" s="19"/>
      <c r="AI124" s="19"/>
      <c r="AJ124" s="19"/>
      <c r="AK124" s="19"/>
      <c r="AL124" s="19"/>
      <c r="AM124" s="19"/>
      <c r="AN124" s="19"/>
      <c r="AO124" s="19"/>
      <c r="AP124" s="52"/>
      <c r="AQ124" s="19"/>
      <c r="AR124" s="52"/>
      <c r="AS124" s="19"/>
      <c r="AT124" s="19"/>
      <c r="AU124" s="19"/>
      <c r="AV124" s="19"/>
      <c r="AW124" s="19"/>
      <c r="AX124" s="19"/>
      <c r="AY124" s="19"/>
      <c r="AZ124" s="19"/>
      <c r="BA124" s="19"/>
      <c r="BB124" s="127"/>
    </row>
    <row r="125" spans="1:54" s="119" customFormat="1" ht="8.85" customHeight="1" x14ac:dyDescent="0.25">
      <c r="A125" s="11">
        <v>31</v>
      </c>
      <c r="B125" s="19"/>
      <c r="C125" s="121">
        <v>15321</v>
      </c>
      <c r="D125" s="20"/>
      <c r="E125" s="11" t="s">
        <v>160</v>
      </c>
      <c r="F125" s="19"/>
      <c r="G125" s="121">
        <f>'Exhibit B'!$BO125</f>
        <v>17427526</v>
      </c>
      <c r="H125" s="19"/>
      <c r="I125" s="126">
        <f>(G125/$C125)</f>
        <v>1137.4927224071537</v>
      </c>
      <c r="J125" s="19"/>
      <c r="K125" s="126">
        <f>IF($AE125&lt;&gt;0,(G125/$AE125)*100,0)</f>
        <v>46.53441983887727</v>
      </c>
      <c r="L125" s="19"/>
      <c r="M125" s="121">
        <v>17208439</v>
      </c>
      <c r="N125" s="19"/>
      <c r="O125" s="126">
        <f>(M125/$C125)</f>
        <v>1123.1929377977938</v>
      </c>
      <c r="P125" s="19"/>
      <c r="Q125" s="126">
        <f>IF($AE125&lt;&gt;0,(M125/$AE125)*100,0)</f>
        <v>45.949420772501462</v>
      </c>
      <c r="R125" s="19"/>
      <c r="S125" s="121">
        <v>2776784</v>
      </c>
      <c r="T125" s="19"/>
      <c r="U125" s="126">
        <f>(S125/$C125)</f>
        <v>181.24038900855035</v>
      </c>
      <c r="V125" s="19"/>
      <c r="W125" s="126">
        <f>IF($AE125&lt;&gt;0,(S125/$AE125)*100,0)</f>
        <v>7.4144793964373932</v>
      </c>
      <c r="X125" s="19"/>
      <c r="Y125" s="121">
        <v>38080</v>
      </c>
      <c r="Z125" s="19"/>
      <c r="AA125" s="126">
        <f>(Y125/$C125)</f>
        <v>2.4854774492526599</v>
      </c>
      <c r="AB125" s="19"/>
      <c r="AC125" s="126">
        <f>IF($AE125&lt;&gt;0,(Y125/$AE125)*100,0)</f>
        <v>0.10167999218388464</v>
      </c>
      <c r="AD125" s="19"/>
      <c r="AE125" s="121">
        <f>(G125+M125+S125+Y125)</f>
        <v>37450829</v>
      </c>
      <c r="AF125" s="40"/>
      <c r="AG125" s="19"/>
      <c r="AH125" s="121">
        <v>680540</v>
      </c>
      <c r="AI125" s="19"/>
      <c r="AJ125" s="121">
        <v>0</v>
      </c>
      <c r="AK125" s="19"/>
      <c r="AL125" s="121">
        <f>(AE125+AH125+AJ125)</f>
        <v>38131369</v>
      </c>
      <c r="AM125" s="19"/>
      <c r="AN125" s="121">
        <v>34871529</v>
      </c>
      <c r="AO125" s="19"/>
      <c r="AP125" s="126">
        <f>(AN125/$C125)</f>
        <v>2276.0608968083025</v>
      </c>
      <c r="AQ125" s="19"/>
      <c r="AR125" s="126">
        <f>IF($AP$219&lt;&gt;0,(AP125/$AP$219)*100,0)</f>
        <v>68.520099988687676</v>
      </c>
      <c r="AS125" s="19"/>
      <c r="AT125" s="121">
        <v>0</v>
      </c>
      <c r="AU125" s="19"/>
      <c r="AV125" s="121">
        <v>3472975</v>
      </c>
      <c r="AW125" s="19"/>
      <c r="AX125" s="121"/>
      <c r="AY125" s="19"/>
      <c r="AZ125" s="121">
        <v>0</v>
      </c>
      <c r="BA125" s="19"/>
      <c r="BB125" s="11">
        <v>31</v>
      </c>
    </row>
    <row r="126" spans="1:54" s="119" customFormat="1" ht="8.85" customHeight="1" x14ac:dyDescent="0.25">
      <c r="A126" s="11">
        <v>32</v>
      </c>
      <c r="B126" s="19"/>
      <c r="C126" s="121">
        <v>26133</v>
      </c>
      <c r="D126" s="20"/>
      <c r="E126" s="11" t="s">
        <v>161</v>
      </c>
      <c r="F126" s="19"/>
      <c r="G126" s="121">
        <f>'Exhibit B'!$BO126</f>
        <v>41536547</v>
      </c>
      <c r="H126" s="19"/>
      <c r="I126" s="126">
        <f>(G126/$C126)</f>
        <v>1589.4289595530556</v>
      </c>
      <c r="J126" s="19"/>
      <c r="K126" s="126">
        <f>IF($AE126&lt;&gt;0,(G126/$AE126)*100,0)</f>
        <v>55.574334302539853</v>
      </c>
      <c r="L126" s="19"/>
      <c r="M126" s="121">
        <v>29957430</v>
      </c>
      <c r="N126" s="19"/>
      <c r="O126" s="126">
        <f>(M126/$C126)</f>
        <v>1146.3448513373894</v>
      </c>
      <c r="P126" s="19"/>
      <c r="Q126" s="126">
        <f>IF($AE126&lt;&gt;0,(M126/$AE126)*100,0)</f>
        <v>40.081912193253245</v>
      </c>
      <c r="R126" s="19"/>
      <c r="S126" s="121">
        <v>3219071</v>
      </c>
      <c r="T126" s="19"/>
      <c r="U126" s="126">
        <f>(S126/$C126)</f>
        <v>123.18030842230131</v>
      </c>
      <c r="V126" s="19"/>
      <c r="W126" s="126">
        <f>IF($AE126&lt;&gt;0,(S126/$AE126)*100,0)</f>
        <v>4.3069956657112414</v>
      </c>
      <c r="X126" s="19"/>
      <c r="Y126" s="121">
        <v>27473</v>
      </c>
      <c r="Z126" s="19"/>
      <c r="AA126" s="126">
        <f>(Y126/$C126)</f>
        <v>1.0512761642367887</v>
      </c>
      <c r="AB126" s="19"/>
      <c r="AC126" s="126">
        <f>IF($AE126&lt;&gt;0,(Y126/$AE126)*100,0)</f>
        <v>3.6757838495666897E-2</v>
      </c>
      <c r="AD126" s="19"/>
      <c r="AE126" s="121">
        <f>(G126+M126+S126+Y126)</f>
        <v>74740521</v>
      </c>
      <c r="AF126" s="40"/>
      <c r="AG126" s="19"/>
      <c r="AH126" s="121">
        <v>0</v>
      </c>
      <c r="AI126" s="19"/>
      <c r="AJ126" s="121">
        <v>0</v>
      </c>
      <c r="AK126" s="19"/>
      <c r="AL126" s="121">
        <f>(AE126+AH126+AJ126)</f>
        <v>74740521</v>
      </c>
      <c r="AM126" s="19"/>
      <c r="AN126" s="121">
        <v>63389100</v>
      </c>
      <c r="AO126" s="19"/>
      <c r="AP126" s="126">
        <f>(AN126/$C126)</f>
        <v>2425.6342555389738</v>
      </c>
      <c r="AQ126" s="19"/>
      <c r="AR126" s="126">
        <f>IF($AP$219&lt;&gt;0,(AP126/$AP$219)*100,0)</f>
        <v>73.022959077493795</v>
      </c>
      <c r="AS126" s="19"/>
      <c r="AT126" s="121">
        <v>0</v>
      </c>
      <c r="AU126" s="19"/>
      <c r="AV126" s="121">
        <v>0</v>
      </c>
      <c r="AW126" s="19"/>
      <c r="AX126" s="121"/>
      <c r="AY126" s="19"/>
      <c r="AZ126" s="121">
        <v>300308</v>
      </c>
      <c r="BA126" s="19"/>
      <c r="BB126" s="11">
        <v>32</v>
      </c>
    </row>
    <row r="127" spans="1:54" s="119" customFormat="1" ht="8.85" customHeight="1" x14ac:dyDescent="0.25">
      <c r="A127" s="11">
        <v>33</v>
      </c>
      <c r="B127" s="19"/>
      <c r="C127" s="121">
        <v>56205</v>
      </c>
      <c r="D127" s="20" t="s">
        <v>89</v>
      </c>
      <c r="E127" s="11" t="s">
        <v>100</v>
      </c>
      <c r="F127" s="19"/>
      <c r="G127" s="121">
        <f>'Exhibit B'!$BO127</f>
        <v>71543756</v>
      </c>
      <c r="H127" s="19"/>
      <c r="I127" s="126">
        <f>(G127/$C127)</f>
        <v>1272.9073214126856</v>
      </c>
      <c r="J127" s="19"/>
      <c r="K127" s="126">
        <f>IF($AE127&lt;&gt;0,(G127/$AE127)*100,0)</f>
        <v>50.273016846429876</v>
      </c>
      <c r="L127" s="19"/>
      <c r="M127" s="121">
        <v>59696068</v>
      </c>
      <c r="N127" s="19"/>
      <c r="O127" s="126">
        <f>(M127/$C127)</f>
        <v>1062.1131216083979</v>
      </c>
      <c r="P127" s="19"/>
      <c r="Q127" s="126">
        <f>IF($AE127&lt;&gt;0,(M127/$AE127)*100,0)</f>
        <v>41.947775739222074</v>
      </c>
      <c r="R127" s="19"/>
      <c r="S127" s="121">
        <v>11022992</v>
      </c>
      <c r="T127" s="19"/>
      <c r="U127" s="126">
        <f>(S127/$C127)</f>
        <v>196.12119918156748</v>
      </c>
      <c r="V127" s="19"/>
      <c r="W127" s="126">
        <f>IF($AE127&lt;&gt;0,(S127/$AE127)*100,0)</f>
        <v>7.7457362248923829</v>
      </c>
      <c r="X127" s="19"/>
      <c r="Y127" s="121">
        <v>47633</v>
      </c>
      <c r="Z127" s="19"/>
      <c r="AA127" s="126">
        <f>(Y127/$C127)</f>
        <v>0.84748687839160219</v>
      </c>
      <c r="AB127" s="19"/>
      <c r="AC127" s="126">
        <f>IF($AE127&lt;&gt;0,(Y127/$AE127)*100,0)</f>
        <v>3.3471189455666746E-2</v>
      </c>
      <c r="AD127" s="19"/>
      <c r="AE127" s="121">
        <f>(G127+M127+S127+Y127)</f>
        <v>142310449</v>
      </c>
      <c r="AF127" s="40"/>
      <c r="AG127" s="19"/>
      <c r="AH127" s="121">
        <v>0</v>
      </c>
      <c r="AI127" s="19"/>
      <c r="AJ127" s="121">
        <v>143189</v>
      </c>
      <c r="AK127" s="19"/>
      <c r="AL127" s="121">
        <f>(AE127+AH127+AJ127)</f>
        <v>142453638</v>
      </c>
      <c r="AM127" s="19"/>
      <c r="AN127" s="121">
        <v>130760226</v>
      </c>
      <c r="AO127" s="19"/>
      <c r="AP127" s="126">
        <f>(AN127/$C127)</f>
        <v>2326.4874299439552</v>
      </c>
      <c r="AQ127" s="19"/>
      <c r="AR127" s="126">
        <f>IF($AP$219&lt;&gt;0,(AP127/$AP$219)*100,0)</f>
        <v>70.038174965232926</v>
      </c>
      <c r="AS127" s="19"/>
      <c r="AT127" s="121">
        <v>4761123</v>
      </c>
      <c r="AU127" s="19"/>
      <c r="AV127" s="121">
        <v>0</v>
      </c>
      <c r="AW127" s="19"/>
      <c r="AX127" s="121"/>
      <c r="AY127" s="19"/>
      <c r="AZ127" s="121">
        <v>0</v>
      </c>
      <c r="BA127" s="19"/>
      <c r="BB127" s="11">
        <v>33</v>
      </c>
    </row>
    <row r="128" spans="1:54" s="119" customFormat="1" ht="8.85" customHeight="1" x14ac:dyDescent="0.25">
      <c r="A128" s="11">
        <v>34</v>
      </c>
      <c r="B128" s="19"/>
      <c r="C128" s="121">
        <v>83998</v>
      </c>
      <c r="D128" s="20" t="s">
        <v>89</v>
      </c>
      <c r="E128" s="11" t="s">
        <v>162</v>
      </c>
      <c r="F128" s="19"/>
      <c r="G128" s="121">
        <f>'Exhibit B'!$BO128</f>
        <v>158936566</v>
      </c>
      <c r="H128" s="19"/>
      <c r="I128" s="126">
        <f>(G128/$C128)</f>
        <v>1892.1470273101741</v>
      </c>
      <c r="J128" s="19"/>
      <c r="K128" s="126">
        <f>IF($AE128&lt;&gt;0,(G128/$AE128)*100,0)</f>
        <v>58.52722839098692</v>
      </c>
      <c r="L128" s="19"/>
      <c r="M128" s="121">
        <v>100834093</v>
      </c>
      <c r="N128" s="19"/>
      <c r="O128" s="126">
        <f>(M128/$C128)</f>
        <v>1200.4344508202576</v>
      </c>
      <c r="P128" s="19"/>
      <c r="Q128" s="126">
        <f>IF($AE128&lt;&gt;0,(M128/$AE128)*100,0)</f>
        <v>37.131417515394254</v>
      </c>
      <c r="R128" s="19"/>
      <c r="S128" s="121">
        <v>11772625</v>
      </c>
      <c r="T128" s="19"/>
      <c r="U128" s="126">
        <f>(S128/$C128)</f>
        <v>140.15363461034786</v>
      </c>
      <c r="V128" s="19"/>
      <c r="W128" s="126">
        <f>IF($AE128&lt;&gt;0,(S128/$AE128)*100,0)</f>
        <v>4.3351830826421809</v>
      </c>
      <c r="X128" s="19"/>
      <c r="Y128" s="121">
        <v>16758</v>
      </c>
      <c r="Z128" s="19"/>
      <c r="AA128" s="126">
        <f>(Y128/$C128)</f>
        <v>0.19950475011309793</v>
      </c>
      <c r="AB128" s="19"/>
      <c r="AC128" s="126">
        <f>IF($AE128&lt;&gt;0,(Y128/$AE128)*100,0)</f>
        <v>6.1710109766443472E-3</v>
      </c>
      <c r="AD128" s="19"/>
      <c r="AE128" s="121">
        <f>(G128+M128+S128+Y128)</f>
        <v>271560042</v>
      </c>
      <c r="AF128" s="40"/>
      <c r="AG128" s="19"/>
      <c r="AH128" s="121">
        <v>11</v>
      </c>
      <c r="AI128" s="19"/>
      <c r="AJ128" s="121">
        <v>0</v>
      </c>
      <c r="AK128" s="19"/>
      <c r="AL128" s="121">
        <f>(AE128+AH128+AJ128)</f>
        <v>271560053</v>
      </c>
      <c r="AM128" s="19"/>
      <c r="AN128" s="121">
        <v>241836747</v>
      </c>
      <c r="AO128" s="19"/>
      <c r="AP128" s="126">
        <f>(AN128/$C128)</f>
        <v>2879.0774423200551</v>
      </c>
      <c r="AQ128" s="19"/>
      <c r="AR128" s="126">
        <f>IF($AP$219&lt;&gt;0,(AP128/$AP$219)*100,0)</f>
        <v>86.67372410798923</v>
      </c>
      <c r="AS128" s="19"/>
      <c r="AT128" s="121">
        <v>0</v>
      </c>
      <c r="AU128" s="19"/>
      <c r="AV128" s="121">
        <v>15972475</v>
      </c>
      <c r="AW128" s="19"/>
      <c r="AX128" s="121"/>
      <c r="AY128" s="19"/>
      <c r="AZ128" s="121">
        <v>0</v>
      </c>
      <c r="BA128" s="19"/>
      <c r="BB128" s="11">
        <v>34</v>
      </c>
    </row>
    <row r="129" spans="1:54" s="119" customFormat="1" ht="8.85" customHeight="1" x14ac:dyDescent="0.25">
      <c r="A129" s="11">
        <v>35</v>
      </c>
      <c r="B129" s="19"/>
      <c r="C129" s="121">
        <v>17024</v>
      </c>
      <c r="D129" s="20" t="s">
        <v>89</v>
      </c>
      <c r="E129" s="11" t="s">
        <v>163</v>
      </c>
      <c r="F129" s="19"/>
      <c r="G129" s="121">
        <f>'Exhibit B'!$BO129</f>
        <v>23526971</v>
      </c>
      <c r="H129" s="19"/>
      <c r="I129" s="126">
        <f>(G129/$C129)</f>
        <v>1381.9884281015038</v>
      </c>
      <c r="J129" s="19"/>
      <c r="K129" s="126">
        <f>IF($AE129&lt;&gt;0,(G129/$AE129)*100,0)</f>
        <v>45.121603898456151</v>
      </c>
      <c r="L129" s="19"/>
      <c r="M129" s="121">
        <v>24087792</v>
      </c>
      <c r="N129" s="19"/>
      <c r="O129" s="126">
        <f>(M129/$C129)</f>
        <v>1414.9313909774437</v>
      </c>
      <c r="P129" s="19"/>
      <c r="Q129" s="126">
        <f>IF($AE129&lt;&gt;0,(M129/$AE129)*100,0)</f>
        <v>46.197184049421445</v>
      </c>
      <c r="R129" s="19"/>
      <c r="S129" s="121">
        <v>4402118</v>
      </c>
      <c r="T129" s="19"/>
      <c r="U129" s="126">
        <f>(S129/$C129)</f>
        <v>258.5830592105263</v>
      </c>
      <c r="V129" s="19"/>
      <c r="W129" s="126">
        <f>IF($AE129&lt;&gt;0,(S129/$AE129)*100,0)</f>
        <v>8.4426773302123745</v>
      </c>
      <c r="X129" s="19"/>
      <c r="Y129" s="121">
        <v>124375</v>
      </c>
      <c r="Z129" s="19"/>
      <c r="AA129" s="126">
        <f>(Y129/$C129)</f>
        <v>7.305862312030075</v>
      </c>
      <c r="AB129" s="19"/>
      <c r="AC129" s="126">
        <f>IF($AE129&lt;&gt;0,(Y129/$AE129)*100,0)</f>
        <v>0.23853472191003605</v>
      </c>
      <c r="AD129" s="19"/>
      <c r="AE129" s="121">
        <f>(G129+M129+S129+Y129)</f>
        <v>52141256</v>
      </c>
      <c r="AF129" s="40"/>
      <c r="AG129" s="19"/>
      <c r="AH129" s="121">
        <v>0</v>
      </c>
      <c r="AI129" s="19"/>
      <c r="AJ129" s="121">
        <v>770948</v>
      </c>
      <c r="AK129" s="19"/>
      <c r="AL129" s="121">
        <f>(AE129+AH129+AJ129)</f>
        <v>52912204</v>
      </c>
      <c r="AM129" s="19"/>
      <c r="AN129" s="121">
        <v>48935962</v>
      </c>
      <c r="AO129" s="19"/>
      <c r="AP129" s="126">
        <f>(AN129/$C129)</f>
        <v>2874.5278430451126</v>
      </c>
      <c r="AQ129" s="19"/>
      <c r="AR129" s="126">
        <f>IF($AP$219&lt;&gt;0,(AP129/$AP$219)*100,0)</f>
        <v>86.536759847645996</v>
      </c>
      <c r="AS129" s="19"/>
      <c r="AT129" s="121">
        <v>136405</v>
      </c>
      <c r="AU129" s="19"/>
      <c r="AV129" s="121">
        <v>2436804</v>
      </c>
      <c r="AW129" s="19"/>
      <c r="AX129" s="121"/>
      <c r="AY129" s="19"/>
      <c r="AZ129" s="121">
        <v>395263</v>
      </c>
      <c r="BA129" s="19"/>
      <c r="BB129" s="11">
        <v>35</v>
      </c>
    </row>
    <row r="130" spans="1:54" s="119" customFormat="1" ht="8.85" customHeight="1" x14ac:dyDescent="0.25">
      <c r="A130" s="19"/>
      <c r="B130" s="19"/>
      <c r="C130" s="19"/>
      <c r="D130" s="20"/>
      <c r="E130" s="11"/>
      <c r="F130" s="19"/>
      <c r="G130" s="19"/>
      <c r="H130" s="19"/>
      <c r="I130" s="51"/>
      <c r="J130" s="19"/>
      <c r="K130" s="19"/>
      <c r="L130" s="19"/>
      <c r="M130" s="19"/>
      <c r="N130" s="19"/>
      <c r="O130" s="51"/>
      <c r="P130" s="19"/>
      <c r="Q130" s="19"/>
      <c r="R130" s="19"/>
      <c r="S130" s="19"/>
      <c r="T130" s="19"/>
      <c r="U130" s="51"/>
      <c r="V130" s="19"/>
      <c r="W130" s="19"/>
      <c r="X130" s="19"/>
      <c r="Y130" s="19"/>
      <c r="Z130" s="19"/>
      <c r="AA130" s="51"/>
      <c r="AB130" s="19"/>
      <c r="AC130" s="19"/>
      <c r="AD130" s="19"/>
      <c r="AE130" s="19"/>
      <c r="AF130" s="40"/>
      <c r="AG130" s="19"/>
      <c r="AH130" s="19"/>
      <c r="AI130" s="19"/>
      <c r="AJ130" s="19"/>
      <c r="AK130" s="19"/>
      <c r="AL130" s="19"/>
      <c r="AM130" s="19"/>
      <c r="AN130" s="19"/>
      <c r="AO130" s="19"/>
      <c r="AP130" s="51"/>
      <c r="AQ130" s="19"/>
      <c r="AR130" s="19"/>
      <c r="AS130" s="19"/>
      <c r="AT130" s="19"/>
      <c r="AU130" s="19"/>
      <c r="AV130" s="19"/>
      <c r="AW130" s="19"/>
      <c r="AX130" s="19"/>
      <c r="AY130" s="19"/>
      <c r="AZ130" s="19"/>
      <c r="BA130" s="19"/>
      <c r="BB130" s="19"/>
    </row>
    <row r="131" spans="1:54" s="119" customFormat="1" ht="8.85" customHeight="1" x14ac:dyDescent="0.25">
      <c r="A131" s="11">
        <v>36</v>
      </c>
      <c r="B131" s="19"/>
      <c r="C131" s="121">
        <v>36983</v>
      </c>
      <c r="D131" s="20"/>
      <c r="E131" s="11" t="s">
        <v>164</v>
      </c>
      <c r="F131" s="19"/>
      <c r="G131" s="121">
        <f>'Exhibit B'!$BO131</f>
        <v>57864064</v>
      </c>
      <c r="H131" s="19"/>
      <c r="I131" s="126">
        <f>(G131/$C131)</f>
        <v>1564.6124976340482</v>
      </c>
      <c r="J131" s="19"/>
      <c r="K131" s="126">
        <f>IF($AE131&lt;&gt;0,(G131/$AE131)*100,0)</f>
        <v>55.05043149190967</v>
      </c>
      <c r="L131" s="19"/>
      <c r="M131" s="121">
        <v>41578332</v>
      </c>
      <c r="N131" s="19"/>
      <c r="O131" s="126">
        <f>(M131/$C131)</f>
        <v>1124.2552524132709</v>
      </c>
      <c r="P131" s="19"/>
      <c r="Q131" s="126">
        <f>IF($AE131&lt;&gt;0,(M131/$AE131)*100,0)</f>
        <v>39.55659107030359</v>
      </c>
      <c r="R131" s="19"/>
      <c r="S131" s="121">
        <v>5574142</v>
      </c>
      <c r="T131" s="19"/>
      <c r="U131" s="126">
        <f>(S131/$C131)</f>
        <v>150.72173701430387</v>
      </c>
      <c r="V131" s="19"/>
      <c r="W131" s="126">
        <f>IF($AE131&lt;&gt;0,(S131/$AE131)*100,0)</f>
        <v>5.3031000777473265</v>
      </c>
      <c r="X131" s="19"/>
      <c r="Y131" s="121">
        <v>94471</v>
      </c>
      <c r="Z131" s="19"/>
      <c r="AA131" s="126">
        <f>(Y131/$C131)</f>
        <v>2.5544439336992673</v>
      </c>
      <c r="AB131" s="19"/>
      <c r="AC131" s="126">
        <f>IF($AE131&lt;&gt;0,(Y131/$AE131)*100,0)</f>
        <v>8.9877360039422705E-2</v>
      </c>
      <c r="AD131" s="19"/>
      <c r="AE131" s="121">
        <f>(G131+M131+S131+Y131)</f>
        <v>105111009</v>
      </c>
      <c r="AF131" s="40"/>
      <c r="AG131" s="19"/>
      <c r="AH131" s="121">
        <v>1020726</v>
      </c>
      <c r="AI131" s="19"/>
      <c r="AJ131" s="121">
        <v>0</v>
      </c>
      <c r="AK131" s="19"/>
      <c r="AL131" s="121">
        <f>(AE131+AH131+AJ131)</f>
        <v>106131735</v>
      </c>
      <c r="AM131" s="19"/>
      <c r="AN131" s="121">
        <v>96032936</v>
      </c>
      <c r="AO131" s="19"/>
      <c r="AP131" s="126">
        <f>(AN131/$C131)</f>
        <v>2596.677824946597</v>
      </c>
      <c r="AQ131" s="19"/>
      <c r="AR131" s="126">
        <f>IF($AP$219&lt;&gt;0,(AP131/$AP$219)*100,0)</f>
        <v>78.172172130038703</v>
      </c>
      <c r="AS131" s="19"/>
      <c r="AT131" s="121">
        <v>0</v>
      </c>
      <c r="AU131" s="19"/>
      <c r="AV131" s="121">
        <v>0</v>
      </c>
      <c r="AW131" s="19"/>
      <c r="AX131" s="121"/>
      <c r="AY131" s="19"/>
      <c r="AZ131" s="121">
        <v>575526</v>
      </c>
      <c r="BA131" s="19"/>
      <c r="BB131" s="11">
        <v>36</v>
      </c>
    </row>
    <row r="132" spans="1:54" s="119" customFormat="1" ht="8.85" customHeight="1" x14ac:dyDescent="0.25">
      <c r="A132" s="11">
        <v>37</v>
      </c>
      <c r="B132" s="19"/>
      <c r="C132" s="121">
        <v>22312</v>
      </c>
      <c r="D132" s="20"/>
      <c r="E132" s="11" t="s">
        <v>165</v>
      </c>
      <c r="F132" s="19"/>
      <c r="G132" s="121">
        <f>'Exhibit B'!$BO132</f>
        <v>46446949</v>
      </c>
      <c r="H132" s="19"/>
      <c r="I132" s="126">
        <f>(G132/$C132)</f>
        <v>2081.7026263893868</v>
      </c>
      <c r="J132" s="19"/>
      <c r="K132" s="126">
        <f>IF($AE132&lt;&gt;0,(G132/$AE132)*100,0)</f>
        <v>71.762388995064029</v>
      </c>
      <c r="L132" s="19"/>
      <c r="M132" s="121">
        <v>15204295</v>
      </c>
      <c r="N132" s="19"/>
      <c r="O132" s="126">
        <f>(M132/$C132)</f>
        <v>681.4402563642883</v>
      </c>
      <c r="P132" s="19"/>
      <c r="Q132" s="126">
        <f>IF($AE132&lt;&gt;0,(M132/$AE132)*100,0)</f>
        <v>23.491242281289715</v>
      </c>
      <c r="R132" s="19"/>
      <c r="S132" s="121">
        <v>3072004</v>
      </c>
      <c r="T132" s="19"/>
      <c r="U132" s="126">
        <f>(S132/$C132)</f>
        <v>137.68393689494442</v>
      </c>
      <c r="V132" s="19"/>
      <c r="W132" s="126">
        <f>IF($AE132&lt;&gt;0,(S132/$AE132)*100,0)</f>
        <v>4.7463687236462544</v>
      </c>
      <c r="X132" s="19"/>
      <c r="Y132" s="121">
        <v>0</v>
      </c>
      <c r="Z132" s="19"/>
      <c r="AA132" s="126">
        <f>(Y132/$C132)</f>
        <v>0</v>
      </c>
      <c r="AB132" s="19"/>
      <c r="AC132" s="126">
        <f>IF($AE132&lt;&gt;0,(Y132/$AE132)*100,0)</f>
        <v>0</v>
      </c>
      <c r="AD132" s="19"/>
      <c r="AE132" s="121">
        <f>(G132+M132+S132+Y132)</f>
        <v>64723248</v>
      </c>
      <c r="AF132" s="40"/>
      <c r="AG132" s="19"/>
      <c r="AH132" s="121">
        <v>310871</v>
      </c>
      <c r="AI132" s="19"/>
      <c r="AJ132" s="121">
        <v>200000</v>
      </c>
      <c r="AK132" s="19"/>
      <c r="AL132" s="121">
        <f>(AE132+AH132+AJ132)</f>
        <v>65234119</v>
      </c>
      <c r="AM132" s="19"/>
      <c r="AN132" s="121">
        <v>57981981</v>
      </c>
      <c r="AO132" s="19"/>
      <c r="AP132" s="126">
        <f>(AN132/$C132)</f>
        <v>2598.6904356400141</v>
      </c>
      <c r="AQ132" s="19"/>
      <c r="AR132" s="126">
        <f>IF($AP$219&lt;&gt;0,(AP132/$AP$219)*100,0)</f>
        <v>78.232761144218699</v>
      </c>
      <c r="AS132" s="19"/>
      <c r="AT132" s="121">
        <v>4812000</v>
      </c>
      <c r="AU132" s="19"/>
      <c r="AV132" s="121">
        <v>2454858</v>
      </c>
      <c r="AW132" s="19"/>
      <c r="AX132" s="121"/>
      <c r="AY132" s="19"/>
      <c r="AZ132" s="121">
        <v>200000</v>
      </c>
      <c r="BA132" s="19"/>
      <c r="BB132" s="11">
        <v>37</v>
      </c>
    </row>
    <row r="133" spans="1:54" s="119" customFormat="1" ht="8.85" customHeight="1" x14ac:dyDescent="0.25">
      <c r="A133" s="11">
        <v>38</v>
      </c>
      <c r="B133" s="19"/>
      <c r="C133" s="121">
        <v>15926</v>
      </c>
      <c r="D133" s="20" t="s">
        <v>89</v>
      </c>
      <c r="E133" s="11" t="s">
        <v>166</v>
      </c>
      <c r="F133" s="19"/>
      <c r="G133" s="121">
        <f>'Exhibit B'!$BO133</f>
        <v>17467168</v>
      </c>
      <c r="H133" s="19"/>
      <c r="I133" s="126">
        <f>(G133/$C133)</f>
        <v>1096.7705638578425</v>
      </c>
      <c r="J133" s="19"/>
      <c r="K133" s="126">
        <f>IF($AE133&lt;&gt;0,(G133/$AE133)*100,0)</f>
        <v>44.787310525947504</v>
      </c>
      <c r="L133" s="19"/>
      <c r="M133" s="121">
        <v>17651351</v>
      </c>
      <c r="N133" s="19"/>
      <c r="O133" s="126">
        <f>(M133/$C133)</f>
        <v>1108.3354891372599</v>
      </c>
      <c r="P133" s="19"/>
      <c r="Q133" s="126">
        <f>IF($AE133&lt;&gt;0,(M133/$AE133)*100,0)</f>
        <v>45.259571467996075</v>
      </c>
      <c r="R133" s="19"/>
      <c r="S133" s="121">
        <v>3830047</v>
      </c>
      <c r="T133" s="19"/>
      <c r="U133" s="126">
        <f>(S133/$C133)</f>
        <v>240.49020469672234</v>
      </c>
      <c r="V133" s="19"/>
      <c r="W133" s="126">
        <f>IF($AE133&lt;&gt;0,(S133/$AE133)*100,0)</f>
        <v>9.8205676110731659</v>
      </c>
      <c r="X133" s="19"/>
      <c r="Y133" s="121">
        <v>51695</v>
      </c>
      <c r="Z133" s="19"/>
      <c r="AA133" s="126">
        <f>(Y133/$C133)</f>
        <v>3.2459500188371218</v>
      </c>
      <c r="AB133" s="19"/>
      <c r="AC133" s="126">
        <f>IF($AE133&lt;&gt;0,(Y133/$AE133)*100,0)</f>
        <v>0.13255039498325411</v>
      </c>
      <c r="AD133" s="19"/>
      <c r="AE133" s="121">
        <f>(G133+M133+S133+Y133)</f>
        <v>39000261</v>
      </c>
      <c r="AF133" s="40"/>
      <c r="AG133" s="19"/>
      <c r="AH133" s="121">
        <v>45000</v>
      </c>
      <c r="AI133" s="19"/>
      <c r="AJ133" s="121">
        <v>0</v>
      </c>
      <c r="AK133" s="19"/>
      <c r="AL133" s="121">
        <f>(AE133+AH133+AJ133)</f>
        <v>39045261</v>
      </c>
      <c r="AM133" s="19"/>
      <c r="AN133" s="121">
        <v>36629090</v>
      </c>
      <c r="AO133" s="19"/>
      <c r="AP133" s="126">
        <f>(AN133/$C133)</f>
        <v>2299.9554188120055</v>
      </c>
      <c r="AQ133" s="19"/>
      <c r="AR133" s="126">
        <f>IF($AP$219&lt;&gt;0,(AP133/$AP$219)*100,0)</f>
        <v>69.239437085147415</v>
      </c>
      <c r="AS133" s="19"/>
      <c r="AT133" s="121">
        <v>337174</v>
      </c>
      <c r="AU133" s="19"/>
      <c r="AV133" s="121">
        <v>1343950</v>
      </c>
      <c r="AW133" s="19"/>
      <c r="AX133" s="121"/>
      <c r="AY133" s="19"/>
      <c r="AZ133" s="121">
        <v>0</v>
      </c>
      <c r="BA133" s="19"/>
      <c r="BB133" s="11">
        <v>38</v>
      </c>
    </row>
    <row r="134" spans="1:54" s="119" customFormat="1" ht="8.85" customHeight="1" x14ac:dyDescent="0.25">
      <c r="A134" s="11">
        <v>39</v>
      </c>
      <c r="B134" s="19"/>
      <c r="C134" s="121">
        <v>19785</v>
      </c>
      <c r="D134" s="20" t="s">
        <v>89</v>
      </c>
      <c r="E134" s="11" t="s">
        <v>167</v>
      </c>
      <c r="F134" s="19"/>
      <c r="G134" s="121">
        <f>'Exhibit B'!$BO134</f>
        <v>29436165</v>
      </c>
      <c r="H134" s="19"/>
      <c r="I134" s="126">
        <f>(G134/$C134)</f>
        <v>1487.8021228203183</v>
      </c>
      <c r="J134" s="19"/>
      <c r="K134" s="126">
        <f>IF($AE134&lt;&gt;0,(G134/$AE134)*100,0)</f>
        <v>50.632193645210258</v>
      </c>
      <c r="L134" s="19"/>
      <c r="M134" s="121">
        <v>25556356</v>
      </c>
      <c r="N134" s="19"/>
      <c r="O134" s="126">
        <f>(M134/$C134)</f>
        <v>1291.7036138488754</v>
      </c>
      <c r="P134" s="19"/>
      <c r="Q134" s="126">
        <f>IF($AE134&lt;&gt;0,(M134/$AE134)*100,0)</f>
        <v>43.958659895333888</v>
      </c>
      <c r="R134" s="19"/>
      <c r="S134" s="121">
        <v>3072769</v>
      </c>
      <c r="T134" s="19"/>
      <c r="U134" s="126">
        <f>(S134/$C134)</f>
        <v>155.308011119535</v>
      </c>
      <c r="V134" s="19"/>
      <c r="W134" s="126">
        <f>IF($AE134&lt;&gt;0,(S134/$AE134)*100,0)</f>
        <v>5.2853703950565256</v>
      </c>
      <c r="X134" s="19"/>
      <c r="Y134" s="121">
        <v>71960</v>
      </c>
      <c r="Z134" s="19"/>
      <c r="AA134" s="126">
        <f>(Y134/$C134)</f>
        <v>3.6370988122314887</v>
      </c>
      <c r="AB134" s="19"/>
      <c r="AC134" s="126">
        <f>IF($AE134&lt;&gt;0,(Y134/$AE134)*100,0)</f>
        <v>0.12377606439933088</v>
      </c>
      <c r="AD134" s="19"/>
      <c r="AE134" s="121">
        <f>(G134+M134+S134+Y134)</f>
        <v>58137250</v>
      </c>
      <c r="AF134" s="40"/>
      <c r="AG134" s="19"/>
      <c r="AH134" s="121">
        <v>502643</v>
      </c>
      <c r="AI134" s="19"/>
      <c r="AJ134" s="121">
        <v>0</v>
      </c>
      <c r="AK134" s="19"/>
      <c r="AL134" s="121">
        <f>(AE134+AH134+AJ134)</f>
        <v>58639893</v>
      </c>
      <c r="AM134" s="19"/>
      <c r="AN134" s="121">
        <v>53705477</v>
      </c>
      <c r="AO134" s="19"/>
      <c r="AP134" s="126">
        <f>(AN134/$C134)</f>
        <v>2714.4542330048016</v>
      </c>
      <c r="AQ134" s="19"/>
      <c r="AR134" s="126">
        <f>IF($AP$219&lt;&gt;0,(AP134/$AP$219)*100,0)</f>
        <v>81.717793983906148</v>
      </c>
      <c r="AS134" s="19"/>
      <c r="AT134" s="121">
        <v>749215</v>
      </c>
      <c r="AU134" s="19"/>
      <c r="AV134" s="121">
        <v>4742084</v>
      </c>
      <c r="AW134" s="19"/>
      <c r="AX134" s="121"/>
      <c r="AY134" s="19"/>
      <c r="AZ134" s="121">
        <v>0</v>
      </c>
      <c r="BA134" s="19"/>
      <c r="BB134" s="11">
        <v>39</v>
      </c>
    </row>
    <row r="135" spans="1:54" s="119" customFormat="1" ht="8.85" customHeight="1" x14ac:dyDescent="0.25">
      <c r="A135" s="11">
        <v>40</v>
      </c>
      <c r="B135" s="19"/>
      <c r="C135" s="121">
        <v>11625</v>
      </c>
      <c r="D135" s="20" t="s">
        <v>89</v>
      </c>
      <c r="E135" s="11" t="s">
        <v>168</v>
      </c>
      <c r="F135" s="19"/>
      <c r="G135" s="121">
        <f>'Exhibit B'!$BO135</f>
        <v>17446742</v>
      </c>
      <c r="H135" s="19"/>
      <c r="I135" s="126">
        <f>(G135/$C135)</f>
        <v>1500.7950107526881</v>
      </c>
      <c r="J135" s="19"/>
      <c r="K135" s="126">
        <f>IF($AE135&lt;&gt;0,(G135/$AE135)*100,0)</f>
        <v>48.906265706538221</v>
      </c>
      <c r="L135" s="19"/>
      <c r="M135" s="133">
        <v>15519428</v>
      </c>
      <c r="N135" s="19"/>
      <c r="O135" s="126">
        <f>(M135/$C135)</f>
        <v>1335.004559139785</v>
      </c>
      <c r="P135" s="19"/>
      <c r="Q135" s="126">
        <f>IF($AE135&lt;&gt;0,(M135/$AE135)*100,0)</f>
        <v>43.503667869994814</v>
      </c>
      <c r="R135" s="19"/>
      <c r="S135" s="121">
        <v>2707668</v>
      </c>
      <c r="T135" s="19"/>
      <c r="U135" s="126">
        <f>(S135/$C135)</f>
        <v>232.91767741935485</v>
      </c>
      <c r="V135" s="19"/>
      <c r="W135" s="126">
        <f>IF($AE135&lt;&gt;0,(S135/$AE135)*100,0)</f>
        <v>7.5900664234669684</v>
      </c>
      <c r="X135" s="19"/>
      <c r="Y135" s="133">
        <v>0</v>
      </c>
      <c r="Z135" s="19"/>
      <c r="AA135" s="126">
        <f>(Y135/$C135)</f>
        <v>0</v>
      </c>
      <c r="AB135" s="19"/>
      <c r="AC135" s="126">
        <f>IF($AE135&lt;&gt;0,(Y135/$AE135)*100,0)</f>
        <v>0</v>
      </c>
      <c r="AD135" s="19"/>
      <c r="AE135" s="121">
        <f>(G135+M135+S135+Y135)</f>
        <v>35673838</v>
      </c>
      <c r="AF135" s="40"/>
      <c r="AG135" s="19"/>
      <c r="AH135" s="121">
        <v>0</v>
      </c>
      <c r="AI135" s="19"/>
      <c r="AJ135" s="121">
        <v>271688</v>
      </c>
      <c r="AK135" s="19"/>
      <c r="AL135" s="121">
        <f>(AE135+AH135+AJ135)</f>
        <v>35945526</v>
      </c>
      <c r="AM135" s="19"/>
      <c r="AN135" s="121">
        <v>29339599</v>
      </c>
      <c r="AO135" s="19"/>
      <c r="AP135" s="126">
        <f>(AN135/$C135)</f>
        <v>2523.8364731182796</v>
      </c>
      <c r="AQ135" s="19"/>
      <c r="AR135" s="126">
        <f>IF($AP$219&lt;&gt;0,(AP135/$AP$219)*100,0)</f>
        <v>75.979306061478567</v>
      </c>
      <c r="AS135" s="19"/>
      <c r="AT135" s="121">
        <v>0</v>
      </c>
      <c r="AU135" s="19"/>
      <c r="AV135" s="121">
        <v>3480694</v>
      </c>
      <c r="AW135" s="19"/>
      <c r="AX135" s="121"/>
      <c r="AY135" s="19"/>
      <c r="AZ135" s="121">
        <v>0</v>
      </c>
      <c r="BA135" s="19"/>
      <c r="BB135" s="11">
        <v>40</v>
      </c>
    </row>
    <row r="136" spans="1:54" s="119" customFormat="1" ht="8.85" customHeight="1" x14ac:dyDescent="0.25">
      <c r="A136" s="127"/>
      <c r="B136" s="19"/>
      <c r="C136" s="127"/>
      <c r="D136" s="20"/>
      <c r="E136" s="11"/>
      <c r="F136" s="19"/>
      <c r="G136" s="40"/>
      <c r="H136" s="19"/>
      <c r="I136" s="52"/>
      <c r="J136" s="19"/>
      <c r="K136" s="52"/>
      <c r="L136" s="19"/>
      <c r="M136" s="40"/>
      <c r="N136" s="19"/>
      <c r="O136" s="52"/>
      <c r="P136" s="19"/>
      <c r="Q136" s="52"/>
      <c r="R136" s="19"/>
      <c r="S136" s="19"/>
      <c r="T136" s="19"/>
      <c r="U136" s="52"/>
      <c r="V136" s="19"/>
      <c r="W136" s="52"/>
      <c r="X136" s="19"/>
      <c r="Y136" s="40"/>
      <c r="Z136" s="19"/>
      <c r="AA136" s="52"/>
      <c r="AB136" s="19"/>
      <c r="AC136" s="52"/>
      <c r="AD136" s="19"/>
      <c r="AE136" s="40"/>
      <c r="AF136" s="40"/>
      <c r="AG136" s="19"/>
      <c r="AH136" s="40"/>
      <c r="AI136" s="19"/>
      <c r="AJ136" s="40"/>
      <c r="AK136" s="19"/>
      <c r="AL136" s="40"/>
      <c r="AM136" s="19"/>
      <c r="AN136" s="40"/>
      <c r="AO136" s="19"/>
      <c r="AP136" s="52"/>
      <c r="AQ136" s="19"/>
      <c r="AR136" s="52"/>
      <c r="AS136" s="19"/>
      <c r="AT136" s="19"/>
      <c r="AU136" s="19"/>
      <c r="AV136" s="19"/>
      <c r="AW136" s="19"/>
      <c r="AX136" s="19"/>
      <c r="AY136" s="19"/>
      <c r="AZ136" s="19"/>
      <c r="BA136" s="19"/>
      <c r="BB136" s="127"/>
    </row>
    <row r="137" spans="1:54" s="119" customFormat="1" ht="8.85" customHeight="1" x14ac:dyDescent="0.25">
      <c r="A137" s="11">
        <v>41</v>
      </c>
      <c r="B137" s="19"/>
      <c r="C137" s="121">
        <v>35584</v>
      </c>
      <c r="D137" s="20"/>
      <c r="E137" s="11" t="s">
        <v>169</v>
      </c>
      <c r="F137" s="19"/>
      <c r="G137" s="121">
        <f>'Exhibit B'!$BO137</f>
        <v>42322131</v>
      </c>
      <c r="H137" s="19"/>
      <c r="I137" s="126">
        <f>(G137/$C137)</f>
        <v>1189.3584476169065</v>
      </c>
      <c r="J137" s="19"/>
      <c r="K137" s="126">
        <f>IF($AE137&lt;&gt;0,(G137/$AE137)*100,0)</f>
        <v>42.105183620344341</v>
      </c>
      <c r="L137" s="19"/>
      <c r="M137" s="133">
        <v>48550524</v>
      </c>
      <c r="N137" s="19"/>
      <c r="O137" s="126">
        <f>(M137/$C137)</f>
        <v>1364.3919739208634</v>
      </c>
      <c r="P137" s="19"/>
      <c r="Q137" s="126">
        <f>IF($AE137&lt;&gt;0,(M137/$AE137)*100,0)</f>
        <v>48.30164926912434</v>
      </c>
      <c r="R137" s="19"/>
      <c r="S137" s="121">
        <v>9574169</v>
      </c>
      <c r="T137" s="19"/>
      <c r="U137" s="126">
        <f>(S137/$C137)</f>
        <v>269.05825651978415</v>
      </c>
      <c r="V137" s="19"/>
      <c r="W137" s="126">
        <f>IF($AE137&lt;&gt;0,(S137/$AE137)*100,0)</f>
        <v>9.5250908740206999</v>
      </c>
      <c r="X137" s="19"/>
      <c r="Y137" s="121">
        <v>68427</v>
      </c>
      <c r="Z137" s="19"/>
      <c r="AA137" s="126">
        <f>(Y137/$C137)</f>
        <v>1.9229709982014389</v>
      </c>
      <c r="AB137" s="19"/>
      <c r="AC137" s="126">
        <f>IF($AE137&lt;&gt;0,(Y137/$AE137)*100,0)</f>
        <v>6.8076236510616672E-2</v>
      </c>
      <c r="AD137" s="19"/>
      <c r="AE137" s="121">
        <f>(G137+M137+S137+Y137)</f>
        <v>100515251</v>
      </c>
      <c r="AF137" s="40"/>
      <c r="AG137" s="19"/>
      <c r="AH137" s="121">
        <v>368778</v>
      </c>
      <c r="AI137" s="19"/>
      <c r="AJ137" s="121">
        <v>0</v>
      </c>
      <c r="AK137" s="19"/>
      <c r="AL137" s="121">
        <f>(AE137+AH137+AJ137)</f>
        <v>100884029</v>
      </c>
      <c r="AM137" s="19"/>
      <c r="AN137" s="121">
        <v>92052783</v>
      </c>
      <c r="AO137" s="19"/>
      <c r="AP137" s="126">
        <f>(AN137/$C137)</f>
        <v>2586.9149898830933</v>
      </c>
      <c r="AQ137" s="19"/>
      <c r="AR137" s="126">
        <f>IF($AP$219&lt;&gt;0,(AP137/$AP$219)*100,0)</f>
        <v>77.878265040091151</v>
      </c>
      <c r="AS137" s="19"/>
      <c r="AT137" s="121">
        <v>1053196</v>
      </c>
      <c r="AU137" s="19"/>
      <c r="AV137" s="121">
        <v>0</v>
      </c>
      <c r="AW137" s="19"/>
      <c r="AX137" s="121"/>
      <c r="AY137" s="19"/>
      <c r="AZ137" s="121">
        <v>0</v>
      </c>
      <c r="BA137" s="19"/>
      <c r="BB137" s="11">
        <v>41</v>
      </c>
    </row>
    <row r="138" spans="1:54" s="119" customFormat="1" ht="8.85" customHeight="1" x14ac:dyDescent="0.25">
      <c r="A138" s="11">
        <v>42</v>
      </c>
      <c r="B138" s="19"/>
      <c r="C138" s="121">
        <v>105210</v>
      </c>
      <c r="D138" s="20"/>
      <c r="E138" s="11" t="s">
        <v>170</v>
      </c>
      <c r="F138" s="19"/>
      <c r="G138" s="121">
        <f>'Exhibit B'!$BO138</f>
        <v>192759972</v>
      </c>
      <c r="H138" s="19"/>
      <c r="I138" s="126">
        <f>(G138/$C138)</f>
        <v>1832.1449672084402</v>
      </c>
      <c r="J138" s="19"/>
      <c r="K138" s="126">
        <f>IF($AE138&lt;&gt;0,(G138/$AE138)*100,0)</f>
        <v>58.485766156578435</v>
      </c>
      <c r="L138" s="19"/>
      <c r="M138" s="133">
        <v>123459841</v>
      </c>
      <c r="N138" s="19"/>
      <c r="O138" s="126">
        <f>(M138/$C138)</f>
        <v>1173.4610873491113</v>
      </c>
      <c r="P138" s="19"/>
      <c r="Q138" s="126">
        <f>IF($AE138&lt;&gt;0,(M138/$AE138)*100,0)</f>
        <v>37.459246935636379</v>
      </c>
      <c r="R138" s="19"/>
      <c r="S138" s="121">
        <v>12053515</v>
      </c>
      <c r="T138" s="19"/>
      <c r="U138" s="126">
        <f>(S138/$C138)</f>
        <v>114.56624845547002</v>
      </c>
      <c r="V138" s="19"/>
      <c r="W138" s="126">
        <f>IF($AE138&lt;&gt;0,(S138/$AE138)*100,0)</f>
        <v>3.6571859413572154</v>
      </c>
      <c r="X138" s="19"/>
      <c r="Y138" s="121">
        <v>1311090</v>
      </c>
      <c r="Z138" s="19"/>
      <c r="AA138" s="126">
        <f>(Y138/$C138)</f>
        <v>12.461648132306815</v>
      </c>
      <c r="AB138" s="19"/>
      <c r="AC138" s="126">
        <f>IF($AE138&lt;&gt;0,(Y138/$AE138)*100,0)</f>
        <v>0.39780096642796992</v>
      </c>
      <c r="AD138" s="19"/>
      <c r="AE138" s="121">
        <f>(G138+M138+S138+Y138)</f>
        <v>329584418</v>
      </c>
      <c r="AF138" s="40"/>
      <c r="AG138" s="19"/>
      <c r="AH138" s="121">
        <v>406231</v>
      </c>
      <c r="AI138" s="19"/>
      <c r="AJ138" s="121">
        <v>16099987</v>
      </c>
      <c r="AK138" s="19"/>
      <c r="AL138" s="121">
        <f>(AE138+AH138+AJ138)</f>
        <v>346090636</v>
      </c>
      <c r="AM138" s="19"/>
      <c r="AN138" s="121">
        <v>316343157</v>
      </c>
      <c r="AO138" s="19"/>
      <c r="AP138" s="126">
        <f>(AN138/$C138)</f>
        <v>3006.7784145993728</v>
      </c>
      <c r="AQ138" s="19"/>
      <c r="AR138" s="126">
        <f>IF($AP$219&lt;&gt;0,(AP138/$AP$219)*100,0)</f>
        <v>90.518121857408701</v>
      </c>
      <c r="AS138" s="19"/>
      <c r="AT138" s="121">
        <v>14278069</v>
      </c>
      <c r="AU138" s="19"/>
      <c r="AV138" s="121">
        <v>19495058</v>
      </c>
      <c r="AW138" s="19"/>
      <c r="AX138" s="121"/>
      <c r="AY138" s="19"/>
      <c r="AZ138" s="121">
        <v>52249</v>
      </c>
      <c r="BA138" s="19"/>
      <c r="BB138" s="11">
        <v>42</v>
      </c>
    </row>
    <row r="139" spans="1:54" s="119" customFormat="1" ht="8.85" customHeight="1" x14ac:dyDescent="0.25">
      <c r="A139" s="11">
        <v>43</v>
      </c>
      <c r="B139" s="19"/>
      <c r="C139" s="121">
        <v>321233</v>
      </c>
      <c r="D139" s="20"/>
      <c r="E139" s="11" t="s">
        <v>171</v>
      </c>
      <c r="F139" s="19"/>
      <c r="G139" s="121">
        <f>'Exhibit B'!$BO139</f>
        <v>642671283</v>
      </c>
      <c r="H139" s="19"/>
      <c r="I139" s="126">
        <f>(G139/$C139)</f>
        <v>2000.6390470468475</v>
      </c>
      <c r="J139" s="19"/>
      <c r="K139" s="126">
        <f>IF($AE139&lt;&gt;0,(G139/$AE139)*100,0)</f>
        <v>57.077441143072846</v>
      </c>
      <c r="L139" s="19"/>
      <c r="M139" s="133">
        <v>420290810</v>
      </c>
      <c r="N139" s="19"/>
      <c r="O139" s="126">
        <f>(M139/$C139)</f>
        <v>1308.3674778120553</v>
      </c>
      <c r="P139" s="19"/>
      <c r="Q139" s="126">
        <f>IF($AE139&lt;&gt;0,(M139/$AE139)*100,0)</f>
        <v>37.327206933485172</v>
      </c>
      <c r="R139" s="19"/>
      <c r="S139" s="121">
        <v>53587989</v>
      </c>
      <c r="T139" s="19"/>
      <c r="U139" s="126">
        <f>(S139/$C139)</f>
        <v>166.81968851269951</v>
      </c>
      <c r="V139" s="19"/>
      <c r="W139" s="126">
        <f>IF($AE139&lt;&gt;0,(S139/$AE139)*100,0)</f>
        <v>4.7592997680637534</v>
      </c>
      <c r="X139" s="19"/>
      <c r="Y139" s="121">
        <v>9413644</v>
      </c>
      <c r="Z139" s="19"/>
      <c r="AA139" s="126">
        <f>(Y139/$C139)</f>
        <v>29.3047227401917</v>
      </c>
      <c r="AB139" s="19"/>
      <c r="AC139" s="126">
        <f>IF($AE139&lt;&gt;0,(Y139/$AE139)*100,0)</f>
        <v>0.83605215537822741</v>
      </c>
      <c r="AD139" s="19"/>
      <c r="AE139" s="121">
        <f>(G139+M139+S139+Y139)</f>
        <v>1125963726</v>
      </c>
      <c r="AF139" s="40"/>
      <c r="AG139" s="19"/>
      <c r="AH139" s="121">
        <v>12914441</v>
      </c>
      <c r="AI139" s="19"/>
      <c r="AJ139" s="121">
        <v>0</v>
      </c>
      <c r="AK139" s="19"/>
      <c r="AL139" s="121">
        <f>(AE139+AH139+AJ139)</f>
        <v>1138878167</v>
      </c>
      <c r="AM139" s="19"/>
      <c r="AN139" s="121">
        <v>987970642</v>
      </c>
      <c r="AO139" s="19"/>
      <c r="AP139" s="126">
        <f>(AN139/$C139)</f>
        <v>3075.5577478029968</v>
      </c>
      <c r="AQ139" s="19"/>
      <c r="AR139" s="126">
        <f>IF($AP$219&lt;&gt;0,(AP139/$AP$219)*100,0)</f>
        <v>92.588702128295225</v>
      </c>
      <c r="AS139" s="19"/>
      <c r="AT139" s="121">
        <v>28858931</v>
      </c>
      <c r="AU139" s="19"/>
      <c r="AV139" s="121">
        <v>69847728</v>
      </c>
      <c r="AW139" s="19"/>
      <c r="AX139" s="121"/>
      <c r="AY139" s="19"/>
      <c r="AZ139" s="121">
        <v>0</v>
      </c>
      <c r="BA139" s="19"/>
      <c r="BB139" s="11">
        <v>43</v>
      </c>
    </row>
    <row r="140" spans="1:54" s="119" customFormat="1" ht="8.85" customHeight="1" x14ac:dyDescent="0.25">
      <c r="A140" s="11">
        <v>44</v>
      </c>
      <c r="B140" s="19"/>
      <c r="C140" s="121">
        <v>52352</v>
      </c>
      <c r="D140" s="20" t="s">
        <v>89</v>
      </c>
      <c r="E140" s="11" t="s">
        <v>172</v>
      </c>
      <c r="F140" s="19"/>
      <c r="G140" s="121">
        <f>'Exhibit B'!$BO140</f>
        <v>46644015</v>
      </c>
      <c r="H140" s="19"/>
      <c r="I140" s="126">
        <f>(G140/$C140)</f>
        <v>890.96911292787286</v>
      </c>
      <c r="J140" s="19"/>
      <c r="K140" s="126">
        <f>IF($AE140&lt;&gt;0,(G140/$AE140)*100,0)</f>
        <v>36.156274119629614</v>
      </c>
      <c r="L140" s="19"/>
      <c r="M140" s="133">
        <v>68766876</v>
      </c>
      <c r="N140" s="19"/>
      <c r="O140" s="126">
        <f>(M140/$C140)</f>
        <v>1313.5482121026894</v>
      </c>
      <c r="P140" s="19"/>
      <c r="Q140" s="126">
        <f>IF($AE140&lt;&gt;0,(M140/$AE140)*100,0)</f>
        <v>53.304888505129313</v>
      </c>
      <c r="R140" s="19"/>
      <c r="S140" s="121">
        <v>13535094</v>
      </c>
      <c r="T140" s="19"/>
      <c r="U140" s="126">
        <f>(S140/$C140)</f>
        <v>258.54015128361857</v>
      </c>
      <c r="V140" s="19"/>
      <c r="W140" s="126">
        <f>IF($AE140&lt;&gt;0,(S140/$AE140)*100,0)</f>
        <v>10.491776252515015</v>
      </c>
      <c r="X140" s="19"/>
      <c r="Y140" s="121">
        <v>60712</v>
      </c>
      <c r="Z140" s="19"/>
      <c r="AA140" s="126">
        <f>(Y140/$C140)</f>
        <v>1.1596882640586796</v>
      </c>
      <c r="AB140" s="19"/>
      <c r="AC140" s="126">
        <f>IF($AE140&lt;&gt;0,(Y140/$AE140)*100,0)</f>
        <v>4.7061122726055067E-2</v>
      </c>
      <c r="AD140" s="19"/>
      <c r="AE140" s="121">
        <f>(G140+M140+S140+Y140)</f>
        <v>129006697</v>
      </c>
      <c r="AF140" s="40"/>
      <c r="AG140" s="19"/>
      <c r="AH140" s="121">
        <v>0</v>
      </c>
      <c r="AI140" s="19"/>
      <c r="AJ140" s="121">
        <v>0</v>
      </c>
      <c r="AK140" s="19"/>
      <c r="AL140" s="121">
        <f>(AE140+AH140+AJ140)</f>
        <v>129006697</v>
      </c>
      <c r="AM140" s="19"/>
      <c r="AN140" s="121">
        <v>118781251</v>
      </c>
      <c r="AO140" s="19"/>
      <c r="AP140" s="126">
        <f>(AN140/$C140)</f>
        <v>2268.8961453239608</v>
      </c>
      <c r="AQ140" s="19"/>
      <c r="AR140" s="126">
        <f>IF($AP$219&lt;&gt;0,(AP140/$AP$219)*100,0)</f>
        <v>68.304407390660273</v>
      </c>
      <c r="AS140" s="19"/>
      <c r="AT140" s="121">
        <v>0</v>
      </c>
      <c r="AU140" s="19"/>
      <c r="AV140" s="121">
        <v>0</v>
      </c>
      <c r="AW140" s="19"/>
      <c r="AX140" s="121"/>
      <c r="AY140" s="19"/>
      <c r="AZ140" s="121">
        <v>0</v>
      </c>
      <c r="BA140" s="19"/>
      <c r="BB140" s="11">
        <v>44</v>
      </c>
    </row>
    <row r="141" spans="1:54" s="119" customFormat="1" ht="8.85" customHeight="1" x14ac:dyDescent="0.25">
      <c r="A141" s="11">
        <v>45</v>
      </c>
      <c r="B141" s="19"/>
      <c r="C141" s="121">
        <v>2300</v>
      </c>
      <c r="D141" s="20"/>
      <c r="E141" s="11" t="s">
        <v>173</v>
      </c>
      <c r="F141" s="19"/>
      <c r="G141" s="121">
        <f>'Exhibit B'!$BO141</f>
        <v>4626537</v>
      </c>
      <c r="H141" s="19"/>
      <c r="I141" s="126">
        <f>(G141/$C141)</f>
        <v>2011.5378260869566</v>
      </c>
      <c r="J141" s="19"/>
      <c r="K141" s="126">
        <f>IF($AE141&lt;&gt;0,(G141/$AE141)*100,0)</f>
        <v>53.661720564377838</v>
      </c>
      <c r="L141" s="19"/>
      <c r="M141" s="133">
        <v>3298118</v>
      </c>
      <c r="N141" s="19"/>
      <c r="O141" s="126">
        <f>(M141/$C141)</f>
        <v>1433.9643478260869</v>
      </c>
      <c r="P141" s="19"/>
      <c r="Q141" s="126">
        <f>IF($AE141&lt;&gt;0,(M141/$AE141)*100,0)</f>
        <v>38.253814138813695</v>
      </c>
      <c r="R141" s="19"/>
      <c r="S141" s="121">
        <v>569945</v>
      </c>
      <c r="T141" s="19"/>
      <c r="U141" s="126">
        <f>(S141/$C141)</f>
        <v>247.80217391304348</v>
      </c>
      <c r="V141" s="19"/>
      <c r="W141" s="126">
        <f>IF($AE141&lt;&gt;0,(S141/$AE141)*100,0)</f>
        <v>6.6106094746598423</v>
      </c>
      <c r="X141" s="19"/>
      <c r="Y141" s="121">
        <v>127071</v>
      </c>
      <c r="Z141" s="19"/>
      <c r="AA141" s="126">
        <f>(Y141/$C141)</f>
        <v>55.248260869565215</v>
      </c>
      <c r="AB141" s="19"/>
      <c r="AC141" s="126">
        <f>IF($AE141&lt;&gt;0,(Y141/$AE141)*100,0)</f>
        <v>1.4738558221486298</v>
      </c>
      <c r="AD141" s="19"/>
      <c r="AE141" s="121">
        <f>(G141+M141+S141+Y141)</f>
        <v>8621671</v>
      </c>
      <c r="AF141" s="40"/>
      <c r="AG141" s="19"/>
      <c r="AH141" s="121">
        <v>79320</v>
      </c>
      <c r="AI141" s="19"/>
      <c r="AJ141" s="121">
        <v>356528</v>
      </c>
      <c r="AK141" s="19"/>
      <c r="AL141" s="121">
        <f>(AE141+AH141+AJ141)</f>
        <v>9057519</v>
      </c>
      <c r="AM141" s="19"/>
      <c r="AN141" s="121">
        <v>8273039</v>
      </c>
      <c r="AO141" s="19"/>
      <c r="AP141" s="126">
        <f>(AN141/$C141)</f>
        <v>3596.9734782608693</v>
      </c>
      <c r="AQ141" s="19"/>
      <c r="AR141" s="126">
        <f>IF($AP$219&lt;&gt;0,(AP141/$AP$219)*100,0)</f>
        <v>108.285759283817</v>
      </c>
      <c r="AS141" s="19"/>
      <c r="AT141" s="121">
        <v>254178</v>
      </c>
      <c r="AU141" s="19"/>
      <c r="AV141" s="121">
        <v>134139</v>
      </c>
      <c r="AW141" s="19"/>
      <c r="AX141" s="121"/>
      <c r="AY141" s="19"/>
      <c r="AZ141" s="121">
        <v>1326</v>
      </c>
      <c r="BA141" s="19"/>
      <c r="BB141" s="11">
        <v>45</v>
      </c>
    </row>
    <row r="142" spans="1:54" s="119" customFormat="1" ht="8.85" customHeight="1" x14ac:dyDescent="0.25">
      <c r="A142" s="127"/>
      <c r="B142" s="19"/>
      <c r="C142" s="127"/>
      <c r="D142" s="20"/>
      <c r="E142" s="11"/>
      <c r="F142" s="19"/>
      <c r="G142" s="19"/>
      <c r="H142" s="19"/>
      <c r="I142" s="52"/>
      <c r="J142" s="19"/>
      <c r="K142" s="52"/>
      <c r="L142" s="19"/>
      <c r="M142" s="19"/>
      <c r="N142" s="19"/>
      <c r="O142" s="52"/>
      <c r="P142" s="19"/>
      <c r="Q142" s="52"/>
      <c r="R142" s="19"/>
      <c r="S142" s="19"/>
      <c r="T142" s="19"/>
      <c r="U142" s="52"/>
      <c r="V142" s="19"/>
      <c r="W142" s="52"/>
      <c r="X142" s="19"/>
      <c r="Y142" s="19"/>
      <c r="Z142" s="19"/>
      <c r="AA142" s="52"/>
      <c r="AB142" s="19"/>
      <c r="AC142" s="52"/>
      <c r="AD142" s="19"/>
      <c r="AE142" s="19"/>
      <c r="AF142" s="40"/>
      <c r="AG142" s="19"/>
      <c r="AH142" s="19"/>
      <c r="AI142" s="19"/>
      <c r="AJ142" s="19"/>
      <c r="AK142" s="19"/>
      <c r="AL142" s="19"/>
      <c r="AM142" s="19"/>
      <c r="AN142" s="19"/>
      <c r="AO142" s="19"/>
      <c r="AP142" s="52"/>
      <c r="AQ142" s="19"/>
      <c r="AR142" s="52"/>
      <c r="AS142" s="19"/>
      <c r="AT142" s="19"/>
      <c r="AU142" s="19"/>
      <c r="AV142" s="19"/>
      <c r="AW142" s="19"/>
      <c r="AX142" s="19"/>
      <c r="AY142" s="19"/>
      <c r="AZ142" s="19"/>
      <c r="BA142" s="19"/>
      <c r="BB142" s="127"/>
    </row>
    <row r="143" spans="1:54" s="119" customFormat="1" ht="8.85" customHeight="1" x14ac:dyDescent="0.25">
      <c r="A143" s="11">
        <v>46</v>
      </c>
      <c r="B143" s="19"/>
      <c r="C143" s="121">
        <v>37074</v>
      </c>
      <c r="D143" s="20" t="s">
        <v>89</v>
      </c>
      <c r="E143" s="11" t="s">
        <v>174</v>
      </c>
      <c r="F143" s="19"/>
      <c r="G143" s="121">
        <f>'Exhibit B'!$BO143</f>
        <v>71604549</v>
      </c>
      <c r="H143" s="19"/>
      <c r="I143" s="126">
        <f>(G143/$C143)</f>
        <v>1931.3952905000808</v>
      </c>
      <c r="J143" s="19"/>
      <c r="K143" s="126">
        <f>IF($AE143&lt;&gt;0,(G143/$AE143)*100,0)</f>
        <v>58.708667644699673</v>
      </c>
      <c r="L143" s="19"/>
      <c r="M143" s="133">
        <v>44551252</v>
      </c>
      <c r="N143" s="19"/>
      <c r="O143" s="126">
        <f>(M143/$C143)</f>
        <v>1201.6845228461996</v>
      </c>
      <c r="P143" s="19"/>
      <c r="Q143" s="126">
        <f>IF($AE143&lt;&gt;0,(M143/$AE143)*100,0)</f>
        <v>36.527632438872871</v>
      </c>
      <c r="R143" s="19"/>
      <c r="S143" s="121">
        <v>5810089</v>
      </c>
      <c r="T143" s="19"/>
      <c r="U143" s="126">
        <f>(S143/$C143)</f>
        <v>156.71600043156928</v>
      </c>
      <c r="V143" s="19"/>
      <c r="W143" s="126">
        <f>IF($AE143&lt;&gt;0,(S143/$AE143)*100,0)</f>
        <v>4.7636999164274538</v>
      </c>
      <c r="X143" s="19"/>
      <c r="Y143" s="121">
        <v>0</v>
      </c>
      <c r="Z143" s="19"/>
      <c r="AA143" s="126">
        <f>(Y143/$C143)</f>
        <v>0</v>
      </c>
      <c r="AB143" s="19"/>
      <c r="AC143" s="126">
        <f>IF($AE143&lt;&gt;0,(Y143/$AE143)*100,0)</f>
        <v>0</v>
      </c>
      <c r="AD143" s="19"/>
      <c r="AE143" s="121">
        <f>(G143+M143+S143+Y143)</f>
        <v>121965890</v>
      </c>
      <c r="AF143" s="40"/>
      <c r="AG143" s="19"/>
      <c r="AH143" s="121">
        <v>1888880</v>
      </c>
      <c r="AI143" s="19"/>
      <c r="AJ143" s="121">
        <v>0</v>
      </c>
      <c r="AK143" s="19"/>
      <c r="AL143" s="121">
        <f>(AE143+AH143+AJ143)</f>
        <v>123854770</v>
      </c>
      <c r="AM143" s="19"/>
      <c r="AN143" s="121">
        <v>105260496</v>
      </c>
      <c r="AO143" s="19"/>
      <c r="AP143" s="126">
        <f>(AN143/$C143)</f>
        <v>2839.1998705292117</v>
      </c>
      <c r="AQ143" s="19"/>
      <c r="AR143" s="126">
        <f>IF($AP$219&lt;&gt;0,(AP143/$AP$219)*100,0)</f>
        <v>85.47322230672097</v>
      </c>
      <c r="AS143" s="19"/>
      <c r="AT143" s="121">
        <v>663476</v>
      </c>
      <c r="AU143" s="19"/>
      <c r="AV143" s="121">
        <v>7578392</v>
      </c>
      <c r="AW143" s="19"/>
      <c r="AX143" s="121"/>
      <c r="AY143" s="19"/>
      <c r="AZ143" s="121">
        <v>4766328</v>
      </c>
      <c r="BA143" s="19"/>
      <c r="BB143" s="11">
        <v>46</v>
      </c>
    </row>
    <row r="144" spans="1:54" s="119" customFormat="1" ht="8.85" customHeight="1" x14ac:dyDescent="0.25">
      <c r="A144" s="11">
        <v>47</v>
      </c>
      <c r="B144" s="19"/>
      <c r="C144" s="121">
        <v>73615</v>
      </c>
      <c r="D144" s="20"/>
      <c r="E144" s="11" t="s">
        <v>175</v>
      </c>
      <c r="F144" s="19"/>
      <c r="G144" s="121">
        <f>'Exhibit B'!$BO144</f>
        <v>180035240</v>
      </c>
      <c r="H144" s="19"/>
      <c r="I144" s="126">
        <f>(G144/$C144)</f>
        <v>2445.6325477144605</v>
      </c>
      <c r="J144" s="19"/>
      <c r="K144" s="126">
        <f>IF($AE144&lt;&gt;0,(G144/$AE144)*100,0)</f>
        <v>69.757447592905734</v>
      </c>
      <c r="L144" s="19"/>
      <c r="M144" s="133">
        <v>67105414</v>
      </c>
      <c r="N144" s="19"/>
      <c r="O144" s="126">
        <f>(M144/$C144)</f>
        <v>911.57255994022955</v>
      </c>
      <c r="P144" s="19"/>
      <c r="Q144" s="126">
        <f>IF($AE144&lt;&gt;0,(M144/$AE144)*100,0)</f>
        <v>26.001034021479587</v>
      </c>
      <c r="R144" s="19"/>
      <c r="S144" s="121">
        <v>10062144</v>
      </c>
      <c r="T144" s="19"/>
      <c r="U144" s="126">
        <f>(S144/$C144)</f>
        <v>136.68605583101271</v>
      </c>
      <c r="V144" s="19"/>
      <c r="W144" s="126">
        <f>IF($AE144&lt;&gt;0,(S144/$AE144)*100,0)</f>
        <v>3.8987338409539753</v>
      </c>
      <c r="X144" s="19"/>
      <c r="Y144" s="121">
        <v>884684</v>
      </c>
      <c r="Z144" s="19"/>
      <c r="AA144" s="126">
        <f>(Y144/$C144)</f>
        <v>12.017713781158731</v>
      </c>
      <c r="AB144" s="19"/>
      <c r="AC144" s="126">
        <f>IF($AE144&lt;&gt;0,(Y144/$AE144)*100,0)</f>
        <v>0.34278454466071318</v>
      </c>
      <c r="AD144" s="19"/>
      <c r="AE144" s="121">
        <f>(G144+M144+S144+Y144)</f>
        <v>258087482</v>
      </c>
      <c r="AF144" s="40"/>
      <c r="AG144" s="19"/>
      <c r="AH144" s="121">
        <v>4736044</v>
      </c>
      <c r="AI144" s="19"/>
      <c r="AJ144" s="121">
        <v>0</v>
      </c>
      <c r="AK144" s="19"/>
      <c r="AL144" s="121">
        <f>(AE144+AH144+AJ144)</f>
        <v>262823526</v>
      </c>
      <c r="AM144" s="19"/>
      <c r="AN144" s="121">
        <v>216618619</v>
      </c>
      <c r="AO144" s="19"/>
      <c r="AP144" s="126">
        <f>(AN144/$C144)</f>
        <v>2942.5880459145556</v>
      </c>
      <c r="AQ144" s="19"/>
      <c r="AR144" s="126">
        <f>IF($AP$219&lt;&gt;0,(AP144/$AP$219)*100,0)</f>
        <v>88.58569092519501</v>
      </c>
      <c r="AS144" s="19"/>
      <c r="AT144" s="121">
        <v>25503442</v>
      </c>
      <c r="AU144" s="19"/>
      <c r="AV144" s="121">
        <v>21552567</v>
      </c>
      <c r="AW144" s="19"/>
      <c r="AX144" s="121"/>
      <c r="AY144" s="19"/>
      <c r="AZ144" s="121">
        <v>0</v>
      </c>
      <c r="BA144" s="19"/>
      <c r="BB144" s="11">
        <v>47</v>
      </c>
    </row>
    <row r="145" spans="1:55" ht="8.85" customHeight="1" x14ac:dyDescent="0.25">
      <c r="A145" s="11">
        <v>48</v>
      </c>
      <c r="B145" s="19"/>
      <c r="C145" s="121">
        <v>7156</v>
      </c>
      <c r="E145" s="11" t="s">
        <v>176</v>
      </c>
      <c r="F145" s="19"/>
      <c r="G145" s="121">
        <f>'Exhibit B'!$BO145</f>
        <v>11953810</v>
      </c>
      <c r="H145" s="19"/>
      <c r="I145" s="126">
        <f>(G145/$C145)</f>
        <v>1670.4597540525433</v>
      </c>
      <c r="J145" s="19"/>
      <c r="K145" s="126">
        <f>IF($AE145&lt;&gt;0,(G145/$AE145)*100,0)</f>
        <v>53.862685997403069</v>
      </c>
      <c r="L145" s="19"/>
      <c r="M145" s="133">
        <v>8576450</v>
      </c>
      <c r="N145" s="19"/>
      <c r="O145" s="126">
        <f>(M145/$C145)</f>
        <v>1198.4977641140301</v>
      </c>
      <c r="P145" s="19"/>
      <c r="Q145" s="126">
        <f>IF($AE145&lt;&gt;0,(M145/$AE145)*100,0)</f>
        <v>38.644635753992034</v>
      </c>
      <c r="R145" s="19"/>
      <c r="S145" s="121">
        <v>1613073</v>
      </c>
      <c r="T145" s="19"/>
      <c r="U145" s="126">
        <f>(S145/$C145)</f>
        <v>225.41545556176635</v>
      </c>
      <c r="V145" s="19"/>
      <c r="W145" s="126">
        <f>IF($AE145&lt;&gt;0,(S145/$AE145)*100,0)</f>
        <v>7.2683474549025755</v>
      </c>
      <c r="X145" s="19"/>
      <c r="Y145" s="121">
        <v>49786</v>
      </c>
      <c r="Z145" s="19"/>
      <c r="AA145" s="126">
        <f>(Y145/$C145)</f>
        <v>6.9572386808272775</v>
      </c>
      <c r="AB145" s="19"/>
      <c r="AC145" s="126">
        <f>IF($AE145&lt;&gt;0,(Y145/$AE145)*100,0)</f>
        <v>0.22433079370231826</v>
      </c>
      <c r="AD145" s="19"/>
      <c r="AE145" s="121">
        <f>(G145+M145+S145+Y145)</f>
        <v>22193119</v>
      </c>
      <c r="AF145" s="40"/>
      <c r="AG145" s="19"/>
      <c r="AH145" s="121">
        <v>0</v>
      </c>
      <c r="AI145" s="19"/>
      <c r="AJ145" s="121">
        <v>0</v>
      </c>
      <c r="AK145" s="19"/>
      <c r="AL145" s="121">
        <f>(AE145+AH145+AJ145)</f>
        <v>22193119</v>
      </c>
      <c r="AM145" s="19"/>
      <c r="AN145" s="121">
        <v>18561046</v>
      </c>
      <c r="AO145" s="19"/>
      <c r="AP145" s="126">
        <f>(AN145/$C145)</f>
        <v>2593.7738960313022</v>
      </c>
      <c r="AQ145" s="19"/>
      <c r="AR145" s="126">
        <f>IF($AP$219&lt;&gt;0,(AP145/$AP$219)*100,0)</f>
        <v>78.084750260125176</v>
      </c>
      <c r="AS145" s="19"/>
      <c r="AT145" s="121">
        <v>0</v>
      </c>
      <c r="AU145" s="19"/>
      <c r="AV145" s="121">
        <v>0</v>
      </c>
      <c r="AW145" s="19"/>
      <c r="AX145" s="121"/>
      <c r="AY145" s="19"/>
      <c r="AZ145" s="121">
        <v>0</v>
      </c>
      <c r="BA145" s="19"/>
      <c r="BB145" s="11">
        <v>48</v>
      </c>
    </row>
    <row r="146" spans="1:55" ht="8.85" customHeight="1" x14ac:dyDescent="0.25">
      <c r="A146" s="11">
        <v>49</v>
      </c>
      <c r="B146" s="19"/>
      <c r="C146" s="121">
        <v>24724</v>
      </c>
      <c r="E146" s="11" t="s">
        <v>177</v>
      </c>
      <c r="F146" s="19"/>
      <c r="G146" s="121">
        <f>'Exhibit B'!$BO146</f>
        <v>46762560</v>
      </c>
      <c r="H146" s="19"/>
      <c r="I146" s="126">
        <f>(G146/$C146)</f>
        <v>1891.3832713153211</v>
      </c>
      <c r="J146" s="19"/>
      <c r="K146" s="126">
        <f>IF($AE146&lt;&gt;0,(G146/$AE146)*100,0)</f>
        <v>56.512931628631172</v>
      </c>
      <c r="L146" s="19"/>
      <c r="M146" s="133">
        <v>32148907</v>
      </c>
      <c r="N146" s="19"/>
      <c r="O146" s="126">
        <f>(M146/$C146)</f>
        <v>1300.3117214043034</v>
      </c>
      <c r="P146" s="19"/>
      <c r="Q146" s="126">
        <f>IF($AE146&lt;&gt;0,(M146/$AE146)*100,0)</f>
        <v>38.852213891331481</v>
      </c>
      <c r="R146" s="19"/>
      <c r="S146" s="121">
        <v>3696422</v>
      </c>
      <c r="T146" s="19"/>
      <c r="U146" s="126">
        <f>(S146/$C146)</f>
        <v>149.50744216146254</v>
      </c>
      <c r="V146" s="19"/>
      <c r="W146" s="126">
        <f>IF($AE146&lt;&gt;0,(S146/$AE146)*100,0)</f>
        <v>4.4671558562355882</v>
      </c>
      <c r="X146" s="19"/>
      <c r="Y146" s="121">
        <v>138765</v>
      </c>
      <c r="Z146" s="19"/>
      <c r="AA146" s="126">
        <f>(Y146/$C146)</f>
        <v>5.6125626921210161</v>
      </c>
      <c r="AB146" s="19"/>
      <c r="AC146" s="126">
        <f>IF($AE146&lt;&gt;0,(Y146/$AE146)*100,0)</f>
        <v>0.16769862380175518</v>
      </c>
      <c r="AD146" s="19"/>
      <c r="AE146" s="121">
        <f>(G146+M146+S146+Y146)</f>
        <v>82746654</v>
      </c>
      <c r="AF146" s="40"/>
      <c r="AG146" s="19"/>
      <c r="AH146" s="121">
        <v>255956</v>
      </c>
      <c r="AI146" s="19"/>
      <c r="AJ146" s="121">
        <v>5312586</v>
      </c>
      <c r="AK146" s="19"/>
      <c r="AL146" s="121">
        <f>(AE146+AH146+AJ146)</f>
        <v>88315196</v>
      </c>
      <c r="AM146" s="19"/>
      <c r="AN146" s="121">
        <v>73393849</v>
      </c>
      <c r="AO146" s="19"/>
      <c r="AP146" s="126">
        <f>(AN146/$C146)</f>
        <v>2968.5264924769454</v>
      </c>
      <c r="AQ146" s="19"/>
      <c r="AR146" s="126">
        <f>IF($AP$219&lt;&gt;0,(AP146/$AP$219)*100,0)</f>
        <v>89.36655972993502</v>
      </c>
      <c r="AS146" s="19"/>
      <c r="AT146" s="121">
        <v>152671</v>
      </c>
      <c r="AU146" s="19"/>
      <c r="AV146" s="121">
        <v>0</v>
      </c>
      <c r="AW146" s="19"/>
      <c r="AX146" s="121"/>
      <c r="AY146" s="19"/>
      <c r="AZ146" s="121">
        <v>0</v>
      </c>
      <c r="BA146" s="19"/>
      <c r="BB146" s="11">
        <v>49</v>
      </c>
    </row>
    <row r="147" spans="1:55" ht="8.85" customHeight="1" x14ac:dyDescent="0.25">
      <c r="A147" s="11">
        <v>50</v>
      </c>
      <c r="B147" s="19"/>
      <c r="C147" s="121">
        <v>16333</v>
      </c>
      <c r="E147" s="11" t="s">
        <v>178</v>
      </c>
      <c r="F147" s="19"/>
      <c r="G147" s="121">
        <f>'Exhibit B'!$BO147</f>
        <v>24860683</v>
      </c>
      <c r="H147" s="19"/>
      <c r="I147" s="126">
        <f>(G147/$C147)</f>
        <v>1522.1136961978816</v>
      </c>
      <c r="J147" s="19"/>
      <c r="K147" s="126">
        <f>IF($AE147&lt;&gt;0,(G147/$AE147)*100,0)</f>
        <v>55.561071281890342</v>
      </c>
      <c r="L147" s="19"/>
      <c r="M147" s="133">
        <v>17588194</v>
      </c>
      <c r="N147" s="19"/>
      <c r="O147" s="126">
        <f>(M147/$C147)</f>
        <v>1076.8501806159309</v>
      </c>
      <c r="P147" s="19"/>
      <c r="Q147" s="126">
        <f>IF($AE147&lt;&gt;0,(M147/$AE147)*100,0)</f>
        <v>39.307805845628451</v>
      </c>
      <c r="R147" s="19"/>
      <c r="S147" s="121">
        <v>2219882</v>
      </c>
      <c r="T147" s="19"/>
      <c r="U147" s="126">
        <f>(S147/$C147)</f>
        <v>135.91391661054308</v>
      </c>
      <c r="V147" s="19"/>
      <c r="W147" s="126">
        <f>IF($AE147&lt;&gt;0,(S147/$AE147)*100,0)</f>
        <v>4.9612081067678346</v>
      </c>
      <c r="X147" s="19"/>
      <c r="Y147" s="121">
        <v>76028</v>
      </c>
      <c r="Z147" s="19"/>
      <c r="AA147" s="126">
        <f>(Y147/$C147)</f>
        <v>4.6548705075613785</v>
      </c>
      <c r="AB147" s="19"/>
      <c r="AC147" s="126">
        <f>IF($AE147&lt;&gt;0,(Y147/$AE147)*100,0)</f>
        <v>0.16991476571337796</v>
      </c>
      <c r="AD147" s="19"/>
      <c r="AE147" s="121">
        <f>(G147+M147+S147+Y147)</f>
        <v>44744787</v>
      </c>
      <c r="AF147" s="40"/>
      <c r="AG147" s="19"/>
      <c r="AH147" s="121">
        <v>0</v>
      </c>
      <c r="AI147" s="19"/>
      <c r="AJ147" s="121">
        <v>0</v>
      </c>
      <c r="AK147" s="19"/>
      <c r="AL147" s="121">
        <f>(AE147+AH147+AJ147)</f>
        <v>44744787</v>
      </c>
      <c r="AM147" s="19"/>
      <c r="AN147" s="121">
        <v>38435794</v>
      </c>
      <c r="AO147" s="19"/>
      <c r="AP147" s="126">
        <f>(AN147/$C147)</f>
        <v>2353.259903263332</v>
      </c>
      <c r="AQ147" s="19"/>
      <c r="AR147" s="126">
        <f>IF($AP$219&lt;&gt;0,(AP147/$AP$219)*100,0)</f>
        <v>70.844151884110886</v>
      </c>
      <c r="AS147" s="19"/>
      <c r="AT147" s="121">
        <v>0</v>
      </c>
      <c r="AU147" s="19"/>
      <c r="AV147" s="121">
        <v>0</v>
      </c>
      <c r="AW147" s="19"/>
      <c r="AX147" s="121"/>
      <c r="AY147" s="19"/>
      <c r="AZ147" s="121">
        <v>0</v>
      </c>
      <c r="BA147" s="19"/>
      <c r="BB147" s="11">
        <v>50</v>
      </c>
    </row>
    <row r="148" spans="1:55" ht="8.85" customHeight="1" x14ac:dyDescent="0.25">
      <c r="A148" s="19"/>
      <c r="B148" s="19"/>
      <c r="C148" s="19"/>
      <c r="E148" s="11"/>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row>
    <row r="149" spans="1:55" ht="5.65" customHeight="1" x14ac:dyDescent="0.25">
      <c r="A149" s="19"/>
      <c r="B149" s="19"/>
      <c r="C149" s="19"/>
      <c r="E149" s="11"/>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row>
    <row r="150" spans="1:55" ht="8.85" hidden="1" customHeight="1" x14ac:dyDescent="0.25">
      <c r="A150" s="19"/>
      <c r="B150" s="19"/>
      <c r="C150" s="19"/>
      <c r="E150" s="11"/>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row>
    <row r="151" spans="1:55" s="15" customFormat="1" ht="9.6" customHeight="1" x14ac:dyDescent="0.25">
      <c r="A151" s="14">
        <v>4</v>
      </c>
      <c r="B151" s="10"/>
      <c r="C151" s="10"/>
      <c r="D151" s="2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3">
        <v>5</v>
      </c>
    </row>
    <row r="152" spans="1:55" s="15" customFormat="1" ht="10.5" customHeight="1" x14ac:dyDescent="0.25">
      <c r="A152" s="10"/>
      <c r="B152" s="10"/>
      <c r="C152" s="10"/>
      <c r="D152" s="2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3" t="s">
        <v>45</v>
      </c>
      <c r="AF152" s="10"/>
      <c r="AG152" s="10"/>
      <c r="AH152" s="10" t="s">
        <v>46</v>
      </c>
      <c r="AI152" s="10"/>
      <c r="AJ152" s="10"/>
      <c r="AK152" s="10"/>
      <c r="AL152" s="10"/>
      <c r="AM152" s="10"/>
      <c r="AN152" s="10"/>
      <c r="AO152" s="10"/>
      <c r="AP152" s="10"/>
      <c r="AQ152" s="10"/>
      <c r="AR152" s="10"/>
      <c r="AS152" s="10"/>
      <c r="AT152" s="10"/>
      <c r="AU152" s="10"/>
      <c r="AV152" s="10"/>
      <c r="AW152" s="10"/>
      <c r="AX152" s="10"/>
      <c r="AY152" s="10"/>
      <c r="AZ152" s="10"/>
      <c r="BA152" s="10"/>
      <c r="BB152" s="13" t="s">
        <v>47</v>
      </c>
      <c r="BC152" s="118"/>
    </row>
    <row r="153" spans="1:55" s="15" customFormat="1" ht="10.5" customHeight="1" x14ac:dyDescent="0.25">
      <c r="A153" s="16"/>
      <c r="B153" s="10"/>
      <c r="C153" s="10"/>
      <c r="D153" s="2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3" t="s">
        <v>48</v>
      </c>
      <c r="AF153" s="10"/>
      <c r="AG153" s="10"/>
      <c r="AH153" s="10" t="s">
        <v>49</v>
      </c>
      <c r="AI153" s="10"/>
      <c r="AJ153" s="10"/>
      <c r="AK153" s="10"/>
      <c r="AL153" s="10"/>
      <c r="AM153" s="10"/>
      <c r="AN153" s="10"/>
      <c r="AO153" s="10"/>
      <c r="AP153" s="10"/>
      <c r="AQ153" s="10"/>
      <c r="AR153" s="10"/>
      <c r="AS153" s="10"/>
      <c r="AT153" s="10"/>
      <c r="AU153" s="10"/>
      <c r="AV153" s="10"/>
      <c r="AW153" s="10"/>
      <c r="AX153" s="10"/>
      <c r="AY153" s="10"/>
      <c r="AZ153" s="10"/>
      <c r="BA153" s="10"/>
      <c r="BB153" s="13" t="s">
        <v>179</v>
      </c>
      <c r="BC153" s="118"/>
    </row>
    <row r="154" spans="1:55" s="15" customFormat="1" ht="10.5" customHeight="1" x14ac:dyDescent="0.25">
      <c r="A154" s="17"/>
      <c r="B154" s="10"/>
      <c r="C154" s="10"/>
      <c r="D154" s="2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3" t="s">
        <v>51</v>
      </c>
      <c r="AF154" s="10"/>
      <c r="AG154" s="10"/>
      <c r="AH154" s="18" t="s">
        <v>52</v>
      </c>
      <c r="AI154" s="10"/>
      <c r="AJ154" s="10"/>
      <c r="AK154" s="10"/>
      <c r="AL154" s="10"/>
      <c r="AM154" s="10"/>
      <c r="AN154" s="10"/>
      <c r="AO154" s="10"/>
      <c r="AP154" s="10"/>
      <c r="AQ154" s="10"/>
      <c r="AR154" s="10"/>
      <c r="AS154" s="10"/>
      <c r="AT154" s="10"/>
      <c r="AU154" s="10"/>
      <c r="AV154" s="10"/>
      <c r="AW154" s="10"/>
      <c r="AX154" s="10"/>
      <c r="AY154" s="10"/>
      <c r="AZ154" s="10"/>
      <c r="BA154" s="10"/>
      <c r="BB154" s="10"/>
      <c r="BC154" s="118"/>
    </row>
    <row r="155" spans="1:55" ht="8.85" customHeight="1" x14ac:dyDescent="0.25">
      <c r="A155" s="11"/>
      <c r="B155" s="11"/>
      <c r="C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row>
    <row r="156" spans="1:55" ht="9.6" customHeight="1" x14ac:dyDescent="0.25">
      <c r="A156" s="11"/>
      <c r="B156" s="11"/>
      <c r="C156" s="11"/>
      <c r="E156" s="11"/>
      <c r="F156" s="11"/>
      <c r="G156" s="21" t="s">
        <v>53</v>
      </c>
      <c r="H156" s="21"/>
      <c r="I156" s="21"/>
      <c r="J156" s="21"/>
      <c r="K156" s="21"/>
      <c r="L156" s="21"/>
      <c r="M156" s="21"/>
      <c r="N156" s="21"/>
      <c r="O156" s="21"/>
      <c r="P156" s="21"/>
      <c r="Q156" s="21"/>
      <c r="R156" s="21"/>
      <c r="S156" s="21"/>
      <c r="T156" s="21"/>
      <c r="U156" s="21"/>
      <c r="V156" s="21"/>
      <c r="W156" s="21"/>
      <c r="X156" s="21"/>
      <c r="Y156" s="21"/>
      <c r="Z156" s="21"/>
      <c r="AA156" s="21"/>
      <c r="AB156" s="21"/>
      <c r="AC156" s="2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5" ht="10.35" customHeight="1" x14ac:dyDescent="0.25">
      <c r="A157" s="11"/>
      <c r="B157" s="11"/>
      <c r="C157" s="11"/>
      <c r="E157" s="11"/>
      <c r="F157" s="11"/>
      <c r="G157" s="22" t="s">
        <v>7</v>
      </c>
      <c r="H157" s="22"/>
      <c r="I157" s="22"/>
      <c r="J157" s="22"/>
      <c r="K157" s="22"/>
      <c r="L157" s="11"/>
      <c r="M157" s="22" t="s">
        <v>54</v>
      </c>
      <c r="N157" s="22"/>
      <c r="O157" s="22"/>
      <c r="P157" s="22"/>
      <c r="Q157" s="22"/>
      <c r="R157" s="11"/>
      <c r="S157" s="22" t="s">
        <v>55</v>
      </c>
      <c r="T157" s="22"/>
      <c r="U157" s="22"/>
      <c r="V157" s="22"/>
      <c r="W157" s="22"/>
      <c r="X157" s="22"/>
      <c r="Y157" s="22"/>
      <c r="Z157" s="22"/>
      <c r="AA157" s="22"/>
      <c r="AB157" s="22"/>
      <c r="AC157" s="22"/>
      <c r="AD157" s="11"/>
      <c r="AE157" s="11"/>
      <c r="AF157" s="11"/>
      <c r="AG157" s="11"/>
      <c r="AH157" s="11"/>
      <c r="AI157" s="11"/>
      <c r="AJ157" s="11"/>
      <c r="AK157" s="11"/>
      <c r="AL157" s="11"/>
      <c r="AM157" s="11"/>
      <c r="AN157" s="21" t="s">
        <v>56</v>
      </c>
      <c r="AO157" s="21"/>
      <c r="AP157" s="21"/>
      <c r="AQ157" s="21"/>
      <c r="AR157" s="21"/>
      <c r="AS157" s="21"/>
      <c r="AT157" s="21"/>
      <c r="AU157" s="21"/>
      <c r="AV157" s="21"/>
      <c r="AW157" s="21"/>
      <c r="AX157" s="21"/>
      <c r="AY157" s="21"/>
      <c r="AZ157" s="21"/>
      <c r="BA157" s="11"/>
      <c r="BB157" s="11"/>
    </row>
    <row r="158" spans="1:55" ht="10.35" customHeight="1" x14ac:dyDescent="0.25">
      <c r="A158" s="11"/>
      <c r="B158" s="11"/>
      <c r="C158" s="11"/>
      <c r="E158" s="11"/>
      <c r="F158" s="11"/>
      <c r="G158" s="21" t="s">
        <v>57</v>
      </c>
      <c r="H158" s="21"/>
      <c r="I158" s="21"/>
      <c r="J158" s="21"/>
      <c r="K158" s="21"/>
      <c r="L158" s="11"/>
      <c r="M158" s="21" t="s">
        <v>58</v>
      </c>
      <c r="N158" s="21"/>
      <c r="O158" s="21"/>
      <c r="P158" s="21"/>
      <c r="Q158" s="21"/>
      <c r="R158" s="11"/>
      <c r="S158" s="21" t="s">
        <v>58</v>
      </c>
      <c r="T158" s="21"/>
      <c r="U158" s="21"/>
      <c r="V158" s="21"/>
      <c r="W158" s="21"/>
      <c r="X158" s="21"/>
      <c r="Y158" s="21"/>
      <c r="Z158" s="21"/>
      <c r="AA158" s="21"/>
      <c r="AB158" s="21"/>
      <c r="AC158" s="21"/>
      <c r="AD158" s="11"/>
      <c r="AE158" s="11"/>
      <c r="AF158" s="11"/>
      <c r="AG158" s="11"/>
      <c r="AH158" s="11"/>
      <c r="AI158" s="11"/>
      <c r="AJ158" s="11"/>
      <c r="AK158" s="11"/>
      <c r="AL158" s="11"/>
      <c r="AM158" s="11"/>
      <c r="AN158" s="22" t="s">
        <v>59</v>
      </c>
      <c r="AO158" s="22"/>
      <c r="AP158" s="22"/>
      <c r="AQ158" s="22"/>
      <c r="AR158" s="22"/>
      <c r="AS158" s="11"/>
      <c r="AT158" s="73"/>
      <c r="AU158" s="73"/>
      <c r="AV158" s="73"/>
      <c r="AW158" s="73"/>
      <c r="AX158" s="73"/>
      <c r="AY158" s="73"/>
      <c r="AZ158" s="73"/>
      <c r="BA158" s="11"/>
      <c r="BB158" s="11"/>
    </row>
    <row r="159" spans="1:55" ht="8.85" customHeight="1" x14ac:dyDescent="0.25">
      <c r="A159" s="11"/>
      <c r="B159" s="11"/>
      <c r="C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21" t="s">
        <v>60</v>
      </c>
      <c r="AO159" s="21"/>
      <c r="AP159" s="21"/>
      <c r="AQ159" s="21"/>
      <c r="AR159" s="21"/>
      <c r="AS159" s="11"/>
      <c r="AT159" s="21" t="s">
        <v>61</v>
      </c>
      <c r="AU159" s="21"/>
      <c r="AV159" s="21"/>
      <c r="AW159" s="21"/>
      <c r="AX159" s="21"/>
      <c r="AY159" s="21"/>
      <c r="AZ159" s="21"/>
      <c r="BA159" s="11"/>
      <c r="BB159" s="11"/>
    </row>
    <row r="160" spans="1:55" ht="9.6" customHeight="1" x14ac:dyDescent="0.25">
      <c r="A160" s="11"/>
      <c r="B160" s="11"/>
      <c r="C160" s="11"/>
      <c r="E160" s="11"/>
      <c r="F160" s="11"/>
      <c r="G160" s="11"/>
      <c r="H160" s="11"/>
      <c r="I160" s="11"/>
      <c r="J160" s="11"/>
      <c r="K160" s="25"/>
      <c r="L160" s="11"/>
      <c r="M160" s="11"/>
      <c r="N160" s="11"/>
      <c r="O160" s="11"/>
      <c r="P160" s="11"/>
      <c r="Q160" s="25"/>
      <c r="R160" s="11"/>
      <c r="S160" s="21" t="s">
        <v>62</v>
      </c>
      <c r="T160" s="21"/>
      <c r="U160" s="21"/>
      <c r="V160" s="21"/>
      <c r="W160" s="21"/>
      <c r="X160" s="11"/>
      <c r="Y160" s="21" t="s">
        <v>63</v>
      </c>
      <c r="Z160" s="21"/>
      <c r="AA160" s="21"/>
      <c r="AB160" s="21"/>
      <c r="AC160" s="21"/>
      <c r="AD160" s="11"/>
      <c r="AE160" s="11"/>
      <c r="AF160" s="11"/>
      <c r="AG160" s="11"/>
      <c r="AH160" s="11"/>
      <c r="AI160" s="11"/>
      <c r="AJ160" s="25"/>
      <c r="AK160" s="11"/>
      <c r="AL160" s="11"/>
      <c r="AM160" s="11"/>
      <c r="AN160" s="11"/>
      <c r="AO160" s="11"/>
      <c r="AP160" s="11"/>
      <c r="AQ160" s="11"/>
      <c r="AR160" s="25"/>
      <c r="AS160" s="11"/>
      <c r="AT160" s="25" t="s">
        <v>64</v>
      </c>
      <c r="AU160" s="11"/>
      <c r="AV160" s="25" t="s">
        <v>64</v>
      </c>
      <c r="AW160" s="11"/>
      <c r="AX160" s="25"/>
      <c r="AY160" s="11"/>
      <c r="AZ160" s="11"/>
      <c r="BA160" s="11"/>
      <c r="BB160" s="11"/>
    </row>
    <row r="161" spans="1:54" ht="9.6" customHeight="1" x14ac:dyDescent="0.25">
      <c r="A161" s="11"/>
      <c r="B161" s="11"/>
      <c r="C161" s="25" t="s">
        <v>65</v>
      </c>
      <c r="E161" s="11"/>
      <c r="F161" s="11"/>
      <c r="G161" s="11"/>
      <c r="H161" s="11"/>
      <c r="I161" s="25" t="s">
        <v>66</v>
      </c>
      <c r="J161" s="11"/>
      <c r="K161" s="25" t="s">
        <v>67</v>
      </c>
      <c r="L161" s="11"/>
      <c r="M161" s="11"/>
      <c r="N161" s="11"/>
      <c r="O161" s="25" t="s">
        <v>66</v>
      </c>
      <c r="P161" s="11"/>
      <c r="Q161" s="25" t="s">
        <v>67</v>
      </c>
      <c r="R161" s="11"/>
      <c r="S161" s="11"/>
      <c r="T161" s="11"/>
      <c r="U161" s="25" t="s">
        <v>66</v>
      </c>
      <c r="V161" s="11"/>
      <c r="W161" s="25" t="s">
        <v>67</v>
      </c>
      <c r="X161" s="11"/>
      <c r="Y161" s="11"/>
      <c r="Z161" s="11"/>
      <c r="AA161" s="25" t="s">
        <v>66</v>
      </c>
      <c r="AB161" s="11"/>
      <c r="AC161" s="25" t="s">
        <v>67</v>
      </c>
      <c r="AD161" s="11"/>
      <c r="AE161" s="25" t="s">
        <v>68</v>
      </c>
      <c r="AF161" s="25"/>
      <c r="AG161" s="11"/>
      <c r="AH161" s="25" t="s">
        <v>69</v>
      </c>
      <c r="AI161" s="11"/>
      <c r="AJ161" s="25" t="s">
        <v>70</v>
      </c>
      <c r="AK161" s="11"/>
      <c r="AL161" s="25" t="s">
        <v>71</v>
      </c>
      <c r="AM161" s="11"/>
      <c r="AN161" s="11"/>
      <c r="AO161" s="11"/>
      <c r="AP161" s="25" t="s">
        <v>66</v>
      </c>
      <c r="AQ161" s="11"/>
      <c r="AR161" s="25" t="s">
        <v>67</v>
      </c>
      <c r="AS161" s="11"/>
      <c r="AT161" s="25" t="s">
        <v>72</v>
      </c>
      <c r="AU161" s="11"/>
      <c r="AV161" s="25" t="s">
        <v>72</v>
      </c>
      <c r="AW161" s="11"/>
      <c r="AX161" s="25"/>
      <c r="AY161" s="11"/>
      <c r="AZ161" s="25" t="s">
        <v>73</v>
      </c>
      <c r="BA161" s="11"/>
      <c r="BB161" s="11"/>
    </row>
    <row r="162" spans="1:54" ht="9.6" customHeight="1" x14ac:dyDescent="0.25">
      <c r="A162" s="27" t="s">
        <v>74</v>
      </c>
      <c r="B162" s="11"/>
      <c r="C162" s="27" t="s">
        <v>75</v>
      </c>
      <c r="E162" s="27" t="s">
        <v>76</v>
      </c>
      <c r="F162" s="11"/>
      <c r="G162" s="27" t="s">
        <v>77</v>
      </c>
      <c r="H162" s="11"/>
      <c r="I162" s="27" t="s">
        <v>78</v>
      </c>
      <c r="J162" s="11"/>
      <c r="K162" s="27" t="s">
        <v>79</v>
      </c>
      <c r="L162" s="11"/>
      <c r="M162" s="27" t="s">
        <v>77</v>
      </c>
      <c r="N162" s="11"/>
      <c r="O162" s="27" t="s">
        <v>78</v>
      </c>
      <c r="P162" s="11"/>
      <c r="Q162" s="27" t="s">
        <v>79</v>
      </c>
      <c r="R162" s="11"/>
      <c r="S162" s="27" t="s">
        <v>77</v>
      </c>
      <c r="T162" s="11"/>
      <c r="U162" s="27" t="s">
        <v>78</v>
      </c>
      <c r="V162" s="11"/>
      <c r="W162" s="27" t="s">
        <v>79</v>
      </c>
      <c r="X162" s="11"/>
      <c r="Y162" s="27" t="s">
        <v>77</v>
      </c>
      <c r="Z162" s="11"/>
      <c r="AA162" s="27" t="s">
        <v>78</v>
      </c>
      <c r="AB162" s="11"/>
      <c r="AC162" s="27" t="s">
        <v>79</v>
      </c>
      <c r="AD162" s="11"/>
      <c r="AE162" s="27" t="s">
        <v>53</v>
      </c>
      <c r="AF162" s="90"/>
      <c r="AG162" s="11"/>
      <c r="AH162" s="27" t="s">
        <v>80</v>
      </c>
      <c r="AI162" s="11"/>
      <c r="AJ162" s="27" t="s">
        <v>81</v>
      </c>
      <c r="AK162" s="11"/>
      <c r="AL162" s="27" t="s">
        <v>82</v>
      </c>
      <c r="AM162" s="11"/>
      <c r="AN162" s="27" t="s">
        <v>77</v>
      </c>
      <c r="AO162" s="11"/>
      <c r="AP162" s="27" t="s">
        <v>78</v>
      </c>
      <c r="AQ162" s="11"/>
      <c r="AR162" s="27" t="s">
        <v>83</v>
      </c>
      <c r="AS162" s="11"/>
      <c r="AT162" s="27" t="s">
        <v>84</v>
      </c>
      <c r="AU162" s="11"/>
      <c r="AV162" s="27" t="s">
        <v>85</v>
      </c>
      <c r="AW162" s="11"/>
      <c r="AX162" s="27"/>
      <c r="AY162" s="11"/>
      <c r="AZ162" s="27" t="s">
        <v>86</v>
      </c>
      <c r="BA162" s="11"/>
      <c r="BB162" s="120" t="s">
        <v>74</v>
      </c>
    </row>
    <row r="163" spans="1:54" ht="8.85" customHeight="1" x14ac:dyDescent="0.25">
      <c r="A163" s="11"/>
      <c r="B163" s="11"/>
      <c r="C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row>
    <row r="164" spans="1:54" ht="8.85" customHeight="1" x14ac:dyDescent="0.25">
      <c r="A164" s="11"/>
      <c r="B164" s="11"/>
      <c r="C164" s="11"/>
      <c r="D164" s="58" t="s">
        <v>130</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5" spans="1:54" ht="8.85" customHeight="1" x14ac:dyDescent="0.25">
      <c r="A165" s="11">
        <v>51</v>
      </c>
      <c r="B165" s="19"/>
      <c r="C165" s="121">
        <v>11236</v>
      </c>
      <c r="E165" s="11" t="s">
        <v>180</v>
      </c>
      <c r="F165" s="19"/>
      <c r="G165" s="122">
        <f>'Exhibit B'!$BO165</f>
        <v>19883542</v>
      </c>
      <c r="H165" s="19"/>
      <c r="I165" s="123">
        <f>(G165/$C165)</f>
        <v>1769.6281594873622</v>
      </c>
      <c r="J165" s="19"/>
      <c r="K165" s="124">
        <f>IF($AE165&lt;&gt;0,(G165/$AE165)*100,0)</f>
        <v>65.317245158408639</v>
      </c>
      <c r="L165" s="19"/>
      <c r="M165" s="122">
        <v>8321246</v>
      </c>
      <c r="N165" s="19"/>
      <c r="O165" s="123">
        <f>(M165/$C165)</f>
        <v>740.58793164827341</v>
      </c>
      <c r="P165" s="19"/>
      <c r="Q165" s="124">
        <f>IF($AE165&lt;&gt;0,(M165/$AE165)*100,0)</f>
        <v>27.335213464755288</v>
      </c>
      <c r="R165" s="19"/>
      <c r="S165" s="122">
        <v>2175673</v>
      </c>
      <c r="T165" s="19"/>
      <c r="U165" s="123">
        <f>(S165/$C165)</f>
        <v>193.63412246351015</v>
      </c>
      <c r="V165" s="19"/>
      <c r="W165" s="124">
        <f>IF($AE165&lt;&gt;0,(S165/$AE165)*100,0)</f>
        <v>7.1470649809541182</v>
      </c>
      <c r="X165" s="19"/>
      <c r="Y165" s="122">
        <v>61028</v>
      </c>
      <c r="Z165" s="19"/>
      <c r="AA165" s="123">
        <f>(Y165/$C165)</f>
        <v>5.4314702741189036</v>
      </c>
      <c r="AB165" s="19"/>
      <c r="AC165" s="124">
        <f>IF($AE165&lt;&gt;0,(Y165/$AE165)*100,0)</f>
        <v>0.20047639588194913</v>
      </c>
      <c r="AD165" s="19"/>
      <c r="AE165" s="122">
        <f>(G165+M165+S165+Y165)</f>
        <v>30441489</v>
      </c>
      <c r="AF165" s="125"/>
      <c r="AG165" s="19"/>
      <c r="AH165" s="122">
        <v>70839</v>
      </c>
      <c r="AI165" s="19"/>
      <c r="AJ165" s="122">
        <v>569698</v>
      </c>
      <c r="AK165" s="19"/>
      <c r="AL165" s="122">
        <f>(AE165+AH165+AJ165)</f>
        <v>31082026</v>
      </c>
      <c r="AM165" s="19"/>
      <c r="AN165" s="122">
        <v>30246479</v>
      </c>
      <c r="AO165" s="19"/>
      <c r="AP165" s="123">
        <f>(AN165/$C165)</f>
        <v>2691.9258632965466</v>
      </c>
      <c r="AQ165" s="19"/>
      <c r="AR165" s="124">
        <f>IF($AP$219&lt;&gt;0,(AP165/$AP$219)*100,0)</f>
        <v>81.039584474153401</v>
      </c>
      <c r="AS165" s="19"/>
      <c r="AT165" s="122">
        <v>0</v>
      </c>
      <c r="AU165" s="19"/>
      <c r="AV165" s="122">
        <v>0</v>
      </c>
      <c r="AW165" s="19"/>
      <c r="AX165" s="122"/>
      <c r="AY165" s="19"/>
      <c r="AZ165" s="122">
        <v>0</v>
      </c>
      <c r="BA165" s="19"/>
      <c r="BB165" s="11">
        <v>51</v>
      </c>
    </row>
    <row r="166" spans="1:54" ht="8.85" customHeight="1" x14ac:dyDescent="0.25">
      <c r="A166" s="11">
        <v>52</v>
      </c>
      <c r="B166" s="19"/>
      <c r="C166" s="121">
        <v>24653</v>
      </c>
      <c r="D166" s="20" t="s">
        <v>89</v>
      </c>
      <c r="E166" s="11" t="s">
        <v>181</v>
      </c>
      <c r="F166" s="19"/>
      <c r="G166" s="121">
        <f>'Exhibit B'!$BO166</f>
        <v>15298398</v>
      </c>
      <c r="H166" s="19"/>
      <c r="I166" s="124">
        <f>(G166/$C166)</f>
        <v>620.54914209224034</v>
      </c>
      <c r="J166" s="19"/>
      <c r="K166" s="124">
        <f>IF($AE166&lt;&gt;0,(G166/$AE166)*100,0)</f>
        <v>23.970829991820548</v>
      </c>
      <c r="L166" s="19"/>
      <c r="M166" s="133">
        <v>38099176</v>
      </c>
      <c r="N166" s="19"/>
      <c r="O166" s="124">
        <f>(M166/$C166)</f>
        <v>1545.4174339836936</v>
      </c>
      <c r="P166" s="19"/>
      <c r="Q166" s="124">
        <f>IF($AE166&lt;&gt;0,(M166/$AE166)*100,0)</f>
        <v>59.697026494176029</v>
      </c>
      <c r="R166" s="19"/>
      <c r="S166" s="121">
        <v>8642140</v>
      </c>
      <c r="T166" s="19"/>
      <c r="U166" s="124">
        <f>(S166/$C166)</f>
        <v>350.55125136900176</v>
      </c>
      <c r="V166" s="19"/>
      <c r="W166" s="124">
        <f>IF($AE166&lt;&gt;0,(S166/$AE166)*100,0)</f>
        <v>13.541239331432745</v>
      </c>
      <c r="X166" s="19"/>
      <c r="Y166" s="121">
        <v>1781180</v>
      </c>
      <c r="Z166" s="19"/>
      <c r="AA166" s="124">
        <f>(Y166/$C166)</f>
        <v>72.250030422260977</v>
      </c>
      <c r="AB166" s="19"/>
      <c r="AC166" s="124">
        <f>IF($AE166&lt;&gt;0,(Y166/$AE166)*100,0)</f>
        <v>2.7909041825706797</v>
      </c>
      <c r="AD166" s="19"/>
      <c r="AE166" s="121">
        <f>(G166+M166+S166+Y166)</f>
        <v>63820894</v>
      </c>
      <c r="AF166" s="40"/>
      <c r="AG166" s="19"/>
      <c r="AH166" s="121">
        <v>128250</v>
      </c>
      <c r="AI166" s="19"/>
      <c r="AJ166" s="121">
        <v>64111</v>
      </c>
      <c r="AK166" s="19"/>
      <c r="AL166" s="121">
        <f>(AE166+AH166+AJ166)</f>
        <v>64013255</v>
      </c>
      <c r="AM166" s="19"/>
      <c r="AN166" s="121">
        <v>62902829</v>
      </c>
      <c r="AO166" s="19"/>
      <c r="AP166" s="124">
        <f>(AN166/$C166)</f>
        <v>2551.528373828743</v>
      </c>
      <c r="AQ166" s="19"/>
      <c r="AR166" s="124">
        <f>IF($AP$219&lt;&gt;0,(AP166/$AP$219)*100,0)</f>
        <v>76.812962053819774</v>
      </c>
      <c r="AS166" s="19"/>
      <c r="AT166" s="121">
        <v>0</v>
      </c>
      <c r="AU166" s="19"/>
      <c r="AV166" s="121">
        <v>722420</v>
      </c>
      <c r="AW166" s="19"/>
      <c r="AX166" s="121"/>
      <c r="AY166" s="19"/>
      <c r="AZ166" s="121">
        <v>0</v>
      </c>
      <c r="BA166" s="19"/>
      <c r="BB166" s="11">
        <v>52</v>
      </c>
    </row>
    <row r="167" spans="1:54" ht="8.85" customHeight="1" x14ac:dyDescent="0.25">
      <c r="A167" s="11">
        <v>53</v>
      </c>
      <c r="B167" s="19"/>
      <c r="C167" s="121">
        <v>385327</v>
      </c>
      <c r="E167" s="11" t="s">
        <v>182</v>
      </c>
      <c r="F167" s="19"/>
      <c r="G167" s="121">
        <f>'Exhibit B'!$BO167</f>
        <v>1479716822</v>
      </c>
      <c r="H167" s="19"/>
      <c r="I167" s="124">
        <f>(G167/$C167)</f>
        <v>3840.158675618371</v>
      </c>
      <c r="J167" s="19"/>
      <c r="K167" s="124">
        <f>IF($AE167&lt;&gt;0,(G167/$AE167)*100,0)</f>
        <v>76.047159550955428</v>
      </c>
      <c r="L167" s="19"/>
      <c r="M167" s="133">
        <v>422003696</v>
      </c>
      <c r="N167" s="19"/>
      <c r="O167" s="124">
        <f>(M167/$C167)</f>
        <v>1095.1833014556469</v>
      </c>
      <c r="P167" s="19"/>
      <c r="Q167" s="124">
        <f>IF($AE167&lt;&gt;0,(M167/$AE167)*100,0)</f>
        <v>21.688056744147019</v>
      </c>
      <c r="R167" s="19"/>
      <c r="S167" s="121">
        <v>34211556</v>
      </c>
      <c r="T167" s="19"/>
      <c r="U167" s="124">
        <f>(S167/$C167)</f>
        <v>88.785774160647975</v>
      </c>
      <c r="V167" s="19"/>
      <c r="W167" s="124">
        <f>IF($AE167&lt;&gt;0,(S167/$AE167)*100,0)</f>
        <v>1.7582361833948568</v>
      </c>
      <c r="X167" s="19"/>
      <c r="Y167" s="121">
        <v>9856343</v>
      </c>
      <c r="Z167" s="19"/>
      <c r="AA167" s="124">
        <f>(Y167/$C167)</f>
        <v>25.57916522849424</v>
      </c>
      <c r="AB167" s="19"/>
      <c r="AC167" s="124">
        <f>IF($AE167&lt;&gt;0,(Y167/$AE167)*100,0)</f>
        <v>0.50654752150269378</v>
      </c>
      <c r="AD167" s="19"/>
      <c r="AE167" s="121">
        <f>(G167+M167+S167+Y167)</f>
        <v>1945788417</v>
      </c>
      <c r="AF167" s="40"/>
      <c r="AG167" s="19"/>
      <c r="AH167" s="121">
        <v>10047716</v>
      </c>
      <c r="AI167" s="19"/>
      <c r="AJ167" s="121">
        <v>19333613</v>
      </c>
      <c r="AK167" s="19"/>
      <c r="AL167" s="121">
        <f>(AE167+AH167+AJ167)</f>
        <v>1975169746</v>
      </c>
      <c r="AM167" s="19"/>
      <c r="AN167" s="121">
        <v>1534878745</v>
      </c>
      <c r="AO167" s="19"/>
      <c r="AP167" s="124">
        <f>(AN167/$C167)</f>
        <v>3983.3148079423449</v>
      </c>
      <c r="AQ167" s="19"/>
      <c r="AR167" s="124">
        <f>IF($AP$219&lt;&gt;0,(AP167/$AP$219)*100,0)</f>
        <v>119.91644393582209</v>
      </c>
      <c r="AS167" s="19"/>
      <c r="AT167" s="121">
        <v>183161073</v>
      </c>
      <c r="AU167" s="19"/>
      <c r="AV167" s="121">
        <v>171993737</v>
      </c>
      <c r="AW167" s="19"/>
      <c r="AX167" s="121"/>
      <c r="AY167" s="19"/>
      <c r="AZ167" s="121">
        <v>6822986</v>
      </c>
      <c r="BA167" s="19"/>
      <c r="BB167" s="11">
        <v>53</v>
      </c>
    </row>
    <row r="168" spans="1:54" ht="8.85" customHeight="1" x14ac:dyDescent="0.25">
      <c r="A168" s="11">
        <v>54</v>
      </c>
      <c r="B168" s="19"/>
      <c r="C168" s="121">
        <v>34316</v>
      </c>
      <c r="E168" s="11" t="s">
        <v>183</v>
      </c>
      <c r="F168" s="19"/>
      <c r="G168" s="121">
        <f>'Exhibit B'!$BO168</f>
        <v>73540496</v>
      </c>
      <c r="H168" s="19"/>
      <c r="I168" s="124">
        <f>(G168/$C168)</f>
        <v>2143.0381163305747</v>
      </c>
      <c r="J168" s="19"/>
      <c r="K168" s="124">
        <f>IF($AE168&lt;&gt;0,(G168/$AE168)*100,0)</f>
        <v>66.510810176696694</v>
      </c>
      <c r="L168" s="19"/>
      <c r="M168" s="133">
        <v>31365660</v>
      </c>
      <c r="N168" s="19"/>
      <c r="O168" s="124">
        <f>(M168/$C168)</f>
        <v>914.02436181373116</v>
      </c>
      <c r="P168" s="19"/>
      <c r="Q168" s="124">
        <f>IF($AE168&lt;&gt;0,(M168/$AE168)*100,0)</f>
        <v>28.367437966787833</v>
      </c>
      <c r="R168" s="19"/>
      <c r="S168" s="121">
        <v>5631161</v>
      </c>
      <c r="T168" s="19"/>
      <c r="U168" s="124">
        <f>(S168/$C168)</f>
        <v>164.09724326844619</v>
      </c>
      <c r="V168" s="19"/>
      <c r="W168" s="124">
        <f>IF($AE168&lt;&gt;0,(S168/$AE168)*100,0)</f>
        <v>5.0928821631202705</v>
      </c>
      <c r="X168" s="19"/>
      <c r="Y168" s="121">
        <v>31921</v>
      </c>
      <c r="Z168" s="19"/>
      <c r="AA168" s="124">
        <f>(Y168/$C168)</f>
        <v>0.93020748338967241</v>
      </c>
      <c r="AB168" s="19"/>
      <c r="AC168" s="124">
        <f>IF($AE168&lt;&gt;0,(Y168/$AE168)*100,0)</f>
        <v>2.8869693395191891E-2</v>
      </c>
      <c r="AD168" s="19"/>
      <c r="AE168" s="121">
        <f>(G168+M168+S168+Y168)</f>
        <v>110569238</v>
      </c>
      <c r="AF168" s="40"/>
      <c r="AG168" s="19"/>
      <c r="AH168" s="121">
        <v>214660</v>
      </c>
      <c r="AI168" s="19"/>
      <c r="AJ168" s="121">
        <v>7950000</v>
      </c>
      <c r="AK168" s="19"/>
      <c r="AL168" s="121">
        <f>(AE168+AH168+AJ168)</f>
        <v>118733898</v>
      </c>
      <c r="AM168" s="19"/>
      <c r="AN168" s="121">
        <v>92468303</v>
      </c>
      <c r="AO168" s="19"/>
      <c r="AP168" s="124">
        <f>(AN168/$C168)</f>
        <v>2694.611930294906</v>
      </c>
      <c r="AQ168" s="19"/>
      <c r="AR168" s="124">
        <f>IF($AP$219&lt;&gt;0,(AP168/$AP$219)*100,0)</f>
        <v>81.120447679334774</v>
      </c>
      <c r="AS168" s="19"/>
      <c r="AT168" s="121">
        <v>9511220</v>
      </c>
      <c r="AU168" s="19"/>
      <c r="AV168" s="121">
        <v>0</v>
      </c>
      <c r="AW168" s="19"/>
      <c r="AX168" s="121"/>
      <c r="AY168" s="19"/>
      <c r="AZ168" s="121">
        <v>0</v>
      </c>
      <c r="BA168" s="19"/>
      <c r="BB168" s="11">
        <v>54</v>
      </c>
    </row>
    <row r="169" spans="1:54" ht="8.85" customHeight="1" x14ac:dyDescent="0.25">
      <c r="A169" s="11">
        <v>55</v>
      </c>
      <c r="B169" s="19"/>
      <c r="C169" s="121">
        <v>12365</v>
      </c>
      <c r="E169" s="11" t="s">
        <v>184</v>
      </c>
      <c r="F169" s="19"/>
      <c r="G169" s="121">
        <f>'Exhibit B'!$BO169</f>
        <v>10439582</v>
      </c>
      <c r="H169" s="19"/>
      <c r="I169" s="126">
        <f>(G169/$C169)</f>
        <v>844.28483623129807</v>
      </c>
      <c r="J169" s="19"/>
      <c r="K169" s="126">
        <f>IF($AE169&lt;&gt;0,(G169/$AE169)*100,0)</f>
        <v>35.7877981073256</v>
      </c>
      <c r="L169" s="19"/>
      <c r="M169" s="133">
        <v>16096611</v>
      </c>
      <c r="N169" s="19"/>
      <c r="O169" s="126">
        <f>(M169/$C169)</f>
        <v>1301.7881924787707</v>
      </c>
      <c r="P169" s="19"/>
      <c r="Q169" s="126">
        <f>IF($AE169&lt;&gt;0,(M169/$AE169)*100,0)</f>
        <v>55.180587180612825</v>
      </c>
      <c r="R169" s="19"/>
      <c r="S169" s="121">
        <v>2598400</v>
      </c>
      <c r="T169" s="19"/>
      <c r="U169" s="126">
        <f>(S169/$C169)</f>
        <v>210.14152850788517</v>
      </c>
      <c r="V169" s="19"/>
      <c r="W169" s="126">
        <f>IF($AE169&lt;&gt;0,(S169/$AE169)*100,0)</f>
        <v>8.9075419496752666</v>
      </c>
      <c r="X169" s="19"/>
      <c r="Y169" s="121">
        <v>36193</v>
      </c>
      <c r="Z169" s="19"/>
      <c r="AA169" s="126">
        <f>(Y169/$C169)</f>
        <v>2.9270521633643347</v>
      </c>
      <c r="AB169" s="19"/>
      <c r="AC169" s="126">
        <f>IF($AE169&lt;&gt;0,(Y169/$AE169)*100,0)</f>
        <v>0.12407276238631348</v>
      </c>
      <c r="AD169" s="19"/>
      <c r="AE169" s="121">
        <f>(G169+M169+S169+Y169)</f>
        <v>29170786</v>
      </c>
      <c r="AF169" s="40"/>
      <c r="AG169" s="19"/>
      <c r="AH169" s="121">
        <v>43345</v>
      </c>
      <c r="AI169" s="19"/>
      <c r="AJ169" s="121">
        <v>0</v>
      </c>
      <c r="AK169" s="19"/>
      <c r="AL169" s="121">
        <f>(AE169+AH169+AJ169)</f>
        <v>29214131</v>
      </c>
      <c r="AM169" s="19"/>
      <c r="AN169" s="121">
        <v>26696311</v>
      </c>
      <c r="AO169" s="19"/>
      <c r="AP169" s="126">
        <f>(AN169/$C169)</f>
        <v>2159.0223210675294</v>
      </c>
      <c r="AQ169" s="19"/>
      <c r="AR169" s="126">
        <f>IF($AP$219&lt;&gt;0,(AP169/$AP$219)*100,0)</f>
        <v>64.996690345502387</v>
      </c>
      <c r="AS169" s="19"/>
      <c r="AT169" s="121">
        <v>0</v>
      </c>
      <c r="AU169" s="19"/>
      <c r="AV169" s="121">
        <v>0</v>
      </c>
      <c r="AW169" s="19"/>
      <c r="AX169" s="121"/>
      <c r="AY169" s="19"/>
      <c r="AZ169" s="121">
        <v>0</v>
      </c>
      <c r="BA169" s="19"/>
      <c r="BB169" s="11">
        <v>55</v>
      </c>
    </row>
    <row r="170" spans="1:54" ht="8.85" customHeight="1" x14ac:dyDescent="0.25">
      <c r="A170" s="127"/>
      <c r="B170" s="19"/>
      <c r="C170" s="127"/>
      <c r="E170" s="11"/>
      <c r="F170" s="19"/>
      <c r="G170" s="19"/>
      <c r="H170" s="19"/>
      <c r="I170" s="52"/>
      <c r="J170" s="19"/>
      <c r="K170" s="52"/>
      <c r="L170" s="19"/>
      <c r="M170" s="19"/>
      <c r="N170" s="19"/>
      <c r="O170" s="52"/>
      <c r="P170" s="19"/>
      <c r="Q170" s="52"/>
      <c r="R170" s="19"/>
      <c r="S170" s="19"/>
      <c r="T170" s="19"/>
      <c r="U170" s="52"/>
      <c r="V170" s="19"/>
      <c r="W170" s="52"/>
      <c r="X170" s="19"/>
      <c r="Y170" s="19"/>
      <c r="Z170" s="19"/>
      <c r="AA170" s="52"/>
      <c r="AB170" s="19"/>
      <c r="AC170" s="52"/>
      <c r="AD170" s="19"/>
      <c r="AE170" s="19"/>
      <c r="AF170" s="40"/>
      <c r="AG170" s="19"/>
      <c r="AH170" s="19"/>
      <c r="AI170" s="19"/>
      <c r="AJ170" s="19"/>
      <c r="AK170" s="19"/>
      <c r="AL170" s="19"/>
      <c r="AM170" s="19"/>
      <c r="AN170" s="19"/>
      <c r="AO170" s="19"/>
      <c r="AP170" s="52"/>
      <c r="AQ170" s="19"/>
      <c r="AR170" s="52"/>
      <c r="AS170" s="19"/>
      <c r="AT170" s="19"/>
      <c r="AU170" s="19"/>
      <c r="AV170" s="19"/>
      <c r="AW170" s="19"/>
      <c r="AX170" s="19"/>
      <c r="AY170" s="19"/>
      <c r="AZ170" s="19"/>
      <c r="BA170" s="19"/>
      <c r="BB170" s="127"/>
    </row>
    <row r="171" spans="1:54" ht="8.85" customHeight="1" x14ac:dyDescent="0.25">
      <c r="A171" s="11">
        <v>56</v>
      </c>
      <c r="B171" s="19"/>
      <c r="C171" s="121">
        <v>13099</v>
      </c>
      <c r="D171" s="20" t="s">
        <v>89</v>
      </c>
      <c r="E171" s="11" t="s">
        <v>185</v>
      </c>
      <c r="F171" s="19"/>
      <c r="G171" s="121">
        <f>'Exhibit B'!$BO171</f>
        <v>21801271</v>
      </c>
      <c r="H171" s="19"/>
      <c r="I171" s="126">
        <f>(G171/$C171)</f>
        <v>1664.3462096343233</v>
      </c>
      <c r="J171" s="19"/>
      <c r="K171" s="126">
        <f>IF($AE171&lt;&gt;0,(G171/$AE171)*100,0)</f>
        <v>53.063628903962353</v>
      </c>
      <c r="L171" s="19"/>
      <c r="M171" s="133">
        <v>16472703</v>
      </c>
      <c r="N171" s="19"/>
      <c r="O171" s="126">
        <f>(M171/$C171)</f>
        <v>1257.5542407817391</v>
      </c>
      <c r="P171" s="19"/>
      <c r="Q171" s="126">
        <f>IF($AE171&lt;&gt;0,(M171/$AE171)*100,0)</f>
        <v>40.09405685738173</v>
      </c>
      <c r="R171" s="19"/>
      <c r="S171" s="121">
        <v>2723301</v>
      </c>
      <c r="T171" s="19"/>
      <c r="U171" s="126">
        <f>(S171/$C171)</f>
        <v>207.90144285823345</v>
      </c>
      <c r="V171" s="19"/>
      <c r="W171" s="126">
        <f>IF($AE171&lt;&gt;0,(S171/$AE171)*100,0)</f>
        <v>6.6284316018909895</v>
      </c>
      <c r="X171" s="19"/>
      <c r="Y171" s="121">
        <v>87874</v>
      </c>
      <c r="Z171" s="19"/>
      <c r="AA171" s="126">
        <f>(Y171/$C171)</f>
        <v>6.708451026795939</v>
      </c>
      <c r="AB171" s="19"/>
      <c r="AC171" s="126">
        <f>IF($AE171&lt;&gt;0,(Y171/$AE171)*100,0)</f>
        <v>0.21388263676492933</v>
      </c>
      <c r="AD171" s="19"/>
      <c r="AE171" s="121">
        <f>(G171+M171+S171+Y171)</f>
        <v>41085149</v>
      </c>
      <c r="AF171" s="40"/>
      <c r="AG171" s="19"/>
      <c r="AH171" s="121">
        <v>0</v>
      </c>
      <c r="AI171" s="19"/>
      <c r="AJ171" s="121">
        <v>0</v>
      </c>
      <c r="AK171" s="19"/>
      <c r="AL171" s="121">
        <f>(AE171+AH171+AJ171)</f>
        <v>41085149</v>
      </c>
      <c r="AM171" s="19"/>
      <c r="AN171" s="121">
        <v>38056447</v>
      </c>
      <c r="AO171" s="19"/>
      <c r="AP171" s="126">
        <f>(AN171/$C171)</f>
        <v>2905.2940682494846</v>
      </c>
      <c r="AQ171" s="19"/>
      <c r="AR171" s="126">
        <f>IF($AP$219&lt;&gt;0,(AP171/$AP$219)*100,0)</f>
        <v>87.462967415393507</v>
      </c>
      <c r="AS171" s="19"/>
      <c r="AT171" s="121">
        <v>38000</v>
      </c>
      <c r="AU171" s="19"/>
      <c r="AV171" s="121">
        <v>0</v>
      </c>
      <c r="AW171" s="19"/>
      <c r="AX171" s="121"/>
      <c r="AY171" s="19"/>
      <c r="AZ171" s="121">
        <v>0</v>
      </c>
      <c r="BA171" s="19"/>
      <c r="BB171" s="11">
        <v>56</v>
      </c>
    </row>
    <row r="172" spans="1:54" ht="8.85" customHeight="1" x14ac:dyDescent="0.25">
      <c r="A172" s="11">
        <v>57</v>
      </c>
      <c r="B172" s="19"/>
      <c r="C172" s="121">
        <v>8647</v>
      </c>
      <c r="E172" s="11" t="s">
        <v>186</v>
      </c>
      <c r="F172" s="19"/>
      <c r="G172" s="121">
        <f>'Exhibit B'!$BO172</f>
        <v>16170243</v>
      </c>
      <c r="H172" s="19"/>
      <c r="I172" s="126">
        <f>(G172/$C172)</f>
        <v>1870.0408234069619</v>
      </c>
      <c r="J172" s="19"/>
      <c r="K172" s="126">
        <f>IF($AE172&lt;&gt;0,(G172/$AE172)*100,0)</f>
        <v>55.008862689294233</v>
      </c>
      <c r="L172" s="19"/>
      <c r="M172" s="133">
        <v>9209127</v>
      </c>
      <c r="N172" s="19"/>
      <c r="O172" s="126">
        <f>(M172/$C172)</f>
        <v>1065.0083265872556</v>
      </c>
      <c r="P172" s="19"/>
      <c r="Q172" s="126">
        <f>IF($AE172&lt;&gt;0,(M172/$AE172)*100,0)</f>
        <v>31.328137903139254</v>
      </c>
      <c r="R172" s="19"/>
      <c r="S172" s="121">
        <v>4016335</v>
      </c>
      <c r="T172" s="19"/>
      <c r="U172" s="126">
        <f>(S172/$C172)</f>
        <v>464.47727535561467</v>
      </c>
      <c r="V172" s="19"/>
      <c r="W172" s="126">
        <f>IF($AE172&lt;&gt;0,(S172/$AE172)*100,0)</f>
        <v>13.662999407566515</v>
      </c>
      <c r="X172" s="19"/>
      <c r="Y172" s="121">
        <v>0</v>
      </c>
      <c r="Z172" s="19"/>
      <c r="AA172" s="126">
        <f>(Y172/$C172)</f>
        <v>0</v>
      </c>
      <c r="AB172" s="19"/>
      <c r="AC172" s="126">
        <f>IF($AE172&lt;&gt;0,(Y172/$AE172)*100,0)</f>
        <v>0</v>
      </c>
      <c r="AD172" s="19"/>
      <c r="AE172" s="121">
        <f>(G172+M172+S172+Y172)</f>
        <v>29395705</v>
      </c>
      <c r="AF172" s="40"/>
      <c r="AG172" s="19"/>
      <c r="AH172" s="121">
        <v>0</v>
      </c>
      <c r="AI172" s="19"/>
      <c r="AJ172" s="121">
        <v>0</v>
      </c>
      <c r="AK172" s="19"/>
      <c r="AL172" s="121">
        <f>(AE172+AH172+AJ172)</f>
        <v>29395705</v>
      </c>
      <c r="AM172" s="19"/>
      <c r="AN172" s="121">
        <v>25236890</v>
      </c>
      <c r="AO172" s="19"/>
      <c r="AP172" s="126">
        <f>(AN172/$C172)</f>
        <v>2918.5717589915575</v>
      </c>
      <c r="AQ172" s="19"/>
      <c r="AR172" s="126">
        <f>IF($AP$219&lt;&gt;0,(AP172/$AP$219)*100,0)</f>
        <v>87.862688134000592</v>
      </c>
      <c r="AS172" s="19"/>
      <c r="AT172" s="121">
        <v>0</v>
      </c>
      <c r="AU172" s="19"/>
      <c r="AV172" s="121">
        <v>0</v>
      </c>
      <c r="AW172" s="19"/>
      <c r="AX172" s="121"/>
      <c r="AY172" s="19"/>
      <c r="AZ172" s="121">
        <v>0</v>
      </c>
      <c r="BA172" s="19"/>
      <c r="BB172" s="11">
        <v>57</v>
      </c>
    </row>
    <row r="173" spans="1:54" ht="8.85" customHeight="1" x14ac:dyDescent="0.25">
      <c r="A173" s="11">
        <v>58</v>
      </c>
      <c r="B173" s="19"/>
      <c r="C173" s="121">
        <v>31347</v>
      </c>
      <c r="E173" s="11" t="s">
        <v>187</v>
      </c>
      <c r="F173" s="19"/>
      <c r="G173" s="121">
        <f>'Exhibit B'!$BO173</f>
        <v>67486514</v>
      </c>
      <c r="H173" s="19"/>
      <c r="I173" s="126">
        <f>(G173/$C173)</f>
        <v>2152.8858901968292</v>
      </c>
      <c r="J173" s="19"/>
      <c r="K173" s="126">
        <f>IF($AE173&lt;&gt;0,(G173/$AE173)*100,0)</f>
        <v>59.886000767616864</v>
      </c>
      <c r="L173" s="19"/>
      <c r="M173" s="133">
        <v>38065127</v>
      </c>
      <c r="N173" s="19"/>
      <c r="O173" s="126">
        <f>(M173/$C173)</f>
        <v>1214.3148307653046</v>
      </c>
      <c r="P173" s="19"/>
      <c r="Q173" s="126">
        <f>IF($AE173&lt;&gt;0,(M173/$AE173)*100,0)</f>
        <v>33.778129727391658</v>
      </c>
      <c r="R173" s="19"/>
      <c r="S173" s="121">
        <v>6998568</v>
      </c>
      <c r="T173" s="19"/>
      <c r="U173" s="126">
        <f>(S173/$C173)</f>
        <v>223.26117331802087</v>
      </c>
      <c r="V173" s="19"/>
      <c r="W173" s="126">
        <f>IF($AE173&lt;&gt;0,(S173/$AE173)*100,0)</f>
        <v>6.2103703951906422</v>
      </c>
      <c r="X173" s="19"/>
      <c r="Y173" s="121">
        <v>141427</v>
      </c>
      <c r="Z173" s="19"/>
      <c r="AA173" s="126">
        <f>(Y173/$C173)</f>
        <v>4.5116598079561046</v>
      </c>
      <c r="AB173" s="19"/>
      <c r="AC173" s="126">
        <f>IF($AE173&lt;&gt;0,(Y173/$AE173)*100,0)</f>
        <v>0.12549910980083739</v>
      </c>
      <c r="AD173" s="19"/>
      <c r="AE173" s="121">
        <f>(G173+M173+S173+Y173)</f>
        <v>112691636</v>
      </c>
      <c r="AF173" s="40"/>
      <c r="AG173" s="19"/>
      <c r="AH173" s="121">
        <v>697615</v>
      </c>
      <c r="AI173" s="19"/>
      <c r="AJ173" s="121">
        <v>0</v>
      </c>
      <c r="AK173" s="19"/>
      <c r="AL173" s="121">
        <f>(AE173+AH173+AJ173)</f>
        <v>113389251</v>
      </c>
      <c r="AM173" s="19"/>
      <c r="AN173" s="121">
        <v>100030573</v>
      </c>
      <c r="AO173" s="19"/>
      <c r="AP173" s="126">
        <f>(AN173/$C173)</f>
        <v>3191.0732446486109</v>
      </c>
      <c r="AQ173" s="19"/>
      <c r="AR173" s="126">
        <f>IF($AP$219&lt;&gt;0,(AP173/$AP$219)*100,0)</f>
        <v>96.066259958669505</v>
      </c>
      <c r="AS173" s="19"/>
      <c r="AT173" s="121">
        <v>0</v>
      </c>
      <c r="AU173" s="19"/>
      <c r="AV173" s="121">
        <v>0</v>
      </c>
      <c r="AW173" s="19"/>
      <c r="AX173" s="121"/>
      <c r="AY173" s="19"/>
      <c r="AZ173" s="121">
        <v>0</v>
      </c>
      <c r="BA173" s="19"/>
      <c r="BB173" s="11">
        <v>58</v>
      </c>
    </row>
    <row r="174" spans="1:54" ht="8.85" customHeight="1" x14ac:dyDescent="0.25">
      <c r="A174" s="11">
        <v>59</v>
      </c>
      <c r="B174" s="19"/>
      <c r="C174" s="121">
        <v>11049</v>
      </c>
      <c r="E174" s="11" t="s">
        <v>188</v>
      </c>
      <c r="F174" s="19"/>
      <c r="G174" s="121">
        <f>'Exhibit B'!$BO174</f>
        <v>20087408</v>
      </c>
      <c r="H174" s="19"/>
      <c r="I174" s="126">
        <f>(G174/$C174)</f>
        <v>1818.029504932573</v>
      </c>
      <c r="J174" s="19"/>
      <c r="K174" s="126">
        <f>IF($AE174&lt;&gt;0,(G174/$AE174)*100,0)</f>
        <v>65.320668311784928</v>
      </c>
      <c r="L174" s="19"/>
      <c r="M174" s="133">
        <v>8629271</v>
      </c>
      <c r="N174" s="19"/>
      <c r="O174" s="126">
        <f>(M174/$C174)</f>
        <v>781.00018101185628</v>
      </c>
      <c r="P174" s="19"/>
      <c r="Q174" s="126">
        <f>IF($AE174&lt;&gt;0,(M174/$AE174)*100,0)</f>
        <v>28.060850298032708</v>
      </c>
      <c r="R174" s="19"/>
      <c r="S174" s="121">
        <v>2035315</v>
      </c>
      <c r="T174" s="19"/>
      <c r="U174" s="126">
        <f>(S174/$C174)</f>
        <v>184.20807312878995</v>
      </c>
      <c r="V174" s="19"/>
      <c r="W174" s="126">
        <f>IF($AE174&lt;&gt;0,(S174/$AE174)*100,0)</f>
        <v>6.6184813901823736</v>
      </c>
      <c r="X174" s="19"/>
      <c r="Y174" s="121">
        <v>0</v>
      </c>
      <c r="Z174" s="19"/>
      <c r="AA174" s="126">
        <f>(Y174/$C174)</f>
        <v>0</v>
      </c>
      <c r="AB174" s="19"/>
      <c r="AC174" s="126">
        <f>IF($AE174&lt;&gt;0,(Y174/$AE174)*100,0)</f>
        <v>0</v>
      </c>
      <c r="AD174" s="19"/>
      <c r="AE174" s="121">
        <f>(G174+M174+S174+Y174)</f>
        <v>30751994</v>
      </c>
      <c r="AF174" s="40"/>
      <c r="AG174" s="19"/>
      <c r="AH174" s="121">
        <v>19500</v>
      </c>
      <c r="AI174" s="19"/>
      <c r="AJ174" s="121">
        <v>0</v>
      </c>
      <c r="AK174" s="19"/>
      <c r="AL174" s="121">
        <f>(AE174+AH174+AJ174)</f>
        <v>30771494</v>
      </c>
      <c r="AM174" s="19"/>
      <c r="AN174" s="121">
        <v>26013633</v>
      </c>
      <c r="AO174" s="19"/>
      <c r="AP174" s="126">
        <f>(AN174/$C174)</f>
        <v>2354.3879989139286</v>
      </c>
      <c r="AQ174" s="19"/>
      <c r="AR174" s="126">
        <f>IF($AP$219&lt;&gt;0,(AP174/$AP$219)*100,0)</f>
        <v>70.878112850130776</v>
      </c>
      <c r="AS174" s="19"/>
      <c r="AT174" s="121">
        <v>0</v>
      </c>
      <c r="AU174" s="19"/>
      <c r="AV174" s="121">
        <v>0</v>
      </c>
      <c r="AW174" s="19"/>
      <c r="AX174" s="121"/>
      <c r="AY174" s="19"/>
      <c r="AZ174" s="121">
        <v>0</v>
      </c>
      <c r="BA174" s="19"/>
      <c r="BB174" s="11">
        <v>59</v>
      </c>
    </row>
    <row r="175" spans="1:54" ht="8.85" customHeight="1" x14ac:dyDescent="0.25">
      <c r="A175" s="11">
        <v>60</v>
      </c>
      <c r="B175" s="19"/>
      <c r="C175" s="121">
        <v>98509</v>
      </c>
      <c r="E175" s="11" t="s">
        <v>189</v>
      </c>
      <c r="F175" s="19"/>
      <c r="G175" s="121">
        <f>'Exhibit B'!$BO175</f>
        <v>123285635</v>
      </c>
      <c r="H175" s="19"/>
      <c r="I175" s="126">
        <f>(G175/$C175)</f>
        <v>1251.5164604249358</v>
      </c>
      <c r="J175" s="19"/>
      <c r="K175" s="126">
        <f>IF($AE175&lt;&gt;0,(G175/$AE175)*100,0)</f>
        <v>58.430545110740958</v>
      </c>
      <c r="L175" s="19"/>
      <c r="M175" s="133">
        <v>78193069</v>
      </c>
      <c r="N175" s="19"/>
      <c r="O175" s="126">
        <f>(M175/$C175)</f>
        <v>793.76573714076892</v>
      </c>
      <c r="P175" s="19"/>
      <c r="Q175" s="126">
        <f>IF($AE175&lt;&gt;0,(M175/$AE175)*100,0)</f>
        <v>37.059172754001558</v>
      </c>
      <c r="R175" s="19"/>
      <c r="S175" s="121">
        <v>8191516</v>
      </c>
      <c r="T175" s="19"/>
      <c r="U175" s="126">
        <f>(S175/$C175)</f>
        <v>83.155001065892463</v>
      </c>
      <c r="V175" s="19"/>
      <c r="W175" s="126">
        <f>IF($AE175&lt;&gt;0,(S175/$AE175)*100,0)</f>
        <v>3.882323720548273</v>
      </c>
      <c r="X175" s="19"/>
      <c r="Y175" s="133">
        <v>1324962</v>
      </c>
      <c r="Z175" s="19"/>
      <c r="AA175" s="126">
        <f>(Y175/$C175)</f>
        <v>13.450161914139825</v>
      </c>
      <c r="AB175" s="19"/>
      <c r="AC175" s="126">
        <f>IF($AE175&lt;&gt;0,(Y175/$AE175)*100,0)</f>
        <v>0.6279584147092041</v>
      </c>
      <c r="AD175" s="19"/>
      <c r="AE175" s="121">
        <f>(G175+M175+S175+Y175)</f>
        <v>210995182</v>
      </c>
      <c r="AF175" s="40"/>
      <c r="AG175" s="19"/>
      <c r="AH175" s="121">
        <v>0</v>
      </c>
      <c r="AI175" s="19"/>
      <c r="AJ175" s="121">
        <v>2975</v>
      </c>
      <c r="AK175" s="19"/>
      <c r="AL175" s="121">
        <f>(AE175+AH175+AJ175)</f>
        <v>210998157</v>
      </c>
      <c r="AM175" s="19"/>
      <c r="AN175" s="121">
        <v>177758571</v>
      </c>
      <c r="AO175" s="19"/>
      <c r="AP175" s="126">
        <f>(AN175/$C175)</f>
        <v>1804.4906658274879</v>
      </c>
      <c r="AQ175" s="19"/>
      <c r="AR175" s="126">
        <f>IF($AP$219&lt;&gt;0,(AP175/$AP$219)*100,0)</f>
        <v>54.323625973513124</v>
      </c>
      <c r="AS175" s="19"/>
      <c r="AT175" s="121">
        <v>8894296</v>
      </c>
      <c r="AU175" s="19"/>
      <c r="AV175" s="121">
        <v>24282173</v>
      </c>
      <c r="AW175" s="19"/>
      <c r="AX175" s="121"/>
      <c r="AY175" s="19"/>
      <c r="AZ175" s="121">
        <v>0</v>
      </c>
      <c r="BA175" s="19"/>
      <c r="BB175" s="11">
        <v>60</v>
      </c>
    </row>
    <row r="176" spans="1:54" ht="8.85" customHeight="1" x14ac:dyDescent="0.25">
      <c r="A176" s="127"/>
      <c r="B176" s="19"/>
      <c r="C176" s="127"/>
      <c r="E176" s="11"/>
      <c r="F176" s="19"/>
      <c r="G176" s="19"/>
      <c r="H176" s="19"/>
      <c r="I176" s="52"/>
      <c r="J176" s="19"/>
      <c r="K176" s="52"/>
      <c r="L176" s="19"/>
      <c r="M176" s="40"/>
      <c r="N176" s="19"/>
      <c r="O176" s="52"/>
      <c r="P176" s="19"/>
      <c r="Q176" s="52"/>
      <c r="R176" s="19"/>
      <c r="S176" s="19"/>
      <c r="T176" s="19"/>
      <c r="U176" s="52"/>
      <c r="V176" s="19"/>
      <c r="W176" s="52"/>
      <c r="X176" s="19"/>
      <c r="Y176" s="40"/>
      <c r="Z176" s="19"/>
      <c r="AA176" s="52"/>
      <c r="AB176" s="19"/>
      <c r="AC176" s="52"/>
      <c r="AD176" s="19"/>
      <c r="AE176" s="19"/>
      <c r="AF176" s="40"/>
      <c r="AG176" s="19"/>
      <c r="AH176" s="19"/>
      <c r="AI176" s="19"/>
      <c r="AJ176" s="19"/>
      <c r="AK176" s="19"/>
      <c r="AL176" s="19"/>
      <c r="AM176" s="19"/>
      <c r="AN176" s="19"/>
      <c r="AO176" s="19"/>
      <c r="AP176" s="52"/>
      <c r="AQ176" s="19"/>
      <c r="AR176" s="52"/>
      <c r="AS176" s="19"/>
      <c r="AT176" s="19"/>
      <c r="AU176" s="19"/>
      <c r="AV176" s="19"/>
      <c r="AW176" s="19"/>
      <c r="AX176" s="19"/>
      <c r="AY176" s="19"/>
      <c r="AZ176" s="19"/>
      <c r="BA176" s="19"/>
      <c r="BB176" s="127"/>
    </row>
    <row r="177" spans="1:54" s="119" customFormat="1" ht="8.85" customHeight="1" x14ac:dyDescent="0.25">
      <c r="A177" s="11">
        <v>61</v>
      </c>
      <c r="B177" s="19"/>
      <c r="C177" s="121">
        <v>14835</v>
      </c>
      <c r="D177" s="20" t="s">
        <v>89</v>
      </c>
      <c r="E177" s="11" t="s">
        <v>190</v>
      </c>
      <c r="F177" s="19"/>
      <c r="G177" s="121">
        <f>'Exhibit B'!$BO177</f>
        <v>31306463</v>
      </c>
      <c r="H177" s="19"/>
      <c r="I177" s="126">
        <f>(G177/$C177)</f>
        <v>2110.310953825413</v>
      </c>
      <c r="J177" s="19"/>
      <c r="K177" s="126">
        <f>IF($AE177&lt;&gt;0,(G177/$AE177)*100,0)</f>
        <v>64.637282966797912</v>
      </c>
      <c r="L177" s="19"/>
      <c r="M177" s="133">
        <v>14521413</v>
      </c>
      <c r="N177" s="19"/>
      <c r="O177" s="126">
        <f>(M177/$C177)</f>
        <v>978.86167846309399</v>
      </c>
      <c r="P177" s="19"/>
      <c r="Q177" s="126">
        <f>IF($AE177&lt;&gt;0,(M177/$AE177)*100,0)</f>
        <v>29.981818168304024</v>
      </c>
      <c r="R177" s="19"/>
      <c r="S177" s="121">
        <v>2521931</v>
      </c>
      <c r="T177" s="19"/>
      <c r="U177" s="126">
        <f>(S177/$C177)</f>
        <v>169.99871924502864</v>
      </c>
      <c r="V177" s="19"/>
      <c r="W177" s="126">
        <f>IF($AE177&lt;&gt;0,(S177/$AE177)*100,0)</f>
        <v>5.2069365890915122</v>
      </c>
      <c r="X177" s="19"/>
      <c r="Y177" s="121">
        <v>84257</v>
      </c>
      <c r="Z177" s="19"/>
      <c r="AA177" s="126">
        <f>(Y177/$C177)</f>
        <v>5.679609032692956</v>
      </c>
      <c r="AB177" s="19"/>
      <c r="AC177" s="126">
        <f>IF($AE177&lt;&gt;0,(Y177/$AE177)*100,0)</f>
        <v>0.17396227580654805</v>
      </c>
      <c r="AD177" s="19"/>
      <c r="AE177" s="121">
        <f>(G177+M177+S177+Y177)</f>
        <v>48434064</v>
      </c>
      <c r="AF177" s="40"/>
      <c r="AG177" s="19"/>
      <c r="AH177" s="121">
        <v>0</v>
      </c>
      <c r="AI177" s="19"/>
      <c r="AJ177" s="121">
        <v>0</v>
      </c>
      <c r="AK177" s="19"/>
      <c r="AL177" s="121">
        <f>(AE177+AH177+AJ177)</f>
        <v>48434064</v>
      </c>
      <c r="AM177" s="19"/>
      <c r="AN177" s="121">
        <v>42418496</v>
      </c>
      <c r="AO177" s="19"/>
      <c r="AP177" s="126">
        <f>(AN177/$C177)</f>
        <v>2859.3526120660599</v>
      </c>
      <c r="AQ177" s="19"/>
      <c r="AR177" s="126">
        <f>IF($AP$219&lt;&gt;0,(AP177/$AP$219)*100,0)</f>
        <v>86.079914274887273</v>
      </c>
      <c r="AS177" s="19"/>
      <c r="AT177" s="121">
        <v>0</v>
      </c>
      <c r="AU177" s="19"/>
      <c r="AV177" s="121">
        <v>3581397</v>
      </c>
      <c r="AW177" s="19"/>
      <c r="AX177" s="121"/>
      <c r="AY177" s="19"/>
      <c r="AZ177" s="121">
        <v>290421</v>
      </c>
      <c r="BA177" s="19"/>
      <c r="BB177" s="11">
        <v>61</v>
      </c>
    </row>
    <row r="178" spans="1:54" s="119" customFormat="1" ht="8.85" customHeight="1" x14ac:dyDescent="0.25">
      <c r="A178" s="11">
        <v>62</v>
      </c>
      <c r="B178" s="19"/>
      <c r="C178" s="121">
        <v>20895</v>
      </c>
      <c r="D178" s="20"/>
      <c r="E178" s="11" t="s">
        <v>191</v>
      </c>
      <c r="F178" s="19"/>
      <c r="G178" s="121">
        <f>'Exhibit B'!$BO178</f>
        <v>36558234</v>
      </c>
      <c r="H178" s="19"/>
      <c r="I178" s="126">
        <f>(G178/$C178)</f>
        <v>1749.6163675520459</v>
      </c>
      <c r="J178" s="19"/>
      <c r="K178" s="126">
        <f>IF($AE178&lt;&gt;0,(G178/$AE178)*100,0)</f>
        <v>61.244705997138112</v>
      </c>
      <c r="L178" s="19"/>
      <c r="M178" s="133">
        <v>21060558</v>
      </c>
      <c r="N178" s="19"/>
      <c r="O178" s="126">
        <f>(M178/$C178)</f>
        <v>1007.9233309404163</v>
      </c>
      <c r="P178" s="19"/>
      <c r="Q178" s="126">
        <f>IF($AE178&lt;&gt;0,(M178/$AE178)*100,0)</f>
        <v>35.282001938213838</v>
      </c>
      <c r="R178" s="19"/>
      <c r="S178" s="121">
        <v>2073280</v>
      </c>
      <c r="T178" s="19"/>
      <c r="U178" s="126">
        <f>(S178/$C178)</f>
        <v>99.223737736300549</v>
      </c>
      <c r="V178" s="19"/>
      <c r="W178" s="126">
        <f>IF($AE178&lt;&gt;0,(S178/$AE178)*100,0)</f>
        <v>3.473292064648049</v>
      </c>
      <c r="X178" s="19"/>
      <c r="Y178" s="121">
        <v>0</v>
      </c>
      <c r="Z178" s="19"/>
      <c r="AA178" s="126">
        <f>(Y178/$C178)</f>
        <v>0</v>
      </c>
      <c r="AB178" s="19"/>
      <c r="AC178" s="126">
        <f>IF($AE178&lt;&gt;0,(Y178/$AE178)*100,0)</f>
        <v>0</v>
      </c>
      <c r="AD178" s="19"/>
      <c r="AE178" s="121">
        <f>(G178+M178+S178+Y178)</f>
        <v>59692072</v>
      </c>
      <c r="AF178" s="40"/>
      <c r="AG178" s="19"/>
      <c r="AH178" s="121">
        <v>0</v>
      </c>
      <c r="AI178" s="19"/>
      <c r="AJ178" s="121">
        <v>0</v>
      </c>
      <c r="AK178" s="19"/>
      <c r="AL178" s="121">
        <f>(AE178+AH178+AJ178)</f>
        <v>59692072</v>
      </c>
      <c r="AM178" s="19"/>
      <c r="AN178" s="121">
        <v>49224376</v>
      </c>
      <c r="AO178" s="19"/>
      <c r="AP178" s="126">
        <f>(AN178/$C178)</f>
        <v>2355.7968892079443</v>
      </c>
      <c r="AQ178" s="19"/>
      <c r="AR178" s="126">
        <f>IF($AP$219&lt;&gt;0,(AP178/$AP$219)*100,0)</f>
        <v>70.920527050890698</v>
      </c>
      <c r="AS178" s="19"/>
      <c r="AT178" s="121">
        <v>0</v>
      </c>
      <c r="AU178" s="19"/>
      <c r="AV178" s="121">
        <v>0</v>
      </c>
      <c r="AW178" s="19"/>
      <c r="AX178" s="121"/>
      <c r="AY178" s="19"/>
      <c r="AZ178" s="121">
        <v>0</v>
      </c>
      <c r="BA178" s="19"/>
      <c r="BB178" s="11">
        <v>62</v>
      </c>
    </row>
    <row r="179" spans="1:54" s="119" customFormat="1" ht="8.85" customHeight="1" x14ac:dyDescent="0.25">
      <c r="A179" s="11">
        <v>63</v>
      </c>
      <c r="B179" s="19"/>
      <c r="C179" s="121">
        <v>12139</v>
      </c>
      <c r="D179" s="20"/>
      <c r="E179" s="11" t="s">
        <v>192</v>
      </c>
      <c r="F179" s="19"/>
      <c r="G179" s="121">
        <f>'Exhibit B'!$BO179</f>
        <v>25661497</v>
      </c>
      <c r="H179" s="19"/>
      <c r="I179" s="126">
        <f>(G179/$C179)</f>
        <v>2113.9712496910784</v>
      </c>
      <c r="J179" s="19"/>
      <c r="K179" s="126">
        <f>IF($AE179&lt;&gt;0,(G179/$AE179)*100,0)</f>
        <v>55.269038658480284</v>
      </c>
      <c r="L179" s="19"/>
      <c r="M179" s="133">
        <v>16852618</v>
      </c>
      <c r="N179" s="19"/>
      <c r="O179" s="126">
        <f>(M179/$C179)</f>
        <v>1388.3036493945135</v>
      </c>
      <c r="P179" s="19"/>
      <c r="Q179" s="126">
        <f>IF($AE179&lt;&gt;0,(M179/$AE179)*100,0)</f>
        <v>36.296713155066548</v>
      </c>
      <c r="R179" s="19"/>
      <c r="S179" s="121">
        <v>3865098</v>
      </c>
      <c r="T179" s="19"/>
      <c r="U179" s="126">
        <f>(S179/$C179)</f>
        <v>318.40332811598978</v>
      </c>
      <c r="V179" s="19"/>
      <c r="W179" s="126">
        <f>IF($AE179&lt;&gt;0,(S179/$AE179)*100,0)</f>
        <v>8.3245436063537088</v>
      </c>
      <c r="X179" s="19"/>
      <c r="Y179" s="121">
        <v>50936</v>
      </c>
      <c r="Z179" s="19"/>
      <c r="AA179" s="126">
        <f>(Y179/$C179)</f>
        <v>4.1960622786061457</v>
      </c>
      <c r="AB179" s="19"/>
      <c r="AC179" s="126">
        <f>IF($AE179&lt;&gt;0,(Y179/$AE179)*100,0)</f>
        <v>0.10970458009945218</v>
      </c>
      <c r="AD179" s="19"/>
      <c r="AE179" s="121">
        <f>(G179+M179+S179+Y179)</f>
        <v>46430149</v>
      </c>
      <c r="AF179" s="40"/>
      <c r="AG179" s="19"/>
      <c r="AH179" s="121">
        <v>355935</v>
      </c>
      <c r="AI179" s="19"/>
      <c r="AJ179" s="121">
        <v>3863</v>
      </c>
      <c r="AK179" s="19"/>
      <c r="AL179" s="121">
        <f>(AE179+AH179+AJ179)</f>
        <v>46789947</v>
      </c>
      <c r="AM179" s="19"/>
      <c r="AN179" s="121">
        <v>40204566</v>
      </c>
      <c r="AO179" s="19"/>
      <c r="AP179" s="126">
        <f>(AN179/$C179)</f>
        <v>3312.0163110635144</v>
      </c>
      <c r="AQ179" s="19"/>
      <c r="AR179" s="126">
        <f>IF($AP$219&lt;&gt;0,(AP179/$AP$219)*100,0)</f>
        <v>99.707213069945439</v>
      </c>
      <c r="AS179" s="19"/>
      <c r="AT179" s="121">
        <v>1073637</v>
      </c>
      <c r="AU179" s="19"/>
      <c r="AV179" s="121">
        <v>0</v>
      </c>
      <c r="AW179" s="19"/>
      <c r="AX179" s="121"/>
      <c r="AY179" s="19"/>
      <c r="AZ179" s="121">
        <v>0</v>
      </c>
      <c r="BA179" s="19"/>
      <c r="BB179" s="11">
        <v>63</v>
      </c>
    </row>
    <row r="180" spans="1:54" s="119" customFormat="1" ht="8.85" customHeight="1" x14ac:dyDescent="0.25">
      <c r="A180" s="11">
        <v>64</v>
      </c>
      <c r="B180" s="19"/>
      <c r="C180" s="121">
        <v>12089</v>
      </c>
      <c r="D180" s="20"/>
      <c r="E180" s="11" t="s">
        <v>193</v>
      </c>
      <c r="F180" s="19"/>
      <c r="G180" s="121">
        <f>'Exhibit B'!$BO180</f>
        <v>23849612</v>
      </c>
      <c r="H180" s="19"/>
      <c r="I180" s="126">
        <f>(G180/$C180)</f>
        <v>1972.8358011415337</v>
      </c>
      <c r="J180" s="19"/>
      <c r="K180" s="126">
        <f>IF($AE180&lt;&gt;0,(G180/$AE180)*100,0)</f>
        <v>67.758040595369053</v>
      </c>
      <c r="L180" s="19"/>
      <c r="M180" s="133">
        <v>9061763</v>
      </c>
      <c r="N180" s="19"/>
      <c r="O180" s="126">
        <f>(M180/$C180)</f>
        <v>749.58747621804946</v>
      </c>
      <c r="P180" s="19"/>
      <c r="Q180" s="126">
        <f>IF($AE180&lt;&gt;0,(M180/$AE180)*100,0)</f>
        <v>25.74495992721446</v>
      </c>
      <c r="R180" s="19"/>
      <c r="S180" s="121">
        <v>2213567</v>
      </c>
      <c r="T180" s="19"/>
      <c r="U180" s="126">
        <f>(S180/$C180)</f>
        <v>183.10588137976674</v>
      </c>
      <c r="V180" s="19"/>
      <c r="W180" s="126">
        <f>IF($AE180&lt;&gt;0,(S180/$AE180)*100,0)</f>
        <v>6.2888638459430393</v>
      </c>
      <c r="X180" s="19"/>
      <c r="Y180" s="121">
        <v>73260</v>
      </c>
      <c r="Z180" s="19"/>
      <c r="AA180" s="126">
        <f>(Y180/$C180)</f>
        <v>6.0600545950864424</v>
      </c>
      <c r="AB180" s="19"/>
      <c r="AC180" s="126">
        <f>IF($AE180&lt;&gt;0,(Y180/$AE180)*100,0)</f>
        <v>0.20813563147344857</v>
      </c>
      <c r="AD180" s="19"/>
      <c r="AE180" s="121">
        <f>(G180+M180+S180+Y180)</f>
        <v>35198202</v>
      </c>
      <c r="AF180" s="40"/>
      <c r="AG180" s="19"/>
      <c r="AH180" s="121">
        <v>0</v>
      </c>
      <c r="AI180" s="19"/>
      <c r="AJ180" s="121">
        <v>0</v>
      </c>
      <c r="AK180" s="19"/>
      <c r="AL180" s="121">
        <f>(AE180+AH180+AJ180)</f>
        <v>35198202</v>
      </c>
      <c r="AM180" s="19"/>
      <c r="AN180" s="121">
        <v>31568964</v>
      </c>
      <c r="AO180" s="19"/>
      <c r="AP180" s="126">
        <f>(AN180/$C180)</f>
        <v>2611.3792704111174</v>
      </c>
      <c r="AQ180" s="19"/>
      <c r="AR180" s="126">
        <f>IF($AP$219&lt;&gt;0,(AP180/$AP$219)*100,0)</f>
        <v>78.61475453836519</v>
      </c>
      <c r="AS180" s="19"/>
      <c r="AT180" s="121">
        <v>27774</v>
      </c>
      <c r="AU180" s="19"/>
      <c r="AV180" s="121">
        <v>0</v>
      </c>
      <c r="AW180" s="19"/>
      <c r="AX180" s="121"/>
      <c r="AY180" s="19"/>
      <c r="AZ180" s="121">
        <v>434826</v>
      </c>
      <c r="BA180" s="19"/>
      <c r="BB180" s="11">
        <v>64</v>
      </c>
    </row>
    <row r="181" spans="1:54" s="119" customFormat="1" ht="8.85" customHeight="1" x14ac:dyDescent="0.25">
      <c r="A181" s="11">
        <v>65</v>
      </c>
      <c r="B181" s="19"/>
      <c r="C181" s="121">
        <v>16106</v>
      </c>
      <c r="D181" s="20"/>
      <c r="E181" s="11" t="s">
        <v>194</v>
      </c>
      <c r="F181" s="19"/>
      <c r="G181" s="121">
        <f>'Exhibit B'!$BO181</f>
        <v>12771409</v>
      </c>
      <c r="H181" s="19"/>
      <c r="I181" s="126">
        <f>(G181/$C181)</f>
        <v>792.95970445796593</v>
      </c>
      <c r="J181" s="19"/>
      <c r="K181" s="126">
        <f>IF($AE181&lt;&gt;0,(G181/$AE181)*100,0)</f>
        <v>34.904318059628039</v>
      </c>
      <c r="L181" s="19"/>
      <c r="M181" s="133">
        <v>20024643</v>
      </c>
      <c r="N181" s="19"/>
      <c r="O181" s="126">
        <f>(M181/$C181)</f>
        <v>1243.3033031168509</v>
      </c>
      <c r="P181" s="19"/>
      <c r="Q181" s="126">
        <f>IF($AE181&lt;&gt;0,(M181/$AE181)*100,0)</f>
        <v>54.727439102647487</v>
      </c>
      <c r="R181" s="19"/>
      <c r="S181" s="121">
        <v>3702215</v>
      </c>
      <c r="T181" s="19"/>
      <c r="U181" s="126">
        <f>(S181/$C181)</f>
        <v>229.8655780454489</v>
      </c>
      <c r="V181" s="19"/>
      <c r="W181" s="126">
        <f>IF($AE181&lt;&gt;0,(S181/$AE181)*100,0)</f>
        <v>10.118170194465295</v>
      </c>
      <c r="X181" s="19"/>
      <c r="Y181" s="121">
        <v>91501</v>
      </c>
      <c r="Z181" s="19"/>
      <c r="AA181" s="126">
        <f>(Y181/$C181)</f>
        <v>5.6811747174965852</v>
      </c>
      <c r="AB181" s="19"/>
      <c r="AC181" s="126">
        <f>IF($AE181&lt;&gt;0,(Y181/$AE181)*100,0)</f>
        <v>0.25007264325917561</v>
      </c>
      <c r="AD181" s="19"/>
      <c r="AE181" s="121">
        <f>(G181+M181+S181+Y181)</f>
        <v>36589768</v>
      </c>
      <c r="AF181" s="40"/>
      <c r="AG181" s="19"/>
      <c r="AH181" s="121">
        <v>0</v>
      </c>
      <c r="AI181" s="19"/>
      <c r="AJ181" s="121">
        <v>0</v>
      </c>
      <c r="AK181" s="19"/>
      <c r="AL181" s="121">
        <f>(AE181+AH181+AJ181)</f>
        <v>36589768</v>
      </c>
      <c r="AM181" s="19"/>
      <c r="AN181" s="121">
        <v>35241825</v>
      </c>
      <c r="AO181" s="19"/>
      <c r="AP181" s="126">
        <f>(AN181/$C181)</f>
        <v>2188.1177821929714</v>
      </c>
      <c r="AQ181" s="19"/>
      <c r="AR181" s="126">
        <f>IF($AP$219&lt;&gt;0,(AP181/$AP$219)*100,0)</f>
        <v>65.872600084265471</v>
      </c>
      <c r="AS181" s="19"/>
      <c r="AT181" s="121">
        <v>0</v>
      </c>
      <c r="AU181" s="19"/>
      <c r="AV181" s="121">
        <v>0</v>
      </c>
      <c r="AW181" s="19"/>
      <c r="AX181" s="121"/>
      <c r="AY181" s="19"/>
      <c r="AZ181" s="121">
        <v>0</v>
      </c>
      <c r="BA181" s="19"/>
      <c r="BB181" s="11">
        <v>65</v>
      </c>
    </row>
    <row r="182" spans="1:54" s="119" customFormat="1" ht="8.85" customHeight="1" x14ac:dyDescent="0.25">
      <c r="A182" s="127"/>
      <c r="B182" s="19"/>
      <c r="C182" s="127"/>
      <c r="D182" s="20"/>
      <c r="E182" s="11"/>
      <c r="F182" s="19"/>
      <c r="G182" s="19"/>
      <c r="H182" s="19"/>
      <c r="I182" s="52"/>
      <c r="J182" s="19"/>
      <c r="K182" s="52"/>
      <c r="L182" s="19"/>
      <c r="M182" s="19"/>
      <c r="N182" s="19"/>
      <c r="O182" s="52"/>
      <c r="P182" s="19"/>
      <c r="Q182" s="52"/>
      <c r="R182" s="19"/>
      <c r="S182" s="19"/>
      <c r="T182" s="19"/>
      <c r="U182" s="52"/>
      <c r="V182" s="19"/>
      <c r="W182" s="52"/>
      <c r="X182" s="19"/>
      <c r="Y182" s="19"/>
      <c r="Z182" s="19"/>
      <c r="AA182" s="52"/>
      <c r="AB182" s="19"/>
      <c r="AC182" s="52"/>
      <c r="AD182" s="19"/>
      <c r="AE182" s="19"/>
      <c r="AF182" s="40"/>
      <c r="AG182" s="19"/>
      <c r="AH182" s="19"/>
      <c r="AI182" s="19"/>
      <c r="AJ182" s="19"/>
      <c r="AK182" s="19"/>
      <c r="AL182" s="19"/>
      <c r="AM182" s="19"/>
      <c r="AN182" s="19"/>
      <c r="AO182" s="19"/>
      <c r="AP182" s="52"/>
      <c r="AQ182" s="19"/>
      <c r="AR182" s="52"/>
      <c r="AS182" s="19"/>
      <c r="AT182" s="19"/>
      <c r="AU182" s="19"/>
      <c r="AV182" s="19"/>
      <c r="AW182" s="19"/>
      <c r="AX182" s="19"/>
      <c r="AY182" s="19"/>
      <c r="AZ182" s="19"/>
      <c r="BA182" s="19"/>
      <c r="BB182" s="127"/>
    </row>
    <row r="183" spans="1:54" s="119" customFormat="1" ht="8.85" customHeight="1" x14ac:dyDescent="0.25">
      <c r="A183" s="11">
        <v>66</v>
      </c>
      <c r="B183" s="19"/>
      <c r="C183" s="121">
        <v>33777</v>
      </c>
      <c r="D183" s="20"/>
      <c r="E183" s="11" t="s">
        <v>195</v>
      </c>
      <c r="F183" s="19"/>
      <c r="G183" s="121">
        <f>'Exhibit B'!$BO183</f>
        <v>56131245</v>
      </c>
      <c r="H183" s="19"/>
      <c r="I183" s="126">
        <f>(G183/$C183)</f>
        <v>1661.818545163869</v>
      </c>
      <c r="J183" s="19"/>
      <c r="K183" s="126">
        <f>IF($AE183&lt;&gt;0,(G183/$AE183)*100,0)</f>
        <v>54.536304594701747</v>
      </c>
      <c r="L183" s="19"/>
      <c r="M183" s="133">
        <v>38740105</v>
      </c>
      <c r="N183" s="19"/>
      <c r="O183" s="126">
        <f>(M183/$C183)</f>
        <v>1146.9374130325368</v>
      </c>
      <c r="P183" s="19"/>
      <c r="Q183" s="126">
        <f>IF($AE183&lt;&gt;0,(M183/$AE183)*100,0)</f>
        <v>37.639324877093458</v>
      </c>
      <c r="R183" s="19"/>
      <c r="S183" s="121">
        <v>6076650</v>
      </c>
      <c r="T183" s="19"/>
      <c r="U183" s="126">
        <f>(S183/$C183)</f>
        <v>179.90496491695532</v>
      </c>
      <c r="V183" s="19"/>
      <c r="W183" s="126">
        <f>IF($AE183&lt;&gt;0,(S183/$AE183)*100,0)</f>
        <v>5.9039851212171461</v>
      </c>
      <c r="X183" s="19"/>
      <c r="Y183" s="121">
        <v>1976548</v>
      </c>
      <c r="Z183" s="19"/>
      <c r="AA183" s="126">
        <f>(Y183/$C183)</f>
        <v>58.517571128282562</v>
      </c>
      <c r="AB183" s="19"/>
      <c r="AC183" s="126">
        <f>IF($AE183&lt;&gt;0,(Y183/$AE183)*100,0)</f>
        <v>1.9203854069876507</v>
      </c>
      <c r="AD183" s="19"/>
      <c r="AE183" s="121">
        <f>(G183+M183+S183+Y183)</f>
        <v>102924548</v>
      </c>
      <c r="AF183" s="40"/>
      <c r="AG183" s="19"/>
      <c r="AH183" s="121">
        <v>514626</v>
      </c>
      <c r="AI183" s="19"/>
      <c r="AJ183" s="121">
        <v>21948</v>
      </c>
      <c r="AK183" s="19"/>
      <c r="AL183" s="121">
        <f>(AE183+AH183+AJ183)</f>
        <v>103461122</v>
      </c>
      <c r="AM183" s="19"/>
      <c r="AN183" s="121">
        <v>91652614</v>
      </c>
      <c r="AO183" s="19"/>
      <c r="AP183" s="126">
        <f>(AN183/$C183)</f>
        <v>2713.4622376173133</v>
      </c>
      <c r="AQ183" s="19"/>
      <c r="AR183" s="126">
        <f>IF($AP$219&lt;&gt;0,(AP183/$AP$219)*100,0)</f>
        <v>81.687930273653791</v>
      </c>
      <c r="AS183" s="19"/>
      <c r="AT183" s="121">
        <v>3515753</v>
      </c>
      <c r="AU183" s="19"/>
      <c r="AV183" s="121">
        <v>10476859</v>
      </c>
      <c r="AW183" s="19"/>
      <c r="AX183" s="121"/>
      <c r="AY183" s="19"/>
      <c r="AZ183" s="121">
        <v>0</v>
      </c>
      <c r="BA183" s="19"/>
      <c r="BB183" s="11">
        <v>66</v>
      </c>
    </row>
    <row r="184" spans="1:54" s="119" customFormat="1" ht="8.85" customHeight="1" x14ac:dyDescent="0.25">
      <c r="A184" s="11">
        <v>67</v>
      </c>
      <c r="B184" s="19"/>
      <c r="C184" s="121">
        <v>23586</v>
      </c>
      <c r="D184" s="20" t="s">
        <v>89</v>
      </c>
      <c r="E184" s="11" t="s">
        <v>196</v>
      </c>
      <c r="F184" s="19"/>
      <c r="G184" s="121">
        <f>'Exhibit B'!$BO184</f>
        <v>30954620</v>
      </c>
      <c r="H184" s="19"/>
      <c r="I184" s="126">
        <f>(G184/$C184)</f>
        <v>1312.4149919443737</v>
      </c>
      <c r="J184" s="19"/>
      <c r="K184" s="126">
        <f>IF($AE184&lt;&gt;0,(G184/$AE184)*100,0)</f>
        <v>46.011378409460093</v>
      </c>
      <c r="L184" s="19"/>
      <c r="M184" s="133">
        <v>28996421</v>
      </c>
      <c r="N184" s="19"/>
      <c r="O184" s="126">
        <f>(M184/$C184)</f>
        <v>1229.3912066480116</v>
      </c>
      <c r="P184" s="19"/>
      <c r="Q184" s="126">
        <f>IF($AE184&lt;&gt;0,(M184/$AE184)*100,0)</f>
        <v>43.100684135389656</v>
      </c>
      <c r="R184" s="19"/>
      <c r="S184" s="121">
        <v>6898755</v>
      </c>
      <c r="T184" s="19"/>
      <c r="U184" s="126">
        <f>(S184/$C184)</f>
        <v>292.4936402950903</v>
      </c>
      <c r="V184" s="19"/>
      <c r="W184" s="126">
        <f>IF($AE184&lt;&gt;0,(S184/$AE184)*100,0)</f>
        <v>10.254405541374918</v>
      </c>
      <c r="X184" s="19"/>
      <c r="Y184" s="121">
        <v>426215</v>
      </c>
      <c r="Z184" s="19"/>
      <c r="AA184" s="126">
        <f>(Y184/$C184)</f>
        <v>18.070677520563045</v>
      </c>
      <c r="AB184" s="19"/>
      <c r="AC184" s="126">
        <f>IF($AE184&lt;&gt;0,(Y184/$AE184)*100,0)</f>
        <v>0.63353191377532769</v>
      </c>
      <c r="AD184" s="19"/>
      <c r="AE184" s="121">
        <f>(G184+M184+S184+Y184)</f>
        <v>67276011</v>
      </c>
      <c r="AF184" s="40"/>
      <c r="AG184" s="19"/>
      <c r="AH184" s="121">
        <v>0</v>
      </c>
      <c r="AI184" s="19"/>
      <c r="AJ184" s="121">
        <v>750403</v>
      </c>
      <c r="AK184" s="19"/>
      <c r="AL184" s="121">
        <f>(AE184+AH184+AJ184)</f>
        <v>68026414</v>
      </c>
      <c r="AM184" s="19"/>
      <c r="AN184" s="121">
        <v>59011397</v>
      </c>
      <c r="AO184" s="19"/>
      <c r="AP184" s="126">
        <f>(AN184/$C184)</f>
        <v>2501.9671415246335</v>
      </c>
      <c r="AQ184" s="19"/>
      <c r="AR184" s="126">
        <f>IF($AP$219&lt;&gt;0,(AP184/$AP$219)*100,0)</f>
        <v>75.320936687625817</v>
      </c>
      <c r="AS184" s="19"/>
      <c r="AT184" s="121">
        <v>399454</v>
      </c>
      <c r="AU184" s="19"/>
      <c r="AV184" s="121">
        <v>6198052</v>
      </c>
      <c r="AW184" s="19"/>
      <c r="AX184" s="121"/>
      <c r="AY184" s="19"/>
      <c r="AZ184" s="121">
        <v>0</v>
      </c>
      <c r="BA184" s="19"/>
      <c r="BB184" s="11">
        <v>67</v>
      </c>
    </row>
    <row r="185" spans="1:54" s="119" customFormat="1" ht="8.85" customHeight="1" x14ac:dyDescent="0.25">
      <c r="A185" s="11">
        <v>68</v>
      </c>
      <c r="B185" s="19"/>
      <c r="C185" s="121">
        <v>18039</v>
      </c>
      <c r="D185" s="20"/>
      <c r="E185" s="11" t="s">
        <v>197</v>
      </c>
      <c r="F185" s="19"/>
      <c r="G185" s="121">
        <f>'Exhibit B'!$BO185</f>
        <v>19537900</v>
      </c>
      <c r="H185" s="19"/>
      <c r="I185" s="126">
        <f>(G185/$C185)</f>
        <v>1083.0921891457399</v>
      </c>
      <c r="J185" s="19"/>
      <c r="K185" s="126">
        <f>IF($AE185&lt;&gt;0,(G185/$AE185)*100,0)</f>
        <v>39.896511130464788</v>
      </c>
      <c r="L185" s="19"/>
      <c r="M185" s="133">
        <v>24899201</v>
      </c>
      <c r="N185" s="19"/>
      <c r="O185" s="126">
        <f>(M185/$C185)</f>
        <v>1380.2982981318255</v>
      </c>
      <c r="P185" s="19"/>
      <c r="Q185" s="126">
        <f>IF($AE185&lt;&gt;0,(M185/$AE185)*100,0)</f>
        <v>50.844320517362661</v>
      </c>
      <c r="R185" s="19"/>
      <c r="S185" s="121">
        <v>4482852</v>
      </c>
      <c r="T185" s="19"/>
      <c r="U185" s="126">
        <f>(S185/$C185)</f>
        <v>248.50889738899053</v>
      </c>
      <c r="V185" s="19"/>
      <c r="W185" s="126">
        <f>IF($AE185&lt;&gt;0,(S185/$AE185)*100,0)</f>
        <v>9.1540111636473913</v>
      </c>
      <c r="X185" s="19"/>
      <c r="Y185" s="121">
        <v>51497</v>
      </c>
      <c r="Z185" s="19"/>
      <c r="AA185" s="126">
        <f>(Y185/$C185)</f>
        <v>2.8547591329896336</v>
      </c>
      <c r="AB185" s="19"/>
      <c r="AC185" s="126">
        <f>IF($AE185&lt;&gt;0,(Y185/$AE185)*100,0)</f>
        <v>0.10515718852515089</v>
      </c>
      <c r="AD185" s="19"/>
      <c r="AE185" s="121">
        <f>(G185+M185+S185+Y185)</f>
        <v>48971450</v>
      </c>
      <c r="AF185" s="40"/>
      <c r="AG185" s="19"/>
      <c r="AH185" s="121">
        <v>0</v>
      </c>
      <c r="AI185" s="19"/>
      <c r="AJ185" s="121">
        <v>0</v>
      </c>
      <c r="AK185" s="19"/>
      <c r="AL185" s="121">
        <f>(AE185+AH185+AJ185)</f>
        <v>48971450</v>
      </c>
      <c r="AM185" s="19"/>
      <c r="AN185" s="121">
        <v>46439118</v>
      </c>
      <c r="AO185" s="19"/>
      <c r="AP185" s="126">
        <f>(AN185/$C185)</f>
        <v>2574.3731914185933</v>
      </c>
      <c r="AQ185" s="19"/>
      <c r="AR185" s="126">
        <f>IF($AP$219&lt;&gt;0,(AP185/$AP$219)*100,0)</f>
        <v>77.500698127874273</v>
      </c>
      <c r="AS185" s="19"/>
      <c r="AT185" s="121">
        <v>800553</v>
      </c>
      <c r="AU185" s="19"/>
      <c r="AV185" s="121">
        <v>2483087</v>
      </c>
      <c r="AW185" s="19"/>
      <c r="AX185" s="121"/>
      <c r="AY185" s="19"/>
      <c r="AZ185" s="121">
        <v>194349</v>
      </c>
      <c r="BA185" s="19"/>
      <c r="BB185" s="11">
        <v>68</v>
      </c>
    </row>
    <row r="186" spans="1:54" s="119" customFormat="1" ht="8.85" customHeight="1" x14ac:dyDescent="0.25">
      <c r="A186" s="11">
        <v>69</v>
      </c>
      <c r="B186" s="19"/>
      <c r="C186" s="121">
        <v>62614</v>
      </c>
      <c r="D186" s="20"/>
      <c r="E186" s="11" t="s">
        <v>198</v>
      </c>
      <c r="F186" s="19"/>
      <c r="G186" s="121">
        <f>'Exhibit B'!$BO186</f>
        <v>55641452</v>
      </c>
      <c r="H186" s="19"/>
      <c r="I186" s="126">
        <f>(G186/$C186)</f>
        <v>888.64234835659761</v>
      </c>
      <c r="J186" s="19"/>
      <c r="K186" s="126">
        <f>IF($AE186&lt;&gt;0,(G186/$AE186)*100,0)</f>
        <v>36.48344395143102</v>
      </c>
      <c r="L186" s="19"/>
      <c r="M186" s="133">
        <v>83279476</v>
      </c>
      <c r="N186" s="19"/>
      <c r="O186" s="126">
        <f>(M186/$C186)</f>
        <v>1330.0456128022488</v>
      </c>
      <c r="P186" s="19"/>
      <c r="Q186" s="126">
        <f>IF($AE186&lt;&gt;0,(M186/$AE186)*100,0)</f>
        <v>54.605370380171692</v>
      </c>
      <c r="R186" s="19"/>
      <c r="S186" s="121">
        <v>13559840</v>
      </c>
      <c r="T186" s="19"/>
      <c r="U186" s="126">
        <f>(S186/$C186)</f>
        <v>216.56243012744753</v>
      </c>
      <c r="V186" s="19"/>
      <c r="W186" s="126">
        <f>IF($AE186&lt;&gt;0,(S186/$AE186)*100,0)</f>
        <v>8.891027190131064</v>
      </c>
      <c r="X186" s="19"/>
      <c r="Y186" s="121">
        <v>30744</v>
      </c>
      <c r="Z186" s="19"/>
      <c r="AA186" s="126">
        <f>(Y186/$C186)</f>
        <v>0.49100840067716484</v>
      </c>
      <c r="AB186" s="19"/>
      <c r="AC186" s="126">
        <f>IF($AE186&lt;&gt;0,(Y186/$AE186)*100,0)</f>
        <v>2.0158478266217701E-2</v>
      </c>
      <c r="AD186" s="19"/>
      <c r="AE186" s="121">
        <f>(G186+M186+S186+Y186)</f>
        <v>152511512</v>
      </c>
      <c r="AF186" s="40"/>
      <c r="AG186" s="19"/>
      <c r="AH186" s="121">
        <v>972924</v>
      </c>
      <c r="AI186" s="19"/>
      <c r="AJ186" s="121">
        <v>0</v>
      </c>
      <c r="AK186" s="19"/>
      <c r="AL186" s="121">
        <f>(AE186+AH186+AJ186)</f>
        <v>153484436</v>
      </c>
      <c r="AM186" s="19"/>
      <c r="AN186" s="121">
        <v>137831347</v>
      </c>
      <c r="AO186" s="19"/>
      <c r="AP186" s="126">
        <f>(AN186/$C186)</f>
        <v>2201.2864055961927</v>
      </c>
      <c r="AQ186" s="19"/>
      <c r="AR186" s="126">
        <f>IF($AP$219&lt;&gt;0,(AP186/$AP$219)*100,0)</f>
        <v>66.269037364817763</v>
      </c>
      <c r="AS186" s="19"/>
      <c r="AT186" s="121">
        <v>5917781</v>
      </c>
      <c r="AU186" s="19"/>
      <c r="AV186" s="121">
        <v>13057451</v>
      </c>
      <c r="AW186" s="19"/>
      <c r="AX186" s="121"/>
      <c r="AY186" s="19"/>
      <c r="AZ186" s="121">
        <v>0</v>
      </c>
      <c r="BA186" s="19"/>
      <c r="BB186" s="11">
        <v>69</v>
      </c>
    </row>
    <row r="187" spans="1:54" s="119" customFormat="1" ht="8.85" customHeight="1" x14ac:dyDescent="0.25">
      <c r="A187" s="11">
        <v>70</v>
      </c>
      <c r="B187" s="19"/>
      <c r="C187" s="121">
        <v>28696</v>
      </c>
      <c r="D187" s="20"/>
      <c r="E187" s="11" t="s">
        <v>199</v>
      </c>
      <c r="F187" s="19"/>
      <c r="G187" s="121">
        <f>'Exhibit B'!$BO187</f>
        <v>48853301</v>
      </c>
      <c r="H187" s="19"/>
      <c r="I187" s="126">
        <f>(G187/$C187)</f>
        <v>1702.4428840256483</v>
      </c>
      <c r="J187" s="19"/>
      <c r="K187" s="126">
        <f>IF($AE187&lt;&gt;0,(G187/$AE187)*100,0)</f>
        <v>59.620712190543955</v>
      </c>
      <c r="L187" s="19"/>
      <c r="M187" s="133">
        <v>29966104</v>
      </c>
      <c r="N187" s="19"/>
      <c r="O187" s="126">
        <f>(M187/$C187)</f>
        <v>1044.260663507109</v>
      </c>
      <c r="P187" s="19"/>
      <c r="Q187" s="126">
        <f>IF($AE187&lt;&gt;0,(M187/$AE187)*100,0)</f>
        <v>36.570721435096225</v>
      </c>
      <c r="R187" s="19"/>
      <c r="S187" s="121">
        <v>3120745</v>
      </c>
      <c r="T187" s="19"/>
      <c r="U187" s="126">
        <f>(S187/$C187)</f>
        <v>108.75191664343463</v>
      </c>
      <c r="V187" s="19"/>
      <c r="W187" s="126">
        <f>IF($AE187&lt;&gt;0,(S187/$AE187)*100,0)</f>
        <v>3.8085663743598221</v>
      </c>
      <c r="X187" s="19"/>
      <c r="Y187" s="133">
        <v>0</v>
      </c>
      <c r="Z187" s="19"/>
      <c r="AA187" s="126">
        <f>(Y187/$C187)</f>
        <v>0</v>
      </c>
      <c r="AB187" s="19"/>
      <c r="AC187" s="126">
        <f>IF($AE187&lt;&gt;0,(Y187/$AE187)*100,0)</f>
        <v>0</v>
      </c>
      <c r="AD187" s="19"/>
      <c r="AE187" s="121">
        <f>(G187+M187+S187+Y187)</f>
        <v>81940150</v>
      </c>
      <c r="AF187" s="40"/>
      <c r="AG187" s="19"/>
      <c r="AH187" s="121">
        <v>0</v>
      </c>
      <c r="AI187" s="19"/>
      <c r="AJ187" s="121">
        <v>0</v>
      </c>
      <c r="AK187" s="19"/>
      <c r="AL187" s="121">
        <f>(AE187+AH187+AJ187)</f>
        <v>81940150</v>
      </c>
      <c r="AM187" s="19"/>
      <c r="AN187" s="121">
        <v>69199314</v>
      </c>
      <c r="AO187" s="19"/>
      <c r="AP187" s="126">
        <f>(AN187/$C187)</f>
        <v>2411.4620156119322</v>
      </c>
      <c r="AQ187" s="19"/>
      <c r="AR187" s="126">
        <f>IF($AP$219&lt;&gt;0,(AP187/$AP$219)*100,0)</f>
        <v>72.596308236021883</v>
      </c>
      <c r="AS187" s="19"/>
      <c r="AT187" s="121">
        <v>0</v>
      </c>
      <c r="AU187" s="19"/>
      <c r="AV187" s="121">
        <v>0</v>
      </c>
      <c r="AW187" s="19"/>
      <c r="AX187" s="121"/>
      <c r="AY187" s="19"/>
      <c r="AZ187" s="121">
        <v>2445094</v>
      </c>
      <c r="BA187" s="19"/>
      <c r="BB187" s="11">
        <v>70</v>
      </c>
    </row>
    <row r="188" spans="1:54" s="119" customFormat="1" ht="8.85" customHeight="1" x14ac:dyDescent="0.25">
      <c r="A188" s="127"/>
      <c r="B188" s="19"/>
      <c r="C188" s="127"/>
      <c r="D188" s="20"/>
      <c r="E188" s="11"/>
      <c r="F188" s="19"/>
      <c r="G188" s="40"/>
      <c r="H188" s="19"/>
      <c r="I188" s="52"/>
      <c r="J188" s="19"/>
      <c r="K188" s="52"/>
      <c r="L188" s="19"/>
      <c r="M188" s="40"/>
      <c r="N188" s="19"/>
      <c r="O188" s="52"/>
      <c r="P188" s="19"/>
      <c r="Q188" s="52"/>
      <c r="R188" s="19"/>
      <c r="S188" s="40"/>
      <c r="T188" s="19"/>
      <c r="U188" s="52"/>
      <c r="V188" s="19"/>
      <c r="W188" s="52"/>
      <c r="X188" s="19"/>
      <c r="Y188" s="40"/>
      <c r="Z188" s="19"/>
      <c r="AA188" s="52"/>
      <c r="AB188" s="19"/>
      <c r="AC188" s="52"/>
      <c r="AD188" s="19"/>
      <c r="AE188" s="40"/>
      <c r="AF188" s="40"/>
      <c r="AG188" s="19"/>
      <c r="AH188" s="40"/>
      <c r="AI188" s="19"/>
      <c r="AJ188" s="40"/>
      <c r="AK188" s="19"/>
      <c r="AL188" s="40"/>
      <c r="AM188" s="19"/>
      <c r="AN188" s="40"/>
      <c r="AO188" s="19"/>
      <c r="AP188" s="52"/>
      <c r="AQ188" s="19"/>
      <c r="AR188" s="52"/>
      <c r="AS188" s="19"/>
      <c r="AT188" s="19"/>
      <c r="AU188" s="19"/>
      <c r="AV188" s="19"/>
      <c r="AW188" s="19"/>
      <c r="AX188" s="19"/>
      <c r="AY188" s="19"/>
      <c r="AZ188" s="19"/>
      <c r="BA188" s="19"/>
      <c r="BB188" s="127"/>
    </row>
    <row r="189" spans="1:54" s="119" customFormat="1" ht="8.85" customHeight="1" x14ac:dyDescent="0.25">
      <c r="A189" s="11">
        <v>71</v>
      </c>
      <c r="B189" s="19"/>
      <c r="C189" s="121">
        <v>23593</v>
      </c>
      <c r="D189" s="20" t="s">
        <v>89</v>
      </c>
      <c r="E189" s="11" t="s">
        <v>200</v>
      </c>
      <c r="F189" s="19"/>
      <c r="G189" s="121">
        <f>'Exhibit B'!$BO189</f>
        <v>22995340</v>
      </c>
      <c r="H189" s="19"/>
      <c r="I189" s="126">
        <f>(G189/$C189)</f>
        <v>974.66790997329713</v>
      </c>
      <c r="J189" s="19"/>
      <c r="K189" s="126">
        <f>IF($AE189&lt;&gt;0,(G189/$AE189)*100,0)</f>
        <v>46.447790355044326</v>
      </c>
      <c r="L189" s="19"/>
      <c r="M189" s="133">
        <v>22335509</v>
      </c>
      <c r="N189" s="19"/>
      <c r="O189" s="126">
        <f>(M189/$C189)</f>
        <v>946.70067392870772</v>
      </c>
      <c r="P189" s="19"/>
      <c r="Q189" s="126">
        <f>IF($AE189&lt;&gt;0,(M189/$AE189)*100,0)</f>
        <v>45.115011976565938</v>
      </c>
      <c r="R189" s="19"/>
      <c r="S189" s="121">
        <v>4157256</v>
      </c>
      <c r="T189" s="19"/>
      <c r="U189" s="126">
        <f>(S189/$C189)</f>
        <v>176.20718009579113</v>
      </c>
      <c r="V189" s="19"/>
      <c r="W189" s="126">
        <f>IF($AE189&lt;&gt;0,(S189/$AE189)*100,0)</f>
        <v>8.3971515594137838</v>
      </c>
      <c r="X189" s="19"/>
      <c r="Y189" s="121">
        <v>19826</v>
      </c>
      <c r="Z189" s="19"/>
      <c r="AA189" s="126">
        <f>(Y189/$C189)</f>
        <v>0.8403339973721019</v>
      </c>
      <c r="AB189" s="19"/>
      <c r="AC189" s="126">
        <f>IF($AE189&lt;&gt;0,(Y189/$AE189)*100,0)</f>
        <v>4.0046108975953773E-2</v>
      </c>
      <c r="AD189" s="19"/>
      <c r="AE189" s="121">
        <f>(G189+M189+S189+Y189)</f>
        <v>49507931</v>
      </c>
      <c r="AF189" s="40"/>
      <c r="AG189" s="19"/>
      <c r="AH189" s="121">
        <v>75</v>
      </c>
      <c r="AI189" s="19"/>
      <c r="AJ189" s="121">
        <v>0</v>
      </c>
      <c r="AK189" s="19"/>
      <c r="AL189" s="121">
        <f>(AE189+AH189+AJ189)</f>
        <v>49508006</v>
      </c>
      <c r="AM189" s="19"/>
      <c r="AN189" s="121">
        <v>45225887</v>
      </c>
      <c r="AO189" s="19"/>
      <c r="AP189" s="126">
        <f>(AN189/$C189)</f>
        <v>1916.9197219514263</v>
      </c>
      <c r="AQ189" s="19"/>
      <c r="AR189" s="126">
        <f>IF($AP$219&lt;&gt;0,(AP189/$AP$219)*100,0)</f>
        <v>57.708267473241357</v>
      </c>
      <c r="AS189" s="19"/>
      <c r="AT189" s="121">
        <v>142819</v>
      </c>
      <c r="AU189" s="19"/>
      <c r="AV189" s="121">
        <v>1476577</v>
      </c>
      <c r="AW189" s="19"/>
      <c r="AX189" s="121"/>
      <c r="AY189" s="19"/>
      <c r="AZ189" s="121">
        <v>0</v>
      </c>
      <c r="BA189" s="19"/>
      <c r="BB189" s="11">
        <v>71</v>
      </c>
    </row>
    <row r="190" spans="1:54" s="119" customFormat="1" ht="8.85" customHeight="1" x14ac:dyDescent="0.25">
      <c r="A190" s="11">
        <v>72</v>
      </c>
      <c r="B190" s="19"/>
      <c r="C190" s="121">
        <v>36656</v>
      </c>
      <c r="D190" s="20" t="s">
        <v>89</v>
      </c>
      <c r="E190" s="11" t="s">
        <v>201</v>
      </c>
      <c r="F190" s="19"/>
      <c r="G190" s="121">
        <f>'Exhibit B'!$BO190</f>
        <v>48194249</v>
      </c>
      <c r="H190" s="19"/>
      <c r="I190" s="126">
        <f>(G190/$C190)</f>
        <v>1314.771087952859</v>
      </c>
      <c r="J190" s="19"/>
      <c r="K190" s="126">
        <f>IF($AE190&lt;&gt;0,(G190/$AE190)*100,0)</f>
        <v>43.331246861649916</v>
      </c>
      <c r="L190" s="19"/>
      <c r="M190" s="133">
        <v>50990821</v>
      </c>
      <c r="N190" s="19"/>
      <c r="O190" s="126">
        <f>(M190/$C190)</f>
        <v>1391.0634275425577</v>
      </c>
      <c r="P190" s="19"/>
      <c r="Q190" s="126">
        <f>IF($AE190&lt;&gt;0,(M190/$AE190)*100,0)</f>
        <v>45.845633001340111</v>
      </c>
      <c r="R190" s="19"/>
      <c r="S190" s="121">
        <v>5632450</v>
      </c>
      <c r="T190" s="19"/>
      <c r="U190" s="126">
        <f>(S190/$C190)</f>
        <v>153.65697293758186</v>
      </c>
      <c r="V190" s="19"/>
      <c r="W190" s="126">
        <f>IF($AE190&lt;&gt;0,(S190/$AE190)*100,0)</f>
        <v>5.0641121388964914</v>
      </c>
      <c r="X190" s="19"/>
      <c r="Y190" s="121">
        <v>6405333</v>
      </c>
      <c r="Z190" s="19"/>
      <c r="AA190" s="126">
        <f>(Y190/$C190)</f>
        <v>174.74173395896989</v>
      </c>
      <c r="AB190" s="19"/>
      <c r="AC190" s="126">
        <f>IF($AE190&lt;&gt;0,(Y190/$AE190)*100,0)</f>
        <v>5.7590079981134812</v>
      </c>
      <c r="AD190" s="19"/>
      <c r="AE190" s="121">
        <f>(G190+M190+S190+Y190)</f>
        <v>111222853</v>
      </c>
      <c r="AF190" s="40"/>
      <c r="AG190" s="19"/>
      <c r="AH190" s="121">
        <v>0</v>
      </c>
      <c r="AI190" s="19"/>
      <c r="AJ190" s="121">
        <v>0</v>
      </c>
      <c r="AK190" s="19"/>
      <c r="AL190" s="121">
        <f>(AE190+AH190+AJ190)</f>
        <v>111222853</v>
      </c>
      <c r="AM190" s="19"/>
      <c r="AN190" s="121">
        <v>96195675</v>
      </c>
      <c r="AO190" s="19"/>
      <c r="AP190" s="126">
        <f>(AN190/$C190)</f>
        <v>2624.2818365342646</v>
      </c>
      <c r="AQ190" s="19"/>
      <c r="AR190" s="126">
        <f>IF($AP$219&lt;&gt;0,(AP190/$AP$219)*100,0)</f>
        <v>79.003182247882293</v>
      </c>
      <c r="AS190" s="19"/>
      <c r="AT190" s="121">
        <v>786393</v>
      </c>
      <c r="AU190" s="19"/>
      <c r="AV190" s="121">
        <v>7798364</v>
      </c>
      <c r="AW190" s="19"/>
      <c r="AX190" s="121"/>
      <c r="AY190" s="19"/>
      <c r="AZ190" s="121">
        <v>149805</v>
      </c>
      <c r="BA190" s="19"/>
      <c r="BB190" s="11">
        <v>72</v>
      </c>
    </row>
    <row r="191" spans="1:54" s="119" customFormat="1" ht="8.85" customHeight="1" x14ac:dyDescent="0.25">
      <c r="A191" s="11">
        <v>73</v>
      </c>
      <c r="B191" s="19"/>
      <c r="C191" s="121">
        <v>448050</v>
      </c>
      <c r="D191" s="20" t="s">
        <v>89</v>
      </c>
      <c r="E191" s="11" t="s">
        <v>202</v>
      </c>
      <c r="F191" s="19"/>
      <c r="G191" s="121">
        <f>'Exhibit B'!$BO191</f>
        <v>1066941000</v>
      </c>
      <c r="H191" s="19"/>
      <c r="I191" s="126">
        <f>(G191/$C191)</f>
        <v>2381.2989621694005</v>
      </c>
      <c r="J191" s="19"/>
      <c r="K191" s="126">
        <f>IF($AE191&lt;&gt;0,(G191/$AE191)*100,0)</f>
        <v>59.073387932638219</v>
      </c>
      <c r="L191" s="19"/>
      <c r="M191" s="133">
        <v>626192000</v>
      </c>
      <c r="N191" s="19"/>
      <c r="O191" s="126">
        <f>(M191/$C191)</f>
        <v>1397.5940185247182</v>
      </c>
      <c r="P191" s="19"/>
      <c r="Q191" s="126">
        <f>IF($AE191&lt;&gt;0,(M191/$AE191)*100,0)</f>
        <v>34.670410956477063</v>
      </c>
      <c r="R191" s="19"/>
      <c r="S191" s="121">
        <v>78003000</v>
      </c>
      <c r="T191" s="19"/>
      <c r="U191" s="126">
        <f>(S191/$C191)</f>
        <v>174.09440910612656</v>
      </c>
      <c r="V191" s="19"/>
      <c r="W191" s="126">
        <f>IF($AE191&lt;&gt;0,(S191/$AE191)*100,0)</f>
        <v>4.3187968959010652</v>
      </c>
      <c r="X191" s="19"/>
      <c r="Y191" s="121">
        <v>34992000</v>
      </c>
      <c r="Z191" s="19"/>
      <c r="AA191" s="126">
        <f>(Y191/$C191)</f>
        <v>78.098426514897895</v>
      </c>
      <c r="AB191" s="19"/>
      <c r="AC191" s="126">
        <f>IF($AE191&lt;&gt;0,(Y191/$AE191)*100,0)</f>
        <v>1.9374042149836557</v>
      </c>
      <c r="AD191" s="19"/>
      <c r="AE191" s="121">
        <f>(G191+M191+S191+Y191)</f>
        <v>1806128000</v>
      </c>
      <c r="AF191" s="40"/>
      <c r="AG191" s="19"/>
      <c r="AH191" s="121">
        <v>783000</v>
      </c>
      <c r="AI191" s="19"/>
      <c r="AJ191" s="121">
        <v>12783000</v>
      </c>
      <c r="AK191" s="19"/>
      <c r="AL191" s="121">
        <f>(AE191+AH191+AJ191)</f>
        <v>1819694000</v>
      </c>
      <c r="AM191" s="19"/>
      <c r="AN191" s="121">
        <v>1600897000</v>
      </c>
      <c r="AO191" s="19"/>
      <c r="AP191" s="126">
        <f>(AN191/$C191)</f>
        <v>3573.0320276754828</v>
      </c>
      <c r="AQ191" s="19"/>
      <c r="AR191" s="126">
        <f>IF($AP$219&lt;&gt;0,(AP191/$AP$219)*100,0)</f>
        <v>107.56500941711293</v>
      </c>
      <c r="AS191" s="19"/>
      <c r="AT191" s="121">
        <v>90986000</v>
      </c>
      <c r="AU191" s="19"/>
      <c r="AV191" s="121">
        <v>135323000</v>
      </c>
      <c r="AW191" s="19"/>
      <c r="AX191" s="121"/>
      <c r="AY191" s="19"/>
      <c r="AZ191" s="121">
        <v>0</v>
      </c>
      <c r="BA191" s="19"/>
      <c r="BB191" s="11">
        <v>73</v>
      </c>
    </row>
    <row r="192" spans="1:54" s="119" customFormat="1" ht="8.85" customHeight="1" x14ac:dyDescent="0.25">
      <c r="A192" s="11">
        <v>74</v>
      </c>
      <c r="B192" s="19"/>
      <c r="C192" s="121">
        <v>34577</v>
      </c>
      <c r="D192" s="20" t="s">
        <v>89</v>
      </c>
      <c r="E192" s="11" t="s">
        <v>203</v>
      </c>
      <c r="F192" s="19"/>
      <c r="G192" s="121">
        <f>'Exhibit B'!$BO192</f>
        <v>54139834</v>
      </c>
      <c r="H192" s="19"/>
      <c r="I192" s="126">
        <f>(G192/$C192)</f>
        <v>1565.7759204095207</v>
      </c>
      <c r="J192" s="19"/>
      <c r="K192" s="126">
        <f>IF($AE192&lt;&gt;0,(G192/$AE192)*100,0)</f>
        <v>50.193435375707452</v>
      </c>
      <c r="L192" s="19"/>
      <c r="M192" s="133">
        <v>44975590</v>
      </c>
      <c r="N192" s="19"/>
      <c r="O192" s="126">
        <f>(M192/$C192)</f>
        <v>1300.7371952453943</v>
      </c>
      <c r="P192" s="19"/>
      <c r="Q192" s="126">
        <f>IF($AE192&lt;&gt;0,(M192/$AE192)*100,0)</f>
        <v>41.697197855267056</v>
      </c>
      <c r="R192" s="19"/>
      <c r="S192" s="121">
        <v>8651796</v>
      </c>
      <c r="T192" s="19"/>
      <c r="U192" s="126">
        <f>(S192/$C192)</f>
        <v>250.21823755675737</v>
      </c>
      <c r="V192" s="19"/>
      <c r="W192" s="126">
        <f>IF($AE192&lt;&gt;0,(S192/$AE192)*100,0)</f>
        <v>8.0211432382634236</v>
      </c>
      <c r="X192" s="19"/>
      <c r="Y192" s="121">
        <v>95160</v>
      </c>
      <c r="Z192" s="19"/>
      <c r="AA192" s="126">
        <f>(Y192/$C192)</f>
        <v>2.7521184602481417</v>
      </c>
      <c r="AB192" s="19"/>
      <c r="AC192" s="126">
        <f>IF($AE192&lt;&gt;0,(Y192/$AE192)*100,0)</f>
        <v>8.8223530762069222E-2</v>
      </c>
      <c r="AD192" s="19"/>
      <c r="AE192" s="121">
        <f>(G192+M192+S192+Y192)</f>
        <v>107862380</v>
      </c>
      <c r="AF192" s="40"/>
      <c r="AG192" s="19"/>
      <c r="AH192" s="121">
        <v>0</v>
      </c>
      <c r="AI192" s="19"/>
      <c r="AJ192" s="121">
        <v>346395</v>
      </c>
      <c r="AK192" s="19"/>
      <c r="AL192" s="121">
        <f>(AE192+AH192+AJ192)</f>
        <v>108208775</v>
      </c>
      <c r="AM192" s="19"/>
      <c r="AN192" s="121">
        <v>98759221</v>
      </c>
      <c r="AO192" s="19"/>
      <c r="AP192" s="126">
        <f>(AN192/$C192)</f>
        <v>2856.2113832894697</v>
      </c>
      <c r="AQ192" s="19"/>
      <c r="AR192" s="126">
        <f>IF($AP$219&lt;&gt;0,(AP192/$AP$219)*100,0)</f>
        <v>85.98534856701842</v>
      </c>
      <c r="AS192" s="19"/>
      <c r="AT192" s="121">
        <v>2169027</v>
      </c>
      <c r="AU192" s="19"/>
      <c r="AV192" s="121">
        <v>3253181</v>
      </c>
      <c r="AW192" s="19"/>
      <c r="AX192" s="121"/>
      <c r="AY192" s="19"/>
      <c r="AZ192" s="121">
        <v>127393</v>
      </c>
      <c r="BA192" s="19"/>
      <c r="BB192" s="11">
        <v>74</v>
      </c>
    </row>
    <row r="193" spans="1:54" s="119" customFormat="1" ht="8.85" customHeight="1" x14ac:dyDescent="0.25">
      <c r="A193" s="11">
        <v>75</v>
      </c>
      <c r="B193" s="19"/>
      <c r="C193" s="121">
        <v>7308</v>
      </c>
      <c r="D193" s="20" t="s">
        <v>89</v>
      </c>
      <c r="E193" s="11" t="s">
        <v>204</v>
      </c>
      <c r="F193" s="19"/>
      <c r="G193" s="121">
        <f>'Exhibit B'!$BO193</f>
        <v>16828564</v>
      </c>
      <c r="H193" s="19"/>
      <c r="I193" s="126">
        <f>(G193/$C193)</f>
        <v>2302.7591680350301</v>
      </c>
      <c r="J193" s="19"/>
      <c r="K193" s="126">
        <f>IF($AE193&lt;&gt;0,(G193/$AE193)*100,0)</f>
        <v>65.664283288106446</v>
      </c>
      <c r="L193" s="19"/>
      <c r="M193" s="133">
        <v>7049395</v>
      </c>
      <c r="N193" s="19"/>
      <c r="O193" s="126">
        <f>(M193/$C193)</f>
        <v>964.61343732895455</v>
      </c>
      <c r="P193" s="19"/>
      <c r="Q193" s="126">
        <f>IF($AE193&lt;&gt;0,(M193/$AE193)*100,0)</f>
        <v>27.506415300186106</v>
      </c>
      <c r="R193" s="19"/>
      <c r="S193" s="121">
        <v>1664942</v>
      </c>
      <c r="T193" s="19"/>
      <c r="U193" s="126">
        <f>(S193/$C193)</f>
        <v>227.82457580733444</v>
      </c>
      <c r="V193" s="19"/>
      <c r="W193" s="126">
        <f>IF($AE193&lt;&gt;0,(S193/$AE193)*100,0)</f>
        <v>6.4965271633555002</v>
      </c>
      <c r="X193" s="19"/>
      <c r="Y193" s="121">
        <v>85284</v>
      </c>
      <c r="Z193" s="19"/>
      <c r="AA193" s="126">
        <f>(Y193/$C193)</f>
        <v>11.669950738916256</v>
      </c>
      <c r="AB193" s="19"/>
      <c r="AC193" s="126">
        <f>IF($AE193&lt;&gt;0,(Y193/$AE193)*100,0)</f>
        <v>0.3327742483519609</v>
      </c>
      <c r="AD193" s="19"/>
      <c r="AE193" s="121">
        <f>(G193+M193+S193+Y193)</f>
        <v>25628185</v>
      </c>
      <c r="AF193" s="40"/>
      <c r="AG193" s="19"/>
      <c r="AH193" s="121">
        <v>0</v>
      </c>
      <c r="AI193" s="19"/>
      <c r="AJ193" s="121">
        <v>0</v>
      </c>
      <c r="AK193" s="19"/>
      <c r="AL193" s="121">
        <f>(AE193+AH193+AJ193)</f>
        <v>25628185</v>
      </c>
      <c r="AM193" s="19"/>
      <c r="AN193" s="121">
        <v>24021401</v>
      </c>
      <c r="AO193" s="19"/>
      <c r="AP193" s="126">
        <f>(AN193/$C193)</f>
        <v>3287.0006841817185</v>
      </c>
      <c r="AQ193" s="19"/>
      <c r="AR193" s="126">
        <f>IF($AP$219&lt;&gt;0,(AP193/$AP$219)*100,0)</f>
        <v>98.954125462481173</v>
      </c>
      <c r="AS193" s="19"/>
      <c r="AT193" s="121">
        <v>5954</v>
      </c>
      <c r="AU193" s="19"/>
      <c r="AV193" s="121">
        <v>664336</v>
      </c>
      <c r="AW193" s="19"/>
      <c r="AX193" s="121"/>
      <c r="AY193" s="19"/>
      <c r="AZ193" s="121">
        <v>0</v>
      </c>
      <c r="BA193" s="19"/>
      <c r="BB193" s="11">
        <v>75</v>
      </c>
    </row>
    <row r="194" spans="1:54" s="119" customFormat="1" ht="8.85" customHeight="1" x14ac:dyDescent="0.25">
      <c r="A194" s="127"/>
      <c r="B194" s="19"/>
      <c r="C194" s="127"/>
      <c r="D194" s="20"/>
      <c r="E194" s="11"/>
      <c r="F194" s="19"/>
      <c r="G194" s="40"/>
      <c r="H194" s="19"/>
      <c r="I194" s="52"/>
      <c r="J194" s="19"/>
      <c r="K194" s="52"/>
      <c r="L194" s="19"/>
      <c r="M194" s="19"/>
      <c r="N194" s="19"/>
      <c r="O194" s="52"/>
      <c r="P194" s="19"/>
      <c r="Q194" s="52"/>
      <c r="R194" s="19"/>
      <c r="S194" s="40"/>
      <c r="T194" s="19"/>
      <c r="U194" s="52"/>
      <c r="V194" s="19"/>
      <c r="W194" s="52"/>
      <c r="X194" s="19"/>
      <c r="Y194" s="19"/>
      <c r="Z194" s="19"/>
      <c r="AA194" s="52"/>
      <c r="AB194" s="19"/>
      <c r="AC194" s="52"/>
      <c r="AD194" s="19"/>
      <c r="AE194" s="40"/>
      <c r="AF194" s="40"/>
      <c r="AG194" s="19"/>
      <c r="AH194" s="40"/>
      <c r="AI194" s="19"/>
      <c r="AJ194" s="40"/>
      <c r="AK194" s="19"/>
      <c r="AL194" s="40"/>
      <c r="AM194" s="19"/>
      <c r="AN194" s="40"/>
      <c r="AO194" s="19"/>
      <c r="AP194" s="52"/>
      <c r="AQ194" s="19"/>
      <c r="AR194" s="52"/>
      <c r="AS194" s="19"/>
      <c r="AT194" s="19"/>
      <c r="AU194" s="19"/>
      <c r="AV194" s="19"/>
      <c r="AW194" s="19"/>
      <c r="AX194" s="19"/>
      <c r="AY194" s="19"/>
      <c r="AZ194" s="19"/>
      <c r="BA194" s="19"/>
      <c r="BB194" s="127"/>
    </row>
    <row r="195" spans="1:54" s="119" customFormat="1" ht="8.85" customHeight="1" x14ac:dyDescent="0.25">
      <c r="A195" s="11">
        <v>76</v>
      </c>
      <c r="B195" s="19"/>
      <c r="C195" s="121">
        <v>9029</v>
      </c>
      <c r="D195" s="20"/>
      <c r="E195" s="11" t="s">
        <v>118</v>
      </c>
      <c r="F195" s="19"/>
      <c r="G195" s="121">
        <f>'Exhibit B'!$BO195</f>
        <v>12497392</v>
      </c>
      <c r="H195" s="19"/>
      <c r="I195" s="126">
        <f>(G195/$C195)</f>
        <v>1384.1391073208549</v>
      </c>
      <c r="J195" s="19"/>
      <c r="K195" s="126">
        <f>IF($AE195&lt;&gt;0,(G195/$AE195)*100,0)</f>
        <v>43.413541709944525</v>
      </c>
      <c r="L195" s="19"/>
      <c r="M195" s="133">
        <v>12216135</v>
      </c>
      <c r="N195" s="19"/>
      <c r="O195" s="126">
        <f>(M195/$C195)</f>
        <v>1352.9887030678924</v>
      </c>
      <c r="P195" s="19"/>
      <c r="Q195" s="126">
        <f>IF($AE195&lt;&gt;0,(M195/$AE195)*100,0)</f>
        <v>42.436508861753971</v>
      </c>
      <c r="R195" s="19"/>
      <c r="S195" s="121">
        <v>4073325</v>
      </c>
      <c r="T195" s="19"/>
      <c r="U195" s="126">
        <f>(S195/$C195)</f>
        <v>451.13799977849152</v>
      </c>
      <c r="V195" s="19"/>
      <c r="W195" s="126">
        <f>IF($AE195&lt;&gt;0,(S195/$AE195)*100,0)</f>
        <v>14.149949428301504</v>
      </c>
      <c r="X195" s="19"/>
      <c r="Y195" s="121">
        <v>0</v>
      </c>
      <c r="Z195" s="19"/>
      <c r="AA195" s="126">
        <f>(Y195/$C195)</f>
        <v>0</v>
      </c>
      <c r="AB195" s="19"/>
      <c r="AC195" s="126">
        <f>IF($AE195&lt;&gt;0,(Y195/$AE195)*100,0)</f>
        <v>0</v>
      </c>
      <c r="AD195" s="19"/>
      <c r="AE195" s="121">
        <f>(G195+M195+S195+Y195)</f>
        <v>28786852</v>
      </c>
      <c r="AF195" s="40"/>
      <c r="AG195" s="19"/>
      <c r="AH195" s="121">
        <v>175901</v>
      </c>
      <c r="AI195" s="19"/>
      <c r="AJ195" s="121">
        <v>0</v>
      </c>
      <c r="AK195" s="19"/>
      <c r="AL195" s="121">
        <f>(AE195+AH195+AJ195)</f>
        <v>28962753</v>
      </c>
      <c r="AM195" s="19"/>
      <c r="AN195" s="121">
        <v>27177812</v>
      </c>
      <c r="AO195" s="19"/>
      <c r="AP195" s="126">
        <f>(AN195/$C195)</f>
        <v>3010.0578137113744</v>
      </c>
      <c r="AQ195" s="19"/>
      <c r="AR195" s="126">
        <f>IF($AP$219&lt;&gt;0,(AP195/$AP$219)*100,0)</f>
        <v>90.61684713992301</v>
      </c>
      <c r="AS195" s="19"/>
      <c r="AT195" s="121">
        <v>0</v>
      </c>
      <c r="AU195" s="19"/>
      <c r="AV195" s="121">
        <v>0</v>
      </c>
      <c r="AW195" s="19"/>
      <c r="AX195" s="121"/>
      <c r="AY195" s="19"/>
      <c r="AZ195" s="121">
        <v>0</v>
      </c>
      <c r="BA195" s="19"/>
      <c r="BB195" s="11">
        <v>76</v>
      </c>
    </row>
    <row r="196" spans="1:54" s="119" customFormat="1" ht="8.85" customHeight="1" x14ac:dyDescent="0.25">
      <c r="A196" s="11">
        <v>77</v>
      </c>
      <c r="B196" s="19"/>
      <c r="C196" s="121">
        <v>93924</v>
      </c>
      <c r="D196" s="20"/>
      <c r="E196" s="11" t="s">
        <v>119</v>
      </c>
      <c r="F196" s="19"/>
      <c r="G196" s="121">
        <f>'Exhibit B'!$BO196</f>
        <v>172135657</v>
      </c>
      <c r="H196" s="19"/>
      <c r="I196" s="126">
        <f>(G196/$C196)</f>
        <v>1832.7121608960435</v>
      </c>
      <c r="J196" s="19"/>
      <c r="K196" s="126">
        <f>IF($AE196&lt;&gt;0,(G196/$AE196)*100,0)</f>
        <v>57.481410335406316</v>
      </c>
      <c r="L196" s="19"/>
      <c r="M196" s="133">
        <v>112587519</v>
      </c>
      <c r="N196" s="19"/>
      <c r="O196" s="126">
        <f>(M196/$C196)</f>
        <v>1198.7087325923087</v>
      </c>
      <c r="P196" s="19"/>
      <c r="Q196" s="126">
        <f>IF($AE196&lt;&gt;0,(M196/$AE196)*100,0)</f>
        <v>37.596448586386458</v>
      </c>
      <c r="R196" s="19"/>
      <c r="S196" s="121">
        <v>14661055</v>
      </c>
      <c r="T196" s="19"/>
      <c r="U196" s="126">
        <f>(S196/$C196)</f>
        <v>156.09487457944721</v>
      </c>
      <c r="V196" s="19"/>
      <c r="W196" s="126">
        <f>IF($AE196&lt;&gt;0,(S196/$AE196)*100,0)</f>
        <v>4.8957789053836791</v>
      </c>
      <c r="X196" s="19"/>
      <c r="Y196" s="121">
        <v>78945</v>
      </c>
      <c r="Z196" s="19"/>
      <c r="AA196" s="126">
        <f>(Y196/$C196)</f>
        <v>0.84051999488948514</v>
      </c>
      <c r="AB196" s="19"/>
      <c r="AC196" s="126">
        <f>IF($AE196&lt;&gt;0,(Y196/$AE196)*100,0)</f>
        <v>2.6362172823546092E-2</v>
      </c>
      <c r="AD196" s="19"/>
      <c r="AE196" s="121">
        <f>(G196+M196+S196+Y196)</f>
        <v>299463176</v>
      </c>
      <c r="AF196" s="40"/>
      <c r="AG196" s="19"/>
      <c r="AH196" s="121">
        <v>190381</v>
      </c>
      <c r="AI196" s="19"/>
      <c r="AJ196" s="121">
        <v>658710</v>
      </c>
      <c r="AK196" s="19"/>
      <c r="AL196" s="121">
        <f>(AE196+AH196+AJ196)</f>
        <v>300312267</v>
      </c>
      <c r="AM196" s="19"/>
      <c r="AN196" s="121">
        <v>275026593</v>
      </c>
      <c r="AO196" s="19"/>
      <c r="AP196" s="126">
        <f>(AN196/$C196)</f>
        <v>2928.1822856777821</v>
      </c>
      <c r="AQ196" s="19"/>
      <c r="AR196" s="126">
        <f>IF($AP$219&lt;&gt;0,(AP196/$AP$219)*100,0)</f>
        <v>88.152010027983096</v>
      </c>
      <c r="AS196" s="19"/>
      <c r="AT196" s="121">
        <v>12534885</v>
      </c>
      <c r="AU196" s="19"/>
      <c r="AV196" s="121">
        <v>19458946</v>
      </c>
      <c r="AW196" s="19"/>
      <c r="AX196" s="121"/>
      <c r="AY196" s="19"/>
      <c r="AZ196" s="121">
        <v>0</v>
      </c>
      <c r="BA196" s="19"/>
      <c r="BB196" s="11">
        <v>77</v>
      </c>
    </row>
    <row r="197" spans="1:54" s="119" customFormat="1" ht="8.85" customHeight="1" x14ac:dyDescent="0.25">
      <c r="A197" s="11">
        <v>78</v>
      </c>
      <c r="B197" s="19"/>
      <c r="C197" s="121">
        <v>22241</v>
      </c>
      <c r="D197" s="20" t="s">
        <v>89</v>
      </c>
      <c r="E197" s="11" t="s">
        <v>205</v>
      </c>
      <c r="F197" s="19"/>
      <c r="G197" s="121">
        <f>'Exhibit B'!$BO197</f>
        <v>45123278</v>
      </c>
      <c r="H197" s="19"/>
      <c r="I197" s="126">
        <f>(G197/$C197)</f>
        <v>2028.8331459916371</v>
      </c>
      <c r="J197" s="19"/>
      <c r="K197" s="126">
        <f>IF($AE197&lt;&gt;0,(G197/$AE197)*100,0)</f>
        <v>60.375407671647572</v>
      </c>
      <c r="L197" s="19"/>
      <c r="M197" s="133">
        <v>25309833</v>
      </c>
      <c r="N197" s="19"/>
      <c r="O197" s="126">
        <f>(M197/$C197)</f>
        <v>1137.9808911469809</v>
      </c>
      <c r="P197" s="19"/>
      <c r="Q197" s="126">
        <f>IF($AE197&lt;&gt;0,(M197/$AE197)*100,0)</f>
        <v>33.864815527726492</v>
      </c>
      <c r="R197" s="19"/>
      <c r="S197" s="121">
        <v>4070411</v>
      </c>
      <c r="T197" s="19"/>
      <c r="U197" s="126">
        <f>(S197/$C197)</f>
        <v>183.01384829818804</v>
      </c>
      <c r="V197" s="19"/>
      <c r="W197" s="126">
        <f>IF($AE197&lt;&gt;0,(S197/$AE197)*100,0)</f>
        <v>5.446251567010683</v>
      </c>
      <c r="X197" s="19"/>
      <c r="Y197" s="121">
        <v>234322</v>
      </c>
      <c r="Z197" s="19"/>
      <c r="AA197" s="126">
        <f>(Y197/$C197)</f>
        <v>10.535587428622813</v>
      </c>
      <c r="AB197" s="19"/>
      <c r="AC197" s="126">
        <f>IF($AE197&lt;&gt;0,(Y197/$AE197)*100,0)</f>
        <v>0.31352523361524848</v>
      </c>
      <c r="AD197" s="19"/>
      <c r="AE197" s="121">
        <f>(G197+M197+S197+Y197)</f>
        <v>74737844</v>
      </c>
      <c r="AF197" s="40"/>
      <c r="AG197" s="19"/>
      <c r="AH197" s="121">
        <v>0</v>
      </c>
      <c r="AI197" s="19"/>
      <c r="AJ197" s="121">
        <v>892169</v>
      </c>
      <c r="AK197" s="19"/>
      <c r="AL197" s="121">
        <f>(AE197+AH197+AJ197)</f>
        <v>75630013</v>
      </c>
      <c r="AM197" s="19"/>
      <c r="AN197" s="121">
        <v>67024009</v>
      </c>
      <c r="AO197" s="19"/>
      <c r="AP197" s="126">
        <f>(AN197/$C197)</f>
        <v>3013.5339687963669</v>
      </c>
      <c r="AQ197" s="19"/>
      <c r="AR197" s="126">
        <f>IF($AP$219&lt;&gt;0,(AP197/$AP$219)*100,0)</f>
        <v>90.721495699341546</v>
      </c>
      <c r="AS197" s="19"/>
      <c r="AT197" s="121">
        <v>61675</v>
      </c>
      <c r="AU197" s="19"/>
      <c r="AV197" s="121">
        <v>4874754</v>
      </c>
      <c r="AW197" s="19"/>
      <c r="AX197" s="121"/>
      <c r="AY197" s="19"/>
      <c r="AZ197" s="121">
        <v>110292</v>
      </c>
      <c r="BA197" s="19"/>
      <c r="BB197" s="11">
        <v>78</v>
      </c>
    </row>
    <row r="198" spans="1:54" s="119" customFormat="1" ht="8.85" customHeight="1" x14ac:dyDescent="0.25">
      <c r="A198" s="11">
        <v>79</v>
      </c>
      <c r="B198" s="19"/>
      <c r="C198" s="121">
        <v>79735</v>
      </c>
      <c r="D198" s="20"/>
      <c r="E198" s="11" t="s">
        <v>206</v>
      </c>
      <c r="F198" s="19"/>
      <c r="G198" s="121">
        <f>'Exhibit B'!$BO198</f>
        <v>119006275</v>
      </c>
      <c r="H198" s="19"/>
      <c r="I198" s="126">
        <f>(G198/$C198)</f>
        <v>1492.522418009657</v>
      </c>
      <c r="J198" s="19"/>
      <c r="K198" s="126">
        <f>IF($AE198&lt;&gt;0,(G198/$AE198)*100,0)</f>
        <v>53.009928792933806</v>
      </c>
      <c r="L198" s="19"/>
      <c r="M198" s="133">
        <v>89934853</v>
      </c>
      <c r="N198" s="19"/>
      <c r="O198" s="126">
        <f>(M198/$C198)</f>
        <v>1127.9219038063586</v>
      </c>
      <c r="P198" s="19"/>
      <c r="Q198" s="126">
        <f>IF($AE198&lt;&gt;0,(M198/$AE198)*100,0)</f>
        <v>40.060409869420489</v>
      </c>
      <c r="R198" s="19"/>
      <c r="S198" s="121">
        <v>13333909</v>
      </c>
      <c r="T198" s="19"/>
      <c r="U198" s="126">
        <f>(S198/$C198)</f>
        <v>167.2278046027466</v>
      </c>
      <c r="V198" s="19"/>
      <c r="W198" s="126">
        <f>IF($AE198&lt;&gt;0,(S198/$AE198)*100,0)</f>
        <v>5.9394310646346939</v>
      </c>
      <c r="X198" s="19"/>
      <c r="Y198" s="121">
        <v>2223048</v>
      </c>
      <c r="Z198" s="19"/>
      <c r="AA198" s="126">
        <f>(Y198/$C198)</f>
        <v>27.880454003887877</v>
      </c>
      <c r="AB198" s="19"/>
      <c r="AC198" s="126">
        <f>IF($AE198&lt;&gt;0,(Y198/$AE198)*100,0)</f>
        <v>0.99023027301101474</v>
      </c>
      <c r="AD198" s="19"/>
      <c r="AE198" s="121">
        <f>(G198+M198+S198+Y198)</f>
        <v>224498085</v>
      </c>
      <c r="AF198" s="40"/>
      <c r="AG198" s="19"/>
      <c r="AH198" s="121">
        <v>0</v>
      </c>
      <c r="AI198" s="19"/>
      <c r="AJ198" s="121">
        <v>0</v>
      </c>
      <c r="AK198" s="19"/>
      <c r="AL198" s="121">
        <f>(AE198+AH198+AJ198)</f>
        <v>224498085</v>
      </c>
      <c r="AM198" s="19"/>
      <c r="AN198" s="121">
        <v>215802888</v>
      </c>
      <c r="AO198" s="19"/>
      <c r="AP198" s="126">
        <f>(AN198/$C198)</f>
        <v>2706.5013858405969</v>
      </c>
      <c r="AQ198" s="19"/>
      <c r="AR198" s="126">
        <f>IF($AP$219&lt;&gt;0,(AP198/$AP$219)*100,0)</f>
        <v>81.478376012422956</v>
      </c>
      <c r="AS198" s="19"/>
      <c r="AT198" s="121">
        <v>5490262</v>
      </c>
      <c r="AU198" s="19"/>
      <c r="AV198" s="121">
        <v>11368026</v>
      </c>
      <c r="AW198" s="19"/>
      <c r="AX198" s="121"/>
      <c r="AY198" s="19"/>
      <c r="AZ198" s="121">
        <v>0</v>
      </c>
      <c r="BA198" s="19"/>
      <c r="BB198" s="11">
        <v>79</v>
      </c>
    </row>
    <row r="199" spans="1:54" s="119" customFormat="1" ht="8.85" customHeight="1" x14ac:dyDescent="0.25">
      <c r="A199" s="11">
        <v>80</v>
      </c>
      <c r="B199" s="19"/>
      <c r="C199" s="121">
        <v>27697</v>
      </c>
      <c r="D199" s="20" t="s">
        <v>89</v>
      </c>
      <c r="E199" s="11" t="s">
        <v>207</v>
      </c>
      <c r="F199" s="19"/>
      <c r="G199" s="121">
        <f>'Exhibit B'!$BO199</f>
        <v>28914605</v>
      </c>
      <c r="H199" s="19"/>
      <c r="I199" s="126">
        <f>(G199/$C199)</f>
        <v>1043.9616203921003</v>
      </c>
      <c r="J199" s="19"/>
      <c r="K199" s="126">
        <f>IF($AE199&lt;&gt;0,(G199/$AE199)*100,0)</f>
        <v>36.036829132981929</v>
      </c>
      <c r="L199" s="19"/>
      <c r="M199" s="133">
        <v>40500353</v>
      </c>
      <c r="N199" s="19"/>
      <c r="O199" s="126">
        <f>(M199/$C199)</f>
        <v>1462.2649745459796</v>
      </c>
      <c r="P199" s="19"/>
      <c r="Q199" s="126">
        <f>IF($AE199&lt;&gt;0,(M199/$AE199)*100,0)</f>
        <v>50.476370017382287</v>
      </c>
      <c r="R199" s="19"/>
      <c r="S199" s="121">
        <v>10817912</v>
      </c>
      <c r="T199" s="19"/>
      <c r="U199" s="126">
        <f>(S199/$C199)</f>
        <v>390.5806405025815</v>
      </c>
      <c r="V199" s="19"/>
      <c r="W199" s="126">
        <f>IF($AE199&lt;&gt;0,(S199/$AE199)*100,0)</f>
        <v>13.482572088383529</v>
      </c>
      <c r="X199" s="19"/>
      <c r="Y199" s="133">
        <v>3393</v>
      </c>
      <c r="Z199" s="19"/>
      <c r="AA199" s="126">
        <f>(Y199/$C199)</f>
        <v>0.12250424233671517</v>
      </c>
      <c r="AB199" s="19"/>
      <c r="AC199" s="126">
        <f>IF($AE199&lt;&gt;0,(Y199/$AE199)*100,0)</f>
        <v>4.2287612522532358E-3</v>
      </c>
      <c r="AD199" s="19"/>
      <c r="AE199" s="121">
        <f>(G199+M199+S199+Y199)</f>
        <v>80236263</v>
      </c>
      <c r="AF199" s="40"/>
      <c r="AG199" s="19"/>
      <c r="AH199" s="121">
        <v>0</v>
      </c>
      <c r="AI199" s="19"/>
      <c r="AJ199" s="121">
        <v>0</v>
      </c>
      <c r="AK199" s="19"/>
      <c r="AL199" s="121">
        <f>(AE199+AH199+AJ199)</f>
        <v>80236263</v>
      </c>
      <c r="AM199" s="19"/>
      <c r="AN199" s="121">
        <v>75718624</v>
      </c>
      <c r="AO199" s="19"/>
      <c r="AP199" s="126">
        <f>(AN199/$C199)</f>
        <v>2733.8204137632233</v>
      </c>
      <c r="AQ199" s="19"/>
      <c r="AR199" s="126">
        <f>IF($AP$219&lt;&gt;0,(AP199/$AP$219)*100,0)</f>
        <v>82.300806786343401</v>
      </c>
      <c r="AS199" s="19"/>
      <c r="AT199" s="121">
        <v>393636</v>
      </c>
      <c r="AU199" s="19"/>
      <c r="AV199" s="121">
        <v>1758185</v>
      </c>
      <c r="AW199" s="19"/>
      <c r="AX199" s="121"/>
      <c r="AY199" s="19"/>
      <c r="AZ199" s="121">
        <v>248772</v>
      </c>
      <c r="BA199" s="19"/>
      <c r="BB199" s="11">
        <v>80</v>
      </c>
    </row>
    <row r="200" spans="1:54" s="119" customFormat="1" ht="8.85" customHeight="1" x14ac:dyDescent="0.25">
      <c r="A200" s="127"/>
      <c r="B200" s="19"/>
      <c r="C200" s="127"/>
      <c r="D200" s="20"/>
      <c r="E200" s="11"/>
      <c r="F200" s="19"/>
      <c r="G200" s="19"/>
      <c r="H200" s="19"/>
      <c r="I200" s="52"/>
      <c r="J200" s="19"/>
      <c r="K200" s="52"/>
      <c r="L200" s="19"/>
      <c r="M200" s="40"/>
      <c r="N200" s="19"/>
      <c r="O200" s="52"/>
      <c r="P200" s="19"/>
      <c r="Q200" s="52"/>
      <c r="R200" s="19"/>
      <c r="S200" s="19"/>
      <c r="T200" s="19"/>
      <c r="U200" s="52"/>
      <c r="V200" s="19"/>
      <c r="W200" s="52"/>
      <c r="X200" s="19"/>
      <c r="Y200" s="40"/>
      <c r="Z200" s="19"/>
      <c r="AA200" s="52"/>
      <c r="AB200" s="19"/>
      <c r="AC200" s="52"/>
      <c r="AD200" s="19"/>
      <c r="AE200" s="19"/>
      <c r="AF200" s="40"/>
      <c r="AG200" s="19"/>
      <c r="AH200" s="19"/>
      <c r="AI200" s="19"/>
      <c r="AJ200" s="19"/>
      <c r="AK200" s="19"/>
      <c r="AL200" s="19"/>
      <c r="AM200" s="19"/>
      <c r="AN200" s="19"/>
      <c r="AO200" s="19"/>
      <c r="AP200" s="52"/>
      <c r="AQ200" s="19"/>
      <c r="AR200" s="52"/>
      <c r="AS200" s="19"/>
      <c r="AT200" s="19"/>
      <c r="AU200" s="19"/>
      <c r="AV200" s="19"/>
      <c r="AW200" s="19"/>
      <c r="AX200" s="19"/>
      <c r="AY200" s="19"/>
      <c r="AZ200" s="19"/>
      <c r="BA200" s="19"/>
      <c r="BB200" s="127"/>
    </row>
    <row r="201" spans="1:54" s="119" customFormat="1" ht="8.85" customHeight="1" x14ac:dyDescent="0.25">
      <c r="A201" s="11">
        <v>81</v>
      </c>
      <c r="B201" s="19"/>
      <c r="C201" s="121">
        <v>22733</v>
      </c>
      <c r="D201" s="20" t="s">
        <v>89</v>
      </c>
      <c r="E201" s="11" t="s">
        <v>208</v>
      </c>
      <c r="F201" s="19"/>
      <c r="G201" s="121">
        <f>'Exhibit B'!$BO201</f>
        <v>22095058</v>
      </c>
      <c r="H201" s="19"/>
      <c r="I201" s="126">
        <f>(G201/$C201)</f>
        <v>971.93762371882281</v>
      </c>
      <c r="J201" s="19"/>
      <c r="K201" s="126">
        <f>IF($AE201&lt;&gt;0,(G201/$AE201)*100,0)</f>
        <v>33.948458217032581</v>
      </c>
      <c r="L201" s="19"/>
      <c r="M201" s="133">
        <v>35389050</v>
      </c>
      <c r="N201" s="19"/>
      <c r="O201" s="126">
        <f>(M201/$C201)</f>
        <v>1556.7259050719219</v>
      </c>
      <c r="P201" s="19"/>
      <c r="Q201" s="126">
        <f>IF($AE201&lt;&gt;0,(M201/$AE201)*100,0)</f>
        <v>54.374316884141095</v>
      </c>
      <c r="R201" s="19"/>
      <c r="S201" s="121">
        <v>6173671</v>
      </c>
      <c r="T201" s="19"/>
      <c r="U201" s="126">
        <f>(S201/$C201)</f>
        <v>271.57308758192937</v>
      </c>
      <c r="V201" s="19"/>
      <c r="W201" s="126">
        <f>IF($AE201&lt;&gt;0,(S201/$AE201)*100,0)</f>
        <v>9.4856782901047705</v>
      </c>
      <c r="X201" s="19"/>
      <c r="Y201" s="121">
        <v>1426349</v>
      </c>
      <c r="Z201" s="19"/>
      <c r="AA201" s="126">
        <f>(Y201/$C201)</f>
        <v>62.743544626754058</v>
      </c>
      <c r="AB201" s="19"/>
      <c r="AC201" s="126">
        <f>IF($AE201&lt;&gt;0,(Y201/$AE201)*100,0)</f>
        <v>2.1915466087215609</v>
      </c>
      <c r="AD201" s="19"/>
      <c r="AE201" s="121">
        <f>(G201+M201+S201+Y201)</f>
        <v>65084128</v>
      </c>
      <c r="AF201" s="40"/>
      <c r="AG201" s="19"/>
      <c r="AH201" s="121">
        <v>3178224</v>
      </c>
      <c r="AI201" s="19"/>
      <c r="AJ201" s="121">
        <v>2454469</v>
      </c>
      <c r="AK201" s="19"/>
      <c r="AL201" s="121">
        <f>(AE201+AH201+AJ201)</f>
        <v>70716821</v>
      </c>
      <c r="AM201" s="19"/>
      <c r="AN201" s="121">
        <v>68300325</v>
      </c>
      <c r="AO201" s="19"/>
      <c r="AP201" s="126">
        <f>(AN201/$C201)</f>
        <v>3004.4571767914485</v>
      </c>
      <c r="AQ201" s="19"/>
      <c r="AR201" s="126">
        <f>IF($AP$219&lt;&gt;0,(AP201/$AP$219)*100,0)</f>
        <v>90.448241720669159</v>
      </c>
      <c r="AS201" s="19"/>
      <c r="AT201" s="121">
        <v>814156</v>
      </c>
      <c r="AU201" s="19"/>
      <c r="AV201" s="121">
        <v>1909087</v>
      </c>
      <c r="AW201" s="19"/>
      <c r="AX201" s="121"/>
      <c r="AY201" s="19"/>
      <c r="AZ201" s="121">
        <v>0</v>
      </c>
      <c r="BA201" s="19"/>
      <c r="BB201" s="11">
        <v>81</v>
      </c>
    </row>
    <row r="202" spans="1:54" s="119" customFormat="1" ht="8.85" customHeight="1" x14ac:dyDescent="0.25">
      <c r="A202" s="11">
        <v>82</v>
      </c>
      <c r="B202" s="19"/>
      <c r="C202" s="121">
        <v>41938</v>
      </c>
      <c r="D202" s="20" t="s">
        <v>89</v>
      </c>
      <c r="E202" s="11" t="s">
        <v>209</v>
      </c>
      <c r="F202" s="19"/>
      <c r="G202" s="121">
        <f>'Exhibit B'!$BO202</f>
        <v>58705324</v>
      </c>
      <c r="H202" s="19"/>
      <c r="I202" s="126">
        <f>(G202/$C202)</f>
        <v>1399.8121989603701</v>
      </c>
      <c r="J202" s="19"/>
      <c r="K202" s="126">
        <f>IF($AE202&lt;&gt;0,(G202/$AE202)*100,0)</f>
        <v>49.9654729040153</v>
      </c>
      <c r="L202" s="19"/>
      <c r="M202" s="133">
        <v>49040606</v>
      </c>
      <c r="N202" s="19"/>
      <c r="O202" s="126">
        <f>(M202/$C202)</f>
        <v>1169.3596738041872</v>
      </c>
      <c r="P202" s="19"/>
      <c r="Q202" s="126">
        <f>IF($AE202&lt;&gt;0,(M202/$AE202)*100,0)</f>
        <v>41.739605598454581</v>
      </c>
      <c r="R202" s="19"/>
      <c r="S202" s="121">
        <v>6651922</v>
      </c>
      <c r="T202" s="19"/>
      <c r="U202" s="126">
        <f>(S202/$C202)</f>
        <v>158.61323859029997</v>
      </c>
      <c r="V202" s="19"/>
      <c r="W202" s="126">
        <f>IF($AE202&lt;&gt;0,(S202/$AE202)*100,0)</f>
        <v>5.6616062360991872</v>
      </c>
      <c r="X202" s="19"/>
      <c r="Y202" s="121">
        <v>3093929</v>
      </c>
      <c r="Z202" s="19"/>
      <c r="AA202" s="126">
        <f>(Y202/$C202)</f>
        <v>73.773880490247507</v>
      </c>
      <c r="AB202" s="19"/>
      <c r="AC202" s="126">
        <f>IF($AE202&lt;&gt;0,(Y202/$AE202)*100,0)</f>
        <v>2.633315261430925</v>
      </c>
      <c r="AD202" s="19"/>
      <c r="AE202" s="121">
        <f>(G202+M202+S202+Y202)</f>
        <v>117491781</v>
      </c>
      <c r="AF202" s="40"/>
      <c r="AG202" s="19"/>
      <c r="AH202" s="121">
        <v>330260</v>
      </c>
      <c r="AI202" s="19"/>
      <c r="AJ202" s="121">
        <v>0</v>
      </c>
      <c r="AK202" s="19"/>
      <c r="AL202" s="121">
        <f>(AE202+AH202+AJ202)</f>
        <v>117822041</v>
      </c>
      <c r="AM202" s="19"/>
      <c r="AN202" s="121">
        <v>108359686</v>
      </c>
      <c r="AO202" s="19"/>
      <c r="AP202" s="126">
        <f>(AN202/$C202)</f>
        <v>2583.8067146740427</v>
      </c>
      <c r="AQ202" s="19"/>
      <c r="AR202" s="126">
        <f>IF($AP$219&lt;&gt;0,(AP202/$AP$219)*100,0)</f>
        <v>77.784691389045534</v>
      </c>
      <c r="AS202" s="19"/>
      <c r="AT202" s="121">
        <v>129021</v>
      </c>
      <c r="AU202" s="19"/>
      <c r="AV202" s="121">
        <v>5741795</v>
      </c>
      <c r="AW202" s="19"/>
      <c r="AX202" s="121"/>
      <c r="AY202" s="19"/>
      <c r="AZ202" s="121">
        <v>0</v>
      </c>
      <c r="BA202" s="19"/>
      <c r="BB202" s="11">
        <v>82</v>
      </c>
    </row>
    <row r="203" spans="1:54" s="119" customFormat="1" ht="8.85" customHeight="1" x14ac:dyDescent="0.25">
      <c r="A203" s="11">
        <v>83</v>
      </c>
      <c r="B203" s="19"/>
      <c r="C203" s="121">
        <v>31052</v>
      </c>
      <c r="D203" s="20" t="s">
        <v>89</v>
      </c>
      <c r="E203" s="11" t="s">
        <v>210</v>
      </c>
      <c r="F203" s="19"/>
      <c r="G203" s="121">
        <f>'Exhibit B'!$BO203</f>
        <v>36334858</v>
      </c>
      <c r="H203" s="19"/>
      <c r="I203" s="126">
        <f>(G203/$C203)</f>
        <v>1170.1293958521189</v>
      </c>
      <c r="J203" s="19"/>
      <c r="K203" s="126">
        <f>IF($AE203&lt;&gt;0,(G203/$AE203)*100,0)</f>
        <v>40.22857537386426</v>
      </c>
      <c r="L203" s="19"/>
      <c r="M203" s="133">
        <v>45670171</v>
      </c>
      <c r="N203" s="19"/>
      <c r="O203" s="126">
        <f>(M203/$C203)</f>
        <v>1470.7642341878141</v>
      </c>
      <c r="P203" s="19"/>
      <c r="Q203" s="126">
        <f>IF($AE203&lt;&gt;0,(M203/$AE203)*100,0)</f>
        <v>50.564279524933596</v>
      </c>
      <c r="R203" s="19"/>
      <c r="S203" s="121">
        <v>8196792</v>
      </c>
      <c r="T203" s="19"/>
      <c r="U203" s="126">
        <f>(S203/$C203)</f>
        <v>263.96985701404094</v>
      </c>
      <c r="V203" s="19"/>
      <c r="W203" s="126">
        <f>IF($AE203&lt;&gt;0,(S203/$AE203)*100,0)</f>
        <v>9.0751769222790859</v>
      </c>
      <c r="X203" s="19"/>
      <c r="Y203" s="121">
        <v>119195</v>
      </c>
      <c r="Z203" s="19"/>
      <c r="AA203" s="126">
        <f>(Y203/$C203)</f>
        <v>3.8385611232770835</v>
      </c>
      <c r="AB203" s="19"/>
      <c r="AC203" s="126">
        <f>IF($AE203&lt;&gt;0,(Y203/$AE203)*100,0)</f>
        <v>0.13196817892305376</v>
      </c>
      <c r="AD203" s="19"/>
      <c r="AE203" s="121">
        <f>(G203+M203+S203+Y203)</f>
        <v>90321016</v>
      </c>
      <c r="AF203" s="40"/>
      <c r="AG203" s="19"/>
      <c r="AH203" s="121">
        <v>2300000</v>
      </c>
      <c r="AI203" s="19"/>
      <c r="AJ203" s="121">
        <v>686805</v>
      </c>
      <c r="AK203" s="19"/>
      <c r="AL203" s="121">
        <f>(AE203+AH203+AJ203)</f>
        <v>93307821</v>
      </c>
      <c r="AM203" s="19"/>
      <c r="AN203" s="121">
        <v>84112058</v>
      </c>
      <c r="AO203" s="19"/>
      <c r="AP203" s="126">
        <f>(AN203/$C203)</f>
        <v>2708.7484864098933</v>
      </c>
      <c r="AQ203" s="19"/>
      <c r="AR203" s="126">
        <f>IF($AP$219&lt;&gt;0,(AP203/$AP$219)*100,0)</f>
        <v>81.546024270827971</v>
      </c>
      <c r="AS203" s="19"/>
      <c r="AT203" s="121">
        <v>5857294</v>
      </c>
      <c r="AU203" s="19"/>
      <c r="AV203" s="121">
        <v>2680635</v>
      </c>
      <c r="AW203" s="19"/>
      <c r="AX203" s="121"/>
      <c r="AY203" s="19"/>
      <c r="AZ203" s="121">
        <v>235429</v>
      </c>
      <c r="BA203" s="19"/>
      <c r="BB203" s="11">
        <v>83</v>
      </c>
    </row>
    <row r="204" spans="1:54" s="119" customFormat="1" ht="8.85" customHeight="1" x14ac:dyDescent="0.25">
      <c r="A204" s="11">
        <v>84</v>
      </c>
      <c r="B204" s="19"/>
      <c r="C204" s="121">
        <v>18242</v>
      </c>
      <c r="D204" s="20"/>
      <c r="E204" s="11" t="s">
        <v>211</v>
      </c>
      <c r="F204" s="19"/>
      <c r="G204" s="121">
        <f>'Exhibit B'!$BO204</f>
        <v>30777505</v>
      </c>
      <c r="H204" s="19"/>
      <c r="I204" s="126">
        <f>(G204/$C204)</f>
        <v>1687.1782151079926</v>
      </c>
      <c r="J204" s="19"/>
      <c r="K204" s="126">
        <f>IF($AE204&lt;&gt;0,(G204/$AE204)*100,0)</f>
        <v>49.066173346382143</v>
      </c>
      <c r="L204" s="19"/>
      <c r="M204" s="133">
        <v>27981109</v>
      </c>
      <c r="N204" s="19"/>
      <c r="O204" s="126">
        <f>(M204/$C204)</f>
        <v>1533.8838394912839</v>
      </c>
      <c r="P204" s="19"/>
      <c r="Q204" s="126">
        <f>IF($AE204&lt;&gt;0,(M204/$AE204)*100,0)</f>
        <v>44.608097525059733</v>
      </c>
      <c r="R204" s="19"/>
      <c r="S204" s="121">
        <v>3967910</v>
      </c>
      <c r="T204" s="19"/>
      <c r="U204" s="126">
        <f>(S204/$C204)</f>
        <v>217.51507510141431</v>
      </c>
      <c r="V204" s="19"/>
      <c r="W204" s="126">
        <f>IF($AE204&lt;&gt;0,(S204/$AE204)*100,0)</f>
        <v>6.3257291285581205</v>
      </c>
      <c r="X204" s="19"/>
      <c r="Y204" s="121">
        <v>0</v>
      </c>
      <c r="Z204" s="19"/>
      <c r="AA204" s="126">
        <f>(Y204/$C204)</f>
        <v>0</v>
      </c>
      <c r="AB204" s="19"/>
      <c r="AC204" s="126">
        <f>IF($AE204&lt;&gt;0,(Y204/$AE204)*100,0)</f>
        <v>0</v>
      </c>
      <c r="AD204" s="19"/>
      <c r="AE204" s="121">
        <f>(G204+M204+S204+Y204)</f>
        <v>62726524</v>
      </c>
      <c r="AF204" s="40"/>
      <c r="AG204" s="19"/>
      <c r="AH204" s="121">
        <v>422901</v>
      </c>
      <c r="AI204" s="19"/>
      <c r="AJ204" s="121">
        <v>0</v>
      </c>
      <c r="AK204" s="19"/>
      <c r="AL204" s="121">
        <f>(AE204+AH204+AJ204)</f>
        <v>63149425</v>
      </c>
      <c r="AM204" s="19"/>
      <c r="AN204" s="121">
        <v>56692365</v>
      </c>
      <c r="AO204" s="19"/>
      <c r="AP204" s="126">
        <f>(AN204/$C204)</f>
        <v>3107.7932792456968</v>
      </c>
      <c r="AQ204" s="19"/>
      <c r="AR204" s="126">
        <f>IF($AP$219&lt;&gt;0,(AP204/$AP$219)*100,0)</f>
        <v>93.559142699872055</v>
      </c>
      <c r="AS204" s="19"/>
      <c r="AT204" s="121">
        <v>1900708</v>
      </c>
      <c r="AU204" s="19"/>
      <c r="AV204" s="121">
        <v>2923301</v>
      </c>
      <c r="AW204" s="19"/>
      <c r="AX204" s="121"/>
      <c r="AY204" s="19"/>
      <c r="AZ204" s="121">
        <v>2955069</v>
      </c>
      <c r="BA204" s="19"/>
      <c r="BB204" s="11">
        <v>84</v>
      </c>
    </row>
    <row r="205" spans="1:54" s="119" customFormat="1" ht="8.85" customHeight="1" x14ac:dyDescent="0.25">
      <c r="A205" s="11">
        <v>85</v>
      </c>
      <c r="B205" s="19"/>
      <c r="C205" s="121">
        <v>129668</v>
      </c>
      <c r="D205" s="20" t="s">
        <v>89</v>
      </c>
      <c r="E205" s="11" t="s">
        <v>212</v>
      </c>
      <c r="F205" s="19"/>
      <c r="G205" s="121">
        <f>'Exhibit B'!$BO205</f>
        <v>243281311</v>
      </c>
      <c r="H205" s="19"/>
      <c r="I205" s="126">
        <f>(G205/$C205)</f>
        <v>1876.1861908874973</v>
      </c>
      <c r="J205" s="19"/>
      <c r="K205" s="126">
        <f>IF($AE205&lt;&gt;0,(G205/$AE205)*100,0)</f>
        <v>55.417018665610073</v>
      </c>
      <c r="L205" s="19"/>
      <c r="M205" s="133">
        <v>174459417</v>
      </c>
      <c r="N205" s="19"/>
      <c r="O205" s="126">
        <f>(M205/$C205)</f>
        <v>1345.4315405497116</v>
      </c>
      <c r="P205" s="19"/>
      <c r="Q205" s="126">
        <f>IF($AE205&lt;&gt;0,(M205/$AE205)*100,0)</f>
        <v>39.740088248210945</v>
      </c>
      <c r="R205" s="19"/>
      <c r="S205" s="121">
        <v>19680827</v>
      </c>
      <c r="T205" s="19"/>
      <c r="U205" s="126">
        <f>(S205/$C205)</f>
        <v>151.7785961069809</v>
      </c>
      <c r="V205" s="19"/>
      <c r="W205" s="126">
        <f>IF($AE205&lt;&gt;0,(S205/$AE205)*100,0)</f>
        <v>4.4830930609940793</v>
      </c>
      <c r="X205" s="19"/>
      <c r="Y205" s="121">
        <v>1579526</v>
      </c>
      <c r="Z205" s="19"/>
      <c r="AA205" s="126">
        <f>(Y205/$C205)</f>
        <v>12.181309189622729</v>
      </c>
      <c r="AB205" s="19"/>
      <c r="AC205" s="126">
        <f>IF($AE205&lt;&gt;0,(Y205/$AE205)*100,0)</f>
        <v>0.35980002518490384</v>
      </c>
      <c r="AD205" s="19"/>
      <c r="AE205" s="121">
        <f>(G205+M205+S205+Y205)</f>
        <v>439001081</v>
      </c>
      <c r="AF205" s="40"/>
      <c r="AG205" s="19"/>
      <c r="AH205" s="121">
        <v>0</v>
      </c>
      <c r="AI205" s="19"/>
      <c r="AJ205" s="121">
        <v>0</v>
      </c>
      <c r="AK205" s="19"/>
      <c r="AL205" s="121">
        <f>(AE205+AH205+AJ205)</f>
        <v>439001081</v>
      </c>
      <c r="AM205" s="19"/>
      <c r="AN205" s="121">
        <v>385922216</v>
      </c>
      <c r="AO205" s="19"/>
      <c r="AP205" s="126">
        <f>(AN205/$C205)</f>
        <v>2976.2332726655768</v>
      </c>
      <c r="AQ205" s="19"/>
      <c r="AR205" s="126">
        <f>IF($AP$219&lt;&gt;0,(AP205/$AP$219)*100,0)</f>
        <v>89.598569932235122</v>
      </c>
      <c r="AS205" s="19"/>
      <c r="AT205" s="121">
        <v>13167220</v>
      </c>
      <c r="AU205" s="19"/>
      <c r="AV205" s="121">
        <v>39634283</v>
      </c>
      <c r="AW205" s="19"/>
      <c r="AX205" s="121"/>
      <c r="AY205" s="19"/>
      <c r="AZ205" s="121">
        <v>137365</v>
      </c>
      <c r="BA205" s="19"/>
      <c r="BB205" s="11">
        <v>85</v>
      </c>
    </row>
    <row r="206" spans="1:54" s="119" customFormat="1" ht="8.85" customHeight="1" x14ac:dyDescent="0.25">
      <c r="A206" s="19"/>
      <c r="B206" s="19"/>
      <c r="C206" s="19"/>
      <c r="D206" s="20"/>
      <c r="E206" s="11"/>
      <c r="F206" s="19"/>
      <c r="G206" s="19"/>
      <c r="H206" s="19"/>
      <c r="I206" s="51"/>
      <c r="J206" s="19"/>
      <c r="K206" s="19"/>
      <c r="L206" s="19"/>
      <c r="M206" s="19"/>
      <c r="N206" s="19"/>
      <c r="O206" s="51"/>
      <c r="P206" s="19"/>
      <c r="Q206" s="19"/>
      <c r="R206" s="19"/>
      <c r="S206" s="19"/>
      <c r="T206" s="19"/>
      <c r="U206" s="51"/>
      <c r="V206" s="19"/>
      <c r="W206" s="19"/>
      <c r="X206" s="19"/>
      <c r="Y206" s="19"/>
      <c r="Z206" s="19"/>
      <c r="AA206" s="51"/>
      <c r="AB206" s="19"/>
      <c r="AC206" s="19"/>
      <c r="AD206" s="19"/>
      <c r="AE206" s="19"/>
      <c r="AF206" s="40"/>
      <c r="AG206" s="19"/>
      <c r="AH206" s="19"/>
      <c r="AI206" s="19"/>
      <c r="AJ206" s="19"/>
      <c r="AK206" s="19"/>
      <c r="AL206" s="19"/>
      <c r="AM206" s="19"/>
      <c r="AN206" s="19"/>
      <c r="AO206" s="19"/>
      <c r="AP206" s="51"/>
      <c r="AQ206" s="19"/>
      <c r="AR206" s="19"/>
      <c r="AS206" s="19"/>
      <c r="AT206" s="19"/>
      <c r="AU206" s="19"/>
      <c r="AV206" s="19"/>
      <c r="AW206" s="19"/>
      <c r="AX206" s="19"/>
      <c r="AY206" s="19"/>
      <c r="AZ206" s="19"/>
      <c r="BA206" s="19"/>
      <c r="BB206" s="19"/>
    </row>
    <row r="207" spans="1:54" s="119" customFormat="1" ht="8.85" customHeight="1" x14ac:dyDescent="0.25">
      <c r="A207" s="11">
        <v>86</v>
      </c>
      <c r="B207" s="19"/>
      <c r="C207" s="121">
        <v>141915</v>
      </c>
      <c r="D207" s="20" t="s">
        <v>89</v>
      </c>
      <c r="E207" s="11" t="s">
        <v>213</v>
      </c>
      <c r="F207" s="19"/>
      <c r="G207" s="121">
        <f>'Exhibit B'!$BO207</f>
        <v>286490477</v>
      </c>
      <c r="H207" s="19"/>
      <c r="I207" s="126">
        <f>(G207/$C207)</f>
        <v>2018.7469753021176</v>
      </c>
      <c r="J207" s="19"/>
      <c r="K207" s="126">
        <f>IF($AE207&lt;&gt;0,(G207/$AE207)*100,0)</f>
        <v>57.362113813500414</v>
      </c>
      <c r="L207" s="19"/>
      <c r="M207" s="133">
        <v>189838020</v>
      </c>
      <c r="N207" s="19"/>
      <c r="O207" s="126">
        <f>(M207/$C207)</f>
        <v>1337.6881936370362</v>
      </c>
      <c r="P207" s="19"/>
      <c r="Q207" s="126">
        <f>IF($AE207&lt;&gt;0,(M207/$AE207)*100,0)</f>
        <v>38.010024707975084</v>
      </c>
      <c r="R207" s="19"/>
      <c r="S207" s="121">
        <v>16745743</v>
      </c>
      <c r="T207" s="19"/>
      <c r="U207" s="126">
        <f>(S207/$C207)</f>
        <v>117.99840045097417</v>
      </c>
      <c r="V207" s="19"/>
      <c r="W207" s="126">
        <f>IF($AE207&lt;&gt;0,(S207/$AE207)*100,0)</f>
        <v>3.3528905599805605</v>
      </c>
      <c r="X207" s="19"/>
      <c r="Y207" s="121">
        <v>6367740</v>
      </c>
      <c r="Z207" s="19"/>
      <c r="AA207" s="126">
        <f>(Y207/$C207)</f>
        <v>44.870098298277135</v>
      </c>
      <c r="AB207" s="19"/>
      <c r="AC207" s="126">
        <f>IF($AE207&lt;&gt;0,(Y207/$AE207)*100,0)</f>
        <v>1.2749709185439317</v>
      </c>
      <c r="AD207" s="19"/>
      <c r="AE207" s="121">
        <f>(G207+M207+S207+Y207)</f>
        <v>499441980</v>
      </c>
      <c r="AF207" s="40"/>
      <c r="AG207" s="19"/>
      <c r="AH207" s="121">
        <v>0</v>
      </c>
      <c r="AI207" s="19"/>
      <c r="AJ207" s="121">
        <v>0</v>
      </c>
      <c r="AK207" s="19"/>
      <c r="AL207" s="121">
        <f>(AE207+AH207+AJ207)</f>
        <v>499441980</v>
      </c>
      <c r="AM207" s="19"/>
      <c r="AN207" s="121">
        <v>419043639</v>
      </c>
      <c r="AO207" s="19"/>
      <c r="AP207" s="126">
        <f>(AN207/$C207)</f>
        <v>2952.7790508402918</v>
      </c>
      <c r="AQ207" s="19"/>
      <c r="AR207" s="126">
        <f>IF($AP$219&lt;&gt;0,(AP207/$AP$219)*100,0)</f>
        <v>88.892487934658092</v>
      </c>
      <c r="AS207" s="19"/>
      <c r="AT207" s="121">
        <v>7553866</v>
      </c>
      <c r="AU207" s="19"/>
      <c r="AV207" s="121">
        <v>0</v>
      </c>
      <c r="AW207" s="19"/>
      <c r="AX207" s="121"/>
      <c r="AY207" s="19"/>
      <c r="AZ207" s="121">
        <v>0</v>
      </c>
      <c r="BA207" s="19"/>
      <c r="BB207" s="11">
        <v>86</v>
      </c>
    </row>
    <row r="208" spans="1:54" s="119" customFormat="1" ht="8.85" customHeight="1" x14ac:dyDescent="0.25">
      <c r="A208" s="11">
        <v>87</v>
      </c>
      <c r="B208" s="19"/>
      <c r="C208" s="121">
        <v>6743</v>
      </c>
      <c r="D208" s="20"/>
      <c r="E208" s="11" t="s">
        <v>214</v>
      </c>
      <c r="F208" s="19"/>
      <c r="G208" s="121">
        <f>'Exhibit B'!$BO208</f>
        <v>23690945</v>
      </c>
      <c r="H208" s="19"/>
      <c r="I208" s="126">
        <f>(G208/$C208)</f>
        <v>3513.4131692125166</v>
      </c>
      <c r="J208" s="19"/>
      <c r="K208" s="126">
        <f>IF($AE208&lt;&gt;0,(G208/$AE208)*100,0)</f>
        <v>74.955734693353889</v>
      </c>
      <c r="L208" s="19"/>
      <c r="M208" s="133">
        <v>5622556</v>
      </c>
      <c r="N208" s="19"/>
      <c r="O208" s="126">
        <f>(M208/$C208)</f>
        <v>833.83597805131251</v>
      </c>
      <c r="P208" s="19"/>
      <c r="Q208" s="126">
        <f>IF($AE208&lt;&gt;0,(M208/$AE208)*100,0)</f>
        <v>17.789193965649115</v>
      </c>
      <c r="R208" s="19"/>
      <c r="S208" s="121">
        <v>2207154</v>
      </c>
      <c r="T208" s="19"/>
      <c r="U208" s="126">
        <f>(S208/$C208)</f>
        <v>327.32522616046271</v>
      </c>
      <c r="V208" s="19"/>
      <c r="W208" s="126">
        <f>IF($AE208&lt;&gt;0,(S208/$AE208)*100,0)</f>
        <v>6.9832102371338429</v>
      </c>
      <c r="X208" s="19"/>
      <c r="Y208" s="121">
        <v>85926</v>
      </c>
      <c r="Z208" s="19"/>
      <c r="AA208" s="126">
        <f>(Y208/$C208)</f>
        <v>12.742992733204805</v>
      </c>
      <c r="AB208" s="19"/>
      <c r="AC208" s="126">
        <f>IF($AE208&lt;&gt;0,(Y208/$AE208)*100,0)</f>
        <v>0.27186110386314799</v>
      </c>
      <c r="AD208" s="19"/>
      <c r="AE208" s="121">
        <f>(G208+M208+S208+Y208)</f>
        <v>31606581</v>
      </c>
      <c r="AF208" s="40"/>
      <c r="AG208" s="19"/>
      <c r="AH208" s="121">
        <v>0</v>
      </c>
      <c r="AI208" s="19"/>
      <c r="AJ208" s="121">
        <v>0</v>
      </c>
      <c r="AK208" s="19"/>
      <c r="AL208" s="121">
        <f>(AE208+AH208+AJ208)</f>
        <v>31606581</v>
      </c>
      <c r="AM208" s="19"/>
      <c r="AN208" s="121">
        <v>27308298</v>
      </c>
      <c r="AO208" s="19"/>
      <c r="AP208" s="126">
        <f>(AN208/$C208)</f>
        <v>4049.8736467447725</v>
      </c>
      <c r="AQ208" s="19"/>
      <c r="AR208" s="126">
        <f>IF($AP$219&lt;&gt;0,(AP208/$AP$219)*100,0)</f>
        <v>121.92017691865598</v>
      </c>
      <c r="AS208" s="19"/>
      <c r="AT208" s="121">
        <v>0</v>
      </c>
      <c r="AU208" s="19"/>
      <c r="AV208" s="121">
        <v>0</v>
      </c>
      <c r="AW208" s="19"/>
      <c r="AX208" s="121"/>
      <c r="AY208" s="19"/>
      <c r="AZ208" s="121">
        <v>794682</v>
      </c>
      <c r="BA208" s="19"/>
      <c r="BB208" s="11">
        <v>87</v>
      </c>
    </row>
    <row r="209" spans="1:54" s="119" customFormat="1" ht="8.85" customHeight="1" x14ac:dyDescent="0.25">
      <c r="A209" s="11">
        <v>88</v>
      </c>
      <c r="B209" s="19"/>
      <c r="C209" s="121">
        <v>11745</v>
      </c>
      <c r="D209" s="20"/>
      <c r="E209" s="11" t="s">
        <v>215</v>
      </c>
      <c r="F209" s="19"/>
      <c r="G209" s="121">
        <f>'Exhibit B'!$BO209</f>
        <v>18426863</v>
      </c>
      <c r="H209" s="19"/>
      <c r="I209" s="126">
        <f>(G209/$C209)</f>
        <v>1568.9112813963388</v>
      </c>
      <c r="J209" s="19"/>
      <c r="K209" s="126">
        <f>IF($AE209&lt;&gt;0,(G209/$AE209)*100,0)</f>
        <v>52.499534318517249</v>
      </c>
      <c r="L209" s="19"/>
      <c r="M209" s="133">
        <v>13451805</v>
      </c>
      <c r="N209" s="19"/>
      <c r="O209" s="126">
        <f>(M209/$C209)</f>
        <v>1145.3218390804598</v>
      </c>
      <c r="P209" s="19"/>
      <c r="Q209" s="126">
        <f>IF($AE209&lt;&gt;0,(M209/$AE209)*100,0)</f>
        <v>38.325215650840946</v>
      </c>
      <c r="R209" s="19"/>
      <c r="S209" s="121">
        <v>3128926</v>
      </c>
      <c r="T209" s="19"/>
      <c r="U209" s="126">
        <f>(S209/$C209)</f>
        <v>266.40493827160492</v>
      </c>
      <c r="V209" s="19"/>
      <c r="W209" s="126">
        <f>IF($AE209&lt;&gt;0,(S209/$AE209)*100,0)</f>
        <v>8.9145481744288695</v>
      </c>
      <c r="X209" s="19"/>
      <c r="Y209" s="121">
        <v>91504</v>
      </c>
      <c r="Z209" s="19"/>
      <c r="AA209" s="126">
        <f>(Y209/$C209)</f>
        <v>7.7908897403150279</v>
      </c>
      <c r="AB209" s="19"/>
      <c r="AC209" s="126">
        <f>IF($AE209&lt;&gt;0,(Y209/$AE209)*100,0)</f>
        <v>0.26070185621294317</v>
      </c>
      <c r="AD209" s="19"/>
      <c r="AE209" s="121">
        <f>(G209+M209+S209+Y209)</f>
        <v>35099098</v>
      </c>
      <c r="AF209" s="40"/>
      <c r="AG209" s="19"/>
      <c r="AH209" s="121">
        <v>0</v>
      </c>
      <c r="AI209" s="19"/>
      <c r="AJ209" s="121">
        <v>0</v>
      </c>
      <c r="AK209" s="19"/>
      <c r="AL209" s="121">
        <f>(AE209+AH209+AJ209)</f>
        <v>35099098</v>
      </c>
      <c r="AM209" s="19"/>
      <c r="AN209" s="121">
        <v>32018892</v>
      </c>
      <c r="AO209" s="19"/>
      <c r="AP209" s="126">
        <f>(AN209/$C209)</f>
        <v>2726.172158365262</v>
      </c>
      <c r="AQ209" s="19"/>
      <c r="AR209" s="126">
        <f>IF($AP$219&lt;&gt;0,(AP209/$AP$219)*100,0)</f>
        <v>82.070558454524942</v>
      </c>
      <c r="AS209" s="19"/>
      <c r="AT209" s="121">
        <v>0</v>
      </c>
      <c r="AU209" s="19"/>
      <c r="AV209" s="121">
        <v>0</v>
      </c>
      <c r="AW209" s="19"/>
      <c r="AX209" s="121"/>
      <c r="AY209" s="19"/>
      <c r="AZ209" s="121">
        <v>0</v>
      </c>
      <c r="BA209" s="19"/>
      <c r="BB209" s="11">
        <v>88</v>
      </c>
    </row>
    <row r="210" spans="1:54" s="119" customFormat="1" ht="8.85" customHeight="1" x14ac:dyDescent="0.25">
      <c r="A210" s="11">
        <v>89</v>
      </c>
      <c r="B210" s="19"/>
      <c r="C210" s="121">
        <v>43369</v>
      </c>
      <c r="D210" s="20" t="s">
        <v>89</v>
      </c>
      <c r="E210" s="11" t="s">
        <v>216</v>
      </c>
      <c r="F210" s="19"/>
      <c r="G210" s="121">
        <f>'Exhibit B'!$BO210</f>
        <v>45961761</v>
      </c>
      <c r="H210" s="19"/>
      <c r="I210" s="126">
        <f>(G210/$C210)</f>
        <v>1059.7837395374577</v>
      </c>
      <c r="J210" s="19"/>
      <c r="K210" s="126">
        <f>IF($AE210&lt;&gt;0,(G210/$AE210)*100,0)</f>
        <v>39.69486853107253</v>
      </c>
      <c r="L210" s="19"/>
      <c r="M210" s="133">
        <v>57911946</v>
      </c>
      <c r="N210" s="19"/>
      <c r="O210" s="126">
        <f>(M210/$C210)</f>
        <v>1335.330443404275</v>
      </c>
      <c r="P210" s="19"/>
      <c r="Q210" s="126">
        <f>IF($AE210&lt;&gt;0,(M210/$AE210)*100,0)</f>
        <v>50.015644153594806</v>
      </c>
      <c r="R210" s="19"/>
      <c r="S210" s="121">
        <v>11894461</v>
      </c>
      <c r="T210" s="19"/>
      <c r="U210" s="126">
        <f>(S210/$C210)</f>
        <v>274.26182296110125</v>
      </c>
      <c r="V210" s="19"/>
      <c r="W210" s="126">
        <f>IF($AE210&lt;&gt;0,(S210/$AE210)*100,0)</f>
        <v>10.272649597628984</v>
      </c>
      <c r="X210" s="19"/>
      <c r="Y210" s="121">
        <v>19496</v>
      </c>
      <c r="Z210" s="19"/>
      <c r="AA210" s="126">
        <f>(Y210/$C210)</f>
        <v>0.44953768821047291</v>
      </c>
      <c r="AB210" s="19"/>
      <c r="AC210" s="126">
        <f>IF($AE210&lt;&gt;0,(Y210/$AE210)*100,0)</f>
        <v>1.6837717703675238E-2</v>
      </c>
      <c r="AD210" s="19"/>
      <c r="AE210" s="121">
        <f>(G210+M210+S210+Y210)</f>
        <v>115787664</v>
      </c>
      <c r="AF210" s="40"/>
      <c r="AG210" s="19"/>
      <c r="AH210" s="121">
        <v>322427</v>
      </c>
      <c r="AI210" s="19"/>
      <c r="AJ210" s="121">
        <v>0</v>
      </c>
      <c r="AK210" s="19"/>
      <c r="AL210" s="121">
        <f>(AE210+AH210+AJ210)</f>
        <v>116110091</v>
      </c>
      <c r="AM210" s="19"/>
      <c r="AN210" s="121">
        <v>111538356</v>
      </c>
      <c r="AO210" s="19"/>
      <c r="AP210" s="126">
        <f>(AN210/$C210)</f>
        <v>2571.8452350757452</v>
      </c>
      <c r="AQ210" s="19"/>
      <c r="AR210" s="126">
        <f>IF($AP$219&lt;&gt;0,(AP210/$AP$219)*100,0)</f>
        <v>77.42459479442573</v>
      </c>
      <c r="AS210" s="19"/>
      <c r="AT210" s="121">
        <v>1018537</v>
      </c>
      <c r="AU210" s="19"/>
      <c r="AV210" s="121">
        <v>2909109</v>
      </c>
      <c r="AW210" s="19"/>
      <c r="AX210" s="121"/>
      <c r="AY210" s="19"/>
      <c r="AZ210" s="121">
        <v>0</v>
      </c>
      <c r="BA210" s="19"/>
      <c r="BB210" s="11">
        <v>89</v>
      </c>
    </row>
    <row r="211" spans="1:54" s="119" customFormat="1" ht="8.85" customHeight="1" x14ac:dyDescent="0.25">
      <c r="A211" s="11">
        <v>90</v>
      </c>
      <c r="B211" s="19"/>
      <c r="C211" s="121">
        <v>39181</v>
      </c>
      <c r="D211" s="20" t="s">
        <v>89</v>
      </c>
      <c r="E211" s="11" t="s">
        <v>217</v>
      </c>
      <c r="F211" s="19"/>
      <c r="G211" s="121">
        <f>'Exhibit B'!$BO211</f>
        <v>64766762</v>
      </c>
      <c r="H211" s="19"/>
      <c r="I211" s="126">
        <f>(G211/$C211)</f>
        <v>1653.0145223450143</v>
      </c>
      <c r="J211" s="19"/>
      <c r="K211" s="126">
        <f>IF($AE211&lt;&gt;0,(G211/$AE211)*100,0)</f>
        <v>55.749433801205541</v>
      </c>
      <c r="L211" s="19"/>
      <c r="M211" s="133">
        <v>44373738</v>
      </c>
      <c r="N211" s="19"/>
      <c r="O211" s="126">
        <f>(M211/$C211)</f>
        <v>1132.5320435925576</v>
      </c>
      <c r="P211" s="19"/>
      <c r="Q211" s="126">
        <f>IF($AE211&lt;&gt;0,(M211/$AE211)*100,0)</f>
        <v>38.195683908715992</v>
      </c>
      <c r="R211" s="19"/>
      <c r="S211" s="121">
        <v>6845853</v>
      </c>
      <c r="T211" s="19"/>
      <c r="U211" s="126">
        <f>(S211/$C211)</f>
        <v>174.72379469640899</v>
      </c>
      <c r="V211" s="19"/>
      <c r="W211" s="126">
        <f>IF($AE211&lt;&gt;0,(S211/$AE211)*100,0)</f>
        <v>5.8927205382953121</v>
      </c>
      <c r="X211" s="19"/>
      <c r="Y211" s="133">
        <v>188391</v>
      </c>
      <c r="Z211" s="19"/>
      <c r="AA211" s="126">
        <f>(Y211/$C211)</f>
        <v>4.8082233735739264</v>
      </c>
      <c r="AB211" s="19"/>
      <c r="AC211" s="126">
        <f>IF($AE211&lt;&gt;0,(Y211/$AE211)*100,0)</f>
        <v>0.16216175178315864</v>
      </c>
      <c r="AD211" s="19"/>
      <c r="AE211" s="121">
        <f>(G211+M211+S211+Y211)</f>
        <v>116174744</v>
      </c>
      <c r="AF211" s="40"/>
      <c r="AG211" s="19"/>
      <c r="AH211" s="121">
        <v>0</v>
      </c>
      <c r="AI211" s="19"/>
      <c r="AJ211" s="121">
        <v>0</v>
      </c>
      <c r="AK211" s="19"/>
      <c r="AL211" s="121">
        <f>(AE211+AH211+AJ211)</f>
        <v>116174744</v>
      </c>
      <c r="AM211" s="19"/>
      <c r="AN211" s="121">
        <v>99374173</v>
      </c>
      <c r="AO211" s="19"/>
      <c r="AP211" s="126">
        <f>(AN211/$C211)</f>
        <v>2536.2847553661213</v>
      </c>
      <c r="AQ211" s="19"/>
      <c r="AR211" s="126">
        <f>IF($AP$219&lt;&gt;0,(AP211/$AP$219)*100,0)</f>
        <v>76.354057697300618</v>
      </c>
      <c r="AS211" s="19"/>
      <c r="AT211" s="121">
        <v>0</v>
      </c>
      <c r="AU211" s="19"/>
      <c r="AV211" s="121">
        <v>0</v>
      </c>
      <c r="AW211" s="19"/>
      <c r="AX211" s="121"/>
      <c r="AY211" s="19"/>
      <c r="AZ211" s="121">
        <v>0</v>
      </c>
      <c r="BA211" s="19"/>
      <c r="BB211" s="11">
        <v>90</v>
      </c>
    </row>
    <row r="212" spans="1:54" s="119" customFormat="1" ht="8.85" customHeight="1" x14ac:dyDescent="0.25">
      <c r="A212" s="19"/>
      <c r="B212" s="19"/>
      <c r="C212" s="127"/>
      <c r="D212" s="20"/>
      <c r="E212" s="11"/>
      <c r="F212" s="19"/>
      <c r="G212" s="40"/>
      <c r="H212" s="19"/>
      <c r="I212" s="52"/>
      <c r="J212" s="19"/>
      <c r="K212" s="52"/>
      <c r="L212" s="19"/>
      <c r="M212" s="40"/>
      <c r="N212" s="19"/>
      <c r="O212" s="52"/>
      <c r="P212" s="19"/>
      <c r="Q212" s="52"/>
      <c r="R212" s="19"/>
      <c r="S212" s="40"/>
      <c r="T212" s="19"/>
      <c r="U212" s="52"/>
      <c r="V212" s="19"/>
      <c r="W212" s="52"/>
      <c r="X212" s="19"/>
      <c r="Y212" s="40"/>
      <c r="Z212" s="19"/>
      <c r="AA212" s="52"/>
      <c r="AB212" s="19"/>
      <c r="AC212" s="52"/>
      <c r="AD212" s="19"/>
      <c r="AE212" s="40"/>
      <c r="AF212" s="40"/>
      <c r="AG212" s="19"/>
      <c r="AH212" s="40"/>
      <c r="AI212" s="19"/>
      <c r="AJ212" s="40"/>
      <c r="AK212" s="19"/>
      <c r="AL212" s="40"/>
      <c r="AM212" s="19"/>
      <c r="AN212" s="40"/>
      <c r="AO212" s="19"/>
      <c r="AP212" s="52"/>
      <c r="AQ212" s="19"/>
      <c r="AR212" s="52"/>
      <c r="AS212" s="19"/>
      <c r="AT212" s="19"/>
      <c r="AU212" s="19"/>
      <c r="AV212" s="19"/>
      <c r="AW212" s="19"/>
      <c r="AX212" s="19"/>
      <c r="AY212" s="19"/>
      <c r="AZ212" s="19"/>
      <c r="BA212" s="19"/>
      <c r="BB212" s="19"/>
    </row>
    <row r="213" spans="1:54" s="119" customFormat="1" ht="8.85" customHeight="1" x14ac:dyDescent="0.25">
      <c r="A213" s="11">
        <v>91</v>
      </c>
      <c r="B213" s="19"/>
      <c r="C213" s="121">
        <v>53410</v>
      </c>
      <c r="D213" s="20" t="s">
        <v>89</v>
      </c>
      <c r="E213" s="11" t="s">
        <v>218</v>
      </c>
      <c r="F213" s="19"/>
      <c r="G213" s="121">
        <f>'Exhibit B'!$BO213</f>
        <v>68621755</v>
      </c>
      <c r="H213" s="19"/>
      <c r="I213" s="126">
        <f>(G213/$C213)</f>
        <v>1284.8109904512264</v>
      </c>
      <c r="J213" s="19"/>
      <c r="K213" s="126">
        <f>IF($AE213&lt;&gt;0,(G213/$AE213)*100,0)</f>
        <v>49.540431480780349</v>
      </c>
      <c r="L213" s="19"/>
      <c r="M213" s="133">
        <v>59426530</v>
      </c>
      <c r="N213" s="19"/>
      <c r="O213" s="126">
        <f>(M213/$C213)</f>
        <v>1112.6480059913874</v>
      </c>
      <c r="P213" s="19"/>
      <c r="Q213" s="126">
        <f>IF($AE213&lt;&gt;0,(M213/$AE213)*100,0)</f>
        <v>42.902078759214739</v>
      </c>
      <c r="R213" s="19"/>
      <c r="S213" s="121">
        <v>10423136</v>
      </c>
      <c r="T213" s="19"/>
      <c r="U213" s="126">
        <f>(S213/$C213)</f>
        <v>195.15326717843101</v>
      </c>
      <c r="V213" s="19"/>
      <c r="W213" s="126">
        <f>IF($AE213&lt;&gt;0,(S213/$AE213)*100,0)</f>
        <v>7.5248243770922931</v>
      </c>
      <c r="X213" s="19"/>
      <c r="Y213" s="121">
        <v>45247</v>
      </c>
      <c r="Z213" s="19"/>
      <c r="AA213" s="126">
        <f>(Y213/$C213)</f>
        <v>0.84716345253697811</v>
      </c>
      <c r="AB213" s="19"/>
      <c r="AC213" s="126">
        <f>IF($AE213&lt;&gt;0,(Y213/$AE213)*100,0)</f>
        <v>3.2665382912618141E-2</v>
      </c>
      <c r="AD213" s="19"/>
      <c r="AE213" s="121">
        <f>(G213+M213+S213+Y213)</f>
        <v>138516668</v>
      </c>
      <c r="AF213" s="40"/>
      <c r="AG213" s="19"/>
      <c r="AH213" s="121">
        <v>0</v>
      </c>
      <c r="AI213" s="19"/>
      <c r="AJ213" s="121">
        <v>0</v>
      </c>
      <c r="AK213" s="19"/>
      <c r="AL213" s="121">
        <f>(AE213+AH213+AJ213)</f>
        <v>138516668</v>
      </c>
      <c r="AM213" s="19"/>
      <c r="AN213" s="121">
        <v>135192290</v>
      </c>
      <c r="AO213" s="19"/>
      <c r="AP213" s="126">
        <f>(AN213/$C213)</f>
        <v>2531.2168133308369</v>
      </c>
      <c r="AQ213" s="19"/>
      <c r="AR213" s="126">
        <f>IF($AP$219&lt;&gt;0,(AP213/$AP$219)*100,0)</f>
        <v>76.201488890604139</v>
      </c>
      <c r="AS213" s="19"/>
      <c r="AT213" s="121">
        <v>39632</v>
      </c>
      <c r="AU213" s="19"/>
      <c r="AV213" s="121">
        <v>3079559</v>
      </c>
      <c r="AW213" s="19"/>
      <c r="AX213" s="121"/>
      <c r="AY213" s="19"/>
      <c r="AZ213" s="121">
        <v>0</v>
      </c>
      <c r="BA213" s="19"/>
      <c r="BB213" s="11">
        <v>91</v>
      </c>
    </row>
    <row r="214" spans="1:54" s="119" customFormat="1" ht="8.85" customHeight="1" x14ac:dyDescent="0.25">
      <c r="A214" s="11">
        <v>92</v>
      </c>
      <c r="B214" s="19"/>
      <c r="C214" s="121">
        <v>17695</v>
      </c>
      <c r="D214" s="20" t="s">
        <v>89</v>
      </c>
      <c r="E214" s="11" t="s">
        <v>219</v>
      </c>
      <c r="F214" s="19"/>
      <c r="G214" s="121">
        <f>'Exhibit B'!$BO214</f>
        <v>24760516</v>
      </c>
      <c r="H214" s="19"/>
      <c r="I214" s="126">
        <f>(G214/$C214)</f>
        <v>1399.2944899689178</v>
      </c>
      <c r="J214" s="19"/>
      <c r="K214" s="126">
        <f>IF($AE214&lt;&gt;0,(G214/$AE214)*100,0)</f>
        <v>51.334217123166447</v>
      </c>
      <c r="L214" s="19"/>
      <c r="M214" s="133">
        <v>19648953</v>
      </c>
      <c r="N214" s="19"/>
      <c r="O214" s="126">
        <f>(M214/$C214)</f>
        <v>1110.4240180842046</v>
      </c>
      <c r="P214" s="19"/>
      <c r="Q214" s="126">
        <f>IF($AE214&lt;&gt;0,(M214/$AE214)*100,0)</f>
        <v>40.736777034246487</v>
      </c>
      <c r="R214" s="19"/>
      <c r="S214" s="121">
        <v>3814780</v>
      </c>
      <c r="T214" s="19"/>
      <c r="U214" s="126">
        <f>(S214/$C214)</f>
        <v>215.58519355750212</v>
      </c>
      <c r="V214" s="19"/>
      <c r="W214" s="126">
        <f>IF($AE214&lt;&gt;0,(S214/$AE214)*100,0)</f>
        <v>7.9089121081771037</v>
      </c>
      <c r="X214" s="19"/>
      <c r="Y214" s="121">
        <v>9692</v>
      </c>
      <c r="Z214" s="19"/>
      <c r="AA214" s="126">
        <f>(Y214/$C214)</f>
        <v>0.5477253461429783</v>
      </c>
      <c r="AB214" s="19"/>
      <c r="AC214" s="126">
        <f>IF($AE214&lt;&gt;0,(Y214/$AE214)*100,0)</f>
        <v>2.0093734409966625E-2</v>
      </c>
      <c r="AD214" s="19"/>
      <c r="AE214" s="121">
        <f>(G214+M214+S214+Y214)</f>
        <v>48233941</v>
      </c>
      <c r="AF214" s="40"/>
      <c r="AG214" s="19"/>
      <c r="AH214" s="121">
        <v>0</v>
      </c>
      <c r="AI214" s="19"/>
      <c r="AJ214" s="121">
        <v>78591</v>
      </c>
      <c r="AK214" s="19"/>
      <c r="AL214" s="121">
        <f>(AE214+AH214+AJ214)</f>
        <v>48312532</v>
      </c>
      <c r="AM214" s="19"/>
      <c r="AN214" s="121">
        <v>44286862</v>
      </c>
      <c r="AO214" s="19"/>
      <c r="AP214" s="126">
        <f>(AN214/$C214)</f>
        <v>2502.7896015823681</v>
      </c>
      <c r="AQ214" s="19"/>
      <c r="AR214" s="126">
        <f>IF($AP$219&lt;&gt;0,(AP214/$AP$219)*100,0)</f>
        <v>75.345696589907746</v>
      </c>
      <c r="AS214" s="19"/>
      <c r="AT214" s="121">
        <v>2896538</v>
      </c>
      <c r="AU214" s="19"/>
      <c r="AV214" s="121">
        <v>1397975</v>
      </c>
      <c r="AW214" s="19"/>
      <c r="AX214" s="121"/>
      <c r="AY214" s="19"/>
      <c r="AZ214" s="121">
        <v>0</v>
      </c>
      <c r="BA214" s="19"/>
      <c r="BB214" s="11">
        <v>92</v>
      </c>
    </row>
    <row r="215" spans="1:54" s="119" customFormat="1" ht="8.85" customHeight="1" x14ac:dyDescent="0.25">
      <c r="A215" s="11">
        <v>93</v>
      </c>
      <c r="B215" s="19"/>
      <c r="C215" s="121">
        <v>39501</v>
      </c>
      <c r="D215" s="20" t="s">
        <v>89</v>
      </c>
      <c r="E215" s="11" t="s">
        <v>220</v>
      </c>
      <c r="F215" s="19"/>
      <c r="G215" s="121">
        <f>'Exhibit B'!$BO215</f>
        <v>36956994</v>
      </c>
      <c r="H215" s="19"/>
      <c r="I215" s="126">
        <f>(G215/$C215)</f>
        <v>935.59641528062582</v>
      </c>
      <c r="J215" s="19"/>
      <c r="K215" s="126">
        <f>IF($AE215&lt;&gt;0,(G215/$AE215)*100,0)</f>
        <v>35.331950743598725</v>
      </c>
      <c r="L215" s="19"/>
      <c r="M215" s="133">
        <v>55211171</v>
      </c>
      <c r="N215" s="19"/>
      <c r="O215" s="126">
        <f>(M215/$C215)</f>
        <v>1397.7157793473582</v>
      </c>
      <c r="P215" s="19"/>
      <c r="Q215" s="126">
        <f>IF($AE215&lt;&gt;0,(M215/$AE215)*100,0)</f>
        <v>52.783469734264813</v>
      </c>
      <c r="R215" s="19"/>
      <c r="S215" s="121">
        <v>11363713</v>
      </c>
      <c r="T215" s="19"/>
      <c r="U215" s="126">
        <f>(S215/$C215)</f>
        <v>287.68165362902204</v>
      </c>
      <c r="V215" s="19"/>
      <c r="W215" s="126">
        <f>IF($AE215&lt;&gt;0,(S215/$AE215)*100,0)</f>
        <v>10.864036939270346</v>
      </c>
      <c r="X215" s="19"/>
      <c r="Y215" s="121">
        <v>1067481</v>
      </c>
      <c r="Z215" s="19"/>
      <c r="AA215" s="126">
        <f>(Y215/$C215)</f>
        <v>27.024151287309181</v>
      </c>
      <c r="AB215" s="19"/>
      <c r="AC215" s="126">
        <f>IF($AE215&lt;&gt;0,(Y215/$AE215)*100,0)</f>
        <v>1.020542582866115</v>
      </c>
      <c r="AD215" s="19"/>
      <c r="AE215" s="121">
        <f>(G215+M215+S215+Y215)</f>
        <v>104599359</v>
      </c>
      <c r="AF215" s="40"/>
      <c r="AG215" s="19"/>
      <c r="AH215" s="121">
        <v>0</v>
      </c>
      <c r="AI215" s="19"/>
      <c r="AJ215" s="121">
        <v>31058</v>
      </c>
      <c r="AK215" s="19"/>
      <c r="AL215" s="121">
        <f>(AE215+AH215+AJ215)</f>
        <v>104630417</v>
      </c>
      <c r="AM215" s="19"/>
      <c r="AN215" s="121">
        <v>99141446</v>
      </c>
      <c r="AO215" s="19"/>
      <c r="AP215" s="126">
        <f>(AN215/$C215)</f>
        <v>2509.8464848991166</v>
      </c>
      <c r="AQ215" s="19"/>
      <c r="AR215" s="126">
        <f>IF($AP$219&lt;&gt;0,(AP215/$AP$219)*100,0)</f>
        <v>75.558141850555288</v>
      </c>
      <c r="AS215" s="19"/>
      <c r="AT215" s="121">
        <v>0</v>
      </c>
      <c r="AU215" s="19"/>
      <c r="AV215" s="121">
        <v>2843402</v>
      </c>
      <c r="AW215" s="19"/>
      <c r="AX215" s="121"/>
      <c r="AY215" s="19"/>
      <c r="AZ215" s="121">
        <v>575000</v>
      </c>
      <c r="BA215" s="19"/>
      <c r="BB215" s="11">
        <v>93</v>
      </c>
    </row>
    <row r="216" spans="1:54" s="119" customFormat="1" ht="8.85" customHeight="1" x14ac:dyDescent="0.25">
      <c r="A216" s="11">
        <v>94</v>
      </c>
      <c r="B216" s="19"/>
      <c r="C216" s="121">
        <v>28462</v>
      </c>
      <c r="D216" s="20" t="s">
        <v>89</v>
      </c>
      <c r="E216" s="11" t="s">
        <v>221</v>
      </c>
      <c r="F216" s="19"/>
      <c r="G216" s="121">
        <f>'Exhibit B'!$BO216</f>
        <v>39989507</v>
      </c>
      <c r="H216" s="19"/>
      <c r="I216" s="126">
        <f>(G216/$C216)</f>
        <v>1405.013948422458</v>
      </c>
      <c r="J216" s="19"/>
      <c r="K216" s="126">
        <f>IF($AE216&lt;&gt;0,(G216/$AE216)*100,0)</f>
        <v>46.870791656610244</v>
      </c>
      <c r="L216" s="19"/>
      <c r="M216" s="133">
        <v>38866672</v>
      </c>
      <c r="N216" s="19"/>
      <c r="O216" s="126">
        <f>(M216/$C216)</f>
        <v>1365.5636286979129</v>
      </c>
      <c r="P216" s="19"/>
      <c r="Q216" s="126">
        <f>IF($AE216&lt;&gt;0,(M216/$AE216)*100,0)</f>
        <v>45.554742290216453</v>
      </c>
      <c r="R216" s="19"/>
      <c r="S216" s="121">
        <v>6363898</v>
      </c>
      <c r="T216" s="19"/>
      <c r="U216" s="126">
        <f>(S216/$C216)</f>
        <v>223.5927903871829</v>
      </c>
      <c r="V216" s="19"/>
      <c r="W216" s="126">
        <f>IF($AE216&lt;&gt;0,(S216/$AE216)*100,0)</f>
        <v>7.4589801090050605</v>
      </c>
      <c r="X216" s="19"/>
      <c r="Y216" s="121">
        <v>98531</v>
      </c>
      <c r="Z216" s="19"/>
      <c r="AA216" s="126">
        <f>(Y216/$C216)</f>
        <v>3.4618438619914271</v>
      </c>
      <c r="AB216" s="19"/>
      <c r="AC216" s="126">
        <f>IF($AE216&lt;&gt;0,(Y216/$AE216)*100,0)</f>
        <v>0.11548594416824054</v>
      </c>
      <c r="AD216" s="19"/>
      <c r="AE216" s="121">
        <f>(G216+M216+S216+Y216)</f>
        <v>85318608</v>
      </c>
      <c r="AF216" s="40"/>
      <c r="AG216" s="19"/>
      <c r="AH216" s="121">
        <v>2131</v>
      </c>
      <c r="AI216" s="19"/>
      <c r="AJ216" s="121">
        <v>689211</v>
      </c>
      <c r="AK216" s="19"/>
      <c r="AL216" s="121">
        <f>(AE216+AH216+AJ216)</f>
        <v>86009950</v>
      </c>
      <c r="AM216" s="19"/>
      <c r="AN216" s="121">
        <v>77026158</v>
      </c>
      <c r="AO216" s="19"/>
      <c r="AP216" s="126">
        <f>(AN216/$C216)</f>
        <v>2706.280584639168</v>
      </c>
      <c r="AQ216" s="19"/>
      <c r="AR216" s="126">
        <f>IF($AP$219&lt;&gt;0,(AP216/$AP$219)*100,0)</f>
        <v>81.471728861452291</v>
      </c>
      <c r="AS216" s="19"/>
      <c r="AT216" s="121">
        <v>1691281</v>
      </c>
      <c r="AU216" s="19"/>
      <c r="AV216" s="121">
        <v>3792409</v>
      </c>
      <c r="AW216" s="19"/>
      <c r="AX216" s="121"/>
      <c r="AY216" s="19"/>
      <c r="AZ216" s="121">
        <v>1275618</v>
      </c>
      <c r="BA216" s="19"/>
      <c r="BB216" s="11">
        <v>94</v>
      </c>
    </row>
    <row r="217" spans="1:54" s="119" customFormat="1" ht="8.85" customHeight="1" x14ac:dyDescent="0.25">
      <c r="A217" s="59">
        <v>95</v>
      </c>
      <c r="B217" s="19"/>
      <c r="C217" s="128">
        <v>68585</v>
      </c>
      <c r="D217" s="20"/>
      <c r="E217" s="11" t="s">
        <v>222</v>
      </c>
      <c r="F217" s="19"/>
      <c r="G217" s="128">
        <f>'Exhibit B'!$BO217</f>
        <v>137953057</v>
      </c>
      <c r="H217" s="19"/>
      <c r="I217" s="126">
        <f>(G217/$C217)</f>
        <v>2011.4173215717722</v>
      </c>
      <c r="J217" s="19"/>
      <c r="K217" s="126">
        <f>IF($AE217&lt;&gt;0,(G217/$AE217)*100,0)</f>
        <v>56.835865809782362</v>
      </c>
      <c r="L217" s="19"/>
      <c r="M217" s="128">
        <v>83769712</v>
      </c>
      <c r="N217" s="19"/>
      <c r="O217" s="126">
        <f>(M217/$C217)</f>
        <v>1221.3998979368666</v>
      </c>
      <c r="P217" s="19"/>
      <c r="Q217" s="126">
        <f>IF($AE217&lt;&gt;0,(M217/$AE217)*100,0)</f>
        <v>34.512639398459392</v>
      </c>
      <c r="R217" s="19"/>
      <c r="S217" s="128">
        <v>9294967</v>
      </c>
      <c r="T217" s="19"/>
      <c r="U217" s="126">
        <f>(S217/$C217)</f>
        <v>135.52477947072975</v>
      </c>
      <c r="V217" s="19"/>
      <c r="W217" s="126">
        <f>IF($AE217&lt;&gt;0,(S217/$AE217)*100,0)</f>
        <v>3.8294729280146016</v>
      </c>
      <c r="X217" s="19"/>
      <c r="Y217" s="128">
        <v>11704100</v>
      </c>
      <c r="Z217" s="19"/>
      <c r="AA217" s="126">
        <f>(Y217/$C217)</f>
        <v>170.65101698622146</v>
      </c>
      <c r="AB217" s="19"/>
      <c r="AC217" s="126">
        <f>IF($AE217&lt;&gt;0,(Y217/$AE217)*100,0)</f>
        <v>4.8220218637436476</v>
      </c>
      <c r="AD217" s="19"/>
      <c r="AE217" s="128">
        <f>(G217+M217+S217+Y217)</f>
        <v>242721836</v>
      </c>
      <c r="AF217" s="40"/>
      <c r="AG217" s="19"/>
      <c r="AH217" s="128">
        <v>4774224</v>
      </c>
      <c r="AI217" s="19"/>
      <c r="AJ217" s="128">
        <v>336900</v>
      </c>
      <c r="AK217" s="19"/>
      <c r="AL217" s="128">
        <f>(AE217+AH217+AJ217)</f>
        <v>247832960</v>
      </c>
      <c r="AM217" s="19"/>
      <c r="AN217" s="128">
        <v>225708761</v>
      </c>
      <c r="AO217" s="19"/>
      <c r="AP217" s="126">
        <f>(AN217/$C217)</f>
        <v>3290.9347670773491</v>
      </c>
      <c r="AQ217" s="19"/>
      <c r="AR217" s="126">
        <f>IF($AP$219&lt;&gt;0,(AP217/$AP$219)*100,0)</f>
        <v>99.072559795125954</v>
      </c>
      <c r="AS217" s="19"/>
      <c r="AT217" s="128">
        <v>8557151</v>
      </c>
      <c r="AU217" s="19"/>
      <c r="AV217" s="128">
        <v>10421831</v>
      </c>
      <c r="AW217" s="19"/>
      <c r="AX217" s="128"/>
      <c r="AY217" s="19"/>
      <c r="AZ217" s="128">
        <v>0</v>
      </c>
      <c r="BA217" s="19"/>
      <c r="BB217" s="59">
        <v>95</v>
      </c>
    </row>
    <row r="218" spans="1:54" s="119" customFormat="1" ht="8.85" customHeight="1" x14ac:dyDescent="0.25">
      <c r="A218" s="19"/>
      <c r="B218" s="19"/>
      <c r="C218" s="19"/>
      <c r="D218" s="20"/>
      <c r="E218" s="11"/>
      <c r="F218" s="19"/>
      <c r="G218" s="19"/>
      <c r="H218" s="19"/>
      <c r="I218" s="52"/>
      <c r="J218" s="52"/>
      <c r="K218" s="52"/>
      <c r="L218" s="19"/>
      <c r="M218" s="19"/>
      <c r="N218" s="19"/>
      <c r="O218" s="52"/>
      <c r="P218" s="52"/>
      <c r="Q218" s="52"/>
      <c r="R218" s="19"/>
      <c r="S218" s="19"/>
      <c r="T218" s="19"/>
      <c r="U218" s="52"/>
      <c r="V218" s="52"/>
      <c r="W218" s="52"/>
      <c r="X218" s="19"/>
      <c r="Y218" s="19"/>
      <c r="Z218" s="19"/>
      <c r="AA218" s="52"/>
      <c r="AB218" s="52"/>
      <c r="AC218" s="52"/>
      <c r="AD218" s="19"/>
      <c r="AE218" s="19"/>
      <c r="AF218" s="40"/>
      <c r="AG218" s="19"/>
      <c r="AH218" s="19"/>
      <c r="AI218" s="19"/>
      <c r="AJ218" s="19"/>
      <c r="AK218" s="19"/>
      <c r="AL218" s="19"/>
      <c r="AM218" s="19"/>
      <c r="AN218" s="19"/>
      <c r="AO218" s="19"/>
      <c r="AP218" s="52"/>
      <c r="AQ218" s="52"/>
      <c r="AR218" s="52"/>
      <c r="AS218" s="19"/>
      <c r="AT218" s="19"/>
      <c r="AU218" s="19"/>
      <c r="AV218" s="19"/>
      <c r="AW218" s="19"/>
      <c r="AX218" s="19"/>
      <c r="AY218" s="19"/>
      <c r="AZ218" s="19"/>
      <c r="BA218" s="19"/>
      <c r="BB218" s="19"/>
    </row>
    <row r="219" spans="1:54" s="119" customFormat="1" ht="8.85" customHeight="1" x14ac:dyDescent="0.25">
      <c r="A219" s="59">
        <f>A217</f>
        <v>95</v>
      </c>
      <c r="B219" s="19"/>
      <c r="C219" s="128">
        <f>SUM(C89:C217)</f>
        <v>5841875</v>
      </c>
      <c r="D219" s="20"/>
      <c r="E219" s="25" t="s">
        <v>68</v>
      </c>
      <c r="F219" s="19"/>
      <c r="G219" s="129">
        <f>SUM(G89:G217)</f>
        <v>13959794170</v>
      </c>
      <c r="H219" s="19"/>
      <c r="I219" s="130">
        <f>(G219/$C219)</f>
        <v>2389.6085024071895</v>
      </c>
      <c r="J219" s="52"/>
      <c r="K219" s="126">
        <f>IF($AE219&lt;&gt;0,(G219/$AE219)*100,0)</f>
        <v>63.730785551093419</v>
      </c>
      <c r="L219" s="19"/>
      <c r="M219" s="129">
        <f>SUM(M89:M217)</f>
        <v>6692882616</v>
      </c>
      <c r="N219" s="19"/>
      <c r="O219" s="130">
        <f>(M219/$C219)</f>
        <v>1145.6737119503584</v>
      </c>
      <c r="P219" s="52"/>
      <c r="Q219" s="126">
        <f>IF($AE219&lt;&gt;0,(M219/$AE219)*100,0)</f>
        <v>30.555082798827332</v>
      </c>
      <c r="R219" s="19"/>
      <c r="S219" s="129">
        <f>SUM(S89:S217)</f>
        <v>1003016995</v>
      </c>
      <c r="T219" s="19"/>
      <c r="U219" s="130">
        <f>(S219/$C219)</f>
        <v>171.69436097143469</v>
      </c>
      <c r="V219" s="52"/>
      <c r="W219" s="126">
        <f>IF($AE219&lt;&gt;0,(S219/$AE219)*100,0)</f>
        <v>4.5790833470753922</v>
      </c>
      <c r="X219" s="19"/>
      <c r="Y219" s="129">
        <f>SUM(Y89:Y217)</f>
        <v>248624594</v>
      </c>
      <c r="Z219" s="19"/>
      <c r="AA219" s="130">
        <f>(Y219/$C219)</f>
        <v>42.559040376591419</v>
      </c>
      <c r="AB219" s="52"/>
      <c r="AC219" s="126">
        <f>IF($AE219&lt;&gt;0,(Y219/$AE219)*100,0)</f>
        <v>1.1350483030038592</v>
      </c>
      <c r="AD219" s="19"/>
      <c r="AE219" s="129">
        <f>SUM(AE89:AE217)</f>
        <v>21904318375</v>
      </c>
      <c r="AF219" s="64"/>
      <c r="AG219" s="19"/>
      <c r="AH219" s="129">
        <f>SUM(AH89:AH217)</f>
        <v>308939033</v>
      </c>
      <c r="AI219" s="19"/>
      <c r="AJ219" s="129">
        <f>SUM(AJ89:AJ217)</f>
        <v>190380328</v>
      </c>
      <c r="AK219" s="19"/>
      <c r="AL219" s="129">
        <f>SUM(AL89:AL217)</f>
        <v>22403637736</v>
      </c>
      <c r="AM219" s="19"/>
      <c r="AN219" s="129">
        <f>SUM(AN89:AN217)</f>
        <v>19405201180</v>
      </c>
      <c r="AO219" s="19"/>
      <c r="AP219" s="130">
        <f>(AN219/$C219)</f>
        <v>3321.7419373060875</v>
      </c>
      <c r="AQ219" s="52"/>
      <c r="AR219" s="126">
        <f>IF($AP$219&lt;&gt;0,(AP219/$AP$219)*100,0)</f>
        <v>100</v>
      </c>
      <c r="AS219" s="19"/>
      <c r="AT219" s="129">
        <f>SUM(AT89:AT217)</f>
        <v>605169690</v>
      </c>
      <c r="AU219" s="19"/>
      <c r="AV219" s="129">
        <f>SUM(AV89:AV217)</f>
        <v>1296614896</v>
      </c>
      <c r="AW219" s="19"/>
      <c r="AX219" s="129"/>
      <c r="AY219" s="19"/>
      <c r="AZ219" s="129">
        <f>SUM(AZ89:AZ217)</f>
        <v>94071003</v>
      </c>
      <c r="BA219" s="19"/>
      <c r="BB219" s="59">
        <f>BB217</f>
        <v>95</v>
      </c>
    </row>
    <row r="220" spans="1:54" s="119" customFormat="1" ht="8.85" customHeight="1" x14ac:dyDescent="0.25">
      <c r="A220" s="19"/>
      <c r="B220" s="19"/>
      <c r="C220" s="19"/>
      <c r="D220" s="20"/>
      <c r="E220" s="11"/>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row>
    <row r="221" spans="1:54" s="119" customFormat="1" ht="8.85" customHeight="1" x14ac:dyDescent="0.25">
      <c r="A221" s="19"/>
      <c r="B221" s="19"/>
      <c r="C221" s="19"/>
      <c r="D221" s="20"/>
      <c r="E221" s="11"/>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row>
    <row r="222" spans="1:54" s="119" customFormat="1" ht="8.85" customHeight="1" x14ac:dyDescent="0.25">
      <c r="A222" s="19"/>
      <c r="B222" s="19"/>
      <c r="C222" s="19"/>
      <c r="D222" s="20"/>
      <c r="E222" s="11"/>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row>
    <row r="223" spans="1:54" s="119" customFormat="1" ht="8.85" customHeight="1" x14ac:dyDescent="0.25">
      <c r="A223" s="19"/>
      <c r="B223" s="19"/>
      <c r="C223" s="19"/>
      <c r="D223" s="20"/>
      <c r="E223" s="11"/>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row>
    <row r="224" spans="1:54" s="119" customFormat="1" ht="8.85" customHeight="1" x14ac:dyDescent="0.25">
      <c r="A224" s="19"/>
      <c r="B224" s="19"/>
      <c r="C224" s="19"/>
      <c r="D224" s="20"/>
      <c r="E224" s="11"/>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row>
    <row r="225" spans="1:55" ht="8.85" hidden="1" customHeight="1" x14ac:dyDescent="0.25">
      <c r="A225" s="19"/>
      <c r="B225" s="19"/>
      <c r="C225" s="19"/>
      <c r="E225" s="11"/>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row>
    <row r="226" spans="1:55" ht="8.85" hidden="1" customHeight="1" x14ac:dyDescent="0.25">
      <c r="A226" s="19"/>
      <c r="B226" s="19"/>
      <c r="C226" s="19"/>
      <c r="E226" s="11"/>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row>
    <row r="227" spans="1:55" s="15" customFormat="1" ht="10.5" customHeight="1" x14ac:dyDescent="0.25">
      <c r="A227" s="14">
        <v>6</v>
      </c>
      <c r="B227" s="10"/>
      <c r="C227" s="10"/>
      <c r="D227" s="2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3">
        <v>7</v>
      </c>
    </row>
    <row r="228" spans="1:55" s="15" customFormat="1" ht="10.5" customHeight="1" x14ac:dyDescent="0.25">
      <c r="A228" s="10"/>
      <c r="B228" s="10"/>
      <c r="C228" s="10"/>
      <c r="D228" s="2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3" t="s">
        <v>45</v>
      </c>
      <c r="AF228" s="10"/>
      <c r="AG228" s="10"/>
      <c r="AH228" s="10" t="s">
        <v>46</v>
      </c>
      <c r="AI228" s="10"/>
      <c r="AJ228" s="10"/>
      <c r="AK228" s="10"/>
      <c r="AL228" s="10"/>
      <c r="AM228" s="10"/>
      <c r="AN228" s="10"/>
      <c r="AO228" s="10"/>
      <c r="AP228" s="10"/>
      <c r="AQ228" s="10"/>
      <c r="AR228" s="10"/>
      <c r="AS228" s="10"/>
      <c r="AT228" s="10"/>
      <c r="AU228" s="10"/>
      <c r="AV228" s="10"/>
      <c r="AW228" s="10"/>
      <c r="AX228" s="10"/>
      <c r="AY228" s="10"/>
      <c r="AZ228" s="10"/>
      <c r="BA228" s="10"/>
      <c r="BB228" s="13" t="s">
        <v>47</v>
      </c>
      <c r="BC228" s="118"/>
    </row>
    <row r="229" spans="1:55" s="15" customFormat="1" ht="10.5" customHeight="1" x14ac:dyDescent="0.25">
      <c r="A229" s="16"/>
      <c r="B229" s="10"/>
      <c r="C229" s="10"/>
      <c r="D229" s="2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3" t="s">
        <v>48</v>
      </c>
      <c r="AF229" s="10"/>
      <c r="AG229" s="10"/>
      <c r="AH229" s="10" t="s">
        <v>49</v>
      </c>
      <c r="AI229" s="10"/>
      <c r="AJ229" s="10"/>
      <c r="AK229" s="10"/>
      <c r="AL229" s="10"/>
      <c r="AM229" s="10"/>
      <c r="AN229" s="10"/>
      <c r="AO229" s="10"/>
      <c r="AP229" s="10"/>
      <c r="AQ229" s="10"/>
      <c r="AR229" s="10"/>
      <c r="AS229" s="10"/>
      <c r="AT229" s="10"/>
      <c r="AU229" s="10"/>
      <c r="AV229" s="10"/>
      <c r="AW229" s="10"/>
      <c r="AX229" s="10"/>
      <c r="AY229" s="10"/>
      <c r="AZ229" s="10"/>
      <c r="BA229" s="10"/>
      <c r="BB229" s="13" t="s">
        <v>223</v>
      </c>
      <c r="BC229" s="118"/>
    </row>
    <row r="230" spans="1:55" s="15" customFormat="1" ht="10.5" customHeight="1" x14ac:dyDescent="0.25">
      <c r="A230" s="17"/>
      <c r="B230" s="10"/>
      <c r="C230" s="10"/>
      <c r="D230" s="2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3" t="s">
        <v>51</v>
      </c>
      <c r="AF230" s="10"/>
      <c r="AG230" s="10"/>
      <c r="AH230" s="18" t="s">
        <v>52</v>
      </c>
      <c r="AI230" s="10"/>
      <c r="AJ230" s="10"/>
      <c r="AK230" s="10"/>
      <c r="AL230" s="10"/>
      <c r="AM230" s="10"/>
      <c r="AN230" s="10"/>
      <c r="AO230" s="10"/>
      <c r="AP230" s="10"/>
      <c r="AQ230" s="10"/>
      <c r="AR230" s="10"/>
      <c r="AS230" s="10"/>
      <c r="AT230" s="10"/>
      <c r="AU230" s="10"/>
      <c r="AV230" s="10"/>
      <c r="AW230" s="10"/>
      <c r="AX230" s="10"/>
      <c r="AY230" s="10"/>
      <c r="AZ230" s="10"/>
      <c r="BA230" s="10"/>
      <c r="BB230" s="10"/>
      <c r="BC230" s="118"/>
    </row>
    <row r="231" spans="1:55" ht="9.6" customHeight="1" x14ac:dyDescent="0.25">
      <c r="A231" s="11"/>
      <c r="B231" s="11"/>
      <c r="C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row>
    <row r="232" spans="1:55" ht="9.6" customHeight="1" x14ac:dyDescent="0.25">
      <c r="A232" s="11"/>
      <c r="B232" s="11"/>
      <c r="C232" s="11"/>
      <c r="E232" s="11"/>
      <c r="F232" s="11"/>
      <c r="G232" s="21" t="s">
        <v>53</v>
      </c>
      <c r="H232" s="21"/>
      <c r="I232" s="21"/>
      <c r="J232" s="21"/>
      <c r="K232" s="21"/>
      <c r="L232" s="21"/>
      <c r="M232" s="21"/>
      <c r="N232" s="21"/>
      <c r="O232" s="21"/>
      <c r="P232" s="21"/>
      <c r="Q232" s="21"/>
      <c r="R232" s="21"/>
      <c r="S232" s="21"/>
      <c r="T232" s="21"/>
      <c r="U232" s="21"/>
      <c r="V232" s="21"/>
      <c r="W232" s="21"/>
      <c r="X232" s="21"/>
      <c r="Y232" s="21"/>
      <c r="Z232" s="21"/>
      <c r="AA232" s="21"/>
      <c r="AB232" s="21"/>
      <c r="AC232" s="2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row>
    <row r="233" spans="1:55" ht="10.35" customHeight="1" x14ac:dyDescent="0.25">
      <c r="A233" s="11"/>
      <c r="B233" s="11"/>
      <c r="C233" s="11"/>
      <c r="E233" s="11"/>
      <c r="F233" s="11"/>
      <c r="G233" s="22" t="s">
        <v>7</v>
      </c>
      <c r="H233" s="22"/>
      <c r="I233" s="22"/>
      <c r="J233" s="22"/>
      <c r="K233" s="22"/>
      <c r="L233" s="11"/>
      <c r="M233" s="22" t="s">
        <v>54</v>
      </c>
      <c r="N233" s="22"/>
      <c r="O233" s="22"/>
      <c r="P233" s="22"/>
      <c r="Q233" s="22"/>
      <c r="R233" s="11"/>
      <c r="S233" s="22" t="s">
        <v>55</v>
      </c>
      <c r="T233" s="22"/>
      <c r="U233" s="22"/>
      <c r="V233" s="22"/>
      <c r="W233" s="22"/>
      <c r="X233" s="22"/>
      <c r="Y233" s="22"/>
      <c r="Z233" s="22"/>
      <c r="AA233" s="22"/>
      <c r="AB233" s="22"/>
      <c r="AC233" s="22"/>
      <c r="AD233" s="11"/>
      <c r="AE233" s="11"/>
      <c r="AF233" s="11"/>
      <c r="AG233" s="11"/>
      <c r="AH233" s="11"/>
      <c r="AI233" s="11"/>
      <c r="AJ233" s="11"/>
      <c r="AK233" s="11"/>
      <c r="AL233" s="11"/>
      <c r="AM233" s="11"/>
      <c r="AN233" s="21" t="s">
        <v>56</v>
      </c>
      <c r="AO233" s="21"/>
      <c r="AP233" s="21"/>
      <c r="AQ233" s="21"/>
      <c r="AR233" s="21"/>
      <c r="AS233" s="21"/>
      <c r="AT233" s="21"/>
      <c r="AU233" s="21"/>
      <c r="AV233" s="21"/>
      <c r="AW233" s="21"/>
      <c r="AX233" s="21"/>
      <c r="AY233" s="21"/>
      <c r="AZ233" s="21"/>
      <c r="BA233" s="11"/>
      <c r="BB233" s="11"/>
    </row>
    <row r="234" spans="1:55" ht="10.35" customHeight="1" x14ac:dyDescent="0.25">
      <c r="A234" s="11"/>
      <c r="B234" s="11"/>
      <c r="C234" s="11"/>
      <c r="E234" s="11"/>
      <c r="F234" s="11"/>
      <c r="G234" s="21" t="s">
        <v>57</v>
      </c>
      <c r="H234" s="21"/>
      <c r="I234" s="21"/>
      <c r="J234" s="21"/>
      <c r="K234" s="21"/>
      <c r="L234" s="11"/>
      <c r="M234" s="21" t="s">
        <v>58</v>
      </c>
      <c r="N234" s="21"/>
      <c r="O234" s="21"/>
      <c r="P234" s="21"/>
      <c r="Q234" s="21"/>
      <c r="R234" s="11"/>
      <c r="S234" s="21" t="s">
        <v>58</v>
      </c>
      <c r="T234" s="21"/>
      <c r="U234" s="21"/>
      <c r="V234" s="21"/>
      <c r="W234" s="21"/>
      <c r="X234" s="21"/>
      <c r="Y234" s="21"/>
      <c r="Z234" s="21"/>
      <c r="AA234" s="21"/>
      <c r="AB234" s="21"/>
      <c r="AC234" s="21"/>
      <c r="AD234" s="11"/>
      <c r="AE234" s="11"/>
      <c r="AF234" s="11"/>
      <c r="AG234" s="11"/>
      <c r="AH234" s="11"/>
      <c r="AI234" s="11"/>
      <c r="AJ234" s="11"/>
      <c r="AK234" s="11"/>
      <c r="AL234" s="11"/>
      <c r="AM234" s="11"/>
      <c r="AN234" s="22" t="s">
        <v>59</v>
      </c>
      <c r="AO234" s="22"/>
      <c r="AP234" s="22"/>
      <c r="AQ234" s="22"/>
      <c r="AR234" s="22"/>
      <c r="AS234" s="11"/>
      <c r="AT234" s="73"/>
      <c r="AU234" s="73"/>
      <c r="AV234" s="73"/>
      <c r="AW234" s="73"/>
      <c r="AX234" s="73"/>
      <c r="AY234" s="73"/>
      <c r="AZ234" s="73"/>
      <c r="BA234" s="11"/>
      <c r="BB234" s="11"/>
    </row>
    <row r="235" spans="1:55" ht="9.6" customHeight="1" x14ac:dyDescent="0.25">
      <c r="A235" s="11"/>
      <c r="B235" s="11"/>
      <c r="C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21" t="s">
        <v>60</v>
      </c>
      <c r="AO235" s="21"/>
      <c r="AP235" s="21"/>
      <c r="AQ235" s="21"/>
      <c r="AR235" s="21"/>
      <c r="AS235" s="11"/>
      <c r="AT235" s="21" t="s">
        <v>61</v>
      </c>
      <c r="AU235" s="21"/>
      <c r="AV235" s="21"/>
      <c r="AW235" s="21"/>
      <c r="AX235" s="21"/>
      <c r="AY235" s="21"/>
      <c r="AZ235" s="21"/>
      <c r="BA235" s="11"/>
      <c r="BB235" s="11"/>
    </row>
    <row r="236" spans="1:55" ht="9.6" customHeight="1" x14ac:dyDescent="0.25">
      <c r="A236" s="11"/>
      <c r="B236" s="11"/>
      <c r="C236" s="11"/>
      <c r="E236" s="11"/>
      <c r="F236" s="11"/>
      <c r="G236" s="11"/>
      <c r="H236" s="11"/>
      <c r="I236" s="11"/>
      <c r="J236" s="11"/>
      <c r="K236" s="25"/>
      <c r="L236" s="11"/>
      <c r="M236" s="11"/>
      <c r="N236" s="11"/>
      <c r="O236" s="11"/>
      <c r="P236" s="11"/>
      <c r="Q236" s="25"/>
      <c r="R236" s="11"/>
      <c r="S236" s="21" t="s">
        <v>62</v>
      </c>
      <c r="T236" s="21"/>
      <c r="U236" s="21"/>
      <c r="V236" s="21"/>
      <c r="W236" s="21"/>
      <c r="X236" s="11"/>
      <c r="Y236" s="21" t="s">
        <v>63</v>
      </c>
      <c r="Z236" s="21"/>
      <c r="AA236" s="21"/>
      <c r="AB236" s="21"/>
      <c r="AC236" s="21"/>
      <c r="AD236" s="11"/>
      <c r="AE236" s="11"/>
      <c r="AF236" s="11"/>
      <c r="AG236" s="11"/>
      <c r="AH236" s="11"/>
      <c r="AI236" s="11"/>
      <c r="AJ236" s="25"/>
      <c r="AK236" s="11"/>
      <c r="AL236" s="11"/>
      <c r="AM236" s="11"/>
      <c r="AN236" s="11"/>
      <c r="AO236" s="11"/>
      <c r="AP236" s="11"/>
      <c r="AQ236" s="11"/>
      <c r="AR236" s="25"/>
      <c r="AS236" s="11"/>
      <c r="AT236" s="25" t="s">
        <v>64</v>
      </c>
      <c r="AU236" s="11"/>
      <c r="AV236" s="25" t="s">
        <v>64</v>
      </c>
      <c r="AW236" s="11"/>
      <c r="AX236" s="25"/>
      <c r="AY236" s="11"/>
      <c r="AZ236" s="11"/>
      <c r="BA236" s="11"/>
      <c r="BB236" s="11"/>
    </row>
    <row r="237" spans="1:55" ht="9.6" customHeight="1" x14ac:dyDescent="0.25">
      <c r="A237" s="11"/>
      <c r="B237" s="11"/>
      <c r="C237" s="25" t="s">
        <v>65</v>
      </c>
      <c r="E237" s="11"/>
      <c r="F237" s="11"/>
      <c r="G237" s="11"/>
      <c r="H237" s="11"/>
      <c r="I237" s="25" t="s">
        <v>66</v>
      </c>
      <c r="J237" s="11"/>
      <c r="K237" s="25" t="s">
        <v>67</v>
      </c>
      <c r="L237" s="11"/>
      <c r="M237" s="11"/>
      <c r="N237" s="11"/>
      <c r="O237" s="25" t="s">
        <v>66</v>
      </c>
      <c r="P237" s="11"/>
      <c r="Q237" s="25" t="s">
        <v>67</v>
      </c>
      <c r="R237" s="11"/>
      <c r="S237" s="11"/>
      <c r="T237" s="11"/>
      <c r="U237" s="25" t="s">
        <v>66</v>
      </c>
      <c r="V237" s="11"/>
      <c r="W237" s="25" t="s">
        <v>67</v>
      </c>
      <c r="X237" s="11"/>
      <c r="Y237" s="11"/>
      <c r="Z237" s="11"/>
      <c r="AA237" s="25" t="s">
        <v>66</v>
      </c>
      <c r="AB237" s="11"/>
      <c r="AC237" s="25" t="s">
        <v>67</v>
      </c>
      <c r="AD237" s="11"/>
      <c r="AE237" s="25" t="s">
        <v>68</v>
      </c>
      <c r="AF237" s="25"/>
      <c r="AG237" s="11"/>
      <c r="AH237" s="25" t="s">
        <v>69</v>
      </c>
      <c r="AI237" s="11"/>
      <c r="AJ237" s="25" t="s">
        <v>70</v>
      </c>
      <c r="AK237" s="11"/>
      <c r="AL237" s="25" t="s">
        <v>71</v>
      </c>
      <c r="AM237" s="11"/>
      <c r="AN237" s="11"/>
      <c r="AO237" s="11"/>
      <c r="AP237" s="25" t="s">
        <v>66</v>
      </c>
      <c r="AQ237" s="11"/>
      <c r="AR237" s="25" t="s">
        <v>67</v>
      </c>
      <c r="AS237" s="11"/>
      <c r="AT237" s="25" t="s">
        <v>72</v>
      </c>
      <c r="AU237" s="11"/>
      <c r="AV237" s="25" t="s">
        <v>72</v>
      </c>
      <c r="AW237" s="11"/>
      <c r="AX237" s="25"/>
      <c r="AY237" s="11"/>
      <c r="AZ237" s="25" t="s">
        <v>73</v>
      </c>
      <c r="BA237" s="11"/>
      <c r="BB237" s="11"/>
    </row>
    <row r="238" spans="1:55" ht="9.6" customHeight="1" x14ac:dyDescent="0.25">
      <c r="A238" s="27" t="s">
        <v>74</v>
      </c>
      <c r="B238" s="11"/>
      <c r="C238" s="27" t="s">
        <v>75</v>
      </c>
      <c r="E238" s="27" t="s">
        <v>76</v>
      </c>
      <c r="F238" s="11"/>
      <c r="G238" s="27" t="s">
        <v>77</v>
      </c>
      <c r="H238" s="11"/>
      <c r="I238" s="27" t="s">
        <v>78</v>
      </c>
      <c r="J238" s="11"/>
      <c r="K238" s="27" t="s">
        <v>79</v>
      </c>
      <c r="L238" s="11"/>
      <c r="M238" s="27" t="s">
        <v>77</v>
      </c>
      <c r="N238" s="11"/>
      <c r="O238" s="27" t="s">
        <v>78</v>
      </c>
      <c r="P238" s="11"/>
      <c r="Q238" s="27" t="s">
        <v>79</v>
      </c>
      <c r="R238" s="11"/>
      <c r="S238" s="27" t="s">
        <v>77</v>
      </c>
      <c r="T238" s="11"/>
      <c r="U238" s="27" t="s">
        <v>78</v>
      </c>
      <c r="V238" s="11"/>
      <c r="W238" s="27" t="s">
        <v>79</v>
      </c>
      <c r="X238" s="11"/>
      <c r="Y238" s="27" t="s">
        <v>77</v>
      </c>
      <c r="Z238" s="11"/>
      <c r="AA238" s="27" t="s">
        <v>78</v>
      </c>
      <c r="AB238" s="11"/>
      <c r="AC238" s="27" t="s">
        <v>79</v>
      </c>
      <c r="AD238" s="11"/>
      <c r="AE238" s="27" t="s">
        <v>53</v>
      </c>
      <c r="AF238" s="90"/>
      <c r="AG238" s="11"/>
      <c r="AH238" s="27" t="s">
        <v>80</v>
      </c>
      <c r="AI238" s="11"/>
      <c r="AJ238" s="27" t="s">
        <v>81</v>
      </c>
      <c r="AK238" s="11"/>
      <c r="AL238" s="27" t="s">
        <v>82</v>
      </c>
      <c r="AM238" s="11"/>
      <c r="AN238" s="27" t="s">
        <v>77</v>
      </c>
      <c r="AO238" s="11"/>
      <c r="AP238" s="27" t="s">
        <v>78</v>
      </c>
      <c r="AQ238" s="11"/>
      <c r="AR238" s="27" t="s">
        <v>83</v>
      </c>
      <c r="AS238" s="11"/>
      <c r="AT238" s="27" t="s">
        <v>84</v>
      </c>
      <c r="AU238" s="11"/>
      <c r="AV238" s="27" t="s">
        <v>85</v>
      </c>
      <c r="AW238" s="11"/>
      <c r="AX238" s="27"/>
      <c r="AY238" s="11"/>
      <c r="AZ238" s="27" t="s">
        <v>86</v>
      </c>
      <c r="BA238" s="11"/>
      <c r="BB238" s="120" t="s">
        <v>74</v>
      </c>
    </row>
    <row r="239" spans="1:55" ht="8.85" customHeight="1" x14ac:dyDescent="0.25">
      <c r="A239" s="90"/>
      <c r="B239" s="11"/>
      <c r="C239" s="90"/>
      <c r="E239" s="90"/>
      <c r="F239" s="11"/>
      <c r="G239" s="90"/>
      <c r="H239" s="11"/>
      <c r="I239" s="90"/>
      <c r="J239" s="11"/>
      <c r="K239" s="90"/>
      <c r="L239" s="11"/>
      <c r="M239" s="90"/>
      <c r="N239" s="11"/>
      <c r="O239" s="90"/>
      <c r="P239" s="11"/>
      <c r="Q239" s="90"/>
      <c r="R239" s="11"/>
      <c r="S239" s="90"/>
      <c r="T239" s="11"/>
      <c r="U239" s="90"/>
      <c r="V239" s="11"/>
      <c r="W239" s="90"/>
      <c r="X239" s="11"/>
      <c r="Y239" s="90"/>
      <c r="Z239" s="11"/>
      <c r="AA239" s="90"/>
      <c r="AB239" s="11"/>
      <c r="AC239" s="90"/>
      <c r="AD239" s="11"/>
      <c r="AE239" s="90"/>
      <c r="AF239" s="90"/>
      <c r="AG239" s="11"/>
      <c r="AH239" s="90"/>
      <c r="AI239" s="11"/>
      <c r="AJ239" s="90"/>
      <c r="AK239" s="11"/>
      <c r="AL239" s="90"/>
      <c r="AM239" s="11"/>
      <c r="AN239" s="90"/>
      <c r="AO239" s="11"/>
      <c r="AP239" s="90"/>
      <c r="AQ239" s="11"/>
      <c r="AR239" s="90"/>
      <c r="AS239" s="11"/>
      <c r="AT239" s="90"/>
      <c r="AU239" s="11"/>
      <c r="AV239" s="90"/>
      <c r="AW239" s="11"/>
      <c r="AX239" s="90"/>
      <c r="AY239" s="11"/>
      <c r="AZ239" s="90"/>
      <c r="BA239" s="11"/>
      <c r="BB239" s="73"/>
    </row>
    <row r="240" spans="1:55" ht="8.85" customHeight="1" x14ac:dyDescent="0.25">
      <c r="A240" s="11"/>
      <c r="B240" s="11"/>
      <c r="C240" s="11"/>
      <c r="D240" s="58" t="s">
        <v>224</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row>
    <row r="241" spans="1:54" s="119" customFormat="1" ht="8.85" customHeight="1" x14ac:dyDescent="0.25">
      <c r="A241" s="11">
        <v>1</v>
      </c>
      <c r="B241" s="19"/>
      <c r="C241" s="121">
        <v>8191</v>
      </c>
      <c r="D241" s="20"/>
      <c r="E241" s="11" t="s">
        <v>225</v>
      </c>
      <c r="F241" s="19"/>
      <c r="G241" s="122">
        <f>'Exhibit B'!$BO241</f>
        <v>10018029</v>
      </c>
      <c r="H241" s="19"/>
      <c r="I241" s="123">
        <f>(G241/$C241)</f>
        <v>1223.0532291539494</v>
      </c>
      <c r="J241" s="19"/>
      <c r="K241" s="124">
        <f>IF($AE241&lt;&gt;0,(G241/$AE241)*100,0)</f>
        <v>80.760369007229954</v>
      </c>
      <c r="L241" s="19"/>
      <c r="M241" s="122">
        <v>2378606</v>
      </c>
      <c r="N241" s="19"/>
      <c r="O241" s="123">
        <f>(M241/$C241)</f>
        <v>290.39262605298501</v>
      </c>
      <c r="P241" s="19"/>
      <c r="Q241" s="124">
        <f>IF($AE241&lt;&gt;0,(M241/$AE241)*100,0)</f>
        <v>19.175138970231693</v>
      </c>
      <c r="R241" s="19"/>
      <c r="S241" s="122">
        <v>8000</v>
      </c>
      <c r="T241" s="19"/>
      <c r="U241" s="123">
        <f>(S241/$C241)</f>
        <v>0.97668172384324259</v>
      </c>
      <c r="V241" s="19"/>
      <c r="W241" s="124">
        <f>IF($AE241&lt;&gt;0,(S241/$AE241)*100,0)</f>
        <v>6.4492022538349569E-2</v>
      </c>
      <c r="X241" s="19"/>
      <c r="Y241" s="122">
        <v>0</v>
      </c>
      <c r="Z241" s="19"/>
      <c r="AA241" s="123">
        <f>(Y241/$C241)</f>
        <v>0</v>
      </c>
      <c r="AB241" s="19"/>
      <c r="AC241" s="124">
        <f>IF($AE241&lt;&gt;0,(Y241/$AE241)*100,0)</f>
        <v>0</v>
      </c>
      <c r="AD241" s="19"/>
      <c r="AE241" s="122">
        <f t="shared" ref="AE241:AE256" si="7">(G241+M241+S241+Y241)</f>
        <v>12404635</v>
      </c>
      <c r="AF241" s="125"/>
      <c r="AG241" s="19"/>
      <c r="AH241" s="122">
        <v>0</v>
      </c>
      <c r="AI241" s="19"/>
      <c r="AJ241" s="122">
        <v>0</v>
      </c>
      <c r="AK241" s="19"/>
      <c r="AL241" s="122">
        <f>(AE241+AH241+AJ241)</f>
        <v>12404635</v>
      </c>
      <c r="AM241" s="19"/>
      <c r="AN241" s="122">
        <v>12182929</v>
      </c>
      <c r="AO241" s="19"/>
      <c r="AP241" s="123">
        <f>(AN241/$C241)</f>
        <v>1487.355512147479</v>
      </c>
      <c r="AQ241" s="19"/>
      <c r="AR241" s="124">
        <f>IF($AP$287&lt;&gt;0,(AP241/$AP$287)*100,0)</f>
        <v>128.15790763197475</v>
      </c>
      <c r="AS241" s="19"/>
      <c r="AT241" s="122">
        <v>0</v>
      </c>
      <c r="AU241" s="19"/>
      <c r="AV241" s="122">
        <v>0</v>
      </c>
      <c r="AW241" s="19"/>
      <c r="AX241" s="122"/>
      <c r="AY241" s="19"/>
      <c r="AZ241" s="122">
        <v>0</v>
      </c>
      <c r="BA241" s="19"/>
      <c r="BB241" s="11">
        <v>1</v>
      </c>
    </row>
    <row r="242" spans="1:54" s="119" customFormat="1" ht="8.85" customHeight="1" x14ac:dyDescent="0.25">
      <c r="A242" s="11">
        <v>2</v>
      </c>
      <c r="B242" s="19"/>
      <c r="C242" s="121">
        <v>7225</v>
      </c>
      <c r="D242" s="20"/>
      <c r="E242" s="11" t="s">
        <v>226</v>
      </c>
      <c r="F242" s="19"/>
      <c r="G242" s="121">
        <f>'Exhibit B'!$BO242</f>
        <v>6377722</v>
      </c>
      <c r="H242" s="19"/>
      <c r="I242" s="124">
        <f>(G242/$C242)</f>
        <v>882.72968858131492</v>
      </c>
      <c r="J242" s="19"/>
      <c r="K242" s="124">
        <f>IF($AE242&lt;&gt;0,(G242/$AE242)*100,0)</f>
        <v>72.383699814958405</v>
      </c>
      <c r="L242" s="19"/>
      <c r="M242" s="121">
        <v>2407560</v>
      </c>
      <c r="N242" s="19"/>
      <c r="O242" s="124">
        <f>(M242/$C242)</f>
        <v>333.22629757785467</v>
      </c>
      <c r="P242" s="19"/>
      <c r="Q242" s="124">
        <f>IF($AE242&lt;&gt;0,(M242/$AE242)*100,0)</f>
        <v>27.324505572130814</v>
      </c>
      <c r="R242" s="19"/>
      <c r="S242" s="121">
        <v>25710</v>
      </c>
      <c r="T242" s="19"/>
      <c r="U242" s="124">
        <f>(S242/$C242)</f>
        <v>3.5584775086505189</v>
      </c>
      <c r="V242" s="19"/>
      <c r="W242" s="124">
        <f>IF($AE242&lt;&gt;0,(S242/$AE242)*100,0)</f>
        <v>0.29179461291078235</v>
      </c>
      <c r="X242" s="19"/>
      <c r="Y242" s="121">
        <v>0</v>
      </c>
      <c r="Z242" s="19"/>
      <c r="AA242" s="124">
        <f>(Y242/$C242)</f>
        <v>0</v>
      </c>
      <c r="AB242" s="19"/>
      <c r="AC242" s="124">
        <f>IF($AE242&lt;&gt;0,(Y242/$AE242)*100,0)</f>
        <v>0</v>
      </c>
      <c r="AD242" s="19"/>
      <c r="AE242" s="121">
        <f t="shared" si="7"/>
        <v>8810992</v>
      </c>
      <c r="AF242" s="40"/>
      <c r="AG242" s="19"/>
      <c r="AH242" s="121">
        <v>0</v>
      </c>
      <c r="AI242" s="19"/>
      <c r="AJ242" s="121">
        <v>0</v>
      </c>
      <c r="AK242" s="19"/>
      <c r="AL242" s="121">
        <f>(AE242+AH242+AJ242)</f>
        <v>8810992</v>
      </c>
      <c r="AM242" s="19"/>
      <c r="AN242" s="121">
        <v>7857259</v>
      </c>
      <c r="AO242" s="19"/>
      <c r="AP242" s="124">
        <f>(AN242/$C242)</f>
        <v>1087.5098961937717</v>
      </c>
      <c r="AQ242" s="19"/>
      <c r="AR242" s="124">
        <f>IF($AP$287&lt;&gt;0,(AP242/$AP$287)*100,0)</f>
        <v>93.705231659127577</v>
      </c>
      <c r="AS242" s="19"/>
      <c r="AT242" s="121">
        <v>0</v>
      </c>
      <c r="AU242" s="19"/>
      <c r="AV242" s="121">
        <v>0</v>
      </c>
      <c r="AW242" s="19"/>
      <c r="AX242" s="121"/>
      <c r="AY242" s="19"/>
      <c r="AZ242" s="121">
        <v>0</v>
      </c>
      <c r="BA242" s="19"/>
      <c r="BB242" s="11">
        <v>2</v>
      </c>
    </row>
    <row r="243" spans="1:54" s="119" customFormat="1" ht="8.85" customHeight="1" x14ac:dyDescent="0.25">
      <c r="A243" s="11">
        <v>3</v>
      </c>
      <c r="B243" s="19"/>
      <c r="C243" s="121">
        <v>6172</v>
      </c>
      <c r="D243" s="20"/>
      <c r="E243" s="20" t="s">
        <v>140</v>
      </c>
      <c r="F243" s="19"/>
      <c r="G243" s="121">
        <f>'Exhibit B'!$BO243</f>
        <v>6236141</v>
      </c>
      <c r="H243" s="19"/>
      <c r="I243" s="124">
        <f>(G243/$C243)</f>
        <v>1010.3922553467272</v>
      </c>
      <c r="J243" s="19"/>
      <c r="K243" s="124">
        <f>IF($AE243&lt;&gt;0,(G243/$AE243)*100,0)</f>
        <v>71.997597209567388</v>
      </c>
      <c r="L243" s="19"/>
      <c r="M243" s="121">
        <v>2425455</v>
      </c>
      <c r="N243" s="19"/>
      <c r="O243" s="124">
        <f>(M243/$C243)</f>
        <v>392.97715489306546</v>
      </c>
      <c r="P243" s="19"/>
      <c r="Q243" s="124">
        <f>IF($AE243&lt;&gt;0,(M243/$AE243)*100,0)</f>
        <v>28.002402790432619</v>
      </c>
      <c r="R243" s="19"/>
      <c r="S243" s="121">
        <v>0</v>
      </c>
      <c r="T243" s="19"/>
      <c r="U243" s="124">
        <f>(S243/$C243)</f>
        <v>0</v>
      </c>
      <c r="V243" s="19"/>
      <c r="W243" s="124">
        <f>IF($AE243&lt;&gt;0,(S243/$AE243)*100,0)</f>
        <v>0</v>
      </c>
      <c r="X243" s="19"/>
      <c r="Y243" s="121">
        <v>0</v>
      </c>
      <c r="Z243" s="19"/>
      <c r="AA243" s="124">
        <f>(Y243/$C243)</f>
        <v>0</v>
      </c>
      <c r="AB243" s="19"/>
      <c r="AC243" s="124">
        <f>IF($AE243&lt;&gt;0,(Y243/$AE243)*100,0)</f>
        <v>0</v>
      </c>
      <c r="AD243" s="19"/>
      <c r="AE243" s="121">
        <f t="shared" si="7"/>
        <v>8661596</v>
      </c>
      <c r="AF243" s="40"/>
      <c r="AG243" s="19"/>
      <c r="AH243" s="121">
        <v>85177</v>
      </c>
      <c r="AI243" s="19"/>
      <c r="AJ243" s="121">
        <v>0</v>
      </c>
      <c r="AK243" s="19"/>
      <c r="AL243" s="121">
        <f>(AE243+AH243+AJ243)</f>
        <v>8746773</v>
      </c>
      <c r="AM243" s="19"/>
      <c r="AN243" s="121">
        <v>7783337</v>
      </c>
      <c r="AO243" s="19"/>
      <c r="AP243" s="124">
        <f>(AN243/$C243)</f>
        <v>1261.0720998055735</v>
      </c>
      <c r="AQ243" s="19"/>
      <c r="AR243" s="124">
        <f>IF($AP$287&lt;&gt;0,(AP243/$AP$287)*100,0)</f>
        <v>108.66020958956722</v>
      </c>
      <c r="AS243" s="19"/>
      <c r="AT243" s="121">
        <v>0</v>
      </c>
      <c r="AU243" s="19"/>
      <c r="AV243" s="121">
        <v>0</v>
      </c>
      <c r="AW243" s="19"/>
      <c r="AX243" s="121"/>
      <c r="AY243" s="19"/>
      <c r="AZ243" s="121">
        <v>0</v>
      </c>
      <c r="BA243" s="19"/>
      <c r="BB243" s="11">
        <v>3</v>
      </c>
    </row>
    <row r="244" spans="1:54" s="119" customFormat="1" ht="8.85" customHeight="1" x14ac:dyDescent="0.25">
      <c r="A244" s="11">
        <v>4</v>
      </c>
      <c r="B244" s="19"/>
      <c r="C244" s="121">
        <v>4185</v>
      </c>
      <c r="D244" s="20"/>
      <c r="E244" s="20" t="s">
        <v>227</v>
      </c>
      <c r="F244" s="19"/>
      <c r="G244" s="121">
        <f>'Exhibit B'!$BO244</f>
        <v>2760175</v>
      </c>
      <c r="H244" s="19"/>
      <c r="I244" s="124">
        <f>(G244/$C244)</f>
        <v>659.54002389486266</v>
      </c>
      <c r="J244" s="19"/>
      <c r="K244" s="124">
        <f>IF($AE244&lt;&gt;0,(G244/$AE244)*100,0)</f>
        <v>74.517033351817432</v>
      </c>
      <c r="L244" s="19"/>
      <c r="M244" s="121">
        <v>934444</v>
      </c>
      <c r="N244" s="19"/>
      <c r="O244" s="124">
        <f>(M244/$C244)</f>
        <v>223.28410991636798</v>
      </c>
      <c r="P244" s="19"/>
      <c r="Q244" s="124">
        <f>IF($AE244&lt;&gt;0,(M244/$AE244)*100,0)</f>
        <v>25.227384029420485</v>
      </c>
      <c r="R244" s="19"/>
      <c r="S244" s="121">
        <v>9467</v>
      </c>
      <c r="T244" s="19"/>
      <c r="U244" s="124">
        <f>(S244/$C244)</f>
        <v>2.2621266427718041</v>
      </c>
      <c r="V244" s="19"/>
      <c r="W244" s="124">
        <f>IF($AE244&lt;&gt;0,(S244/$AE244)*100,0)</f>
        <v>0.25558261876209137</v>
      </c>
      <c r="X244" s="19"/>
      <c r="Y244" s="121">
        <v>0</v>
      </c>
      <c r="Z244" s="19"/>
      <c r="AA244" s="124">
        <f>(Y244/$C244)</f>
        <v>0</v>
      </c>
      <c r="AB244" s="19"/>
      <c r="AC244" s="124">
        <f>IF($AE244&lt;&gt;0,(Y244/$AE244)*100,0)</f>
        <v>0</v>
      </c>
      <c r="AD244" s="19"/>
      <c r="AE244" s="121">
        <f t="shared" si="7"/>
        <v>3704086</v>
      </c>
      <c r="AF244" s="40"/>
      <c r="AG244" s="19"/>
      <c r="AH244" s="121">
        <v>82932</v>
      </c>
      <c r="AI244" s="19"/>
      <c r="AJ244" s="121">
        <v>0</v>
      </c>
      <c r="AK244" s="19"/>
      <c r="AL244" s="121">
        <f>(AE244+AH244+AJ244)</f>
        <v>3787018</v>
      </c>
      <c r="AM244" s="19"/>
      <c r="AN244" s="121">
        <v>2874813</v>
      </c>
      <c r="AO244" s="19"/>
      <c r="AP244" s="124">
        <f>(AN244/$C244)</f>
        <v>686.93261648745522</v>
      </c>
      <c r="AQ244" s="19"/>
      <c r="AR244" s="124">
        <f>IF($AP$287&lt;&gt;0,(AP244/$AP$287)*100,0)</f>
        <v>59.189511918426142</v>
      </c>
      <c r="AS244" s="19"/>
      <c r="AT244" s="121">
        <v>0</v>
      </c>
      <c r="AU244" s="19"/>
      <c r="AV244" s="121">
        <v>121476</v>
      </c>
      <c r="AW244" s="19"/>
      <c r="AX244" s="121"/>
      <c r="AY244" s="19"/>
      <c r="AZ244" s="121">
        <v>0</v>
      </c>
      <c r="BA244" s="19"/>
      <c r="BB244" s="11">
        <v>4</v>
      </c>
    </row>
    <row r="245" spans="1:54" s="119" customFormat="1" ht="8.85" customHeight="1" x14ac:dyDescent="0.25">
      <c r="A245" s="11">
        <v>5</v>
      </c>
      <c r="B245" s="19"/>
      <c r="C245" s="121">
        <v>5614</v>
      </c>
      <c r="D245" s="20" t="s">
        <v>89</v>
      </c>
      <c r="E245" s="11" t="s">
        <v>228</v>
      </c>
      <c r="F245" s="19"/>
      <c r="G245" s="121">
        <f>'Exhibit B'!$BO245</f>
        <v>3050096</v>
      </c>
      <c r="H245" s="19"/>
      <c r="I245" s="126">
        <f>(G245/$C245)</f>
        <v>543.30174563591027</v>
      </c>
      <c r="J245" s="19"/>
      <c r="K245" s="126">
        <f>IF($AE245&lt;&gt;0,(G245/$AE245)*100,0)</f>
        <v>49.720911451800028</v>
      </c>
      <c r="L245" s="19"/>
      <c r="M245" s="121">
        <v>2785662</v>
      </c>
      <c r="N245" s="19"/>
      <c r="O245" s="126">
        <f>(M245/$C245)</f>
        <v>496.19914499465619</v>
      </c>
      <c r="P245" s="19"/>
      <c r="Q245" s="126">
        <f>IF($AE245&lt;&gt;0,(M245/$AE245)*100,0)</f>
        <v>45.410260410375336</v>
      </c>
      <c r="R245" s="19"/>
      <c r="S245" s="121">
        <v>10638</v>
      </c>
      <c r="T245" s="19"/>
      <c r="U245" s="126">
        <f>(S245/$C245)</f>
        <v>1.8949055931599572</v>
      </c>
      <c r="V245" s="19"/>
      <c r="W245" s="126">
        <f>IF($AE245&lt;&gt;0,(S245/$AE245)*100,0)</f>
        <v>0.17341456007425626</v>
      </c>
      <c r="X245" s="19"/>
      <c r="Y245" s="121">
        <v>288037</v>
      </c>
      <c r="Z245" s="19"/>
      <c r="AA245" s="126">
        <f>(Y245/$C245)</f>
        <v>51.306911293195583</v>
      </c>
      <c r="AB245" s="19"/>
      <c r="AC245" s="126">
        <f>IF($AE245&lt;&gt;0,(Y245/$AE245)*100,0)</f>
        <v>4.6954135777503803</v>
      </c>
      <c r="AD245" s="19"/>
      <c r="AE245" s="121">
        <f t="shared" si="7"/>
        <v>6134433</v>
      </c>
      <c r="AF245" s="40"/>
      <c r="AG245" s="19"/>
      <c r="AH245" s="121">
        <v>24680</v>
      </c>
      <c r="AI245" s="19"/>
      <c r="AJ245" s="121">
        <v>630000</v>
      </c>
      <c r="AK245" s="19"/>
      <c r="AL245" s="121">
        <f>(AE245+AH245+AJ245)</f>
        <v>6789113</v>
      </c>
      <c r="AM245" s="19"/>
      <c r="AN245" s="121">
        <v>6579209</v>
      </c>
      <c r="AO245" s="19"/>
      <c r="AP245" s="126">
        <f>(AN245/$C245)</f>
        <v>1171.9289276807981</v>
      </c>
      <c r="AQ245" s="19"/>
      <c r="AR245" s="126">
        <f>IF($AP$287&lt;&gt;0,(AP245/$AP$287)*100,0)</f>
        <v>100.9791929624843</v>
      </c>
      <c r="AS245" s="19"/>
      <c r="AT245" s="121">
        <v>0</v>
      </c>
      <c r="AU245" s="19"/>
      <c r="AV245" s="121">
        <v>154505</v>
      </c>
      <c r="AW245" s="19"/>
      <c r="AX245" s="121"/>
      <c r="AY245" s="19"/>
      <c r="AZ245" s="121">
        <v>0</v>
      </c>
      <c r="BA245" s="19"/>
      <c r="BB245" s="11">
        <v>5</v>
      </c>
    </row>
    <row r="246" spans="1:54" s="119" customFormat="1" ht="8.85" customHeight="1" x14ac:dyDescent="0.25">
      <c r="A246" s="57"/>
      <c r="B246" s="19"/>
      <c r="C246" s="127"/>
      <c r="D246" s="20"/>
      <c r="E246" s="11"/>
      <c r="F246" s="19"/>
      <c r="G246" s="19"/>
      <c r="H246" s="19"/>
      <c r="I246" s="52"/>
      <c r="J246" s="19"/>
      <c r="K246" s="52"/>
      <c r="L246" s="19"/>
      <c r="M246" s="19"/>
      <c r="N246" s="19"/>
      <c r="O246" s="52"/>
      <c r="P246" s="19"/>
      <c r="Q246" s="52"/>
      <c r="R246" s="19"/>
      <c r="S246" s="19"/>
      <c r="T246" s="19"/>
      <c r="U246" s="52"/>
      <c r="V246" s="19"/>
      <c r="W246" s="52"/>
      <c r="X246" s="19"/>
      <c r="Y246" s="19"/>
      <c r="Z246" s="19"/>
      <c r="AA246" s="52"/>
      <c r="AB246" s="19"/>
      <c r="AC246" s="52"/>
      <c r="AD246" s="19"/>
      <c r="AE246" s="19"/>
      <c r="AF246" s="40"/>
      <c r="AG246" s="19"/>
      <c r="AH246" s="19"/>
      <c r="AI246" s="19"/>
      <c r="AJ246" s="19"/>
      <c r="AK246" s="19"/>
      <c r="AL246" s="19"/>
      <c r="AM246" s="19"/>
      <c r="AN246" s="19"/>
      <c r="AO246" s="19"/>
      <c r="AP246" s="52"/>
      <c r="AQ246" s="19"/>
      <c r="AR246" s="52"/>
      <c r="AS246" s="19"/>
      <c r="AT246" s="19"/>
      <c r="AU246" s="19"/>
      <c r="AV246" s="19"/>
      <c r="AW246" s="19"/>
      <c r="AX246" s="19"/>
      <c r="AY246" s="19"/>
      <c r="AZ246" s="19"/>
      <c r="BA246" s="19"/>
      <c r="BB246" s="127"/>
    </row>
    <row r="247" spans="1:54" s="119" customFormat="1" ht="8.85" customHeight="1" x14ac:dyDescent="0.25">
      <c r="A247" s="11">
        <v>6</v>
      </c>
      <c r="B247" s="19"/>
      <c r="C247" s="121">
        <v>42620</v>
      </c>
      <c r="D247" s="20"/>
      <c r="E247" s="11" t="s">
        <v>229</v>
      </c>
      <c r="F247" s="19"/>
      <c r="G247" s="121">
        <f>'Exhibit B'!$BO247</f>
        <v>26110865</v>
      </c>
      <c r="H247" s="19"/>
      <c r="I247" s="126">
        <f>(G247/$C247)</f>
        <v>612.64347724073207</v>
      </c>
      <c r="J247" s="19"/>
      <c r="K247" s="126">
        <f>IF($AE247&lt;&gt;0,(G247/$AE247)*100,0)</f>
        <v>80.226253892349959</v>
      </c>
      <c r="L247" s="19"/>
      <c r="M247" s="121">
        <v>5792249</v>
      </c>
      <c r="N247" s="19"/>
      <c r="O247" s="126">
        <f>(M247/$C247)</f>
        <v>135.90448146410137</v>
      </c>
      <c r="P247" s="19"/>
      <c r="Q247" s="126">
        <f>IF($AE247&lt;&gt;0,(M247/$AE247)*100,0)</f>
        <v>17.796822850629809</v>
      </c>
      <c r="R247" s="19"/>
      <c r="S247" s="121">
        <v>0</v>
      </c>
      <c r="T247" s="19"/>
      <c r="U247" s="126">
        <f>(S247/$C247)</f>
        <v>0</v>
      </c>
      <c r="V247" s="19"/>
      <c r="W247" s="126">
        <f>IF($AE247&lt;&gt;0,(S247/$AE247)*100,0)</f>
        <v>0</v>
      </c>
      <c r="X247" s="19"/>
      <c r="Y247" s="121">
        <v>643420</v>
      </c>
      <c r="Z247" s="19"/>
      <c r="AA247" s="126">
        <f>(Y247/$C247)</f>
        <v>15.096668230877523</v>
      </c>
      <c r="AB247" s="19"/>
      <c r="AC247" s="126">
        <f>IF($AE247&lt;&gt;0,(Y247/$AE247)*100,0)</f>
        <v>1.9769232570202406</v>
      </c>
      <c r="AD247" s="19"/>
      <c r="AE247" s="121">
        <f t="shared" si="7"/>
        <v>32546534</v>
      </c>
      <c r="AF247" s="40"/>
      <c r="AG247" s="19"/>
      <c r="AH247" s="121">
        <v>0</v>
      </c>
      <c r="AI247" s="19"/>
      <c r="AJ247" s="121">
        <v>266937</v>
      </c>
      <c r="AK247" s="19"/>
      <c r="AL247" s="121">
        <f>(AE247+AH247+AJ247)</f>
        <v>32813471</v>
      </c>
      <c r="AM247" s="19"/>
      <c r="AN247" s="121">
        <v>27871518</v>
      </c>
      <c r="AO247" s="19"/>
      <c r="AP247" s="126">
        <f>(AN247/$C247)</f>
        <v>653.95396527451896</v>
      </c>
      <c r="AQ247" s="19"/>
      <c r="AR247" s="126">
        <f>IF($AP$287&lt;&gt;0,(AP247/$AP$287)*100,0)</f>
        <v>56.347908212078693</v>
      </c>
      <c r="AS247" s="19"/>
      <c r="AT247" s="121">
        <v>0</v>
      </c>
      <c r="AU247" s="19"/>
      <c r="AV247" s="121">
        <v>2456757</v>
      </c>
      <c r="AW247" s="19"/>
      <c r="AX247" s="121"/>
      <c r="AY247" s="19"/>
      <c r="AZ247" s="121">
        <v>177521</v>
      </c>
      <c r="BA247" s="19"/>
      <c r="BB247" s="11">
        <v>6</v>
      </c>
    </row>
    <row r="248" spans="1:54" s="119" customFormat="1" ht="8.85" customHeight="1" x14ac:dyDescent="0.25">
      <c r="A248" s="11">
        <v>7</v>
      </c>
      <c r="B248" s="19"/>
      <c r="C248" s="121">
        <v>3621</v>
      </c>
      <c r="D248" s="20"/>
      <c r="E248" s="11" t="s">
        <v>230</v>
      </c>
      <c r="F248" s="19"/>
      <c r="G248" s="121">
        <f>'Exhibit B'!$BO248</f>
        <v>2733942</v>
      </c>
      <c r="H248" s="19"/>
      <c r="I248" s="126">
        <f>(G248/$C248)</f>
        <v>755.02402651201328</v>
      </c>
      <c r="J248" s="19"/>
      <c r="K248" s="126">
        <f>IF($AE248&lt;&gt;0,(G248/$AE248)*100,0)</f>
        <v>62.446796895592861</v>
      </c>
      <c r="L248" s="19"/>
      <c r="M248" s="121">
        <v>1360404</v>
      </c>
      <c r="N248" s="19"/>
      <c r="O248" s="126">
        <f>(M248/$C248)</f>
        <v>375.69842584921292</v>
      </c>
      <c r="P248" s="19"/>
      <c r="Q248" s="126">
        <f>IF($AE248&lt;&gt;0,(M248/$AE248)*100,0)</f>
        <v>31.073399612702872</v>
      </c>
      <c r="R248" s="19"/>
      <c r="S248" s="121">
        <v>283688</v>
      </c>
      <c r="T248" s="19"/>
      <c r="U248" s="126">
        <f>(S248/$C248)</f>
        <v>78.345208505937592</v>
      </c>
      <c r="V248" s="19"/>
      <c r="W248" s="126">
        <f>IF($AE248&lt;&gt;0,(S248/$AE248)*100,0)</f>
        <v>6.4798034917042671</v>
      </c>
      <c r="X248" s="19"/>
      <c r="Y248" s="121">
        <v>0</v>
      </c>
      <c r="Z248" s="19"/>
      <c r="AA248" s="126">
        <f>(Y248/$C248)</f>
        <v>0</v>
      </c>
      <c r="AB248" s="19"/>
      <c r="AC248" s="126">
        <f>IF($AE248&lt;&gt;0,(Y248/$AE248)*100,0)</f>
        <v>0</v>
      </c>
      <c r="AD248" s="19"/>
      <c r="AE248" s="121">
        <f t="shared" si="7"/>
        <v>4378034</v>
      </c>
      <c r="AF248" s="40"/>
      <c r="AG248" s="19"/>
      <c r="AH248" s="121">
        <v>0</v>
      </c>
      <c r="AI248" s="19"/>
      <c r="AJ248" s="121">
        <v>0</v>
      </c>
      <c r="AK248" s="19"/>
      <c r="AL248" s="121">
        <f>(AE248+AH248+AJ248)</f>
        <v>4378034</v>
      </c>
      <c r="AM248" s="19"/>
      <c r="AN248" s="121">
        <v>4120825</v>
      </c>
      <c r="AO248" s="19"/>
      <c r="AP248" s="126">
        <f>(AN248/$C248)</f>
        <v>1138.0350731842032</v>
      </c>
      <c r="AQ248" s="19"/>
      <c r="AR248" s="126">
        <f>IF($AP$287&lt;&gt;0,(AP248/$AP$287)*100,0)</f>
        <v>98.058730814470636</v>
      </c>
      <c r="AS248" s="19"/>
      <c r="AT248" s="121">
        <v>0</v>
      </c>
      <c r="AU248" s="19"/>
      <c r="AV248" s="121">
        <v>0</v>
      </c>
      <c r="AW248" s="19"/>
      <c r="AX248" s="121"/>
      <c r="AY248" s="19"/>
      <c r="AZ248" s="121">
        <v>0</v>
      </c>
      <c r="BA248" s="19"/>
      <c r="BB248" s="11">
        <v>7</v>
      </c>
    </row>
    <row r="249" spans="1:54" s="119" customFormat="1" ht="8.85" customHeight="1" x14ac:dyDescent="0.25">
      <c r="A249" s="11">
        <v>8</v>
      </c>
      <c r="B249" s="19"/>
      <c r="C249" s="121">
        <v>5444</v>
      </c>
      <c r="D249" s="20" t="s">
        <v>89</v>
      </c>
      <c r="E249" s="11" t="s">
        <v>231</v>
      </c>
      <c r="F249" s="19"/>
      <c r="G249" s="121">
        <f>'Exhibit B'!$BO249</f>
        <v>4460903</v>
      </c>
      <c r="H249" s="19"/>
      <c r="I249" s="126">
        <f>(G249/$C249)</f>
        <v>819.41642174871413</v>
      </c>
      <c r="J249" s="19"/>
      <c r="K249" s="126">
        <f>IF($AE249&lt;&gt;0,(G249/$AE249)*100,0)</f>
        <v>75.398495884768451</v>
      </c>
      <c r="L249" s="19"/>
      <c r="M249" s="121">
        <v>1357843</v>
      </c>
      <c r="N249" s="19"/>
      <c r="O249" s="126">
        <f>(M249/$C249)</f>
        <v>249.42009551800146</v>
      </c>
      <c r="P249" s="19"/>
      <c r="Q249" s="126">
        <f>IF($AE249&lt;&gt;0,(M249/$AE249)*100,0)</f>
        <v>22.950357774572019</v>
      </c>
      <c r="R249" s="19"/>
      <c r="S249" s="121">
        <v>97689</v>
      </c>
      <c r="T249" s="19"/>
      <c r="U249" s="126">
        <f>(S249/$C249)</f>
        <v>17.944342395297575</v>
      </c>
      <c r="V249" s="19"/>
      <c r="W249" s="126">
        <f>IF($AE249&lt;&gt;0,(S249/$AE249)*100,0)</f>
        <v>1.6511463406595355</v>
      </c>
      <c r="X249" s="19"/>
      <c r="Y249" s="121">
        <v>0</v>
      </c>
      <c r="Z249" s="19"/>
      <c r="AA249" s="126">
        <f>(Y249/$C249)</f>
        <v>0</v>
      </c>
      <c r="AB249" s="19"/>
      <c r="AC249" s="126">
        <f>IF($AE249&lt;&gt;0,(Y249/$AE249)*100,0)</f>
        <v>0</v>
      </c>
      <c r="AD249" s="19"/>
      <c r="AE249" s="121">
        <f t="shared" si="7"/>
        <v>5916435</v>
      </c>
      <c r="AF249" s="40"/>
      <c r="AG249" s="19"/>
      <c r="AH249" s="121">
        <v>268625</v>
      </c>
      <c r="AI249" s="19"/>
      <c r="AJ249" s="121">
        <v>0</v>
      </c>
      <c r="AK249" s="19"/>
      <c r="AL249" s="121">
        <f>(AE249+AH249+AJ249)</f>
        <v>6185060</v>
      </c>
      <c r="AM249" s="19"/>
      <c r="AN249" s="121">
        <v>5457488</v>
      </c>
      <c r="AO249" s="19"/>
      <c r="AP249" s="126">
        <f>(AN249/$C249)</f>
        <v>1002.4775900073475</v>
      </c>
      <c r="AQ249" s="19"/>
      <c r="AR249" s="126">
        <f>IF($AP$287&lt;&gt;0,(AP249/$AP$287)*100,0)</f>
        <v>86.378427574313051</v>
      </c>
      <c r="AS249" s="19"/>
      <c r="AT249" s="121">
        <v>32810</v>
      </c>
      <c r="AU249" s="19"/>
      <c r="AV249" s="121">
        <v>406464</v>
      </c>
      <c r="AW249" s="19"/>
      <c r="AX249" s="121"/>
      <c r="AY249" s="19"/>
      <c r="AZ249" s="121">
        <v>0</v>
      </c>
      <c r="BA249" s="19"/>
      <c r="BB249" s="11">
        <v>8</v>
      </c>
    </row>
    <row r="250" spans="1:54" s="119" customFormat="1" ht="8.85" customHeight="1" x14ac:dyDescent="0.25">
      <c r="A250" s="11">
        <v>9</v>
      </c>
      <c r="B250" s="19"/>
      <c r="C250" s="121">
        <v>5644</v>
      </c>
      <c r="D250" s="20"/>
      <c r="E250" s="11" t="s">
        <v>232</v>
      </c>
      <c r="F250" s="19"/>
      <c r="G250" s="121">
        <f>'Exhibit B'!$BO250</f>
        <v>3174792</v>
      </c>
      <c r="H250" s="19"/>
      <c r="I250" s="126">
        <f>(G250/$C250)</f>
        <v>562.50744153082917</v>
      </c>
      <c r="J250" s="19"/>
      <c r="K250" s="126">
        <f>IF($AE250&lt;&gt;0,(G250/$AE250)*100,0)</f>
        <v>73.604676880960341</v>
      </c>
      <c r="L250" s="19"/>
      <c r="M250" s="121">
        <v>874159</v>
      </c>
      <c r="N250" s="19"/>
      <c r="O250" s="126">
        <f>(M250/$C250)</f>
        <v>154.88288447909284</v>
      </c>
      <c r="P250" s="19"/>
      <c r="Q250" s="126">
        <f>IF($AE250&lt;&gt;0,(M250/$AE250)*100,0)</f>
        <v>20.266584625885226</v>
      </c>
      <c r="R250" s="19"/>
      <c r="S250" s="121">
        <v>264351</v>
      </c>
      <c r="T250" s="19"/>
      <c r="U250" s="126">
        <f>(S250/$C250)</f>
        <v>46.837526576895819</v>
      </c>
      <c r="V250" s="19"/>
      <c r="W250" s="126">
        <f>IF($AE250&lt;&gt;0,(S250/$AE250)*100,0)</f>
        <v>6.1287384931544331</v>
      </c>
      <c r="X250" s="19"/>
      <c r="Y250" s="121">
        <v>0</v>
      </c>
      <c r="Z250" s="19"/>
      <c r="AA250" s="126">
        <f>(Y250/$C250)</f>
        <v>0</v>
      </c>
      <c r="AB250" s="19"/>
      <c r="AC250" s="126">
        <f>IF($AE250&lt;&gt;0,(Y250/$AE250)*100,0)</f>
        <v>0</v>
      </c>
      <c r="AD250" s="19"/>
      <c r="AE250" s="121">
        <f t="shared" si="7"/>
        <v>4313302</v>
      </c>
      <c r="AF250" s="40"/>
      <c r="AG250" s="19"/>
      <c r="AH250" s="121">
        <v>0</v>
      </c>
      <c r="AI250" s="19"/>
      <c r="AJ250" s="121">
        <v>841971</v>
      </c>
      <c r="AK250" s="19"/>
      <c r="AL250" s="121">
        <f>(AE250+AH250+AJ250)</f>
        <v>5155273</v>
      </c>
      <c r="AM250" s="19"/>
      <c r="AN250" s="121">
        <v>4953328</v>
      </c>
      <c r="AO250" s="19"/>
      <c r="AP250" s="126">
        <f>(AN250/$C250)</f>
        <v>877.6272147413182</v>
      </c>
      <c r="AQ250" s="19"/>
      <c r="AR250" s="126">
        <f>IF($AP$287&lt;&gt;0,(AP250/$AP$287)*100,0)</f>
        <v>75.620701710871572</v>
      </c>
      <c r="AS250" s="19"/>
      <c r="AT250" s="121">
        <v>0</v>
      </c>
      <c r="AU250" s="19"/>
      <c r="AV250" s="121">
        <v>288100</v>
      </c>
      <c r="AW250" s="19"/>
      <c r="AX250" s="121"/>
      <c r="AY250" s="19"/>
      <c r="AZ250" s="121">
        <v>0</v>
      </c>
      <c r="BA250" s="19"/>
      <c r="BB250" s="11">
        <v>9</v>
      </c>
    </row>
    <row r="251" spans="1:54" s="119" customFormat="1" ht="8.85" customHeight="1" x14ac:dyDescent="0.25">
      <c r="A251" s="11">
        <v>10</v>
      </c>
      <c r="B251" s="19"/>
      <c r="C251" s="121">
        <v>3691</v>
      </c>
      <c r="D251" s="20"/>
      <c r="E251" s="11" t="s">
        <v>233</v>
      </c>
      <c r="F251" s="19"/>
      <c r="G251" s="121">
        <f>'Exhibit B'!$BO251</f>
        <v>1361081</v>
      </c>
      <c r="H251" s="19"/>
      <c r="I251" s="126">
        <f>(G251/$C251)</f>
        <v>368.75670549986455</v>
      </c>
      <c r="J251" s="19"/>
      <c r="K251" s="126">
        <f>IF($AE251&lt;&gt;0,(G251/$AE251)*100,0)</f>
        <v>68.856050852302189</v>
      </c>
      <c r="L251" s="19"/>
      <c r="M251" s="121">
        <v>610980</v>
      </c>
      <c r="N251" s="19"/>
      <c r="O251" s="126">
        <f>(M251/$C251)</f>
        <v>165.532376049851</v>
      </c>
      <c r="P251" s="19"/>
      <c r="Q251" s="126">
        <f>IF($AE251&lt;&gt;0,(M251/$AE251)*100,0)</f>
        <v>30.909012725722857</v>
      </c>
      <c r="R251" s="19"/>
      <c r="S251" s="121">
        <v>4644</v>
      </c>
      <c r="T251" s="19"/>
      <c r="U251" s="126">
        <f>(S251/$C251)</f>
        <v>1.2581956109455432</v>
      </c>
      <c r="V251" s="19"/>
      <c r="W251" s="126">
        <f>IF($AE251&lt;&gt;0,(S251/$AE251)*100,0)</f>
        <v>0.23493642197495329</v>
      </c>
      <c r="X251" s="19"/>
      <c r="Y251" s="121">
        <v>0</v>
      </c>
      <c r="Z251" s="19"/>
      <c r="AA251" s="126">
        <f>(Y251/$C251)</f>
        <v>0</v>
      </c>
      <c r="AB251" s="19"/>
      <c r="AC251" s="126">
        <f>IF($AE251&lt;&gt;0,(Y251/$AE251)*100,0)</f>
        <v>0</v>
      </c>
      <c r="AD251" s="19"/>
      <c r="AE251" s="121">
        <f t="shared" si="7"/>
        <v>1976705</v>
      </c>
      <c r="AF251" s="40"/>
      <c r="AG251" s="19"/>
      <c r="AH251" s="121">
        <v>0</v>
      </c>
      <c r="AI251" s="19"/>
      <c r="AJ251" s="121">
        <v>323376</v>
      </c>
      <c r="AK251" s="19"/>
      <c r="AL251" s="121">
        <f>(AE251+AH251+AJ251)</f>
        <v>2300081</v>
      </c>
      <c r="AM251" s="19"/>
      <c r="AN251" s="121">
        <v>1531953</v>
      </c>
      <c r="AO251" s="19"/>
      <c r="AP251" s="126">
        <f>(AN251/$C251)</f>
        <v>415.05093470604174</v>
      </c>
      <c r="AQ251" s="19"/>
      <c r="AR251" s="126">
        <f>IF($AP$287&lt;&gt;0,(AP251/$AP$287)*100,0)</f>
        <v>35.762841444559371</v>
      </c>
      <c r="AS251" s="19"/>
      <c r="AT251" s="121">
        <v>0</v>
      </c>
      <c r="AU251" s="19"/>
      <c r="AV251" s="121">
        <v>0</v>
      </c>
      <c r="AW251" s="19"/>
      <c r="AX251" s="121"/>
      <c r="AY251" s="19"/>
      <c r="AZ251" s="121">
        <v>197430</v>
      </c>
      <c r="BA251" s="19"/>
      <c r="BB251" s="11">
        <v>10</v>
      </c>
    </row>
    <row r="252" spans="1:54" s="119" customFormat="1" ht="8.85" customHeight="1" x14ac:dyDescent="0.25">
      <c r="A252" s="57"/>
      <c r="B252" s="19"/>
      <c r="C252" s="127"/>
      <c r="D252" s="20"/>
      <c r="E252" s="11"/>
      <c r="F252" s="19"/>
      <c r="G252" s="19"/>
      <c r="H252" s="19"/>
      <c r="I252" s="52"/>
      <c r="J252" s="19"/>
      <c r="K252" s="52"/>
      <c r="L252" s="19"/>
      <c r="M252" s="19"/>
      <c r="N252" s="19"/>
      <c r="O252" s="52"/>
      <c r="P252" s="19"/>
      <c r="Q252" s="52"/>
      <c r="R252" s="19"/>
      <c r="S252" s="19"/>
      <c r="T252" s="19"/>
      <c r="U252" s="52"/>
      <c r="V252" s="19"/>
      <c r="W252" s="52"/>
      <c r="X252" s="19"/>
      <c r="Y252" s="19"/>
      <c r="Z252" s="19"/>
      <c r="AA252" s="52"/>
      <c r="AB252" s="19"/>
      <c r="AC252" s="52"/>
      <c r="AD252" s="19"/>
      <c r="AE252" s="19"/>
      <c r="AF252" s="40"/>
      <c r="AG252" s="19"/>
      <c r="AH252" s="19"/>
      <c r="AI252" s="19"/>
      <c r="AJ252" s="19"/>
      <c r="AK252" s="19"/>
      <c r="AL252" s="19"/>
      <c r="AM252" s="19"/>
      <c r="AN252" s="19"/>
      <c r="AO252" s="19"/>
      <c r="AP252" s="52"/>
      <c r="AQ252" s="19"/>
      <c r="AR252" s="52"/>
      <c r="AS252" s="19"/>
      <c r="AT252" s="19"/>
      <c r="AU252" s="19"/>
      <c r="AV252" s="19"/>
      <c r="AW252" s="19"/>
      <c r="AX252" s="19"/>
      <c r="AY252" s="19"/>
      <c r="AZ252" s="19"/>
      <c r="BA252" s="19"/>
      <c r="BB252" s="127"/>
    </row>
    <row r="253" spans="1:54" s="119" customFormat="1" ht="8.85" customHeight="1" x14ac:dyDescent="0.25">
      <c r="A253" s="11">
        <v>11</v>
      </c>
      <c r="B253" s="19"/>
      <c r="C253" s="121">
        <v>21041</v>
      </c>
      <c r="D253" s="20"/>
      <c r="E253" s="11" t="s">
        <v>234</v>
      </c>
      <c r="F253" s="19"/>
      <c r="G253" s="121">
        <f>'Exhibit B'!$BO253</f>
        <v>27640512</v>
      </c>
      <c r="H253" s="19"/>
      <c r="I253" s="126">
        <f>(G253/$C253)</f>
        <v>1313.6501116867069</v>
      </c>
      <c r="J253" s="19"/>
      <c r="K253" s="126">
        <f>IF($AE253&lt;&gt;0,(G253/$AE253)*100,0)</f>
        <v>78.625707262684756</v>
      </c>
      <c r="L253" s="19"/>
      <c r="M253" s="121">
        <v>5793829</v>
      </c>
      <c r="N253" s="19"/>
      <c r="O253" s="126">
        <f>(M253/$C253)</f>
        <v>275.35901335487858</v>
      </c>
      <c r="P253" s="19"/>
      <c r="Q253" s="126">
        <f>IF($AE253&lt;&gt;0,(M253/$AE253)*100,0)</f>
        <v>16.481022597702012</v>
      </c>
      <c r="R253" s="19"/>
      <c r="S253" s="121">
        <v>1533839</v>
      </c>
      <c r="T253" s="19"/>
      <c r="U253" s="126">
        <f>(S253/$C253)</f>
        <v>72.897628439712946</v>
      </c>
      <c r="V253" s="19"/>
      <c r="W253" s="126">
        <f>IF($AE253&lt;&gt;0,(S253/$AE253)*100,0)</f>
        <v>4.3631310520618838</v>
      </c>
      <c r="X253" s="19"/>
      <c r="Y253" s="121">
        <v>186368</v>
      </c>
      <c r="Z253" s="19"/>
      <c r="AA253" s="126">
        <f>(Y253/$C253)</f>
        <v>8.8573736989686793</v>
      </c>
      <c r="AB253" s="19"/>
      <c r="AC253" s="126">
        <f>IF($AE253&lt;&gt;0,(Y253/$AE253)*100,0)</f>
        <v>0.5301390875513462</v>
      </c>
      <c r="AD253" s="19"/>
      <c r="AE253" s="121">
        <f t="shared" si="7"/>
        <v>35154548</v>
      </c>
      <c r="AF253" s="40"/>
      <c r="AG253" s="19"/>
      <c r="AH253" s="121">
        <v>0</v>
      </c>
      <c r="AI253" s="19"/>
      <c r="AJ253" s="121">
        <v>0</v>
      </c>
      <c r="AK253" s="19"/>
      <c r="AL253" s="121">
        <f>(AE253+AH253+AJ253)</f>
        <v>35154548</v>
      </c>
      <c r="AM253" s="19"/>
      <c r="AN253" s="121">
        <v>26010831</v>
      </c>
      <c r="AO253" s="19"/>
      <c r="AP253" s="126">
        <f>(AN253/$C253)</f>
        <v>1236.1974716030606</v>
      </c>
      <c r="AQ253" s="19"/>
      <c r="AR253" s="126">
        <f>IF($AP$287&lt;&gt;0,(AP253/$AP$287)*100,0)</f>
        <v>106.51688858963047</v>
      </c>
      <c r="AS253" s="19"/>
      <c r="AT253" s="121">
        <v>849545</v>
      </c>
      <c r="AU253" s="19"/>
      <c r="AV253" s="121">
        <v>1021363</v>
      </c>
      <c r="AW253" s="19"/>
      <c r="AX253" s="121"/>
      <c r="AY253" s="19"/>
      <c r="AZ253" s="121">
        <v>0</v>
      </c>
      <c r="BA253" s="19"/>
      <c r="BB253" s="11">
        <v>11</v>
      </c>
    </row>
    <row r="254" spans="1:54" s="119" customFormat="1" ht="8.85" customHeight="1" x14ac:dyDescent="0.25">
      <c r="A254" s="11">
        <v>12</v>
      </c>
      <c r="B254" s="19"/>
      <c r="C254" s="121">
        <v>3884</v>
      </c>
      <c r="D254" s="20"/>
      <c r="E254" s="20" t="s">
        <v>235</v>
      </c>
      <c r="F254" s="19"/>
      <c r="G254" s="121">
        <f>'Exhibit B'!$BO254</f>
        <v>1764791</v>
      </c>
      <c r="H254" s="19"/>
      <c r="I254" s="126">
        <f>(G254/$C254)</f>
        <v>454.37461380020596</v>
      </c>
      <c r="J254" s="19"/>
      <c r="K254" s="126">
        <f>IF($AE254&lt;&gt;0,(G254/$AE254)*100,0)</f>
        <v>52.418828815770404</v>
      </c>
      <c r="L254" s="19"/>
      <c r="M254" s="121">
        <v>1304877</v>
      </c>
      <c r="N254" s="19"/>
      <c r="O254" s="126">
        <f>(M254/$C254)</f>
        <v>335.96215242018536</v>
      </c>
      <c r="P254" s="19"/>
      <c r="Q254" s="126">
        <f>IF($AE254&lt;&gt;0,(M254/$AE254)*100,0)</f>
        <v>38.758200879671321</v>
      </c>
      <c r="R254" s="19"/>
      <c r="S254" s="121">
        <v>297044</v>
      </c>
      <c r="T254" s="19"/>
      <c r="U254" s="126">
        <f>(S254/$C254)</f>
        <v>76.478887744593209</v>
      </c>
      <c r="V254" s="19"/>
      <c r="W254" s="126">
        <f>IF($AE254&lt;&gt;0,(S254/$AE254)*100,0)</f>
        <v>8.8229703045582752</v>
      </c>
      <c r="X254" s="19"/>
      <c r="Y254" s="121">
        <v>0</v>
      </c>
      <c r="Z254" s="19"/>
      <c r="AA254" s="126">
        <f>(Y254/$C254)</f>
        <v>0</v>
      </c>
      <c r="AB254" s="19"/>
      <c r="AC254" s="126">
        <f>IF($AE254&lt;&gt;0,(Y254/$AE254)*100,0)</f>
        <v>0</v>
      </c>
      <c r="AD254" s="19"/>
      <c r="AE254" s="121">
        <f t="shared" si="7"/>
        <v>3366712</v>
      </c>
      <c r="AF254" s="40"/>
      <c r="AG254" s="19"/>
      <c r="AH254" s="121">
        <v>0</v>
      </c>
      <c r="AI254" s="19"/>
      <c r="AJ254" s="121">
        <v>0</v>
      </c>
      <c r="AK254" s="19"/>
      <c r="AL254" s="121">
        <f>(AE254+AH254+AJ254)</f>
        <v>3366712</v>
      </c>
      <c r="AM254" s="19"/>
      <c r="AN254" s="121">
        <v>2916404</v>
      </c>
      <c r="AO254" s="19"/>
      <c r="AP254" s="126">
        <f>(AN254/$C254)</f>
        <v>750.87641606591149</v>
      </c>
      <c r="AQ254" s="19"/>
      <c r="AR254" s="126">
        <f>IF($AP$287&lt;&gt;0,(AP254/$AP$287)*100,0)</f>
        <v>64.699225966670951</v>
      </c>
      <c r="AS254" s="19"/>
      <c r="AT254" s="121">
        <v>0</v>
      </c>
      <c r="AU254" s="19"/>
      <c r="AV254" s="121">
        <v>131507</v>
      </c>
      <c r="AW254" s="19"/>
      <c r="AX254" s="121"/>
      <c r="AY254" s="19"/>
      <c r="AZ254" s="121">
        <v>0</v>
      </c>
      <c r="BA254" s="19"/>
      <c r="BB254" s="11">
        <v>12</v>
      </c>
    </row>
    <row r="255" spans="1:54" s="119" customFormat="1" ht="8.85" customHeight="1" x14ac:dyDescent="0.25">
      <c r="A255" s="11">
        <v>13</v>
      </c>
      <c r="B255" s="19"/>
      <c r="C255" s="121">
        <v>3542</v>
      </c>
      <c r="D255" s="20"/>
      <c r="E255" s="11" t="s">
        <v>236</v>
      </c>
      <c r="F255" s="19"/>
      <c r="G255" s="121">
        <f>'Exhibit B'!$BO255</f>
        <v>5501697</v>
      </c>
      <c r="H255" s="19"/>
      <c r="I255" s="126">
        <f>(G255/$C255)</f>
        <v>1553.2741389045736</v>
      </c>
      <c r="J255" s="19"/>
      <c r="K255" s="126">
        <f>IF($AE255&lt;&gt;0,(G255/$AE255)*100,0)</f>
        <v>45.953336168754092</v>
      </c>
      <c r="L255" s="19"/>
      <c r="M255" s="121">
        <v>5070739</v>
      </c>
      <c r="N255" s="19"/>
      <c r="O255" s="126">
        <f>(M255/$C255)</f>
        <v>1431.6033314511576</v>
      </c>
      <c r="P255" s="19"/>
      <c r="Q255" s="126">
        <f>IF($AE255&lt;&gt;0,(M255/$AE255)*100,0)</f>
        <v>42.353727202899748</v>
      </c>
      <c r="R255" s="19"/>
      <c r="S255" s="121">
        <v>1290529</v>
      </c>
      <c r="T255" s="19"/>
      <c r="U255" s="126">
        <f>(S255/$C255)</f>
        <v>364.35036702428005</v>
      </c>
      <c r="V255" s="19"/>
      <c r="W255" s="126">
        <f>IF($AE255&lt;&gt;0,(S255/$AE255)*100,0)</f>
        <v>10.779240109465507</v>
      </c>
      <c r="X255" s="19"/>
      <c r="Y255" s="121">
        <v>109391</v>
      </c>
      <c r="Z255" s="19"/>
      <c r="AA255" s="126">
        <f>(Y255/$C255)</f>
        <v>30.883963862224732</v>
      </c>
      <c r="AB255" s="19"/>
      <c r="AC255" s="126">
        <f>IF($AE255&lt;&gt;0,(Y255/$AE255)*100,0)</f>
        <v>0.9136965188806615</v>
      </c>
      <c r="AD255" s="19"/>
      <c r="AE255" s="121">
        <f t="shared" si="7"/>
        <v>11972356</v>
      </c>
      <c r="AF255" s="40"/>
      <c r="AG255" s="19"/>
      <c r="AH255" s="121">
        <v>10605</v>
      </c>
      <c r="AI255" s="19"/>
      <c r="AJ255" s="121">
        <v>431000</v>
      </c>
      <c r="AK255" s="19"/>
      <c r="AL255" s="121">
        <f>(AE255+AH255+AJ255)</f>
        <v>12413961</v>
      </c>
      <c r="AM255" s="19"/>
      <c r="AN255" s="121">
        <v>11801680</v>
      </c>
      <c r="AO255" s="19"/>
      <c r="AP255" s="126">
        <f>(AN255/$C255)</f>
        <v>3331.9254658385094</v>
      </c>
      <c r="AQ255" s="19"/>
      <c r="AR255" s="126">
        <f>IF($AP$287&lt;&gt;0,(AP255/$AP$287)*100,0)</f>
        <v>287.0951783888072</v>
      </c>
      <c r="AS255" s="19"/>
      <c r="AT255" s="121">
        <v>0</v>
      </c>
      <c r="AU255" s="19"/>
      <c r="AV255" s="121">
        <v>735439</v>
      </c>
      <c r="AW255" s="19"/>
      <c r="AX255" s="121"/>
      <c r="AY255" s="19"/>
      <c r="AZ255" s="121">
        <v>281000</v>
      </c>
      <c r="BA255" s="19"/>
      <c r="BB255" s="11">
        <v>13</v>
      </c>
    </row>
    <row r="256" spans="1:54" s="119" customFormat="1" ht="8.85" customHeight="1" x14ac:dyDescent="0.25">
      <c r="A256" s="11">
        <v>14</v>
      </c>
      <c r="B256" s="19"/>
      <c r="C256" s="121">
        <v>16379</v>
      </c>
      <c r="D256" s="20"/>
      <c r="E256" s="11" t="s">
        <v>154</v>
      </c>
      <c r="F256" s="19"/>
      <c r="G256" s="121">
        <f>'Exhibit B'!$BO256</f>
        <v>12225233</v>
      </c>
      <c r="H256" s="19"/>
      <c r="I256" s="126">
        <f>(G256/$C256)</f>
        <v>746.39678857073079</v>
      </c>
      <c r="J256" s="19"/>
      <c r="K256" s="126">
        <f>IF($AE256&lt;&gt;0,(G256/$AE256)*100,0)</f>
        <v>81.700614156371529</v>
      </c>
      <c r="L256" s="19"/>
      <c r="M256" s="121">
        <v>2627634</v>
      </c>
      <c r="N256" s="19"/>
      <c r="O256" s="126">
        <f>(M256/$C256)</f>
        <v>160.42701019598266</v>
      </c>
      <c r="P256" s="19"/>
      <c r="Q256" s="126">
        <f>IF($AE256&lt;&gt;0,(M256/$AE256)*100,0)</f>
        <v>17.560345195724544</v>
      </c>
      <c r="R256" s="19"/>
      <c r="S256" s="121">
        <v>110586</v>
      </c>
      <c r="T256" s="19"/>
      <c r="U256" s="126">
        <f>(S256/$C256)</f>
        <v>6.7516942426277549</v>
      </c>
      <c r="V256" s="19"/>
      <c r="W256" s="126">
        <f>IF($AE256&lt;&gt;0,(S256/$AE256)*100,0)</f>
        <v>0.73904064790392965</v>
      </c>
      <c r="X256" s="19"/>
      <c r="Y256" s="121">
        <v>0</v>
      </c>
      <c r="Z256" s="19"/>
      <c r="AA256" s="126">
        <f>(Y256/$C256)</f>
        <v>0</v>
      </c>
      <c r="AB256" s="19"/>
      <c r="AC256" s="126">
        <f>IF($AE256&lt;&gt;0,(Y256/$AE256)*100,0)</f>
        <v>0</v>
      </c>
      <c r="AD256" s="19"/>
      <c r="AE256" s="121">
        <f t="shared" si="7"/>
        <v>14963453</v>
      </c>
      <c r="AF256" s="40"/>
      <c r="AG256" s="19"/>
      <c r="AH256" s="121">
        <v>0</v>
      </c>
      <c r="AI256" s="19"/>
      <c r="AJ256" s="121">
        <v>611435</v>
      </c>
      <c r="AK256" s="19"/>
      <c r="AL256" s="121">
        <f>(AE256+AH256+AJ256)</f>
        <v>15574888</v>
      </c>
      <c r="AM256" s="19"/>
      <c r="AN256" s="121">
        <v>12884657</v>
      </c>
      <c r="AO256" s="19"/>
      <c r="AP256" s="126">
        <f>(AN256/$C256)</f>
        <v>786.65712192441538</v>
      </c>
      <c r="AQ256" s="19"/>
      <c r="AR256" s="126">
        <f>IF($AP$287&lt;&gt;0,(AP256/$AP$287)*100,0)</f>
        <v>67.782268560704324</v>
      </c>
      <c r="AS256" s="19"/>
      <c r="AT256" s="121">
        <v>404426</v>
      </c>
      <c r="AU256" s="19"/>
      <c r="AV256" s="121">
        <v>1659591</v>
      </c>
      <c r="AW256" s="19"/>
      <c r="AX256" s="121"/>
      <c r="AY256" s="19"/>
      <c r="AZ256" s="121">
        <v>0</v>
      </c>
      <c r="BA256" s="19"/>
      <c r="BB256" s="11">
        <v>14</v>
      </c>
    </row>
    <row r="257" spans="1:54" s="119" customFormat="1" ht="8.85" customHeight="1" x14ac:dyDescent="0.25">
      <c r="A257" s="11">
        <v>15</v>
      </c>
      <c r="B257" s="19"/>
      <c r="C257" s="121">
        <v>4961</v>
      </c>
      <c r="D257" s="20"/>
      <c r="E257" s="11" t="s">
        <v>237</v>
      </c>
      <c r="F257" s="19"/>
      <c r="G257" s="121">
        <f>'Exhibit B'!$BO257</f>
        <v>3544947</v>
      </c>
      <c r="H257" s="19"/>
      <c r="I257" s="126">
        <f>(G257/$C257)</f>
        <v>714.5629913323927</v>
      </c>
      <c r="J257" s="19"/>
      <c r="K257" s="126">
        <f>IF($AE257&lt;&gt;0,(G257/$AE257)*100,0)</f>
        <v>78.178603177781682</v>
      </c>
      <c r="L257" s="19"/>
      <c r="M257" s="121">
        <v>690008</v>
      </c>
      <c r="N257" s="19"/>
      <c r="O257" s="126">
        <f>(M257/$C257)</f>
        <v>139.08647450110865</v>
      </c>
      <c r="P257" s="19"/>
      <c r="Q257" s="126">
        <f>IF($AE257&lt;&gt;0,(M257/$AE257)*100,0)</f>
        <v>15.217113717495575</v>
      </c>
      <c r="R257" s="19"/>
      <c r="S257" s="121">
        <v>1791</v>
      </c>
      <c r="T257" s="19"/>
      <c r="U257" s="126">
        <f>(S257/$C257)</f>
        <v>0.36101592420882889</v>
      </c>
      <c r="V257" s="19"/>
      <c r="W257" s="126">
        <f>IF($AE257&lt;&gt;0,(S257/$AE257)*100,0)</f>
        <v>3.9497876355106862E-2</v>
      </c>
      <c r="X257" s="19"/>
      <c r="Y257" s="121">
        <v>297675</v>
      </c>
      <c r="Z257" s="19"/>
      <c r="AA257" s="126">
        <f>(Y257/$C257)</f>
        <v>60.00302358395485</v>
      </c>
      <c r="AB257" s="19"/>
      <c r="AC257" s="126">
        <f>IF($AE257&lt;&gt;0,(Y257/$AE257)*100,0)</f>
        <v>6.5647852283676356</v>
      </c>
      <c r="AD257" s="19"/>
      <c r="AE257" s="121">
        <f>(G257+M257+S257+Y257)</f>
        <v>4534421</v>
      </c>
      <c r="AF257" s="40"/>
      <c r="AG257" s="19"/>
      <c r="AH257" s="121">
        <v>0</v>
      </c>
      <c r="AI257" s="19"/>
      <c r="AJ257" s="121">
        <v>0</v>
      </c>
      <c r="AK257" s="19"/>
      <c r="AL257" s="121">
        <f>(AE257+AH257+AJ257)</f>
        <v>4534421</v>
      </c>
      <c r="AM257" s="19"/>
      <c r="AN257" s="121">
        <v>3786141</v>
      </c>
      <c r="AO257" s="19"/>
      <c r="AP257" s="126">
        <f>(AN257/$C257)</f>
        <v>763.18101189276354</v>
      </c>
      <c r="AQ257" s="19"/>
      <c r="AR257" s="126">
        <f>IF($AP$287&lt;&gt;0,(AP257/$AP$287)*100,0)</f>
        <v>65.759450803670191</v>
      </c>
      <c r="AS257" s="19"/>
      <c r="AT257" s="121">
        <v>0</v>
      </c>
      <c r="AU257" s="19"/>
      <c r="AV257" s="121">
        <v>0</v>
      </c>
      <c r="AW257" s="19"/>
      <c r="AX257" s="121"/>
      <c r="AY257" s="19"/>
      <c r="AZ257" s="121">
        <v>0</v>
      </c>
      <c r="BA257" s="19"/>
      <c r="BB257" s="11">
        <v>15</v>
      </c>
    </row>
    <row r="258" spans="1:54" s="119" customFormat="1" ht="8.85" customHeight="1" x14ac:dyDescent="0.25">
      <c r="A258" s="57"/>
      <c r="B258" s="19"/>
      <c r="C258" s="127"/>
      <c r="D258" s="20"/>
      <c r="E258" s="11"/>
      <c r="F258" s="19"/>
      <c r="G258" s="19"/>
      <c r="H258" s="19"/>
      <c r="I258" s="52"/>
      <c r="J258" s="19"/>
      <c r="K258" s="52"/>
      <c r="L258" s="19"/>
      <c r="M258" s="19"/>
      <c r="N258" s="19"/>
      <c r="O258" s="52"/>
      <c r="P258" s="19"/>
      <c r="Q258" s="52"/>
      <c r="R258" s="19"/>
      <c r="S258" s="19"/>
      <c r="T258" s="19"/>
      <c r="U258" s="52"/>
      <c r="V258" s="19"/>
      <c r="W258" s="52"/>
      <c r="X258" s="19"/>
      <c r="Y258" s="19"/>
      <c r="Z258" s="19"/>
      <c r="AA258" s="52"/>
      <c r="AB258" s="19"/>
      <c r="AC258" s="52"/>
      <c r="AD258" s="19"/>
      <c r="AE258" s="19"/>
      <c r="AF258" s="40"/>
      <c r="AG258" s="19"/>
      <c r="AH258" s="19"/>
      <c r="AI258" s="19"/>
      <c r="AJ258" s="19"/>
      <c r="AK258" s="19"/>
      <c r="AL258" s="19"/>
      <c r="AM258" s="19"/>
      <c r="AN258" s="19"/>
      <c r="AO258" s="19"/>
      <c r="AP258" s="52"/>
      <c r="AQ258" s="19"/>
      <c r="AR258" s="52"/>
      <c r="AS258" s="19"/>
      <c r="AT258" s="19"/>
      <c r="AU258" s="19"/>
      <c r="AV258" s="19"/>
      <c r="AW258" s="19"/>
      <c r="AX258" s="19"/>
      <c r="AY258" s="19"/>
      <c r="AZ258" s="19"/>
      <c r="BA258" s="19"/>
      <c r="BB258" s="127"/>
    </row>
    <row r="259" spans="1:54" s="119" customFormat="1" ht="8.85" customHeight="1" x14ac:dyDescent="0.25">
      <c r="A259" s="11">
        <v>16</v>
      </c>
      <c r="B259" s="19"/>
      <c r="C259" s="121">
        <v>8216</v>
      </c>
      <c r="D259" s="20"/>
      <c r="E259" s="11" t="s">
        <v>238</v>
      </c>
      <c r="F259" s="19"/>
      <c r="G259" s="121">
        <f>'Exhibit B'!$BO259</f>
        <v>8309645</v>
      </c>
      <c r="H259" s="19"/>
      <c r="I259" s="126">
        <f>(G259/$C259)</f>
        <v>1011.39788218111</v>
      </c>
      <c r="J259" s="19"/>
      <c r="K259" s="126">
        <f>IF($AE259&lt;&gt;0,(G259/$AE259)*100,0)</f>
        <v>71.675762948206142</v>
      </c>
      <c r="L259" s="19"/>
      <c r="M259" s="121">
        <v>2929217</v>
      </c>
      <c r="N259" s="19"/>
      <c r="O259" s="126">
        <f>(M259/$C259)</f>
        <v>356.52592502434277</v>
      </c>
      <c r="P259" s="19"/>
      <c r="Q259" s="126">
        <f>IF($AE259&lt;&gt;0,(M259/$AE259)*100,0)</f>
        <v>25.266285541182032</v>
      </c>
      <c r="R259" s="19"/>
      <c r="S259" s="121">
        <v>354520</v>
      </c>
      <c r="T259" s="19"/>
      <c r="U259" s="126">
        <f>(S259/$C259)</f>
        <v>43.149951314508279</v>
      </c>
      <c r="V259" s="19"/>
      <c r="W259" s="126">
        <f>IF($AE259&lt;&gt;0,(S259/$AE259)*100,0)</f>
        <v>3.0579515106118298</v>
      </c>
      <c r="X259" s="19"/>
      <c r="Y259" s="121">
        <v>0</v>
      </c>
      <c r="Z259" s="19"/>
      <c r="AA259" s="126">
        <f>(Y259/$C259)</f>
        <v>0</v>
      </c>
      <c r="AB259" s="19"/>
      <c r="AC259" s="126">
        <f>IF($AE259&lt;&gt;0,(Y259/$AE259)*100,0)</f>
        <v>0</v>
      </c>
      <c r="AD259" s="19"/>
      <c r="AE259" s="121">
        <f t="shared" ref="AE259:AE274" si="8">(G259+M259+S259+Y259)</f>
        <v>11593382</v>
      </c>
      <c r="AF259" s="40"/>
      <c r="AG259" s="19"/>
      <c r="AH259" s="121">
        <v>0</v>
      </c>
      <c r="AI259" s="19"/>
      <c r="AJ259" s="121">
        <v>1259029</v>
      </c>
      <c r="AK259" s="19"/>
      <c r="AL259" s="121">
        <f>(AE259+AH259+AJ259)</f>
        <v>12852411</v>
      </c>
      <c r="AM259" s="19"/>
      <c r="AN259" s="121">
        <v>10351485</v>
      </c>
      <c r="AO259" s="19"/>
      <c r="AP259" s="126">
        <f>(AN259/$C259)</f>
        <v>1259.9178432327167</v>
      </c>
      <c r="AQ259" s="19"/>
      <c r="AR259" s="126">
        <f>IF($AP$287&lt;&gt;0,(AP259/$AP$287)*100,0)</f>
        <v>108.56075313410673</v>
      </c>
      <c r="AS259" s="19"/>
      <c r="AT259" s="121">
        <v>0</v>
      </c>
      <c r="AU259" s="19"/>
      <c r="AV259" s="121">
        <v>1548182</v>
      </c>
      <c r="AW259" s="19"/>
      <c r="AX259" s="121"/>
      <c r="AY259" s="19"/>
      <c r="AZ259" s="121">
        <v>184627</v>
      </c>
      <c r="BA259" s="19"/>
      <c r="BB259" s="11">
        <v>16</v>
      </c>
    </row>
    <row r="260" spans="1:54" s="119" customFormat="1" ht="8.85" customHeight="1" x14ac:dyDescent="0.25">
      <c r="A260" s="11">
        <v>17</v>
      </c>
      <c r="B260" s="19"/>
      <c r="C260" s="121">
        <v>14440</v>
      </c>
      <c r="D260" s="20"/>
      <c r="E260" s="11" t="s">
        <v>239</v>
      </c>
      <c r="F260" s="19"/>
      <c r="G260" s="121">
        <f>'Exhibit B'!$BO260</f>
        <v>11880247</v>
      </c>
      <c r="H260" s="19"/>
      <c r="I260" s="126">
        <f>(G260/$C260)</f>
        <v>822.73178670360107</v>
      </c>
      <c r="J260" s="19"/>
      <c r="K260" s="126">
        <f>IF($AE260&lt;&gt;0,(G260/$AE260)*100,0)</f>
        <v>62.790990948613143</v>
      </c>
      <c r="L260" s="19"/>
      <c r="M260" s="121">
        <v>7040058</v>
      </c>
      <c r="N260" s="19"/>
      <c r="O260" s="126">
        <f>(M260/$C260)</f>
        <v>487.53864265927979</v>
      </c>
      <c r="P260" s="19"/>
      <c r="Q260" s="126">
        <f>IF($AE260&lt;&gt;0,(M260/$AE260)*100,0)</f>
        <v>37.209009051386857</v>
      </c>
      <c r="R260" s="19"/>
      <c r="S260" s="121">
        <v>0</v>
      </c>
      <c r="T260" s="19"/>
      <c r="U260" s="126">
        <f>(S260/$C260)</f>
        <v>0</v>
      </c>
      <c r="V260" s="19"/>
      <c r="W260" s="126">
        <f>IF($AE260&lt;&gt;0,(S260/$AE260)*100,0)</f>
        <v>0</v>
      </c>
      <c r="X260" s="19"/>
      <c r="Y260" s="121">
        <v>0</v>
      </c>
      <c r="Z260" s="19"/>
      <c r="AA260" s="126">
        <f>(Y260/$C260)</f>
        <v>0</v>
      </c>
      <c r="AB260" s="19"/>
      <c r="AC260" s="126">
        <f>IF($AE260&lt;&gt;0,(Y260/$AE260)*100,0)</f>
        <v>0</v>
      </c>
      <c r="AD260" s="19"/>
      <c r="AE260" s="121">
        <f t="shared" si="8"/>
        <v>18920305</v>
      </c>
      <c r="AF260" s="40"/>
      <c r="AG260" s="19"/>
      <c r="AH260" s="121">
        <v>0</v>
      </c>
      <c r="AI260" s="19"/>
      <c r="AJ260" s="121">
        <v>3527035</v>
      </c>
      <c r="AK260" s="19"/>
      <c r="AL260" s="121">
        <f>(AE260+AH260+AJ260)</f>
        <v>22447340</v>
      </c>
      <c r="AM260" s="19"/>
      <c r="AN260" s="121">
        <v>21504169</v>
      </c>
      <c r="AO260" s="19"/>
      <c r="AP260" s="126">
        <f>(AN260/$C260)</f>
        <v>1489.208379501385</v>
      </c>
      <c r="AQ260" s="19"/>
      <c r="AR260" s="126">
        <f>IF($AP$287&lt;&gt;0,(AP260/$AP$287)*100,0)</f>
        <v>128.31755984777442</v>
      </c>
      <c r="AS260" s="19"/>
      <c r="AT260" s="121">
        <v>0</v>
      </c>
      <c r="AU260" s="19"/>
      <c r="AV260" s="121">
        <v>0</v>
      </c>
      <c r="AW260" s="19"/>
      <c r="AX260" s="121"/>
      <c r="AY260" s="19"/>
      <c r="AZ260" s="121">
        <v>0</v>
      </c>
      <c r="BA260" s="19"/>
      <c r="BB260" s="11">
        <v>17</v>
      </c>
    </row>
    <row r="261" spans="1:54" s="119" customFormat="1" ht="8.85" customHeight="1" x14ac:dyDescent="0.25">
      <c r="A261" s="11">
        <v>18</v>
      </c>
      <c r="B261" s="19"/>
      <c r="C261" s="121">
        <v>23292</v>
      </c>
      <c r="D261" s="20"/>
      <c r="E261" s="11" t="s">
        <v>240</v>
      </c>
      <c r="F261" s="19"/>
      <c r="G261" s="121">
        <f>'Exhibit B'!$BO261</f>
        <v>32589838</v>
      </c>
      <c r="H261" s="19"/>
      <c r="I261" s="126">
        <f>(G261/$C261)</f>
        <v>1399.185900738451</v>
      </c>
      <c r="J261" s="19"/>
      <c r="K261" s="126">
        <f>IF($AE261&lt;&gt;0,(G261/$AE261)*100,0)</f>
        <v>87.485538238457181</v>
      </c>
      <c r="L261" s="19"/>
      <c r="M261" s="121">
        <v>4551270</v>
      </c>
      <c r="N261" s="19"/>
      <c r="O261" s="126">
        <f>(M261/$C261)</f>
        <v>195.4005667181865</v>
      </c>
      <c r="P261" s="19"/>
      <c r="Q261" s="126">
        <f>IF($AE261&lt;&gt;0,(M261/$AE261)*100,0)</f>
        <v>12.217621505775604</v>
      </c>
      <c r="R261" s="19"/>
      <c r="S261" s="121">
        <v>60831</v>
      </c>
      <c r="T261" s="19"/>
      <c r="U261" s="126">
        <f>(S261/$C261)</f>
        <v>2.6116692426584236</v>
      </c>
      <c r="V261" s="19"/>
      <c r="W261" s="126">
        <f>IF($AE261&lt;&gt;0,(S261/$AE261)*100,0)</f>
        <v>0.16329730686552013</v>
      </c>
      <c r="X261" s="19"/>
      <c r="Y261" s="121">
        <v>49747</v>
      </c>
      <c r="Z261" s="19"/>
      <c r="AA261" s="126">
        <f>(Y261/$C261)</f>
        <v>2.135797698780697</v>
      </c>
      <c r="AB261" s="19"/>
      <c r="AC261" s="126">
        <f>IF($AE261&lt;&gt;0,(Y261/$AE261)*100,0)</f>
        <v>0.13354294890169535</v>
      </c>
      <c r="AD261" s="19"/>
      <c r="AE261" s="121">
        <f t="shared" si="8"/>
        <v>37251686</v>
      </c>
      <c r="AF261" s="40"/>
      <c r="AG261" s="19"/>
      <c r="AH261" s="121">
        <v>0</v>
      </c>
      <c r="AI261" s="19"/>
      <c r="AJ261" s="121">
        <v>0</v>
      </c>
      <c r="AK261" s="19"/>
      <c r="AL261" s="121">
        <f>(AE261+AH261+AJ261)</f>
        <v>37251686</v>
      </c>
      <c r="AM261" s="19"/>
      <c r="AN261" s="121">
        <v>35183190</v>
      </c>
      <c r="AO261" s="19"/>
      <c r="AP261" s="126">
        <f>(AN261/$C261)</f>
        <v>1510.526790314271</v>
      </c>
      <c r="AQ261" s="19"/>
      <c r="AR261" s="126">
        <f>IF($AP$287&lt;&gt;0,(AP261/$AP$287)*100,0)</f>
        <v>130.15445956778396</v>
      </c>
      <c r="AS261" s="19"/>
      <c r="AT261" s="121">
        <v>602900</v>
      </c>
      <c r="AU261" s="19"/>
      <c r="AV261" s="121">
        <v>1759540</v>
      </c>
      <c r="AW261" s="19"/>
      <c r="AX261" s="121"/>
      <c r="AY261" s="19"/>
      <c r="AZ261" s="121">
        <v>200000</v>
      </c>
      <c r="BA261" s="19"/>
      <c r="BB261" s="11">
        <v>18</v>
      </c>
    </row>
    <row r="262" spans="1:54" s="119" customFormat="1" ht="8.85" customHeight="1" x14ac:dyDescent="0.25">
      <c r="A262" s="11">
        <v>19</v>
      </c>
      <c r="B262" s="19"/>
      <c r="C262" s="121">
        <v>42616</v>
      </c>
      <c r="D262" s="20"/>
      <c r="E262" s="11" t="s">
        <v>241</v>
      </c>
      <c r="F262" s="19"/>
      <c r="G262" s="121">
        <f>'Exhibit B'!$BO262</f>
        <v>44112110</v>
      </c>
      <c r="H262" s="19"/>
      <c r="I262" s="126">
        <f>(G262/$C262)</f>
        <v>1035.106767411301</v>
      </c>
      <c r="J262" s="19"/>
      <c r="K262" s="126">
        <f>IF($AE262&lt;&gt;0,(G262/$AE262)*100,0)</f>
        <v>82.242247859678429</v>
      </c>
      <c r="L262" s="19"/>
      <c r="M262" s="121">
        <v>9302008</v>
      </c>
      <c r="N262" s="19"/>
      <c r="O262" s="126">
        <f>(M262/$C262)</f>
        <v>218.27501407921906</v>
      </c>
      <c r="P262" s="19"/>
      <c r="Q262" s="126">
        <f>IF($AE262&lt;&gt;0,(M262/$AE262)*100,0)</f>
        <v>17.342585687438476</v>
      </c>
      <c r="R262" s="19"/>
      <c r="S262" s="121">
        <v>210533</v>
      </c>
      <c r="T262" s="19"/>
      <c r="U262" s="126">
        <f>(S262/$C262)</f>
        <v>4.940233715036606</v>
      </c>
      <c r="V262" s="19"/>
      <c r="W262" s="126">
        <f>IF($AE262&lt;&gt;0,(S262/$AE262)*100,0)</f>
        <v>0.3925159591921964</v>
      </c>
      <c r="X262" s="19"/>
      <c r="Y262" s="121">
        <v>12149</v>
      </c>
      <c r="Z262" s="19"/>
      <c r="AA262" s="126">
        <f>(Y262/$C262)</f>
        <v>0.28508072085601655</v>
      </c>
      <c r="AB262" s="19"/>
      <c r="AC262" s="126">
        <f>IF($AE262&lt;&gt;0,(Y262/$AE262)*100,0)</f>
        <v>2.2650493690898783E-2</v>
      </c>
      <c r="AD262" s="19"/>
      <c r="AE262" s="121">
        <f t="shared" si="8"/>
        <v>53636800</v>
      </c>
      <c r="AF262" s="40"/>
      <c r="AG262" s="19"/>
      <c r="AH262" s="121">
        <v>0</v>
      </c>
      <c r="AI262" s="19"/>
      <c r="AJ262" s="121">
        <v>3059596</v>
      </c>
      <c r="AK262" s="19"/>
      <c r="AL262" s="121">
        <f>(AE262+AH262+AJ262)</f>
        <v>56696396</v>
      </c>
      <c r="AM262" s="19"/>
      <c r="AN262" s="121">
        <v>46220013</v>
      </c>
      <c r="AO262" s="19"/>
      <c r="AP262" s="126">
        <f>(AN262/$C262)</f>
        <v>1084.5694809461236</v>
      </c>
      <c r="AQ262" s="19"/>
      <c r="AR262" s="126">
        <f>IF($AP$287&lt;&gt;0,(AP262/$AP$287)*100,0)</f>
        <v>93.451870937612085</v>
      </c>
      <c r="AS262" s="19"/>
      <c r="AT262" s="121">
        <v>657246</v>
      </c>
      <c r="AU262" s="19"/>
      <c r="AV262" s="121">
        <v>0</v>
      </c>
      <c r="AW262" s="19"/>
      <c r="AX262" s="121"/>
      <c r="AY262" s="19"/>
      <c r="AZ262" s="121">
        <v>0</v>
      </c>
      <c r="BA262" s="19"/>
      <c r="BB262" s="11">
        <v>19</v>
      </c>
    </row>
    <row r="263" spans="1:54" s="119" customFormat="1" ht="8.85" customHeight="1" x14ac:dyDescent="0.25">
      <c r="A263" s="11">
        <v>20</v>
      </c>
      <c r="B263" s="19"/>
      <c r="C263" s="121">
        <v>4895</v>
      </c>
      <c r="D263" s="20"/>
      <c r="E263" s="11" t="s">
        <v>242</v>
      </c>
      <c r="F263" s="19"/>
      <c r="G263" s="121">
        <f>'Exhibit B'!$BO263</f>
        <v>3896014</v>
      </c>
      <c r="H263" s="19"/>
      <c r="I263" s="126">
        <f>(G263/$C263)</f>
        <v>795.91705822267625</v>
      </c>
      <c r="J263" s="19"/>
      <c r="K263" s="126">
        <f>IF($AE263&lt;&gt;0,(G263/$AE263)*100,0)</f>
        <v>73.082551284689472</v>
      </c>
      <c r="L263" s="19"/>
      <c r="M263" s="121">
        <v>1424657</v>
      </c>
      <c r="N263" s="19"/>
      <c r="O263" s="126">
        <f>(M263/$C263)</f>
        <v>291.04330949948928</v>
      </c>
      <c r="P263" s="19"/>
      <c r="Q263" s="126">
        <f>IF($AE263&lt;&gt;0,(M263/$AE263)*100,0)</f>
        <v>26.72412580283126</v>
      </c>
      <c r="R263" s="19"/>
      <c r="S263" s="121">
        <v>10306</v>
      </c>
      <c r="T263" s="19"/>
      <c r="U263" s="126">
        <f>(S263/$C263)</f>
        <v>2.1054136874361595</v>
      </c>
      <c r="V263" s="19"/>
      <c r="W263" s="126">
        <f>IF($AE263&lt;&gt;0,(S263/$AE263)*100,0)</f>
        <v>0.19332291247926975</v>
      </c>
      <c r="X263" s="19"/>
      <c r="Y263" s="121">
        <v>0</v>
      </c>
      <c r="Z263" s="19"/>
      <c r="AA263" s="126">
        <f>(Y263/$C263)</f>
        <v>0</v>
      </c>
      <c r="AB263" s="19"/>
      <c r="AC263" s="126">
        <f>IF($AE263&lt;&gt;0,(Y263/$AE263)*100,0)</f>
        <v>0</v>
      </c>
      <c r="AD263" s="19"/>
      <c r="AE263" s="121">
        <f t="shared" si="8"/>
        <v>5330977</v>
      </c>
      <c r="AF263" s="40"/>
      <c r="AG263" s="19"/>
      <c r="AH263" s="121">
        <v>133798</v>
      </c>
      <c r="AI263" s="19"/>
      <c r="AJ263" s="121">
        <v>0</v>
      </c>
      <c r="AK263" s="19"/>
      <c r="AL263" s="121">
        <f>(AE263+AH263+AJ263)</f>
        <v>5464775</v>
      </c>
      <c r="AM263" s="19"/>
      <c r="AN263" s="121">
        <v>5002245</v>
      </c>
      <c r="AO263" s="19"/>
      <c r="AP263" s="126">
        <f>(AN263/$C263)</f>
        <v>1021.9090909090909</v>
      </c>
      <c r="AQ263" s="19"/>
      <c r="AR263" s="126">
        <f>IF($AP$287&lt;&gt;0,(AP263/$AP$287)*100,0)</f>
        <v>88.052741803411323</v>
      </c>
      <c r="AS263" s="19"/>
      <c r="AT263" s="121">
        <v>0</v>
      </c>
      <c r="AU263" s="19"/>
      <c r="AV263" s="121">
        <v>259611</v>
      </c>
      <c r="AW263" s="19"/>
      <c r="AX263" s="121"/>
      <c r="AY263" s="19"/>
      <c r="AZ263" s="121">
        <v>0</v>
      </c>
      <c r="BA263" s="19"/>
      <c r="BB263" s="11">
        <v>20</v>
      </c>
    </row>
    <row r="264" spans="1:54" s="119" customFormat="1" ht="8.85" customHeight="1" x14ac:dyDescent="0.25">
      <c r="A264" s="57"/>
      <c r="B264" s="19"/>
      <c r="C264" s="127"/>
      <c r="D264" s="20"/>
      <c r="E264" s="11"/>
      <c r="F264" s="19"/>
      <c r="G264" s="40"/>
      <c r="H264" s="19"/>
      <c r="I264" s="52"/>
      <c r="J264" s="19"/>
      <c r="K264" s="52"/>
      <c r="L264" s="19"/>
      <c r="M264" s="19"/>
      <c r="N264" s="19"/>
      <c r="O264" s="52"/>
      <c r="P264" s="19"/>
      <c r="Q264" s="52"/>
      <c r="R264" s="19"/>
      <c r="S264" s="40"/>
      <c r="T264" s="19"/>
      <c r="U264" s="52"/>
      <c r="V264" s="19"/>
      <c r="W264" s="52"/>
      <c r="X264" s="19"/>
      <c r="Y264" s="19"/>
      <c r="Z264" s="19"/>
      <c r="AA264" s="52"/>
      <c r="AB264" s="19"/>
      <c r="AC264" s="52"/>
      <c r="AD264" s="19"/>
      <c r="AE264" s="40"/>
      <c r="AF264" s="40"/>
      <c r="AG264" s="19"/>
      <c r="AH264" s="40"/>
      <c r="AI264" s="19"/>
      <c r="AJ264" s="40"/>
      <c r="AK264" s="19"/>
      <c r="AL264" s="40"/>
      <c r="AM264" s="19"/>
      <c r="AN264" s="40"/>
      <c r="AO264" s="19"/>
      <c r="AP264" s="52"/>
      <c r="AQ264" s="19"/>
      <c r="AR264" s="52"/>
      <c r="AS264" s="19"/>
      <c r="AT264" s="19"/>
      <c r="AU264" s="19"/>
      <c r="AV264" s="19"/>
      <c r="AW264" s="19"/>
      <c r="AX264" s="19"/>
      <c r="AY264" s="19"/>
      <c r="AZ264" s="19"/>
      <c r="BA264" s="19"/>
      <c r="BB264" s="127"/>
    </row>
    <row r="265" spans="1:54" s="119" customFormat="1" ht="8.85" customHeight="1" x14ac:dyDescent="0.25">
      <c r="A265" s="11">
        <v>21</v>
      </c>
      <c r="B265" s="19"/>
      <c r="C265" s="121">
        <v>5968</v>
      </c>
      <c r="D265" s="20" t="s">
        <v>89</v>
      </c>
      <c r="E265" s="11" t="s">
        <v>243</v>
      </c>
      <c r="F265" s="19"/>
      <c r="G265" s="121">
        <f>'Exhibit B'!$BO265</f>
        <v>4675039</v>
      </c>
      <c r="H265" s="19"/>
      <c r="I265" s="126">
        <f t="shared" ref="I265:I285" si="9">(G265/$C265)</f>
        <v>783.35103887399464</v>
      </c>
      <c r="J265" s="19"/>
      <c r="K265" s="126">
        <f t="shared" ref="K265:K285" si="10">IF($AE265&lt;&gt;0,(G265/$AE265)*100,0)</f>
        <v>69.316758932557505</v>
      </c>
      <c r="L265" s="19"/>
      <c r="M265" s="121">
        <v>1894246</v>
      </c>
      <c r="N265" s="19"/>
      <c r="O265" s="126">
        <f t="shared" ref="O265:O285" si="11">(M265/$C265)</f>
        <v>317.40046916890083</v>
      </c>
      <c r="P265" s="19"/>
      <c r="Q265" s="126">
        <f t="shared" ref="Q265:Q285" si="12">IF($AE265&lt;&gt;0,(M265/$AE265)*100,0)</f>
        <v>28.085967484113251</v>
      </c>
      <c r="R265" s="19"/>
      <c r="S265" s="121">
        <v>175172</v>
      </c>
      <c r="T265" s="19"/>
      <c r="U265" s="126">
        <f t="shared" ref="U265:U285" si="13">(S265/$C265)</f>
        <v>29.351876675603219</v>
      </c>
      <c r="V265" s="19"/>
      <c r="W265" s="126">
        <f t="shared" ref="W265:W285" si="14">IF($AE265&lt;&gt;0,(S265/$AE265)*100,0)</f>
        <v>2.5972735833292435</v>
      </c>
      <c r="X265" s="19"/>
      <c r="Y265" s="121">
        <v>0</v>
      </c>
      <c r="Z265" s="19"/>
      <c r="AA265" s="126">
        <f t="shared" ref="AA265:AA285" si="15">(Y265/$C265)</f>
        <v>0</v>
      </c>
      <c r="AB265" s="19"/>
      <c r="AC265" s="126">
        <f t="shared" ref="AC265:AC285" si="16">IF($AE265&lt;&gt;0,(Y265/$AE265)*100,0)</f>
        <v>0</v>
      </c>
      <c r="AD265" s="19"/>
      <c r="AE265" s="121">
        <f t="shared" si="8"/>
        <v>6744457</v>
      </c>
      <c r="AF265" s="40"/>
      <c r="AG265" s="19"/>
      <c r="AH265" s="121">
        <v>105646</v>
      </c>
      <c r="AI265" s="19"/>
      <c r="AJ265" s="121">
        <v>0</v>
      </c>
      <c r="AK265" s="19"/>
      <c r="AL265" s="121">
        <f t="shared" ref="AL265:AL285" si="17">(AE265+AH265+AJ265)</f>
        <v>6850103</v>
      </c>
      <c r="AM265" s="19"/>
      <c r="AN265" s="121">
        <v>7549355</v>
      </c>
      <c r="AO265" s="19"/>
      <c r="AP265" s="126">
        <f t="shared" ref="AP265:AP285" si="18">(AN265/$C265)</f>
        <v>1264.9723525469169</v>
      </c>
      <c r="AQ265" s="19"/>
      <c r="AR265" s="126">
        <f>IF($AP$287&lt;&gt;0,(AP265/$AP$287)*100,0)</f>
        <v>108.99627465705383</v>
      </c>
      <c r="AS265" s="19"/>
      <c r="AT265" s="121">
        <v>406044</v>
      </c>
      <c r="AU265" s="19"/>
      <c r="AV265" s="121">
        <v>242826</v>
      </c>
      <c r="AW265" s="19"/>
      <c r="AX265" s="121"/>
      <c r="AY265" s="19"/>
      <c r="AZ265" s="121">
        <v>0</v>
      </c>
      <c r="BA265" s="19"/>
      <c r="BB265" s="11">
        <v>21</v>
      </c>
    </row>
    <row r="266" spans="1:54" s="119" customFormat="1" ht="8.85" customHeight="1" x14ac:dyDescent="0.25">
      <c r="A266" s="11">
        <v>22</v>
      </c>
      <c r="B266" s="19"/>
      <c r="C266" s="121">
        <v>4721</v>
      </c>
      <c r="D266" s="20"/>
      <c r="E266" s="20" t="s">
        <v>195</v>
      </c>
      <c r="F266" s="19"/>
      <c r="G266" s="121">
        <f>'Exhibit B'!$BO266</f>
        <v>3263346</v>
      </c>
      <c r="H266" s="19"/>
      <c r="I266" s="126">
        <f t="shared" si="9"/>
        <v>691.24041516627835</v>
      </c>
      <c r="J266" s="19"/>
      <c r="K266" s="126">
        <f t="shared" si="10"/>
        <v>70.280339937290663</v>
      </c>
      <c r="L266" s="19"/>
      <c r="M266" s="121">
        <v>1379981</v>
      </c>
      <c r="N266" s="19"/>
      <c r="O266" s="126">
        <f t="shared" si="11"/>
        <v>292.30692649862317</v>
      </c>
      <c r="P266" s="19"/>
      <c r="Q266" s="126">
        <f t="shared" si="12"/>
        <v>29.719660062709348</v>
      </c>
      <c r="R266" s="19"/>
      <c r="S266" s="121">
        <v>0</v>
      </c>
      <c r="T266" s="19"/>
      <c r="U266" s="126">
        <f t="shared" si="13"/>
        <v>0</v>
      </c>
      <c r="V266" s="19"/>
      <c r="W266" s="126">
        <f t="shared" si="14"/>
        <v>0</v>
      </c>
      <c r="X266" s="19"/>
      <c r="Y266" s="121">
        <v>0</v>
      </c>
      <c r="Z266" s="19"/>
      <c r="AA266" s="126">
        <f t="shared" si="15"/>
        <v>0</v>
      </c>
      <c r="AB266" s="19"/>
      <c r="AC266" s="126">
        <f t="shared" si="16"/>
        <v>0</v>
      </c>
      <c r="AD266" s="19"/>
      <c r="AE266" s="121">
        <f t="shared" si="8"/>
        <v>4643327</v>
      </c>
      <c r="AF266" s="40"/>
      <c r="AG266" s="19"/>
      <c r="AH266" s="121">
        <v>0</v>
      </c>
      <c r="AI266" s="19"/>
      <c r="AJ266" s="121">
        <v>0</v>
      </c>
      <c r="AK266" s="19"/>
      <c r="AL266" s="121">
        <f t="shared" si="17"/>
        <v>4643327</v>
      </c>
      <c r="AM266" s="19"/>
      <c r="AN266" s="121">
        <v>3989742</v>
      </c>
      <c r="AO266" s="19"/>
      <c r="AP266" s="126">
        <f t="shared" si="18"/>
        <v>845.10527430629099</v>
      </c>
      <c r="AQ266" s="19"/>
      <c r="AR266" s="126">
        <f>IF($AP$287&lt;&gt;0,(AP266/$AP$287)*100,0)</f>
        <v>72.8184504641155</v>
      </c>
      <c r="AS266" s="19"/>
      <c r="AT266" s="121">
        <v>0</v>
      </c>
      <c r="AU266" s="19"/>
      <c r="AV266" s="121">
        <v>0</v>
      </c>
      <c r="AW266" s="19"/>
      <c r="AX266" s="121"/>
      <c r="AY266" s="19"/>
      <c r="AZ266" s="121">
        <v>0</v>
      </c>
      <c r="BA266" s="19"/>
      <c r="BB266" s="11">
        <v>22</v>
      </c>
    </row>
    <row r="267" spans="1:54" s="119" customFormat="1" ht="8.85" customHeight="1" x14ac:dyDescent="0.25">
      <c r="A267" s="11">
        <v>23</v>
      </c>
      <c r="B267" s="19"/>
      <c r="C267" s="121">
        <v>9086</v>
      </c>
      <c r="D267" s="20" t="s">
        <v>89</v>
      </c>
      <c r="E267" s="11" t="s">
        <v>203</v>
      </c>
      <c r="F267" s="19"/>
      <c r="G267" s="121">
        <f>'Exhibit B'!$BO267</f>
        <v>5497873</v>
      </c>
      <c r="H267" s="19"/>
      <c r="I267" s="126">
        <f t="shared" si="9"/>
        <v>605.09278010125468</v>
      </c>
      <c r="J267" s="19"/>
      <c r="K267" s="126">
        <f t="shared" si="10"/>
        <v>61.581801742789565</v>
      </c>
      <c r="L267" s="19"/>
      <c r="M267" s="121">
        <v>2968021</v>
      </c>
      <c r="N267" s="19"/>
      <c r="O267" s="126">
        <f t="shared" si="11"/>
        <v>326.65870570107859</v>
      </c>
      <c r="P267" s="19"/>
      <c r="Q267" s="126">
        <f t="shared" si="12"/>
        <v>33.24487138761409</v>
      </c>
      <c r="R267" s="19"/>
      <c r="S267" s="121">
        <v>461862</v>
      </c>
      <c r="T267" s="19"/>
      <c r="U267" s="126">
        <f t="shared" si="13"/>
        <v>50.832269425489763</v>
      </c>
      <c r="V267" s="19"/>
      <c r="W267" s="126">
        <f t="shared" si="14"/>
        <v>5.1733268695963464</v>
      </c>
      <c r="X267" s="19"/>
      <c r="Y267" s="121">
        <v>0</v>
      </c>
      <c r="Z267" s="19"/>
      <c r="AA267" s="126">
        <f t="shared" si="15"/>
        <v>0</v>
      </c>
      <c r="AB267" s="19"/>
      <c r="AC267" s="126">
        <f t="shared" si="16"/>
        <v>0</v>
      </c>
      <c r="AD267" s="19"/>
      <c r="AE267" s="121">
        <f t="shared" si="8"/>
        <v>8927756</v>
      </c>
      <c r="AF267" s="40"/>
      <c r="AG267" s="19"/>
      <c r="AH267" s="121">
        <v>344606</v>
      </c>
      <c r="AI267" s="19"/>
      <c r="AJ267" s="121">
        <v>196336</v>
      </c>
      <c r="AK267" s="19"/>
      <c r="AL267" s="121">
        <f t="shared" si="17"/>
        <v>9468698</v>
      </c>
      <c r="AM267" s="19"/>
      <c r="AN267" s="121">
        <v>8943311</v>
      </c>
      <c r="AO267" s="19"/>
      <c r="AP267" s="126">
        <f t="shared" si="18"/>
        <v>984.29572969403478</v>
      </c>
      <c r="AQ267" s="19"/>
      <c r="AR267" s="126">
        <f>IF($AP$287&lt;&gt;0,(AP267/$AP$287)*100,0)</f>
        <v>84.811788559242146</v>
      </c>
      <c r="AS267" s="19"/>
      <c r="AT267" s="121">
        <v>262665</v>
      </c>
      <c r="AU267" s="19"/>
      <c r="AV267" s="121">
        <v>778891</v>
      </c>
      <c r="AW267" s="19"/>
      <c r="AX267" s="121"/>
      <c r="AY267" s="19"/>
      <c r="AZ267" s="121">
        <v>0</v>
      </c>
      <c r="BA267" s="19"/>
      <c r="BB267" s="11">
        <v>23</v>
      </c>
    </row>
    <row r="268" spans="1:54" s="119" customFormat="1" ht="8.85" customHeight="1" x14ac:dyDescent="0.25">
      <c r="A268" s="11">
        <v>24</v>
      </c>
      <c r="B268" s="19"/>
      <c r="C268" s="121">
        <v>7727</v>
      </c>
      <c r="D268" s="20"/>
      <c r="E268" s="58" t="s">
        <v>244</v>
      </c>
      <c r="F268" s="19"/>
      <c r="G268" s="121">
        <f>'Exhibit B'!$BO268</f>
        <v>9064528</v>
      </c>
      <c r="H268" s="19"/>
      <c r="I268" s="126">
        <f t="shared" si="9"/>
        <v>1173.0979681635822</v>
      </c>
      <c r="J268" s="19"/>
      <c r="K268" s="126">
        <f t="shared" si="10"/>
        <v>87.131083020300338</v>
      </c>
      <c r="L268" s="19"/>
      <c r="M268" s="121">
        <v>1180119</v>
      </c>
      <c r="N268" s="19"/>
      <c r="O268" s="126">
        <f t="shared" si="11"/>
        <v>152.72667270609551</v>
      </c>
      <c r="P268" s="19"/>
      <c r="Q268" s="126">
        <f t="shared" si="12"/>
        <v>11.343673555074663</v>
      </c>
      <c r="R268" s="19"/>
      <c r="S268" s="121">
        <v>131345</v>
      </c>
      <c r="T268" s="19"/>
      <c r="U268" s="126">
        <f t="shared" si="13"/>
        <v>16.998188171347223</v>
      </c>
      <c r="V268" s="19"/>
      <c r="W268" s="126">
        <f t="shared" si="14"/>
        <v>1.2625292899201535</v>
      </c>
      <c r="X268" s="19"/>
      <c r="Y268" s="121">
        <v>27331</v>
      </c>
      <c r="Z268" s="19"/>
      <c r="AA268" s="126">
        <f t="shared" si="15"/>
        <v>3.5370777792157369</v>
      </c>
      <c r="AB268" s="19"/>
      <c r="AC268" s="126">
        <f t="shared" si="16"/>
        <v>0.26271413470484384</v>
      </c>
      <c r="AD268" s="19"/>
      <c r="AE268" s="121">
        <f t="shared" si="8"/>
        <v>10403323</v>
      </c>
      <c r="AF268" s="40"/>
      <c r="AG268" s="19"/>
      <c r="AH268" s="121">
        <v>0</v>
      </c>
      <c r="AI268" s="19"/>
      <c r="AJ268" s="121">
        <v>1157162</v>
      </c>
      <c r="AK268" s="19"/>
      <c r="AL268" s="121">
        <f t="shared" si="17"/>
        <v>11560485</v>
      </c>
      <c r="AM268" s="19"/>
      <c r="AN268" s="121">
        <v>8577282</v>
      </c>
      <c r="AO268" s="19"/>
      <c r="AP268" s="126">
        <f>(AN268/$C268)</f>
        <v>1110.0403778956904</v>
      </c>
      <c r="AQ268" s="19"/>
      <c r="AR268" s="126">
        <f>IF($AP$287&lt;&gt;0,(AP268/$AP$287)*100,0)</f>
        <v>95.646569402038423</v>
      </c>
      <c r="AS268" s="19"/>
      <c r="AT268" s="121">
        <v>180000</v>
      </c>
      <c r="AU268" s="19"/>
      <c r="AV268" s="121">
        <v>0</v>
      </c>
      <c r="AW268" s="19"/>
      <c r="AX268" s="121"/>
      <c r="AY268" s="19"/>
      <c r="AZ268" s="121">
        <v>0</v>
      </c>
      <c r="BA268" s="19"/>
      <c r="BB268" s="11">
        <v>24</v>
      </c>
    </row>
    <row r="269" spans="1:54" s="119" customFormat="1" ht="8.85" customHeight="1" x14ac:dyDescent="0.25">
      <c r="A269" s="11">
        <v>25</v>
      </c>
      <c r="B269" s="19"/>
      <c r="C269" s="121">
        <v>5823</v>
      </c>
      <c r="D269" s="20"/>
      <c r="E269" s="11" t="s">
        <v>245</v>
      </c>
      <c r="F269" s="19"/>
      <c r="G269" s="121">
        <f>'Exhibit B'!$BO269</f>
        <v>3616134</v>
      </c>
      <c r="H269" s="19"/>
      <c r="I269" s="126">
        <f t="shared" si="9"/>
        <v>621.00875837197316</v>
      </c>
      <c r="J269" s="19"/>
      <c r="K269" s="126">
        <f t="shared" si="10"/>
        <v>76.33379175536939</v>
      </c>
      <c r="L269" s="19"/>
      <c r="M269" s="121">
        <v>1031289</v>
      </c>
      <c r="N269" s="19"/>
      <c r="O269" s="126">
        <f t="shared" si="11"/>
        <v>177.10613086038126</v>
      </c>
      <c r="P269" s="19"/>
      <c r="Q269" s="126">
        <f t="shared" si="12"/>
        <v>21.769713115056895</v>
      </c>
      <c r="R269" s="19"/>
      <c r="S269" s="121">
        <v>89842</v>
      </c>
      <c r="T269" s="19"/>
      <c r="U269" s="126">
        <f t="shared" si="13"/>
        <v>15.428816761119698</v>
      </c>
      <c r="V269" s="19"/>
      <c r="W269" s="126">
        <f t="shared" si="14"/>
        <v>1.8964951295737098</v>
      </c>
      <c r="X269" s="19"/>
      <c r="Y269" s="121">
        <v>0</v>
      </c>
      <c r="Z269" s="19"/>
      <c r="AA269" s="126">
        <f t="shared" si="15"/>
        <v>0</v>
      </c>
      <c r="AB269" s="19"/>
      <c r="AC269" s="126">
        <f t="shared" si="16"/>
        <v>0</v>
      </c>
      <c r="AD269" s="19"/>
      <c r="AE269" s="121">
        <f t="shared" si="8"/>
        <v>4737265</v>
      </c>
      <c r="AF269" s="40"/>
      <c r="AG269" s="19"/>
      <c r="AH269" s="121">
        <v>0</v>
      </c>
      <c r="AI269" s="19"/>
      <c r="AJ269" s="121">
        <v>0</v>
      </c>
      <c r="AK269" s="19"/>
      <c r="AL269" s="121">
        <f t="shared" si="17"/>
        <v>4737265</v>
      </c>
      <c r="AM269" s="19"/>
      <c r="AN269" s="121">
        <v>4446696</v>
      </c>
      <c r="AO269" s="19"/>
      <c r="AP269" s="126">
        <f t="shared" si="18"/>
        <v>763.64348274085523</v>
      </c>
      <c r="AQ269" s="19"/>
      <c r="AR269" s="126">
        <f>IF($AP$287&lt;&gt;0,(AP269/$AP$287)*100,0)</f>
        <v>65.799299579398763</v>
      </c>
      <c r="AS269" s="19"/>
      <c r="AT269" s="121">
        <v>459647</v>
      </c>
      <c r="AU269" s="19"/>
      <c r="AV269" s="121">
        <v>92806</v>
      </c>
      <c r="AW269" s="19"/>
      <c r="AX269" s="121"/>
      <c r="AY269" s="19"/>
      <c r="AZ269" s="121">
        <v>0</v>
      </c>
      <c r="BA269" s="19"/>
      <c r="BB269" s="11">
        <v>25</v>
      </c>
    </row>
    <row r="270" spans="1:54" s="119" customFormat="1" ht="8.85" customHeight="1" x14ac:dyDescent="0.25">
      <c r="A270" s="57"/>
      <c r="B270" s="19"/>
      <c r="C270" s="127"/>
      <c r="D270" s="20"/>
      <c r="E270" s="11"/>
      <c r="F270" s="19"/>
      <c r="G270" s="40"/>
      <c r="H270" s="19"/>
      <c r="I270" s="52"/>
      <c r="J270" s="19"/>
      <c r="K270" s="52"/>
      <c r="L270" s="19"/>
      <c r="M270" s="19"/>
      <c r="N270" s="19"/>
      <c r="O270" s="52"/>
      <c r="P270" s="19"/>
      <c r="Q270" s="52"/>
      <c r="R270" s="19"/>
      <c r="S270" s="40"/>
      <c r="T270" s="19"/>
      <c r="U270" s="52"/>
      <c r="V270" s="19"/>
      <c r="W270" s="52"/>
      <c r="X270" s="19"/>
      <c r="Y270" s="19"/>
      <c r="Z270" s="19"/>
      <c r="AA270" s="52"/>
      <c r="AB270" s="19"/>
      <c r="AC270" s="52"/>
      <c r="AD270" s="19"/>
      <c r="AE270" s="40"/>
      <c r="AF270" s="40"/>
      <c r="AG270" s="19"/>
      <c r="AH270" s="40"/>
      <c r="AI270" s="19"/>
      <c r="AJ270" s="40"/>
      <c r="AK270" s="19"/>
      <c r="AL270" s="40"/>
      <c r="AM270" s="19"/>
      <c r="AN270" s="40"/>
      <c r="AO270" s="19"/>
      <c r="AP270" s="52"/>
      <c r="AQ270" s="19"/>
      <c r="AR270" s="52"/>
      <c r="AS270" s="19"/>
      <c r="AT270" s="19"/>
      <c r="AU270" s="19"/>
      <c r="AV270" s="19"/>
      <c r="AW270" s="19"/>
      <c r="AX270" s="19"/>
      <c r="AY270" s="19"/>
      <c r="AZ270" s="19"/>
      <c r="BA270" s="19"/>
      <c r="BB270" s="127"/>
    </row>
    <row r="271" spans="1:54" s="119" customFormat="1" ht="8.85" customHeight="1" x14ac:dyDescent="0.25">
      <c r="A271" s="11">
        <v>26</v>
      </c>
      <c r="B271" s="19"/>
      <c r="C271" s="121">
        <v>4799</v>
      </c>
      <c r="D271" s="20" t="s">
        <v>89</v>
      </c>
      <c r="E271" s="11" t="s">
        <v>246</v>
      </c>
      <c r="F271" s="19"/>
      <c r="G271" s="121">
        <f>'Exhibit B'!$BO271</f>
        <v>5457025</v>
      </c>
      <c r="H271" s="19"/>
      <c r="I271" s="126">
        <f t="shared" si="9"/>
        <v>1137.1171077307772</v>
      </c>
      <c r="J271" s="19"/>
      <c r="K271" s="126">
        <f t="shared" si="10"/>
        <v>75.117355704997308</v>
      </c>
      <c r="L271" s="19"/>
      <c r="M271" s="121">
        <v>1798862</v>
      </c>
      <c r="N271" s="19"/>
      <c r="O271" s="126">
        <f t="shared" si="11"/>
        <v>374.84100854344655</v>
      </c>
      <c r="P271" s="19"/>
      <c r="Q271" s="126">
        <f t="shared" si="12"/>
        <v>24.761799097164275</v>
      </c>
      <c r="R271" s="19"/>
      <c r="S271" s="121">
        <v>8779</v>
      </c>
      <c r="T271" s="19"/>
      <c r="U271" s="126">
        <f t="shared" si="13"/>
        <v>1.8293394457178578</v>
      </c>
      <c r="V271" s="19"/>
      <c r="W271" s="126">
        <f t="shared" si="14"/>
        <v>0.12084519783841403</v>
      </c>
      <c r="X271" s="19"/>
      <c r="Y271" s="121">
        <v>0</v>
      </c>
      <c r="Z271" s="19"/>
      <c r="AA271" s="126">
        <f t="shared" si="15"/>
        <v>0</v>
      </c>
      <c r="AB271" s="19"/>
      <c r="AC271" s="126">
        <f t="shared" si="16"/>
        <v>0</v>
      </c>
      <c r="AD271" s="19"/>
      <c r="AE271" s="121">
        <f t="shared" si="8"/>
        <v>7264666</v>
      </c>
      <c r="AF271" s="40"/>
      <c r="AG271" s="19"/>
      <c r="AH271" s="121">
        <v>0</v>
      </c>
      <c r="AI271" s="19"/>
      <c r="AJ271" s="121">
        <v>1281670</v>
      </c>
      <c r="AK271" s="19"/>
      <c r="AL271" s="121">
        <f t="shared" si="17"/>
        <v>8546336</v>
      </c>
      <c r="AM271" s="19"/>
      <c r="AN271" s="121">
        <v>7802834</v>
      </c>
      <c r="AO271" s="19"/>
      <c r="AP271" s="126">
        <f t="shared" si="18"/>
        <v>1625.9291519066471</v>
      </c>
      <c r="AQ271" s="19"/>
      <c r="AR271" s="126">
        <f>IF($AP$287&lt;&gt;0,(AP271/$AP$287)*100,0)</f>
        <v>140.09809784167163</v>
      </c>
      <c r="AS271" s="19"/>
      <c r="AT271" s="121">
        <v>0</v>
      </c>
      <c r="AU271" s="19"/>
      <c r="AV271" s="121">
        <v>0</v>
      </c>
      <c r="AW271" s="19"/>
      <c r="AX271" s="121"/>
      <c r="AY271" s="19"/>
      <c r="AZ271" s="121">
        <v>0</v>
      </c>
      <c r="BA271" s="19"/>
      <c r="BB271" s="11">
        <v>26</v>
      </c>
    </row>
    <row r="272" spans="1:54" s="119" customFormat="1" ht="8.85" customHeight="1" x14ac:dyDescent="0.25">
      <c r="A272" s="11">
        <v>27</v>
      </c>
      <c r="B272" s="19"/>
      <c r="C272" s="121">
        <v>8089</v>
      </c>
      <c r="D272" s="20"/>
      <c r="E272" s="11" t="s">
        <v>247</v>
      </c>
      <c r="F272" s="19"/>
      <c r="G272" s="121">
        <f>'Exhibit B'!$BO272</f>
        <v>7202595</v>
      </c>
      <c r="H272" s="19"/>
      <c r="I272" s="126">
        <f t="shared" si="9"/>
        <v>890.41846952651747</v>
      </c>
      <c r="J272" s="19"/>
      <c r="K272" s="126">
        <f t="shared" si="10"/>
        <v>74.522953335951044</v>
      </c>
      <c r="L272" s="19"/>
      <c r="M272" s="121">
        <v>1897541</v>
      </c>
      <c r="N272" s="19"/>
      <c r="O272" s="126">
        <f t="shared" si="11"/>
        <v>234.58289034491284</v>
      </c>
      <c r="P272" s="19"/>
      <c r="Q272" s="126">
        <f t="shared" si="12"/>
        <v>19.63325154281948</v>
      </c>
      <c r="R272" s="19"/>
      <c r="S272" s="121">
        <v>564799</v>
      </c>
      <c r="T272" s="19"/>
      <c r="U272" s="126">
        <f t="shared" si="13"/>
        <v>69.823093089380635</v>
      </c>
      <c r="V272" s="19"/>
      <c r="W272" s="126">
        <f t="shared" si="14"/>
        <v>5.8437951212294754</v>
      </c>
      <c r="X272" s="19"/>
      <c r="Y272" s="121">
        <v>0</v>
      </c>
      <c r="Z272" s="19"/>
      <c r="AA272" s="126">
        <f t="shared" si="15"/>
        <v>0</v>
      </c>
      <c r="AB272" s="19"/>
      <c r="AC272" s="126">
        <f t="shared" si="16"/>
        <v>0</v>
      </c>
      <c r="AD272" s="19"/>
      <c r="AE272" s="121">
        <f t="shared" si="8"/>
        <v>9664935</v>
      </c>
      <c r="AF272" s="40"/>
      <c r="AG272" s="19"/>
      <c r="AH272" s="121">
        <v>0</v>
      </c>
      <c r="AI272" s="19"/>
      <c r="AJ272" s="121">
        <v>0</v>
      </c>
      <c r="AK272" s="19"/>
      <c r="AL272" s="121">
        <f t="shared" si="17"/>
        <v>9664935</v>
      </c>
      <c r="AM272" s="19"/>
      <c r="AN272" s="121">
        <v>9069390</v>
      </c>
      <c r="AO272" s="19"/>
      <c r="AP272" s="126">
        <f t="shared" si="18"/>
        <v>1121.2003955989614</v>
      </c>
      <c r="AQ272" s="19"/>
      <c r="AR272" s="126">
        <f>IF($AP$287&lt;&gt;0,(AP272/$AP$287)*100,0)</f>
        <v>96.608171726638005</v>
      </c>
      <c r="AS272" s="19"/>
      <c r="AT272" s="121">
        <v>319452</v>
      </c>
      <c r="AU272" s="19"/>
      <c r="AV272" s="121">
        <v>141167</v>
      </c>
      <c r="AW272" s="19"/>
      <c r="AX272" s="121"/>
      <c r="AY272" s="19"/>
      <c r="AZ272" s="121">
        <v>0</v>
      </c>
      <c r="BA272" s="19"/>
      <c r="BB272" s="11">
        <v>27</v>
      </c>
    </row>
    <row r="273" spans="1:54" s="119" customFormat="1" ht="8.85" customHeight="1" x14ac:dyDescent="0.25">
      <c r="A273" s="11">
        <v>28</v>
      </c>
      <c r="B273" s="19"/>
      <c r="C273" s="121">
        <v>8142</v>
      </c>
      <c r="D273" s="20"/>
      <c r="E273" s="11" t="s">
        <v>248</v>
      </c>
      <c r="F273" s="19"/>
      <c r="G273" s="121">
        <f>'Exhibit B'!$BO273</f>
        <v>6285172</v>
      </c>
      <c r="H273" s="19"/>
      <c r="I273" s="126">
        <f t="shared" si="9"/>
        <v>771.94448538442646</v>
      </c>
      <c r="J273" s="19"/>
      <c r="K273" s="126">
        <f t="shared" si="10"/>
        <v>56.510328699493307</v>
      </c>
      <c r="L273" s="19"/>
      <c r="M273" s="121">
        <v>4816130</v>
      </c>
      <c r="N273" s="19"/>
      <c r="O273" s="126">
        <f t="shared" si="11"/>
        <v>591.51682633259645</v>
      </c>
      <c r="P273" s="19"/>
      <c r="Q273" s="126">
        <f t="shared" si="12"/>
        <v>43.302090914853359</v>
      </c>
      <c r="R273" s="19"/>
      <c r="S273" s="121">
        <v>20863</v>
      </c>
      <c r="T273" s="19"/>
      <c r="U273" s="126">
        <f t="shared" si="13"/>
        <v>2.5623925325472858</v>
      </c>
      <c r="V273" s="19"/>
      <c r="W273" s="126">
        <f t="shared" si="14"/>
        <v>0.18758038565333279</v>
      </c>
      <c r="X273" s="19"/>
      <c r="Y273" s="121">
        <v>0</v>
      </c>
      <c r="Z273" s="19"/>
      <c r="AA273" s="126">
        <f t="shared" si="15"/>
        <v>0</v>
      </c>
      <c r="AB273" s="19"/>
      <c r="AC273" s="126">
        <f t="shared" si="16"/>
        <v>0</v>
      </c>
      <c r="AD273" s="19"/>
      <c r="AE273" s="121">
        <f t="shared" si="8"/>
        <v>11122165</v>
      </c>
      <c r="AF273" s="40"/>
      <c r="AG273" s="19"/>
      <c r="AH273" s="121">
        <v>0</v>
      </c>
      <c r="AI273" s="19"/>
      <c r="AJ273" s="121">
        <v>0</v>
      </c>
      <c r="AK273" s="19"/>
      <c r="AL273" s="121">
        <f t="shared" si="17"/>
        <v>11122165</v>
      </c>
      <c r="AM273" s="19"/>
      <c r="AN273" s="121">
        <v>9919974</v>
      </c>
      <c r="AO273" s="19"/>
      <c r="AP273" s="126">
        <f t="shared" si="18"/>
        <v>1218.370670596905</v>
      </c>
      <c r="AQ273" s="19"/>
      <c r="AR273" s="126">
        <f>IF($AP$287&lt;&gt;0,(AP273/$AP$287)*100,0)</f>
        <v>104.98084324064605</v>
      </c>
      <c r="AS273" s="19"/>
      <c r="AT273" s="121">
        <v>0</v>
      </c>
      <c r="AU273" s="19"/>
      <c r="AV273" s="121">
        <v>0</v>
      </c>
      <c r="AW273" s="19"/>
      <c r="AX273" s="121"/>
      <c r="AY273" s="19"/>
      <c r="AZ273" s="121">
        <v>0</v>
      </c>
      <c r="BA273" s="19"/>
      <c r="BB273" s="11">
        <v>28</v>
      </c>
    </row>
    <row r="274" spans="1:54" s="119" customFormat="1" ht="8.85" customHeight="1" x14ac:dyDescent="0.25">
      <c r="A274" s="11">
        <v>29</v>
      </c>
      <c r="B274" s="19"/>
      <c r="C274" s="121">
        <v>4650</v>
      </c>
      <c r="D274" s="20"/>
      <c r="E274" s="11" t="s">
        <v>249</v>
      </c>
      <c r="F274" s="19"/>
      <c r="G274" s="121">
        <f>'Exhibit B'!$BO274</f>
        <v>7574476</v>
      </c>
      <c r="H274" s="19"/>
      <c r="I274" s="126">
        <f t="shared" si="9"/>
        <v>1628.9195698924732</v>
      </c>
      <c r="J274" s="19"/>
      <c r="K274" s="126">
        <f t="shared" si="10"/>
        <v>80.369493937439657</v>
      </c>
      <c r="L274" s="19"/>
      <c r="M274" s="121">
        <v>1841126</v>
      </c>
      <c r="N274" s="19"/>
      <c r="O274" s="126">
        <f t="shared" si="11"/>
        <v>395.9410752688172</v>
      </c>
      <c r="P274" s="19"/>
      <c r="Q274" s="126">
        <f t="shared" si="12"/>
        <v>19.535392929499356</v>
      </c>
      <c r="R274" s="19"/>
      <c r="S274" s="121">
        <v>8964</v>
      </c>
      <c r="T274" s="19"/>
      <c r="U274" s="126">
        <f t="shared" si="13"/>
        <v>1.927741935483871</v>
      </c>
      <c r="V274" s="19"/>
      <c r="W274" s="126">
        <f t="shared" si="14"/>
        <v>9.5113133060981264E-2</v>
      </c>
      <c r="X274" s="19"/>
      <c r="Y274" s="121">
        <v>0</v>
      </c>
      <c r="Z274" s="19"/>
      <c r="AA274" s="126">
        <f t="shared" si="15"/>
        <v>0</v>
      </c>
      <c r="AB274" s="19"/>
      <c r="AC274" s="126">
        <f t="shared" si="16"/>
        <v>0</v>
      </c>
      <c r="AD274" s="19"/>
      <c r="AE274" s="121">
        <f t="shared" si="8"/>
        <v>9424566</v>
      </c>
      <c r="AF274" s="40"/>
      <c r="AG274" s="19"/>
      <c r="AH274" s="121">
        <v>0</v>
      </c>
      <c r="AI274" s="19"/>
      <c r="AJ274" s="121">
        <v>362398</v>
      </c>
      <c r="AK274" s="19"/>
      <c r="AL274" s="121">
        <f t="shared" si="17"/>
        <v>9786964</v>
      </c>
      <c r="AM274" s="19"/>
      <c r="AN274" s="121">
        <v>7537245</v>
      </c>
      <c r="AO274" s="19"/>
      <c r="AP274" s="126">
        <f t="shared" si="18"/>
        <v>1620.9129032258065</v>
      </c>
      <c r="AQ274" s="19"/>
      <c r="AR274" s="126">
        <f>IF($AP$287&lt;&gt;0,(AP274/$AP$287)*100,0)</f>
        <v>139.66587304413821</v>
      </c>
      <c r="AS274" s="19"/>
      <c r="AT274" s="121">
        <v>68617</v>
      </c>
      <c r="AU274" s="19"/>
      <c r="AV274" s="121">
        <v>0</v>
      </c>
      <c r="AW274" s="19"/>
      <c r="AX274" s="121"/>
      <c r="AY274" s="19"/>
      <c r="AZ274" s="121">
        <v>0</v>
      </c>
      <c r="BA274" s="19"/>
      <c r="BB274" s="11">
        <v>29</v>
      </c>
    </row>
    <row r="275" spans="1:54" s="119" customFormat="1" ht="8.85" customHeight="1" x14ac:dyDescent="0.25">
      <c r="A275" s="11">
        <v>30</v>
      </c>
      <c r="B275" s="19"/>
      <c r="C275" s="121">
        <v>6398</v>
      </c>
      <c r="D275" s="20"/>
      <c r="E275" s="11" t="s">
        <v>250</v>
      </c>
      <c r="F275" s="19"/>
      <c r="G275" s="121">
        <f>'Exhibit B'!$BO275</f>
        <v>4143131</v>
      </c>
      <c r="H275" s="19"/>
      <c r="I275" s="126">
        <f t="shared" si="9"/>
        <v>647.56658330728351</v>
      </c>
      <c r="J275" s="19"/>
      <c r="K275" s="126">
        <f t="shared" si="10"/>
        <v>88.974739746914281</v>
      </c>
      <c r="L275" s="19"/>
      <c r="M275" s="121">
        <v>506490</v>
      </c>
      <c r="N275" s="19"/>
      <c r="O275" s="126">
        <f t="shared" si="11"/>
        <v>79.163801187871215</v>
      </c>
      <c r="P275" s="19"/>
      <c r="Q275" s="126">
        <f t="shared" si="12"/>
        <v>10.876995184177042</v>
      </c>
      <c r="R275" s="19"/>
      <c r="S275" s="121">
        <v>6904</v>
      </c>
      <c r="T275" s="19"/>
      <c r="U275" s="126">
        <f t="shared" si="13"/>
        <v>1.0790872147546109</v>
      </c>
      <c r="V275" s="19"/>
      <c r="W275" s="126">
        <f t="shared" si="14"/>
        <v>0.14826506890868188</v>
      </c>
      <c r="X275" s="19"/>
      <c r="Y275" s="121">
        <v>0</v>
      </c>
      <c r="Z275" s="19"/>
      <c r="AA275" s="126">
        <f t="shared" si="15"/>
        <v>0</v>
      </c>
      <c r="AB275" s="19"/>
      <c r="AC275" s="126">
        <f t="shared" si="16"/>
        <v>0</v>
      </c>
      <c r="AD275" s="19"/>
      <c r="AE275" s="121">
        <f>(G275+M275+S275+Y275)</f>
        <v>4656525</v>
      </c>
      <c r="AF275" s="40"/>
      <c r="AG275" s="19"/>
      <c r="AH275" s="121">
        <v>75339</v>
      </c>
      <c r="AI275" s="19"/>
      <c r="AJ275" s="121">
        <v>0</v>
      </c>
      <c r="AK275" s="19"/>
      <c r="AL275" s="121">
        <f t="shared" si="17"/>
        <v>4731864</v>
      </c>
      <c r="AM275" s="19"/>
      <c r="AN275" s="121">
        <v>3918324</v>
      </c>
      <c r="AO275" s="19"/>
      <c r="AP275" s="126">
        <f t="shared" si="18"/>
        <v>612.42950922163175</v>
      </c>
      <c r="AQ275" s="19"/>
      <c r="AR275" s="126">
        <f>IF($AP$287&lt;&gt;0,(AP275/$AP$287)*100,0)</f>
        <v>52.769955691762725</v>
      </c>
      <c r="AS275" s="19"/>
      <c r="AT275" s="121">
        <v>1136277</v>
      </c>
      <c r="AU275" s="19"/>
      <c r="AV275" s="121">
        <v>280819</v>
      </c>
      <c r="AW275" s="19"/>
      <c r="AX275" s="121"/>
      <c r="AY275" s="19"/>
      <c r="AZ275" s="121">
        <v>0</v>
      </c>
      <c r="BA275" s="19"/>
      <c r="BB275" s="11">
        <v>30</v>
      </c>
    </row>
    <row r="276" spans="1:54" s="119" customFormat="1" ht="8.85" customHeight="1" x14ac:dyDescent="0.25">
      <c r="A276" s="57"/>
      <c r="B276" s="19"/>
      <c r="C276" s="127"/>
      <c r="D276" s="20"/>
      <c r="E276" s="11"/>
      <c r="F276" s="19"/>
      <c r="G276" s="19"/>
      <c r="H276" s="19"/>
      <c r="I276" s="52"/>
      <c r="J276" s="19"/>
      <c r="K276" s="52"/>
      <c r="L276" s="19"/>
      <c r="M276" s="19"/>
      <c r="N276" s="19"/>
      <c r="O276" s="52"/>
      <c r="P276" s="19"/>
      <c r="Q276" s="52"/>
      <c r="R276" s="19"/>
      <c r="S276" s="19"/>
      <c r="T276" s="19"/>
      <c r="U276" s="52"/>
      <c r="V276" s="19"/>
      <c r="W276" s="52"/>
      <c r="X276" s="19"/>
      <c r="Y276" s="19"/>
      <c r="Z276" s="19"/>
      <c r="AA276" s="52"/>
      <c r="AB276" s="19"/>
      <c r="AC276" s="52"/>
      <c r="AD276" s="19"/>
      <c r="AE276" s="19"/>
      <c r="AF276" s="40"/>
      <c r="AG276" s="19"/>
      <c r="AH276" s="19"/>
      <c r="AI276" s="19"/>
      <c r="AJ276" s="19"/>
      <c r="AK276" s="19"/>
      <c r="AL276" s="19"/>
      <c r="AM276" s="19"/>
      <c r="AN276" s="19"/>
      <c r="AO276" s="19"/>
      <c r="AP276" s="52"/>
      <c r="AQ276" s="19"/>
      <c r="AR276" s="52"/>
      <c r="AS276" s="19"/>
      <c r="AT276" s="19"/>
      <c r="AU276" s="19"/>
      <c r="AV276" s="19"/>
      <c r="AW276" s="19"/>
      <c r="AX276" s="19"/>
      <c r="AY276" s="19"/>
      <c r="AZ276" s="19"/>
      <c r="BA276" s="19"/>
      <c r="BB276" s="127"/>
    </row>
    <row r="277" spans="1:54" s="119" customFormat="1" ht="8.85" customHeight="1" x14ac:dyDescent="0.25">
      <c r="A277" s="11">
        <v>31</v>
      </c>
      <c r="B277" s="19"/>
      <c r="C277" s="121">
        <v>4627</v>
      </c>
      <c r="D277" s="20"/>
      <c r="E277" s="11" t="s">
        <v>216</v>
      </c>
      <c r="F277" s="19"/>
      <c r="G277" s="121">
        <f>'Exhibit B'!$BO277</f>
        <v>3388579</v>
      </c>
      <c r="H277" s="19"/>
      <c r="I277" s="126">
        <f t="shared" si="9"/>
        <v>732.34903825372817</v>
      </c>
      <c r="J277" s="19"/>
      <c r="K277" s="126">
        <f t="shared" si="10"/>
        <v>71.275452746854256</v>
      </c>
      <c r="L277" s="19"/>
      <c r="M277" s="121">
        <v>1335478</v>
      </c>
      <c r="N277" s="19"/>
      <c r="O277" s="126">
        <f t="shared" si="11"/>
        <v>288.62718824292199</v>
      </c>
      <c r="P277" s="19"/>
      <c r="Q277" s="126">
        <f t="shared" si="12"/>
        <v>28.090476593127512</v>
      </c>
      <c r="R277" s="19"/>
      <c r="S277" s="121">
        <v>30145</v>
      </c>
      <c r="T277" s="19"/>
      <c r="U277" s="126">
        <f t="shared" si="13"/>
        <v>6.5150205316619836</v>
      </c>
      <c r="V277" s="19"/>
      <c r="W277" s="126">
        <f t="shared" si="14"/>
        <v>0.63407066001823231</v>
      </c>
      <c r="X277" s="19"/>
      <c r="Y277" s="121">
        <v>0</v>
      </c>
      <c r="Z277" s="19"/>
      <c r="AA277" s="126">
        <f t="shared" si="15"/>
        <v>0</v>
      </c>
      <c r="AB277" s="19"/>
      <c r="AC277" s="126">
        <f t="shared" si="16"/>
        <v>0</v>
      </c>
      <c r="AD277" s="19"/>
      <c r="AE277" s="121">
        <f t="shared" ref="AE277:AE285" si="19">(G277+M277+S277+Y277)</f>
        <v>4754202</v>
      </c>
      <c r="AF277" s="40"/>
      <c r="AG277" s="19"/>
      <c r="AH277" s="121">
        <v>29000</v>
      </c>
      <c r="AI277" s="19"/>
      <c r="AJ277" s="121">
        <v>0</v>
      </c>
      <c r="AK277" s="19"/>
      <c r="AL277" s="121">
        <f t="shared" si="17"/>
        <v>4783202</v>
      </c>
      <c r="AM277" s="19"/>
      <c r="AN277" s="121">
        <v>4952980</v>
      </c>
      <c r="AO277" s="19"/>
      <c r="AP277" s="126">
        <f t="shared" si="18"/>
        <v>1070.4516965636481</v>
      </c>
      <c r="AQ277" s="19"/>
      <c r="AR277" s="126">
        <f t="shared" ref="AR277:AR285" si="20">IF($AP$287&lt;&gt;0,(AP277/$AP$287)*100,0)</f>
        <v>92.23541280633107</v>
      </c>
      <c r="AS277" s="19"/>
      <c r="AT277" s="121">
        <v>10513</v>
      </c>
      <c r="AU277" s="19"/>
      <c r="AV277" s="121">
        <v>136132</v>
      </c>
      <c r="AW277" s="19"/>
      <c r="AX277" s="121"/>
      <c r="AY277" s="19"/>
      <c r="AZ277" s="121">
        <v>0</v>
      </c>
      <c r="BA277" s="19"/>
      <c r="BB277" s="11">
        <v>31</v>
      </c>
    </row>
    <row r="278" spans="1:54" s="119" customFormat="1" ht="8.85" customHeight="1" x14ac:dyDescent="0.25">
      <c r="A278" s="11">
        <v>32</v>
      </c>
      <c r="B278" s="19"/>
      <c r="C278" s="121">
        <v>15687</v>
      </c>
      <c r="D278" s="20"/>
      <c r="E278" s="11" t="s">
        <v>251</v>
      </c>
      <c r="F278" s="19"/>
      <c r="G278" s="121">
        <f>'Exhibit B'!$BO278</f>
        <v>23635660</v>
      </c>
      <c r="H278" s="19"/>
      <c r="I278" s="126">
        <f>(G278/$C278)</f>
        <v>1506.7036399566521</v>
      </c>
      <c r="J278" s="19"/>
      <c r="K278" s="126">
        <f>IF($AE278&lt;&gt;0,(G278/$AE278)*100,0)</f>
        <v>87.477667169928324</v>
      </c>
      <c r="L278" s="19"/>
      <c r="M278" s="121">
        <v>3268326</v>
      </c>
      <c r="N278" s="19"/>
      <c r="O278" s="126">
        <f>(M278/$C278)</f>
        <v>208.34614649072481</v>
      </c>
      <c r="P278" s="19"/>
      <c r="Q278" s="126">
        <f>IF($AE278&lt;&gt;0,(M278/$AE278)*100,0)</f>
        <v>12.096363462277896</v>
      </c>
      <c r="R278" s="19"/>
      <c r="S278" s="121">
        <v>33171</v>
      </c>
      <c r="T278" s="19"/>
      <c r="U278" s="126">
        <f>(S278/$C278)</f>
        <v>2.1145534519028497</v>
      </c>
      <c r="V278" s="19"/>
      <c r="W278" s="126">
        <f>IF($AE278&lt;&gt;0,(S278/$AE278)*100,0)</f>
        <v>0.1227688034814214</v>
      </c>
      <c r="X278" s="19"/>
      <c r="Y278" s="121">
        <v>81922</v>
      </c>
      <c r="Z278" s="19"/>
      <c r="AA278" s="126">
        <f>(Y278/$C278)</f>
        <v>5.222285969273921</v>
      </c>
      <c r="AB278" s="19"/>
      <c r="AC278" s="126">
        <f>IF($AE278&lt;&gt;0,(Y278/$AE278)*100,0)</f>
        <v>0.30320056431235126</v>
      </c>
      <c r="AD278" s="19"/>
      <c r="AE278" s="121">
        <f t="shared" si="19"/>
        <v>27019079</v>
      </c>
      <c r="AF278" s="40"/>
      <c r="AG278" s="19"/>
      <c r="AH278" s="121">
        <v>518000</v>
      </c>
      <c r="AI278" s="19"/>
      <c r="AJ278" s="121">
        <v>1918605</v>
      </c>
      <c r="AK278" s="19"/>
      <c r="AL278" s="121">
        <f>(AE278+AH278+AJ278)</f>
        <v>29455684</v>
      </c>
      <c r="AM278" s="19"/>
      <c r="AN278" s="121">
        <v>23532594</v>
      </c>
      <c r="AO278" s="19"/>
      <c r="AP278" s="126">
        <f>(AN278/$C278)</f>
        <v>1500.1334863262573</v>
      </c>
      <c r="AQ278" s="19"/>
      <c r="AR278" s="126">
        <f t="shared" si="20"/>
        <v>129.25892108918327</v>
      </c>
      <c r="AS278" s="19"/>
      <c r="AT278" s="121">
        <v>1520023</v>
      </c>
      <c r="AU278" s="19"/>
      <c r="AV278" s="121">
        <v>0</v>
      </c>
      <c r="AW278" s="19"/>
      <c r="AX278" s="121"/>
      <c r="AY278" s="19"/>
      <c r="AZ278" s="121">
        <v>689749</v>
      </c>
      <c r="BA278" s="19"/>
      <c r="BB278" s="11">
        <v>32</v>
      </c>
    </row>
    <row r="279" spans="1:54" s="119" customFormat="1" ht="8.85" customHeight="1" x14ac:dyDescent="0.25">
      <c r="A279" s="11">
        <v>33</v>
      </c>
      <c r="B279" s="19"/>
      <c r="C279" s="121">
        <v>8098</v>
      </c>
      <c r="D279" s="20"/>
      <c r="E279" s="11" t="s">
        <v>252</v>
      </c>
      <c r="F279" s="19"/>
      <c r="G279" s="121">
        <f>'Exhibit B'!$BO279</f>
        <v>6074740</v>
      </c>
      <c r="H279" s="19"/>
      <c r="I279" s="126">
        <f>(G279/$C279)</f>
        <v>750.15312422820455</v>
      </c>
      <c r="J279" s="19"/>
      <c r="K279" s="126">
        <f>IF($AE279&lt;&gt;0,(G279/$AE279)*100,0)</f>
        <v>69.393203287379549</v>
      </c>
      <c r="L279" s="19"/>
      <c r="M279" s="121">
        <v>2413731</v>
      </c>
      <c r="N279" s="19"/>
      <c r="O279" s="126">
        <f>(M279/$C279)</f>
        <v>298.06507779698688</v>
      </c>
      <c r="P279" s="19"/>
      <c r="Q279" s="126">
        <f>IF($AE279&lt;&gt;0,(M279/$AE279)*100,0)</f>
        <v>27.572624666084462</v>
      </c>
      <c r="R279" s="19"/>
      <c r="S279" s="121">
        <v>265614</v>
      </c>
      <c r="T279" s="19"/>
      <c r="U279" s="126">
        <f>(S279/$C279)</f>
        <v>32.799950605087673</v>
      </c>
      <c r="V279" s="19"/>
      <c r="W279" s="126">
        <f>IF($AE279&lt;&gt;0,(S279/$AE279)*100,0)</f>
        <v>3.0341720465359887</v>
      </c>
      <c r="X279" s="19"/>
      <c r="Y279" s="121">
        <v>0</v>
      </c>
      <c r="Z279" s="19"/>
      <c r="AA279" s="126">
        <f>(Y279/$C279)</f>
        <v>0</v>
      </c>
      <c r="AB279" s="19"/>
      <c r="AC279" s="126">
        <f>IF($AE279&lt;&gt;0,(Y279/$AE279)*100,0)</f>
        <v>0</v>
      </c>
      <c r="AD279" s="19"/>
      <c r="AE279" s="121">
        <f t="shared" si="19"/>
        <v>8754085</v>
      </c>
      <c r="AF279" s="40"/>
      <c r="AG279" s="19"/>
      <c r="AH279" s="121">
        <v>80430</v>
      </c>
      <c r="AI279" s="19"/>
      <c r="AJ279" s="121">
        <v>0</v>
      </c>
      <c r="AK279" s="19"/>
      <c r="AL279" s="121">
        <f>(AE279+AH279+AJ279)</f>
        <v>8834515</v>
      </c>
      <c r="AM279" s="19"/>
      <c r="AN279" s="121">
        <v>8517150</v>
      </c>
      <c r="AO279" s="19"/>
      <c r="AP279" s="126">
        <f>(AN279/$C279)</f>
        <v>1051.7596937515436</v>
      </c>
      <c r="AQ279" s="19"/>
      <c r="AR279" s="126">
        <f t="shared" si="20"/>
        <v>90.624817390315442</v>
      </c>
      <c r="AS279" s="19"/>
      <c r="AT279" s="121">
        <v>0</v>
      </c>
      <c r="AU279" s="19"/>
      <c r="AV279" s="121">
        <v>627163</v>
      </c>
      <c r="AW279" s="19"/>
      <c r="AX279" s="121"/>
      <c r="AY279" s="19"/>
      <c r="AZ279" s="121">
        <v>0</v>
      </c>
      <c r="BA279" s="19"/>
      <c r="BB279" s="11">
        <v>33</v>
      </c>
    </row>
    <row r="280" spans="1:54" s="119" customFormat="1" ht="8.85" customHeight="1" x14ac:dyDescent="0.25">
      <c r="A280" s="11">
        <v>34</v>
      </c>
      <c r="B280" s="19"/>
      <c r="C280" s="121">
        <v>9611</v>
      </c>
      <c r="D280" s="20"/>
      <c r="E280" s="11" t="s">
        <v>253</v>
      </c>
      <c r="F280" s="19"/>
      <c r="G280" s="121">
        <f>'Exhibit B'!$BO280</f>
        <v>10116838</v>
      </c>
      <c r="H280" s="19"/>
      <c r="I280" s="126">
        <f>(G280/$C280)</f>
        <v>1052.6311518052232</v>
      </c>
      <c r="J280" s="19"/>
      <c r="K280" s="126">
        <f>IF($AE280&lt;&gt;0,(G280/$AE280)*100,0)</f>
        <v>74.914730091982136</v>
      </c>
      <c r="L280" s="19"/>
      <c r="M280" s="121">
        <v>2993657</v>
      </c>
      <c r="N280" s="19"/>
      <c r="O280" s="126">
        <f>(M280/$C280)</f>
        <v>311.48236395796482</v>
      </c>
      <c r="P280" s="19"/>
      <c r="Q280" s="126">
        <f>IF($AE280&lt;&gt;0,(M280/$AE280)*100,0)</f>
        <v>22.167895358507565</v>
      </c>
      <c r="R280" s="19"/>
      <c r="S280" s="121">
        <v>393976</v>
      </c>
      <c r="T280" s="19"/>
      <c r="U280" s="126">
        <f>(S280/$C280)</f>
        <v>40.992196441577356</v>
      </c>
      <c r="V280" s="19"/>
      <c r="W280" s="126">
        <f>IF($AE280&lt;&gt;0,(S280/$AE280)*100,0)</f>
        <v>2.9173745495103067</v>
      </c>
      <c r="X280" s="19"/>
      <c r="Y280" s="121">
        <v>0</v>
      </c>
      <c r="Z280" s="19"/>
      <c r="AA280" s="126">
        <f>(Y280/$C280)</f>
        <v>0</v>
      </c>
      <c r="AB280" s="19"/>
      <c r="AC280" s="126">
        <f>IF($AE280&lt;&gt;0,(Y280/$AE280)*100,0)</f>
        <v>0</v>
      </c>
      <c r="AD280" s="19"/>
      <c r="AE280" s="121">
        <f t="shared" si="19"/>
        <v>13504471</v>
      </c>
      <c r="AF280" s="40"/>
      <c r="AG280" s="19"/>
      <c r="AH280" s="121">
        <v>0</v>
      </c>
      <c r="AI280" s="19"/>
      <c r="AJ280" s="121">
        <v>0</v>
      </c>
      <c r="AK280" s="19"/>
      <c r="AL280" s="121">
        <f>(AE280+AH280+AJ280)</f>
        <v>13504471</v>
      </c>
      <c r="AM280" s="19"/>
      <c r="AN280" s="121">
        <v>12222882</v>
      </c>
      <c r="AO280" s="19"/>
      <c r="AP280" s="126">
        <f>(AN280/$C280)</f>
        <v>1271.7596504005826</v>
      </c>
      <c r="AQ280" s="19"/>
      <c r="AR280" s="126">
        <f t="shared" si="20"/>
        <v>109.5811018112188</v>
      </c>
      <c r="AS280" s="19"/>
      <c r="AT280" s="121">
        <v>333333</v>
      </c>
      <c r="AU280" s="19"/>
      <c r="AV280" s="121">
        <v>636590</v>
      </c>
      <c r="AW280" s="19"/>
      <c r="AX280" s="121"/>
      <c r="AY280" s="19"/>
      <c r="AZ280" s="121">
        <v>55690</v>
      </c>
      <c r="BA280" s="19"/>
      <c r="BB280" s="11">
        <v>34</v>
      </c>
    </row>
    <row r="281" spans="1:54" s="119" customFormat="1" ht="8.85" customHeight="1" x14ac:dyDescent="0.25">
      <c r="A281" s="11">
        <v>35</v>
      </c>
      <c r="B281" s="19"/>
      <c r="C281" s="121">
        <v>3306</v>
      </c>
      <c r="D281" s="20" t="s">
        <v>89</v>
      </c>
      <c r="E281" s="11" t="s">
        <v>254</v>
      </c>
      <c r="F281" s="19"/>
      <c r="G281" s="121">
        <f>'Exhibit B'!$BO281</f>
        <v>7816344</v>
      </c>
      <c r="H281" s="19"/>
      <c r="I281" s="126">
        <f>(G281/$C281)</f>
        <v>2364.2903811252268</v>
      </c>
      <c r="J281" s="19"/>
      <c r="K281" s="126">
        <f>IF($AE281&lt;&gt;0,(G281/$AE281)*100,0)</f>
        <v>56.340130059531511</v>
      </c>
      <c r="L281" s="19"/>
      <c r="M281" s="121">
        <v>5649866</v>
      </c>
      <c r="N281" s="19"/>
      <c r="O281" s="126">
        <f>(M281/$C281)</f>
        <v>1708.9733817301876</v>
      </c>
      <c r="P281" s="19"/>
      <c r="Q281" s="126">
        <f>IF($AE281&lt;&gt;0,(M281/$AE281)*100,0)</f>
        <v>40.724178114336453</v>
      </c>
      <c r="R281" s="19"/>
      <c r="S281" s="121">
        <v>407283</v>
      </c>
      <c r="T281" s="19"/>
      <c r="U281" s="126">
        <f>(S281/$C281)</f>
        <v>123.19509981851179</v>
      </c>
      <c r="V281" s="19"/>
      <c r="W281" s="126">
        <f>IF($AE281&lt;&gt;0,(S281/$AE281)*100,0)</f>
        <v>2.9356918261320346</v>
      </c>
      <c r="X281" s="19"/>
      <c r="Y281" s="121">
        <v>0</v>
      </c>
      <c r="Z281" s="19"/>
      <c r="AA281" s="126">
        <f>(Y281/$C281)</f>
        <v>0</v>
      </c>
      <c r="AB281" s="19"/>
      <c r="AC281" s="126">
        <f>IF($AE281&lt;&gt;0,(Y281/$AE281)*100,0)</f>
        <v>0</v>
      </c>
      <c r="AD281" s="19"/>
      <c r="AE281" s="121">
        <f t="shared" si="19"/>
        <v>13873493</v>
      </c>
      <c r="AF281" s="40"/>
      <c r="AG281" s="19"/>
      <c r="AH281" s="121">
        <v>0</v>
      </c>
      <c r="AI281" s="19"/>
      <c r="AJ281" s="121">
        <v>0</v>
      </c>
      <c r="AK281" s="19"/>
      <c r="AL281" s="121">
        <f>(AE281+AH281+AJ281)</f>
        <v>13873493</v>
      </c>
      <c r="AM281" s="19"/>
      <c r="AN281" s="121">
        <v>13242550</v>
      </c>
      <c r="AO281" s="19"/>
      <c r="AP281" s="126">
        <f>(AN281/$C281)</f>
        <v>4005.6110102843313</v>
      </c>
      <c r="AQ281" s="19"/>
      <c r="AR281" s="126">
        <f t="shared" si="20"/>
        <v>345.14325705792595</v>
      </c>
      <c r="AS281" s="19"/>
      <c r="AT281" s="121">
        <v>0</v>
      </c>
      <c r="AU281" s="19"/>
      <c r="AV281" s="121">
        <v>627992</v>
      </c>
      <c r="AW281" s="19"/>
      <c r="AX281" s="121"/>
      <c r="AY281" s="19"/>
      <c r="AZ281" s="121">
        <v>0</v>
      </c>
      <c r="BA281" s="19"/>
      <c r="BB281" s="11">
        <v>35</v>
      </c>
    </row>
    <row r="282" spans="1:54" s="119" customFormat="1" ht="8.85" customHeight="1" x14ac:dyDescent="0.25">
      <c r="A282" s="11"/>
      <c r="B282" s="19"/>
      <c r="C282" s="121"/>
      <c r="D282" s="20"/>
      <c r="E282" s="11"/>
      <c r="F282" s="19"/>
      <c r="G282" s="121"/>
      <c r="H282" s="19"/>
      <c r="I282" s="126"/>
      <c r="J282" s="19"/>
      <c r="K282" s="126"/>
      <c r="L282" s="19"/>
      <c r="M282" s="121"/>
      <c r="N282" s="19"/>
      <c r="O282" s="126"/>
      <c r="P282" s="19"/>
      <c r="Q282" s="126"/>
      <c r="R282" s="19"/>
      <c r="S282" s="121"/>
      <c r="T282" s="19"/>
      <c r="U282" s="126"/>
      <c r="V282" s="19"/>
      <c r="W282" s="126"/>
      <c r="X282" s="19"/>
      <c r="Y282" s="121"/>
      <c r="Z282" s="19"/>
      <c r="AA282" s="126"/>
      <c r="AB282" s="19"/>
      <c r="AC282" s="126"/>
      <c r="AD282" s="19"/>
      <c r="AE282" s="121"/>
      <c r="AF282" s="40"/>
      <c r="AG282" s="19"/>
      <c r="AH282" s="121"/>
      <c r="AI282" s="19"/>
      <c r="AJ282" s="121"/>
      <c r="AK282" s="19"/>
      <c r="AL282" s="121"/>
      <c r="AM282" s="19"/>
      <c r="AN282" s="121"/>
      <c r="AO282" s="19"/>
      <c r="AP282" s="126"/>
      <c r="AQ282" s="19"/>
      <c r="AR282" s="126"/>
      <c r="AS282" s="19"/>
      <c r="AT282" s="121"/>
      <c r="AU282" s="19"/>
      <c r="AV282" s="121"/>
      <c r="AW282" s="19"/>
      <c r="AX282" s="121"/>
      <c r="AY282" s="19"/>
      <c r="AZ282" s="121"/>
      <c r="BA282" s="19"/>
      <c r="BB282" s="11"/>
    </row>
    <row r="283" spans="1:54" s="119" customFormat="1" ht="8.85" customHeight="1" x14ac:dyDescent="0.25">
      <c r="A283" s="11">
        <v>36</v>
      </c>
      <c r="B283" s="19"/>
      <c r="C283" s="121">
        <v>3286</v>
      </c>
      <c r="D283" s="20"/>
      <c r="E283" s="11" t="s">
        <v>220</v>
      </c>
      <c r="F283" s="19"/>
      <c r="G283" s="121">
        <f>'Exhibit B'!$BO283</f>
        <v>3437198</v>
      </c>
      <c r="H283" s="19"/>
      <c r="I283" s="126">
        <f>(G283/$C283)</f>
        <v>1046.0127814972611</v>
      </c>
      <c r="J283" s="19"/>
      <c r="K283" s="126">
        <f>IF($AE283&lt;&gt;0,(G283/$AE283)*100,0)</f>
        <v>80.572635199282132</v>
      </c>
      <c r="L283" s="19"/>
      <c r="M283" s="121">
        <v>799340</v>
      </c>
      <c r="N283" s="19"/>
      <c r="O283" s="126">
        <f>(M283/$C283)</f>
        <v>243.25623858794887</v>
      </c>
      <c r="P283" s="19"/>
      <c r="Q283" s="126">
        <f>IF($AE283&lt;&gt;0,(M283/$AE283)*100,0)</f>
        <v>18.737625886025238</v>
      </c>
      <c r="R283" s="19"/>
      <c r="S283" s="121">
        <v>29424</v>
      </c>
      <c r="T283" s="19"/>
      <c r="U283" s="126">
        <f>(S283/$C283)</f>
        <v>8.9543517954960432</v>
      </c>
      <c r="V283" s="19"/>
      <c r="W283" s="126">
        <f>IF($AE283&lt;&gt;0,(S283/$AE283)*100,0)</f>
        <v>0.68973891469262971</v>
      </c>
      <c r="X283" s="19"/>
      <c r="Y283" s="121">
        <v>0</v>
      </c>
      <c r="Z283" s="19"/>
      <c r="AA283" s="126">
        <f>(Y283/$C283)</f>
        <v>0</v>
      </c>
      <c r="AB283" s="19"/>
      <c r="AC283" s="126">
        <f>IF($AE283&lt;&gt;0,(Y283/$AE283)*100,0)</f>
        <v>0</v>
      </c>
      <c r="AD283" s="19"/>
      <c r="AE283" s="121">
        <f>(G283+M283+S283+Y283)</f>
        <v>4265962</v>
      </c>
      <c r="AF283" s="40"/>
      <c r="AG283" s="19"/>
      <c r="AH283" s="121">
        <v>0</v>
      </c>
      <c r="AI283" s="19"/>
      <c r="AJ283" s="121">
        <v>0</v>
      </c>
      <c r="AK283" s="19"/>
      <c r="AL283" s="121">
        <f>(AE283+AH283+AJ283)</f>
        <v>4265962</v>
      </c>
      <c r="AM283" s="19"/>
      <c r="AN283" s="121">
        <v>2989865</v>
      </c>
      <c r="AO283" s="19"/>
      <c r="AP283" s="126">
        <f>(AN283/$C283)</f>
        <v>909.87979306147292</v>
      </c>
      <c r="AQ283" s="19"/>
      <c r="AR283" s="126">
        <f>IF($AP$287&lt;&gt;0,(AP283/$AP$287)*100,0)</f>
        <v>78.399743385500869</v>
      </c>
      <c r="AS283" s="19"/>
      <c r="AT283" s="121">
        <v>446888</v>
      </c>
      <c r="AU283" s="19"/>
      <c r="AV283" s="121">
        <v>0</v>
      </c>
      <c r="AW283" s="19"/>
      <c r="AX283" s="121"/>
      <c r="AY283" s="19"/>
      <c r="AZ283" s="121">
        <v>595608</v>
      </c>
      <c r="BA283" s="19"/>
      <c r="BB283" s="11">
        <v>36</v>
      </c>
    </row>
    <row r="284" spans="1:54" s="119" customFormat="1" ht="8.85" customHeight="1" x14ac:dyDescent="0.25">
      <c r="A284" s="11">
        <v>37</v>
      </c>
      <c r="B284" s="19"/>
      <c r="C284" s="121">
        <v>5097</v>
      </c>
      <c r="D284" s="20"/>
      <c r="E284" s="11" t="s">
        <v>255</v>
      </c>
      <c r="F284" s="19"/>
      <c r="G284" s="121">
        <f>'Exhibit B'!$BO284</f>
        <v>4338579</v>
      </c>
      <c r="H284" s="19"/>
      <c r="I284" s="126">
        <f>(G284/$C284)</f>
        <v>851.20247204237785</v>
      </c>
      <c r="J284" s="19"/>
      <c r="K284" s="126">
        <f>IF($AE284&lt;&gt;0,(G284/$AE284)*100,0)</f>
        <v>78.400336978878101</v>
      </c>
      <c r="L284" s="19"/>
      <c r="M284" s="121">
        <v>1183323</v>
      </c>
      <c r="N284" s="19"/>
      <c r="O284" s="126">
        <f>(M284/$C284)</f>
        <v>232.16068275456152</v>
      </c>
      <c r="P284" s="19"/>
      <c r="Q284" s="126">
        <f>IF($AE284&lt;&gt;0,(M284/$AE284)*100,0)</f>
        <v>21.383250588466172</v>
      </c>
      <c r="R284" s="19"/>
      <c r="S284" s="121">
        <v>11976</v>
      </c>
      <c r="T284" s="19"/>
      <c r="U284" s="126">
        <f>(S284/$C284)</f>
        <v>2.3496174220129489</v>
      </c>
      <c r="V284" s="19"/>
      <c r="W284" s="126">
        <f>IF($AE284&lt;&gt;0,(S284/$AE284)*100,0)</f>
        <v>0.21641243265572535</v>
      </c>
      <c r="X284" s="19"/>
      <c r="Y284" s="121">
        <v>0</v>
      </c>
      <c r="Z284" s="19"/>
      <c r="AA284" s="126">
        <f>(Y284/$C284)</f>
        <v>0</v>
      </c>
      <c r="AB284" s="19"/>
      <c r="AC284" s="126">
        <f>IF($AE284&lt;&gt;0,(Y284/$AE284)*100,0)</f>
        <v>0</v>
      </c>
      <c r="AD284" s="19"/>
      <c r="AE284" s="121">
        <f>(G284+M284+S284+Y284)</f>
        <v>5533878</v>
      </c>
      <c r="AF284" s="40"/>
      <c r="AG284" s="19"/>
      <c r="AH284" s="121">
        <v>0</v>
      </c>
      <c r="AI284" s="19"/>
      <c r="AJ284" s="121">
        <v>0</v>
      </c>
      <c r="AK284" s="19"/>
      <c r="AL284" s="121">
        <f>(AE284+AH284+AJ284)</f>
        <v>5533878</v>
      </c>
      <c r="AM284" s="19"/>
      <c r="AN284" s="121">
        <v>4732299</v>
      </c>
      <c r="AO284" s="19"/>
      <c r="AP284" s="126">
        <f>(AN284/$C284)</f>
        <v>928.44791053560914</v>
      </c>
      <c r="AQ284" s="19"/>
      <c r="AR284" s="126">
        <f>IF($AP$287&lt;&gt;0,(AP284/$AP$287)*100,0)</f>
        <v>79.999664228039848</v>
      </c>
      <c r="AS284" s="19"/>
      <c r="AT284" s="121">
        <v>143156</v>
      </c>
      <c r="AU284" s="19"/>
      <c r="AV284" s="121">
        <v>136912</v>
      </c>
      <c r="AW284" s="19"/>
      <c r="AX284" s="121"/>
      <c r="AY284" s="19"/>
      <c r="AZ284" s="121">
        <v>0</v>
      </c>
      <c r="BA284" s="19"/>
      <c r="BB284" s="11">
        <v>37</v>
      </c>
    </row>
    <row r="285" spans="1:54" s="119" customFormat="1" ht="8.85" customHeight="1" x14ac:dyDescent="0.25">
      <c r="A285" s="59">
        <v>38</v>
      </c>
      <c r="B285" s="19"/>
      <c r="C285" s="128">
        <v>8211</v>
      </c>
      <c r="D285" s="20"/>
      <c r="E285" s="20" t="s">
        <v>256</v>
      </c>
      <c r="F285" s="19"/>
      <c r="G285" s="128">
        <f>'Exhibit B'!$BO285</f>
        <v>11279678</v>
      </c>
      <c r="H285" s="19"/>
      <c r="I285" s="126">
        <f t="shared" si="9"/>
        <v>1373.7276823772988</v>
      </c>
      <c r="J285" s="52"/>
      <c r="K285" s="126">
        <f t="shared" si="10"/>
        <v>71.046050051229571</v>
      </c>
      <c r="L285" s="19"/>
      <c r="M285" s="128">
        <v>3433887</v>
      </c>
      <c r="N285" s="19"/>
      <c r="O285" s="126">
        <f t="shared" si="11"/>
        <v>418.20569967117279</v>
      </c>
      <c r="P285" s="52"/>
      <c r="Q285" s="126">
        <f t="shared" si="12"/>
        <v>21.62864114314846</v>
      </c>
      <c r="R285" s="19"/>
      <c r="S285" s="128">
        <v>1153973</v>
      </c>
      <c r="T285" s="19"/>
      <c r="U285" s="126">
        <f t="shared" si="13"/>
        <v>140.53988551942516</v>
      </c>
      <c r="V285" s="52"/>
      <c r="W285" s="126">
        <f t="shared" si="14"/>
        <v>7.26840105859117</v>
      </c>
      <c r="X285" s="19"/>
      <c r="Y285" s="128">
        <v>9035</v>
      </c>
      <c r="Z285" s="19"/>
      <c r="AA285" s="126">
        <f t="shared" si="15"/>
        <v>1.1003531847521617</v>
      </c>
      <c r="AB285" s="52"/>
      <c r="AC285" s="126">
        <f t="shared" si="16"/>
        <v>5.6907747030798143E-2</v>
      </c>
      <c r="AD285" s="19"/>
      <c r="AE285" s="128">
        <f t="shared" si="19"/>
        <v>15876573</v>
      </c>
      <c r="AF285" s="64"/>
      <c r="AG285" s="19"/>
      <c r="AH285" s="128">
        <v>52845</v>
      </c>
      <c r="AI285" s="19"/>
      <c r="AJ285" s="128">
        <v>0</v>
      </c>
      <c r="AK285" s="19"/>
      <c r="AL285" s="128">
        <f t="shared" si="17"/>
        <v>15929418</v>
      </c>
      <c r="AM285" s="19"/>
      <c r="AN285" s="128">
        <v>17823641</v>
      </c>
      <c r="AO285" s="19"/>
      <c r="AP285" s="126">
        <f t="shared" si="18"/>
        <v>2170.7028376568019</v>
      </c>
      <c r="AQ285" s="52"/>
      <c r="AR285" s="126">
        <f t="shared" si="20"/>
        <v>187.0384931462853</v>
      </c>
      <c r="AS285" s="19"/>
      <c r="AT285" s="128">
        <v>0</v>
      </c>
      <c r="AU285" s="19"/>
      <c r="AV285" s="128">
        <v>973105</v>
      </c>
      <c r="AW285" s="19"/>
      <c r="AX285" s="128"/>
      <c r="AY285" s="19"/>
      <c r="AZ285" s="128">
        <v>0</v>
      </c>
      <c r="BA285" s="19"/>
      <c r="BB285" s="59">
        <v>38</v>
      </c>
    </row>
    <row r="286" spans="1:54" s="119" customFormat="1" ht="8.85" customHeight="1" x14ac:dyDescent="0.25">
      <c r="A286" s="19"/>
      <c r="B286" s="19"/>
      <c r="C286" s="19"/>
      <c r="D286" s="20"/>
      <c r="E286" s="11"/>
      <c r="F286" s="19"/>
      <c r="G286" s="19"/>
      <c r="H286" s="19"/>
      <c r="I286" s="52"/>
      <c r="J286" s="52"/>
      <c r="K286" s="52"/>
      <c r="L286" s="19"/>
      <c r="M286" s="19"/>
      <c r="N286" s="19"/>
      <c r="O286" s="52"/>
      <c r="P286" s="52"/>
      <c r="Q286" s="52"/>
      <c r="R286" s="19"/>
      <c r="S286" s="19"/>
      <c r="T286" s="19"/>
      <c r="U286" s="52"/>
      <c r="V286" s="52"/>
      <c r="W286" s="52"/>
      <c r="X286" s="19"/>
      <c r="Y286" s="19"/>
      <c r="Z286" s="19"/>
      <c r="AA286" s="52"/>
      <c r="AB286" s="52"/>
      <c r="AC286" s="52"/>
      <c r="AD286" s="19"/>
      <c r="AE286" s="19"/>
      <c r="AF286" s="40"/>
      <c r="AG286" s="19"/>
      <c r="AH286" s="19"/>
      <c r="AI286" s="19"/>
      <c r="AJ286" s="19"/>
      <c r="AK286" s="19"/>
      <c r="AL286" s="19"/>
      <c r="AM286" s="19"/>
      <c r="AN286" s="19"/>
      <c r="AO286" s="19"/>
      <c r="AP286" s="52"/>
      <c r="AQ286" s="52"/>
      <c r="AR286" s="52"/>
      <c r="AS286" s="19"/>
      <c r="AT286" s="19"/>
      <c r="AU286" s="19"/>
      <c r="AV286" s="19"/>
      <c r="AW286" s="19"/>
      <c r="AX286" s="19"/>
      <c r="AY286" s="19"/>
      <c r="AZ286" s="19"/>
      <c r="BA286" s="19"/>
      <c r="BB286" s="19"/>
    </row>
    <row r="287" spans="1:54" s="119" customFormat="1" ht="8.85" customHeight="1" x14ac:dyDescent="0.25">
      <c r="A287" s="59">
        <f>A285</f>
        <v>38</v>
      </c>
      <c r="B287" s="19"/>
      <c r="C287" s="128">
        <f>SUM(C241:C285)</f>
        <v>358999</v>
      </c>
      <c r="D287" s="20"/>
      <c r="E287" s="25" t="s">
        <v>68</v>
      </c>
      <c r="F287" s="19"/>
      <c r="G287" s="129">
        <f>SUM(G241:G285)</f>
        <v>344615715</v>
      </c>
      <c r="H287" s="19"/>
      <c r="I287" s="130">
        <f>(G287/$C287)</f>
        <v>959.93502767417181</v>
      </c>
      <c r="J287" s="52"/>
      <c r="K287" s="126">
        <f>IF($AE287&lt;&gt;0,(G287/$AE287)*100,0)</f>
        <v>75.450828795907853</v>
      </c>
      <c r="L287" s="19"/>
      <c r="M287" s="129">
        <f>SUM(M241:M285)</f>
        <v>102053072</v>
      </c>
      <c r="N287" s="19"/>
      <c r="O287" s="130">
        <f>(M287/$C287)</f>
        <v>284.27118738492305</v>
      </c>
      <c r="P287" s="52"/>
      <c r="Q287" s="126">
        <f>IF($AE287&lt;&gt;0,(M287/$AE287)*100,0)</f>
        <v>22.343696263440734</v>
      </c>
      <c r="R287" s="19"/>
      <c r="S287" s="129">
        <f>SUM(S241:S285)</f>
        <v>8368258</v>
      </c>
      <c r="T287" s="19"/>
      <c r="U287" s="130">
        <f>(S287/$C287)</f>
        <v>23.309975793804441</v>
      </c>
      <c r="V287" s="52"/>
      <c r="W287" s="126">
        <f>IF($AE287&lt;&gt;0,(S287/$AE287)*100,0)</f>
        <v>1.8321625340794057</v>
      </c>
      <c r="X287" s="19"/>
      <c r="Y287" s="129">
        <f>SUM(Y241:Y285)</f>
        <v>1705075</v>
      </c>
      <c r="Z287" s="19"/>
      <c r="AA287" s="130">
        <f>(Y287/$C287)</f>
        <v>4.749525764695723</v>
      </c>
      <c r="AB287" s="52"/>
      <c r="AC287" s="126">
        <f>IF($AE287&lt;&gt;0,(Y287/$AE287)*100,0)</f>
        <v>0.37331240657200609</v>
      </c>
      <c r="AD287" s="19"/>
      <c r="AE287" s="129">
        <f>SUM(AE241:AE285)</f>
        <v>456742120</v>
      </c>
      <c r="AF287" s="64"/>
      <c r="AG287" s="19"/>
      <c r="AH287" s="129">
        <f>SUM(AH241:AH285)</f>
        <v>1811683</v>
      </c>
      <c r="AI287" s="19"/>
      <c r="AJ287" s="129">
        <f>SUM(AJ241:AJ285)</f>
        <v>15866550</v>
      </c>
      <c r="AK287" s="19"/>
      <c r="AL287" s="129">
        <f>SUM(AL241:AL285)</f>
        <v>474420353</v>
      </c>
      <c r="AM287" s="19"/>
      <c r="AN287" s="129">
        <f>SUM(AN241:AN285)</f>
        <v>416641588</v>
      </c>
      <c r="AO287" s="19"/>
      <c r="AP287" s="130">
        <f>(AN287/$C287)</f>
        <v>1160.5647592333125</v>
      </c>
      <c r="AQ287" s="52"/>
      <c r="AR287" s="126">
        <f>IF($AP$287&lt;&gt;0,(AP287/$AP$287)*100,0)</f>
        <v>100</v>
      </c>
      <c r="AS287" s="19"/>
      <c r="AT287" s="129">
        <f>SUM(AT241:AT285)</f>
        <v>7833542</v>
      </c>
      <c r="AU287" s="19"/>
      <c r="AV287" s="129">
        <f>SUM(AV241:AV285)</f>
        <v>15216938</v>
      </c>
      <c r="AW287" s="19"/>
      <c r="AX287" s="129"/>
      <c r="AY287" s="19"/>
      <c r="AZ287" s="129">
        <f>SUM(AZ241:AZ285)</f>
        <v>2381625</v>
      </c>
      <c r="BA287" s="19"/>
      <c r="BB287" s="59">
        <f>BB285</f>
        <v>38</v>
      </c>
    </row>
    <row r="288" spans="1:54" s="119" customFormat="1" ht="8.85" customHeight="1" x14ac:dyDescent="0.25">
      <c r="A288" s="19"/>
      <c r="B288" s="19"/>
      <c r="C288" s="19"/>
      <c r="D288" s="20"/>
      <c r="E288" s="11"/>
      <c r="F288" s="19"/>
      <c r="G288" s="19"/>
      <c r="H288" s="19"/>
      <c r="I288" s="51"/>
      <c r="J288" s="19"/>
      <c r="K288" s="19"/>
      <c r="L288" s="19"/>
      <c r="M288" s="19"/>
      <c r="N288" s="19"/>
      <c r="O288" s="51"/>
      <c r="P288" s="19"/>
      <c r="Q288" s="19"/>
      <c r="R288" s="19"/>
      <c r="S288" s="19"/>
      <c r="T288" s="19"/>
      <c r="U288" s="51"/>
      <c r="V288" s="19"/>
      <c r="W288" s="19"/>
      <c r="X288" s="19"/>
      <c r="Y288" s="19"/>
      <c r="Z288" s="19"/>
      <c r="AA288" s="51"/>
      <c r="AB288" s="19"/>
      <c r="AC288" s="19"/>
      <c r="AD288" s="19"/>
      <c r="AE288" s="19"/>
      <c r="AF288" s="19"/>
      <c r="AG288" s="19"/>
      <c r="AH288" s="19"/>
      <c r="AI288" s="19"/>
      <c r="AJ288" s="19"/>
      <c r="AK288" s="19"/>
      <c r="AL288" s="19"/>
      <c r="AM288" s="19"/>
      <c r="AN288" s="19"/>
      <c r="AO288" s="19"/>
      <c r="AP288" s="51"/>
      <c r="AQ288" s="19"/>
      <c r="AR288" s="19"/>
      <c r="AS288" s="19"/>
      <c r="AT288" s="19"/>
      <c r="AU288" s="19"/>
      <c r="AV288" s="19"/>
      <c r="AW288" s="19"/>
      <c r="AX288" s="19"/>
      <c r="AY288" s="19"/>
      <c r="AZ288" s="19"/>
      <c r="BA288" s="19"/>
      <c r="BB288" s="19"/>
    </row>
    <row r="289" spans="1:55" ht="12" thickBot="1" x14ac:dyDescent="0.3">
      <c r="A289" s="93">
        <f>(A60+A219+A287)</f>
        <v>171</v>
      </c>
      <c r="B289" s="19"/>
      <c r="C289" s="134">
        <f>C60+C219+C287</f>
        <v>8770807</v>
      </c>
      <c r="E289" s="25" t="s">
        <v>257</v>
      </c>
      <c r="F289" s="19"/>
      <c r="G289" s="135">
        <f>(G60+G219+G287)</f>
        <v>20677536570</v>
      </c>
      <c r="H289" s="19"/>
      <c r="I289" s="130">
        <f>(G289/$C289)</f>
        <v>2357.5409389352658</v>
      </c>
      <c r="J289" s="19"/>
      <c r="K289" s="126">
        <f>IF($AE289&lt;&gt;0,(G289/$AE289)*100,0)</f>
        <v>62.447288773546916</v>
      </c>
      <c r="L289" s="19"/>
      <c r="M289" s="135">
        <f>(M60+M219+M287)</f>
        <v>10302501275</v>
      </c>
      <c r="N289" s="19"/>
      <c r="O289" s="130">
        <f>(M289/$C289)</f>
        <v>1174.6355010434045</v>
      </c>
      <c r="P289" s="19"/>
      <c r="Q289" s="126">
        <f>IF($AE289&lt;&gt;0,(M289/$AE289)*100,0)</f>
        <v>31.114116037554673</v>
      </c>
      <c r="R289" s="19"/>
      <c r="S289" s="135">
        <f>(S60+S219+S287)</f>
        <v>1692736096</v>
      </c>
      <c r="T289" s="19"/>
      <c r="U289" s="130">
        <f>(S289/$C289)</f>
        <v>192.99661889721207</v>
      </c>
      <c r="V289" s="19"/>
      <c r="W289" s="126">
        <f>IF($AE289&lt;&gt;0,(S289/$AE289)*100,0)</f>
        <v>5.1121553791704128</v>
      </c>
      <c r="X289" s="19"/>
      <c r="Y289" s="135">
        <f>(Y60+Y219+Y287)</f>
        <v>439210544</v>
      </c>
      <c r="Z289" s="19"/>
      <c r="AA289" s="130">
        <f>(Y289/$C289)</f>
        <v>50.076411896875626</v>
      </c>
      <c r="AB289" s="19"/>
      <c r="AC289" s="126">
        <f>IF($AE289&lt;&gt;0,(Y289/$AE289)*100,0)</f>
        <v>1.3264398097280032</v>
      </c>
      <c r="AD289" s="19"/>
      <c r="AE289" s="135">
        <f>(AE60+AE219+AE287)</f>
        <v>33111984485</v>
      </c>
      <c r="AF289" s="64"/>
      <c r="AG289" s="19"/>
      <c r="AH289" s="135">
        <f>(AH60+AH219+AH287)</f>
        <v>325791726</v>
      </c>
      <c r="AI289" s="19"/>
      <c r="AJ289" s="135">
        <f>(AJ60+AJ219+AJ287)</f>
        <v>348522511</v>
      </c>
      <c r="AK289" s="19"/>
      <c r="AL289" s="135">
        <f>(AL60+AL219+AL287)</f>
        <v>33786298722</v>
      </c>
      <c r="AM289" s="19"/>
      <c r="AN289" s="135">
        <f>(AN60+AN219+AN287)</f>
        <v>29453786757</v>
      </c>
      <c r="AO289" s="19"/>
      <c r="AP289" s="130">
        <f>(AN289/$C289)</f>
        <v>3358.1615416916597</v>
      </c>
      <c r="AQ289" s="19"/>
      <c r="AR289" s="126"/>
      <c r="AS289" s="19"/>
      <c r="AT289" s="135">
        <f>(AT60+AT219+AT287)</f>
        <v>850982673</v>
      </c>
      <c r="AU289" s="19"/>
      <c r="AV289" s="135">
        <f>(AV60+AV219+AV287)</f>
        <v>1992787027</v>
      </c>
      <c r="AW289" s="19"/>
      <c r="AX289" s="135"/>
      <c r="AY289" s="19"/>
      <c r="AZ289" s="135">
        <f>(AZ60+AZ219+AZ287)</f>
        <v>123640765</v>
      </c>
      <c r="BA289" s="19"/>
      <c r="BB289" s="93">
        <f>(BB60+BB219+BB287)</f>
        <v>171</v>
      </c>
    </row>
    <row r="290" spans="1:55" ht="8.85" customHeight="1" thickTop="1" x14ac:dyDescent="0.25">
      <c r="A290" s="19"/>
      <c r="B290" s="19"/>
      <c r="C290" s="19"/>
      <c r="E290" s="11"/>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row>
    <row r="291" spans="1:55" ht="8.85" customHeight="1" x14ac:dyDescent="0.25">
      <c r="A291" s="19"/>
      <c r="B291" s="19"/>
      <c r="C291" s="19"/>
      <c r="E291" s="11"/>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row>
    <row r="292" spans="1:55" ht="9.9499999999999993" customHeight="1" x14ac:dyDescent="0.25">
      <c r="A292" s="19"/>
      <c r="B292" s="19"/>
      <c r="E292" s="65"/>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row>
    <row r="293" spans="1:55" ht="8.85" customHeight="1" x14ac:dyDescent="0.25">
      <c r="A293" s="19"/>
      <c r="B293" s="19"/>
      <c r="C293" s="65" t="s">
        <v>258</v>
      </c>
      <c r="E293" s="11"/>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row>
    <row r="294" spans="1:55" ht="8.85" customHeight="1" x14ac:dyDescent="0.25">
      <c r="A294" s="19"/>
      <c r="B294" s="19"/>
      <c r="C294" s="19"/>
      <c r="E294" s="11"/>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row>
    <row r="295" spans="1:55" ht="8.85" customHeight="1" x14ac:dyDescent="0.25">
      <c r="A295" s="19"/>
      <c r="B295" s="19"/>
      <c r="C295" s="19"/>
      <c r="E295" s="11"/>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row>
    <row r="296" spans="1:55" ht="8.85" customHeight="1" x14ac:dyDescent="0.25">
      <c r="A296" s="19"/>
      <c r="B296" s="19"/>
      <c r="E296" s="11"/>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row>
    <row r="297" spans="1:55" ht="8.85" customHeight="1" x14ac:dyDescent="0.25">
      <c r="A297" s="19"/>
      <c r="B297" s="19"/>
      <c r="C297" s="19"/>
      <c r="E297" s="11"/>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row>
    <row r="298" spans="1:55" ht="8.85" customHeight="1" x14ac:dyDescent="0.25">
      <c r="A298" s="19"/>
      <c r="B298" s="19"/>
      <c r="C298" s="19"/>
      <c r="E298" s="11"/>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row>
    <row r="299" spans="1:55" ht="8.85" customHeight="1" x14ac:dyDescent="0.25">
      <c r="A299" s="19"/>
      <c r="B299" s="19"/>
      <c r="C299" s="19"/>
      <c r="E299" s="11"/>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row>
    <row r="300" spans="1:55" ht="1.1499999999999999" customHeight="1" x14ac:dyDescent="0.25">
      <c r="A300" s="19"/>
      <c r="B300" s="19"/>
      <c r="C300" s="19"/>
      <c r="E300" s="11"/>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row>
    <row r="301" spans="1:55" ht="8.85" hidden="1" customHeight="1" x14ac:dyDescent="0.25">
      <c r="A301" s="19"/>
      <c r="B301" s="19"/>
      <c r="C301" s="19"/>
      <c r="E301" s="11"/>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row>
    <row r="302" spans="1:55" ht="8.85" hidden="1" customHeight="1" x14ac:dyDescent="0.25">
      <c r="A302" s="19"/>
      <c r="B302" s="19"/>
      <c r="C302" s="19"/>
      <c r="E302" s="11"/>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row>
    <row r="303" spans="1:55" ht="8.85" customHeight="1" x14ac:dyDescent="0.25">
      <c r="A303" s="19"/>
      <c r="B303" s="19"/>
      <c r="C303" s="19"/>
      <c r="E303" s="11"/>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row>
    <row r="304" spans="1:55" s="15" customFormat="1" ht="10.5" customHeight="1" x14ac:dyDescent="0.25">
      <c r="A304" s="14">
        <v>8</v>
      </c>
      <c r="B304" s="10"/>
      <c r="C304" s="10"/>
      <c r="D304" s="2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3">
        <v>9</v>
      </c>
    </row>
    <row r="396" spans="55:55" ht="9.75" customHeight="1" x14ac:dyDescent="0.25">
      <c r="BC396" s="136">
        <v>9</v>
      </c>
    </row>
  </sheetData>
  <mergeCells count="2">
    <mergeCell ref="E63:T63"/>
    <mergeCell ref="E64:T64"/>
  </mergeCells>
  <pageMargins left="3.75" right="0.25" top="0.5" bottom="0.3" header="0.5" footer="0.5"/>
  <pageSetup paperSize="17" pageOrder="overThenDown" orientation="landscape" r:id="rId1"/>
  <headerFooter alignWithMargins="0"/>
  <rowBreaks count="3" manualBreakCount="3">
    <brk id="75" max="57" man="1"/>
    <brk id="151" max="57" man="1"/>
    <brk id="227" max="57" man="1"/>
  </rowBreaks>
  <colBreaks count="1" manualBreakCount="1">
    <brk id="32" max="30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S2282"/>
  <sheetViews>
    <sheetView showGridLines="0" zoomScaleNormal="100" workbookViewId="0"/>
  </sheetViews>
  <sheetFormatPr defaultColWidth="12.7109375" defaultRowHeight="9.75" customHeight="1" x14ac:dyDescent="0.25"/>
  <cols>
    <col min="1" max="1" width="4.140625" style="389" customWidth="1"/>
    <col min="2" max="2" width="1.5703125" style="389" customWidth="1"/>
    <col min="3" max="3" width="12.7109375" style="333" customWidth="1"/>
    <col min="4" max="4" width="0.85546875" style="389" customWidth="1"/>
    <col min="5" max="5" width="13.85546875" style="389" bestFit="1" customWidth="1"/>
    <col min="6" max="6" width="0.85546875" style="389" customWidth="1"/>
    <col min="7" max="7" width="11.5703125" style="389" customWidth="1"/>
    <col min="8" max="8" width="0.85546875" style="389" customWidth="1"/>
    <col min="9" max="9" width="12.7109375" style="389" customWidth="1"/>
    <col min="10" max="10" width="0.85546875" style="389" customWidth="1"/>
    <col min="11" max="11" width="10.7109375" style="389" customWidth="1"/>
    <col min="12" max="12" width="0.85546875" style="389" customWidth="1"/>
    <col min="13" max="13" width="11.85546875" style="389" customWidth="1"/>
    <col min="14" max="14" width="0.85546875" style="389" customWidth="1"/>
    <col min="15" max="15" width="10.7109375" style="389" customWidth="1"/>
    <col min="16" max="16" width="0.85546875" style="389" customWidth="1"/>
    <col min="17" max="17" width="11" style="389" customWidth="1"/>
    <col min="18" max="18" width="0.85546875" style="389" customWidth="1"/>
    <col min="19" max="19" width="10.7109375" style="389" customWidth="1"/>
    <col min="20" max="20" width="0.85546875" style="389" customWidth="1"/>
    <col min="21" max="21" width="13.5703125" style="389" customWidth="1"/>
    <col min="22" max="22" width="0.85546875" style="389" customWidth="1"/>
    <col min="23" max="23" width="8.85546875" style="389" customWidth="1"/>
    <col min="24" max="24" width="0.85546875" style="389" customWidth="1"/>
    <col min="25" max="25" width="6.7109375" style="389" customWidth="1"/>
    <col min="26" max="26" width="0.85546875" style="389" customWidth="1"/>
    <col min="27" max="27" width="12.7109375" style="389" customWidth="1"/>
    <col min="28" max="28" width="0.85546875" style="389" customWidth="1"/>
    <col min="29" max="29" width="8.140625" style="389" customWidth="1"/>
    <col min="30" max="30" width="0.85546875" style="389" customWidth="1"/>
    <col min="31" max="31" width="7.7109375" style="389" customWidth="1"/>
    <col min="32" max="32" width="0.85546875" style="389" customWidth="1"/>
    <col min="33" max="33" width="11.7109375" style="389" customWidth="1"/>
    <col min="34" max="34" width="0.7109375" style="389" customWidth="1"/>
    <col min="35" max="35" width="6.7109375" style="389" customWidth="1"/>
    <col min="36" max="36" width="0.7109375" style="389" customWidth="1"/>
    <col min="37" max="37" width="6.140625" style="389" customWidth="1"/>
    <col min="38" max="38" width="0.85546875" style="389" customWidth="1"/>
    <col min="39" max="39" width="11.28515625" style="389" customWidth="1"/>
    <col min="40" max="40" width="0.5703125" style="389" customWidth="1"/>
    <col min="41" max="41" width="6.5703125" style="389" customWidth="1"/>
    <col min="42" max="42" width="0.85546875" style="389" customWidth="1"/>
    <col min="43" max="43" width="5.5703125" style="389" customWidth="1"/>
    <col min="44" max="44" width="1.28515625" style="389" customWidth="1"/>
    <col min="45" max="45" width="12.85546875" style="389" customWidth="1"/>
    <col min="46" max="46" width="0.7109375" style="389" customWidth="1"/>
    <col min="47" max="47" width="7.42578125" style="389" customWidth="1"/>
    <col min="48" max="48" width="0.85546875" style="389" customWidth="1"/>
    <col min="49" max="49" width="5.7109375" style="389" customWidth="1"/>
    <col min="50" max="50" width="1.28515625" style="389" customWidth="1"/>
    <col min="51" max="51" width="10.42578125" style="389" customWidth="1"/>
    <col min="52" max="52" width="1" style="389" customWidth="1"/>
    <col min="53" max="53" width="11.5703125" style="389" customWidth="1"/>
    <col min="54" max="54" width="1" style="389" customWidth="1"/>
    <col min="55" max="55" width="11.5703125" style="389" customWidth="1"/>
    <col min="56" max="56" width="0.85546875" style="389" customWidth="1"/>
    <col min="57" max="57" width="6.5703125" style="389" customWidth="1"/>
    <col min="58" max="58" width="0.85546875" style="389" customWidth="1"/>
    <col min="59" max="59" width="5.85546875" style="389" customWidth="1"/>
    <col min="60" max="60" width="1.140625" style="389" customWidth="1"/>
    <col min="61" max="61" width="11.5703125" style="389" customWidth="1"/>
    <col min="62" max="62" width="0.85546875" style="389" customWidth="1"/>
    <col min="63" max="63" width="7.140625" style="389" customWidth="1"/>
    <col min="64" max="64" width="1" style="389" customWidth="1"/>
    <col min="65" max="65" width="5.85546875" style="389" customWidth="1"/>
    <col min="66" max="66" width="0.85546875" style="389" customWidth="1"/>
    <col min="67" max="67" width="14" style="389" customWidth="1"/>
    <col min="68" max="68" width="1.5703125" style="389" customWidth="1"/>
    <col min="69" max="69" width="3.85546875" style="389" customWidth="1"/>
    <col min="70" max="70" width="2.42578125" style="389" customWidth="1"/>
    <col min="71" max="71" width="9.42578125" style="329" hidden="1" customWidth="1"/>
    <col min="72" max="16384" width="12.7109375" style="389"/>
  </cols>
  <sheetData>
    <row r="1" spans="1:71" s="329" customFormat="1" ht="11.25" customHeight="1" x14ac:dyDescent="0.25">
      <c r="A1" s="325"/>
      <c r="B1" s="325"/>
      <c r="C1" s="326"/>
      <c r="D1" s="325"/>
      <c r="E1" s="325"/>
      <c r="F1" s="325"/>
      <c r="G1" s="325"/>
      <c r="H1" s="325"/>
      <c r="I1" s="325"/>
      <c r="J1" s="325"/>
      <c r="K1" s="325"/>
      <c r="L1" s="325"/>
      <c r="M1" s="325"/>
      <c r="N1" s="325"/>
      <c r="O1" s="325"/>
      <c r="P1" s="325"/>
      <c r="Q1" s="325"/>
      <c r="R1" s="325"/>
      <c r="S1" s="325"/>
      <c r="T1" s="325"/>
      <c r="U1" s="325"/>
      <c r="V1" s="325"/>
      <c r="W1" s="325"/>
      <c r="X1" s="325"/>
      <c r="Y1" s="325"/>
      <c r="Z1" s="325"/>
      <c r="AA1" s="325"/>
      <c r="AB1" s="379"/>
      <c r="AC1" s="379"/>
      <c r="AD1" s="379"/>
      <c r="AE1" s="327" t="s">
        <v>45</v>
      </c>
      <c r="AF1" s="379"/>
      <c r="AG1" s="328" t="s">
        <v>46</v>
      </c>
      <c r="AH1" s="325"/>
      <c r="AI1" s="325"/>
      <c r="AJ1" s="325"/>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5"/>
      <c r="BK1" s="325"/>
      <c r="BL1" s="325"/>
      <c r="BM1" s="325"/>
      <c r="BN1" s="325"/>
      <c r="BO1" s="325"/>
      <c r="BP1" s="325"/>
      <c r="BQ1" s="327" t="s">
        <v>289</v>
      </c>
      <c r="BR1" s="325"/>
      <c r="BS1" s="325"/>
    </row>
    <row r="2" spans="1:71" s="329" customFormat="1" ht="11.25" customHeight="1" x14ac:dyDescent="0.25">
      <c r="A2" s="330"/>
      <c r="B2" s="325"/>
      <c r="C2" s="326"/>
      <c r="D2" s="325"/>
      <c r="E2" s="325"/>
      <c r="F2" s="325"/>
      <c r="G2" s="325"/>
      <c r="H2" s="325"/>
      <c r="I2" s="325"/>
      <c r="J2" s="325"/>
      <c r="K2" s="325"/>
      <c r="L2" s="325"/>
      <c r="M2" s="325"/>
      <c r="N2" s="325"/>
      <c r="O2" s="325"/>
      <c r="P2" s="325"/>
      <c r="Q2" s="325"/>
      <c r="R2" s="325"/>
      <c r="S2" s="325"/>
      <c r="T2" s="325"/>
      <c r="U2" s="325"/>
      <c r="V2" s="325"/>
      <c r="W2" s="325"/>
      <c r="X2" s="325"/>
      <c r="Y2" s="325"/>
      <c r="Z2" s="325"/>
      <c r="AA2" s="325"/>
      <c r="AB2" s="379"/>
      <c r="AC2" s="379"/>
      <c r="AD2" s="379"/>
      <c r="AE2" s="327" t="s">
        <v>288</v>
      </c>
      <c r="AF2" s="379"/>
      <c r="AG2" s="328" t="s">
        <v>287</v>
      </c>
      <c r="AH2" s="325"/>
      <c r="AI2" s="325"/>
      <c r="AJ2" s="325"/>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7" t="s">
        <v>50</v>
      </c>
      <c r="BR2" s="325"/>
      <c r="BS2" s="325"/>
    </row>
    <row r="3" spans="1:71" s="329" customFormat="1" ht="10.5" customHeight="1" x14ac:dyDescent="0.25">
      <c r="A3" s="331"/>
      <c r="B3" s="325"/>
      <c r="C3" s="326"/>
      <c r="D3" s="325"/>
      <c r="E3" s="325"/>
      <c r="F3" s="325"/>
      <c r="G3" s="325"/>
      <c r="H3" s="325"/>
      <c r="I3" s="325"/>
      <c r="J3" s="325"/>
      <c r="K3" s="325"/>
      <c r="L3" s="325"/>
      <c r="M3" s="325"/>
      <c r="N3" s="325"/>
      <c r="O3" s="325"/>
      <c r="P3" s="325"/>
      <c r="Q3" s="325"/>
      <c r="R3" s="325"/>
      <c r="S3" s="325"/>
      <c r="T3" s="325"/>
      <c r="U3" s="325"/>
      <c r="V3" s="325"/>
      <c r="W3" s="325"/>
      <c r="X3" s="325"/>
      <c r="Y3" s="325"/>
      <c r="Z3" s="325"/>
      <c r="AA3" s="325"/>
      <c r="AB3" s="379"/>
      <c r="AC3" s="379"/>
      <c r="AD3" s="379"/>
      <c r="AE3" s="327" t="s">
        <v>51</v>
      </c>
      <c r="AF3" s="379"/>
      <c r="AG3" s="332" t="s">
        <v>52</v>
      </c>
      <c r="AH3" s="325"/>
      <c r="AI3" s="325"/>
      <c r="AJ3" s="325"/>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row>
    <row r="4" spans="1:71" s="333" customFormat="1" ht="8.85" customHeight="1" x14ac:dyDescent="0.25">
      <c r="A4" s="326"/>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5"/>
    </row>
    <row r="5" spans="1:71" s="333" customFormat="1" ht="9.6" customHeight="1" x14ac:dyDescent="0.25">
      <c r="A5" s="326"/>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76" t="s">
        <v>286</v>
      </c>
      <c r="AH5" s="376"/>
      <c r="AI5" s="376"/>
      <c r="AJ5" s="376"/>
      <c r="AK5" s="37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5"/>
    </row>
    <row r="6" spans="1:71" s="333" customFormat="1" ht="9.6" customHeight="1" x14ac:dyDescent="0.25">
      <c r="A6" s="326"/>
      <c r="B6" s="326"/>
      <c r="C6" s="326"/>
      <c r="D6" s="326"/>
      <c r="E6" s="406" t="s">
        <v>285</v>
      </c>
      <c r="F6" s="406"/>
      <c r="G6" s="406"/>
      <c r="H6" s="406"/>
      <c r="I6" s="406"/>
      <c r="J6" s="406"/>
      <c r="K6" s="406"/>
      <c r="L6" s="406"/>
      <c r="M6" s="406"/>
      <c r="N6" s="406"/>
      <c r="O6" s="406"/>
      <c r="P6" s="406"/>
      <c r="Q6" s="406"/>
      <c r="R6" s="406"/>
      <c r="S6" s="406"/>
      <c r="T6" s="406"/>
      <c r="U6" s="406"/>
      <c r="V6" s="406"/>
      <c r="W6" s="406"/>
      <c r="X6" s="406"/>
      <c r="Y6" s="406"/>
      <c r="Z6" s="376"/>
      <c r="AA6" s="380" t="s">
        <v>284</v>
      </c>
      <c r="AB6" s="381"/>
      <c r="AC6" s="381"/>
      <c r="AD6" s="381"/>
      <c r="AE6" s="381"/>
      <c r="AF6" s="326"/>
      <c r="AG6" s="338" t="s">
        <v>283</v>
      </c>
      <c r="AH6" s="338"/>
      <c r="AI6" s="338"/>
      <c r="AJ6" s="338"/>
      <c r="AK6" s="338"/>
      <c r="AL6" s="326"/>
      <c r="AM6" s="338" t="s">
        <v>282</v>
      </c>
      <c r="AN6" s="338"/>
      <c r="AO6" s="338"/>
      <c r="AP6" s="338"/>
      <c r="AQ6" s="338"/>
      <c r="AR6" s="326"/>
      <c r="AS6" s="338" t="s">
        <v>281</v>
      </c>
      <c r="AT6" s="338"/>
      <c r="AU6" s="338"/>
      <c r="AV6" s="338"/>
      <c r="AW6" s="338"/>
      <c r="AX6" s="326"/>
      <c r="AY6" s="338" t="s">
        <v>280</v>
      </c>
      <c r="AZ6" s="338"/>
      <c r="BA6" s="338"/>
      <c r="BB6" s="338"/>
      <c r="BC6" s="338"/>
      <c r="BD6" s="338"/>
      <c r="BE6" s="338"/>
      <c r="BF6" s="338"/>
      <c r="BG6" s="338"/>
      <c r="BH6" s="326"/>
      <c r="BI6" s="338" t="s">
        <v>279</v>
      </c>
      <c r="BJ6" s="338"/>
      <c r="BK6" s="338"/>
      <c r="BL6" s="338"/>
      <c r="BM6" s="338"/>
      <c r="BN6" s="326"/>
      <c r="BO6" s="326"/>
      <c r="BP6" s="326"/>
      <c r="BQ6" s="326"/>
      <c r="BR6" s="326"/>
      <c r="BS6" s="325"/>
    </row>
    <row r="7" spans="1:71" s="333" customFormat="1" ht="6.75" customHeight="1" x14ac:dyDescent="0.25">
      <c r="A7" s="326"/>
      <c r="B7" s="326"/>
      <c r="C7" s="326"/>
      <c r="D7" s="326"/>
      <c r="E7" s="345"/>
      <c r="F7" s="345"/>
      <c r="G7" s="345"/>
      <c r="H7" s="345"/>
      <c r="I7" s="345"/>
      <c r="J7" s="345"/>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26"/>
      <c r="BS7" s="325"/>
    </row>
    <row r="8" spans="1:71" s="333" customFormat="1" ht="9.6" customHeight="1" x14ac:dyDescent="0.25">
      <c r="A8" s="326"/>
      <c r="B8" s="326"/>
      <c r="C8" s="326"/>
      <c r="D8" s="326"/>
      <c r="E8" s="345"/>
      <c r="F8" s="345"/>
      <c r="G8" s="345"/>
      <c r="H8" s="345"/>
      <c r="I8" s="345"/>
      <c r="J8" s="345"/>
      <c r="K8" s="345"/>
      <c r="L8" s="345"/>
      <c r="M8" s="345"/>
      <c r="N8" s="345"/>
      <c r="O8" s="345"/>
      <c r="P8" s="345"/>
      <c r="Q8" s="345"/>
      <c r="R8" s="345"/>
      <c r="S8" s="345"/>
      <c r="T8" s="345"/>
      <c r="U8" s="382" t="s">
        <v>68</v>
      </c>
      <c r="V8" s="382"/>
      <c r="W8" s="382"/>
      <c r="X8" s="382"/>
      <c r="Y8" s="382"/>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82" t="s">
        <v>68</v>
      </c>
      <c r="BD8" s="382"/>
      <c r="BE8" s="382"/>
      <c r="BF8" s="382"/>
      <c r="BG8" s="382"/>
      <c r="BH8" s="345"/>
      <c r="BI8" s="345"/>
      <c r="BJ8" s="345"/>
      <c r="BK8" s="345"/>
      <c r="BL8" s="345"/>
      <c r="BM8" s="345"/>
      <c r="BN8" s="345"/>
      <c r="BO8" s="345"/>
      <c r="BP8" s="345"/>
      <c r="BQ8" s="345"/>
      <c r="BR8" s="326"/>
      <c r="BS8" s="325"/>
    </row>
    <row r="9" spans="1:71" s="333" customFormat="1" ht="9.6" customHeight="1" x14ac:dyDescent="0.25">
      <c r="A9" s="326"/>
      <c r="B9" s="326"/>
      <c r="C9" s="326"/>
      <c r="D9" s="326"/>
      <c r="E9" s="345"/>
      <c r="F9" s="345"/>
      <c r="G9" s="360" t="s">
        <v>278</v>
      </c>
      <c r="H9" s="345"/>
      <c r="I9" s="405" t="s">
        <v>277</v>
      </c>
      <c r="J9" s="405"/>
      <c r="K9" s="405"/>
      <c r="L9" s="345"/>
      <c r="M9" s="360" t="s">
        <v>276</v>
      </c>
      <c r="N9" s="345"/>
      <c r="O9" s="345"/>
      <c r="P9" s="345"/>
      <c r="Q9" s="345"/>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60" t="s">
        <v>275</v>
      </c>
      <c r="BB9" s="345"/>
      <c r="BC9" s="345"/>
      <c r="BD9" s="345"/>
      <c r="BE9" s="345"/>
      <c r="BF9" s="345"/>
      <c r="BG9" s="345"/>
      <c r="BH9" s="345"/>
      <c r="BI9" s="345"/>
      <c r="BJ9" s="345"/>
      <c r="BK9" s="345"/>
      <c r="BL9" s="345"/>
      <c r="BM9" s="345"/>
      <c r="BN9" s="345"/>
      <c r="BO9" s="345"/>
      <c r="BP9" s="345"/>
      <c r="BQ9" s="345"/>
      <c r="BR9" s="326"/>
      <c r="BS9" s="325"/>
    </row>
    <row r="10" spans="1:71" s="333" customFormat="1" ht="9.6" customHeight="1" x14ac:dyDescent="0.25">
      <c r="A10" s="326"/>
      <c r="B10" s="326"/>
      <c r="C10" s="326"/>
      <c r="D10" s="326"/>
      <c r="E10" s="360" t="s">
        <v>274</v>
      </c>
      <c r="F10" s="345"/>
      <c r="G10" s="360" t="s">
        <v>273</v>
      </c>
      <c r="H10" s="345"/>
      <c r="I10" s="360"/>
      <c r="J10" s="360"/>
      <c r="K10" s="360"/>
      <c r="L10" s="345"/>
      <c r="M10" s="360" t="s">
        <v>272</v>
      </c>
      <c r="N10" s="345"/>
      <c r="O10" s="383" t="s">
        <v>271</v>
      </c>
      <c r="P10" s="345"/>
      <c r="Q10" s="345"/>
      <c r="R10" s="345"/>
      <c r="S10" s="345"/>
      <c r="T10" s="345"/>
      <c r="U10" s="345"/>
      <c r="V10" s="345"/>
      <c r="W10" s="360" t="s">
        <v>66</v>
      </c>
      <c r="X10" s="345"/>
      <c r="Y10" s="360" t="s">
        <v>269</v>
      </c>
      <c r="Z10" s="345"/>
      <c r="AA10" s="345"/>
      <c r="AB10" s="345"/>
      <c r="AC10" s="360" t="s">
        <v>66</v>
      </c>
      <c r="AD10" s="345"/>
      <c r="AE10" s="360" t="s">
        <v>269</v>
      </c>
      <c r="AF10" s="345"/>
      <c r="AG10" s="345"/>
      <c r="AH10" s="345"/>
      <c r="AI10" s="360" t="s">
        <v>66</v>
      </c>
      <c r="AJ10" s="345"/>
      <c r="AK10" s="360" t="s">
        <v>269</v>
      </c>
      <c r="AL10" s="345"/>
      <c r="AM10" s="345"/>
      <c r="AN10" s="345"/>
      <c r="AO10" s="360" t="s">
        <v>66</v>
      </c>
      <c r="AP10" s="345"/>
      <c r="AQ10" s="360" t="s">
        <v>269</v>
      </c>
      <c r="AR10" s="345"/>
      <c r="AS10" s="345"/>
      <c r="AT10" s="345"/>
      <c r="AU10" s="360" t="s">
        <v>66</v>
      </c>
      <c r="AV10" s="345"/>
      <c r="AW10" s="360" t="s">
        <v>269</v>
      </c>
      <c r="AX10" s="345"/>
      <c r="AY10" s="345"/>
      <c r="AZ10" s="345"/>
      <c r="BA10" s="360" t="s">
        <v>270</v>
      </c>
      <c r="BB10" s="345"/>
      <c r="BC10" s="345"/>
      <c r="BD10" s="345"/>
      <c r="BE10" s="360" t="s">
        <v>66</v>
      </c>
      <c r="BF10" s="345"/>
      <c r="BG10" s="360" t="s">
        <v>269</v>
      </c>
      <c r="BH10" s="345"/>
      <c r="BI10" s="345"/>
      <c r="BJ10" s="345"/>
      <c r="BK10" s="360" t="s">
        <v>66</v>
      </c>
      <c r="BL10" s="345"/>
      <c r="BM10" s="360" t="s">
        <v>269</v>
      </c>
      <c r="BN10" s="345"/>
      <c r="BO10" s="360" t="s">
        <v>268</v>
      </c>
      <c r="BP10" s="345"/>
      <c r="BQ10" s="345"/>
      <c r="BR10" s="326"/>
      <c r="BS10" s="325"/>
    </row>
    <row r="11" spans="1:71" s="333" customFormat="1" ht="9.6" customHeight="1" x14ac:dyDescent="0.25">
      <c r="A11" s="340" t="s">
        <v>74</v>
      </c>
      <c r="B11" s="326"/>
      <c r="C11" s="340" t="s">
        <v>76</v>
      </c>
      <c r="D11" s="326"/>
      <c r="E11" s="384" t="s">
        <v>261</v>
      </c>
      <c r="F11" s="345"/>
      <c r="G11" s="384" t="s">
        <v>267</v>
      </c>
      <c r="H11" s="345"/>
      <c r="I11" s="384" t="s">
        <v>64</v>
      </c>
      <c r="J11" s="385"/>
      <c r="K11" s="384" t="s">
        <v>266</v>
      </c>
      <c r="L11" s="345"/>
      <c r="M11" s="384" t="s">
        <v>265</v>
      </c>
      <c r="N11" s="345"/>
      <c r="O11" s="384" t="s">
        <v>264</v>
      </c>
      <c r="P11" s="345"/>
      <c r="Q11" s="384" t="s">
        <v>263</v>
      </c>
      <c r="R11" s="345"/>
      <c r="S11" s="384" t="s">
        <v>262</v>
      </c>
      <c r="T11" s="345"/>
      <c r="U11" s="384" t="s">
        <v>77</v>
      </c>
      <c r="V11" s="345"/>
      <c r="W11" s="384" t="s">
        <v>78</v>
      </c>
      <c r="X11" s="345"/>
      <c r="Y11" s="384" t="s">
        <v>53</v>
      </c>
      <c r="Z11" s="345"/>
      <c r="AA11" s="384" t="s">
        <v>77</v>
      </c>
      <c r="AB11" s="345"/>
      <c r="AC11" s="384" t="s">
        <v>78</v>
      </c>
      <c r="AD11" s="345"/>
      <c r="AE11" s="384" t="s">
        <v>53</v>
      </c>
      <c r="AF11" s="345"/>
      <c r="AG11" s="384" t="s">
        <v>77</v>
      </c>
      <c r="AH11" s="345"/>
      <c r="AI11" s="384" t="s">
        <v>78</v>
      </c>
      <c r="AJ11" s="345"/>
      <c r="AK11" s="384" t="s">
        <v>53</v>
      </c>
      <c r="AL11" s="345"/>
      <c r="AM11" s="384" t="s">
        <v>77</v>
      </c>
      <c r="AN11" s="345"/>
      <c r="AO11" s="384" t="s">
        <v>78</v>
      </c>
      <c r="AP11" s="345"/>
      <c r="AQ11" s="384" t="s">
        <v>53</v>
      </c>
      <c r="AR11" s="345"/>
      <c r="AS11" s="384" t="s">
        <v>77</v>
      </c>
      <c r="AT11" s="345"/>
      <c r="AU11" s="384" t="s">
        <v>78</v>
      </c>
      <c r="AV11" s="345"/>
      <c r="AW11" s="384" t="s">
        <v>53</v>
      </c>
      <c r="AX11" s="345"/>
      <c r="AY11" s="384" t="s">
        <v>262</v>
      </c>
      <c r="AZ11" s="345"/>
      <c r="BA11" s="384" t="s">
        <v>261</v>
      </c>
      <c r="BB11" s="345"/>
      <c r="BC11" s="384" t="s">
        <v>77</v>
      </c>
      <c r="BD11" s="345"/>
      <c r="BE11" s="384" t="s">
        <v>78</v>
      </c>
      <c r="BF11" s="345"/>
      <c r="BG11" s="384" t="s">
        <v>53</v>
      </c>
      <c r="BH11" s="345"/>
      <c r="BI11" s="384" t="s">
        <v>77</v>
      </c>
      <c r="BJ11" s="345"/>
      <c r="BK11" s="384" t="s">
        <v>78</v>
      </c>
      <c r="BL11" s="345"/>
      <c r="BM11" s="384" t="s">
        <v>53</v>
      </c>
      <c r="BN11" s="345"/>
      <c r="BO11" s="384" t="s">
        <v>53</v>
      </c>
      <c r="BP11" s="345"/>
      <c r="BQ11" s="384" t="s">
        <v>74</v>
      </c>
      <c r="BR11" s="326"/>
      <c r="BS11" s="325"/>
    </row>
    <row r="12" spans="1:71" s="333" customFormat="1" ht="8.85" customHeight="1" x14ac:dyDescent="0.25">
      <c r="A12" s="326"/>
      <c r="B12" s="326"/>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5"/>
    </row>
    <row r="13" spans="1:71" s="333" customFormat="1" ht="8.85" customHeight="1" x14ac:dyDescent="0.25">
      <c r="A13" s="326"/>
      <c r="B13" s="326" t="s">
        <v>87</v>
      </c>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5"/>
    </row>
    <row r="14" spans="1:71" ht="8.85" customHeight="1" x14ac:dyDescent="0.25">
      <c r="A14" s="326">
        <v>1</v>
      </c>
      <c r="B14" s="346"/>
      <c r="C14" s="345" t="s">
        <v>88</v>
      </c>
      <c r="D14" s="386"/>
      <c r="E14" s="296">
        <v>418655087</v>
      </c>
      <c r="F14" s="334"/>
      <c r="G14" s="296">
        <v>6832437</v>
      </c>
      <c r="H14" s="334"/>
      <c r="I14" s="296">
        <v>47038241</v>
      </c>
      <c r="J14" s="296"/>
      <c r="K14" s="296">
        <v>0</v>
      </c>
      <c r="L14" s="334"/>
      <c r="M14" s="296">
        <v>463840</v>
      </c>
      <c r="N14" s="334"/>
      <c r="O14" s="296">
        <v>0</v>
      </c>
      <c r="P14" s="334"/>
      <c r="Q14" s="296">
        <v>2320453</v>
      </c>
      <c r="R14" s="334"/>
      <c r="S14" s="296">
        <v>763077</v>
      </c>
      <c r="T14" s="334"/>
      <c r="U14" s="296">
        <f>SUM(E14:S14)</f>
        <v>476073135</v>
      </c>
      <c r="V14" s="334"/>
      <c r="W14" s="97">
        <f>(U14/$BS14)</f>
        <v>2985.4583793207244</v>
      </c>
      <c r="X14" s="326"/>
      <c r="Y14" s="297">
        <f>IF($BO14,U14/$BO14*100,0)</f>
        <v>71.335347968627531</v>
      </c>
      <c r="Z14" s="334"/>
      <c r="AA14" s="296">
        <v>127449643</v>
      </c>
      <c r="AB14" s="334"/>
      <c r="AC14" s="97">
        <f>(AA14/$BS14)</f>
        <v>799.23771509557014</v>
      </c>
      <c r="AD14" s="326"/>
      <c r="AE14" s="297">
        <f>IF($BO14,AA14/$BO14*100,0)</f>
        <v>19.097201592529167</v>
      </c>
      <c r="AF14" s="343"/>
      <c r="AG14" s="296">
        <v>9543981</v>
      </c>
      <c r="AH14" s="334"/>
      <c r="AI14" s="387">
        <f>(AG14/$BS14)</f>
        <v>59.850380023077307</v>
      </c>
      <c r="AJ14" s="326"/>
      <c r="AK14" s="297">
        <f>IF($BO14,AG14/$BO14*100,0)</f>
        <v>1.4300811274321743</v>
      </c>
      <c r="AL14" s="334"/>
      <c r="AM14" s="296">
        <v>4907527</v>
      </c>
      <c r="AN14" s="334"/>
      <c r="AO14" s="97">
        <f>(AM14/$BS14)</f>
        <v>30.775140470576432</v>
      </c>
      <c r="AP14" s="326"/>
      <c r="AQ14" s="297">
        <f>IF($BO14,AM14/$BO14*100,0)</f>
        <v>0.7353495092942699</v>
      </c>
      <c r="AR14" s="334"/>
      <c r="AS14" s="296">
        <v>29141617</v>
      </c>
      <c r="AT14" s="334"/>
      <c r="AU14" s="97">
        <f>(AS14/$BS14)</f>
        <v>182.74730973762104</v>
      </c>
      <c r="AV14" s="326"/>
      <c r="AW14" s="297">
        <f>IF($BO14,AS14/$BO14*100,0)</f>
        <v>4.3666135226543954</v>
      </c>
      <c r="AX14" s="334"/>
      <c r="AY14" s="296">
        <v>2165923</v>
      </c>
      <c r="AZ14" s="334"/>
      <c r="BA14" s="296">
        <v>4475426</v>
      </c>
      <c r="BB14" s="334"/>
      <c r="BC14" s="296">
        <f>(AY14+BA14)</f>
        <v>6641349</v>
      </c>
      <c r="BD14" s="334"/>
      <c r="BE14" s="97">
        <f>(BC14/$BS14)</f>
        <v>41.647951888827571</v>
      </c>
      <c r="BF14" s="326"/>
      <c r="BG14" s="297">
        <f>IF($BO14,BC14/$BO14*100,0)</f>
        <v>0.9951473987207794</v>
      </c>
      <c r="BH14" s="334"/>
      <c r="BI14" s="296">
        <v>13616145</v>
      </c>
      <c r="BJ14" s="334"/>
      <c r="BK14" s="97">
        <f>(BI14/$BS14)</f>
        <v>85.386952541012391</v>
      </c>
      <c r="BL14" s="326"/>
      <c r="BM14" s="297">
        <f>IF($BO14,BI14/$BO14*100,0)</f>
        <v>2.0402588807416908</v>
      </c>
      <c r="BN14" s="334"/>
      <c r="BO14" s="296">
        <f>(U14+AA14+AG14+AM14+AS14+BC14+BI14)</f>
        <v>667373397</v>
      </c>
      <c r="BP14" s="388"/>
      <c r="BQ14" s="326">
        <v>1</v>
      </c>
      <c r="BR14" s="388"/>
      <c r="BS14" s="330">
        <v>159464</v>
      </c>
    </row>
    <row r="15" spans="1:71" ht="8.85" customHeight="1" x14ac:dyDescent="0.25">
      <c r="A15" s="326">
        <v>2</v>
      </c>
      <c r="B15" s="346"/>
      <c r="C15" s="345" t="s">
        <v>90</v>
      </c>
      <c r="D15" s="388"/>
      <c r="E15" s="114">
        <v>13910034</v>
      </c>
      <c r="F15" s="343"/>
      <c r="G15" s="114">
        <v>227758</v>
      </c>
      <c r="H15" s="326"/>
      <c r="I15" s="114">
        <v>2765260</v>
      </c>
      <c r="J15" s="114"/>
      <c r="K15" s="114">
        <v>10500</v>
      </c>
      <c r="L15" s="326"/>
      <c r="M15" s="114">
        <v>851574</v>
      </c>
      <c r="N15" s="326"/>
      <c r="O15" s="114">
        <v>0</v>
      </c>
      <c r="P15" s="326"/>
      <c r="Q15" s="114">
        <v>300635</v>
      </c>
      <c r="R15" s="326"/>
      <c r="S15" s="114">
        <v>214821</v>
      </c>
      <c r="T15" s="326"/>
      <c r="U15" s="114">
        <f>SUM(E15:S15)</f>
        <v>18280582</v>
      </c>
      <c r="V15" s="326"/>
      <c r="W15" s="297">
        <f>(U15/$BS15)</f>
        <v>1034.6132774916521</v>
      </c>
      <c r="X15" s="326"/>
      <c r="Y15" s="297">
        <f>IF($BO15,U15/$BO15*100,0)</f>
        <v>39.802724122319631</v>
      </c>
      <c r="Z15" s="326"/>
      <c r="AA15" s="114">
        <v>13657926</v>
      </c>
      <c r="AB15" s="326"/>
      <c r="AC15" s="297">
        <f>(AA15/$BS15)</f>
        <v>772.98805818099493</v>
      </c>
      <c r="AD15" s="326"/>
      <c r="AE15" s="297">
        <f>IF($BO15,AA15/$BO15*100,0)</f>
        <v>29.737710793948267</v>
      </c>
      <c r="AF15" s="326"/>
      <c r="AG15" s="114">
        <v>175884</v>
      </c>
      <c r="AH15" s="326"/>
      <c r="AI15" s="297">
        <f>(AG15/$BS15)</f>
        <v>9.9543833833267303</v>
      </c>
      <c r="AJ15" s="326"/>
      <c r="AK15" s="297">
        <f>IF($BO15,AG15/$BO15*100,0)</f>
        <v>0.38295620618260762</v>
      </c>
      <c r="AL15" s="326"/>
      <c r="AM15" s="114">
        <v>150338</v>
      </c>
      <c r="AN15" s="326"/>
      <c r="AO15" s="297">
        <f>(AM15/$BS15)</f>
        <v>8.5085743392382138</v>
      </c>
      <c r="AP15" s="326"/>
      <c r="AQ15" s="297">
        <f>IF($BO15,AM15/$BO15*100,0)</f>
        <v>0.32733432333288343</v>
      </c>
      <c r="AR15" s="326"/>
      <c r="AS15" s="114">
        <v>11261729</v>
      </c>
      <c r="AT15" s="326"/>
      <c r="AU15" s="297">
        <f>(AS15/$BS15)</f>
        <v>637.37217725960727</v>
      </c>
      <c r="AV15" s="326"/>
      <c r="AW15" s="297">
        <f>IF($BO15,AS15/$BO15*100,0)</f>
        <v>24.520416938986216</v>
      </c>
      <c r="AX15" s="326"/>
      <c r="AY15" s="114">
        <v>59377</v>
      </c>
      <c r="AZ15" s="326"/>
      <c r="BA15" s="114">
        <v>146236</v>
      </c>
      <c r="BB15" s="326"/>
      <c r="BC15" s="114">
        <f>(AY15+BA15)</f>
        <v>205613</v>
      </c>
      <c r="BD15" s="326"/>
      <c r="BE15" s="297">
        <f>(BC15/$BS15)</f>
        <v>11.636934744467712</v>
      </c>
      <c r="BF15" s="326"/>
      <c r="BG15" s="297">
        <f>IF($BO15,BC15/$BO15*100,0)</f>
        <v>0.44768582942066654</v>
      </c>
      <c r="BH15" s="326"/>
      <c r="BI15" s="390">
        <v>2195895</v>
      </c>
      <c r="BJ15" s="326"/>
      <c r="BK15" s="297">
        <f>(BI15/$BS15)</f>
        <v>124.27952911879564</v>
      </c>
      <c r="BL15" s="326"/>
      <c r="BM15" s="297">
        <f>IF($BO15,BI15/$BO15*100,0)</f>
        <v>4.7811717858097218</v>
      </c>
      <c r="BN15" s="326"/>
      <c r="BO15" s="114">
        <f>(U15+AA15+AG15+AM15+AS15+BC15+BI15)</f>
        <v>45927967</v>
      </c>
      <c r="BP15" s="388"/>
      <c r="BQ15" s="326">
        <v>2</v>
      </c>
      <c r="BR15" s="388"/>
      <c r="BS15" s="330">
        <v>17669</v>
      </c>
    </row>
    <row r="16" spans="1:71" ht="8.85" customHeight="1" x14ac:dyDescent="0.25">
      <c r="A16" s="326">
        <v>3</v>
      </c>
      <c r="B16" s="346"/>
      <c r="C16" s="345" t="s">
        <v>91</v>
      </c>
      <c r="D16" s="388"/>
      <c r="E16" s="114">
        <v>3908427</v>
      </c>
      <c r="F16" s="343"/>
      <c r="G16" s="114">
        <v>254811</v>
      </c>
      <c r="H16" s="326"/>
      <c r="I16" s="114">
        <v>1221524</v>
      </c>
      <c r="J16" s="114"/>
      <c r="K16" s="114">
        <v>0</v>
      </c>
      <c r="L16" s="326"/>
      <c r="M16" s="114">
        <v>334921</v>
      </c>
      <c r="N16" s="326"/>
      <c r="O16" s="114">
        <v>0</v>
      </c>
      <c r="P16" s="326"/>
      <c r="Q16" s="114">
        <v>58611</v>
      </c>
      <c r="R16" s="326"/>
      <c r="S16" s="114">
        <v>25008</v>
      </c>
      <c r="T16" s="326"/>
      <c r="U16" s="114">
        <f>SUM(E16:S16)</f>
        <v>5803302</v>
      </c>
      <c r="V16" s="326"/>
      <c r="W16" s="297">
        <f>(U16/$BS16)</f>
        <v>892.54106428791147</v>
      </c>
      <c r="X16" s="326"/>
      <c r="Y16" s="297">
        <f>IF($BO16,U16/$BO16*100,0)</f>
        <v>63.081433425158806</v>
      </c>
      <c r="Z16" s="326"/>
      <c r="AA16" s="114">
        <v>1514465</v>
      </c>
      <c r="AB16" s="326"/>
      <c r="AC16" s="297">
        <f>(AA16/$BS16)</f>
        <v>232.92294678560444</v>
      </c>
      <c r="AD16" s="326"/>
      <c r="AE16" s="297">
        <f>IF($BO16,AA16/$BO16*100,0)</f>
        <v>16.462114684404348</v>
      </c>
      <c r="AF16" s="326"/>
      <c r="AG16" s="114">
        <v>66319</v>
      </c>
      <c r="AH16" s="326"/>
      <c r="AI16" s="297">
        <f>(AG16/$BS16)</f>
        <v>10.199784681636419</v>
      </c>
      <c r="AJ16" s="326"/>
      <c r="AK16" s="297">
        <f>IF($BO16,AG16/$BO16*100,0)</f>
        <v>0.72088228103984708</v>
      </c>
      <c r="AL16" s="326"/>
      <c r="AM16" s="114">
        <v>57544</v>
      </c>
      <c r="AN16" s="326"/>
      <c r="AO16" s="297">
        <f>(AM16/$BS16)</f>
        <v>8.8501999384804684</v>
      </c>
      <c r="AP16" s="326"/>
      <c r="AQ16" s="297">
        <f>IF($BO16,AM16/$BO16*100,0)</f>
        <v>0.62549872555612962</v>
      </c>
      <c r="AR16" s="326"/>
      <c r="AS16" s="114">
        <v>1302717</v>
      </c>
      <c r="AT16" s="326"/>
      <c r="AU16" s="297">
        <f>(AS16/$BS16)</f>
        <v>200.35635189172561</v>
      </c>
      <c r="AV16" s="326"/>
      <c r="AW16" s="297">
        <f>IF($BO16,AS16/$BO16*100,0)</f>
        <v>14.160430683656063</v>
      </c>
      <c r="AX16" s="326"/>
      <c r="AY16" s="114">
        <v>2371</v>
      </c>
      <c r="AZ16" s="326"/>
      <c r="BA16" s="114">
        <v>162921</v>
      </c>
      <c r="BB16" s="326"/>
      <c r="BC16" s="114">
        <f>(AY16+BA16)</f>
        <v>165292</v>
      </c>
      <c r="BD16" s="326"/>
      <c r="BE16" s="297">
        <f>(BC16/$BS16)</f>
        <v>25.4217163949554</v>
      </c>
      <c r="BF16" s="326"/>
      <c r="BG16" s="297">
        <f>IF($BO16,BC16/$BO16*100,0)</f>
        <v>1.7967109576085043</v>
      </c>
      <c r="BH16" s="326"/>
      <c r="BI16" s="390">
        <v>290060</v>
      </c>
      <c r="BJ16" s="326"/>
      <c r="BK16" s="297">
        <f>(BI16/$BS16)</f>
        <v>44.610888957243922</v>
      </c>
      <c r="BL16" s="326"/>
      <c r="BM16" s="297">
        <f>IF($BO16,BI16/$BO16*100,0)</f>
        <v>3.1529292425763056</v>
      </c>
      <c r="BN16" s="326"/>
      <c r="BO16" s="114">
        <f>(U16+AA16+AG16+AM16+AS16+BC16+BI16)</f>
        <v>9199699</v>
      </c>
      <c r="BP16" s="388"/>
      <c r="BQ16" s="326">
        <v>3</v>
      </c>
      <c r="BR16" s="388"/>
      <c r="BS16" s="330">
        <v>6502</v>
      </c>
    </row>
    <row r="17" spans="1:71" ht="8.85" customHeight="1" x14ac:dyDescent="0.25">
      <c r="A17" s="326">
        <v>4</v>
      </c>
      <c r="B17" s="346"/>
      <c r="C17" s="345" t="s">
        <v>92</v>
      </c>
      <c r="D17" s="388"/>
      <c r="E17" s="114">
        <v>59970801</v>
      </c>
      <c r="F17" s="343"/>
      <c r="G17" s="114">
        <v>1355658</v>
      </c>
      <c r="H17" s="326"/>
      <c r="I17" s="114">
        <v>5789605</v>
      </c>
      <c r="J17" s="114"/>
      <c r="K17" s="114">
        <v>8038</v>
      </c>
      <c r="L17" s="326"/>
      <c r="M17" s="114">
        <v>2161233</v>
      </c>
      <c r="N17" s="326"/>
      <c r="O17" s="114">
        <v>0</v>
      </c>
      <c r="P17" s="326"/>
      <c r="Q17" s="114">
        <v>370008</v>
      </c>
      <c r="R17" s="326"/>
      <c r="S17" s="114">
        <v>84458</v>
      </c>
      <c r="T17" s="326"/>
      <c r="U17" s="114">
        <f>SUM(E17:S17)</f>
        <v>69739801</v>
      </c>
      <c r="V17" s="326"/>
      <c r="W17" s="297">
        <f>(U17/$BS17)</f>
        <v>1421.2019522732367</v>
      </c>
      <c r="X17" s="326"/>
      <c r="Y17" s="297">
        <f>IF($BO17,U17/$BO17*100,0)</f>
        <v>43.057519478242625</v>
      </c>
      <c r="Z17" s="326"/>
      <c r="AA17" s="114">
        <v>43874904</v>
      </c>
      <c r="AB17" s="326"/>
      <c r="AC17" s="297">
        <f>(AA17/$BS17)</f>
        <v>894.1106559882619</v>
      </c>
      <c r="AD17" s="326"/>
      <c r="AE17" s="297">
        <f>IF($BO17,AA17/$BO17*100,0)</f>
        <v>27.088470378428891</v>
      </c>
      <c r="AF17" s="326"/>
      <c r="AG17" s="114">
        <v>1678833</v>
      </c>
      <c r="AH17" s="326"/>
      <c r="AI17" s="297">
        <f>(AG17/$BS17)</f>
        <v>34.212324998471601</v>
      </c>
      <c r="AJ17" s="326"/>
      <c r="AK17" s="297">
        <f>IF($BO17,AG17/$BO17*100,0)</f>
        <v>1.0365154984915501</v>
      </c>
      <c r="AL17" s="326"/>
      <c r="AM17" s="114">
        <v>481032</v>
      </c>
      <c r="AN17" s="326"/>
      <c r="AO17" s="297">
        <f>(AM17/$BS17)</f>
        <v>9.8027755700923151</v>
      </c>
      <c r="AP17" s="326"/>
      <c r="AQ17" s="297">
        <f>IF($BO17,AM17/$BO17*100,0)</f>
        <v>0.29699030414007072</v>
      </c>
      <c r="AR17" s="326"/>
      <c r="AS17" s="114">
        <v>28216531</v>
      </c>
      <c r="AT17" s="326"/>
      <c r="AU17" s="297">
        <f>(AS17/$BS17)</f>
        <v>575.01438731633755</v>
      </c>
      <c r="AV17" s="326"/>
      <c r="AW17" s="297">
        <f>IF($BO17,AS17/$BO17*100,0)</f>
        <v>17.420953540445822</v>
      </c>
      <c r="AX17" s="326"/>
      <c r="AY17" s="114">
        <v>474103</v>
      </c>
      <c r="AZ17" s="326"/>
      <c r="BA17" s="114">
        <v>268086</v>
      </c>
      <c r="BB17" s="326"/>
      <c r="BC17" s="114">
        <f>(AY17+BA17)</f>
        <v>742189</v>
      </c>
      <c r="BD17" s="326"/>
      <c r="BE17" s="297">
        <f>(BC17/$BS17)</f>
        <v>15.12479876097899</v>
      </c>
      <c r="BF17" s="326"/>
      <c r="BG17" s="297">
        <f>IF($BO17,BC17/$BO17*100,0)</f>
        <v>0.45822925884227028</v>
      </c>
      <c r="BH17" s="326"/>
      <c r="BI17" s="390">
        <v>17235634</v>
      </c>
      <c r="BJ17" s="326"/>
      <c r="BK17" s="297">
        <f>(BI17/$BS17)</f>
        <v>351.23869495221209</v>
      </c>
      <c r="BL17" s="326"/>
      <c r="BM17" s="297">
        <f>IF($BO17,BI17/$BO17*100,0)</f>
        <v>10.64132154140877</v>
      </c>
      <c r="BN17" s="326"/>
      <c r="BO17" s="114">
        <f>(U17+AA17+AG17+AM17+AS17+BC17+BI17)</f>
        <v>161968924</v>
      </c>
      <c r="BP17" s="388"/>
      <c r="BQ17" s="326">
        <v>4</v>
      </c>
      <c r="BR17" s="388"/>
      <c r="BS17" s="330">
        <v>49071</v>
      </c>
    </row>
    <row r="18" spans="1:71" ht="8.85" customHeight="1" x14ac:dyDescent="0.25">
      <c r="A18" s="326">
        <v>5</v>
      </c>
      <c r="B18" s="346"/>
      <c r="C18" s="345" t="s">
        <v>93</v>
      </c>
      <c r="D18" s="388"/>
      <c r="E18" s="114">
        <v>255722186</v>
      </c>
      <c r="F18" s="343"/>
      <c r="G18" s="114">
        <v>9605780</v>
      </c>
      <c r="H18" s="326"/>
      <c r="I18" s="114">
        <v>54592741</v>
      </c>
      <c r="J18" s="114"/>
      <c r="K18" s="114">
        <v>89304</v>
      </c>
      <c r="L18" s="326"/>
      <c r="M18" s="114">
        <v>2666692</v>
      </c>
      <c r="N18" s="326"/>
      <c r="O18" s="114">
        <v>0</v>
      </c>
      <c r="P18" s="326"/>
      <c r="Q18" s="114">
        <v>1821864</v>
      </c>
      <c r="R18" s="326"/>
      <c r="S18" s="114">
        <v>1149923</v>
      </c>
      <c r="T18" s="326"/>
      <c r="U18" s="114">
        <f>SUM(E18:S18)</f>
        <v>325648490</v>
      </c>
      <c r="V18" s="326"/>
      <c r="W18" s="302">
        <f>(U18/$BS18)</f>
        <v>1354.1322327795913</v>
      </c>
      <c r="X18" s="326"/>
      <c r="Y18" s="302">
        <f>IF($BO18,U18/$BO18*100,0)</f>
        <v>62.088105640176593</v>
      </c>
      <c r="Z18" s="326"/>
      <c r="AA18" s="114">
        <v>126249802</v>
      </c>
      <c r="AB18" s="326"/>
      <c r="AC18" s="302">
        <f>(AA18/$BS18)</f>
        <v>524.97994469509536</v>
      </c>
      <c r="AD18" s="326"/>
      <c r="AE18" s="302">
        <f>IF($BO18,AA18/$BO18*100,0)</f>
        <v>24.07077350067669</v>
      </c>
      <c r="AF18" s="326"/>
      <c r="AG18" s="114">
        <v>3071317</v>
      </c>
      <c r="AH18" s="326"/>
      <c r="AI18" s="302">
        <f>(AG18/$BS18)</f>
        <v>12.771345406158389</v>
      </c>
      <c r="AJ18" s="326"/>
      <c r="AK18" s="302">
        <f>IF($BO18,AG18/$BO18*100,0)</f>
        <v>0.58557696475260868</v>
      </c>
      <c r="AL18" s="326"/>
      <c r="AM18" s="114">
        <v>2324124</v>
      </c>
      <c r="AN18" s="326"/>
      <c r="AO18" s="302">
        <f>(AM18/$BS18)</f>
        <v>9.6643200199596642</v>
      </c>
      <c r="AP18" s="326"/>
      <c r="AQ18" s="302">
        <f>IF($BO18,AM18/$BO18*100,0)</f>
        <v>0.44311722874216236</v>
      </c>
      <c r="AR18" s="326"/>
      <c r="AS18" s="114">
        <v>56412660</v>
      </c>
      <c r="AT18" s="326"/>
      <c r="AU18" s="302">
        <f>(AS18/$BS18)</f>
        <v>234.57870553256959</v>
      </c>
      <c r="AV18" s="326"/>
      <c r="AW18" s="302">
        <f>IF($BO18,AS18/$BO18*100,0)</f>
        <v>10.755631612243508</v>
      </c>
      <c r="AX18" s="326"/>
      <c r="AY18" s="114">
        <v>1955932</v>
      </c>
      <c r="AZ18" s="326"/>
      <c r="BA18" s="114">
        <v>908463</v>
      </c>
      <c r="BB18" s="326"/>
      <c r="BC18" s="114">
        <f>(AY18+BA18)</f>
        <v>2864395</v>
      </c>
      <c r="BD18" s="326"/>
      <c r="BE18" s="302">
        <f>(BC18/$BS18)</f>
        <v>11.910909204316278</v>
      </c>
      <c r="BF18" s="326"/>
      <c r="BG18" s="302">
        <f>IF($BO18,BC18/$BO18*100,0)</f>
        <v>0.54612523876647989</v>
      </c>
      <c r="BH18" s="326"/>
      <c r="BI18" s="390">
        <v>7923375</v>
      </c>
      <c r="BJ18" s="326"/>
      <c r="BK18" s="302">
        <f>(BI18/$BS18)</f>
        <v>32.947481131879329</v>
      </c>
      <c r="BL18" s="326"/>
      <c r="BM18" s="302">
        <f>IF($BO18,BI18/$BO18*100,0)</f>
        <v>1.5106698146419602</v>
      </c>
      <c r="BN18" s="326"/>
      <c r="BO18" s="114">
        <f>(U18+AA18+AG18+AM18+AS18+BC18+BI18)</f>
        <v>524494163</v>
      </c>
      <c r="BP18" s="388"/>
      <c r="BQ18" s="326">
        <v>5</v>
      </c>
      <c r="BR18" s="388"/>
      <c r="BS18" s="330">
        <v>240485</v>
      </c>
    </row>
    <row r="19" spans="1:71" ht="8.85" customHeight="1" x14ac:dyDescent="0.25">
      <c r="A19" s="349"/>
      <c r="B19" s="346"/>
      <c r="C19" s="345"/>
      <c r="D19" s="388"/>
      <c r="E19" s="326"/>
      <c r="F19" s="326"/>
      <c r="G19" s="326"/>
      <c r="H19" s="326"/>
      <c r="I19" s="326"/>
      <c r="J19" s="326"/>
      <c r="K19" s="326"/>
      <c r="L19" s="326"/>
      <c r="M19" s="326"/>
      <c r="N19" s="326"/>
      <c r="O19" s="326"/>
      <c r="P19" s="326"/>
      <c r="Q19" s="326"/>
      <c r="R19" s="326"/>
      <c r="S19" s="326"/>
      <c r="T19" s="326"/>
      <c r="U19" s="326"/>
      <c r="V19" s="326"/>
      <c r="W19" s="367"/>
      <c r="X19" s="326"/>
      <c r="Y19" s="367"/>
      <c r="Z19" s="326"/>
      <c r="AA19" s="326"/>
      <c r="AB19" s="326"/>
      <c r="AC19" s="367"/>
      <c r="AD19" s="326"/>
      <c r="AE19" s="367"/>
      <c r="AF19" s="326"/>
      <c r="AG19" s="326"/>
      <c r="AH19" s="326"/>
      <c r="AI19" s="367"/>
      <c r="AJ19" s="326"/>
      <c r="AK19" s="367"/>
      <c r="AL19" s="326"/>
      <c r="AM19" s="326"/>
      <c r="AN19" s="326"/>
      <c r="AO19" s="367"/>
      <c r="AP19" s="326"/>
      <c r="AQ19" s="367"/>
      <c r="AR19" s="326"/>
      <c r="AS19" s="326"/>
      <c r="AT19" s="326"/>
      <c r="AU19" s="367"/>
      <c r="AV19" s="326"/>
      <c r="AW19" s="367"/>
      <c r="AX19" s="326"/>
      <c r="AY19" s="326"/>
      <c r="AZ19" s="326"/>
      <c r="BA19" s="326"/>
      <c r="BB19" s="326"/>
      <c r="BC19" s="326"/>
      <c r="BD19" s="326"/>
      <c r="BE19" s="367"/>
      <c r="BF19" s="326"/>
      <c r="BG19" s="367"/>
      <c r="BH19" s="326"/>
      <c r="BI19" s="326"/>
      <c r="BJ19" s="326"/>
      <c r="BK19" s="367"/>
      <c r="BL19" s="326"/>
      <c r="BM19" s="367"/>
      <c r="BN19" s="326"/>
      <c r="BO19" s="326"/>
      <c r="BP19" s="388"/>
      <c r="BQ19" s="391"/>
      <c r="BR19" s="388"/>
      <c r="BS19" s="325"/>
    </row>
    <row r="20" spans="1:71" ht="8.85" customHeight="1" x14ac:dyDescent="0.25">
      <c r="A20" s="326">
        <v>6</v>
      </c>
      <c r="B20" s="346"/>
      <c r="C20" s="345" t="s">
        <v>94</v>
      </c>
      <c r="D20" s="388"/>
      <c r="E20" s="114">
        <v>19086813</v>
      </c>
      <c r="F20" s="343"/>
      <c r="G20" s="114">
        <v>470460</v>
      </c>
      <c r="H20" s="326"/>
      <c r="I20" s="114">
        <v>2787496</v>
      </c>
      <c r="J20" s="114"/>
      <c r="K20" s="114">
        <v>0</v>
      </c>
      <c r="L20" s="326"/>
      <c r="M20" s="114">
        <v>58619</v>
      </c>
      <c r="N20" s="326"/>
      <c r="O20" s="114">
        <v>0</v>
      </c>
      <c r="P20" s="326"/>
      <c r="Q20" s="114">
        <v>48719</v>
      </c>
      <c r="R20" s="326"/>
      <c r="S20" s="114">
        <v>111626</v>
      </c>
      <c r="T20" s="326"/>
      <c r="U20" s="114">
        <f>SUM(E20:S20)</f>
        <v>22563733</v>
      </c>
      <c r="V20" s="326"/>
      <c r="W20" s="302">
        <f>(U20/$BS20)</f>
        <v>1303.3579597966727</v>
      </c>
      <c r="X20" s="326"/>
      <c r="Y20" s="302">
        <f>IF($BO20,U20/$BO20*100,0)</f>
        <v>46.410359727738026</v>
      </c>
      <c r="Z20" s="326"/>
      <c r="AA20" s="114">
        <v>19930252</v>
      </c>
      <c r="AB20" s="326"/>
      <c r="AC20" s="302">
        <f>(AA20/$BS20)</f>
        <v>1151.2391404805915</v>
      </c>
      <c r="AD20" s="326"/>
      <c r="AE20" s="302">
        <f>IF($BO20,AA20/$BO20*100,0)</f>
        <v>40.993667350365747</v>
      </c>
      <c r="AF20" s="326"/>
      <c r="AG20" s="390">
        <v>293247</v>
      </c>
      <c r="AH20" s="326"/>
      <c r="AI20" s="302">
        <f>(AG20/$BS20)</f>
        <v>16.938944085027728</v>
      </c>
      <c r="AJ20" s="326"/>
      <c r="AK20" s="302">
        <f>IF($BO20,AG20/$BO20*100,0)</f>
        <v>0.60316698301118843</v>
      </c>
      <c r="AL20" s="326"/>
      <c r="AM20" s="390">
        <v>341560</v>
      </c>
      <c r="AN20" s="326"/>
      <c r="AO20" s="302">
        <f>(AM20/$BS20)</f>
        <v>19.729667282809611</v>
      </c>
      <c r="AP20" s="326"/>
      <c r="AQ20" s="302">
        <f>IF($BO20,AM20/$BO20*100,0)</f>
        <v>0.70253988861710959</v>
      </c>
      <c r="AR20" s="326"/>
      <c r="AS20" s="390">
        <v>4396021</v>
      </c>
      <c r="AT20" s="326"/>
      <c r="AU20" s="302">
        <f>(AS20/$BS20)</f>
        <v>253.92912430683919</v>
      </c>
      <c r="AV20" s="326"/>
      <c r="AW20" s="302">
        <f>IF($BO20,AS20/$BO20*100,0)</f>
        <v>9.0419841424595226</v>
      </c>
      <c r="AX20" s="326"/>
      <c r="AY20" s="390">
        <v>60816</v>
      </c>
      <c r="AZ20" s="326"/>
      <c r="BA20" s="390">
        <v>256917</v>
      </c>
      <c r="BB20" s="326"/>
      <c r="BC20" s="114">
        <f>(AY20+BA20)</f>
        <v>317733</v>
      </c>
      <c r="BD20" s="326"/>
      <c r="BE20" s="302">
        <f>(BC20/$BS20)</f>
        <v>18.353338724584102</v>
      </c>
      <c r="BF20" s="326"/>
      <c r="BG20" s="302">
        <f>IF($BO20,BC20/$BO20*100,0)</f>
        <v>0.65353117001399486</v>
      </c>
      <c r="BH20" s="326"/>
      <c r="BI20" s="390">
        <v>775334</v>
      </c>
      <c r="BJ20" s="326"/>
      <c r="BK20" s="302">
        <f>(BI20/$BS20)</f>
        <v>44.785928835489834</v>
      </c>
      <c r="BL20" s="326"/>
      <c r="BM20" s="302">
        <f>IF($BO20,BI20/$BO20*100,0)</f>
        <v>1.5947507377944081</v>
      </c>
      <c r="BN20" s="326"/>
      <c r="BO20" s="114">
        <f>(U20+AA20+AG20+AM20+AS20+BC20+BI20)</f>
        <v>48617880</v>
      </c>
      <c r="BP20" s="388"/>
      <c r="BQ20" s="326">
        <v>6</v>
      </c>
      <c r="BR20" s="388"/>
      <c r="BS20" s="330">
        <v>17312</v>
      </c>
    </row>
    <row r="21" spans="1:71" ht="8.85" customHeight="1" x14ac:dyDescent="0.25">
      <c r="A21" s="326">
        <v>7</v>
      </c>
      <c r="B21" s="346"/>
      <c r="C21" s="345" t="s">
        <v>95</v>
      </c>
      <c r="D21" s="388"/>
      <c r="E21" s="114">
        <v>2187311</v>
      </c>
      <c r="F21" s="343"/>
      <c r="G21" s="114">
        <v>2098051</v>
      </c>
      <c r="H21" s="326"/>
      <c r="I21" s="114">
        <v>1049449</v>
      </c>
      <c r="J21" s="114"/>
      <c r="K21" s="114">
        <v>7803</v>
      </c>
      <c r="L21" s="326"/>
      <c r="M21" s="114">
        <v>2902480</v>
      </c>
      <c r="N21" s="326"/>
      <c r="O21" s="114">
        <v>0</v>
      </c>
      <c r="P21" s="326"/>
      <c r="Q21" s="114">
        <v>58669</v>
      </c>
      <c r="R21" s="326"/>
      <c r="S21" s="114">
        <v>49817</v>
      </c>
      <c r="T21" s="326"/>
      <c r="U21" s="114">
        <f>SUM(E21:S21)</f>
        <v>8353580</v>
      </c>
      <c r="V21" s="326"/>
      <c r="W21" s="302">
        <f>(U21/$BS21)</f>
        <v>1400.4325230511315</v>
      </c>
      <c r="X21" s="326"/>
      <c r="Y21" s="302">
        <f>IF($BO21,U21/$BO21*100,0)</f>
        <v>53.862126012891324</v>
      </c>
      <c r="Z21" s="326"/>
      <c r="AA21" s="114">
        <v>3789785</v>
      </c>
      <c r="AB21" s="326"/>
      <c r="AC21" s="302">
        <f>(AA21/$BS21)</f>
        <v>635.33696563285832</v>
      </c>
      <c r="AD21" s="326"/>
      <c r="AE21" s="302">
        <f>IF($BO21,AA21/$BO21*100,0)</f>
        <v>24.435736203132709</v>
      </c>
      <c r="AF21" s="326"/>
      <c r="AG21" s="390">
        <v>7849</v>
      </c>
      <c r="AH21" s="326"/>
      <c r="AI21" s="302">
        <f>(AG21/$BS21)</f>
        <v>1.3158424140821459</v>
      </c>
      <c r="AJ21" s="326"/>
      <c r="AK21" s="302">
        <f>IF($BO21,AG21/$BO21*100,0)</f>
        <v>5.060870035065014E-2</v>
      </c>
      <c r="AL21" s="326"/>
      <c r="AM21" s="390">
        <v>4709</v>
      </c>
      <c r="AN21" s="326"/>
      <c r="AO21" s="302">
        <f>(AM21/$BS21)</f>
        <v>0.7894383906119028</v>
      </c>
      <c r="AP21" s="326"/>
      <c r="AQ21" s="302">
        <f>IF($BO21,AM21/$BO21*100,0)</f>
        <v>3.0362641094561282E-2</v>
      </c>
      <c r="AR21" s="326"/>
      <c r="AS21" s="390">
        <v>2890761</v>
      </c>
      <c r="AT21" s="326"/>
      <c r="AU21" s="302">
        <f>(AS21/$BS21)</f>
        <v>484.62045264040233</v>
      </c>
      <c r="AV21" s="326"/>
      <c r="AW21" s="302">
        <f>IF($BO21,AS21/$BO21*100,0)</f>
        <v>18.639018630952446</v>
      </c>
      <c r="AX21" s="326"/>
      <c r="AY21" s="390">
        <v>70703</v>
      </c>
      <c r="AZ21" s="326"/>
      <c r="BA21" s="390">
        <v>17775</v>
      </c>
      <c r="BB21" s="326"/>
      <c r="BC21" s="114">
        <f>(AY21+BA21)</f>
        <v>88478</v>
      </c>
      <c r="BD21" s="326"/>
      <c r="BE21" s="302">
        <f>(BC21/$BS21)</f>
        <v>14.832858340318525</v>
      </c>
      <c r="BF21" s="326"/>
      <c r="BG21" s="302">
        <f>IF($BO21,BC21/$BO21*100,0)</f>
        <v>0.5704875257516655</v>
      </c>
      <c r="BH21" s="326"/>
      <c r="BI21" s="390">
        <v>374029</v>
      </c>
      <c r="BJ21" s="326"/>
      <c r="BK21" s="302">
        <f>(BI21/$BS21)</f>
        <v>62.703939647946356</v>
      </c>
      <c r="BL21" s="326"/>
      <c r="BM21" s="302">
        <f>IF($BO21,BI21/$BO21*100,0)</f>
        <v>2.4116602858266432</v>
      </c>
      <c r="BN21" s="326"/>
      <c r="BO21" s="114">
        <f>(U21+AA21+AG21+AM21+AS21+BC21+BI21)</f>
        <v>15509191</v>
      </c>
      <c r="BP21" s="388"/>
      <c r="BQ21" s="326">
        <v>7</v>
      </c>
      <c r="BR21" s="388"/>
      <c r="BS21" s="330">
        <v>5965</v>
      </c>
    </row>
    <row r="22" spans="1:71" ht="8.85" customHeight="1" x14ac:dyDescent="0.25">
      <c r="A22" s="326">
        <v>8</v>
      </c>
      <c r="B22" s="346"/>
      <c r="C22" s="345" t="s">
        <v>96</v>
      </c>
      <c r="D22" s="388"/>
      <c r="E22" s="114">
        <v>16217705</v>
      </c>
      <c r="F22" s="343"/>
      <c r="G22" s="114">
        <v>370393</v>
      </c>
      <c r="H22" s="326"/>
      <c r="I22" s="114">
        <v>6034428</v>
      </c>
      <c r="J22" s="114"/>
      <c r="K22" s="114">
        <v>27908</v>
      </c>
      <c r="L22" s="326"/>
      <c r="M22" s="114">
        <v>1404769</v>
      </c>
      <c r="N22" s="326"/>
      <c r="O22" s="114">
        <v>0</v>
      </c>
      <c r="P22" s="326"/>
      <c r="Q22" s="114">
        <v>424456</v>
      </c>
      <c r="R22" s="326"/>
      <c r="S22" s="114">
        <v>230733</v>
      </c>
      <c r="T22" s="326"/>
      <c r="U22" s="114">
        <f>SUM(E22:S22)</f>
        <v>24710392</v>
      </c>
      <c r="V22" s="326"/>
      <c r="W22" s="302">
        <f>(U22/$BS22)</f>
        <v>588.80529940191104</v>
      </c>
      <c r="X22" s="326"/>
      <c r="Y22" s="302">
        <f>IF($BO22,U22/$BO22*100,0)</f>
        <v>35.920555458168288</v>
      </c>
      <c r="Z22" s="326"/>
      <c r="AA22" s="114">
        <v>25692230</v>
      </c>
      <c r="AB22" s="326"/>
      <c r="AC22" s="302">
        <f>(AA22/$BS22)</f>
        <v>612.20077680081965</v>
      </c>
      <c r="AD22" s="326"/>
      <c r="AE22" s="302">
        <f>IF($BO22,AA22/$BO22*100,0)</f>
        <v>37.347815953669006</v>
      </c>
      <c r="AF22" s="326"/>
      <c r="AG22" s="390">
        <v>252913</v>
      </c>
      <c r="AH22" s="326"/>
      <c r="AI22" s="302">
        <f>(AG22/$BS22)</f>
        <v>6.0264731813091235</v>
      </c>
      <c r="AJ22" s="326"/>
      <c r="AK22" s="302">
        <f>IF($BO22,AG22/$BO22*100,0)</f>
        <v>0.36764999286906153</v>
      </c>
      <c r="AL22" s="326"/>
      <c r="AM22" s="390">
        <v>362431</v>
      </c>
      <c r="AN22" s="326"/>
      <c r="AO22" s="302">
        <f>(AM22/$BS22)</f>
        <v>8.6360950270450587</v>
      </c>
      <c r="AP22" s="326"/>
      <c r="AQ22" s="302">
        <f>IF($BO22,AM22/$BO22*100,0)</f>
        <v>0.52685213715991996</v>
      </c>
      <c r="AR22" s="326"/>
      <c r="AS22" s="390">
        <v>12231812</v>
      </c>
      <c r="AT22" s="326"/>
      <c r="AU22" s="302">
        <f>(AS22/$BS22)</f>
        <v>291.46262539614457</v>
      </c>
      <c r="AV22" s="326"/>
      <c r="AW22" s="302">
        <f>IF($BO22,AS22/$BO22*100,0)</f>
        <v>17.780919108846525</v>
      </c>
      <c r="AX22" s="326"/>
      <c r="AY22" s="390">
        <v>1098502</v>
      </c>
      <c r="AZ22" s="326"/>
      <c r="BA22" s="390">
        <v>628790</v>
      </c>
      <c r="BB22" s="326"/>
      <c r="BC22" s="114">
        <f>(AY22+BA22)</f>
        <v>1727292</v>
      </c>
      <c r="BD22" s="326"/>
      <c r="BE22" s="302">
        <f>(BC22/$BS22)</f>
        <v>41.15833869468868</v>
      </c>
      <c r="BF22" s="326"/>
      <c r="BG22" s="302">
        <f>IF($BO22,BC22/$BO22*100,0)</f>
        <v>2.5108985757267797</v>
      </c>
      <c r="BH22" s="326"/>
      <c r="BI22" s="390">
        <v>3814717</v>
      </c>
      <c r="BJ22" s="326"/>
      <c r="BK22" s="302">
        <f>(BI22/$BS22)</f>
        <v>90.898015107107966</v>
      </c>
      <c r="BL22" s="326"/>
      <c r="BM22" s="302">
        <f>IF($BO22,BI22/$BO22*100,0)</f>
        <v>5.545308773560425</v>
      </c>
      <c r="BN22" s="326"/>
      <c r="BO22" s="114">
        <f>(U22+AA22+AG22+AM22+AS22+BC22+BI22)</f>
        <v>68791787</v>
      </c>
      <c r="BP22" s="388"/>
      <c r="BQ22" s="326">
        <v>8</v>
      </c>
      <c r="BR22" s="388"/>
      <c r="BS22" s="330">
        <v>41967</v>
      </c>
    </row>
    <row r="23" spans="1:71" ht="8.85" customHeight="1" x14ac:dyDescent="0.25">
      <c r="A23" s="326">
        <v>9</v>
      </c>
      <c r="B23" s="346"/>
      <c r="C23" s="345" t="s">
        <v>97</v>
      </c>
      <c r="D23" s="388"/>
      <c r="E23" s="114">
        <v>3095897</v>
      </c>
      <c r="F23" s="343"/>
      <c r="G23" s="114">
        <v>390904</v>
      </c>
      <c r="H23" s="326"/>
      <c r="I23" s="114">
        <v>988456</v>
      </c>
      <c r="J23" s="114"/>
      <c r="K23" s="114">
        <v>0</v>
      </c>
      <c r="L23" s="326"/>
      <c r="M23" s="114">
        <v>398262</v>
      </c>
      <c r="N23" s="326"/>
      <c r="O23" s="114">
        <v>0</v>
      </c>
      <c r="P23" s="326"/>
      <c r="Q23" s="114">
        <v>37119</v>
      </c>
      <c r="R23" s="326"/>
      <c r="S23" s="114">
        <v>23547</v>
      </c>
      <c r="T23" s="326"/>
      <c r="U23" s="114">
        <f>SUM(E23:S23)</f>
        <v>4934185</v>
      </c>
      <c r="V23" s="326"/>
      <c r="W23" s="302">
        <f>(U23/$BS23)</f>
        <v>824.70081898713022</v>
      </c>
      <c r="X23" s="326"/>
      <c r="Y23" s="302">
        <f>IF($BO23,U23/$BO23*100,0)</f>
        <v>32.955228454189914</v>
      </c>
      <c r="Z23" s="326"/>
      <c r="AA23" s="114">
        <v>7162875</v>
      </c>
      <c r="AB23" s="326"/>
      <c r="AC23" s="302">
        <f>(AA23/$BS23)</f>
        <v>1197.2045796423199</v>
      </c>
      <c r="AD23" s="326"/>
      <c r="AE23" s="302">
        <f>IF($BO23,AA23/$BO23*100,0)</f>
        <v>47.840561716637204</v>
      </c>
      <c r="AF23" s="326"/>
      <c r="AG23" s="390">
        <v>43297</v>
      </c>
      <c r="AH23" s="326"/>
      <c r="AI23" s="302">
        <f>(AG23/$BS23)</f>
        <v>7.2366705666053823</v>
      </c>
      <c r="AJ23" s="326"/>
      <c r="AK23" s="302">
        <f>IF($BO23,AG23/$BO23*100,0)</f>
        <v>0.28917896803242288</v>
      </c>
      <c r="AL23" s="326"/>
      <c r="AM23" s="390">
        <v>722475</v>
      </c>
      <c r="AN23" s="326"/>
      <c r="AO23" s="302">
        <f>(AM23/$BS23)</f>
        <v>120.75463814140063</v>
      </c>
      <c r="AP23" s="326"/>
      <c r="AQ23" s="302">
        <f>IF($BO23,AM23/$BO23*100,0)</f>
        <v>4.8253822419388115</v>
      </c>
      <c r="AR23" s="326"/>
      <c r="AS23" s="390">
        <v>1480557</v>
      </c>
      <c r="AT23" s="326"/>
      <c r="AU23" s="302">
        <f>(AS23/$BS23)</f>
        <v>247.46063847568109</v>
      </c>
      <c r="AV23" s="326"/>
      <c r="AW23" s="302">
        <f>IF($BO23,AS23/$BO23*100,0)</f>
        <v>9.8885822429540138</v>
      </c>
      <c r="AX23" s="326"/>
      <c r="AY23" s="390">
        <v>100272</v>
      </c>
      <c r="AZ23" s="326"/>
      <c r="BA23" s="390">
        <v>209263</v>
      </c>
      <c r="BB23" s="326"/>
      <c r="BC23" s="114">
        <f>(AY23+BA23)</f>
        <v>309535</v>
      </c>
      <c r="BD23" s="326"/>
      <c r="BE23" s="302">
        <f>(BC23/$BS23)</f>
        <v>51.73575129533679</v>
      </c>
      <c r="BF23" s="326"/>
      <c r="BG23" s="302">
        <f>IF($BO23,BC23/$BO23*100,0)</f>
        <v>2.0673721474909583</v>
      </c>
      <c r="BH23" s="326"/>
      <c r="BI23" s="390">
        <v>319465</v>
      </c>
      <c r="BJ23" s="326"/>
      <c r="BK23" s="302">
        <f>(BI23/$BS23)</f>
        <v>53.395453785726225</v>
      </c>
      <c r="BL23" s="326"/>
      <c r="BM23" s="302">
        <f>IF($BO23,BI23/$BO23*100,0)</f>
        <v>2.13369422875668</v>
      </c>
      <c r="BN23" s="326"/>
      <c r="BO23" s="114">
        <f>(U23+AA23+AG23+AM23+AS23+BC23+BI23)</f>
        <v>14972389</v>
      </c>
      <c r="BP23" s="388"/>
      <c r="BQ23" s="326">
        <v>9</v>
      </c>
      <c r="BR23" s="388"/>
      <c r="BS23" s="330">
        <v>5983</v>
      </c>
    </row>
    <row r="24" spans="1:71" ht="8.85" customHeight="1" x14ac:dyDescent="0.25">
      <c r="A24" s="326">
        <v>10</v>
      </c>
      <c r="B24" s="346"/>
      <c r="C24" s="345" t="s">
        <v>98</v>
      </c>
      <c r="D24" s="388"/>
      <c r="E24" s="114">
        <v>64907800</v>
      </c>
      <c r="F24" s="343"/>
      <c r="G24" s="114">
        <v>1386774</v>
      </c>
      <c r="H24" s="326"/>
      <c r="I24" s="114">
        <v>8345871</v>
      </c>
      <c r="J24" s="114"/>
      <c r="K24" s="114">
        <v>0</v>
      </c>
      <c r="L24" s="326"/>
      <c r="M24" s="114">
        <v>0</v>
      </c>
      <c r="N24" s="326"/>
      <c r="O24" s="114">
        <v>0</v>
      </c>
      <c r="P24" s="326"/>
      <c r="Q24" s="114">
        <v>325995</v>
      </c>
      <c r="R24" s="326"/>
      <c r="S24" s="114">
        <v>171880</v>
      </c>
      <c r="T24" s="326"/>
      <c r="U24" s="114">
        <f>SUM(E24:S24)</f>
        <v>75138320</v>
      </c>
      <c r="V24" s="326"/>
      <c r="W24" s="302">
        <f>(U24/$BS24)</f>
        <v>3230.7829900675065</v>
      </c>
      <c r="X24" s="326"/>
      <c r="Y24" s="302">
        <f>IF($BO24,U24/$BO24*100,0)</f>
        <v>63.273518479627825</v>
      </c>
      <c r="Z24" s="326"/>
      <c r="AA24" s="114">
        <v>32364954</v>
      </c>
      <c r="AB24" s="326"/>
      <c r="AC24" s="302">
        <f>(AA24/$BS24)</f>
        <v>1391.6220492754869</v>
      </c>
      <c r="AD24" s="326"/>
      <c r="AE24" s="302">
        <f>IF($BO24,AA24/$BO24*100,0)</f>
        <v>27.254329282466045</v>
      </c>
      <c r="AF24" s="326"/>
      <c r="AG24" s="390">
        <v>1427232</v>
      </c>
      <c r="AH24" s="326"/>
      <c r="AI24" s="302">
        <f>(AG24/$BS24)</f>
        <v>61.367846239841768</v>
      </c>
      <c r="AJ24" s="326"/>
      <c r="AK24" s="302">
        <f>IF($BO24,AG24/$BO24*100,0)</f>
        <v>1.2018633145739241</v>
      </c>
      <c r="AL24" s="326"/>
      <c r="AM24" s="390">
        <v>1344266</v>
      </c>
      <c r="AN24" s="326"/>
      <c r="AO24" s="302">
        <f>(AM24/$BS24)</f>
        <v>57.800490175001073</v>
      </c>
      <c r="AP24" s="326"/>
      <c r="AQ24" s="302">
        <f>IF($BO24,AM24/$BO24*100,0)</f>
        <v>1.131998154770234</v>
      </c>
      <c r="AR24" s="326"/>
      <c r="AS24" s="390">
        <v>3642836</v>
      </c>
      <c r="AT24" s="326"/>
      <c r="AU24" s="302">
        <f>(AS24/$BS24)</f>
        <v>156.63395966805692</v>
      </c>
      <c r="AV24" s="326"/>
      <c r="AW24" s="302">
        <f>IF($BO24,AS24/$BO24*100,0)</f>
        <v>3.0676098555870492</v>
      </c>
      <c r="AX24" s="326"/>
      <c r="AY24" s="390">
        <v>128714</v>
      </c>
      <c r="AZ24" s="326"/>
      <c r="BA24" s="390">
        <v>3298480</v>
      </c>
      <c r="BB24" s="326"/>
      <c r="BC24" s="114">
        <f>(AY24+BA24)</f>
        <v>3427194</v>
      </c>
      <c r="BD24" s="326"/>
      <c r="BE24" s="302">
        <f>(BC24/$BS24)</f>
        <v>147.36182654684612</v>
      </c>
      <c r="BF24" s="326"/>
      <c r="BG24" s="302">
        <f>IF($BO24,BC24/$BO24*100,0)</f>
        <v>2.8860190498306268</v>
      </c>
      <c r="BH24" s="326"/>
      <c r="BI24" s="390">
        <v>1406805</v>
      </c>
      <c r="BJ24" s="326"/>
      <c r="BK24" s="302">
        <f>(BI24/$BS24)</f>
        <v>60.489530033968265</v>
      </c>
      <c r="BL24" s="326"/>
      <c r="BM24" s="302">
        <f>IF($BO24,BI24/$BO24*100,0)</f>
        <v>1.1846618631443027</v>
      </c>
      <c r="BN24" s="326"/>
      <c r="BO24" s="114">
        <f>(U24+AA24+AG24+AM24+AS24+BC24+BI24)</f>
        <v>118751607</v>
      </c>
      <c r="BP24" s="388"/>
      <c r="BQ24" s="326">
        <v>10</v>
      </c>
      <c r="BR24" s="388"/>
      <c r="BS24" s="330">
        <v>23257</v>
      </c>
    </row>
    <row r="25" spans="1:71" ht="8.85" customHeight="1" x14ac:dyDescent="0.25">
      <c r="A25" s="349"/>
      <c r="B25" s="346"/>
      <c r="C25" s="345"/>
      <c r="D25" s="388"/>
      <c r="E25" s="326"/>
      <c r="F25" s="326"/>
      <c r="G25" s="326"/>
      <c r="H25" s="326"/>
      <c r="I25" s="326"/>
      <c r="J25" s="326"/>
      <c r="K25" s="326"/>
      <c r="L25" s="326"/>
      <c r="M25" s="326"/>
      <c r="N25" s="326"/>
      <c r="O25" s="326"/>
      <c r="P25" s="326"/>
      <c r="Q25" s="326"/>
      <c r="R25" s="326"/>
      <c r="S25" s="326"/>
      <c r="T25" s="326"/>
      <c r="U25" s="326"/>
      <c r="V25" s="326"/>
      <c r="W25" s="367"/>
      <c r="X25" s="326"/>
      <c r="Y25" s="367"/>
      <c r="Z25" s="326"/>
      <c r="AA25" s="326"/>
      <c r="AB25" s="326"/>
      <c r="AC25" s="367"/>
      <c r="AD25" s="326"/>
      <c r="AE25" s="367"/>
      <c r="AF25" s="326"/>
      <c r="AG25" s="326"/>
      <c r="AH25" s="326"/>
      <c r="AI25" s="367"/>
      <c r="AJ25" s="326"/>
      <c r="AK25" s="367"/>
      <c r="AL25" s="326"/>
      <c r="AM25" s="326"/>
      <c r="AN25" s="326"/>
      <c r="AO25" s="367"/>
      <c r="AP25" s="326"/>
      <c r="AQ25" s="367"/>
      <c r="AR25" s="326"/>
      <c r="AS25" s="326"/>
      <c r="AT25" s="326"/>
      <c r="AU25" s="367"/>
      <c r="AV25" s="326"/>
      <c r="AW25" s="367"/>
      <c r="AX25" s="326"/>
      <c r="AY25" s="326"/>
      <c r="AZ25" s="326"/>
      <c r="BA25" s="326"/>
      <c r="BB25" s="326"/>
      <c r="BC25" s="326"/>
      <c r="BD25" s="326"/>
      <c r="BE25" s="367"/>
      <c r="BF25" s="326"/>
      <c r="BG25" s="367"/>
      <c r="BH25" s="326"/>
      <c r="BI25" s="326"/>
      <c r="BJ25" s="326"/>
      <c r="BK25" s="367"/>
      <c r="BL25" s="326"/>
      <c r="BM25" s="367"/>
      <c r="BN25" s="326"/>
      <c r="BO25" s="326"/>
      <c r="BP25" s="388"/>
      <c r="BQ25" s="391"/>
      <c r="BR25" s="388"/>
      <c r="BS25" s="325"/>
    </row>
    <row r="26" spans="1:71" ht="8.85" customHeight="1" x14ac:dyDescent="0.25">
      <c r="A26" s="326">
        <v>11</v>
      </c>
      <c r="B26" s="346"/>
      <c r="C26" s="345" t="s">
        <v>99</v>
      </c>
      <c r="D26" s="388"/>
      <c r="E26" s="114">
        <v>50595806</v>
      </c>
      <c r="F26" s="343"/>
      <c r="G26" s="114">
        <v>310596</v>
      </c>
      <c r="H26" s="326"/>
      <c r="I26" s="114">
        <v>5373626</v>
      </c>
      <c r="J26" s="114"/>
      <c r="K26" s="114">
        <v>0</v>
      </c>
      <c r="L26" s="326"/>
      <c r="M26" s="114">
        <v>0</v>
      </c>
      <c r="N26" s="326"/>
      <c r="O26" s="114">
        <v>0</v>
      </c>
      <c r="P26" s="326"/>
      <c r="Q26" s="114">
        <v>171567</v>
      </c>
      <c r="R26" s="326"/>
      <c r="S26" s="114">
        <v>46247</v>
      </c>
      <c r="T26" s="326"/>
      <c r="U26" s="114">
        <f>SUM(E26:S26)</f>
        <v>56497842</v>
      </c>
      <c r="V26" s="326"/>
      <c r="W26" s="302">
        <f>(U26/$BS26)</f>
        <v>4000.4136514904767</v>
      </c>
      <c r="X26" s="326"/>
      <c r="Y26" s="302">
        <f>IF($BO26,U26/$BO26*100,0)</f>
        <v>69.043478375636482</v>
      </c>
      <c r="Z26" s="326"/>
      <c r="AA26" s="114">
        <v>15330076</v>
      </c>
      <c r="AB26" s="326"/>
      <c r="AC26" s="302">
        <f>(AA26/$BS26)</f>
        <v>1085.4688097429726</v>
      </c>
      <c r="AD26" s="326"/>
      <c r="AE26" s="302">
        <f>IF($BO26,AA26/$BO26*100,0)</f>
        <v>18.734198215975468</v>
      </c>
      <c r="AF26" s="326"/>
      <c r="AG26" s="390">
        <v>1036162</v>
      </c>
      <c r="AH26" s="326"/>
      <c r="AI26" s="302">
        <f>(AG26/$BS26)</f>
        <v>73.366990016285499</v>
      </c>
      <c r="AJ26" s="326"/>
      <c r="AK26" s="302">
        <f>IF($BO26,AG26/$BO26*100,0)</f>
        <v>1.2662471009185847</v>
      </c>
      <c r="AL26" s="326"/>
      <c r="AM26" s="390">
        <v>499273</v>
      </c>
      <c r="AN26" s="326"/>
      <c r="AO26" s="302">
        <f>(AM26/$BS26)</f>
        <v>35.351766621822556</v>
      </c>
      <c r="AP26" s="326"/>
      <c r="AQ26" s="302">
        <f>IF($BO26,AM26/$BO26*100,0)</f>
        <v>0.61013913733269942</v>
      </c>
      <c r="AR26" s="326"/>
      <c r="AS26" s="390">
        <v>7652848</v>
      </c>
      <c r="AT26" s="326"/>
      <c r="AU26" s="302">
        <f>(AS26/$BS26)</f>
        <v>541.87127380868083</v>
      </c>
      <c r="AV26" s="326"/>
      <c r="AW26" s="302">
        <f>IF($BO26,AS26/$BO26*100,0)</f>
        <v>9.3522022557964775</v>
      </c>
      <c r="AX26" s="326"/>
      <c r="AY26" s="390">
        <v>123083</v>
      </c>
      <c r="AZ26" s="326"/>
      <c r="BA26" s="390">
        <v>308403</v>
      </c>
      <c r="BB26" s="326"/>
      <c r="BC26" s="114">
        <f>(AY26+BA26)</f>
        <v>431486</v>
      </c>
      <c r="BD26" s="326"/>
      <c r="BE26" s="302">
        <f>(BC26/$BS26)</f>
        <v>30.55200736387453</v>
      </c>
      <c r="BF26" s="326"/>
      <c r="BG26" s="302">
        <f>IF($BO26,BC26/$BO26*100,0)</f>
        <v>0.52729968536479466</v>
      </c>
      <c r="BH26" s="326"/>
      <c r="BI26" s="390">
        <v>381681</v>
      </c>
      <c r="BJ26" s="326"/>
      <c r="BK26" s="302">
        <f>(BI26/$BS26)</f>
        <v>27.025490334914679</v>
      </c>
      <c r="BL26" s="326"/>
      <c r="BM26" s="302">
        <f>IF($BO26,BI26/$BO26*100,0)</f>
        <v>0.4664352289754945</v>
      </c>
      <c r="BN26" s="326"/>
      <c r="BO26" s="114">
        <f>(U26+AA26+AG26+AM26+AS26+BC26+BI26)</f>
        <v>81829368</v>
      </c>
      <c r="BP26" s="388"/>
      <c r="BQ26" s="326">
        <v>11</v>
      </c>
      <c r="BR26" s="388"/>
      <c r="BS26" s="330">
        <v>14123</v>
      </c>
    </row>
    <row r="27" spans="1:71" ht="8.85" customHeight="1" x14ac:dyDescent="0.25">
      <c r="A27" s="326">
        <v>12</v>
      </c>
      <c r="B27" s="346"/>
      <c r="C27" s="345" t="s">
        <v>100</v>
      </c>
      <c r="D27" s="388"/>
      <c r="E27" s="114">
        <v>5414431</v>
      </c>
      <c r="F27" s="343"/>
      <c r="G27" s="114">
        <v>68614</v>
      </c>
      <c r="H27" s="326"/>
      <c r="I27" s="114">
        <v>1629725</v>
      </c>
      <c r="J27" s="114"/>
      <c r="K27" s="114">
        <v>0</v>
      </c>
      <c r="L27" s="326"/>
      <c r="M27" s="114">
        <v>20114</v>
      </c>
      <c r="N27" s="326"/>
      <c r="O27" s="114">
        <v>0</v>
      </c>
      <c r="P27" s="326"/>
      <c r="Q27" s="114">
        <v>99305</v>
      </c>
      <c r="R27" s="326"/>
      <c r="S27" s="114">
        <v>47039</v>
      </c>
      <c r="T27" s="326"/>
      <c r="U27" s="114">
        <f>SUM(E27:S27)</f>
        <v>7279228</v>
      </c>
      <c r="V27" s="326"/>
      <c r="W27" s="297">
        <f>(U27/$BS27)</f>
        <v>846.71722693963011</v>
      </c>
      <c r="X27" s="326"/>
      <c r="Y27" s="297">
        <f>IF($BO27,U27/$BO27*100,0)</f>
        <v>35.611929696160843</v>
      </c>
      <c r="Z27" s="326"/>
      <c r="AA27" s="114">
        <v>5577423</v>
      </c>
      <c r="AB27" s="326"/>
      <c r="AC27" s="297">
        <f>(AA27/$BS27)</f>
        <v>648.76387111783185</v>
      </c>
      <c r="AD27" s="326"/>
      <c r="AE27" s="297">
        <f>IF($BO27,AA27/$BO27*100,0)</f>
        <v>27.286244607498279</v>
      </c>
      <c r="AF27" s="326"/>
      <c r="AG27" s="114">
        <v>532781</v>
      </c>
      <c r="AH27" s="326"/>
      <c r="AI27" s="297">
        <f>(AG27/$BS27)</f>
        <v>61.972897522391534</v>
      </c>
      <c r="AJ27" s="326"/>
      <c r="AK27" s="297">
        <f>IF($BO27,AG27/$BO27*100,0)</f>
        <v>2.6065071069968231</v>
      </c>
      <c r="AL27" s="326"/>
      <c r="AM27" s="114">
        <v>34508</v>
      </c>
      <c r="AN27" s="326"/>
      <c r="AO27" s="297">
        <f>(AM27/$BS27)</f>
        <v>4.0139583575665929</v>
      </c>
      <c r="AP27" s="326"/>
      <c r="AQ27" s="297">
        <f>IF($BO27,AM27/$BO27*100,0)</f>
        <v>0.16882236274988477</v>
      </c>
      <c r="AR27" s="326"/>
      <c r="AS27" s="114">
        <v>4507802</v>
      </c>
      <c r="AT27" s="326"/>
      <c r="AU27" s="297">
        <f>(AS27/$BS27)</f>
        <v>524.34593462835869</v>
      </c>
      <c r="AV27" s="326"/>
      <c r="AW27" s="297">
        <f>IF($BO27,AS27/$BO27*100,0)</f>
        <v>22.053372680209115</v>
      </c>
      <c r="AX27" s="326"/>
      <c r="AY27" s="114">
        <v>3748</v>
      </c>
      <c r="AZ27" s="326"/>
      <c r="BA27" s="114">
        <v>389771</v>
      </c>
      <c r="BB27" s="326"/>
      <c r="BC27" s="114">
        <f>(AY27+BA27)</f>
        <v>393519</v>
      </c>
      <c r="BD27" s="326"/>
      <c r="BE27" s="297">
        <f>(BC27/$BS27)</f>
        <v>45.77399092706758</v>
      </c>
      <c r="BF27" s="326"/>
      <c r="BG27" s="297">
        <f>IF($BO27,BC27/$BO27*100,0)</f>
        <v>1.9252001671198535</v>
      </c>
      <c r="BH27" s="326"/>
      <c r="BI27" s="114">
        <v>2115159</v>
      </c>
      <c r="BJ27" s="326"/>
      <c r="BK27" s="297">
        <f>(BI27/$BS27)</f>
        <v>246.03454693497733</v>
      </c>
      <c r="BL27" s="326"/>
      <c r="BM27" s="297">
        <f>IF($BO27,BI27/$BO27*100,0)</f>
        <v>10.3479233792652</v>
      </c>
      <c r="BN27" s="326"/>
      <c r="BO27" s="114">
        <f>(U27+AA27+AG27+AM27+AS27+BC27+BI27)</f>
        <v>20440420</v>
      </c>
      <c r="BP27" s="388"/>
      <c r="BQ27" s="326">
        <v>12</v>
      </c>
      <c r="BR27" s="388"/>
      <c r="BS27" s="330">
        <v>8597</v>
      </c>
    </row>
    <row r="28" spans="1:71" ht="8.85" customHeight="1" x14ac:dyDescent="0.25">
      <c r="A28" s="326">
        <v>13</v>
      </c>
      <c r="B28" s="346"/>
      <c r="C28" s="345" t="s">
        <v>101</v>
      </c>
      <c r="D28" s="388"/>
      <c r="E28" s="114">
        <v>30269020</v>
      </c>
      <c r="F28" s="343"/>
      <c r="G28" s="114">
        <v>820716</v>
      </c>
      <c r="H28" s="326"/>
      <c r="I28" s="114">
        <v>8621854</v>
      </c>
      <c r="J28" s="114"/>
      <c r="K28" s="114">
        <v>885</v>
      </c>
      <c r="L28" s="326"/>
      <c r="M28" s="114">
        <v>121248</v>
      </c>
      <c r="N28" s="326"/>
      <c r="O28" s="114">
        <v>0</v>
      </c>
      <c r="P28" s="326"/>
      <c r="Q28" s="114">
        <v>300527</v>
      </c>
      <c r="R28" s="326"/>
      <c r="S28" s="114">
        <v>164301</v>
      </c>
      <c r="T28" s="326"/>
      <c r="U28" s="114">
        <f>SUM(E28:S28)</f>
        <v>40298551</v>
      </c>
      <c r="V28" s="326"/>
      <c r="W28" s="297">
        <f>(U28/$BS28)</f>
        <v>1491.15822386679</v>
      </c>
      <c r="X28" s="326"/>
      <c r="Y28" s="297">
        <f>IF($BO28,U28/$BO28*100,0)</f>
        <v>44.244595995258962</v>
      </c>
      <c r="Z28" s="326"/>
      <c r="AA28" s="114">
        <v>35279244</v>
      </c>
      <c r="AB28" s="326"/>
      <c r="AC28" s="297">
        <f>(AA28/$BS28)</f>
        <v>1305.4299352451435</v>
      </c>
      <c r="AD28" s="326"/>
      <c r="AE28" s="297">
        <f>IF($BO28,AA28/$BO28*100,0)</f>
        <v>38.733797098515119</v>
      </c>
      <c r="AF28" s="326"/>
      <c r="AG28" s="114">
        <v>700197</v>
      </c>
      <c r="AH28" s="326"/>
      <c r="AI28" s="297">
        <f>(AG28/$BS28)</f>
        <v>25.909232192414432</v>
      </c>
      <c r="AJ28" s="326"/>
      <c r="AK28" s="297">
        <f>IF($BO28,AG28/$BO28*100,0)</f>
        <v>0.76876047930587721</v>
      </c>
      <c r="AL28" s="326"/>
      <c r="AM28" s="114">
        <v>312008</v>
      </c>
      <c r="AN28" s="326"/>
      <c r="AO28" s="297">
        <f>(AM28/$BS28)</f>
        <v>11.545161887141536</v>
      </c>
      <c r="AP28" s="326"/>
      <c r="AQ28" s="297">
        <f>IF($BO28,AM28/$BO28*100,0)</f>
        <v>0.34255990760781341</v>
      </c>
      <c r="AR28" s="326"/>
      <c r="AS28" s="114">
        <v>12581632</v>
      </c>
      <c r="AT28" s="326"/>
      <c r="AU28" s="297">
        <f>(AS28/$BS28)</f>
        <v>465.55530064754856</v>
      </c>
      <c r="AV28" s="326"/>
      <c r="AW28" s="297">
        <f>IF($BO28,AS28/$BO28*100,0)</f>
        <v>13.813628802708614</v>
      </c>
      <c r="AX28" s="326"/>
      <c r="AY28" s="114">
        <v>232111</v>
      </c>
      <c r="AZ28" s="326"/>
      <c r="BA28" s="114">
        <v>30701</v>
      </c>
      <c r="BB28" s="326"/>
      <c r="BC28" s="114">
        <f>(AY28+BA28)</f>
        <v>262812</v>
      </c>
      <c r="BD28" s="326"/>
      <c r="BE28" s="297">
        <f>(BC28/$BS28)</f>
        <v>9.7247733580018494</v>
      </c>
      <c r="BF28" s="326"/>
      <c r="BG28" s="297">
        <f>IF($BO28,BC28/$BO28*100,0)</f>
        <v>0.288546622004002</v>
      </c>
      <c r="BH28" s="326"/>
      <c r="BI28" s="114">
        <v>1646851</v>
      </c>
      <c r="BJ28" s="326"/>
      <c r="BK28" s="297">
        <f>(BI28/$BS28)</f>
        <v>60.93805735430157</v>
      </c>
      <c r="BL28" s="326"/>
      <c r="BM28" s="297">
        <f>IF($BO28,BI28/$BO28*100,0)</f>
        <v>1.8081110945996102</v>
      </c>
      <c r="BN28" s="326"/>
      <c r="BO28" s="114">
        <f>(U28+AA28+AG28+AM28+AS28+BC28+BI28)</f>
        <v>91081295</v>
      </c>
      <c r="BP28" s="388"/>
      <c r="BQ28" s="326">
        <v>13</v>
      </c>
      <c r="BR28" s="388"/>
      <c r="BS28" s="330">
        <v>27025</v>
      </c>
    </row>
    <row r="29" spans="1:71" ht="8.85" customHeight="1" x14ac:dyDescent="0.25">
      <c r="A29" s="326">
        <v>14</v>
      </c>
      <c r="B29" s="346"/>
      <c r="C29" s="345" t="s">
        <v>102</v>
      </c>
      <c r="D29" s="388"/>
      <c r="E29" s="114">
        <v>3306077</v>
      </c>
      <c r="F29" s="343"/>
      <c r="G29" s="114">
        <v>111861</v>
      </c>
      <c r="H29" s="326"/>
      <c r="I29" s="114">
        <v>897674</v>
      </c>
      <c r="J29" s="114"/>
      <c r="K29" s="114">
        <v>0</v>
      </c>
      <c r="L29" s="326"/>
      <c r="M29" s="114">
        <v>748320</v>
      </c>
      <c r="N29" s="326"/>
      <c r="O29" s="114">
        <v>0</v>
      </c>
      <c r="P29" s="326"/>
      <c r="Q29" s="114">
        <v>49221</v>
      </c>
      <c r="R29" s="326"/>
      <c r="S29" s="114">
        <v>15894</v>
      </c>
      <c r="T29" s="326"/>
      <c r="U29" s="114">
        <f>SUM(E29:S29)</f>
        <v>5129047</v>
      </c>
      <c r="V29" s="326"/>
      <c r="W29" s="297">
        <f>(U29/$BS29)</f>
        <v>751.06853126372823</v>
      </c>
      <c r="X29" s="326"/>
      <c r="Y29" s="297">
        <f>IF($BO29,U29/$BO29*100,0)</f>
        <v>32.486138414003122</v>
      </c>
      <c r="Z29" s="326"/>
      <c r="AA29" s="114">
        <v>6010288</v>
      </c>
      <c r="AB29" s="326"/>
      <c r="AC29" s="297">
        <f>(AA29/$BS29)</f>
        <v>880.11246156098991</v>
      </c>
      <c r="AD29" s="326"/>
      <c r="AE29" s="297">
        <f>IF($BO29,AA29/$BO29*100,0)</f>
        <v>38.067704951041009</v>
      </c>
      <c r="AF29" s="326"/>
      <c r="AG29" s="114">
        <v>18839</v>
      </c>
      <c r="AH29" s="326"/>
      <c r="AI29" s="297">
        <f>(AG29/$BS29)</f>
        <v>2.7586762337091812</v>
      </c>
      <c r="AJ29" s="326"/>
      <c r="AK29" s="297">
        <f>IF($BO29,AG29/$BO29*100,0)</f>
        <v>0.11932165206936199</v>
      </c>
      <c r="AL29" s="326"/>
      <c r="AM29" s="114">
        <v>124835</v>
      </c>
      <c r="AN29" s="326"/>
      <c r="AO29" s="297">
        <f>(AM29/$BS29)</f>
        <v>18.280128862205302</v>
      </c>
      <c r="AP29" s="326"/>
      <c r="AQ29" s="297">
        <f>IF($BO29,AM29/$BO29*100,0)</f>
        <v>0.79067458124522549</v>
      </c>
      <c r="AR29" s="326"/>
      <c r="AS29" s="114">
        <v>4230226</v>
      </c>
      <c r="AT29" s="326"/>
      <c r="AU29" s="297">
        <f>(AS29/$BS29)</f>
        <v>619.45028554693215</v>
      </c>
      <c r="AV29" s="326"/>
      <c r="AW29" s="297">
        <f>IF($BO29,AS29/$BO29*100,0)</f>
        <v>26.793224425222618</v>
      </c>
      <c r="AX29" s="326"/>
      <c r="AY29" s="114">
        <v>22668</v>
      </c>
      <c r="AZ29" s="326"/>
      <c r="BA29" s="114">
        <v>39096</v>
      </c>
      <c r="BB29" s="326"/>
      <c r="BC29" s="114">
        <f>(AY29+BA29)</f>
        <v>61764</v>
      </c>
      <c r="BD29" s="326"/>
      <c r="BE29" s="297">
        <f>(BC29/$BS29)</f>
        <v>9.0443696002342957</v>
      </c>
      <c r="BF29" s="326"/>
      <c r="BG29" s="297">
        <f>IF($BO29,BC29/$BO29*100,0)</f>
        <v>0.39119818028621867</v>
      </c>
      <c r="BH29" s="326"/>
      <c r="BI29" s="114">
        <v>213418</v>
      </c>
      <c r="BJ29" s="326"/>
      <c r="BK29" s="297">
        <f>(BI29/$BS29)</f>
        <v>31.251720603309415</v>
      </c>
      <c r="BL29" s="326"/>
      <c r="BM29" s="297">
        <f>IF($BO29,BI29/$BO29*100,0)</f>
        <v>1.3517377961324433</v>
      </c>
      <c r="BN29" s="326"/>
      <c r="BO29" s="114">
        <f>(U29+AA29+AG29+AM29+AS29+BC29+BI29)</f>
        <v>15788417</v>
      </c>
      <c r="BP29" s="388"/>
      <c r="BQ29" s="326">
        <v>14</v>
      </c>
      <c r="BR29" s="388"/>
      <c r="BS29" s="330">
        <v>6829</v>
      </c>
    </row>
    <row r="30" spans="1:71" ht="8.85" customHeight="1" x14ac:dyDescent="0.25">
      <c r="A30" s="326">
        <v>15</v>
      </c>
      <c r="B30" s="346"/>
      <c r="C30" s="345" t="s">
        <v>103</v>
      </c>
      <c r="D30" s="388"/>
      <c r="E30" s="114">
        <v>135304665</v>
      </c>
      <c r="F30" s="343"/>
      <c r="G30" s="114">
        <v>4182778</v>
      </c>
      <c r="H30" s="326"/>
      <c r="I30" s="114">
        <v>25032769</v>
      </c>
      <c r="J30" s="114"/>
      <c r="K30" s="114">
        <v>39440</v>
      </c>
      <c r="L30" s="326"/>
      <c r="M30" s="114">
        <v>2444562</v>
      </c>
      <c r="N30" s="326"/>
      <c r="O30" s="114">
        <v>0</v>
      </c>
      <c r="P30" s="326"/>
      <c r="Q30" s="114">
        <v>1191092</v>
      </c>
      <c r="R30" s="326"/>
      <c r="S30" s="114">
        <v>436916</v>
      </c>
      <c r="T30" s="326"/>
      <c r="U30" s="114">
        <f>SUM(E30:S30)</f>
        <v>168632222</v>
      </c>
      <c r="V30" s="326"/>
      <c r="W30" s="302">
        <f>(U30/$BS30)</f>
        <v>1226.4875192738486</v>
      </c>
      <c r="X30" s="326"/>
      <c r="Y30" s="302">
        <f>IF($BO30,U30/$BO30*100,0)</f>
        <v>54.900461903668926</v>
      </c>
      <c r="Z30" s="326"/>
      <c r="AA30" s="114">
        <v>67589026</v>
      </c>
      <c r="AB30" s="326"/>
      <c r="AC30" s="302">
        <f>(AA30/$BS30)</f>
        <v>491.58515404532625</v>
      </c>
      <c r="AD30" s="326"/>
      <c r="AE30" s="302">
        <f>IF($BO30,AA30/$BO30*100,0)</f>
        <v>22.004506036925068</v>
      </c>
      <c r="AF30" s="326"/>
      <c r="AG30" s="114">
        <v>1954128</v>
      </c>
      <c r="AH30" s="326"/>
      <c r="AI30" s="302">
        <f>(AG30/$BS30)</f>
        <v>14.212666918802549</v>
      </c>
      <c r="AJ30" s="326"/>
      <c r="AK30" s="302">
        <f>IF($BO30,AG30/$BO30*100,0)</f>
        <v>0.63619235129863116</v>
      </c>
      <c r="AL30" s="326"/>
      <c r="AM30" s="114">
        <v>1560319</v>
      </c>
      <c r="AN30" s="326"/>
      <c r="AO30" s="302">
        <f>(AM30/$BS30)</f>
        <v>11.348434818025776</v>
      </c>
      <c r="AP30" s="326"/>
      <c r="AQ30" s="302">
        <f>IF($BO30,AM30/$BO30*100,0)</f>
        <v>0.50798259550343106</v>
      </c>
      <c r="AR30" s="326"/>
      <c r="AS30" s="114">
        <v>55475542</v>
      </c>
      <c r="AT30" s="326"/>
      <c r="AU30" s="302">
        <f>(AS30/$BS30)</f>
        <v>403.48196258691416</v>
      </c>
      <c r="AV30" s="326"/>
      <c r="AW30" s="302">
        <f>IF($BO30,AS30/$BO30*100,0)</f>
        <v>18.060800267201515</v>
      </c>
      <c r="AX30" s="326"/>
      <c r="AY30" s="114">
        <v>1069982</v>
      </c>
      <c r="AZ30" s="326"/>
      <c r="BA30" s="114">
        <v>1087377</v>
      </c>
      <c r="BB30" s="326"/>
      <c r="BC30" s="114">
        <f>(AY30+BA30)</f>
        <v>2157359</v>
      </c>
      <c r="BD30" s="326"/>
      <c r="BE30" s="302">
        <f>(BC30/$BS30)</f>
        <v>15.690796555435952</v>
      </c>
      <c r="BF30" s="326"/>
      <c r="BG30" s="302">
        <f>IF($BO30,BC30/$BO30*100,0)</f>
        <v>0.70235690538453144</v>
      </c>
      <c r="BH30" s="326"/>
      <c r="BI30" s="114">
        <v>9791337</v>
      </c>
      <c r="BJ30" s="326"/>
      <c r="BK30" s="302">
        <f>(BI30/$BS30)</f>
        <v>71.213866988624787</v>
      </c>
      <c r="BL30" s="326"/>
      <c r="BM30" s="302">
        <f>IF($BO30,BI30/$BO30*100,0)</f>
        <v>3.1876999400178927</v>
      </c>
      <c r="BN30" s="326"/>
      <c r="BO30" s="114">
        <f>(U30+AA30+AG30+AM30+AS30+BC30+BI30)</f>
        <v>307159933</v>
      </c>
      <c r="BP30" s="388"/>
      <c r="BQ30" s="326">
        <v>15</v>
      </c>
      <c r="BR30" s="388"/>
      <c r="BS30" s="330">
        <v>137492</v>
      </c>
    </row>
    <row r="31" spans="1:71" ht="8.85" customHeight="1" x14ac:dyDescent="0.25">
      <c r="A31" s="349"/>
      <c r="B31" s="346"/>
      <c r="C31" s="345"/>
      <c r="D31" s="388"/>
      <c r="E31" s="326"/>
      <c r="F31" s="326"/>
      <c r="G31" s="326"/>
      <c r="H31" s="326"/>
      <c r="I31" s="326"/>
      <c r="J31" s="326"/>
      <c r="K31" s="326"/>
      <c r="L31" s="326"/>
      <c r="M31" s="326"/>
      <c r="N31" s="326"/>
      <c r="O31" s="326"/>
      <c r="P31" s="326"/>
      <c r="Q31" s="326"/>
      <c r="R31" s="326"/>
      <c r="S31" s="326"/>
      <c r="T31" s="326"/>
      <c r="U31" s="326"/>
      <c r="V31" s="326"/>
      <c r="W31" s="367"/>
      <c r="X31" s="326"/>
      <c r="Y31" s="367"/>
      <c r="Z31" s="326"/>
      <c r="AA31" s="326"/>
      <c r="AB31" s="326"/>
      <c r="AC31" s="367"/>
      <c r="AD31" s="326"/>
      <c r="AE31" s="367"/>
      <c r="AF31" s="326"/>
      <c r="AG31" s="326"/>
      <c r="AH31" s="326"/>
      <c r="AI31" s="367"/>
      <c r="AJ31" s="326"/>
      <c r="AK31" s="367"/>
      <c r="AL31" s="326"/>
      <c r="AM31" s="326"/>
      <c r="AN31" s="326"/>
      <c r="AO31" s="367"/>
      <c r="AP31" s="326"/>
      <c r="AQ31" s="367"/>
      <c r="AR31" s="326"/>
      <c r="AS31" s="326"/>
      <c r="AT31" s="326"/>
      <c r="AU31" s="367"/>
      <c r="AV31" s="326"/>
      <c r="AW31" s="367"/>
      <c r="AX31" s="326"/>
      <c r="AY31" s="326"/>
      <c r="AZ31" s="326"/>
      <c r="BA31" s="326"/>
      <c r="BB31" s="326"/>
      <c r="BC31" s="326"/>
      <c r="BD31" s="326"/>
      <c r="BE31" s="367"/>
      <c r="BF31" s="326"/>
      <c r="BG31" s="367"/>
      <c r="BH31" s="326"/>
      <c r="BI31" s="326"/>
      <c r="BJ31" s="326"/>
      <c r="BK31" s="367"/>
      <c r="BL31" s="326"/>
      <c r="BM31" s="367"/>
      <c r="BN31" s="326"/>
      <c r="BO31" s="326"/>
      <c r="BP31" s="388"/>
      <c r="BQ31" s="391"/>
      <c r="BR31" s="388"/>
      <c r="BS31" s="325"/>
    </row>
    <row r="32" spans="1:71" ht="8.85" customHeight="1" x14ac:dyDescent="0.25">
      <c r="A32" s="326">
        <v>16</v>
      </c>
      <c r="B32" s="346"/>
      <c r="C32" s="345" t="s">
        <v>104</v>
      </c>
      <c r="D32" s="388"/>
      <c r="E32" s="114">
        <v>30947602</v>
      </c>
      <c r="F32" s="343"/>
      <c r="G32" s="114">
        <v>440408</v>
      </c>
      <c r="H32" s="326"/>
      <c r="I32" s="114">
        <v>9374180</v>
      </c>
      <c r="J32" s="114"/>
      <c r="K32" s="114">
        <v>8778</v>
      </c>
      <c r="L32" s="326"/>
      <c r="M32" s="114">
        <v>2187479</v>
      </c>
      <c r="N32" s="326"/>
      <c r="O32" s="114">
        <v>0</v>
      </c>
      <c r="P32" s="326"/>
      <c r="Q32" s="114">
        <v>225760</v>
      </c>
      <c r="R32" s="326"/>
      <c r="S32" s="114">
        <v>49736</v>
      </c>
      <c r="T32" s="326"/>
      <c r="U32" s="114">
        <f>SUM(E32:S32)</f>
        <v>43233943</v>
      </c>
      <c r="V32" s="326"/>
      <c r="W32" s="302">
        <f>(U32/$BS32)</f>
        <v>797.32116774859844</v>
      </c>
      <c r="X32" s="326"/>
      <c r="Y32" s="302">
        <f>IF($BO32,U32/$BO32*100,0)</f>
        <v>43.555978043704151</v>
      </c>
      <c r="Z32" s="326"/>
      <c r="AA32" s="114">
        <v>39238068</v>
      </c>
      <c r="AB32" s="326"/>
      <c r="AC32" s="302">
        <f>(AA32/$BS32)</f>
        <v>723.6291678961345</v>
      </c>
      <c r="AD32" s="326"/>
      <c r="AE32" s="302">
        <f>IF($BO32,AA32/$BO32*100,0)</f>
        <v>39.530339120014347</v>
      </c>
      <c r="AF32" s="326"/>
      <c r="AG32" s="390">
        <v>916716</v>
      </c>
      <c r="AH32" s="326"/>
      <c r="AI32" s="302">
        <f>(AG32/$BS32)</f>
        <v>16.906093242844499</v>
      </c>
      <c r="AJ32" s="326"/>
      <c r="AK32" s="302">
        <f>IF($BO32,AG32/$BO32*100,0)</f>
        <v>0.92354430795988907</v>
      </c>
      <c r="AL32" s="326"/>
      <c r="AM32" s="390">
        <v>749623</v>
      </c>
      <c r="AN32" s="326"/>
      <c r="AO32" s="302">
        <f>(AM32/$BS32)</f>
        <v>13.824561079964591</v>
      </c>
      <c r="AP32" s="326"/>
      <c r="AQ32" s="302">
        <f>IF($BO32,AM32/$BO32*100,0)</f>
        <v>0.75520668862092077</v>
      </c>
      <c r="AR32" s="326"/>
      <c r="AS32" s="390">
        <v>12415030</v>
      </c>
      <c r="AT32" s="326"/>
      <c r="AU32" s="302">
        <f>(AS32/$BS32)</f>
        <v>228.95821038654469</v>
      </c>
      <c r="AV32" s="326"/>
      <c r="AW32" s="302">
        <f>IF($BO32,AS32/$BO32*100,0)</f>
        <v>12.507505366603466</v>
      </c>
      <c r="AX32" s="326"/>
      <c r="AY32" s="390">
        <v>439105</v>
      </c>
      <c r="AZ32" s="326"/>
      <c r="BA32" s="390">
        <v>253655</v>
      </c>
      <c r="BB32" s="326"/>
      <c r="BC32" s="114">
        <f>(AY32+BA32)</f>
        <v>692760</v>
      </c>
      <c r="BD32" s="326"/>
      <c r="BE32" s="302">
        <f>(BC32/$BS32)</f>
        <v>12.775892593685453</v>
      </c>
      <c r="BF32" s="326"/>
      <c r="BG32" s="302">
        <f>IF($BO32,BC32/$BO32*100,0)</f>
        <v>0.69792013533339969</v>
      </c>
      <c r="BH32" s="326"/>
      <c r="BI32" s="390">
        <v>2014501</v>
      </c>
      <c r="BJ32" s="326"/>
      <c r="BK32" s="302">
        <f>(BI32/$BS32)</f>
        <v>37.151464296252584</v>
      </c>
      <c r="BL32" s="326"/>
      <c r="BM32" s="302">
        <f>IF($BO32,BI32/$BO32*100,0)</f>
        <v>2.0295063377638272</v>
      </c>
      <c r="BN32" s="326"/>
      <c r="BO32" s="114">
        <f>(U32+AA32+AG32+AM32+AS32+BC32+BI32)</f>
        <v>99260641</v>
      </c>
      <c r="BP32" s="388"/>
      <c r="BQ32" s="326">
        <v>16</v>
      </c>
      <c r="BR32" s="388"/>
      <c r="BS32" s="330">
        <v>54224</v>
      </c>
    </row>
    <row r="33" spans="1:71" ht="8.85" customHeight="1" x14ac:dyDescent="0.25">
      <c r="A33" s="326">
        <v>17</v>
      </c>
      <c r="B33" s="346"/>
      <c r="C33" s="345" t="s">
        <v>105</v>
      </c>
      <c r="D33" s="388"/>
      <c r="E33" s="114">
        <v>14486743</v>
      </c>
      <c r="F33" s="343"/>
      <c r="G33" s="114">
        <v>4330274</v>
      </c>
      <c r="H33" s="326"/>
      <c r="I33" s="114">
        <v>2687474</v>
      </c>
      <c r="J33" s="114"/>
      <c r="K33" s="114">
        <v>0</v>
      </c>
      <c r="L33" s="326"/>
      <c r="M33" s="114">
        <v>6288024</v>
      </c>
      <c r="N33" s="326"/>
      <c r="O33" s="114">
        <v>0</v>
      </c>
      <c r="P33" s="326"/>
      <c r="Q33" s="114">
        <v>57983</v>
      </c>
      <c r="R33" s="326"/>
      <c r="S33" s="114">
        <v>217509</v>
      </c>
      <c r="T33" s="326"/>
      <c r="U33" s="114">
        <f>SUM(E33:S33)</f>
        <v>28068007</v>
      </c>
      <c r="V33" s="326"/>
      <c r="W33" s="302">
        <f>(U33/$BS33)</f>
        <v>1225.6236408890441</v>
      </c>
      <c r="X33" s="326"/>
      <c r="Y33" s="302">
        <f>IF($BO33,U33/$BO33*100,0)</f>
        <v>62.28164539421045</v>
      </c>
      <c r="Z33" s="326"/>
      <c r="AA33" s="114">
        <v>8049640</v>
      </c>
      <c r="AB33" s="326"/>
      <c r="AC33" s="302">
        <f>(AA33/$BS33)</f>
        <v>351.49731452774989</v>
      </c>
      <c r="AD33" s="326"/>
      <c r="AE33" s="302">
        <f>IF($BO33,AA33/$BO33*100,0)</f>
        <v>17.861789190484821</v>
      </c>
      <c r="AF33" s="326"/>
      <c r="AG33" s="114">
        <v>148187</v>
      </c>
      <c r="AH33" s="326"/>
      <c r="AI33" s="302">
        <f>(AG33/$BS33)</f>
        <v>6.4707654687568228</v>
      </c>
      <c r="AJ33" s="326"/>
      <c r="AK33" s="302">
        <f>IF($BO33,AG33/$BO33*100,0)</f>
        <v>0.32882028945025787</v>
      </c>
      <c r="AL33" s="326"/>
      <c r="AM33" s="114">
        <v>1624467</v>
      </c>
      <c r="AN33" s="326"/>
      <c r="AO33" s="302">
        <f>(AM33/$BS33)</f>
        <v>70.934326011964544</v>
      </c>
      <c r="AP33" s="326"/>
      <c r="AQ33" s="302">
        <f>IF($BO33,AM33/$BO33*100,0)</f>
        <v>3.6046192253193068</v>
      </c>
      <c r="AR33" s="326"/>
      <c r="AS33" s="114">
        <v>5602659</v>
      </c>
      <c r="AT33" s="326"/>
      <c r="AU33" s="302">
        <f>(AS33/$BS33)</f>
        <v>244.64691498187852</v>
      </c>
      <c r="AV33" s="326"/>
      <c r="AW33" s="302">
        <f>IF($BO33,AS33/$BO33*100,0)</f>
        <v>12.43204838529083</v>
      </c>
      <c r="AX33" s="326"/>
      <c r="AY33" s="114">
        <v>22635</v>
      </c>
      <c r="AZ33" s="326"/>
      <c r="BA33" s="114">
        <v>107728</v>
      </c>
      <c r="BB33" s="326"/>
      <c r="BC33" s="114">
        <f>(AY33+BA33)</f>
        <v>130363</v>
      </c>
      <c r="BD33" s="326"/>
      <c r="BE33" s="302">
        <f>(BC33/$BS33)</f>
        <v>5.6924588445919388</v>
      </c>
      <c r="BF33" s="326"/>
      <c r="BG33" s="302">
        <f>IF($BO33,BC33/$BO33*100,0)</f>
        <v>0.28926963494506241</v>
      </c>
      <c r="BH33" s="326"/>
      <c r="BI33" s="114">
        <v>1442935</v>
      </c>
      <c r="BJ33" s="326"/>
      <c r="BK33" s="302">
        <f>(BI33/$BS33)</f>
        <v>63.007510589057247</v>
      </c>
      <c r="BL33" s="326"/>
      <c r="BM33" s="302">
        <f>IF($BO33,BI33/$BO33*100,0)</f>
        <v>3.20180788029927</v>
      </c>
      <c r="BN33" s="326"/>
      <c r="BO33" s="114">
        <f>(U33+AA33+AG33+AM33+AS33+BC33+BI33)</f>
        <v>45066258</v>
      </c>
      <c r="BP33" s="388"/>
      <c r="BQ33" s="326">
        <v>17</v>
      </c>
      <c r="BR33" s="388"/>
      <c r="BS33" s="330">
        <v>22901</v>
      </c>
    </row>
    <row r="34" spans="1:71" ht="8.85" customHeight="1" x14ac:dyDescent="0.25">
      <c r="A34" s="326">
        <v>18</v>
      </c>
      <c r="B34" s="346"/>
      <c r="C34" s="345" t="s">
        <v>106</v>
      </c>
      <c r="D34" s="388"/>
      <c r="E34" s="114">
        <v>5672440</v>
      </c>
      <c r="F34" s="343"/>
      <c r="G34" s="114">
        <v>208181</v>
      </c>
      <c r="H34" s="326"/>
      <c r="I34" s="114">
        <v>816869</v>
      </c>
      <c r="J34" s="114"/>
      <c r="K34" s="114">
        <v>0</v>
      </c>
      <c r="L34" s="326"/>
      <c r="M34" s="114">
        <v>0</v>
      </c>
      <c r="N34" s="326"/>
      <c r="O34" s="114">
        <v>0</v>
      </c>
      <c r="P34" s="326"/>
      <c r="Q34" s="114">
        <v>41009</v>
      </c>
      <c r="R34" s="326"/>
      <c r="S34" s="114">
        <v>26649</v>
      </c>
      <c r="T34" s="326"/>
      <c r="U34" s="114">
        <f>SUM(E34:S34)</f>
        <v>6765148</v>
      </c>
      <c r="V34" s="326"/>
      <c r="W34" s="302">
        <f>(U34/$BS34)</f>
        <v>926.60567045610185</v>
      </c>
      <c r="X34" s="326"/>
      <c r="Y34" s="302">
        <f>IF($BO34,U34/$BO34*100,0)</f>
        <v>41.909918011373605</v>
      </c>
      <c r="Z34" s="326"/>
      <c r="AA34" s="114">
        <v>4222756</v>
      </c>
      <c r="AB34" s="326"/>
      <c r="AC34" s="302">
        <f>(AA34/$BS34)</f>
        <v>578.38049582249005</v>
      </c>
      <c r="AD34" s="326"/>
      <c r="AE34" s="302">
        <f>IF($BO34,AA34/$BO34*100,0)</f>
        <v>26.159864904956393</v>
      </c>
      <c r="AF34" s="326"/>
      <c r="AG34" s="114">
        <v>129414</v>
      </c>
      <c r="AH34" s="326"/>
      <c r="AI34" s="302">
        <f>(AG34/$BS34)</f>
        <v>17.725517052458567</v>
      </c>
      <c r="AJ34" s="326"/>
      <c r="AK34" s="302">
        <f>IF($BO34,AG34/$BO34*100,0)</f>
        <v>0.80171640436009717</v>
      </c>
      <c r="AL34" s="326"/>
      <c r="AM34" s="114">
        <v>63826</v>
      </c>
      <c r="AN34" s="326"/>
      <c r="AO34" s="302">
        <f>(AM34/$BS34)</f>
        <v>8.7420901246404608</v>
      </c>
      <c r="AP34" s="326"/>
      <c r="AQ34" s="302">
        <f>IF($BO34,AM34/$BO34*100,0)</f>
        <v>0.39540042981970702</v>
      </c>
      <c r="AR34" s="326"/>
      <c r="AS34" s="114">
        <v>2016377</v>
      </c>
      <c r="AT34" s="326"/>
      <c r="AU34" s="302">
        <f>(AS34/$BS34)</f>
        <v>276.17819476784001</v>
      </c>
      <c r="AV34" s="326"/>
      <c r="AW34" s="302">
        <f>IF($BO34,AS34/$BO34*100,0)</f>
        <v>12.491403698783747</v>
      </c>
      <c r="AX34" s="326"/>
      <c r="AY34" s="114">
        <v>249405</v>
      </c>
      <c r="AZ34" s="326"/>
      <c r="BA34" s="114">
        <v>39196</v>
      </c>
      <c r="BB34" s="326"/>
      <c r="BC34" s="114">
        <f>(AY34+BA34)</f>
        <v>288601</v>
      </c>
      <c r="BD34" s="326"/>
      <c r="BE34" s="302">
        <f>(BC34/$BS34)</f>
        <v>39.528968634433639</v>
      </c>
      <c r="BF34" s="326"/>
      <c r="BG34" s="302">
        <f>IF($BO34,BC34/$BO34*100,0)</f>
        <v>1.7878757786230888</v>
      </c>
      <c r="BH34" s="326"/>
      <c r="BI34" s="114">
        <v>2655995</v>
      </c>
      <c r="BJ34" s="326"/>
      <c r="BK34" s="302">
        <f>(BI34/$BS34)</f>
        <v>363.78509793179018</v>
      </c>
      <c r="BL34" s="326"/>
      <c r="BM34" s="302">
        <f>IF($BO34,BI34/$BO34*100,0)</f>
        <v>16.453820772083365</v>
      </c>
      <c r="BN34" s="326"/>
      <c r="BO34" s="114">
        <f>(U34+AA34+AG34+AM34+AS34+BC34+BI34)</f>
        <v>16142117</v>
      </c>
      <c r="BP34" s="388"/>
      <c r="BQ34" s="326">
        <v>18</v>
      </c>
      <c r="BR34" s="388"/>
      <c r="BS34" s="330">
        <v>7301</v>
      </c>
    </row>
    <row r="35" spans="1:71" ht="8.85" customHeight="1" x14ac:dyDescent="0.25">
      <c r="A35" s="326">
        <v>19</v>
      </c>
      <c r="B35" s="346"/>
      <c r="C35" s="345" t="s">
        <v>107</v>
      </c>
      <c r="D35" s="388"/>
      <c r="E35" s="114">
        <v>57166472</v>
      </c>
      <c r="F35" s="343"/>
      <c r="G35" s="114">
        <v>2419023</v>
      </c>
      <c r="H35" s="326"/>
      <c r="I35" s="114">
        <v>13959143</v>
      </c>
      <c r="J35" s="114"/>
      <c r="K35" s="114">
        <v>0</v>
      </c>
      <c r="L35" s="326"/>
      <c r="M35" s="114">
        <v>4788104</v>
      </c>
      <c r="N35" s="326"/>
      <c r="O35" s="114">
        <v>0</v>
      </c>
      <c r="P35" s="326"/>
      <c r="Q35" s="114">
        <v>723835</v>
      </c>
      <c r="R35" s="326"/>
      <c r="S35" s="114">
        <v>490061</v>
      </c>
      <c r="T35" s="326"/>
      <c r="U35" s="114">
        <f>SUM(E35:S35)</f>
        <v>79546638</v>
      </c>
      <c r="V35" s="326"/>
      <c r="W35" s="302">
        <f>(U35/$BS35)</f>
        <v>1000.1966277300676</v>
      </c>
      <c r="X35" s="326"/>
      <c r="Y35" s="302">
        <f>IF($BO35,U35/$BO35*100,0)</f>
        <v>45.317406044415918</v>
      </c>
      <c r="Z35" s="326"/>
      <c r="AA35" s="114">
        <v>50840491</v>
      </c>
      <c r="AB35" s="326"/>
      <c r="AC35" s="302">
        <f>(AA35/$BS35)</f>
        <v>639.25376268373338</v>
      </c>
      <c r="AD35" s="326"/>
      <c r="AE35" s="302">
        <f>IF($BO35,AA35/$BO35*100,0)</f>
        <v>28.963627276673503</v>
      </c>
      <c r="AF35" s="326"/>
      <c r="AG35" s="114">
        <v>1071926</v>
      </c>
      <c r="AH35" s="326"/>
      <c r="AI35" s="302">
        <f>(AG35/$BS35)</f>
        <v>13.478090304409601</v>
      </c>
      <c r="AJ35" s="326"/>
      <c r="AK35" s="302">
        <f>IF($BO35,AG35/$BO35*100,0)</f>
        <v>0.61067201597591825</v>
      </c>
      <c r="AL35" s="326"/>
      <c r="AM35" s="114">
        <v>505829</v>
      </c>
      <c r="AN35" s="326"/>
      <c r="AO35" s="302">
        <f>(AM35/$BS35)</f>
        <v>6.3601488727665938</v>
      </c>
      <c r="AP35" s="326"/>
      <c r="AQ35" s="302">
        <f>IF($BO35,AM35/$BO35*100,0)</f>
        <v>0.2881687869956347</v>
      </c>
      <c r="AR35" s="326"/>
      <c r="AS35" s="114">
        <v>39467863</v>
      </c>
      <c r="AT35" s="326"/>
      <c r="AU35" s="302">
        <f>(AS35/$BS35)</f>
        <v>496.25759766631882</v>
      </c>
      <c r="AV35" s="326"/>
      <c r="AW35" s="302">
        <f>IF($BO35,AS35/$BO35*100,0)</f>
        <v>22.484685943312645</v>
      </c>
      <c r="AX35" s="326"/>
      <c r="AY35" s="114">
        <v>542741</v>
      </c>
      <c r="AZ35" s="326"/>
      <c r="BA35" s="114">
        <v>728616</v>
      </c>
      <c r="BB35" s="326"/>
      <c r="BC35" s="114">
        <f>(AY35+BA35)</f>
        <v>1271357</v>
      </c>
      <c r="BD35" s="326"/>
      <c r="BE35" s="302">
        <f>(BC35/$BS35)</f>
        <v>15.985678540443349</v>
      </c>
      <c r="BF35" s="326"/>
      <c r="BG35" s="302">
        <f>IF($BO35,BC35/$BO35*100,0)</f>
        <v>0.72428707039020923</v>
      </c>
      <c r="BH35" s="326"/>
      <c r="BI35" s="114">
        <v>2828092</v>
      </c>
      <c r="BJ35" s="326"/>
      <c r="BK35" s="302">
        <f>(BI35/$BS35)</f>
        <v>35.559618262061335</v>
      </c>
      <c r="BL35" s="326"/>
      <c r="BM35" s="302">
        <f>IF($BO35,BI35/$BO35*100,0)</f>
        <v>1.6111528622361675</v>
      </c>
      <c r="BN35" s="326"/>
      <c r="BO35" s="114">
        <f>(U35+AA35+AG35+AM35+AS35+BC35+BI35)</f>
        <v>175532196</v>
      </c>
      <c r="BP35" s="388"/>
      <c r="BQ35" s="326">
        <v>19</v>
      </c>
      <c r="BR35" s="388"/>
      <c r="BS35" s="330">
        <v>79531</v>
      </c>
    </row>
    <row r="36" spans="1:71" ht="8.85" customHeight="1" x14ac:dyDescent="0.25">
      <c r="A36" s="326">
        <v>20</v>
      </c>
      <c r="B36" s="346"/>
      <c r="C36" s="345" t="s">
        <v>108</v>
      </c>
      <c r="D36" s="388"/>
      <c r="E36" s="114">
        <v>66023787</v>
      </c>
      <c r="F36" s="343"/>
      <c r="G36" s="114">
        <v>1433908</v>
      </c>
      <c r="H36" s="326"/>
      <c r="I36" s="114">
        <v>6697143</v>
      </c>
      <c r="J36" s="114"/>
      <c r="K36" s="114">
        <v>10455</v>
      </c>
      <c r="L36" s="326"/>
      <c r="M36" s="114">
        <v>4847781</v>
      </c>
      <c r="N36" s="326"/>
      <c r="O36" s="114">
        <v>0</v>
      </c>
      <c r="P36" s="326"/>
      <c r="Q36" s="114">
        <v>488287</v>
      </c>
      <c r="R36" s="326"/>
      <c r="S36" s="114">
        <v>173006</v>
      </c>
      <c r="T36" s="326"/>
      <c r="U36" s="114">
        <f>SUM(E36:S36)</f>
        <v>79674367</v>
      </c>
      <c r="V36" s="326"/>
      <c r="W36" s="302">
        <f>(U36/$BS36)</f>
        <v>1914.5128556324491</v>
      </c>
      <c r="X36" s="326"/>
      <c r="Y36" s="302">
        <f>IF($BO36,U36/$BO36*100,0)</f>
        <v>70.835248589644991</v>
      </c>
      <c r="Z36" s="326"/>
      <c r="AA36" s="114">
        <v>20017949</v>
      </c>
      <c r="AB36" s="326"/>
      <c r="AC36" s="302">
        <f>(AA36/$BS36)</f>
        <v>481.01569108035369</v>
      </c>
      <c r="AD36" s="326"/>
      <c r="AE36" s="302">
        <f>IF($BO36,AA36/$BO36*100,0)</f>
        <v>17.797146649057598</v>
      </c>
      <c r="AF36" s="326"/>
      <c r="AG36" s="390">
        <v>1154234</v>
      </c>
      <c r="AH36" s="326"/>
      <c r="AI36" s="302">
        <f>(AG36/$BS36)</f>
        <v>27.735342176086121</v>
      </c>
      <c r="AJ36" s="326"/>
      <c r="AK36" s="302">
        <f>IF($BO36,AG36/$BO36*100,0)</f>
        <v>1.0261826406555612</v>
      </c>
      <c r="AL36" s="326"/>
      <c r="AM36" s="390">
        <v>797519</v>
      </c>
      <c r="AN36" s="326"/>
      <c r="AO36" s="302">
        <f>(AM36/$BS36)</f>
        <v>19.163759131103422</v>
      </c>
      <c r="AP36" s="326"/>
      <c r="AQ36" s="302">
        <f>IF($BO36,AM36/$BO36*100,0)</f>
        <v>0.70904180035675823</v>
      </c>
      <c r="AR36" s="326"/>
      <c r="AS36" s="390">
        <v>7227291</v>
      </c>
      <c r="AT36" s="326"/>
      <c r="AU36" s="302">
        <f>(AS36/$BS36)</f>
        <v>173.66616205305652</v>
      </c>
      <c r="AV36" s="326"/>
      <c r="AW36" s="302">
        <f>IF($BO36,AS36/$BO36*100,0)</f>
        <v>6.4254913329239747</v>
      </c>
      <c r="AX36" s="326"/>
      <c r="AY36" s="390">
        <v>329519</v>
      </c>
      <c r="AZ36" s="326"/>
      <c r="BA36" s="390">
        <v>363323</v>
      </c>
      <c r="BB36" s="326"/>
      <c r="BC36" s="114">
        <f>(AY36+BA36)</f>
        <v>692842</v>
      </c>
      <c r="BD36" s="326"/>
      <c r="BE36" s="302">
        <f>(BC36/$BS36)</f>
        <v>16.648452518262207</v>
      </c>
      <c r="BF36" s="326"/>
      <c r="BG36" s="302">
        <f>IF($BO36,BC36/$BO36*100,0)</f>
        <v>0.6159777247222662</v>
      </c>
      <c r="BH36" s="326"/>
      <c r="BI36" s="390">
        <v>2914216</v>
      </c>
      <c r="BJ36" s="326"/>
      <c r="BK36" s="302">
        <f>(BI36/$BS36)</f>
        <v>70.026336024605925</v>
      </c>
      <c r="BL36" s="326"/>
      <c r="BM36" s="302">
        <f>IF($BO36,BI36/$BO36*100,0)</f>
        <v>2.5909112626388469</v>
      </c>
      <c r="BN36" s="326"/>
      <c r="BO36" s="114">
        <f>(U36+AA36+AG36+AM36+AS36+BC36+BI36)</f>
        <v>112478418</v>
      </c>
      <c r="BP36" s="388"/>
      <c r="BQ36" s="326">
        <v>20</v>
      </c>
      <c r="BR36" s="388"/>
      <c r="BS36" s="330">
        <v>41616</v>
      </c>
    </row>
    <row r="37" spans="1:71" ht="8.85" customHeight="1" x14ac:dyDescent="0.25">
      <c r="A37" s="349"/>
      <c r="B37" s="346"/>
      <c r="C37" s="345"/>
      <c r="D37" s="388"/>
      <c r="E37" s="326"/>
      <c r="F37" s="326"/>
      <c r="G37" s="326"/>
      <c r="H37" s="326"/>
      <c r="I37" s="326"/>
      <c r="J37" s="326"/>
      <c r="K37" s="326"/>
      <c r="L37" s="326"/>
      <c r="M37" s="326"/>
      <c r="N37" s="326"/>
      <c r="O37" s="326"/>
      <c r="P37" s="326"/>
      <c r="Q37" s="326"/>
      <c r="R37" s="326"/>
      <c r="S37" s="326"/>
      <c r="T37" s="326"/>
      <c r="U37" s="326"/>
      <c r="V37" s="326"/>
      <c r="W37" s="367"/>
      <c r="X37" s="326"/>
      <c r="Y37" s="367"/>
      <c r="Z37" s="326"/>
      <c r="AA37" s="326"/>
      <c r="AB37" s="326"/>
      <c r="AC37" s="367"/>
      <c r="AD37" s="326"/>
      <c r="AE37" s="367"/>
      <c r="AF37" s="326"/>
      <c r="AG37" s="326"/>
      <c r="AH37" s="326"/>
      <c r="AI37" s="367"/>
      <c r="AJ37" s="326"/>
      <c r="AK37" s="367"/>
      <c r="AL37" s="326"/>
      <c r="AM37" s="326"/>
      <c r="AN37" s="326"/>
      <c r="AO37" s="367"/>
      <c r="AP37" s="326"/>
      <c r="AQ37" s="367"/>
      <c r="AR37" s="326"/>
      <c r="AS37" s="326"/>
      <c r="AT37" s="326"/>
      <c r="AU37" s="367"/>
      <c r="AV37" s="326"/>
      <c r="AW37" s="367"/>
      <c r="AX37" s="326"/>
      <c r="AY37" s="326"/>
      <c r="AZ37" s="326"/>
      <c r="BA37" s="326"/>
      <c r="BB37" s="326"/>
      <c r="BC37" s="326"/>
      <c r="BD37" s="326"/>
      <c r="BE37" s="367"/>
      <c r="BF37" s="326"/>
      <c r="BG37" s="367"/>
      <c r="BH37" s="326"/>
      <c r="BI37" s="326"/>
      <c r="BJ37" s="326"/>
      <c r="BK37" s="367"/>
      <c r="BL37" s="326"/>
      <c r="BM37" s="367"/>
      <c r="BN37" s="326"/>
      <c r="BO37" s="326"/>
      <c r="BP37" s="388"/>
      <c r="BQ37" s="391"/>
      <c r="BR37" s="388"/>
      <c r="BS37" s="325"/>
    </row>
    <row r="38" spans="1:71" ht="8.85" customHeight="1" x14ac:dyDescent="0.25">
      <c r="A38" s="326">
        <v>21</v>
      </c>
      <c r="B38" s="346"/>
      <c r="C38" s="345" t="s">
        <v>109</v>
      </c>
      <c r="D38" s="388"/>
      <c r="E38" s="114">
        <v>23166760</v>
      </c>
      <c r="F38" s="343"/>
      <c r="G38" s="114">
        <v>384464</v>
      </c>
      <c r="H38" s="326"/>
      <c r="I38" s="114">
        <v>2932552</v>
      </c>
      <c r="J38" s="114"/>
      <c r="K38" s="114">
        <v>0</v>
      </c>
      <c r="L38" s="326"/>
      <c r="M38" s="114">
        <v>38615</v>
      </c>
      <c r="N38" s="326"/>
      <c r="O38" s="114">
        <v>0</v>
      </c>
      <c r="P38" s="326"/>
      <c r="Q38" s="114">
        <v>268664</v>
      </c>
      <c r="R38" s="326"/>
      <c r="S38" s="114">
        <v>93596</v>
      </c>
      <c r="T38" s="326"/>
      <c r="U38" s="114">
        <f>SUM(E38:S38)</f>
        <v>26884651</v>
      </c>
      <c r="V38" s="326"/>
      <c r="W38" s="302">
        <f>(U38/$BS38)</f>
        <v>1701.3448297683838</v>
      </c>
      <c r="X38" s="326"/>
      <c r="Y38" s="302">
        <f>IF($BO38,U38/$BO38*100,0)</f>
        <v>71.939546662854099</v>
      </c>
      <c r="Z38" s="326"/>
      <c r="AA38" s="114">
        <v>5542161</v>
      </c>
      <c r="AB38" s="326"/>
      <c r="AC38" s="302">
        <f>(AA38/$BS38)</f>
        <v>350.72528793823568</v>
      </c>
      <c r="AD38" s="326"/>
      <c r="AE38" s="302">
        <f>IF($BO38,AA38/$BO38*100,0)</f>
        <v>14.830043725416042</v>
      </c>
      <c r="AF38" s="326"/>
      <c r="AG38" s="390">
        <v>281011</v>
      </c>
      <c r="AH38" s="326"/>
      <c r="AI38" s="302">
        <f>(AG38/$BS38)</f>
        <v>17.783255284141248</v>
      </c>
      <c r="AJ38" s="326"/>
      <c r="AK38" s="302">
        <f>IF($BO38,AG38/$BO38*100,0)</f>
        <v>0.75194593179860492</v>
      </c>
      <c r="AL38" s="326"/>
      <c r="AM38" s="390">
        <v>262165</v>
      </c>
      <c r="AN38" s="326"/>
      <c r="AO38" s="302">
        <f>(AM38/$BS38)</f>
        <v>16.590621440324011</v>
      </c>
      <c r="AP38" s="326"/>
      <c r="AQ38" s="302">
        <f>IF($BO38,AM38/$BO38*100,0)</f>
        <v>0.70151668514748977</v>
      </c>
      <c r="AR38" s="326"/>
      <c r="AS38" s="390">
        <v>3218408</v>
      </c>
      <c r="AT38" s="326"/>
      <c r="AU38" s="302">
        <f>(AS38/$BS38)</f>
        <v>203.67092773066702</v>
      </c>
      <c r="AV38" s="326"/>
      <c r="AW38" s="302">
        <f>IF($BO38,AS38/$BO38*100,0)</f>
        <v>8.6120073679253988</v>
      </c>
      <c r="AX38" s="326"/>
      <c r="AY38" s="390">
        <v>51543</v>
      </c>
      <c r="AZ38" s="326"/>
      <c r="BA38" s="390">
        <v>3783</v>
      </c>
      <c r="BB38" s="326"/>
      <c r="BC38" s="114">
        <f>(AY38+BA38)</f>
        <v>55326</v>
      </c>
      <c r="BD38" s="326"/>
      <c r="BE38" s="302">
        <f>(BC38/$BS38)</f>
        <v>3.5012023794456399</v>
      </c>
      <c r="BF38" s="326"/>
      <c r="BG38" s="302">
        <f>IF($BO38,BC38/$BO38*100,0)</f>
        <v>0.14804459833490366</v>
      </c>
      <c r="BH38" s="326"/>
      <c r="BI38" s="390">
        <v>1127449</v>
      </c>
      <c r="BJ38" s="326"/>
      <c r="BK38" s="302">
        <f>(BI38/$BS38)</f>
        <v>71.348500189849389</v>
      </c>
      <c r="BL38" s="326"/>
      <c r="BM38" s="302">
        <f>IF($BO38,BI38/$BO38*100,0)</f>
        <v>3.0168950285234573</v>
      </c>
      <c r="BN38" s="326"/>
      <c r="BO38" s="114">
        <f>(U38+AA38+AG38+AM38+AS38+BC38+BI38)</f>
        <v>37371171</v>
      </c>
      <c r="BP38" s="388"/>
      <c r="BQ38" s="326">
        <v>21</v>
      </c>
      <c r="BR38" s="388"/>
      <c r="BS38" s="330">
        <v>15802</v>
      </c>
    </row>
    <row r="39" spans="1:71" ht="8.85" customHeight="1" x14ac:dyDescent="0.25">
      <c r="A39" s="326">
        <v>22</v>
      </c>
      <c r="B39" s="346"/>
      <c r="C39" s="345" t="s">
        <v>110</v>
      </c>
      <c r="D39" s="388"/>
      <c r="E39" s="114">
        <v>6581829</v>
      </c>
      <c r="F39" s="343"/>
      <c r="G39" s="114">
        <v>250794</v>
      </c>
      <c r="H39" s="326"/>
      <c r="I39" s="114">
        <v>1799691</v>
      </c>
      <c r="J39" s="114"/>
      <c r="K39" s="114">
        <v>0</v>
      </c>
      <c r="L39" s="326"/>
      <c r="M39" s="114">
        <v>104764</v>
      </c>
      <c r="N39" s="326"/>
      <c r="O39" s="114">
        <v>0</v>
      </c>
      <c r="P39" s="326"/>
      <c r="Q39" s="114">
        <v>114536</v>
      </c>
      <c r="R39" s="326"/>
      <c r="S39" s="114">
        <v>98663</v>
      </c>
      <c r="T39" s="326"/>
      <c r="U39" s="114">
        <f>SUM(E39:S39)</f>
        <v>8950277</v>
      </c>
      <c r="V39" s="326"/>
      <c r="W39" s="297">
        <f>(U39/$BS39)</f>
        <v>660.8296662728884</v>
      </c>
      <c r="X39" s="326"/>
      <c r="Y39" s="297">
        <f>IF($BO39,U39/$BO39*100,0)</f>
        <v>34.987578230487827</v>
      </c>
      <c r="Z39" s="326"/>
      <c r="AA39" s="114">
        <v>7121375</v>
      </c>
      <c r="AB39" s="326"/>
      <c r="AC39" s="297">
        <f>(AA39/$BS39)</f>
        <v>525.79555522740702</v>
      </c>
      <c r="AD39" s="326"/>
      <c r="AE39" s="297">
        <f>IF($BO39,AA39/$BO39*100,0)</f>
        <v>27.838207121538279</v>
      </c>
      <c r="AF39" s="326"/>
      <c r="AG39" s="114">
        <v>93979</v>
      </c>
      <c r="AH39" s="326"/>
      <c r="AI39" s="297">
        <f>(AG39/$BS39)</f>
        <v>6.9387920850561136</v>
      </c>
      <c r="AJ39" s="326"/>
      <c r="AK39" s="297">
        <f>IF($BO39,AG39/$BO39*100,0)</f>
        <v>0.36737383820891972</v>
      </c>
      <c r="AL39" s="326"/>
      <c r="AM39" s="114">
        <v>140171</v>
      </c>
      <c r="AN39" s="326"/>
      <c r="AO39" s="297">
        <f>(AM39/$BS39)</f>
        <v>10.349305965741287</v>
      </c>
      <c r="AP39" s="326"/>
      <c r="AQ39" s="297">
        <f>IF($BO39,AM39/$BO39*100,0)</f>
        <v>0.54794324557169671</v>
      </c>
      <c r="AR39" s="326"/>
      <c r="AS39" s="114">
        <v>6930308</v>
      </c>
      <c r="AT39" s="326"/>
      <c r="AU39" s="297">
        <f>(AS39/$BS39)</f>
        <v>511.68842291789724</v>
      </c>
      <c r="AV39" s="326"/>
      <c r="AW39" s="297">
        <f>IF($BO39,AS39/$BO39*100,0)</f>
        <v>27.091306035709916</v>
      </c>
      <c r="AX39" s="326"/>
      <c r="AY39" s="114">
        <v>377012</v>
      </c>
      <c r="AZ39" s="326"/>
      <c r="BA39" s="114">
        <v>848422</v>
      </c>
      <c r="BB39" s="326"/>
      <c r="BC39" s="114">
        <f>(AY39+BA39)</f>
        <v>1225434</v>
      </c>
      <c r="BD39" s="326"/>
      <c r="BE39" s="297">
        <f>(BC39/$BS39)</f>
        <v>90.477997637330176</v>
      </c>
      <c r="BF39" s="326"/>
      <c r="BG39" s="297">
        <f>IF($BO39,BC39/$BO39*100,0)</f>
        <v>4.7903509512945375</v>
      </c>
      <c r="BH39" s="326"/>
      <c r="BI39" s="114">
        <v>1119755</v>
      </c>
      <c r="BJ39" s="326"/>
      <c r="BK39" s="297">
        <f>(BI39/$BS39)</f>
        <v>82.675354400472528</v>
      </c>
      <c r="BL39" s="326"/>
      <c r="BM39" s="297">
        <f>IF($BO39,BI39/$BO39*100,0)</f>
        <v>4.3772405771888279</v>
      </c>
      <c r="BN39" s="326"/>
      <c r="BO39" s="114">
        <f>(U39+AA39+AG39+AM39+AS39+BC39+BI39)</f>
        <v>25581299</v>
      </c>
      <c r="BP39" s="388"/>
      <c r="BQ39" s="326">
        <v>22</v>
      </c>
      <c r="BR39" s="388"/>
      <c r="BS39" s="330">
        <v>13544</v>
      </c>
    </row>
    <row r="40" spans="1:71" ht="8.85" customHeight="1" x14ac:dyDescent="0.25">
      <c r="A40" s="326">
        <v>23</v>
      </c>
      <c r="B40" s="346"/>
      <c r="C40" s="345" t="s">
        <v>111</v>
      </c>
      <c r="D40" s="388"/>
      <c r="E40" s="114">
        <v>178404771</v>
      </c>
      <c r="F40" s="343"/>
      <c r="G40" s="114">
        <v>6621725</v>
      </c>
      <c r="H40" s="326"/>
      <c r="I40" s="114">
        <v>43202143</v>
      </c>
      <c r="J40" s="114"/>
      <c r="K40" s="114">
        <v>138376</v>
      </c>
      <c r="L40" s="326"/>
      <c r="M40" s="114">
        <v>20500671</v>
      </c>
      <c r="N40" s="326"/>
      <c r="O40" s="114">
        <v>0</v>
      </c>
      <c r="P40" s="326"/>
      <c r="Q40" s="114">
        <v>566991</v>
      </c>
      <c r="R40" s="326"/>
      <c r="S40" s="114">
        <v>942733</v>
      </c>
      <c r="T40" s="326"/>
      <c r="U40" s="114">
        <f>SUM(E40:S40)</f>
        <v>250377410</v>
      </c>
      <c r="V40" s="326"/>
      <c r="W40" s="297">
        <f>(U40/$BS40)</f>
        <v>1366.5546507439226</v>
      </c>
      <c r="X40" s="326"/>
      <c r="Y40" s="297">
        <f>IF($BO40,U40/$BO40*100,0)</f>
        <v>57.39802742822846</v>
      </c>
      <c r="Z40" s="326"/>
      <c r="AA40" s="114">
        <v>91732974</v>
      </c>
      <c r="AB40" s="326"/>
      <c r="AC40" s="297">
        <f>(AA40/$BS40)</f>
        <v>500.67664749096707</v>
      </c>
      <c r="AD40" s="326"/>
      <c r="AE40" s="297">
        <f>IF($BO40,AA40/$BO40*100,0)</f>
        <v>21.02942017702383</v>
      </c>
      <c r="AF40" s="326"/>
      <c r="AG40" s="114">
        <v>3724212</v>
      </c>
      <c r="AH40" s="326"/>
      <c r="AI40" s="297">
        <f>(AG40/$BS40)</f>
        <v>20.326670960276829</v>
      </c>
      <c r="AJ40" s="326"/>
      <c r="AK40" s="297">
        <f>IF($BO40,AG40/$BO40*100,0)</f>
        <v>0.85376081861593489</v>
      </c>
      <c r="AL40" s="326"/>
      <c r="AM40" s="114">
        <v>1727312</v>
      </c>
      <c r="AN40" s="326"/>
      <c r="AO40" s="297">
        <f>(AM40/$BS40)</f>
        <v>9.4276326561800694</v>
      </c>
      <c r="AP40" s="326"/>
      <c r="AQ40" s="297">
        <f>IF($BO40,AM40/$BO40*100,0)</f>
        <v>0.39597941984106377</v>
      </c>
      <c r="AR40" s="326"/>
      <c r="AS40" s="114">
        <v>56932436</v>
      </c>
      <c r="AT40" s="326"/>
      <c r="AU40" s="297">
        <f>(AS40/$BS40)</f>
        <v>310.73604121865753</v>
      </c>
      <c r="AV40" s="326"/>
      <c r="AW40" s="297">
        <f>IF($BO40,AS40/$BO40*100,0)</f>
        <v>13.051534973078688</v>
      </c>
      <c r="AX40" s="326"/>
      <c r="AY40" s="114">
        <v>1544979</v>
      </c>
      <c r="AZ40" s="326"/>
      <c r="BA40" s="114">
        <v>10792387</v>
      </c>
      <c r="BB40" s="326"/>
      <c r="BC40" s="114">
        <f>(AY40+BA40)</f>
        <v>12337366</v>
      </c>
      <c r="BD40" s="326"/>
      <c r="BE40" s="297">
        <f>(BC40/$BS40)</f>
        <v>67.337084784246088</v>
      </c>
      <c r="BF40" s="326"/>
      <c r="BG40" s="297">
        <f>IF($BO40,BC40/$BO40*100,0)</f>
        <v>2.8282921852258687</v>
      </c>
      <c r="BH40" s="326"/>
      <c r="BI40" s="114">
        <v>19380859</v>
      </c>
      <c r="BJ40" s="326"/>
      <c r="BK40" s="297">
        <f>(BI40/$BS40)</f>
        <v>105.780321802443</v>
      </c>
      <c r="BL40" s="326"/>
      <c r="BM40" s="297">
        <f>IF($BO40,BI40/$BO40*100,0)</f>
        <v>4.4429849979861542</v>
      </c>
      <c r="BN40" s="326"/>
      <c r="BO40" s="114">
        <f>(U40+AA40+AG40+AM40+AS40+BC40+BI40)</f>
        <v>436212569</v>
      </c>
      <c r="BP40" s="388"/>
      <c r="BQ40" s="326">
        <v>23</v>
      </c>
      <c r="BR40" s="388"/>
      <c r="BS40" s="330">
        <v>183218</v>
      </c>
    </row>
    <row r="41" spans="1:71" ht="8.85" customHeight="1" x14ac:dyDescent="0.25">
      <c r="A41" s="326">
        <v>24</v>
      </c>
      <c r="B41" s="346"/>
      <c r="C41" s="345" t="s">
        <v>112</v>
      </c>
      <c r="D41" s="388"/>
      <c r="E41" s="114">
        <v>213246766</v>
      </c>
      <c r="F41" s="343"/>
      <c r="G41" s="114">
        <v>9820486</v>
      </c>
      <c r="H41" s="326"/>
      <c r="I41" s="114">
        <v>44485116</v>
      </c>
      <c r="J41" s="114"/>
      <c r="K41" s="114">
        <v>14368</v>
      </c>
      <c r="L41" s="326"/>
      <c r="M41" s="114">
        <v>5818027</v>
      </c>
      <c r="N41" s="326"/>
      <c r="O41" s="114">
        <v>0</v>
      </c>
      <c r="P41" s="326"/>
      <c r="Q41" s="114">
        <v>444811</v>
      </c>
      <c r="R41" s="326"/>
      <c r="S41" s="114">
        <v>349351</v>
      </c>
      <c r="T41" s="326"/>
      <c r="U41" s="114">
        <f>SUM(E41:S41)</f>
        <v>274178925</v>
      </c>
      <c r="V41" s="326"/>
      <c r="W41" s="297">
        <f>(U41/$BS41)</f>
        <v>1109.645286882758</v>
      </c>
      <c r="X41" s="326"/>
      <c r="Y41" s="297">
        <f>IF($BO41,U41/$BO41*100,0)</f>
        <v>53.019007688509475</v>
      </c>
      <c r="Z41" s="326"/>
      <c r="AA41" s="114">
        <v>148872243</v>
      </c>
      <c r="AB41" s="326"/>
      <c r="AC41" s="297">
        <f>(AA41/$BS41)</f>
        <v>602.50941166471728</v>
      </c>
      <c r="AD41" s="326"/>
      <c r="AE41" s="297">
        <f>IF($BO41,AA41/$BO41*100,0)</f>
        <v>28.787984328929188</v>
      </c>
      <c r="AF41" s="326"/>
      <c r="AG41" s="114">
        <v>3575984</v>
      </c>
      <c r="AH41" s="326"/>
      <c r="AI41" s="297">
        <f>(AG41/$BS41)</f>
        <v>14.472570390186453</v>
      </c>
      <c r="AJ41" s="326"/>
      <c r="AK41" s="297">
        <f>IF($BO41,AG41/$BO41*100,0)</f>
        <v>0.69150144632738231</v>
      </c>
      <c r="AL41" s="326"/>
      <c r="AM41" s="114">
        <v>920877</v>
      </c>
      <c r="AN41" s="326"/>
      <c r="AO41" s="297">
        <f>(AM41/$BS41)</f>
        <v>3.7269342377381247</v>
      </c>
      <c r="AP41" s="326"/>
      <c r="AQ41" s="297">
        <f>IF($BO41,AM41/$BO41*100,0)</f>
        <v>0.1780734414330771</v>
      </c>
      <c r="AR41" s="326"/>
      <c r="AS41" s="114">
        <v>67626757</v>
      </c>
      <c r="AT41" s="326"/>
      <c r="AU41" s="297">
        <f>(AS41/$BS41)</f>
        <v>273.69613536932337</v>
      </c>
      <c r="AV41" s="326"/>
      <c r="AW41" s="297">
        <f>IF($BO41,AS41/$BO41*100,0)</f>
        <v>13.077239796355473</v>
      </c>
      <c r="AX41" s="326"/>
      <c r="AY41" s="114">
        <v>179421</v>
      </c>
      <c r="AZ41" s="326"/>
      <c r="BA41" s="114">
        <v>7715040</v>
      </c>
      <c r="BB41" s="326"/>
      <c r="BC41" s="114">
        <f>(AY41+BA41)</f>
        <v>7894461</v>
      </c>
      <c r="BD41" s="326"/>
      <c r="BE41" s="297">
        <f>(BC41/$BS41)</f>
        <v>31.950126878386964</v>
      </c>
      <c r="BF41" s="326"/>
      <c r="BG41" s="297">
        <f>IF($BO41,BC41/$BO41*100,0)</f>
        <v>1.5265815505536693</v>
      </c>
      <c r="BH41" s="326"/>
      <c r="BI41" s="114">
        <v>14064017</v>
      </c>
      <c r="BJ41" s="326"/>
      <c r="BK41" s="297">
        <f>(BI41/$BS41)</f>
        <v>56.919291585554888</v>
      </c>
      <c r="BL41" s="326"/>
      <c r="BM41" s="297">
        <f>IF($BO41,BI41/$BO41*100,0)</f>
        <v>2.7196117478917388</v>
      </c>
      <c r="BN41" s="326"/>
      <c r="BO41" s="114">
        <f>(U41+AA41+AG41+AM41+AS41+BC41+BI41)</f>
        <v>517133264</v>
      </c>
      <c r="BP41" s="388"/>
      <c r="BQ41" s="326">
        <v>24</v>
      </c>
      <c r="BR41" s="388"/>
      <c r="BS41" s="330">
        <v>247087</v>
      </c>
    </row>
    <row r="42" spans="1:71" ht="8.85" customHeight="1" x14ac:dyDescent="0.25">
      <c r="A42" s="326">
        <v>25</v>
      </c>
      <c r="B42" s="346"/>
      <c r="C42" s="345" t="s">
        <v>113</v>
      </c>
      <c r="D42" s="388"/>
      <c r="E42" s="114">
        <v>2111184</v>
      </c>
      <c r="F42" s="343"/>
      <c r="G42" s="114">
        <v>274501</v>
      </c>
      <c r="H42" s="326"/>
      <c r="I42" s="114">
        <v>351035</v>
      </c>
      <c r="J42" s="114"/>
      <c r="K42" s="114">
        <v>0</v>
      </c>
      <c r="L42" s="326"/>
      <c r="M42" s="114">
        <v>124786</v>
      </c>
      <c r="N42" s="326"/>
      <c r="O42" s="114">
        <v>0</v>
      </c>
      <c r="P42" s="326"/>
      <c r="Q42" s="114">
        <v>48094</v>
      </c>
      <c r="R42" s="326"/>
      <c r="S42" s="114">
        <v>28848</v>
      </c>
      <c r="T42" s="326"/>
      <c r="U42" s="114">
        <f>SUM(E42:S42)</f>
        <v>2938448</v>
      </c>
      <c r="V42" s="326"/>
      <c r="W42" s="302">
        <f>(U42/$BS42)</f>
        <v>761.84806844697948</v>
      </c>
      <c r="X42" s="326"/>
      <c r="Y42" s="302">
        <f>IF($BO42,U42/$BO42*100,0)</f>
        <v>32.968587454189851</v>
      </c>
      <c r="Z42" s="326"/>
      <c r="AA42" s="114">
        <v>4361127</v>
      </c>
      <c r="AB42" s="326"/>
      <c r="AC42" s="302">
        <f>(AA42/$BS42)</f>
        <v>1130.7044334975369</v>
      </c>
      <c r="AD42" s="326"/>
      <c r="AE42" s="302">
        <f>IF($BO42,AA42/$BO42*100,0)</f>
        <v>48.93065893911637</v>
      </c>
      <c r="AF42" s="326"/>
      <c r="AG42" s="114">
        <v>2608</v>
      </c>
      <c r="AH42" s="326"/>
      <c r="AI42" s="302">
        <f>(AG42/$BS42)</f>
        <v>0.67617319159968892</v>
      </c>
      <c r="AJ42" s="326"/>
      <c r="AK42" s="302">
        <f>IF($BO42,AG42/$BO42*100,0)</f>
        <v>2.9261050758947284E-2</v>
      </c>
      <c r="AL42" s="326"/>
      <c r="AM42" s="114">
        <v>26178</v>
      </c>
      <c r="AN42" s="326"/>
      <c r="AO42" s="302">
        <f>(AM42/$BS42)</f>
        <v>6.7871402644542389</v>
      </c>
      <c r="AP42" s="326"/>
      <c r="AQ42" s="302">
        <f>IF($BO42,AM42/$BO42*100,0)</f>
        <v>0.29371004093854375</v>
      </c>
      <c r="AR42" s="326"/>
      <c r="AS42" s="114">
        <v>894397</v>
      </c>
      <c r="AT42" s="326"/>
      <c r="AU42" s="302">
        <f>(AS42/$BS42)</f>
        <v>231.88929219600726</v>
      </c>
      <c r="AV42" s="326"/>
      <c r="AW42" s="302">
        <f>IF($BO42,AS42/$BO42*100,0)</f>
        <v>10.034891110295312</v>
      </c>
      <c r="AX42" s="326"/>
      <c r="AY42" s="114">
        <v>21418</v>
      </c>
      <c r="AZ42" s="326"/>
      <c r="BA42" s="114">
        <v>365533</v>
      </c>
      <c r="BB42" s="326"/>
      <c r="BC42" s="114">
        <f>(AY42+BA42)</f>
        <v>386951</v>
      </c>
      <c r="BD42" s="326"/>
      <c r="BE42" s="302">
        <f>(BC42/$BS42)</f>
        <v>100.32434534612393</v>
      </c>
      <c r="BF42" s="326"/>
      <c r="BG42" s="302">
        <f>IF($BO42,BC42/$BO42*100,0)</f>
        <v>4.3414849893502341</v>
      </c>
      <c r="BH42" s="326"/>
      <c r="BI42" s="114">
        <v>303163</v>
      </c>
      <c r="BJ42" s="326"/>
      <c r="BK42" s="302">
        <f>(BI42/$BS42)</f>
        <v>78.600725952813065</v>
      </c>
      <c r="BL42" s="326"/>
      <c r="BM42" s="302">
        <f>IF($BO42,BI42/$BO42*100,0)</f>
        <v>3.401406415350742</v>
      </c>
      <c r="BN42" s="326"/>
      <c r="BO42" s="114">
        <f>(U42+AA42+AG42+AM42+AS42+BC42+BI42)</f>
        <v>8912872</v>
      </c>
      <c r="BP42" s="388"/>
      <c r="BQ42" s="326">
        <v>25</v>
      </c>
      <c r="BR42" s="388"/>
      <c r="BS42" s="330">
        <v>3857</v>
      </c>
    </row>
    <row r="43" spans="1:71" ht="8.85" customHeight="1" x14ac:dyDescent="0.25">
      <c r="A43" s="349"/>
      <c r="B43" s="346"/>
      <c r="C43" s="345"/>
      <c r="D43" s="388"/>
      <c r="E43" s="326"/>
      <c r="F43" s="326"/>
      <c r="G43" s="326"/>
      <c r="H43" s="326"/>
      <c r="I43" s="326"/>
      <c r="J43" s="326"/>
      <c r="K43" s="326"/>
      <c r="L43" s="326"/>
      <c r="M43" s="326"/>
      <c r="N43" s="326"/>
      <c r="O43" s="326"/>
      <c r="P43" s="326"/>
      <c r="Q43" s="326"/>
      <c r="R43" s="326"/>
      <c r="S43" s="326"/>
      <c r="T43" s="326"/>
      <c r="U43" s="326"/>
      <c r="V43" s="326"/>
      <c r="W43" s="367"/>
      <c r="X43" s="326"/>
      <c r="Y43" s="367"/>
      <c r="Z43" s="326"/>
      <c r="AA43" s="326"/>
      <c r="AB43" s="326"/>
      <c r="AC43" s="367"/>
      <c r="AD43" s="326"/>
      <c r="AE43" s="367"/>
      <c r="AF43" s="326"/>
      <c r="AG43" s="326"/>
      <c r="AH43" s="326"/>
      <c r="AI43" s="367"/>
      <c r="AJ43" s="326"/>
      <c r="AK43" s="367"/>
      <c r="AL43" s="326"/>
      <c r="AM43" s="326"/>
      <c r="AN43" s="326"/>
      <c r="AO43" s="367"/>
      <c r="AP43" s="326"/>
      <c r="AQ43" s="367"/>
      <c r="AR43" s="326"/>
      <c r="AS43" s="326"/>
      <c r="AT43" s="326"/>
      <c r="AU43" s="367"/>
      <c r="AV43" s="326"/>
      <c r="AW43" s="367"/>
      <c r="AX43" s="326"/>
      <c r="AY43" s="326"/>
      <c r="AZ43" s="326"/>
      <c r="BA43" s="326"/>
      <c r="BB43" s="326"/>
      <c r="BC43" s="326"/>
      <c r="BD43" s="326"/>
      <c r="BE43" s="367"/>
      <c r="BF43" s="326"/>
      <c r="BG43" s="367"/>
      <c r="BH43" s="326"/>
      <c r="BI43" s="326"/>
      <c r="BJ43" s="326"/>
      <c r="BK43" s="367"/>
      <c r="BL43" s="326"/>
      <c r="BM43" s="367"/>
      <c r="BN43" s="326"/>
      <c r="BO43" s="326"/>
      <c r="BP43" s="388"/>
      <c r="BQ43" s="391"/>
      <c r="BR43" s="388"/>
      <c r="BS43" s="325"/>
    </row>
    <row r="44" spans="1:71" ht="8.85" customHeight="1" x14ac:dyDescent="0.25">
      <c r="A44" s="326">
        <v>26</v>
      </c>
      <c r="B44" s="346"/>
      <c r="C44" s="345" t="s">
        <v>114</v>
      </c>
      <c r="D44" s="388"/>
      <c r="E44" s="114">
        <v>24043844</v>
      </c>
      <c r="F44" s="343"/>
      <c r="G44" s="114">
        <v>1706074</v>
      </c>
      <c r="H44" s="326"/>
      <c r="I44" s="114">
        <v>5611399</v>
      </c>
      <c r="J44" s="114"/>
      <c r="K44" s="114">
        <v>17101</v>
      </c>
      <c r="L44" s="326"/>
      <c r="M44" s="114">
        <v>1298334</v>
      </c>
      <c r="N44" s="326"/>
      <c r="O44" s="114">
        <v>0</v>
      </c>
      <c r="P44" s="326"/>
      <c r="Q44" s="114">
        <v>551631</v>
      </c>
      <c r="R44" s="326"/>
      <c r="S44" s="114">
        <v>708591</v>
      </c>
      <c r="T44" s="326"/>
      <c r="U44" s="114">
        <f>SUM(E44:S44)</f>
        <v>33936974</v>
      </c>
      <c r="V44" s="326"/>
      <c r="W44" s="302">
        <f>(U44/$BS44)</f>
        <v>1059.9342244987195</v>
      </c>
      <c r="X44" s="326"/>
      <c r="Y44" s="302">
        <f>IF($BO44,U44/$BO44*100,0)</f>
        <v>57.797513340852113</v>
      </c>
      <c r="Z44" s="326"/>
      <c r="AA44" s="114">
        <v>13486416</v>
      </c>
      <c r="AB44" s="326"/>
      <c r="AC44" s="302">
        <f>(AA44/$BS44)</f>
        <v>421.21356736835531</v>
      </c>
      <c r="AD44" s="326"/>
      <c r="AE44" s="302">
        <f>IF($BO44,AA44/$BO44*100,0)</f>
        <v>22.968497682801104</v>
      </c>
      <c r="AF44" s="326"/>
      <c r="AG44" s="390">
        <v>545099</v>
      </c>
      <c r="AH44" s="326"/>
      <c r="AI44" s="302">
        <f>(AG44/$BS44)</f>
        <v>17.024767318383411</v>
      </c>
      <c r="AJ44" s="326"/>
      <c r="AK44" s="302">
        <f>IF($BO44,AG44/$BO44*100,0)</f>
        <v>0.92834931967078571</v>
      </c>
      <c r="AL44" s="326"/>
      <c r="AM44" s="390">
        <v>765982</v>
      </c>
      <c r="AN44" s="326"/>
      <c r="AO44" s="302">
        <f>(AM44/$BS44)</f>
        <v>23.923480542195016</v>
      </c>
      <c r="AP44" s="326"/>
      <c r="AQ44" s="302">
        <f>IF($BO44,AM44/$BO44*100,0)</f>
        <v>1.304531596242275</v>
      </c>
      <c r="AR44" s="326"/>
      <c r="AS44" s="390">
        <v>8295716</v>
      </c>
      <c r="AT44" s="326"/>
      <c r="AU44" s="302">
        <f>(AS44/$BS44)</f>
        <v>259.09538384658629</v>
      </c>
      <c r="AV44" s="326"/>
      <c r="AW44" s="302">
        <f>IF($BO44,AS44/$BO44*100,0)</f>
        <v>14.128300189107026</v>
      </c>
      <c r="AX44" s="326"/>
      <c r="AY44" s="390">
        <v>53642</v>
      </c>
      <c r="AZ44" s="326"/>
      <c r="BA44" s="390">
        <v>173280</v>
      </c>
      <c r="BB44" s="326"/>
      <c r="BC44" s="114">
        <f>(AY44+BA44)</f>
        <v>226922</v>
      </c>
      <c r="BD44" s="326"/>
      <c r="BE44" s="302">
        <f>(BC44/$BS44)</f>
        <v>7.0873258791929539</v>
      </c>
      <c r="BF44" s="326"/>
      <c r="BG44" s="302">
        <f>IF($BO44,BC44/$BO44*100,0)</f>
        <v>0.38646720012022412</v>
      </c>
      <c r="BH44" s="326"/>
      <c r="BI44" s="390">
        <v>1459905</v>
      </c>
      <c r="BJ44" s="326"/>
      <c r="BK44" s="302">
        <f>(BI44/$BS44)</f>
        <v>45.596383284402521</v>
      </c>
      <c r="BL44" s="326"/>
      <c r="BM44" s="302">
        <f>IF($BO44,BI44/$BO44*100,0)</f>
        <v>2.4863406712064751</v>
      </c>
      <c r="BN44" s="326"/>
      <c r="BO44" s="114">
        <f>(U44+AA44+AG44+AM44+AS44+BC44+BI44)</f>
        <v>58717014</v>
      </c>
      <c r="BP44" s="388"/>
      <c r="BQ44" s="326">
        <v>26</v>
      </c>
      <c r="BR44" s="388"/>
      <c r="BS44" s="330">
        <v>32018</v>
      </c>
    </row>
    <row r="45" spans="1:71" ht="8.85" customHeight="1" x14ac:dyDescent="0.25">
      <c r="A45" s="326">
        <v>27</v>
      </c>
      <c r="B45" s="346"/>
      <c r="C45" s="345" t="s">
        <v>115</v>
      </c>
      <c r="D45" s="388"/>
      <c r="E45" s="114">
        <v>16247330</v>
      </c>
      <c r="F45" s="343"/>
      <c r="G45" s="114">
        <v>222993</v>
      </c>
      <c r="H45" s="326"/>
      <c r="I45" s="114">
        <v>2531679</v>
      </c>
      <c r="J45" s="114"/>
      <c r="K45" s="114">
        <v>0</v>
      </c>
      <c r="L45" s="326"/>
      <c r="M45" s="114">
        <v>0</v>
      </c>
      <c r="N45" s="326"/>
      <c r="O45" s="114">
        <v>0</v>
      </c>
      <c r="P45" s="326"/>
      <c r="Q45" s="114">
        <v>81053</v>
      </c>
      <c r="R45" s="326"/>
      <c r="S45" s="114">
        <v>61965</v>
      </c>
      <c r="T45" s="326"/>
      <c r="U45" s="114">
        <f>SUM(E45:S45)</f>
        <v>19145020</v>
      </c>
      <c r="V45" s="326"/>
      <c r="W45" s="302">
        <f>(U45/$BS45)</f>
        <v>1558.1525189224383</v>
      </c>
      <c r="X45" s="326"/>
      <c r="Y45" s="302">
        <f>IF($BO45,U45/$BO45*100,0)</f>
        <v>74.868194768789309</v>
      </c>
      <c r="Z45" s="326"/>
      <c r="AA45" s="114">
        <v>2567470</v>
      </c>
      <c r="AB45" s="326"/>
      <c r="AC45" s="302">
        <f>(AA45/$BS45)</f>
        <v>208.95824855538373</v>
      </c>
      <c r="AD45" s="326"/>
      <c r="AE45" s="302">
        <f>IF($BO45,AA45/$BO45*100,0)</f>
        <v>10.040305208509757</v>
      </c>
      <c r="AF45" s="326"/>
      <c r="AG45" s="114">
        <v>157800</v>
      </c>
      <c r="AH45" s="326"/>
      <c r="AI45" s="302">
        <f>(AG45/$BS45)</f>
        <v>12.842842028159843</v>
      </c>
      <c r="AJ45" s="326"/>
      <c r="AK45" s="302">
        <f>IF($BO45,AG45/$BO45*100,0)</f>
        <v>0.61709003879415913</v>
      </c>
      <c r="AL45" s="326"/>
      <c r="AM45" s="114">
        <v>34665</v>
      </c>
      <c r="AN45" s="326"/>
      <c r="AO45" s="302">
        <f>(AM45/$BS45)</f>
        <v>2.8212745177830225</v>
      </c>
      <c r="AP45" s="326"/>
      <c r="AQ45" s="302">
        <f>IF($BO45,AM45/$BO45*100,0)</f>
        <v>0.13556036878833666</v>
      </c>
      <c r="AR45" s="326"/>
      <c r="AS45" s="114">
        <v>2863092</v>
      </c>
      <c r="AT45" s="326"/>
      <c r="AU45" s="302">
        <f>(AS45/$BS45)</f>
        <v>233.01798648978595</v>
      </c>
      <c r="AV45" s="326"/>
      <c r="AW45" s="302">
        <f>IF($BO45,AS45/$BO45*100,0)</f>
        <v>11.196359653683439</v>
      </c>
      <c r="AX45" s="326"/>
      <c r="AY45" s="114">
        <v>54034</v>
      </c>
      <c r="AZ45" s="326"/>
      <c r="BA45" s="114">
        <v>312358</v>
      </c>
      <c r="BB45" s="326"/>
      <c r="BC45" s="114">
        <f>(AY45+BA45)</f>
        <v>366392</v>
      </c>
      <c r="BD45" s="326"/>
      <c r="BE45" s="302">
        <f>(BC45/$BS45)</f>
        <v>29.819484007487588</v>
      </c>
      <c r="BF45" s="326"/>
      <c r="BG45" s="302">
        <f>IF($BO45,BC45/$BO45*100,0)</f>
        <v>1.4328064226480961</v>
      </c>
      <c r="BH45" s="326"/>
      <c r="BI45" s="114">
        <v>437194</v>
      </c>
      <c r="BJ45" s="326"/>
      <c r="BK45" s="302">
        <f>(BI45/$BS45)</f>
        <v>35.581834459184506</v>
      </c>
      <c r="BL45" s="326"/>
      <c r="BM45" s="302">
        <f>IF($BO45,BI45/$BO45*100,0)</f>
        <v>1.7096835387869052</v>
      </c>
      <c r="BN45" s="326"/>
      <c r="BO45" s="114">
        <f>(U45+AA45+AG45+AM45+AS45+BC45+BI45)</f>
        <v>25571633</v>
      </c>
      <c r="BP45" s="388"/>
      <c r="BQ45" s="326">
        <v>27</v>
      </c>
      <c r="BR45" s="388"/>
      <c r="BS45" s="330">
        <v>12287</v>
      </c>
    </row>
    <row r="46" spans="1:71" ht="8.85" customHeight="1" x14ac:dyDescent="0.25">
      <c r="A46" s="326">
        <v>28</v>
      </c>
      <c r="B46" s="346"/>
      <c r="C46" s="345" t="s">
        <v>116</v>
      </c>
      <c r="D46" s="388"/>
      <c r="E46" s="114">
        <v>92294174</v>
      </c>
      <c r="F46" s="343"/>
      <c r="G46" s="114">
        <v>4849316</v>
      </c>
      <c r="H46" s="326"/>
      <c r="I46" s="114">
        <v>18932805</v>
      </c>
      <c r="J46" s="114"/>
      <c r="K46" s="114">
        <v>0</v>
      </c>
      <c r="L46" s="326"/>
      <c r="M46" s="114">
        <v>910589</v>
      </c>
      <c r="N46" s="326"/>
      <c r="O46" s="114">
        <v>0</v>
      </c>
      <c r="P46" s="326"/>
      <c r="Q46" s="114">
        <v>1421787</v>
      </c>
      <c r="R46" s="326"/>
      <c r="S46" s="114">
        <v>604437</v>
      </c>
      <c r="T46" s="326"/>
      <c r="U46" s="114">
        <f>SUM(E46:S46)</f>
        <v>119013108</v>
      </c>
      <c r="V46" s="326"/>
      <c r="W46" s="302">
        <f>(U46/$BS46)</f>
        <v>1237.4126160596388</v>
      </c>
      <c r="X46" s="326"/>
      <c r="Y46" s="302">
        <f>IF($BO46,U46/$BO46*100,0)</f>
        <v>61.028617484645864</v>
      </c>
      <c r="Z46" s="326"/>
      <c r="AA46" s="114">
        <v>38455319</v>
      </c>
      <c r="AB46" s="326"/>
      <c r="AC46" s="302">
        <f>(AA46/$BS46)</f>
        <v>399.83072188315538</v>
      </c>
      <c r="AD46" s="326"/>
      <c r="AE46" s="302">
        <f>IF($BO46,AA46/$BO46*100,0)</f>
        <v>19.719466140662711</v>
      </c>
      <c r="AF46" s="326"/>
      <c r="AG46" s="114">
        <v>1101703</v>
      </c>
      <c r="AH46" s="326"/>
      <c r="AI46" s="302">
        <f>(AG46/$BS46)</f>
        <v>11.454714646648437</v>
      </c>
      <c r="AJ46" s="326"/>
      <c r="AK46" s="302">
        <f>IF($BO46,AG46/$BO46*100,0)</f>
        <v>0.56494122453038365</v>
      </c>
      <c r="AL46" s="326"/>
      <c r="AM46" s="114">
        <v>393231</v>
      </c>
      <c r="AN46" s="326"/>
      <c r="AO46" s="302">
        <f>(AM46/$BS46)</f>
        <v>4.0885328398091056</v>
      </c>
      <c r="AP46" s="326"/>
      <c r="AQ46" s="302">
        <f>IF($BO46,AM46/$BO46*100,0)</f>
        <v>0.20164454727209358</v>
      </c>
      <c r="AR46" s="326"/>
      <c r="AS46" s="114">
        <v>26655428</v>
      </c>
      <c r="AT46" s="326"/>
      <c r="AU46" s="302">
        <f>(AS46/$BS46)</f>
        <v>277.14395034259036</v>
      </c>
      <c r="AV46" s="326"/>
      <c r="AW46" s="302">
        <f>IF($BO46,AS46/$BO46*100,0)</f>
        <v>13.668611354150325</v>
      </c>
      <c r="AX46" s="326"/>
      <c r="AY46" s="114">
        <v>536760</v>
      </c>
      <c r="AZ46" s="326"/>
      <c r="BA46" s="114">
        <v>1768705</v>
      </c>
      <c r="BB46" s="326"/>
      <c r="BC46" s="114">
        <f>(AY46+BA46)</f>
        <v>2305465</v>
      </c>
      <c r="BD46" s="326"/>
      <c r="BE46" s="302">
        <f>(BC46/$BS46)</f>
        <v>23.970565300117489</v>
      </c>
      <c r="BF46" s="326"/>
      <c r="BG46" s="302">
        <f>IF($BO46,BC46/$BO46*100,0)</f>
        <v>1.1822171857677988</v>
      </c>
      <c r="BH46" s="326"/>
      <c r="BI46" s="114">
        <v>7087714</v>
      </c>
      <c r="BJ46" s="326"/>
      <c r="BK46" s="302">
        <f>(BI46/$BS46)</f>
        <v>73.692947524927476</v>
      </c>
      <c r="BL46" s="326"/>
      <c r="BM46" s="302">
        <f>IF($BO46,BI46/$BO46*100,0)</f>
        <v>3.6345020629708222</v>
      </c>
      <c r="BN46" s="326"/>
      <c r="BO46" s="114">
        <f>(U46+AA46+AG46+AM46+AS46+BC46+BI46)</f>
        <v>195011968</v>
      </c>
      <c r="BP46" s="388"/>
      <c r="BQ46" s="326">
        <v>28</v>
      </c>
      <c r="BR46" s="388"/>
      <c r="BS46" s="330">
        <v>96179</v>
      </c>
    </row>
    <row r="47" spans="1:71" ht="8.85" customHeight="1" x14ac:dyDescent="0.25">
      <c r="A47" s="326">
        <v>29</v>
      </c>
      <c r="B47" s="346"/>
      <c r="C47" s="345" t="s">
        <v>117</v>
      </c>
      <c r="D47" s="388"/>
      <c r="E47" s="114">
        <v>6220118</v>
      </c>
      <c r="F47" s="343"/>
      <c r="G47" s="114">
        <v>180886</v>
      </c>
      <c r="H47" s="326"/>
      <c r="I47" s="114">
        <v>794230</v>
      </c>
      <c r="J47" s="114"/>
      <c r="K47" s="114">
        <v>2750</v>
      </c>
      <c r="L47" s="326"/>
      <c r="M47" s="114">
        <v>241479</v>
      </c>
      <c r="N47" s="326"/>
      <c r="O47" s="114">
        <v>209803</v>
      </c>
      <c r="P47" s="326"/>
      <c r="Q47" s="114">
        <v>62899</v>
      </c>
      <c r="R47" s="326"/>
      <c r="S47" s="114">
        <v>62899</v>
      </c>
      <c r="T47" s="326"/>
      <c r="U47" s="114">
        <f>SUM(E47:S47)</f>
        <v>7775064</v>
      </c>
      <c r="V47" s="326"/>
      <c r="W47" s="302">
        <f>(U47/$BS47)</f>
        <v>451.30392384490364</v>
      </c>
      <c r="X47" s="326"/>
      <c r="Y47" s="302">
        <f>IF($BO47,U47/$BO47*100,0)</f>
        <v>34.288234804604755</v>
      </c>
      <c r="Z47" s="326"/>
      <c r="AA47" s="114">
        <v>3729803</v>
      </c>
      <c r="AB47" s="326"/>
      <c r="AC47" s="302">
        <f>(AA47/$BS47)</f>
        <v>216.49657534246575</v>
      </c>
      <c r="AD47" s="326"/>
      <c r="AE47" s="302">
        <f>IF($BO47,AA47/$BO47*100,0)</f>
        <v>16.448528402971245</v>
      </c>
      <c r="AF47" s="326"/>
      <c r="AG47" s="114">
        <v>58531</v>
      </c>
      <c r="AH47" s="326"/>
      <c r="AI47" s="302">
        <f>(AG47/$BS47)</f>
        <v>3.3974344091014625</v>
      </c>
      <c r="AJ47" s="326"/>
      <c r="AK47" s="302">
        <f>IF($BO47,AG47/$BO47*100,0)</f>
        <v>0.2581232349146349</v>
      </c>
      <c r="AL47" s="326"/>
      <c r="AM47" s="114">
        <v>344637</v>
      </c>
      <c r="AN47" s="326"/>
      <c r="AO47" s="302">
        <f>(AM47/$BS47)</f>
        <v>20.004469468307406</v>
      </c>
      <c r="AP47" s="326"/>
      <c r="AQ47" s="302">
        <f>IF($BO47,AM47/$BO47*100,0)</f>
        <v>1.5198581488659859</v>
      </c>
      <c r="AR47" s="326"/>
      <c r="AS47" s="114">
        <v>8297632</v>
      </c>
      <c r="AT47" s="326"/>
      <c r="AU47" s="302">
        <f>(AS47/$BS47)</f>
        <v>481.63640585094032</v>
      </c>
      <c r="AV47" s="326"/>
      <c r="AW47" s="302">
        <f>IF($BO47,AS47/$BO47*100,0)</f>
        <v>36.592773299126819</v>
      </c>
      <c r="AX47" s="326"/>
      <c r="AY47" s="114">
        <v>18592</v>
      </c>
      <c r="AZ47" s="326"/>
      <c r="BA47" s="114">
        <v>169895</v>
      </c>
      <c r="BB47" s="326"/>
      <c r="BC47" s="114">
        <f>(AY47+BA47)</f>
        <v>188487</v>
      </c>
      <c r="BD47" s="326"/>
      <c r="BE47" s="302">
        <f>(BC47/$BS47)</f>
        <v>10.940736011144649</v>
      </c>
      <c r="BF47" s="326"/>
      <c r="BG47" s="302">
        <f>IF($BO47,BC47/$BO47*100,0)</f>
        <v>0.83123258067271688</v>
      </c>
      <c r="BH47" s="326"/>
      <c r="BI47" s="114">
        <v>2281449</v>
      </c>
      <c r="BJ47" s="326"/>
      <c r="BK47" s="302">
        <f>(BI47/$BS47)</f>
        <v>132.42680520083584</v>
      </c>
      <c r="BL47" s="326"/>
      <c r="BM47" s="302">
        <f>IF($BO47,BI47/$BO47*100,0)</f>
        <v>10.061249528843842</v>
      </c>
      <c r="BN47" s="326"/>
      <c r="BO47" s="114">
        <f>(U47+AA47+AG47+AM47+AS47+BC47+BI47)</f>
        <v>22675603</v>
      </c>
      <c r="BP47" s="388"/>
      <c r="BQ47" s="326">
        <v>29</v>
      </c>
      <c r="BR47" s="388"/>
      <c r="BS47" s="330">
        <v>17228</v>
      </c>
    </row>
    <row r="48" spans="1:71" ht="8.85" customHeight="1" x14ac:dyDescent="0.25">
      <c r="A48" s="326">
        <v>30</v>
      </c>
      <c r="B48" s="346"/>
      <c r="C48" s="345" t="s">
        <v>118</v>
      </c>
      <c r="D48" s="388"/>
      <c r="E48" s="114">
        <v>243232685</v>
      </c>
      <c r="F48" s="343"/>
      <c r="G48" s="114">
        <v>9359521</v>
      </c>
      <c r="H48" s="326"/>
      <c r="I48" s="114">
        <v>41372625</v>
      </c>
      <c r="J48" s="114"/>
      <c r="K48" s="114">
        <v>0</v>
      </c>
      <c r="L48" s="326"/>
      <c r="M48" s="114">
        <v>13828602</v>
      </c>
      <c r="N48" s="326"/>
      <c r="O48" s="114">
        <v>0</v>
      </c>
      <c r="P48" s="326"/>
      <c r="Q48" s="114">
        <v>3587731</v>
      </c>
      <c r="R48" s="326"/>
      <c r="S48" s="114">
        <v>1436018</v>
      </c>
      <c r="T48" s="326"/>
      <c r="U48" s="114">
        <f>SUM(E48:S48)</f>
        <v>312817182</v>
      </c>
      <c r="V48" s="326"/>
      <c r="W48" s="302">
        <f>(U48/$BS48)</f>
        <v>1411.1268185078425</v>
      </c>
      <c r="X48" s="326"/>
      <c r="Y48" s="302">
        <f>IF($BO48,U48/$BO48*100,0)</f>
        <v>53.404935653088316</v>
      </c>
      <c r="Z48" s="326"/>
      <c r="AA48" s="114">
        <v>144324570</v>
      </c>
      <c r="AB48" s="326"/>
      <c r="AC48" s="302">
        <f>(AA48/$BS48)</f>
        <v>651.0520617649845</v>
      </c>
      <c r="AD48" s="326"/>
      <c r="AE48" s="302">
        <f>IF($BO48,AA48/$BO48*100,0)</f>
        <v>24.639453385299149</v>
      </c>
      <c r="AF48" s="326"/>
      <c r="AG48" s="390">
        <v>1436624</v>
      </c>
      <c r="AH48" s="326"/>
      <c r="AI48" s="302">
        <f>(AG48/$BS48)</f>
        <v>6.480649948799841</v>
      </c>
      <c r="AJ48" s="326"/>
      <c r="AK48" s="302">
        <f>IF($BO48,AG48/$BO48*100,0)</f>
        <v>0.24526406058373848</v>
      </c>
      <c r="AL48" s="326"/>
      <c r="AM48" s="390">
        <v>6586811</v>
      </c>
      <c r="AN48" s="326"/>
      <c r="AO48" s="302">
        <f>(AM48/$BS48)</f>
        <v>29.713283621813524</v>
      </c>
      <c r="AP48" s="326"/>
      <c r="AQ48" s="302">
        <f>IF($BO48,AM48/$BO48*100,0)</f>
        <v>1.1245169314710286</v>
      </c>
      <c r="AR48" s="326"/>
      <c r="AS48" s="390">
        <v>77433643</v>
      </c>
      <c r="AT48" s="326"/>
      <c r="AU48" s="302">
        <f>(AS48/$BS48)</f>
        <v>349.3052702330848</v>
      </c>
      <c r="AV48" s="326"/>
      <c r="AW48" s="302">
        <f>IF($BO48,AS48/$BO48*100,0)</f>
        <v>13.219666181249638</v>
      </c>
      <c r="AX48" s="326"/>
      <c r="AY48" s="390">
        <v>14690</v>
      </c>
      <c r="AZ48" s="326"/>
      <c r="BA48" s="390">
        <v>500058</v>
      </c>
      <c r="BB48" s="326"/>
      <c r="BC48" s="114">
        <f>(AY48+BA48)</f>
        <v>514748</v>
      </c>
      <c r="BD48" s="326"/>
      <c r="BE48" s="302">
        <f>(BC48/$BS48)</f>
        <v>2.3220422322367025</v>
      </c>
      <c r="BF48" s="326"/>
      <c r="BG48" s="302">
        <f>IF($BO48,BC48/$BO48*100,0)</f>
        <v>8.7879072504258748E-2</v>
      </c>
      <c r="BH48" s="326"/>
      <c r="BI48" s="390">
        <v>42632249</v>
      </c>
      <c r="BJ48" s="326"/>
      <c r="BK48" s="302">
        <f>(BI48/$BS48)</f>
        <v>192.31523509218283</v>
      </c>
      <c r="BL48" s="326"/>
      <c r="BM48" s="302">
        <f>IF($BO48,BI48/$BO48*100,0)</f>
        <v>7.2782847158038733</v>
      </c>
      <c r="BN48" s="326"/>
      <c r="BO48" s="114">
        <f>(U48+AA48+AG48+AM48+AS48+BC48+BI48)</f>
        <v>585745827</v>
      </c>
      <c r="BP48" s="388"/>
      <c r="BQ48" s="326">
        <v>30</v>
      </c>
      <c r="BR48" s="388"/>
      <c r="BS48" s="330">
        <v>221679</v>
      </c>
    </row>
    <row r="49" spans="1:71" ht="8.85" customHeight="1" x14ac:dyDescent="0.25">
      <c r="A49" s="349"/>
      <c r="B49" s="346"/>
      <c r="C49" s="345"/>
      <c r="D49" s="388"/>
      <c r="E49" s="326"/>
      <c r="F49" s="326"/>
      <c r="G49" s="326"/>
      <c r="H49" s="326"/>
      <c r="I49" s="326"/>
      <c r="J49" s="326"/>
      <c r="K49" s="326"/>
      <c r="L49" s="326"/>
      <c r="M49" s="326"/>
      <c r="N49" s="326"/>
      <c r="O49" s="326"/>
      <c r="P49" s="326"/>
      <c r="Q49" s="326"/>
      <c r="R49" s="326"/>
      <c r="S49" s="326"/>
      <c r="T49" s="326"/>
      <c r="U49" s="326"/>
      <c r="V49" s="326"/>
      <c r="W49" s="367"/>
      <c r="X49" s="326"/>
      <c r="Y49" s="367"/>
      <c r="Z49" s="326"/>
      <c r="AA49" s="326"/>
      <c r="AB49" s="326"/>
      <c r="AC49" s="367"/>
      <c r="AD49" s="326"/>
      <c r="AE49" s="367"/>
      <c r="AF49" s="326"/>
      <c r="AG49" s="326"/>
      <c r="AH49" s="326"/>
      <c r="AI49" s="367"/>
      <c r="AJ49" s="326"/>
      <c r="AK49" s="367"/>
      <c r="AL49" s="326"/>
      <c r="AM49" s="326"/>
      <c r="AN49" s="326"/>
      <c r="AO49" s="367"/>
      <c r="AP49" s="326"/>
      <c r="AQ49" s="367"/>
      <c r="AR49" s="326"/>
      <c r="AS49" s="326"/>
      <c r="AT49" s="326"/>
      <c r="AU49" s="367"/>
      <c r="AV49" s="326"/>
      <c r="AW49" s="367"/>
      <c r="AX49" s="326"/>
      <c r="AY49" s="326"/>
      <c r="AZ49" s="326"/>
      <c r="BA49" s="326"/>
      <c r="BB49" s="326"/>
      <c r="BC49" s="326"/>
      <c r="BD49" s="326"/>
      <c r="BE49" s="367"/>
      <c r="BF49" s="326"/>
      <c r="BG49" s="367"/>
      <c r="BH49" s="326"/>
      <c r="BI49" s="326"/>
      <c r="BJ49" s="326"/>
      <c r="BK49" s="367"/>
      <c r="BL49" s="326"/>
      <c r="BM49" s="367"/>
      <c r="BN49" s="326"/>
      <c r="BO49" s="326"/>
      <c r="BP49" s="388"/>
      <c r="BQ49" s="391"/>
      <c r="BR49" s="388"/>
      <c r="BS49" s="325"/>
    </row>
    <row r="50" spans="1:71" ht="8.85" customHeight="1" x14ac:dyDescent="0.25">
      <c r="A50" s="326">
        <v>31</v>
      </c>
      <c r="B50" s="346"/>
      <c r="C50" s="345" t="s">
        <v>119</v>
      </c>
      <c r="D50" s="388"/>
      <c r="E50" s="114">
        <v>82720691</v>
      </c>
      <c r="F50" s="343"/>
      <c r="G50" s="114">
        <v>5457630</v>
      </c>
      <c r="H50" s="326"/>
      <c r="I50" s="114">
        <v>19619827</v>
      </c>
      <c r="J50" s="114"/>
      <c r="K50" s="114">
        <v>7633</v>
      </c>
      <c r="L50" s="326"/>
      <c r="M50" s="114">
        <v>3339305</v>
      </c>
      <c r="N50" s="326"/>
      <c r="O50" s="114">
        <v>0</v>
      </c>
      <c r="P50" s="326"/>
      <c r="Q50" s="114">
        <v>931968</v>
      </c>
      <c r="R50" s="326"/>
      <c r="S50" s="114">
        <v>923000</v>
      </c>
      <c r="T50" s="326"/>
      <c r="U50" s="114">
        <f>SUM(E50:S50)</f>
        <v>113000054</v>
      </c>
      <c r="V50" s="326"/>
      <c r="W50" s="302">
        <f>(U50/$BS50)</f>
        <v>1134.0377142627756</v>
      </c>
      <c r="X50" s="326"/>
      <c r="Y50" s="302">
        <f>IF($BO50,U50/$BO50*100,0)</f>
        <v>51.299877905440972</v>
      </c>
      <c r="Z50" s="326"/>
      <c r="AA50" s="114">
        <v>71912419</v>
      </c>
      <c r="AB50" s="326"/>
      <c r="AC50" s="302">
        <f>(AA50/$BS50)</f>
        <v>721.69341857010954</v>
      </c>
      <c r="AD50" s="326"/>
      <c r="AE50" s="302">
        <f>IF($BO50,AA50/$BO50*100,0)</f>
        <v>32.646872138529361</v>
      </c>
      <c r="AF50" s="326"/>
      <c r="AG50" s="390">
        <v>995699</v>
      </c>
      <c r="AH50" s="326"/>
      <c r="AI50" s="302">
        <f>(AG50/$BS50)</f>
        <v>9.9925635261531056</v>
      </c>
      <c r="AJ50" s="326"/>
      <c r="AK50" s="302">
        <f>IF($BO50,AG50/$BO50*100,0)</f>
        <v>0.45202843115959629</v>
      </c>
      <c r="AL50" s="326"/>
      <c r="AM50" s="390">
        <v>1211207</v>
      </c>
      <c r="AN50" s="326"/>
      <c r="AO50" s="302">
        <f>(AM50/$BS50)</f>
        <v>12.155343021155312</v>
      </c>
      <c r="AP50" s="326"/>
      <c r="AQ50" s="302">
        <f>IF($BO50,AM50/$BO50*100,0)</f>
        <v>0.54986496925227524</v>
      </c>
      <c r="AR50" s="326"/>
      <c r="AS50" s="390">
        <v>31155527</v>
      </c>
      <c r="AT50" s="326"/>
      <c r="AU50" s="302">
        <f>(AS50/$BS50)</f>
        <v>312.66836939504634</v>
      </c>
      <c r="AV50" s="326"/>
      <c r="AW50" s="302">
        <f>IF($BO50,AS50/$BO50*100,0)</f>
        <v>14.144017410643622</v>
      </c>
      <c r="AX50" s="326"/>
      <c r="AY50" s="390">
        <v>371795</v>
      </c>
      <c r="AZ50" s="326"/>
      <c r="BA50" s="390">
        <v>85154</v>
      </c>
      <c r="BB50" s="326"/>
      <c r="BC50" s="114">
        <f>(AY50+BA50)</f>
        <v>456949</v>
      </c>
      <c r="BD50" s="326"/>
      <c r="BE50" s="302">
        <f>(BC50/$BS50)</f>
        <v>4.5858155031913617</v>
      </c>
      <c r="BF50" s="326"/>
      <c r="BG50" s="302">
        <f>IF($BO50,BC50/$BO50*100,0)</f>
        <v>0.20744616554796819</v>
      </c>
      <c r="BH50" s="326"/>
      <c r="BI50" s="390">
        <v>1541679</v>
      </c>
      <c r="BJ50" s="326"/>
      <c r="BK50" s="302">
        <f>(BI50/$BS50)</f>
        <v>15.471869856689816</v>
      </c>
      <c r="BL50" s="326"/>
      <c r="BM50" s="302">
        <f>IF($BO50,BI50/$BO50*100,0)</f>
        <v>0.69989297942620743</v>
      </c>
      <c r="BN50" s="326"/>
      <c r="BO50" s="114">
        <f>(U50+AA50+AG50+AM50+AS50+BC50+BI50)</f>
        <v>220273534</v>
      </c>
      <c r="BP50" s="388"/>
      <c r="BQ50" s="326">
        <v>31</v>
      </c>
      <c r="BR50" s="388"/>
      <c r="BS50" s="330">
        <v>99644</v>
      </c>
    </row>
    <row r="51" spans="1:71" ht="8.85" customHeight="1" x14ac:dyDescent="0.25">
      <c r="A51" s="326">
        <v>32</v>
      </c>
      <c r="B51" s="346"/>
      <c r="C51" s="345" t="s">
        <v>120</v>
      </c>
      <c r="D51" s="388"/>
      <c r="E51" s="114">
        <v>24541979</v>
      </c>
      <c r="F51" s="343"/>
      <c r="G51" s="114">
        <v>525044</v>
      </c>
      <c r="H51" s="326"/>
      <c r="I51" s="114">
        <v>7934870</v>
      </c>
      <c r="J51" s="114"/>
      <c r="K51" s="114">
        <v>11643</v>
      </c>
      <c r="L51" s="326"/>
      <c r="M51" s="114">
        <v>2888699</v>
      </c>
      <c r="N51" s="326"/>
      <c r="O51" s="114">
        <v>0</v>
      </c>
      <c r="P51" s="326"/>
      <c r="Q51" s="114">
        <v>270673</v>
      </c>
      <c r="R51" s="326"/>
      <c r="S51" s="114">
        <v>211829</v>
      </c>
      <c r="T51" s="326"/>
      <c r="U51" s="114">
        <f>SUM(E51:S51)</f>
        <v>36384737</v>
      </c>
      <c r="V51" s="326"/>
      <c r="W51" s="297">
        <f>(U51/$BS51)</f>
        <v>1428.1966164233004</v>
      </c>
      <c r="X51" s="326"/>
      <c r="Y51" s="297">
        <f>IF($BO51,U51/$BO51*100,0)</f>
        <v>50.693589734265586</v>
      </c>
      <c r="Z51" s="326"/>
      <c r="AA51" s="114">
        <v>22304557</v>
      </c>
      <c r="AB51" s="326"/>
      <c r="AC51" s="297">
        <f>(AA51/$BS51)</f>
        <v>875.51252158894647</v>
      </c>
      <c r="AD51" s="326"/>
      <c r="AE51" s="297">
        <f>IF($BO51,AA51/$BO51*100,0)</f>
        <v>31.076164210353962</v>
      </c>
      <c r="AF51" s="326"/>
      <c r="AG51" s="114">
        <v>277582</v>
      </c>
      <c r="AH51" s="326"/>
      <c r="AI51" s="297">
        <f>(AG51/$BS51)</f>
        <v>10.895823520175853</v>
      </c>
      <c r="AJ51" s="326"/>
      <c r="AK51" s="297">
        <f>IF($BO51,AG51/$BO51*100,0)</f>
        <v>0.38674535494421491</v>
      </c>
      <c r="AL51" s="326"/>
      <c r="AM51" s="114">
        <v>145820</v>
      </c>
      <c r="AN51" s="326"/>
      <c r="AO51" s="297">
        <f>(AM51/$BS51)</f>
        <v>5.7238184958392209</v>
      </c>
      <c r="AP51" s="326"/>
      <c r="AQ51" s="297">
        <f>IF($BO51,AM51/$BO51*100,0)</f>
        <v>0.20316593892242804</v>
      </c>
      <c r="AR51" s="326"/>
      <c r="AS51" s="114">
        <v>10219431</v>
      </c>
      <c r="AT51" s="326"/>
      <c r="AU51" s="297">
        <f>(AS51/$BS51)</f>
        <v>401.13954309938765</v>
      </c>
      <c r="AV51" s="326"/>
      <c r="AW51" s="297">
        <f>IF($BO51,AS51/$BO51*100,0)</f>
        <v>14.238378098806525</v>
      </c>
      <c r="AX51" s="326"/>
      <c r="AY51" s="114">
        <v>559078</v>
      </c>
      <c r="AZ51" s="326"/>
      <c r="BA51" s="114">
        <v>471925</v>
      </c>
      <c r="BB51" s="326"/>
      <c r="BC51" s="114">
        <f>(AY51+BA51)</f>
        <v>1031003</v>
      </c>
      <c r="BD51" s="326"/>
      <c r="BE51" s="297">
        <f>(BC51/$BS51)</f>
        <v>40.469579211807194</v>
      </c>
      <c r="BF51" s="326"/>
      <c r="BG51" s="297">
        <f>IF($BO51,BC51/$BO51*100,0)</f>
        <v>1.4364606537295301</v>
      </c>
      <c r="BH51" s="326"/>
      <c r="BI51" s="114">
        <v>1410712</v>
      </c>
      <c r="BJ51" s="326"/>
      <c r="BK51" s="297">
        <f>(BI51/$BS51)</f>
        <v>55.374156068456585</v>
      </c>
      <c r="BL51" s="326"/>
      <c r="BM51" s="297">
        <f>IF($BO51,BI51/$BO51*100,0)</f>
        <v>1.9654960089777556</v>
      </c>
      <c r="BN51" s="326"/>
      <c r="BO51" s="114">
        <f>(U51+AA51+AG51+AM51+AS51+BC51+BI51)</f>
        <v>71773842</v>
      </c>
      <c r="BP51" s="388"/>
      <c r="BQ51" s="326">
        <v>32</v>
      </c>
      <c r="BR51" s="388"/>
      <c r="BS51" s="330">
        <v>25476</v>
      </c>
    </row>
    <row r="52" spans="1:71" ht="8.85" customHeight="1" x14ac:dyDescent="0.25">
      <c r="A52" s="326">
        <v>33</v>
      </c>
      <c r="B52" s="346"/>
      <c r="C52" s="345" t="s">
        <v>121</v>
      </c>
      <c r="D52" s="388"/>
      <c r="E52" s="114">
        <v>17921125</v>
      </c>
      <c r="F52" s="343"/>
      <c r="G52" s="114">
        <v>747727</v>
      </c>
      <c r="H52" s="326"/>
      <c r="I52" s="114">
        <v>4820535</v>
      </c>
      <c r="J52" s="114"/>
      <c r="K52" s="114">
        <v>310</v>
      </c>
      <c r="L52" s="326"/>
      <c r="M52" s="114">
        <v>427570</v>
      </c>
      <c r="N52" s="326"/>
      <c r="O52" s="114">
        <v>0</v>
      </c>
      <c r="P52" s="326"/>
      <c r="Q52" s="114">
        <v>217708</v>
      </c>
      <c r="R52" s="326"/>
      <c r="S52" s="114">
        <v>233142</v>
      </c>
      <c r="T52" s="326"/>
      <c r="U52" s="114">
        <f>SUM(E52:S52)</f>
        <v>24368117</v>
      </c>
      <c r="V52" s="326"/>
      <c r="W52" s="297">
        <f>(U52/$BS52)</f>
        <v>996.52872858136016</v>
      </c>
      <c r="X52" s="326"/>
      <c r="Y52" s="297">
        <f>IF($BO52,U52/$BO52*100,0)</f>
        <v>50.186678182416458</v>
      </c>
      <c r="Z52" s="326"/>
      <c r="AA52" s="114">
        <v>12354276</v>
      </c>
      <c r="AB52" s="326"/>
      <c r="AC52" s="297">
        <f>(AA52/$BS52)</f>
        <v>505.22537112010798</v>
      </c>
      <c r="AD52" s="326"/>
      <c r="AE52" s="297">
        <f>IF($BO52,AA52/$BO52*100,0)</f>
        <v>25.443905813024092</v>
      </c>
      <c r="AF52" s="326"/>
      <c r="AG52" s="114">
        <v>204627</v>
      </c>
      <c r="AH52" s="326"/>
      <c r="AI52" s="297">
        <f>(AG52/$BS52)</f>
        <v>8.3681756839651573</v>
      </c>
      <c r="AJ52" s="326"/>
      <c r="AK52" s="297">
        <f>IF($BO52,AG52/$BO52*100,0)</f>
        <v>0.42143385130797478</v>
      </c>
      <c r="AL52" s="326"/>
      <c r="AM52" s="114">
        <v>94155</v>
      </c>
      <c r="AN52" s="326"/>
      <c r="AO52" s="297">
        <f>(AM52/$BS52)</f>
        <v>3.8504477978162188</v>
      </c>
      <c r="AP52" s="326"/>
      <c r="AQ52" s="297">
        <f>IF($BO52,AM52/$BO52*100,0)</f>
        <v>0.1939143137020157</v>
      </c>
      <c r="AR52" s="326"/>
      <c r="AS52" s="114">
        <v>9437174</v>
      </c>
      <c r="AT52" s="326"/>
      <c r="AU52" s="297">
        <f>(AS52/$BS52)</f>
        <v>385.93113319429108</v>
      </c>
      <c r="AV52" s="326"/>
      <c r="AW52" s="297">
        <f>IF($BO52,AS52/$BO52*100,0)</f>
        <v>19.436069454585589</v>
      </c>
      <c r="AX52" s="326"/>
      <c r="AY52" s="114">
        <v>153735</v>
      </c>
      <c r="AZ52" s="326"/>
      <c r="BA52" s="114">
        <v>94898</v>
      </c>
      <c r="BB52" s="326"/>
      <c r="BC52" s="114">
        <f>(AY52+BA52)</f>
        <v>248633</v>
      </c>
      <c r="BD52" s="326"/>
      <c r="BE52" s="297">
        <f>(BC52/$BS52)</f>
        <v>10.167791273054432</v>
      </c>
      <c r="BF52" s="326"/>
      <c r="BG52" s="297">
        <f>IF($BO52,BC52/$BO52*100,0)</f>
        <v>0.51206518569033255</v>
      </c>
      <c r="BH52" s="326"/>
      <c r="BI52" s="114">
        <v>1847969</v>
      </c>
      <c r="BJ52" s="326"/>
      <c r="BK52" s="297">
        <f>(BI52/$BS52)</f>
        <v>75.572281519649934</v>
      </c>
      <c r="BL52" s="326"/>
      <c r="BM52" s="297">
        <f>IF($BO52,BI52/$BO52*100,0)</f>
        <v>3.8059331992735408</v>
      </c>
      <c r="BN52" s="326"/>
      <c r="BO52" s="114">
        <f>(U52+AA52+AG52+AM52+AS52+BC52+BI52)</f>
        <v>48554951</v>
      </c>
      <c r="BP52" s="388"/>
      <c r="BQ52" s="326">
        <v>33</v>
      </c>
      <c r="BR52" s="388"/>
      <c r="BS52" s="330">
        <v>24453</v>
      </c>
    </row>
    <row r="53" spans="1:71" ht="8.85" customHeight="1" x14ac:dyDescent="0.25">
      <c r="A53" s="326">
        <v>34</v>
      </c>
      <c r="B53" s="346"/>
      <c r="C53" s="345" t="s">
        <v>122</v>
      </c>
      <c r="D53" s="388"/>
      <c r="E53" s="114">
        <v>100622414</v>
      </c>
      <c r="F53" s="343"/>
      <c r="G53" s="114">
        <v>4114710</v>
      </c>
      <c r="H53" s="326"/>
      <c r="I53" s="114">
        <v>18782175</v>
      </c>
      <c r="J53" s="114"/>
      <c r="K53" s="114">
        <v>60662</v>
      </c>
      <c r="L53" s="326"/>
      <c r="M53" s="114">
        <v>1922713</v>
      </c>
      <c r="N53" s="326"/>
      <c r="O53" s="114">
        <v>0</v>
      </c>
      <c r="P53" s="326"/>
      <c r="Q53" s="114">
        <v>870913</v>
      </c>
      <c r="R53" s="326"/>
      <c r="S53" s="114">
        <v>443811</v>
      </c>
      <c r="T53" s="326"/>
      <c r="U53" s="114">
        <f>SUM(E53:S53)</f>
        <v>126817398</v>
      </c>
      <c r="V53" s="326"/>
      <c r="W53" s="297">
        <f>(U53/$BS53)</f>
        <v>1382.6279191469876</v>
      </c>
      <c r="X53" s="326"/>
      <c r="Y53" s="297">
        <f>IF($BO53,U53/$BO53*100,0)</f>
        <v>61.455093804775906</v>
      </c>
      <c r="Z53" s="326"/>
      <c r="AA53" s="114">
        <v>39987980</v>
      </c>
      <c r="AB53" s="326"/>
      <c r="AC53" s="297">
        <f>(AA53/$BS53)</f>
        <v>435.96934214256123</v>
      </c>
      <c r="AD53" s="326"/>
      <c r="AE53" s="297">
        <f>IF($BO53,AA53/$BO53*100,0)</f>
        <v>19.3779804720761</v>
      </c>
      <c r="AF53" s="326"/>
      <c r="AG53" s="114">
        <v>1713750</v>
      </c>
      <c r="AH53" s="326"/>
      <c r="AI53" s="297">
        <f>(AG53/$BS53)</f>
        <v>18.684176097337605</v>
      </c>
      <c r="AJ53" s="326"/>
      <c r="AK53" s="297">
        <f>IF($BO53,AG53/$BO53*100,0)</f>
        <v>0.83047490856053285</v>
      </c>
      <c r="AL53" s="326"/>
      <c r="AM53" s="114">
        <v>983989</v>
      </c>
      <c r="AN53" s="326"/>
      <c r="AO53" s="297">
        <f>(AM53/$BS53)</f>
        <v>10.727949674014958</v>
      </c>
      <c r="AP53" s="326"/>
      <c r="AQ53" s="297">
        <f>IF($BO53,AM53/$BO53*100,0)</f>
        <v>0.47683627997057348</v>
      </c>
      <c r="AR53" s="326"/>
      <c r="AS53" s="114">
        <v>29632185</v>
      </c>
      <c r="AT53" s="326"/>
      <c r="AU53" s="297">
        <f>(AS53/$BS53)</f>
        <v>323.06518610584158</v>
      </c>
      <c r="AV53" s="326"/>
      <c r="AW53" s="297">
        <f>IF($BO53,AS53/$BO53*100,0)</f>
        <v>14.359612620466109</v>
      </c>
      <c r="AX53" s="326"/>
      <c r="AY53" s="114">
        <v>988411</v>
      </c>
      <c r="AZ53" s="326"/>
      <c r="BA53" s="114">
        <v>2064981</v>
      </c>
      <c r="BB53" s="326"/>
      <c r="BC53" s="114">
        <f>(AY53+BA53)</f>
        <v>3053392</v>
      </c>
      <c r="BD53" s="326"/>
      <c r="BE53" s="297">
        <f>(BC53/$BS53)</f>
        <v>33.289636074224283</v>
      </c>
      <c r="BF53" s="326"/>
      <c r="BG53" s="297">
        <f>IF($BO53,BC53/$BO53*100,0)</f>
        <v>1.4796589012396575</v>
      </c>
      <c r="BH53" s="326"/>
      <c r="BI53" s="114">
        <v>4169136</v>
      </c>
      <c r="BJ53" s="326"/>
      <c r="BK53" s="297">
        <f>(BI53/$BS53)</f>
        <v>45.454045921371097</v>
      </c>
      <c r="BL53" s="326"/>
      <c r="BM53" s="297">
        <f>IF($BO53,BI53/$BO53*100,0)</f>
        <v>2.0203430129111166</v>
      </c>
      <c r="BN53" s="326"/>
      <c r="BO53" s="114">
        <f>(U53+AA53+AG53+AM53+AS53+BC53+BI53)</f>
        <v>206357830</v>
      </c>
      <c r="BP53" s="388"/>
      <c r="BQ53" s="326">
        <v>34</v>
      </c>
      <c r="BR53" s="388"/>
      <c r="BS53" s="330">
        <v>91722</v>
      </c>
    </row>
    <row r="54" spans="1:71" ht="8.85" customHeight="1" x14ac:dyDescent="0.25">
      <c r="A54" s="326">
        <v>35</v>
      </c>
      <c r="B54" s="346"/>
      <c r="C54" s="345" t="s">
        <v>123</v>
      </c>
      <c r="D54" s="388"/>
      <c r="E54" s="114">
        <v>535273931</v>
      </c>
      <c r="F54" s="343"/>
      <c r="G54" s="114">
        <v>9414590</v>
      </c>
      <c r="H54" s="326"/>
      <c r="I54" s="114">
        <v>94441249</v>
      </c>
      <c r="J54" s="114"/>
      <c r="K54" s="114">
        <v>289473</v>
      </c>
      <c r="L54" s="326"/>
      <c r="M54" s="114">
        <v>0</v>
      </c>
      <c r="N54" s="326"/>
      <c r="O54" s="114">
        <v>0</v>
      </c>
      <c r="P54" s="326"/>
      <c r="Q54" s="114">
        <v>2999987</v>
      </c>
      <c r="R54" s="326"/>
      <c r="S54" s="114">
        <v>1958381</v>
      </c>
      <c r="T54" s="326"/>
      <c r="U54" s="114">
        <f>SUM(E54:S54)</f>
        <v>644377611</v>
      </c>
      <c r="V54" s="326"/>
      <c r="W54" s="302">
        <f>(U54/$BS54)</f>
        <v>1420.4978771151693</v>
      </c>
      <c r="X54" s="326"/>
      <c r="Y54" s="302">
        <f>IF($BO54,U54/$BO54*100,0)</f>
        <v>58.361314294533685</v>
      </c>
      <c r="Z54" s="326"/>
      <c r="AA54" s="114">
        <v>273122475</v>
      </c>
      <c r="AB54" s="326"/>
      <c r="AC54" s="302">
        <f>(AA54/$BS54)</f>
        <v>602.08469274383413</v>
      </c>
      <c r="AD54" s="326"/>
      <c r="AE54" s="302">
        <f>IF($BO54,AA54/$BO54*100,0)</f>
        <v>24.736716999895762</v>
      </c>
      <c r="AF54" s="326"/>
      <c r="AG54" s="114">
        <v>5250146</v>
      </c>
      <c r="AH54" s="326"/>
      <c r="AI54" s="302">
        <f>(AG54/$BS54)</f>
        <v>11.5736815187775</v>
      </c>
      <c r="AJ54" s="326"/>
      <c r="AK54" s="302">
        <f>IF($BO54,AG54/$BO54*100,0)</f>
        <v>0.47550600077908178</v>
      </c>
      <c r="AL54" s="326"/>
      <c r="AM54" s="114">
        <v>5507315</v>
      </c>
      <c r="AN54" s="326"/>
      <c r="AO54" s="302">
        <f>(AM54/$BS54)</f>
        <v>12.140597582159831</v>
      </c>
      <c r="AP54" s="326"/>
      <c r="AQ54" s="302">
        <f>IF($BO54,AM54/$BO54*100,0)</f>
        <v>0.49879781070481632</v>
      </c>
      <c r="AR54" s="326"/>
      <c r="AS54" s="114">
        <v>147096881</v>
      </c>
      <c r="AT54" s="326"/>
      <c r="AU54" s="302">
        <f>(AS54/$BS54)</f>
        <v>324.26764000458525</v>
      </c>
      <c r="AV54" s="326"/>
      <c r="AW54" s="302">
        <f>IF($BO54,AS54/$BO54*100,0)</f>
        <v>13.322572288729969</v>
      </c>
      <c r="AX54" s="326"/>
      <c r="AY54" s="114">
        <v>4255199</v>
      </c>
      <c r="AZ54" s="326"/>
      <c r="BA54" s="114">
        <v>8016719</v>
      </c>
      <c r="BB54" s="326"/>
      <c r="BC54" s="114">
        <f>(AY54+BA54)</f>
        <v>12271918</v>
      </c>
      <c r="BD54" s="326"/>
      <c r="BE54" s="302">
        <f>(BC54/$BS54)</f>
        <v>27.052823017979488</v>
      </c>
      <c r="BF54" s="326"/>
      <c r="BG54" s="302">
        <f>IF($BO54,BC54/$BO54*100,0)</f>
        <v>1.1114682620385847</v>
      </c>
      <c r="BH54" s="326"/>
      <c r="BI54" s="114">
        <v>16491371</v>
      </c>
      <c r="BJ54" s="326"/>
      <c r="BK54" s="302">
        <f>(BI54/$BS54)</f>
        <v>36.354393908665251</v>
      </c>
      <c r="BL54" s="326"/>
      <c r="BM54" s="302">
        <f>IF($BO54,BI54/$BO54*100,0)</f>
        <v>1.4936243433180956</v>
      </c>
      <c r="BN54" s="326"/>
      <c r="BO54" s="114">
        <f>(U54+AA54+AG54+AM54+AS54+BC54+BI54)</f>
        <v>1104117717</v>
      </c>
      <c r="BP54" s="388"/>
      <c r="BQ54" s="326">
        <v>35</v>
      </c>
      <c r="BR54" s="388"/>
      <c r="BS54" s="330">
        <v>453628</v>
      </c>
    </row>
    <row r="55" spans="1:71" ht="8.85" customHeight="1" x14ac:dyDescent="0.25">
      <c r="A55" s="349"/>
      <c r="B55" s="346"/>
      <c r="C55" s="345"/>
      <c r="D55" s="388"/>
      <c r="E55" s="326"/>
      <c r="F55" s="326"/>
      <c r="G55" s="326"/>
      <c r="H55" s="326"/>
      <c r="I55" s="326"/>
      <c r="J55" s="326"/>
      <c r="K55" s="326"/>
      <c r="L55" s="326"/>
      <c r="M55" s="326"/>
      <c r="N55" s="326"/>
      <c r="O55" s="326"/>
      <c r="P55" s="326"/>
      <c r="Q55" s="326"/>
      <c r="R55" s="326"/>
      <c r="S55" s="326"/>
      <c r="T55" s="326"/>
      <c r="U55" s="326"/>
      <c r="V55" s="326"/>
      <c r="W55" s="367"/>
      <c r="X55" s="326"/>
      <c r="Y55" s="367"/>
      <c r="Z55" s="326"/>
      <c r="AA55" s="326"/>
      <c r="AB55" s="326"/>
      <c r="AC55" s="367"/>
      <c r="AD55" s="326"/>
      <c r="AE55" s="367"/>
      <c r="AF55" s="326"/>
      <c r="AG55" s="326"/>
      <c r="AH55" s="326"/>
      <c r="AI55" s="367"/>
      <c r="AJ55" s="326"/>
      <c r="AK55" s="367"/>
      <c r="AL55" s="326"/>
      <c r="AM55" s="326"/>
      <c r="AN55" s="326"/>
      <c r="AO55" s="367"/>
      <c r="AP55" s="326"/>
      <c r="AQ55" s="367"/>
      <c r="AR55" s="326"/>
      <c r="AS55" s="326"/>
      <c r="AT55" s="326"/>
      <c r="AU55" s="367"/>
      <c r="AV55" s="326"/>
      <c r="AW55" s="367"/>
      <c r="AX55" s="326"/>
      <c r="AY55" s="326"/>
      <c r="AZ55" s="326"/>
      <c r="BA55" s="326"/>
      <c r="BB55" s="326"/>
      <c r="BC55" s="326"/>
      <c r="BD55" s="326"/>
      <c r="BE55" s="367"/>
      <c r="BF55" s="326"/>
      <c r="BG55" s="367"/>
      <c r="BH55" s="326"/>
      <c r="BI55" s="326"/>
      <c r="BJ55" s="326"/>
      <c r="BK55" s="367"/>
      <c r="BL55" s="326"/>
      <c r="BM55" s="367"/>
      <c r="BN55" s="326"/>
      <c r="BO55" s="326"/>
      <c r="BP55" s="388"/>
      <c r="BQ55" s="391"/>
      <c r="BR55" s="388"/>
      <c r="BS55" s="330"/>
    </row>
    <row r="56" spans="1:71" ht="8.85" customHeight="1" x14ac:dyDescent="0.25">
      <c r="A56" s="326">
        <v>36</v>
      </c>
      <c r="B56" s="346"/>
      <c r="C56" s="345" t="s">
        <v>124</v>
      </c>
      <c r="D56" s="388"/>
      <c r="E56" s="114">
        <v>13673337</v>
      </c>
      <c r="F56" s="343"/>
      <c r="G56" s="114">
        <v>886802</v>
      </c>
      <c r="H56" s="326"/>
      <c r="I56" s="114">
        <v>3991518</v>
      </c>
      <c r="J56" s="114"/>
      <c r="K56" s="114">
        <v>5929</v>
      </c>
      <c r="L56" s="326"/>
      <c r="M56" s="114">
        <v>1123800</v>
      </c>
      <c r="N56" s="326"/>
      <c r="O56" s="114">
        <v>0</v>
      </c>
      <c r="P56" s="326"/>
      <c r="Q56" s="114">
        <v>239036</v>
      </c>
      <c r="R56" s="326"/>
      <c r="S56" s="114">
        <v>89817</v>
      </c>
      <c r="T56" s="326"/>
      <c r="U56" s="114">
        <f>SUM(E56:S56)</f>
        <v>20010239</v>
      </c>
      <c r="V56" s="326"/>
      <c r="W56" s="302">
        <f>(U56/$BS56)</f>
        <v>916.34560608142147</v>
      </c>
      <c r="X56" s="326"/>
      <c r="Y56" s="302">
        <f>IF($BO56,U56/$BO56*100,0)</f>
        <v>37.456139309866614</v>
      </c>
      <c r="Z56" s="326"/>
      <c r="AA56" s="114">
        <v>15006512</v>
      </c>
      <c r="AB56" s="326"/>
      <c r="AC56" s="302">
        <f>(AA56/$BS56)</f>
        <v>687.20575170582038</v>
      </c>
      <c r="AD56" s="326"/>
      <c r="AE56" s="302">
        <f>IF($BO56,AA56/$BO56*100,0)</f>
        <v>28.089919567036908</v>
      </c>
      <c r="AF56" s="326"/>
      <c r="AG56" s="390">
        <v>192623</v>
      </c>
      <c r="AH56" s="326"/>
      <c r="AI56" s="302">
        <f>(AG56/$BS56)</f>
        <v>8.8209461006548526</v>
      </c>
      <c r="AJ56" s="326"/>
      <c r="AK56" s="302">
        <f>IF($BO56,AG56/$BO56*100,0)</f>
        <v>0.36056110685556714</v>
      </c>
      <c r="AL56" s="326"/>
      <c r="AM56" s="390">
        <v>143191</v>
      </c>
      <c r="AN56" s="326"/>
      <c r="AO56" s="302">
        <f>(AM56/$BS56)</f>
        <v>6.5572651921051426</v>
      </c>
      <c r="AP56" s="326"/>
      <c r="AQ56" s="302">
        <f>IF($BO56,AM56/$BO56*100,0)</f>
        <v>0.26803188327331373</v>
      </c>
      <c r="AR56" s="326"/>
      <c r="AS56" s="390">
        <v>8396704</v>
      </c>
      <c r="AT56" s="326"/>
      <c r="AU56" s="302">
        <f>(AS56/$BS56)</f>
        <v>384.51728717314649</v>
      </c>
      <c r="AV56" s="326"/>
      <c r="AW56" s="302">
        <f>IF($BO56,AS56/$BO56*100,0)</f>
        <v>15.717359236324677</v>
      </c>
      <c r="AX56" s="326"/>
      <c r="AY56" s="390">
        <v>341580</v>
      </c>
      <c r="AZ56" s="326"/>
      <c r="BA56" s="390">
        <v>55596</v>
      </c>
      <c r="BB56" s="326"/>
      <c r="BC56" s="114">
        <f>(AY56+BA56)</f>
        <v>397176</v>
      </c>
      <c r="BD56" s="326"/>
      <c r="BE56" s="302">
        <f>(BC56/$BS56)</f>
        <v>18.18821266657508</v>
      </c>
      <c r="BF56" s="326"/>
      <c r="BG56" s="302">
        <f>IF($BO56,BC56/$BO56*100,0)</f>
        <v>0.74345336837483966</v>
      </c>
      <c r="BH56" s="326"/>
      <c r="BI56" s="390">
        <v>9276677</v>
      </c>
      <c r="BJ56" s="326"/>
      <c r="BK56" s="302">
        <f>(BI56/$BS56)</f>
        <v>424.8146265512662</v>
      </c>
      <c r="BL56" s="326"/>
      <c r="BM56" s="302">
        <f>IF($BO56,BI56/$BO56*100,0)</f>
        <v>17.364535528268078</v>
      </c>
      <c r="BN56" s="326"/>
      <c r="BO56" s="114">
        <f>(U56+AA56+AG56+AM56+AS56+BC56+BI56)</f>
        <v>53423122</v>
      </c>
      <c r="BP56" s="388"/>
      <c r="BQ56" s="326">
        <v>36</v>
      </c>
      <c r="BR56" s="388"/>
      <c r="BS56" s="330">
        <v>21837</v>
      </c>
    </row>
    <row r="57" spans="1:71" ht="8.85" customHeight="1" x14ac:dyDescent="0.25">
      <c r="A57" s="326">
        <v>37</v>
      </c>
      <c r="B57" s="346"/>
      <c r="C57" s="345" t="s">
        <v>125</v>
      </c>
      <c r="D57" s="388"/>
      <c r="E57" s="114">
        <v>10429845</v>
      </c>
      <c r="F57" s="343"/>
      <c r="G57" s="114">
        <v>307406</v>
      </c>
      <c r="H57" s="326"/>
      <c r="I57" s="114">
        <v>735079</v>
      </c>
      <c r="J57" s="114"/>
      <c r="K57" s="114">
        <v>0</v>
      </c>
      <c r="L57" s="326"/>
      <c r="M57" s="114">
        <v>1370354</v>
      </c>
      <c r="N57" s="326"/>
      <c r="O57" s="114">
        <v>0</v>
      </c>
      <c r="P57" s="326"/>
      <c r="Q57" s="114">
        <v>53504</v>
      </c>
      <c r="R57" s="326"/>
      <c r="S57" s="114">
        <v>20827</v>
      </c>
      <c r="T57" s="326"/>
      <c r="U57" s="114">
        <f>SUM(E57:S57)</f>
        <v>12917015</v>
      </c>
      <c r="V57" s="326"/>
      <c r="W57" s="302">
        <f>(U57/$BS57)</f>
        <v>837.19067988852157</v>
      </c>
      <c r="X57" s="326"/>
      <c r="Y57" s="302">
        <f>IF($BO57,U57/$BO57*100,0)</f>
        <v>35.673033675779699</v>
      </c>
      <c r="Z57" s="326"/>
      <c r="AA57" s="114">
        <v>18898134</v>
      </c>
      <c r="AB57" s="326"/>
      <c r="AC57" s="302">
        <f>(AA57/$BS57)</f>
        <v>1224.8450320824422</v>
      </c>
      <c r="AD57" s="326"/>
      <c r="AE57" s="302">
        <f>IF($BO57,AA57/$BO57*100,0)</f>
        <v>52.191142504007104</v>
      </c>
      <c r="AF57" s="326"/>
      <c r="AG57" s="114">
        <v>249819</v>
      </c>
      <c r="AH57" s="326"/>
      <c r="AI57" s="302">
        <f>(AG57/$BS57)</f>
        <v>16.191522457709507</v>
      </c>
      <c r="AJ57" s="326"/>
      <c r="AK57" s="302">
        <f>IF($BO57,AG57/$BO57*100,0)</f>
        <v>0.68992732452889527</v>
      </c>
      <c r="AL57" s="326"/>
      <c r="AM57" s="114">
        <v>181175</v>
      </c>
      <c r="AN57" s="326"/>
      <c r="AO57" s="302">
        <f>(AM57/$BS57)</f>
        <v>11.742497893577029</v>
      </c>
      <c r="AP57" s="326"/>
      <c r="AQ57" s="302">
        <f>IF($BO57,AM57/$BO57*100,0)</f>
        <v>0.50035258735933863</v>
      </c>
      <c r="AR57" s="326"/>
      <c r="AS57" s="114">
        <v>2029081</v>
      </c>
      <c r="AT57" s="326"/>
      <c r="AU57" s="302">
        <f>(AS57/$BS57)</f>
        <v>131.51085617992092</v>
      </c>
      <c r="AV57" s="326"/>
      <c r="AW57" s="302">
        <f>IF($BO57,AS57/$BO57*100,0)</f>
        <v>5.603730803431346</v>
      </c>
      <c r="AX57" s="326"/>
      <c r="AY57" s="114">
        <v>170885</v>
      </c>
      <c r="AZ57" s="326"/>
      <c r="BA57" s="114">
        <v>795790</v>
      </c>
      <c r="BB57" s="326"/>
      <c r="BC57" s="114">
        <f>(AY57+BA57)</f>
        <v>966675</v>
      </c>
      <c r="BD57" s="326"/>
      <c r="BE57" s="302">
        <f>(BC57/$BS57)</f>
        <v>62.653120746645925</v>
      </c>
      <c r="BF57" s="326"/>
      <c r="BG57" s="302">
        <f>IF($BO57,BC57/$BO57*100,0)</f>
        <v>2.6696748303330406</v>
      </c>
      <c r="BH57" s="326"/>
      <c r="BI57" s="114">
        <v>967567</v>
      </c>
      <c r="BJ57" s="326"/>
      <c r="BK57" s="302">
        <f>(BI57/$BS57)</f>
        <v>62.710933955538273</v>
      </c>
      <c r="BL57" s="326"/>
      <c r="BM57" s="302">
        <f>IF($BO57,BI57/$BO57*100,0)</f>
        <v>2.6721382745605804</v>
      </c>
      <c r="BN57" s="326"/>
      <c r="BO57" s="114">
        <f>(U57+AA57+AG57+AM57+AS57+BC57+BI57)</f>
        <v>36209466</v>
      </c>
      <c r="BP57" s="388"/>
      <c r="BQ57" s="326">
        <v>37</v>
      </c>
      <c r="BR57" s="388"/>
      <c r="BS57" s="330">
        <v>15429</v>
      </c>
    </row>
    <row r="58" spans="1:71" ht="8.85" customHeight="1" x14ac:dyDescent="0.25">
      <c r="A58" s="352">
        <v>38</v>
      </c>
      <c r="B58" s="346"/>
      <c r="C58" s="345" t="s">
        <v>126</v>
      </c>
      <c r="D58" s="388"/>
      <c r="E58" s="115">
        <v>27607882</v>
      </c>
      <c r="F58" s="343"/>
      <c r="G58" s="115">
        <v>622150</v>
      </c>
      <c r="H58" s="326"/>
      <c r="I58" s="115">
        <v>9813905</v>
      </c>
      <c r="J58" s="116"/>
      <c r="K58" s="115">
        <v>1896</v>
      </c>
      <c r="L58" s="326"/>
      <c r="M58" s="115">
        <v>1887991</v>
      </c>
      <c r="N58" s="326"/>
      <c r="O58" s="115">
        <v>0</v>
      </c>
      <c r="P58" s="326"/>
      <c r="Q58" s="115">
        <v>253267</v>
      </c>
      <c r="R58" s="326"/>
      <c r="S58" s="115">
        <v>141767</v>
      </c>
      <c r="T58" s="326"/>
      <c r="U58" s="115">
        <f>SUM(E58:S58)</f>
        <v>40328858</v>
      </c>
      <c r="V58" s="326"/>
      <c r="W58" s="302">
        <f>(U58/$BS58)</f>
        <v>1464.8526388434855</v>
      </c>
      <c r="X58" s="326"/>
      <c r="Y58" s="302">
        <f>IF($BO58,U58/$BO58*100,0)</f>
        <v>50.986624816920845</v>
      </c>
      <c r="Z58" s="326"/>
      <c r="AA58" s="115">
        <v>30044025</v>
      </c>
      <c r="AB58" s="326"/>
      <c r="AC58" s="302">
        <f>(AA58/$BS58)</f>
        <v>1091.279830009807</v>
      </c>
      <c r="AD58" s="326"/>
      <c r="AE58" s="302">
        <f>IF($BO58,AA58/$BO58*100,0)</f>
        <v>37.983803822691691</v>
      </c>
      <c r="AF58" s="326"/>
      <c r="AG58" s="392">
        <v>406597</v>
      </c>
      <c r="AH58" s="326"/>
      <c r="AI58" s="302">
        <f>(AG58/$BS58)</f>
        <v>14.768697105081545</v>
      </c>
      <c r="AJ58" s="326"/>
      <c r="AK58" s="302">
        <f>IF($BO58,AG58/$BO58*100,0)</f>
        <v>0.51404898920484099</v>
      </c>
      <c r="AL58" s="326"/>
      <c r="AM58" s="392">
        <v>80424</v>
      </c>
      <c r="AN58" s="326"/>
      <c r="AO58" s="302">
        <f>(AM58/$BS58)</f>
        <v>2.9212160836874794</v>
      </c>
      <c r="AP58" s="326"/>
      <c r="AQ58" s="302">
        <f>IF($BO58,AM58/$BO58*100,0)</f>
        <v>0.1016777691616272</v>
      </c>
      <c r="AR58" s="326"/>
      <c r="AS58" s="392">
        <v>5395164</v>
      </c>
      <c r="AT58" s="326"/>
      <c r="AU58" s="302">
        <f>(AS58/$BS58)</f>
        <v>195.96687370600415</v>
      </c>
      <c r="AV58" s="326"/>
      <c r="AW58" s="302">
        <f>IF($BO58,AS58/$BO58*100,0)</f>
        <v>6.8209519519188451</v>
      </c>
      <c r="AX58" s="326"/>
      <c r="AY58" s="392">
        <v>71817</v>
      </c>
      <c r="AZ58" s="326"/>
      <c r="BA58" s="392">
        <v>1013926</v>
      </c>
      <c r="BB58" s="326"/>
      <c r="BC58" s="115">
        <f>(AY58+BA58)</f>
        <v>1085743</v>
      </c>
      <c r="BD58" s="326"/>
      <c r="BE58" s="302">
        <f>(BC58/$BS58)</f>
        <v>39.43710726090589</v>
      </c>
      <c r="BF58" s="326"/>
      <c r="BG58" s="302">
        <f>IF($BO58,BC58/$BO58*100,0)</f>
        <v>1.3726739048400054</v>
      </c>
      <c r="BH58" s="326"/>
      <c r="BI58" s="392">
        <v>1756125</v>
      </c>
      <c r="BJ58" s="326"/>
      <c r="BK58" s="302">
        <f>(BI58/$BS58)</f>
        <v>63.787185354691076</v>
      </c>
      <c r="BL58" s="326"/>
      <c r="BM58" s="302">
        <f>IF($BO58,BI58/$BO58*100,0)</f>
        <v>2.2202187452621427</v>
      </c>
      <c r="BN58" s="326"/>
      <c r="BO58" s="115">
        <f>(U58+AA58+AG58+AM58+AS58+BC58+BI58)</f>
        <v>79096936</v>
      </c>
      <c r="BP58" s="388"/>
      <c r="BQ58" s="352">
        <v>38</v>
      </c>
      <c r="BR58" s="388"/>
      <c r="BS58" s="393">
        <v>27531</v>
      </c>
    </row>
    <row r="59" spans="1:71" ht="8.85" customHeight="1" x14ac:dyDescent="0.25">
      <c r="A59" s="346"/>
      <c r="B59" s="346"/>
      <c r="C59" s="326"/>
      <c r="D59" s="388"/>
      <c r="E59" s="326"/>
      <c r="F59" s="326"/>
      <c r="G59" s="326"/>
      <c r="H59" s="326"/>
      <c r="I59" s="326"/>
      <c r="J59" s="326"/>
      <c r="K59" s="326"/>
      <c r="L59" s="326"/>
      <c r="M59" s="326"/>
      <c r="N59" s="326"/>
      <c r="O59" s="326"/>
      <c r="P59" s="326"/>
      <c r="Q59" s="326"/>
      <c r="R59" s="326"/>
      <c r="S59" s="326"/>
      <c r="T59" s="326"/>
      <c r="U59" s="326"/>
      <c r="V59" s="326"/>
      <c r="W59" s="367"/>
      <c r="X59" s="367"/>
      <c r="Y59" s="367"/>
      <c r="Z59" s="326"/>
      <c r="AA59" s="326"/>
      <c r="AB59" s="326"/>
      <c r="AC59" s="367"/>
      <c r="AD59" s="367"/>
      <c r="AE59" s="367"/>
      <c r="AF59" s="326"/>
      <c r="AG59" s="326"/>
      <c r="AH59" s="326"/>
      <c r="AI59" s="367"/>
      <c r="AJ59" s="367"/>
      <c r="AK59" s="367"/>
      <c r="AL59" s="326"/>
      <c r="AM59" s="326"/>
      <c r="AN59" s="326"/>
      <c r="AO59" s="367"/>
      <c r="AP59" s="367"/>
      <c r="AQ59" s="367"/>
      <c r="AR59" s="326"/>
      <c r="AS59" s="326"/>
      <c r="AT59" s="326"/>
      <c r="AU59" s="367"/>
      <c r="AV59" s="367"/>
      <c r="AW59" s="367"/>
      <c r="AX59" s="326"/>
      <c r="AY59" s="326"/>
      <c r="AZ59" s="326"/>
      <c r="BA59" s="326"/>
      <c r="BB59" s="326"/>
      <c r="BC59" s="326"/>
      <c r="BD59" s="326"/>
      <c r="BE59" s="367"/>
      <c r="BF59" s="367"/>
      <c r="BG59" s="367"/>
      <c r="BH59" s="326"/>
      <c r="BI59" s="326"/>
      <c r="BJ59" s="326"/>
      <c r="BK59" s="367"/>
      <c r="BL59" s="367"/>
      <c r="BM59" s="367"/>
      <c r="BN59" s="326"/>
      <c r="BO59" s="326"/>
      <c r="BP59" s="388"/>
      <c r="BQ59" s="326"/>
      <c r="BR59" s="388"/>
      <c r="BS59" s="325"/>
    </row>
    <row r="60" spans="1:71" ht="8.85" customHeight="1" x14ac:dyDescent="0.25">
      <c r="A60" s="352">
        <f>A58</f>
        <v>38</v>
      </c>
      <c r="B60" s="346"/>
      <c r="C60" s="339" t="s">
        <v>68</v>
      </c>
      <c r="D60" s="386"/>
      <c r="E60" s="300">
        <f>SUM(E14:E59)</f>
        <v>2875189769</v>
      </c>
      <c r="F60" s="334"/>
      <c r="G60" s="300">
        <f>SUM(G14:G59)</f>
        <v>93066204</v>
      </c>
      <c r="H60" s="334"/>
      <c r="I60" s="300">
        <f>SUM(I14:I59)</f>
        <v>527855961</v>
      </c>
      <c r="J60" s="311"/>
      <c r="K60" s="300">
        <f>SUM(K14:K59)</f>
        <v>753252</v>
      </c>
      <c r="L60" s="334"/>
      <c r="M60" s="300">
        <f>SUM(M14:M59)</f>
        <v>88514321</v>
      </c>
      <c r="N60" s="334"/>
      <c r="O60" s="300">
        <f>SUM(O14:O59)</f>
        <v>209803</v>
      </c>
      <c r="P60" s="394"/>
      <c r="Q60" s="300">
        <f>SUM(Q14:Q59)</f>
        <v>22100368</v>
      </c>
      <c r="R60" s="394"/>
      <c r="S60" s="300">
        <f>SUM(S14:S59)</f>
        <v>12901923</v>
      </c>
      <c r="T60" s="334"/>
      <c r="U60" s="300">
        <f>SUM(U14:U59)</f>
        <v>3620591601</v>
      </c>
      <c r="V60" s="334"/>
      <c r="W60" s="110">
        <f>(U60/$BS60)</f>
        <v>1408.8272344065001</v>
      </c>
      <c r="X60" s="367"/>
      <c r="Y60" s="302">
        <f>IF($BO60,U60/$BO60*100,0)</f>
        <v>56.810287633565217</v>
      </c>
      <c r="Z60" s="334"/>
      <c r="AA60" s="300">
        <f>SUM(AA14:AA59)</f>
        <v>1597665633</v>
      </c>
      <c r="AB60" s="334"/>
      <c r="AC60" s="110">
        <f>(AA60/$BS60)</f>
        <v>621.67598649458955</v>
      </c>
      <c r="AD60" s="367"/>
      <c r="AE60" s="302">
        <f>IF($BO60,AA60/$BO60*100,0)</f>
        <v>25.068788241104922</v>
      </c>
      <c r="AF60" s="326"/>
      <c r="AG60" s="300">
        <f>SUM(AG14:AG59)</f>
        <v>44491850</v>
      </c>
      <c r="AH60" s="334"/>
      <c r="AI60" s="110">
        <f>(AG60/$BS60)</f>
        <v>17.312455227432</v>
      </c>
      <c r="AJ60" s="367"/>
      <c r="AK60" s="302">
        <f>IF($BO60,AG60/$BO60*100,0)</f>
        <v>0.69811651641442307</v>
      </c>
      <c r="AL60" s="334"/>
      <c r="AM60" s="300">
        <f>SUM(AM14:AM59)</f>
        <v>36517518</v>
      </c>
      <c r="AN60" s="334"/>
      <c r="AO60" s="110">
        <f>(AM60/$BS60)</f>
        <v>14.209521415538848</v>
      </c>
      <c r="AP60" s="367"/>
      <c r="AQ60" s="302">
        <f>IF($BO60,AM60/$BO60*100,0)</f>
        <v>0.57299218742895586</v>
      </c>
      <c r="AR60" s="334"/>
      <c r="AS60" s="300">
        <f>SUM(AS14:AS59)</f>
        <v>804664475</v>
      </c>
      <c r="AT60" s="334"/>
      <c r="AU60" s="110">
        <f>(AS60/$BS60)</f>
        <v>313.10718022609927</v>
      </c>
      <c r="AV60" s="367"/>
      <c r="AW60" s="302">
        <f>IF($BO60,AS60/$BO60*100,0)</f>
        <v>12.625898005352454</v>
      </c>
      <c r="AX60" s="334"/>
      <c r="AY60" s="300">
        <f>SUM(AY14:AY59)</f>
        <v>18916301</v>
      </c>
      <c r="AZ60" s="334"/>
      <c r="BA60" s="300">
        <f>SUM(BA14:BA59)</f>
        <v>48968673</v>
      </c>
      <c r="BB60" s="334"/>
      <c r="BC60" s="300">
        <f>(AY60+BA60)</f>
        <v>67884974</v>
      </c>
      <c r="BD60" s="334"/>
      <c r="BE60" s="110">
        <f>(BC60/$BS60)</f>
        <v>26.415075412471843</v>
      </c>
      <c r="BF60" s="367"/>
      <c r="BG60" s="302">
        <f>IF($BO60,BC60/$BO60*100,0)</f>
        <v>1.0651753425799035</v>
      </c>
      <c r="BH60" s="334"/>
      <c r="BI60" s="300">
        <f>SUM(BI14:BI59)</f>
        <v>201310634</v>
      </c>
      <c r="BJ60" s="334"/>
      <c r="BK60" s="110">
        <f>(BI60/$BS60)</f>
        <v>78.333028137309412</v>
      </c>
      <c r="BL60" s="367"/>
      <c r="BM60" s="302">
        <f>IF($BO60,BI60/$BO60*100,0)</f>
        <v>3.1587420735541207</v>
      </c>
      <c r="BN60" s="334"/>
      <c r="BO60" s="300">
        <f>(U60+AA60+AG60+AM60+AS60+BC60+BI60)</f>
        <v>6373126685</v>
      </c>
      <c r="BP60" s="388"/>
      <c r="BQ60" s="352">
        <f>BQ58</f>
        <v>38</v>
      </c>
      <c r="BR60" s="388"/>
      <c r="BS60" s="393">
        <f>SUM(BS14:BS59)</f>
        <v>2569933</v>
      </c>
    </row>
    <row r="61" spans="1:71" ht="8.85" customHeight="1" x14ac:dyDescent="0.25">
      <c r="A61" s="346"/>
      <c r="B61" s="346"/>
      <c r="C61" s="326"/>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388"/>
      <c r="AL61" s="388"/>
      <c r="AM61" s="388"/>
      <c r="AN61" s="388"/>
      <c r="AO61" s="388"/>
      <c r="AP61" s="388"/>
      <c r="AQ61" s="388"/>
      <c r="AR61" s="388"/>
      <c r="AS61" s="388"/>
      <c r="AT61" s="388"/>
      <c r="AU61" s="388"/>
      <c r="AV61" s="388"/>
      <c r="AW61" s="388"/>
      <c r="AX61" s="388"/>
      <c r="AY61" s="388"/>
      <c r="AZ61" s="388"/>
      <c r="BA61" s="388"/>
      <c r="BB61" s="388"/>
      <c r="BC61" s="388"/>
      <c r="BD61" s="388"/>
      <c r="BE61" s="388"/>
      <c r="BF61" s="388"/>
      <c r="BG61" s="388"/>
      <c r="BH61" s="388"/>
      <c r="BI61" s="388"/>
      <c r="BJ61" s="388"/>
      <c r="BK61" s="388"/>
      <c r="BL61" s="388"/>
      <c r="BM61" s="388"/>
      <c r="BN61" s="388"/>
      <c r="BO61" s="388"/>
      <c r="BP61" s="388"/>
      <c r="BQ61" s="388"/>
      <c r="BR61" s="388"/>
      <c r="BS61" s="325"/>
    </row>
    <row r="62" spans="1:71" ht="8.85" customHeight="1" x14ac:dyDescent="0.25">
      <c r="A62" s="346"/>
      <c r="B62" s="346"/>
      <c r="C62" s="326"/>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388"/>
      <c r="AK62" s="388"/>
      <c r="AL62" s="388"/>
      <c r="AM62" s="388"/>
      <c r="AN62" s="388"/>
      <c r="AO62" s="388"/>
      <c r="AP62" s="388"/>
      <c r="AQ62" s="388"/>
      <c r="AR62" s="388"/>
      <c r="AS62" s="388"/>
      <c r="AT62" s="388"/>
      <c r="AU62" s="388"/>
      <c r="AV62" s="388"/>
      <c r="AW62" s="388"/>
      <c r="AX62" s="388"/>
      <c r="AY62" s="388"/>
      <c r="AZ62" s="388"/>
      <c r="BA62" s="388"/>
      <c r="BB62" s="388"/>
      <c r="BC62" s="388"/>
      <c r="BD62" s="388"/>
      <c r="BE62" s="388"/>
      <c r="BF62" s="388"/>
      <c r="BG62" s="388"/>
      <c r="BH62" s="388"/>
      <c r="BI62" s="388"/>
      <c r="BJ62" s="388"/>
      <c r="BK62" s="388"/>
      <c r="BL62" s="388"/>
      <c r="BM62" s="388"/>
      <c r="BN62" s="388"/>
      <c r="BO62" s="388"/>
      <c r="BP62" s="388"/>
      <c r="BQ62" s="388"/>
      <c r="BR62" s="388"/>
      <c r="BS62" s="325"/>
    </row>
    <row r="63" spans="1:71" ht="8.85" customHeight="1" x14ac:dyDescent="0.25">
      <c r="A63" s="346"/>
      <c r="B63" s="346"/>
      <c r="C63" s="326"/>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K63" s="388"/>
      <c r="AL63" s="388"/>
      <c r="AM63" s="388"/>
      <c r="AN63" s="388"/>
      <c r="AO63" s="388"/>
      <c r="AP63" s="388"/>
      <c r="AQ63" s="388"/>
      <c r="AR63" s="388"/>
      <c r="AS63" s="388"/>
      <c r="AT63" s="388"/>
      <c r="AU63" s="388"/>
      <c r="AV63" s="388"/>
      <c r="AW63" s="388"/>
      <c r="AX63" s="388"/>
      <c r="AY63" s="388"/>
      <c r="AZ63" s="388"/>
      <c r="BA63" s="388"/>
      <c r="BB63" s="388"/>
      <c r="BC63" s="388"/>
      <c r="BD63" s="388"/>
      <c r="BE63" s="388"/>
      <c r="BF63" s="388"/>
      <c r="BG63" s="388"/>
      <c r="BH63" s="388"/>
      <c r="BI63" s="388"/>
      <c r="BJ63" s="388"/>
      <c r="BK63" s="388"/>
      <c r="BL63" s="388"/>
      <c r="BM63" s="388"/>
      <c r="BN63" s="388"/>
      <c r="BO63" s="388"/>
      <c r="BP63" s="388"/>
      <c r="BQ63" s="388"/>
      <c r="BR63" s="388"/>
      <c r="BS63" s="325"/>
    </row>
    <row r="64" spans="1:71" ht="8.85" customHeight="1" x14ac:dyDescent="0.25">
      <c r="A64" s="346"/>
      <c r="B64" s="346"/>
      <c r="C64" s="326"/>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388"/>
      <c r="AK64" s="388"/>
      <c r="AL64" s="388"/>
      <c r="AM64" s="388"/>
      <c r="AN64" s="388"/>
      <c r="AO64" s="388"/>
      <c r="AP64" s="388"/>
      <c r="AQ64" s="388"/>
      <c r="AR64" s="388"/>
      <c r="AS64" s="388"/>
      <c r="AT64" s="388"/>
      <c r="AU64" s="388"/>
      <c r="AV64" s="388"/>
      <c r="AW64" s="388"/>
      <c r="AX64" s="388"/>
      <c r="AY64" s="388"/>
      <c r="AZ64" s="388"/>
      <c r="BA64" s="388"/>
      <c r="BB64" s="388"/>
      <c r="BC64" s="388"/>
      <c r="BD64" s="388"/>
      <c r="BE64" s="388"/>
      <c r="BF64" s="388"/>
      <c r="BG64" s="388"/>
      <c r="BH64" s="388"/>
      <c r="BI64" s="388"/>
      <c r="BJ64" s="388"/>
      <c r="BK64" s="388"/>
      <c r="BL64" s="388"/>
      <c r="BM64" s="388"/>
      <c r="BN64" s="388"/>
      <c r="BO64" s="388"/>
      <c r="BP64" s="388"/>
      <c r="BQ64" s="388"/>
      <c r="BR64" s="388"/>
      <c r="BS64" s="325"/>
    </row>
    <row r="65" spans="1:71" ht="8.85" customHeight="1" x14ac:dyDescent="0.25">
      <c r="A65" s="346"/>
      <c r="B65" s="346"/>
      <c r="C65" s="326"/>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388"/>
      <c r="AK65" s="388"/>
      <c r="AL65" s="388"/>
      <c r="AM65" s="388"/>
      <c r="AN65" s="388"/>
      <c r="AO65" s="388"/>
      <c r="AP65" s="388"/>
      <c r="AQ65" s="388"/>
      <c r="AR65" s="388"/>
      <c r="AS65" s="388"/>
      <c r="AT65" s="388"/>
      <c r="AU65" s="388"/>
      <c r="AV65" s="388"/>
      <c r="AW65" s="388"/>
      <c r="AX65" s="388"/>
      <c r="AY65" s="388"/>
      <c r="AZ65" s="388"/>
      <c r="BA65" s="388"/>
      <c r="BB65" s="388"/>
      <c r="BC65" s="388"/>
      <c r="BD65" s="388"/>
      <c r="BE65" s="388"/>
      <c r="BF65" s="388"/>
      <c r="BG65" s="388"/>
      <c r="BH65" s="388"/>
      <c r="BI65" s="388"/>
      <c r="BJ65" s="388"/>
      <c r="BK65" s="388"/>
      <c r="BL65" s="388"/>
      <c r="BM65" s="388"/>
      <c r="BN65" s="388"/>
      <c r="BO65" s="388"/>
      <c r="BP65" s="388"/>
      <c r="BQ65" s="388"/>
      <c r="BR65" s="388"/>
      <c r="BS65" s="325"/>
    </row>
    <row r="66" spans="1:71" ht="8.85" customHeight="1" x14ac:dyDescent="0.25">
      <c r="A66" s="346"/>
      <c r="B66" s="346"/>
      <c r="C66" s="326"/>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388"/>
      <c r="AL66" s="388"/>
      <c r="AM66" s="388"/>
      <c r="AN66" s="388"/>
      <c r="AO66" s="388"/>
      <c r="AP66" s="388"/>
      <c r="AQ66" s="388"/>
      <c r="AR66" s="388"/>
      <c r="AS66" s="388"/>
      <c r="AT66" s="388"/>
      <c r="AU66" s="388"/>
      <c r="AV66" s="388"/>
      <c r="AW66" s="388"/>
      <c r="AX66" s="388"/>
      <c r="AY66" s="388"/>
      <c r="AZ66" s="388"/>
      <c r="BA66" s="388"/>
      <c r="BB66" s="388"/>
      <c r="BC66" s="388"/>
      <c r="BD66" s="388"/>
      <c r="BE66" s="388"/>
      <c r="BF66" s="388"/>
      <c r="BG66" s="388"/>
      <c r="BH66" s="388"/>
      <c r="BI66" s="388"/>
      <c r="BJ66" s="388"/>
      <c r="BK66" s="388"/>
      <c r="BL66" s="388"/>
      <c r="BM66" s="388"/>
      <c r="BN66" s="388"/>
      <c r="BO66" s="388"/>
      <c r="BP66" s="388"/>
      <c r="BQ66" s="388"/>
      <c r="BR66" s="388"/>
      <c r="BS66" s="325"/>
    </row>
    <row r="67" spans="1:71" ht="8.85" customHeight="1" x14ac:dyDescent="0.25">
      <c r="A67" s="346"/>
      <c r="B67" s="346"/>
      <c r="C67" s="326"/>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K67" s="388"/>
      <c r="AL67" s="388"/>
      <c r="AM67" s="388"/>
      <c r="AN67" s="388"/>
      <c r="AO67" s="388"/>
      <c r="AP67" s="388"/>
      <c r="AQ67" s="388"/>
      <c r="AR67" s="388"/>
      <c r="AS67" s="388"/>
      <c r="AT67" s="388"/>
      <c r="AU67" s="388"/>
      <c r="AV67" s="388"/>
      <c r="AW67" s="388"/>
      <c r="AX67" s="388"/>
      <c r="AY67" s="388"/>
      <c r="AZ67" s="388"/>
      <c r="BA67" s="388"/>
      <c r="BB67" s="388"/>
      <c r="BC67" s="388"/>
      <c r="BD67" s="388"/>
      <c r="BE67" s="388"/>
      <c r="BF67" s="388"/>
      <c r="BG67" s="388"/>
      <c r="BH67" s="388"/>
      <c r="BI67" s="388"/>
      <c r="BJ67" s="388"/>
      <c r="BK67" s="388"/>
      <c r="BL67" s="388"/>
      <c r="BM67" s="388"/>
      <c r="BN67" s="388"/>
      <c r="BO67" s="388"/>
      <c r="BP67" s="388"/>
      <c r="BQ67" s="388"/>
      <c r="BR67" s="388"/>
      <c r="BS67" s="325"/>
    </row>
    <row r="68" spans="1:71" ht="8.85" customHeight="1" x14ac:dyDescent="0.25">
      <c r="A68" s="346"/>
      <c r="B68" s="346"/>
      <c r="C68" s="326"/>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388"/>
      <c r="AK68" s="388"/>
      <c r="AL68" s="388"/>
      <c r="AM68" s="388"/>
      <c r="AN68" s="388"/>
      <c r="AO68" s="388"/>
      <c r="AP68" s="388"/>
      <c r="AQ68" s="388"/>
      <c r="AR68" s="388"/>
      <c r="AS68" s="388"/>
      <c r="AT68" s="388"/>
      <c r="AU68" s="388"/>
      <c r="AV68" s="388"/>
      <c r="AW68" s="388"/>
      <c r="AX68" s="388"/>
      <c r="AY68" s="388"/>
      <c r="AZ68" s="388"/>
      <c r="BA68" s="388"/>
      <c r="BB68" s="388"/>
      <c r="BC68" s="388"/>
      <c r="BD68" s="388"/>
      <c r="BE68" s="388"/>
      <c r="BF68" s="388"/>
      <c r="BG68" s="388"/>
      <c r="BH68" s="388"/>
      <c r="BI68" s="388"/>
      <c r="BJ68" s="388"/>
      <c r="BK68" s="388"/>
      <c r="BL68" s="388"/>
      <c r="BM68" s="388"/>
      <c r="BN68" s="388"/>
      <c r="BO68" s="388"/>
      <c r="BP68" s="388"/>
      <c r="BQ68" s="388"/>
      <c r="BR68" s="388"/>
      <c r="BS68" s="325"/>
    </row>
    <row r="69" spans="1:71" ht="8.85" customHeight="1" x14ac:dyDescent="0.25">
      <c r="A69" s="346"/>
      <c r="B69" s="346"/>
      <c r="C69" s="326"/>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8"/>
      <c r="AU69" s="388"/>
      <c r="AV69" s="388"/>
      <c r="AW69" s="388"/>
      <c r="AX69" s="388"/>
      <c r="AY69" s="388"/>
      <c r="AZ69" s="388"/>
      <c r="BA69" s="388"/>
      <c r="BB69" s="388"/>
      <c r="BC69" s="388"/>
      <c r="BD69" s="388"/>
      <c r="BE69" s="388"/>
      <c r="BF69" s="388"/>
      <c r="BG69" s="388"/>
      <c r="BH69" s="388"/>
      <c r="BI69" s="388"/>
      <c r="BJ69" s="388"/>
      <c r="BK69" s="388"/>
      <c r="BL69" s="388"/>
      <c r="BM69" s="388"/>
      <c r="BN69" s="388"/>
      <c r="BO69" s="388"/>
      <c r="BP69" s="388"/>
      <c r="BQ69" s="388"/>
      <c r="BR69" s="388"/>
      <c r="BS69" s="325"/>
    </row>
    <row r="70" spans="1:71" ht="8.85" customHeight="1" x14ac:dyDescent="0.25">
      <c r="A70" s="346"/>
      <c r="B70" s="346"/>
      <c r="C70" s="326"/>
      <c r="D70" s="388"/>
      <c r="E70" s="38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c r="AE70" s="388"/>
      <c r="AF70" s="388"/>
      <c r="AG70" s="388"/>
      <c r="AH70" s="388"/>
      <c r="AI70" s="388"/>
      <c r="AJ70" s="388"/>
      <c r="AK70" s="388"/>
      <c r="AL70" s="388"/>
      <c r="AM70" s="388"/>
      <c r="AN70" s="388"/>
      <c r="AO70" s="388"/>
      <c r="AP70" s="388"/>
      <c r="AQ70" s="388"/>
      <c r="AR70" s="388"/>
      <c r="AS70" s="388"/>
      <c r="AT70" s="388"/>
      <c r="AU70" s="388"/>
      <c r="AV70" s="388"/>
      <c r="AW70" s="388"/>
      <c r="AX70" s="388"/>
      <c r="AY70" s="388"/>
      <c r="AZ70" s="388"/>
      <c r="BA70" s="388"/>
      <c r="BB70" s="388"/>
      <c r="BC70" s="388"/>
      <c r="BD70" s="388"/>
      <c r="BE70" s="388"/>
      <c r="BF70" s="388"/>
      <c r="BG70" s="388"/>
      <c r="BH70" s="388"/>
      <c r="BI70" s="388"/>
      <c r="BJ70" s="388"/>
      <c r="BK70" s="388"/>
      <c r="BL70" s="388"/>
      <c r="BM70" s="388"/>
      <c r="BN70" s="388"/>
      <c r="BO70" s="388"/>
      <c r="BP70" s="388"/>
      <c r="BQ70" s="388"/>
      <c r="BR70" s="388"/>
      <c r="BS70" s="325"/>
    </row>
    <row r="71" spans="1:71" ht="8.85" customHeight="1" x14ac:dyDescent="0.25">
      <c r="A71" s="346"/>
      <c r="B71" s="346"/>
      <c r="C71" s="326"/>
      <c r="D71" s="388"/>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c r="AE71" s="388"/>
      <c r="AF71" s="388"/>
      <c r="AG71" s="388"/>
      <c r="AH71" s="388"/>
      <c r="AI71" s="388"/>
      <c r="AJ71" s="388"/>
      <c r="AK71" s="388"/>
      <c r="AL71" s="388"/>
      <c r="AM71" s="388"/>
      <c r="AN71" s="388"/>
      <c r="AO71" s="388"/>
      <c r="AP71" s="388"/>
      <c r="AQ71" s="388"/>
      <c r="AR71" s="388"/>
      <c r="AS71" s="388"/>
      <c r="AT71" s="388"/>
      <c r="AU71" s="388"/>
      <c r="AV71" s="388"/>
      <c r="AW71" s="388"/>
      <c r="AX71" s="388"/>
      <c r="AY71" s="388"/>
      <c r="AZ71" s="388"/>
      <c r="BA71" s="388"/>
      <c r="BB71" s="388"/>
      <c r="BC71" s="388"/>
      <c r="BD71" s="388"/>
      <c r="BE71" s="388"/>
      <c r="BF71" s="388"/>
      <c r="BG71" s="388"/>
      <c r="BH71" s="388"/>
      <c r="BI71" s="388"/>
      <c r="BJ71" s="388"/>
      <c r="BK71" s="388"/>
      <c r="BL71" s="388"/>
      <c r="BM71" s="388"/>
      <c r="BN71" s="388"/>
      <c r="BO71" s="388"/>
      <c r="BP71" s="388"/>
      <c r="BQ71" s="388"/>
      <c r="BR71" s="388"/>
      <c r="BS71" s="325"/>
    </row>
    <row r="72" spans="1:71" ht="8.85" customHeight="1" x14ac:dyDescent="0.25">
      <c r="A72" s="346"/>
      <c r="B72" s="346"/>
      <c r="C72" s="326"/>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388"/>
      <c r="AK72" s="388"/>
      <c r="AL72" s="388"/>
      <c r="AM72" s="388"/>
      <c r="AN72" s="388"/>
      <c r="AO72" s="388"/>
      <c r="AP72" s="388"/>
      <c r="AQ72" s="388"/>
      <c r="AR72" s="388"/>
      <c r="AS72" s="388"/>
      <c r="AT72" s="388"/>
      <c r="AU72" s="388"/>
      <c r="AV72" s="388"/>
      <c r="AW72" s="388"/>
      <c r="AX72" s="388"/>
      <c r="AY72" s="388"/>
      <c r="AZ72" s="388"/>
      <c r="BA72" s="388"/>
      <c r="BB72" s="388"/>
      <c r="BC72" s="388"/>
      <c r="BD72" s="388"/>
      <c r="BE72" s="388"/>
      <c r="BF72" s="388"/>
      <c r="BG72" s="388"/>
      <c r="BH72" s="388"/>
      <c r="BI72" s="388"/>
      <c r="BJ72" s="388"/>
      <c r="BK72" s="388"/>
      <c r="BL72" s="388"/>
      <c r="BM72" s="388"/>
      <c r="BN72" s="388"/>
      <c r="BO72" s="388"/>
      <c r="BP72" s="388"/>
      <c r="BQ72" s="388"/>
      <c r="BR72" s="388"/>
      <c r="BS72" s="325"/>
    </row>
    <row r="73" spans="1:71" ht="8.85" customHeight="1" x14ac:dyDescent="0.25">
      <c r="A73" s="346"/>
      <c r="B73" s="346"/>
      <c r="C73" s="326"/>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25"/>
    </row>
    <row r="74" spans="1:71" ht="8.85" customHeight="1" x14ac:dyDescent="0.25">
      <c r="A74" s="346"/>
      <c r="B74" s="346"/>
      <c r="C74" s="326"/>
      <c r="D74" s="388"/>
      <c r="E74" s="388"/>
      <c r="F74" s="388"/>
      <c r="G74" s="388"/>
      <c r="H74" s="388"/>
      <c r="I74" s="388"/>
      <c r="J74" s="388"/>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388"/>
      <c r="AK74" s="388"/>
      <c r="AL74" s="388"/>
      <c r="AM74" s="388"/>
      <c r="AN74" s="388"/>
      <c r="AO74" s="388"/>
      <c r="AP74" s="388"/>
      <c r="AQ74" s="388"/>
      <c r="AR74" s="388"/>
      <c r="AS74" s="388"/>
      <c r="AT74" s="388"/>
      <c r="AU74" s="388"/>
      <c r="AV74" s="388"/>
      <c r="AW74" s="388"/>
      <c r="AX74" s="388"/>
      <c r="AY74" s="388"/>
      <c r="AZ74" s="388"/>
      <c r="BA74" s="388"/>
      <c r="BB74" s="388"/>
      <c r="BC74" s="388"/>
      <c r="BD74" s="388"/>
      <c r="BE74" s="388"/>
      <c r="BF74" s="388"/>
      <c r="BG74" s="388"/>
      <c r="BH74" s="388"/>
      <c r="BI74" s="388"/>
      <c r="BJ74" s="388"/>
      <c r="BK74" s="388"/>
      <c r="BL74" s="388"/>
      <c r="BM74" s="388"/>
      <c r="BN74" s="388"/>
      <c r="BO74" s="388"/>
      <c r="BP74" s="388"/>
      <c r="BQ74" s="388"/>
      <c r="BR74" s="388"/>
      <c r="BS74" s="325"/>
    </row>
    <row r="75" spans="1:71" s="329" customFormat="1" ht="10.5" customHeight="1" x14ac:dyDescent="0.25">
      <c r="A75" s="355" t="s">
        <v>295</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G75" s="325"/>
      <c r="AH75" s="325"/>
      <c r="AI75" s="325"/>
      <c r="AJ75" s="325"/>
      <c r="AK75" s="325"/>
      <c r="AL75" s="325"/>
      <c r="AM75" s="325"/>
      <c r="AN75" s="325"/>
      <c r="AO75" s="325"/>
      <c r="AP75" s="325"/>
      <c r="AQ75" s="325"/>
      <c r="AR75" s="325"/>
      <c r="AS75" s="325"/>
      <c r="AT75" s="325"/>
      <c r="AU75" s="325"/>
      <c r="AV75" s="325"/>
      <c r="AW75" s="325"/>
      <c r="AX75" s="325"/>
      <c r="AY75" s="325"/>
      <c r="AZ75" s="325"/>
      <c r="BA75" s="325"/>
      <c r="BB75" s="325"/>
      <c r="BC75" s="325"/>
      <c r="BD75" s="325"/>
      <c r="BE75" s="325"/>
      <c r="BF75" s="325"/>
      <c r="BG75" s="325"/>
      <c r="BH75" s="325"/>
      <c r="BI75" s="325"/>
      <c r="BJ75" s="325"/>
      <c r="BK75" s="325"/>
      <c r="BL75" s="325"/>
      <c r="BM75" s="325"/>
      <c r="BN75" s="325"/>
      <c r="BO75" s="325"/>
      <c r="BP75" s="325"/>
      <c r="BQ75" s="356" t="s">
        <v>294</v>
      </c>
      <c r="BS75" s="325"/>
    </row>
    <row r="76" spans="1:71" s="329" customFormat="1" ht="10.5" customHeight="1" x14ac:dyDescent="0.25">
      <c r="A76" s="3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79"/>
      <c r="AC76" s="379"/>
      <c r="AD76" s="379"/>
      <c r="AE76" s="327" t="s">
        <v>45</v>
      </c>
      <c r="AF76" s="379"/>
      <c r="AG76" s="328" t="s">
        <v>46</v>
      </c>
      <c r="AH76" s="325"/>
      <c r="AI76" s="325"/>
      <c r="AJ76" s="325"/>
      <c r="AK76" s="325"/>
      <c r="AL76" s="325"/>
      <c r="AM76" s="325"/>
      <c r="AN76" s="325"/>
      <c r="AO76" s="325"/>
      <c r="AP76" s="325"/>
      <c r="AQ76" s="325"/>
      <c r="AR76" s="325"/>
      <c r="AS76" s="325"/>
      <c r="AT76" s="325"/>
      <c r="AU76" s="325"/>
      <c r="AV76" s="325"/>
      <c r="AW76" s="325"/>
      <c r="AX76" s="325"/>
      <c r="AY76" s="325"/>
      <c r="AZ76" s="325"/>
      <c r="BA76" s="325"/>
      <c r="BB76" s="325"/>
      <c r="BC76" s="325"/>
      <c r="BD76" s="325"/>
      <c r="BE76" s="325"/>
      <c r="BF76" s="325"/>
      <c r="BG76" s="325"/>
      <c r="BH76" s="325"/>
      <c r="BI76" s="325"/>
      <c r="BJ76" s="325"/>
      <c r="BK76" s="325"/>
      <c r="BL76" s="325"/>
      <c r="BM76" s="325"/>
      <c r="BN76" s="325"/>
      <c r="BO76" s="325"/>
      <c r="BP76" s="325"/>
      <c r="BQ76" s="327" t="s">
        <v>289</v>
      </c>
      <c r="BR76" s="325"/>
      <c r="BS76" s="325"/>
    </row>
    <row r="77" spans="1:71" s="329" customFormat="1" ht="10.5" customHeight="1" x14ac:dyDescent="0.25">
      <c r="A77" s="330"/>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79"/>
      <c r="AC77" s="379"/>
      <c r="AD77" s="379"/>
      <c r="AE77" s="327" t="s">
        <v>288</v>
      </c>
      <c r="AF77" s="379"/>
      <c r="AG77" s="328" t="s">
        <v>287</v>
      </c>
      <c r="AH77" s="325"/>
      <c r="AI77" s="325"/>
      <c r="AJ77" s="325"/>
      <c r="AK77" s="325"/>
      <c r="AL77" s="325"/>
      <c r="AM77" s="325"/>
      <c r="AN77" s="325"/>
      <c r="AO77" s="325"/>
      <c r="AP77" s="325"/>
      <c r="AQ77" s="325"/>
      <c r="AR77" s="325"/>
      <c r="AS77" s="325"/>
      <c r="AT77" s="325"/>
      <c r="AU77" s="325"/>
      <c r="AV77" s="325"/>
      <c r="AW77" s="325"/>
      <c r="AX77" s="325"/>
      <c r="AY77" s="325"/>
      <c r="AZ77" s="325"/>
      <c r="BA77" s="325"/>
      <c r="BB77" s="325"/>
      <c r="BC77" s="325"/>
      <c r="BD77" s="325"/>
      <c r="BE77" s="325"/>
      <c r="BF77" s="325"/>
      <c r="BG77" s="325"/>
      <c r="BH77" s="325"/>
      <c r="BI77" s="325"/>
      <c r="BJ77" s="325"/>
      <c r="BK77" s="325"/>
      <c r="BL77" s="325"/>
      <c r="BM77" s="325"/>
      <c r="BN77" s="325"/>
      <c r="BO77" s="325"/>
      <c r="BP77" s="325"/>
      <c r="BQ77" s="327" t="s">
        <v>129</v>
      </c>
      <c r="BR77" s="325"/>
      <c r="BS77" s="325"/>
    </row>
    <row r="78" spans="1:71" s="329" customFormat="1" ht="10.5" customHeight="1" x14ac:dyDescent="0.25">
      <c r="A78" s="331"/>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79"/>
      <c r="AC78" s="379"/>
      <c r="AD78" s="379"/>
      <c r="AE78" s="327" t="s">
        <v>51</v>
      </c>
      <c r="AF78" s="379"/>
      <c r="AG78" s="332" t="s">
        <v>52</v>
      </c>
      <c r="AH78" s="325"/>
      <c r="AI78" s="325"/>
      <c r="AJ78" s="325"/>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25"/>
      <c r="BK78" s="325"/>
      <c r="BL78" s="325"/>
      <c r="BM78" s="325"/>
      <c r="BN78" s="325"/>
      <c r="BO78" s="325"/>
      <c r="BP78" s="325"/>
      <c r="BQ78" s="325"/>
      <c r="BR78" s="325"/>
      <c r="BS78" s="325"/>
    </row>
    <row r="79" spans="1:71" s="333" customFormat="1" ht="9.6"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5"/>
    </row>
    <row r="80" spans="1:71" s="333" customFormat="1" ht="9.6"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76" t="s">
        <v>286</v>
      </c>
      <c r="AH80" s="376"/>
      <c r="AI80" s="376"/>
      <c r="AJ80" s="376"/>
      <c r="AK80" s="37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5"/>
    </row>
    <row r="81" spans="1:71" s="333" customFormat="1" ht="9.6" customHeight="1" x14ac:dyDescent="0.25">
      <c r="A81" s="326"/>
      <c r="B81" s="326"/>
      <c r="C81" s="326"/>
      <c r="D81" s="326"/>
      <c r="E81" s="406" t="s">
        <v>285</v>
      </c>
      <c r="F81" s="406"/>
      <c r="G81" s="406"/>
      <c r="H81" s="406"/>
      <c r="I81" s="406"/>
      <c r="J81" s="406"/>
      <c r="K81" s="406"/>
      <c r="L81" s="406"/>
      <c r="M81" s="406"/>
      <c r="N81" s="406"/>
      <c r="O81" s="406"/>
      <c r="P81" s="406"/>
      <c r="Q81" s="406"/>
      <c r="R81" s="406"/>
      <c r="S81" s="406"/>
      <c r="T81" s="406"/>
      <c r="U81" s="406"/>
      <c r="V81" s="406"/>
      <c r="W81" s="406"/>
      <c r="X81" s="406"/>
      <c r="Y81" s="406"/>
      <c r="Z81" s="376"/>
      <c r="AA81" s="380" t="s">
        <v>284</v>
      </c>
      <c r="AB81" s="381"/>
      <c r="AC81" s="381"/>
      <c r="AD81" s="381"/>
      <c r="AE81" s="381"/>
      <c r="AF81" s="326"/>
      <c r="AG81" s="338" t="s">
        <v>283</v>
      </c>
      <c r="AH81" s="338"/>
      <c r="AI81" s="338"/>
      <c r="AJ81" s="338"/>
      <c r="AK81" s="338"/>
      <c r="AL81" s="326"/>
      <c r="AM81" s="338" t="s">
        <v>282</v>
      </c>
      <c r="AN81" s="338"/>
      <c r="AO81" s="338"/>
      <c r="AP81" s="338"/>
      <c r="AQ81" s="338"/>
      <c r="AR81" s="326"/>
      <c r="AS81" s="338" t="s">
        <v>281</v>
      </c>
      <c r="AT81" s="338"/>
      <c r="AU81" s="338"/>
      <c r="AV81" s="338"/>
      <c r="AW81" s="338"/>
      <c r="AX81" s="326"/>
      <c r="AY81" s="338" t="s">
        <v>280</v>
      </c>
      <c r="AZ81" s="338"/>
      <c r="BA81" s="338"/>
      <c r="BB81" s="338"/>
      <c r="BC81" s="338"/>
      <c r="BD81" s="338"/>
      <c r="BE81" s="338"/>
      <c r="BF81" s="338"/>
      <c r="BG81" s="338"/>
      <c r="BH81" s="326"/>
      <c r="BI81" s="338" t="s">
        <v>279</v>
      </c>
      <c r="BJ81" s="338"/>
      <c r="BK81" s="338"/>
      <c r="BL81" s="338"/>
      <c r="BM81" s="338"/>
      <c r="BN81" s="326"/>
      <c r="BO81" s="326"/>
      <c r="BP81" s="326"/>
      <c r="BQ81" s="326"/>
      <c r="BR81" s="326"/>
      <c r="BS81" s="325"/>
    </row>
    <row r="82" spans="1:71" s="333" customFormat="1" ht="9.6" customHeight="1" x14ac:dyDescent="0.25">
      <c r="A82" s="326"/>
      <c r="B82" s="326"/>
      <c r="C82" s="326"/>
      <c r="D82" s="326"/>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345"/>
      <c r="BH82" s="345"/>
      <c r="BI82" s="345"/>
      <c r="BJ82" s="345"/>
      <c r="BK82" s="345"/>
      <c r="BL82" s="345"/>
      <c r="BM82" s="345"/>
      <c r="BN82" s="345"/>
      <c r="BO82" s="345"/>
      <c r="BP82" s="345"/>
      <c r="BQ82" s="345"/>
      <c r="BR82" s="326"/>
      <c r="BS82" s="325"/>
    </row>
    <row r="83" spans="1:71" s="333" customFormat="1" ht="9.6" customHeight="1" x14ac:dyDescent="0.25">
      <c r="A83" s="326"/>
      <c r="B83" s="326"/>
      <c r="C83" s="326"/>
      <c r="D83" s="326"/>
      <c r="E83" s="345"/>
      <c r="F83" s="345"/>
      <c r="G83" s="345"/>
      <c r="H83" s="345"/>
      <c r="I83" s="345"/>
      <c r="J83" s="345"/>
      <c r="K83" s="345"/>
      <c r="L83" s="345"/>
      <c r="M83" s="345"/>
      <c r="N83" s="345"/>
      <c r="O83" s="345"/>
      <c r="P83" s="345"/>
      <c r="Q83" s="345"/>
      <c r="R83" s="345"/>
      <c r="S83" s="345"/>
      <c r="T83" s="345"/>
      <c r="U83" s="382" t="s">
        <v>68</v>
      </c>
      <c r="V83" s="382"/>
      <c r="W83" s="382"/>
      <c r="X83" s="382"/>
      <c r="Y83" s="382"/>
      <c r="Z83" s="345"/>
      <c r="AA83" s="345"/>
      <c r="AB83" s="345"/>
      <c r="AC83" s="345"/>
      <c r="AD83" s="345"/>
      <c r="AE83" s="345"/>
      <c r="AF83" s="345"/>
      <c r="AG83" s="345"/>
      <c r="AH83" s="345"/>
      <c r="AI83" s="345"/>
      <c r="AJ83" s="345"/>
      <c r="AK83" s="345"/>
      <c r="AL83" s="345"/>
      <c r="AM83" s="345"/>
      <c r="AN83" s="345"/>
      <c r="AO83" s="345"/>
      <c r="AP83" s="345"/>
      <c r="AQ83" s="345"/>
      <c r="AR83" s="345"/>
      <c r="AS83" s="345"/>
      <c r="AT83" s="345"/>
      <c r="AU83" s="345"/>
      <c r="AV83" s="345"/>
      <c r="AW83" s="345"/>
      <c r="AX83" s="345"/>
      <c r="AY83" s="345"/>
      <c r="AZ83" s="345"/>
      <c r="BA83" s="345"/>
      <c r="BB83" s="345"/>
      <c r="BC83" s="382" t="s">
        <v>68</v>
      </c>
      <c r="BD83" s="382"/>
      <c r="BE83" s="382"/>
      <c r="BF83" s="382"/>
      <c r="BG83" s="382"/>
      <c r="BH83" s="345"/>
      <c r="BI83" s="345"/>
      <c r="BJ83" s="345"/>
      <c r="BK83" s="345"/>
      <c r="BL83" s="345"/>
      <c r="BM83" s="345"/>
      <c r="BN83" s="345"/>
      <c r="BO83" s="345"/>
      <c r="BP83" s="345"/>
      <c r="BQ83" s="345"/>
      <c r="BR83" s="326"/>
      <c r="BS83" s="325"/>
    </row>
    <row r="84" spans="1:71" s="333" customFormat="1" ht="9.6" customHeight="1" x14ac:dyDescent="0.25">
      <c r="A84" s="326"/>
      <c r="B84" s="326"/>
      <c r="C84" s="326"/>
      <c r="D84" s="326"/>
      <c r="E84" s="345"/>
      <c r="F84" s="345"/>
      <c r="G84" s="360" t="s">
        <v>278</v>
      </c>
      <c r="H84" s="345"/>
      <c r="I84" s="405" t="s">
        <v>277</v>
      </c>
      <c r="J84" s="405"/>
      <c r="K84" s="405"/>
      <c r="L84" s="345"/>
      <c r="M84" s="360" t="s">
        <v>276</v>
      </c>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5"/>
      <c r="AN84" s="345"/>
      <c r="AO84" s="345"/>
      <c r="AP84" s="345"/>
      <c r="AQ84" s="345"/>
      <c r="AR84" s="345"/>
      <c r="AS84" s="345"/>
      <c r="AT84" s="345"/>
      <c r="AU84" s="345"/>
      <c r="AV84" s="345"/>
      <c r="AW84" s="345"/>
      <c r="AX84" s="345"/>
      <c r="AY84" s="345"/>
      <c r="AZ84" s="345"/>
      <c r="BA84" s="360" t="s">
        <v>275</v>
      </c>
      <c r="BB84" s="345"/>
      <c r="BC84" s="345"/>
      <c r="BD84" s="345"/>
      <c r="BE84" s="345"/>
      <c r="BF84" s="345"/>
      <c r="BG84" s="345"/>
      <c r="BH84" s="345"/>
      <c r="BI84" s="345"/>
      <c r="BJ84" s="345"/>
      <c r="BK84" s="345"/>
      <c r="BL84" s="345"/>
      <c r="BM84" s="345"/>
      <c r="BN84" s="345"/>
      <c r="BO84" s="345"/>
      <c r="BP84" s="345"/>
      <c r="BQ84" s="345"/>
      <c r="BR84" s="326"/>
      <c r="BS84" s="325"/>
    </row>
    <row r="85" spans="1:71" s="333" customFormat="1" ht="9.6" customHeight="1" x14ac:dyDescent="0.25">
      <c r="A85" s="326"/>
      <c r="B85" s="326"/>
      <c r="C85" s="326"/>
      <c r="D85" s="326"/>
      <c r="E85" s="360" t="s">
        <v>274</v>
      </c>
      <c r="F85" s="345"/>
      <c r="G85" s="360" t="s">
        <v>273</v>
      </c>
      <c r="H85" s="345"/>
      <c r="I85" s="360"/>
      <c r="J85" s="360"/>
      <c r="K85" s="360"/>
      <c r="L85" s="345"/>
      <c r="M85" s="360" t="s">
        <v>272</v>
      </c>
      <c r="N85" s="345"/>
      <c r="O85" s="383" t="s">
        <v>271</v>
      </c>
      <c r="P85" s="345"/>
      <c r="Q85" s="345"/>
      <c r="R85" s="345"/>
      <c r="S85" s="345"/>
      <c r="T85" s="345"/>
      <c r="U85" s="345"/>
      <c r="V85" s="345"/>
      <c r="W85" s="360" t="s">
        <v>66</v>
      </c>
      <c r="X85" s="345"/>
      <c r="Y85" s="360" t="s">
        <v>269</v>
      </c>
      <c r="Z85" s="345"/>
      <c r="AA85" s="345"/>
      <c r="AB85" s="345"/>
      <c r="AC85" s="360" t="s">
        <v>66</v>
      </c>
      <c r="AD85" s="345"/>
      <c r="AE85" s="360" t="s">
        <v>269</v>
      </c>
      <c r="AF85" s="345"/>
      <c r="AG85" s="345"/>
      <c r="AH85" s="345"/>
      <c r="AI85" s="360" t="s">
        <v>66</v>
      </c>
      <c r="AJ85" s="345"/>
      <c r="AK85" s="360" t="s">
        <v>269</v>
      </c>
      <c r="AL85" s="345"/>
      <c r="AM85" s="345"/>
      <c r="AN85" s="345"/>
      <c r="AO85" s="360" t="s">
        <v>66</v>
      </c>
      <c r="AP85" s="345"/>
      <c r="AQ85" s="360" t="s">
        <v>269</v>
      </c>
      <c r="AR85" s="345"/>
      <c r="AS85" s="345"/>
      <c r="AT85" s="345"/>
      <c r="AU85" s="360" t="s">
        <v>66</v>
      </c>
      <c r="AV85" s="345"/>
      <c r="AW85" s="360" t="s">
        <v>269</v>
      </c>
      <c r="AX85" s="345"/>
      <c r="AY85" s="345"/>
      <c r="AZ85" s="345"/>
      <c r="BA85" s="360" t="s">
        <v>270</v>
      </c>
      <c r="BB85" s="345"/>
      <c r="BC85" s="345"/>
      <c r="BD85" s="345"/>
      <c r="BE85" s="360" t="s">
        <v>66</v>
      </c>
      <c r="BF85" s="345"/>
      <c r="BG85" s="360" t="s">
        <v>269</v>
      </c>
      <c r="BH85" s="345"/>
      <c r="BI85" s="345"/>
      <c r="BJ85" s="345"/>
      <c r="BK85" s="360" t="s">
        <v>66</v>
      </c>
      <c r="BL85" s="345"/>
      <c r="BM85" s="360" t="s">
        <v>269</v>
      </c>
      <c r="BN85" s="345"/>
      <c r="BO85" s="360" t="s">
        <v>268</v>
      </c>
      <c r="BP85" s="345"/>
      <c r="BQ85" s="345"/>
      <c r="BR85" s="326"/>
      <c r="BS85" s="325"/>
    </row>
    <row r="86" spans="1:71" s="333" customFormat="1" ht="9.6" customHeight="1" x14ac:dyDescent="0.25">
      <c r="A86" s="340" t="s">
        <v>74</v>
      </c>
      <c r="B86" s="326"/>
      <c r="C86" s="340" t="s">
        <v>76</v>
      </c>
      <c r="D86" s="326"/>
      <c r="E86" s="384" t="s">
        <v>261</v>
      </c>
      <c r="F86" s="345"/>
      <c r="G86" s="384" t="s">
        <v>267</v>
      </c>
      <c r="H86" s="345"/>
      <c r="I86" s="384" t="s">
        <v>64</v>
      </c>
      <c r="J86" s="385"/>
      <c r="K86" s="384" t="s">
        <v>266</v>
      </c>
      <c r="L86" s="345"/>
      <c r="M86" s="384" t="s">
        <v>265</v>
      </c>
      <c r="N86" s="345"/>
      <c r="O86" s="384" t="s">
        <v>264</v>
      </c>
      <c r="P86" s="345"/>
      <c r="Q86" s="384" t="s">
        <v>263</v>
      </c>
      <c r="R86" s="345"/>
      <c r="S86" s="384" t="s">
        <v>262</v>
      </c>
      <c r="T86" s="345"/>
      <c r="U86" s="384" t="s">
        <v>77</v>
      </c>
      <c r="V86" s="345"/>
      <c r="W86" s="384" t="s">
        <v>78</v>
      </c>
      <c r="X86" s="345"/>
      <c r="Y86" s="384" t="s">
        <v>53</v>
      </c>
      <c r="Z86" s="345"/>
      <c r="AA86" s="384" t="s">
        <v>77</v>
      </c>
      <c r="AB86" s="345"/>
      <c r="AC86" s="384" t="s">
        <v>78</v>
      </c>
      <c r="AD86" s="345"/>
      <c r="AE86" s="384" t="s">
        <v>53</v>
      </c>
      <c r="AF86" s="345"/>
      <c r="AG86" s="384" t="s">
        <v>77</v>
      </c>
      <c r="AH86" s="345"/>
      <c r="AI86" s="384" t="s">
        <v>78</v>
      </c>
      <c r="AJ86" s="345"/>
      <c r="AK86" s="384" t="s">
        <v>53</v>
      </c>
      <c r="AL86" s="345"/>
      <c r="AM86" s="384" t="s">
        <v>77</v>
      </c>
      <c r="AN86" s="345"/>
      <c r="AO86" s="384" t="s">
        <v>78</v>
      </c>
      <c r="AP86" s="345"/>
      <c r="AQ86" s="384" t="s">
        <v>53</v>
      </c>
      <c r="AR86" s="345"/>
      <c r="AS86" s="384" t="s">
        <v>77</v>
      </c>
      <c r="AT86" s="345"/>
      <c r="AU86" s="384" t="s">
        <v>78</v>
      </c>
      <c r="AV86" s="345"/>
      <c r="AW86" s="384" t="s">
        <v>53</v>
      </c>
      <c r="AX86" s="345"/>
      <c r="AY86" s="384" t="s">
        <v>262</v>
      </c>
      <c r="AZ86" s="345"/>
      <c r="BA86" s="384" t="s">
        <v>261</v>
      </c>
      <c r="BB86" s="345"/>
      <c r="BC86" s="384" t="s">
        <v>77</v>
      </c>
      <c r="BD86" s="345"/>
      <c r="BE86" s="384" t="s">
        <v>78</v>
      </c>
      <c r="BF86" s="345"/>
      <c r="BG86" s="384" t="s">
        <v>53</v>
      </c>
      <c r="BH86" s="345"/>
      <c r="BI86" s="384" t="s">
        <v>77</v>
      </c>
      <c r="BJ86" s="345"/>
      <c r="BK86" s="384" t="s">
        <v>78</v>
      </c>
      <c r="BL86" s="345"/>
      <c r="BM86" s="384" t="s">
        <v>53</v>
      </c>
      <c r="BN86" s="345"/>
      <c r="BO86" s="384" t="s">
        <v>53</v>
      </c>
      <c r="BP86" s="345"/>
      <c r="BQ86" s="384" t="s">
        <v>74</v>
      </c>
      <c r="BR86" s="326"/>
      <c r="BS86" s="325"/>
    </row>
    <row r="87" spans="1:71" s="333" customFormat="1" ht="8.8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c r="AO87" s="326"/>
      <c r="AP87" s="326"/>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5"/>
    </row>
    <row r="88" spans="1:71" s="333" customFormat="1" ht="8.85" customHeight="1" x14ac:dyDescent="0.25">
      <c r="A88" s="326"/>
      <c r="B88" s="326" t="s">
        <v>130</v>
      </c>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26"/>
      <c r="BI88" s="326"/>
      <c r="BJ88" s="326"/>
      <c r="BK88" s="326"/>
      <c r="BL88" s="326"/>
      <c r="BM88" s="326"/>
      <c r="BN88" s="326"/>
      <c r="BO88" s="326"/>
      <c r="BP88" s="326"/>
      <c r="BQ88" s="326"/>
      <c r="BR88" s="326"/>
      <c r="BS88" s="325"/>
    </row>
    <row r="89" spans="1:71" ht="8.85" customHeight="1" x14ac:dyDescent="0.25">
      <c r="A89" s="326">
        <v>1</v>
      </c>
      <c r="B89" s="346"/>
      <c r="C89" s="326" t="s">
        <v>131</v>
      </c>
      <c r="D89" s="386"/>
      <c r="E89" s="296">
        <v>21284045</v>
      </c>
      <c r="F89" s="334"/>
      <c r="G89" s="296">
        <v>1897693</v>
      </c>
      <c r="H89" s="334"/>
      <c r="I89" s="296">
        <v>6276788</v>
      </c>
      <c r="J89" s="296"/>
      <c r="K89" s="296">
        <v>0</v>
      </c>
      <c r="L89" s="334"/>
      <c r="M89" s="296">
        <v>2456741</v>
      </c>
      <c r="N89" s="334"/>
      <c r="O89" s="296">
        <v>0</v>
      </c>
      <c r="P89" s="334"/>
      <c r="Q89" s="296">
        <v>439126</v>
      </c>
      <c r="R89" s="334"/>
      <c r="S89" s="296">
        <v>591222</v>
      </c>
      <c r="T89" s="334"/>
      <c r="U89" s="296">
        <f>SUM(E89:S89)</f>
        <v>32945615</v>
      </c>
      <c r="V89" s="334"/>
      <c r="W89" s="97">
        <f>(U89/$BS89)</f>
        <v>988.46729672967297</v>
      </c>
      <c r="X89" s="326"/>
      <c r="Y89" s="297">
        <f>IF($BO89,U89/$BO89*100,0)</f>
        <v>63.041015810705439</v>
      </c>
      <c r="Z89" s="334"/>
      <c r="AA89" s="296">
        <v>6553706</v>
      </c>
      <c r="AB89" s="334"/>
      <c r="AC89" s="97">
        <f>(AA89/$BS89)</f>
        <v>196.63084308430842</v>
      </c>
      <c r="AD89" s="326"/>
      <c r="AE89" s="297">
        <f>IF($BO89,AA89/$BO89*100,0)</f>
        <v>12.540433182525659</v>
      </c>
      <c r="AF89" s="343"/>
      <c r="AG89" s="296">
        <v>364692</v>
      </c>
      <c r="AH89" s="334"/>
      <c r="AI89" s="97">
        <f>(AG89/$BS89)</f>
        <v>10.941854185418542</v>
      </c>
      <c r="AJ89" s="326"/>
      <c r="AK89" s="297">
        <f>IF($BO89,AG89/$BO89*100,0)</f>
        <v>0.69783350949854139</v>
      </c>
      <c r="AL89" s="334"/>
      <c r="AM89" s="296">
        <v>84220</v>
      </c>
      <c r="AN89" s="334"/>
      <c r="AO89" s="97">
        <f>(AM89/$BS89)</f>
        <v>2.5268526852685267</v>
      </c>
      <c r="AP89" s="326"/>
      <c r="AQ89" s="297">
        <f>IF($BO89,AM89/$BO89*100,0)</f>
        <v>0.16115390019514317</v>
      </c>
      <c r="AR89" s="334"/>
      <c r="AS89" s="296">
        <v>10597906</v>
      </c>
      <c r="AT89" s="334"/>
      <c r="AU89" s="97">
        <f>(AS89/$BS89)</f>
        <v>317.96897689768974</v>
      </c>
      <c r="AV89" s="326"/>
      <c r="AW89" s="297">
        <f>IF($BO89,AS89/$BO89*100,0)</f>
        <v>20.278958511060424</v>
      </c>
      <c r="AX89" s="334"/>
      <c r="AY89" s="296">
        <v>45427</v>
      </c>
      <c r="AZ89" s="334"/>
      <c r="BA89" s="296">
        <v>366601</v>
      </c>
      <c r="BB89" s="334"/>
      <c r="BC89" s="296">
        <f>(AY89+BA89)</f>
        <v>412028</v>
      </c>
      <c r="BD89" s="334"/>
      <c r="BE89" s="97">
        <f>(BC89/$BS89)</f>
        <v>12.362076207620762</v>
      </c>
      <c r="BF89" s="326"/>
      <c r="BG89" s="297">
        <f>IF($BO89,BC89/$BO89*100,0)</f>
        <v>0.78841034421282885</v>
      </c>
      <c r="BH89" s="334"/>
      <c r="BI89" s="296">
        <v>1302436</v>
      </c>
      <c r="BJ89" s="334"/>
      <c r="BK89" s="97">
        <f>(BI89/$BS89)</f>
        <v>39.076987698769877</v>
      </c>
      <c r="BL89" s="326"/>
      <c r="BM89" s="297">
        <f>IF($BO89,BI89/$BO89*100,0)</f>
        <v>2.4921947418019652</v>
      </c>
      <c r="BN89" s="334"/>
      <c r="BO89" s="296">
        <f>(U89+AA89+AG89+AM89+AS89+BC89+BI89)</f>
        <v>52260603</v>
      </c>
      <c r="BP89" s="388"/>
      <c r="BQ89" s="326">
        <v>1</v>
      </c>
      <c r="BR89" s="388"/>
      <c r="BS89" s="330">
        <v>33330</v>
      </c>
    </row>
    <row r="90" spans="1:71" ht="8.85" customHeight="1" x14ac:dyDescent="0.25">
      <c r="A90" s="326">
        <v>2</v>
      </c>
      <c r="B90" s="346"/>
      <c r="C90" s="326" t="s">
        <v>132</v>
      </c>
      <c r="D90" s="388"/>
      <c r="E90" s="114">
        <v>141587224</v>
      </c>
      <c r="F90" s="343"/>
      <c r="G90" s="114">
        <v>3299526</v>
      </c>
      <c r="H90" s="326"/>
      <c r="I90" s="316">
        <v>27142087</v>
      </c>
      <c r="J90" s="114"/>
      <c r="K90" s="316">
        <v>75558</v>
      </c>
      <c r="L90" s="326"/>
      <c r="M90" s="114">
        <v>716045</v>
      </c>
      <c r="N90" s="326"/>
      <c r="O90" s="114">
        <v>0</v>
      </c>
      <c r="P90" s="326"/>
      <c r="Q90" s="114">
        <v>929619</v>
      </c>
      <c r="R90" s="326"/>
      <c r="S90" s="114">
        <v>747238</v>
      </c>
      <c r="T90" s="326"/>
      <c r="U90" s="114">
        <f>SUM(E90:S90)</f>
        <v>174497297</v>
      </c>
      <c r="V90" s="326"/>
      <c r="W90" s="297">
        <f>(U90/$BS90)</f>
        <v>1650.6389537908528</v>
      </c>
      <c r="X90" s="326"/>
      <c r="Y90" s="297">
        <f>IF($BO90,U90/$BO90*100,0)</f>
        <v>68.125886548192057</v>
      </c>
      <c r="Z90" s="326"/>
      <c r="AA90" s="114">
        <v>52681579</v>
      </c>
      <c r="AB90" s="326"/>
      <c r="AC90" s="297">
        <f>(AA90/$BS90)</f>
        <v>498.33589367639405</v>
      </c>
      <c r="AD90" s="326"/>
      <c r="AE90" s="297">
        <f>IF($BO90,AA90/$BO90*100,0)</f>
        <v>20.567535061208524</v>
      </c>
      <c r="AF90" s="326"/>
      <c r="AG90" s="114">
        <v>2770923</v>
      </c>
      <c r="AH90" s="326"/>
      <c r="AI90" s="297">
        <f>(AG90/$BS90)</f>
        <v>26.211256680698103</v>
      </c>
      <c r="AJ90" s="326"/>
      <c r="AK90" s="297">
        <f>IF($BO90,AG90/$BO90*100,0)</f>
        <v>1.0818023498196419</v>
      </c>
      <c r="AL90" s="326"/>
      <c r="AM90" s="114">
        <v>440281</v>
      </c>
      <c r="AN90" s="326"/>
      <c r="AO90" s="297">
        <f>(AM90/$BS90)</f>
        <v>4.1647921297829065</v>
      </c>
      <c r="AP90" s="326"/>
      <c r="AQ90" s="297">
        <f>IF($BO90,AM90/$BO90*100,0)</f>
        <v>0.1718911064583685</v>
      </c>
      <c r="AR90" s="326"/>
      <c r="AS90" s="114">
        <v>19027674</v>
      </c>
      <c r="AT90" s="326"/>
      <c r="AU90" s="297">
        <f>(AS90/$BS90)</f>
        <v>179.9902946601712</v>
      </c>
      <c r="AV90" s="326"/>
      <c r="AW90" s="297">
        <f>IF($BO90,AS90/$BO90*100,0)</f>
        <v>7.4286374774045001</v>
      </c>
      <c r="AX90" s="326"/>
      <c r="AY90" s="114">
        <v>119185</v>
      </c>
      <c r="AZ90" s="326"/>
      <c r="BA90" s="114">
        <v>2170061</v>
      </c>
      <c r="BB90" s="326"/>
      <c r="BC90" s="114">
        <f>(AY90+BA90)</f>
        <v>2289246</v>
      </c>
      <c r="BD90" s="326"/>
      <c r="BE90" s="297">
        <f>(BC90/$BS90)</f>
        <v>21.654883412949914</v>
      </c>
      <c r="BF90" s="326"/>
      <c r="BG90" s="297">
        <f>IF($BO90,BC90/$BO90*100,0)</f>
        <v>0.89374973686212733</v>
      </c>
      <c r="BH90" s="326"/>
      <c r="BI90" s="390">
        <v>4432488</v>
      </c>
      <c r="BJ90" s="326"/>
      <c r="BK90" s="297">
        <f>(BI90/$BS90)</f>
        <v>41.928657238802444</v>
      </c>
      <c r="BL90" s="326"/>
      <c r="BM90" s="297">
        <f>IF($BO90,BI90/$BO90*100,0)</f>
        <v>1.7304977200547851</v>
      </c>
      <c r="BN90" s="326"/>
      <c r="BO90" s="114">
        <f>(U90+AA90+AG90+AM90+AS90+BC90+BI90)</f>
        <v>256139488</v>
      </c>
      <c r="BP90" s="388"/>
      <c r="BQ90" s="326">
        <v>2</v>
      </c>
      <c r="BR90" s="388"/>
      <c r="BS90" s="330">
        <v>105715</v>
      </c>
    </row>
    <row r="91" spans="1:71" ht="8.85" customHeight="1" x14ac:dyDescent="0.25">
      <c r="A91" s="326">
        <v>3</v>
      </c>
      <c r="B91" s="346"/>
      <c r="C91" s="326" t="s">
        <v>133</v>
      </c>
      <c r="D91" s="388"/>
      <c r="E91" s="114">
        <v>7186527</v>
      </c>
      <c r="F91" s="343"/>
      <c r="G91" s="114">
        <v>1219765</v>
      </c>
      <c r="H91" s="326"/>
      <c r="I91" s="114">
        <v>2246414</v>
      </c>
      <c r="J91" s="114"/>
      <c r="K91" s="114">
        <v>23814</v>
      </c>
      <c r="L91" s="326"/>
      <c r="M91" s="114">
        <v>5307570</v>
      </c>
      <c r="N91" s="326"/>
      <c r="O91" s="114">
        <v>0</v>
      </c>
      <c r="P91" s="326"/>
      <c r="Q91" s="114">
        <v>99624</v>
      </c>
      <c r="R91" s="326"/>
      <c r="S91" s="114">
        <v>62356</v>
      </c>
      <c r="T91" s="326"/>
      <c r="U91" s="114">
        <f>SUM(E91:S91)</f>
        <v>16146070</v>
      </c>
      <c r="V91" s="326"/>
      <c r="W91" s="297">
        <f>(U91/$BS91)</f>
        <v>1037.598483387957</v>
      </c>
      <c r="X91" s="326"/>
      <c r="Y91" s="297">
        <f>IF($BO91,U91/$BO91*100,0)</f>
        <v>61.833157126577461</v>
      </c>
      <c r="Z91" s="326"/>
      <c r="AA91" s="114">
        <v>2582898</v>
      </c>
      <c r="AB91" s="326"/>
      <c r="AC91" s="297">
        <f>(AA91/$BS91)</f>
        <v>165.98534798534797</v>
      </c>
      <c r="AD91" s="326"/>
      <c r="AE91" s="297">
        <f>IF($BO91,AA91/$BO91*100,0)</f>
        <v>9.8914929686247302</v>
      </c>
      <c r="AF91" s="326"/>
      <c r="AG91" s="114">
        <v>29471</v>
      </c>
      <c r="AH91" s="326"/>
      <c r="AI91" s="297">
        <f>(AG91/$BS91)</f>
        <v>1.8939014202172098</v>
      </c>
      <c r="AJ91" s="326"/>
      <c r="AK91" s="297">
        <f>IF($BO91,AG91/$BO91*100,0)</f>
        <v>0.11286244725046805</v>
      </c>
      <c r="AL91" s="326"/>
      <c r="AM91" s="114">
        <v>101353</v>
      </c>
      <c r="AN91" s="326"/>
      <c r="AO91" s="297">
        <f>(AM91/$BS91)</f>
        <v>6.5132703553756182</v>
      </c>
      <c r="AP91" s="326"/>
      <c r="AQ91" s="297">
        <f>IF($BO91,AM91/$BO91*100,0)</f>
        <v>0.38814249995509781</v>
      </c>
      <c r="AR91" s="326"/>
      <c r="AS91" s="114">
        <v>4614271</v>
      </c>
      <c r="AT91" s="326"/>
      <c r="AU91" s="297">
        <f>(AS91/$BS91)</f>
        <v>296.52792237002762</v>
      </c>
      <c r="AV91" s="326"/>
      <c r="AW91" s="297">
        <f>IF($BO91,AS91/$BO91*100,0)</f>
        <v>17.670860077257792</v>
      </c>
      <c r="AX91" s="326"/>
      <c r="AY91" s="114">
        <v>44996</v>
      </c>
      <c r="AZ91" s="326"/>
      <c r="BA91" s="114">
        <v>7500</v>
      </c>
      <c r="BB91" s="326"/>
      <c r="BC91" s="114">
        <f>(AY91+BA91)</f>
        <v>52496</v>
      </c>
      <c r="BD91" s="326"/>
      <c r="BE91" s="297">
        <f>(BC91/$BS91)</f>
        <v>3.3735621104042157</v>
      </c>
      <c r="BF91" s="326"/>
      <c r="BG91" s="297">
        <f>IF($BO91,BC91/$BO91*100,0)</f>
        <v>0.2010392260479987</v>
      </c>
      <c r="BH91" s="326"/>
      <c r="BI91" s="390">
        <v>2585758</v>
      </c>
      <c r="BJ91" s="326"/>
      <c r="BK91" s="297">
        <f>(BI91/$BS91)</f>
        <v>166.16914080071976</v>
      </c>
      <c r="BL91" s="326"/>
      <c r="BM91" s="297">
        <f>IF($BO91,BI91/$BO91*100,0)</f>
        <v>9.9024456542864439</v>
      </c>
      <c r="BN91" s="326"/>
      <c r="BO91" s="114">
        <f>(U91+AA91+AG91+AM91+AS91+BC91+BI91)</f>
        <v>26112317</v>
      </c>
      <c r="BP91" s="388"/>
      <c r="BQ91" s="326">
        <v>3</v>
      </c>
      <c r="BR91" s="388"/>
      <c r="BS91" s="330">
        <v>15561</v>
      </c>
    </row>
    <row r="92" spans="1:71" ht="8.85" customHeight="1" x14ac:dyDescent="0.25">
      <c r="A92" s="326">
        <v>4</v>
      </c>
      <c r="B92" s="346"/>
      <c r="C92" s="326" t="s">
        <v>134</v>
      </c>
      <c r="D92" s="388"/>
      <c r="E92" s="114">
        <v>5400795</v>
      </c>
      <c r="F92" s="343"/>
      <c r="G92" s="114">
        <v>225201</v>
      </c>
      <c r="H92" s="326"/>
      <c r="I92" s="114">
        <v>2533721</v>
      </c>
      <c r="J92" s="114"/>
      <c r="K92" s="114">
        <v>21047</v>
      </c>
      <c r="L92" s="326"/>
      <c r="M92" s="114">
        <v>38719</v>
      </c>
      <c r="N92" s="326"/>
      <c r="O92" s="114">
        <v>0</v>
      </c>
      <c r="P92" s="326"/>
      <c r="Q92" s="114">
        <v>127243</v>
      </c>
      <c r="R92" s="326"/>
      <c r="S92" s="114">
        <v>36389</v>
      </c>
      <c r="T92" s="326"/>
      <c r="U92" s="114">
        <f>SUM(E92:S92)</f>
        <v>8383115</v>
      </c>
      <c r="V92" s="326"/>
      <c r="W92" s="297">
        <f>(U92/$BS92)</f>
        <v>652.07801804604856</v>
      </c>
      <c r="X92" s="326"/>
      <c r="Y92" s="297">
        <f>IF($BO92,U92/$BO92*100,0)</f>
        <v>45.871840006820221</v>
      </c>
      <c r="Z92" s="326"/>
      <c r="AA92" s="114">
        <v>1799598</v>
      </c>
      <c r="AB92" s="326"/>
      <c r="AC92" s="297">
        <f>(AA92/$BS92)</f>
        <v>139.98117610454261</v>
      </c>
      <c r="AD92" s="326"/>
      <c r="AE92" s="297">
        <f>IF($BO92,AA92/$BO92*100,0)</f>
        <v>9.8472789091636752</v>
      </c>
      <c r="AF92" s="326"/>
      <c r="AG92" s="114">
        <v>136636</v>
      </c>
      <c r="AH92" s="326"/>
      <c r="AI92" s="297">
        <f>(AG92/$BS92)</f>
        <v>10.628189172370877</v>
      </c>
      <c r="AJ92" s="326"/>
      <c r="AK92" s="297">
        <f>IF($BO92,AG92/$BO92*100,0)</f>
        <v>0.7476629786388338</v>
      </c>
      <c r="AL92" s="326"/>
      <c r="AM92" s="114">
        <v>151839</v>
      </c>
      <c r="AN92" s="326"/>
      <c r="AO92" s="297">
        <f>(AM92/$BS92)</f>
        <v>11.810749844430616</v>
      </c>
      <c r="AP92" s="326"/>
      <c r="AQ92" s="297">
        <f>IF($BO92,AM92/$BO92*100,0)</f>
        <v>0.83085276950102382</v>
      </c>
      <c r="AR92" s="326"/>
      <c r="AS92" s="114">
        <v>6941574</v>
      </c>
      <c r="AT92" s="326"/>
      <c r="AU92" s="297">
        <f>(AS92/$BS92)</f>
        <v>539.94819539514629</v>
      </c>
      <c r="AV92" s="326"/>
      <c r="AW92" s="297">
        <f>IF($BO92,AS92/$BO92*100,0)</f>
        <v>37.983824857884336</v>
      </c>
      <c r="AX92" s="326"/>
      <c r="AY92" s="114">
        <v>96762</v>
      </c>
      <c r="AZ92" s="326"/>
      <c r="BA92" s="114">
        <v>18865</v>
      </c>
      <c r="BB92" s="326"/>
      <c r="BC92" s="114">
        <f>(AY92+BA92)</f>
        <v>115627</v>
      </c>
      <c r="BD92" s="326"/>
      <c r="BE92" s="297">
        <f>(BC92/$BS92)</f>
        <v>8.9940105787181075</v>
      </c>
      <c r="BF92" s="326"/>
      <c r="BG92" s="297">
        <f>IF($BO92,BC92/$BO92*100,0)</f>
        <v>0.63270314727504051</v>
      </c>
      <c r="BH92" s="326"/>
      <c r="BI92" s="390">
        <v>746690</v>
      </c>
      <c r="BJ92" s="326"/>
      <c r="BK92" s="297">
        <f>(BI92/$BS92)</f>
        <v>58.081051649035473</v>
      </c>
      <c r="BL92" s="326"/>
      <c r="BM92" s="297">
        <f>IF($BO92,BI92/$BO92*100,0)</f>
        <v>4.085837330716874</v>
      </c>
      <c r="BN92" s="326"/>
      <c r="BO92" s="114">
        <f>(U92+AA92+AG92+AM92+AS92+BC92+BI92)</f>
        <v>18275079</v>
      </c>
      <c r="BP92" s="388"/>
      <c r="BQ92" s="326">
        <v>4</v>
      </c>
      <c r="BR92" s="388"/>
      <c r="BS92" s="330">
        <v>12856</v>
      </c>
    </row>
    <row r="93" spans="1:71" ht="8.85" customHeight="1" x14ac:dyDescent="0.25">
      <c r="A93" s="326">
        <v>5</v>
      </c>
      <c r="B93" s="346"/>
      <c r="C93" s="326" t="s">
        <v>135</v>
      </c>
      <c r="D93" s="388"/>
      <c r="E93" s="114">
        <v>14218536</v>
      </c>
      <c r="F93" s="343"/>
      <c r="G93" s="114">
        <v>777816</v>
      </c>
      <c r="H93" s="326"/>
      <c r="I93" s="114">
        <v>5828176</v>
      </c>
      <c r="J93" s="114"/>
      <c r="K93" s="114">
        <v>60798</v>
      </c>
      <c r="L93" s="326"/>
      <c r="M93" s="114">
        <v>2193503</v>
      </c>
      <c r="N93" s="326"/>
      <c r="O93" s="114">
        <v>291429</v>
      </c>
      <c r="P93" s="326"/>
      <c r="Q93" s="114">
        <v>228952</v>
      </c>
      <c r="R93" s="326"/>
      <c r="S93" s="114">
        <v>136123</v>
      </c>
      <c r="T93" s="326"/>
      <c r="U93" s="114">
        <f>SUM(E93:S93)</f>
        <v>23735333</v>
      </c>
      <c r="V93" s="326"/>
      <c r="W93" s="302">
        <f>(U93/$BS93)</f>
        <v>738.49822650902297</v>
      </c>
      <c r="X93" s="326"/>
      <c r="Y93" s="302">
        <f>IF($BO93,U93/$BO93*100,0)</f>
        <v>61.41624680295854</v>
      </c>
      <c r="Z93" s="326"/>
      <c r="AA93" s="114">
        <v>5913162</v>
      </c>
      <c r="AB93" s="326"/>
      <c r="AC93" s="302">
        <f>(AA93/$BS93)</f>
        <v>183.98139390168015</v>
      </c>
      <c r="AD93" s="326"/>
      <c r="AE93" s="302">
        <f>IF($BO93,AA93/$BO93*100,0)</f>
        <v>15.300573907173575</v>
      </c>
      <c r="AF93" s="326"/>
      <c r="AG93" s="114">
        <v>239820</v>
      </c>
      <c r="AH93" s="326"/>
      <c r="AI93" s="302">
        <f>(AG93/$BS93)</f>
        <v>7.4617299315494714</v>
      </c>
      <c r="AJ93" s="326"/>
      <c r="AK93" s="302">
        <f>IF($BO93,AG93/$BO93*100,0)</f>
        <v>0.62054508813023679</v>
      </c>
      <c r="AL93" s="326"/>
      <c r="AM93" s="114">
        <v>469572</v>
      </c>
      <c r="AN93" s="326"/>
      <c r="AO93" s="302">
        <f>(AM93/$BS93)</f>
        <v>14.610205351586808</v>
      </c>
      <c r="AP93" s="326"/>
      <c r="AQ93" s="302">
        <f>IF($BO93,AM93/$BO93*100,0)</f>
        <v>1.2150387712596595</v>
      </c>
      <c r="AR93" s="326"/>
      <c r="AS93" s="114">
        <v>7000953</v>
      </c>
      <c r="AT93" s="326"/>
      <c r="AU93" s="302">
        <f>(AS93/$BS93)</f>
        <v>217.82678904791538</v>
      </c>
      <c r="AV93" s="326"/>
      <c r="AW93" s="302">
        <f>IF($BO93,AS93/$BO93*100,0)</f>
        <v>18.11528227996266</v>
      </c>
      <c r="AX93" s="326"/>
      <c r="AY93" s="114">
        <v>89730</v>
      </c>
      <c r="AZ93" s="326"/>
      <c r="BA93" s="114">
        <v>247802</v>
      </c>
      <c r="BB93" s="326"/>
      <c r="BC93" s="114">
        <f>(AY93+BA93)</f>
        <v>337532</v>
      </c>
      <c r="BD93" s="326"/>
      <c r="BE93" s="302">
        <f>(BC93/$BS93)</f>
        <v>10.50192906036092</v>
      </c>
      <c r="BF93" s="326"/>
      <c r="BG93" s="302">
        <f>IF($BO93,BC93/$BO93*100,0)</f>
        <v>0.87337930400623409</v>
      </c>
      <c r="BH93" s="326"/>
      <c r="BI93" s="390">
        <v>950296</v>
      </c>
      <c r="BJ93" s="326"/>
      <c r="BK93" s="302">
        <f>(BI93/$BS93)</f>
        <v>29.567392657125076</v>
      </c>
      <c r="BL93" s="326"/>
      <c r="BM93" s="302">
        <f>IF($BO93,BI93/$BO93*100,0)</f>
        <v>2.4589338465090962</v>
      </c>
      <c r="BN93" s="326"/>
      <c r="BO93" s="114">
        <f>(U93+AA93+AG93+AM93+AS93+BC93+BI93)</f>
        <v>38646668</v>
      </c>
      <c r="BP93" s="388"/>
      <c r="BQ93" s="326">
        <v>5</v>
      </c>
      <c r="BR93" s="388"/>
      <c r="BS93" s="330">
        <v>32140</v>
      </c>
    </row>
    <row r="94" spans="1:71" ht="8.85" customHeight="1" x14ac:dyDescent="0.25">
      <c r="A94" s="349"/>
      <c r="B94" s="346"/>
      <c r="C94" s="326"/>
      <c r="D94" s="388"/>
      <c r="E94" s="326"/>
      <c r="F94" s="326"/>
      <c r="G94" s="326"/>
      <c r="H94" s="326"/>
      <c r="I94" s="326"/>
      <c r="J94" s="326"/>
      <c r="K94" s="326"/>
      <c r="L94" s="326"/>
      <c r="M94" s="326"/>
      <c r="N94" s="326"/>
      <c r="O94" s="326"/>
      <c r="P94" s="326"/>
      <c r="Q94" s="326"/>
      <c r="R94" s="326"/>
      <c r="S94" s="326"/>
      <c r="T94" s="326"/>
      <c r="U94" s="326"/>
      <c r="V94" s="326"/>
      <c r="W94" s="367"/>
      <c r="X94" s="326"/>
      <c r="Y94" s="367"/>
      <c r="Z94" s="326"/>
      <c r="AA94" s="326"/>
      <c r="AB94" s="326"/>
      <c r="AC94" s="367"/>
      <c r="AD94" s="326"/>
      <c r="AE94" s="367"/>
      <c r="AF94" s="326"/>
      <c r="AG94" s="326"/>
      <c r="AH94" s="326"/>
      <c r="AI94" s="367"/>
      <c r="AJ94" s="326"/>
      <c r="AK94" s="367"/>
      <c r="AL94" s="326"/>
      <c r="AM94" s="326"/>
      <c r="AN94" s="326"/>
      <c r="AO94" s="367"/>
      <c r="AP94" s="326"/>
      <c r="AQ94" s="367"/>
      <c r="AR94" s="326"/>
      <c r="AS94" s="326"/>
      <c r="AT94" s="326"/>
      <c r="AU94" s="367"/>
      <c r="AV94" s="326"/>
      <c r="AW94" s="367"/>
      <c r="AX94" s="326"/>
      <c r="AY94" s="326"/>
      <c r="AZ94" s="326"/>
      <c r="BA94" s="326"/>
      <c r="BB94" s="326"/>
      <c r="BC94" s="326"/>
      <c r="BD94" s="326"/>
      <c r="BE94" s="367"/>
      <c r="BF94" s="326"/>
      <c r="BG94" s="367"/>
      <c r="BH94" s="326"/>
      <c r="BI94" s="326"/>
      <c r="BJ94" s="326"/>
      <c r="BK94" s="367"/>
      <c r="BL94" s="326"/>
      <c r="BM94" s="367"/>
      <c r="BN94" s="326"/>
      <c r="BO94" s="326"/>
      <c r="BP94" s="388"/>
      <c r="BQ94" s="391"/>
      <c r="BR94" s="388"/>
      <c r="BS94" s="325"/>
    </row>
    <row r="95" spans="1:71" ht="8.85" customHeight="1" x14ac:dyDescent="0.25">
      <c r="A95" s="326">
        <v>6</v>
      </c>
      <c r="B95" s="346"/>
      <c r="C95" s="326" t="s">
        <v>136</v>
      </c>
      <c r="D95" s="388"/>
      <c r="E95" s="114">
        <v>8476271</v>
      </c>
      <c r="F95" s="343"/>
      <c r="G95" s="114">
        <v>765575</v>
      </c>
      <c r="H95" s="326"/>
      <c r="I95" s="114">
        <v>3196777</v>
      </c>
      <c r="J95" s="114"/>
      <c r="K95" s="114">
        <v>53092</v>
      </c>
      <c r="L95" s="326"/>
      <c r="M95" s="114">
        <v>55195</v>
      </c>
      <c r="N95" s="326"/>
      <c r="O95" s="114">
        <v>137427</v>
      </c>
      <c r="P95" s="326"/>
      <c r="Q95" s="114">
        <v>174336</v>
      </c>
      <c r="R95" s="326"/>
      <c r="S95" s="114">
        <v>126586</v>
      </c>
      <c r="T95" s="326"/>
      <c r="U95" s="114">
        <f>SUM(E95:S95)</f>
        <v>12985259</v>
      </c>
      <c r="V95" s="326"/>
      <c r="W95" s="302">
        <f>(U95/$BS95)</f>
        <v>843.85618663893945</v>
      </c>
      <c r="X95" s="326"/>
      <c r="Y95" s="302">
        <f>IF($BO95,U95/$BO95*100,0)</f>
        <v>69.320471141318379</v>
      </c>
      <c r="Z95" s="326"/>
      <c r="AA95" s="114">
        <v>2249065</v>
      </c>
      <c r="AB95" s="326"/>
      <c r="AC95" s="302">
        <f>(AA95/$BS95)</f>
        <v>146.15707044450221</v>
      </c>
      <c r="AD95" s="326"/>
      <c r="AE95" s="302">
        <f>IF($BO95,AA95/$BO95*100,0)</f>
        <v>12.006402446608821</v>
      </c>
      <c r="AF95" s="326"/>
      <c r="AG95" s="390">
        <v>84533</v>
      </c>
      <c r="AH95" s="326"/>
      <c r="AI95" s="302">
        <f>(AG95/$BS95)</f>
        <v>5.4934364439823238</v>
      </c>
      <c r="AJ95" s="326"/>
      <c r="AK95" s="302">
        <f>IF($BO95,AG95/$BO95*100,0)</f>
        <v>0.45127073606995949</v>
      </c>
      <c r="AL95" s="326"/>
      <c r="AM95" s="390">
        <v>32083</v>
      </c>
      <c r="AN95" s="326"/>
      <c r="AO95" s="302">
        <f>(AM95/$BS95)</f>
        <v>2.0849363140109176</v>
      </c>
      <c r="AP95" s="326"/>
      <c r="AQ95" s="302">
        <f>IF($BO95,AM95/$BO95*100,0)</f>
        <v>0.17127179947869484</v>
      </c>
      <c r="AR95" s="326"/>
      <c r="AS95" s="390">
        <v>2944540</v>
      </c>
      <c r="AT95" s="326"/>
      <c r="AU95" s="302">
        <f>(AS95/$BS95)</f>
        <v>191.3530023394853</v>
      </c>
      <c r="AV95" s="326"/>
      <c r="AW95" s="302">
        <f>IF($BO95,AS95/$BO95*100,0)</f>
        <v>15.719124285041799</v>
      </c>
      <c r="AX95" s="326"/>
      <c r="AY95" s="390">
        <v>11617</v>
      </c>
      <c r="AZ95" s="326"/>
      <c r="BA95" s="390">
        <v>87646</v>
      </c>
      <c r="BB95" s="326"/>
      <c r="BC95" s="114">
        <f>(AY95+BA95)</f>
        <v>99263</v>
      </c>
      <c r="BD95" s="326"/>
      <c r="BE95" s="302">
        <f>(BC95/$BS95)</f>
        <v>6.4506758513127114</v>
      </c>
      <c r="BF95" s="326"/>
      <c r="BG95" s="302">
        <f>IF($BO95,BC95/$BO95*100,0)</f>
        <v>0.52990532779520882</v>
      </c>
      <c r="BH95" s="326"/>
      <c r="BI95" s="390">
        <v>337471</v>
      </c>
      <c r="BJ95" s="326"/>
      <c r="BK95" s="302">
        <f>(BI95/$BS95)</f>
        <v>21.930790226150247</v>
      </c>
      <c r="BL95" s="326"/>
      <c r="BM95" s="302">
        <f>IF($BO95,BI95/$BO95*100,0)</f>
        <v>1.8015542636871433</v>
      </c>
      <c r="BN95" s="326"/>
      <c r="BO95" s="114">
        <f>(U95+AA95+AG95+AM95+AS95+BC95+BI95)</f>
        <v>18732214</v>
      </c>
      <c r="BP95" s="388"/>
      <c r="BQ95" s="326">
        <v>6</v>
      </c>
      <c r="BR95" s="388"/>
      <c r="BS95" s="330">
        <v>15388</v>
      </c>
    </row>
    <row r="96" spans="1:71" ht="8.85" customHeight="1" x14ac:dyDescent="0.25">
      <c r="A96" s="326">
        <v>7</v>
      </c>
      <c r="B96" s="346"/>
      <c r="C96" s="326" t="s">
        <v>137</v>
      </c>
      <c r="D96" s="388"/>
      <c r="E96" s="114">
        <v>734033722</v>
      </c>
      <c r="F96" s="343"/>
      <c r="G96" s="114">
        <v>9574546</v>
      </c>
      <c r="H96" s="326"/>
      <c r="I96" s="114">
        <v>79699484</v>
      </c>
      <c r="J96" s="114"/>
      <c r="K96" s="114">
        <v>0</v>
      </c>
      <c r="L96" s="326"/>
      <c r="M96" s="114">
        <v>137490</v>
      </c>
      <c r="N96" s="326"/>
      <c r="O96" s="114">
        <v>0</v>
      </c>
      <c r="P96" s="326"/>
      <c r="Q96" s="114">
        <v>2101127</v>
      </c>
      <c r="R96" s="326"/>
      <c r="S96" s="114">
        <v>132791</v>
      </c>
      <c r="T96" s="326"/>
      <c r="U96" s="114">
        <f>SUM(E96:S96)</f>
        <v>825679160</v>
      </c>
      <c r="V96" s="326"/>
      <c r="W96" s="302">
        <f>(U96/$BS96)</f>
        <v>3488.4265138936421</v>
      </c>
      <c r="X96" s="326"/>
      <c r="Y96" s="302">
        <f>IF($BO96,U96/$BO96*100,0)</f>
        <v>69.936322138045455</v>
      </c>
      <c r="Z96" s="326"/>
      <c r="AA96" s="114">
        <v>227330126</v>
      </c>
      <c r="AB96" s="326"/>
      <c r="AC96" s="302">
        <f>(AA96/$BS96)</f>
        <v>960.45107756526443</v>
      </c>
      <c r="AD96" s="326"/>
      <c r="AE96" s="302">
        <f>IF($BO96,AA96/$BO96*100,0)</f>
        <v>19.255218847498178</v>
      </c>
      <c r="AF96" s="326"/>
      <c r="AG96" s="390">
        <v>4764833</v>
      </c>
      <c r="AH96" s="326"/>
      <c r="AI96" s="302">
        <f>(AG96/$BS96)</f>
        <v>20.131027373241906</v>
      </c>
      <c r="AJ96" s="326"/>
      <c r="AK96" s="302">
        <f>IF($BO96,AG96/$BO96*100,0)</f>
        <v>0.40358884148412999</v>
      </c>
      <c r="AL96" s="326"/>
      <c r="AM96" s="390">
        <v>7059740</v>
      </c>
      <c r="AN96" s="326"/>
      <c r="AO96" s="302">
        <f>(AM96/$BS96)</f>
        <v>29.826820622668375</v>
      </c>
      <c r="AP96" s="326"/>
      <c r="AQ96" s="302">
        <f>IF($BO96,AM96/$BO96*100,0)</f>
        <v>0.59797107008349959</v>
      </c>
      <c r="AR96" s="326"/>
      <c r="AS96" s="390">
        <v>107658866</v>
      </c>
      <c r="AT96" s="326"/>
      <c r="AU96" s="302">
        <f>(AS96/$BS96)</f>
        <v>454.84985064915861</v>
      </c>
      <c r="AV96" s="326"/>
      <c r="AW96" s="302">
        <f>IF($BO96,AS96/$BO96*100,0)</f>
        <v>9.1188751010654912</v>
      </c>
      <c r="AX96" s="326"/>
      <c r="AY96" s="390">
        <v>5403209</v>
      </c>
      <c r="AZ96" s="326"/>
      <c r="BA96" s="390">
        <v>2338477</v>
      </c>
      <c r="BB96" s="326"/>
      <c r="BC96" s="114">
        <f>(AY96+BA96)</f>
        <v>7741686</v>
      </c>
      <c r="BD96" s="326"/>
      <c r="BE96" s="302">
        <f>(BC96/$BS96)</f>
        <v>32.707986361965602</v>
      </c>
      <c r="BF96" s="326"/>
      <c r="BG96" s="302">
        <f>IF($BO96,BC96/$BO96*100,0)</f>
        <v>0.65573296773966849</v>
      </c>
      <c r="BH96" s="326"/>
      <c r="BI96" s="390">
        <v>381233</v>
      </c>
      <c r="BJ96" s="326"/>
      <c r="BK96" s="302">
        <f>(BI96/$BS96)</f>
        <v>1.6106780570448391</v>
      </c>
      <c r="BL96" s="326"/>
      <c r="BM96" s="302">
        <f>IF($BO96,BI96/$BO96*100,0)</f>
        <v>3.229103408357005E-2</v>
      </c>
      <c r="BN96" s="326"/>
      <c r="BO96" s="114">
        <f>(U96+AA96+AG96+AM96+AS96+BC96+BI96)</f>
        <v>1180615644</v>
      </c>
      <c r="BP96" s="388"/>
      <c r="BQ96" s="326">
        <v>7</v>
      </c>
      <c r="BR96" s="388"/>
      <c r="BS96" s="330">
        <v>236691</v>
      </c>
    </row>
    <row r="97" spans="1:71" ht="8.85" customHeight="1" x14ac:dyDescent="0.25">
      <c r="A97" s="326">
        <v>8</v>
      </c>
      <c r="B97" s="346"/>
      <c r="C97" s="326" t="s">
        <v>138</v>
      </c>
      <c r="D97" s="388"/>
      <c r="E97" s="114">
        <v>39694531</v>
      </c>
      <c r="F97" s="343"/>
      <c r="G97" s="114">
        <v>2687804</v>
      </c>
      <c r="H97" s="326"/>
      <c r="I97" s="114">
        <v>11065955</v>
      </c>
      <c r="J97" s="114"/>
      <c r="K97" s="114">
        <v>165521</v>
      </c>
      <c r="L97" s="326"/>
      <c r="M97" s="114">
        <v>3661929</v>
      </c>
      <c r="N97" s="326"/>
      <c r="O97" s="114">
        <v>0</v>
      </c>
      <c r="P97" s="326"/>
      <c r="Q97" s="114">
        <v>410364</v>
      </c>
      <c r="R97" s="326"/>
      <c r="S97" s="114">
        <v>428292</v>
      </c>
      <c r="T97" s="326"/>
      <c r="U97" s="114">
        <f>SUM(E97:S97)</f>
        <v>58114396</v>
      </c>
      <c r="V97" s="326"/>
      <c r="W97" s="302">
        <f>(U97/$BS97)</f>
        <v>776.83695812001235</v>
      </c>
      <c r="X97" s="326"/>
      <c r="Y97" s="302">
        <f>IF($BO97,U97/$BO97*100,0)</f>
        <v>64.549651565989819</v>
      </c>
      <c r="Z97" s="326"/>
      <c r="AA97" s="114">
        <v>15604926</v>
      </c>
      <c r="AB97" s="326"/>
      <c r="AC97" s="302">
        <f>(AA97/$BS97)</f>
        <v>208.59690678929005</v>
      </c>
      <c r="AD97" s="326"/>
      <c r="AE97" s="302">
        <f>IF($BO97,AA97/$BO97*100,0)</f>
        <v>17.332926182577125</v>
      </c>
      <c r="AF97" s="326"/>
      <c r="AG97" s="390">
        <v>645578</v>
      </c>
      <c r="AH97" s="326"/>
      <c r="AI97" s="302">
        <f>(AG97/$BS97)</f>
        <v>8.6296835942199461</v>
      </c>
      <c r="AJ97" s="326"/>
      <c r="AK97" s="302">
        <f>IF($BO97,AG97/$BO97*100,0)</f>
        <v>0.71706561242877886</v>
      </c>
      <c r="AL97" s="326"/>
      <c r="AM97" s="390">
        <v>214784</v>
      </c>
      <c r="AN97" s="326"/>
      <c r="AO97" s="302">
        <f>(AM97/$BS97)</f>
        <v>2.8710983972516675</v>
      </c>
      <c r="AP97" s="326"/>
      <c r="AQ97" s="302">
        <f>IF($BO97,AM97/$BO97*100,0)</f>
        <v>0.23856795073546938</v>
      </c>
      <c r="AR97" s="326"/>
      <c r="AS97" s="390">
        <v>12884993</v>
      </c>
      <c r="AT97" s="326"/>
      <c r="AU97" s="302">
        <f>(AS97/$BS97)</f>
        <v>172.23854081728135</v>
      </c>
      <c r="AV97" s="326"/>
      <c r="AW97" s="302">
        <f>IF($BO97,AS97/$BO97*100,0)</f>
        <v>14.311803371065199</v>
      </c>
      <c r="AX97" s="326"/>
      <c r="AY97" s="390">
        <v>235797</v>
      </c>
      <c r="AZ97" s="326"/>
      <c r="BA97" s="390">
        <v>433533</v>
      </c>
      <c r="BB97" s="326"/>
      <c r="BC97" s="114">
        <f>(AY97+BA97)</f>
        <v>669330</v>
      </c>
      <c r="BD97" s="326"/>
      <c r="BE97" s="302">
        <f>(BC97/$BS97)</f>
        <v>8.9471854990709669</v>
      </c>
      <c r="BF97" s="326"/>
      <c r="BG97" s="302">
        <f>IF($BO97,BC97/$BO97*100,0)</f>
        <v>0.74344777295222975</v>
      </c>
      <c r="BH97" s="326"/>
      <c r="BI97" s="390">
        <v>1896527</v>
      </c>
      <c r="BJ97" s="326"/>
      <c r="BK97" s="302">
        <f>(BI97/$BS97)</f>
        <v>25.351588712588057</v>
      </c>
      <c r="BL97" s="326"/>
      <c r="BM97" s="302">
        <f>IF($BO97,BI97/$BO97*100,0)</f>
        <v>2.1065375442513758</v>
      </c>
      <c r="BN97" s="326"/>
      <c r="BO97" s="114">
        <f>(U97+AA97+AG97+AM97+AS97+BC97+BI97)</f>
        <v>90030534</v>
      </c>
      <c r="BP97" s="388"/>
      <c r="BQ97" s="326">
        <v>8</v>
      </c>
      <c r="BR97" s="388"/>
      <c r="BS97" s="330">
        <v>74809</v>
      </c>
    </row>
    <row r="98" spans="1:71" ht="8.85" customHeight="1" x14ac:dyDescent="0.25">
      <c r="A98" s="326">
        <v>9</v>
      </c>
      <c r="B98" s="346"/>
      <c r="C98" s="326" t="s">
        <v>139</v>
      </c>
      <c r="D98" s="388"/>
      <c r="E98" s="114">
        <v>4387455</v>
      </c>
      <c r="F98" s="343"/>
      <c r="G98" s="114">
        <v>7003431</v>
      </c>
      <c r="H98" s="326"/>
      <c r="I98" s="114">
        <v>154743</v>
      </c>
      <c r="J98" s="114"/>
      <c r="K98" s="114">
        <v>5819</v>
      </c>
      <c r="L98" s="326"/>
      <c r="M98" s="114">
        <v>1288</v>
      </c>
      <c r="N98" s="326"/>
      <c r="O98" s="114">
        <v>0</v>
      </c>
      <c r="P98" s="326"/>
      <c r="Q98" s="114">
        <v>30285</v>
      </c>
      <c r="R98" s="326"/>
      <c r="S98" s="114">
        <v>14245</v>
      </c>
      <c r="T98" s="326"/>
      <c r="U98" s="114">
        <f>SUM(E98:S98)</f>
        <v>11597266</v>
      </c>
      <c r="V98" s="326"/>
      <c r="W98" s="302">
        <f>(U98/$BS98)</f>
        <v>2492.963456577816</v>
      </c>
      <c r="X98" s="326"/>
      <c r="Y98" s="302">
        <f>IF($BO98,U98/$BO98*100,0)</f>
        <v>74.483028541367773</v>
      </c>
      <c r="Z98" s="326"/>
      <c r="AA98" s="114">
        <v>3054720</v>
      </c>
      <c r="AB98" s="326"/>
      <c r="AC98" s="302">
        <f>(AA98/$BS98)</f>
        <v>656.64660361134997</v>
      </c>
      <c r="AD98" s="326"/>
      <c r="AE98" s="302">
        <f>IF($BO98,AA98/$BO98*100,0)</f>
        <v>19.618830588682449</v>
      </c>
      <c r="AF98" s="326"/>
      <c r="AG98" s="390">
        <v>30973</v>
      </c>
      <c r="AH98" s="326"/>
      <c r="AI98" s="302">
        <f>(AG98/$BS98)</f>
        <v>6.6579965606190887</v>
      </c>
      <c r="AJ98" s="326"/>
      <c r="AK98" s="302">
        <f>IF($BO98,AG98/$BO98*100,0)</f>
        <v>0.19892299124740126</v>
      </c>
      <c r="AL98" s="326"/>
      <c r="AM98" s="390">
        <v>8676</v>
      </c>
      <c r="AN98" s="326"/>
      <c r="AO98" s="302">
        <f>(AM98/$BS98)</f>
        <v>1.8650042992261393</v>
      </c>
      <c r="AP98" s="326"/>
      <c r="AQ98" s="302">
        <f>IF($BO98,AM98/$BO98*100,0)</f>
        <v>5.5721301522695672E-2</v>
      </c>
      <c r="AR98" s="326"/>
      <c r="AS98" s="390">
        <v>673194</v>
      </c>
      <c r="AT98" s="326"/>
      <c r="AU98" s="302">
        <f>(AS98/$BS98)</f>
        <v>144.71066208082544</v>
      </c>
      <c r="AV98" s="326"/>
      <c r="AW98" s="302">
        <f>IF($BO98,AS98/$BO98*100,0)</f>
        <v>4.323564529422498</v>
      </c>
      <c r="AX98" s="326"/>
      <c r="AY98" s="390">
        <v>18532</v>
      </c>
      <c r="AZ98" s="326"/>
      <c r="BA98" s="390">
        <v>10000</v>
      </c>
      <c r="BB98" s="326"/>
      <c r="BC98" s="114">
        <f>(AY98+BA98)</f>
        <v>28532</v>
      </c>
      <c r="BD98" s="326"/>
      <c r="BE98" s="302">
        <f>(BC98/$BS98)</f>
        <v>6.1332760103181423</v>
      </c>
      <c r="BF98" s="326"/>
      <c r="BG98" s="302">
        <f>IF($BO98,BC98/$BO98*100,0)</f>
        <v>0.18324575553775391</v>
      </c>
      <c r="BH98" s="326"/>
      <c r="BI98" s="390">
        <v>176986</v>
      </c>
      <c r="BJ98" s="326"/>
      <c r="BK98" s="302">
        <f>(BI98/$BS98)</f>
        <v>38.045141874462594</v>
      </c>
      <c r="BL98" s="326"/>
      <c r="BM98" s="302">
        <f>IF($BO98,BI98/$BO98*100,0)</f>
        <v>1.136686292219435</v>
      </c>
      <c r="BN98" s="326"/>
      <c r="BO98" s="114">
        <f>(U98+AA98+AG98+AM98+AS98+BC98+BI98)</f>
        <v>15570347</v>
      </c>
      <c r="BP98" s="388"/>
      <c r="BQ98" s="326">
        <v>9</v>
      </c>
      <c r="BR98" s="388"/>
      <c r="BS98" s="330">
        <v>4652</v>
      </c>
    </row>
    <row r="99" spans="1:71" ht="8.85" customHeight="1" x14ac:dyDescent="0.25">
      <c r="A99" s="326">
        <v>10</v>
      </c>
      <c r="B99" s="346"/>
      <c r="C99" s="326" t="s">
        <v>140</v>
      </c>
      <c r="D99" s="388"/>
      <c r="E99" s="114">
        <v>43392075</v>
      </c>
      <c r="F99" s="343"/>
      <c r="G99" s="114">
        <v>1727839</v>
      </c>
      <c r="H99" s="326"/>
      <c r="I99" s="114">
        <v>13957109</v>
      </c>
      <c r="J99" s="114"/>
      <c r="K99" s="114">
        <v>127164</v>
      </c>
      <c r="L99" s="326"/>
      <c r="M99" s="114">
        <v>3708538</v>
      </c>
      <c r="N99" s="326"/>
      <c r="O99" s="114">
        <v>0</v>
      </c>
      <c r="P99" s="326"/>
      <c r="Q99" s="114">
        <v>504459</v>
      </c>
      <c r="R99" s="326"/>
      <c r="S99" s="114">
        <v>372633</v>
      </c>
      <c r="T99" s="326"/>
      <c r="U99" s="114">
        <f>SUM(E99:S99)</f>
        <v>63789817</v>
      </c>
      <c r="V99" s="326"/>
      <c r="W99" s="302">
        <f>(U99/$BS99)</f>
        <v>823.46630091008842</v>
      </c>
      <c r="X99" s="326"/>
      <c r="Y99" s="302">
        <f>IF($BO99,U99/$BO99*100,0)</f>
        <v>69.799240548382656</v>
      </c>
      <c r="Z99" s="326"/>
      <c r="AA99" s="114">
        <v>10722048</v>
      </c>
      <c r="AB99" s="326"/>
      <c r="AC99" s="302">
        <f>(AA99/$BS99)</f>
        <v>138.4115148776867</v>
      </c>
      <c r="AD99" s="326"/>
      <c r="AE99" s="302">
        <f>IF($BO99,AA99/$BO99*100,0)</f>
        <v>11.73213598532984</v>
      </c>
      <c r="AF99" s="326"/>
      <c r="AG99" s="390">
        <v>515652</v>
      </c>
      <c r="AH99" s="326"/>
      <c r="AI99" s="302">
        <f>(AG99/$BS99)</f>
        <v>6.6565803911443879</v>
      </c>
      <c r="AJ99" s="326"/>
      <c r="AK99" s="302">
        <f>IF($BO99,AG99/$BO99*100,0)</f>
        <v>0.56422983604506372</v>
      </c>
      <c r="AL99" s="326"/>
      <c r="AM99" s="390">
        <v>155382</v>
      </c>
      <c r="AN99" s="326"/>
      <c r="AO99" s="302">
        <f>(AM99/$BS99)</f>
        <v>2.005834893177564</v>
      </c>
      <c r="AP99" s="326"/>
      <c r="AQ99" s="302">
        <f>IF($BO99,AM99/$BO99*100,0)</f>
        <v>0.17002001424284999</v>
      </c>
      <c r="AR99" s="326"/>
      <c r="AS99" s="390">
        <v>12263350</v>
      </c>
      <c r="AT99" s="326"/>
      <c r="AU99" s="302">
        <f>(AS99/$BS99)</f>
        <v>158.30826825017749</v>
      </c>
      <c r="AV99" s="326"/>
      <c r="AW99" s="302">
        <f>IF($BO99,AS99/$BO99*100,0)</f>
        <v>13.418638849191378</v>
      </c>
      <c r="AX99" s="326"/>
      <c r="AY99" s="390">
        <v>592750</v>
      </c>
      <c r="AZ99" s="326"/>
      <c r="BA99" s="390">
        <v>540064</v>
      </c>
      <c r="BB99" s="326"/>
      <c r="BC99" s="114">
        <f>(AY99+BA99)</f>
        <v>1132814</v>
      </c>
      <c r="BD99" s="326"/>
      <c r="BE99" s="302">
        <f>(BC99/$BS99)</f>
        <v>14.623559026657199</v>
      </c>
      <c r="BF99" s="326"/>
      <c r="BG99" s="302">
        <f>IF($BO99,BC99/$BO99*100,0)</f>
        <v>1.2395325868794318</v>
      </c>
      <c r="BH99" s="326"/>
      <c r="BI99" s="390">
        <v>2811354</v>
      </c>
      <c r="BJ99" s="326"/>
      <c r="BK99" s="302">
        <f>(BI99/$BS99)</f>
        <v>36.29192538565804</v>
      </c>
      <c r="BL99" s="326"/>
      <c r="BM99" s="302">
        <f>IF($BO99,BI99/$BO99*100,0)</f>
        <v>3.0762021799287775</v>
      </c>
      <c r="BN99" s="326"/>
      <c r="BO99" s="114">
        <f>(U99+AA99+AG99+AM99+AS99+BC99+BI99)</f>
        <v>91390417</v>
      </c>
      <c r="BP99" s="388"/>
      <c r="BQ99" s="326">
        <v>10</v>
      </c>
      <c r="BR99" s="388"/>
      <c r="BS99" s="330">
        <v>77465</v>
      </c>
    </row>
    <row r="100" spans="1:71" ht="8.85" customHeight="1" x14ac:dyDescent="0.25">
      <c r="A100" s="349"/>
      <c r="B100" s="346"/>
      <c r="C100" s="326"/>
      <c r="D100" s="388"/>
      <c r="E100" s="326"/>
      <c r="F100" s="326"/>
      <c r="G100" s="326"/>
      <c r="H100" s="326"/>
      <c r="I100" s="326"/>
      <c r="J100" s="326"/>
      <c r="K100" s="326"/>
      <c r="L100" s="326"/>
      <c r="M100" s="326"/>
      <c r="N100" s="326"/>
      <c r="O100" s="326"/>
      <c r="P100" s="326"/>
      <c r="Q100" s="326"/>
      <c r="R100" s="326"/>
      <c r="S100" s="326"/>
      <c r="T100" s="326"/>
      <c r="U100" s="326"/>
      <c r="V100" s="326"/>
      <c r="W100" s="367"/>
      <c r="X100" s="326"/>
      <c r="Y100" s="367"/>
      <c r="Z100" s="326"/>
      <c r="AA100" s="326"/>
      <c r="AB100" s="326"/>
      <c r="AC100" s="367"/>
      <c r="AD100" s="326"/>
      <c r="AE100" s="367"/>
      <c r="AF100" s="326"/>
      <c r="AG100" s="326"/>
      <c r="AH100" s="326"/>
      <c r="AI100" s="367"/>
      <c r="AJ100" s="326"/>
      <c r="AK100" s="367"/>
      <c r="AL100" s="326"/>
      <c r="AM100" s="326"/>
      <c r="AN100" s="326"/>
      <c r="AO100" s="367"/>
      <c r="AP100" s="326"/>
      <c r="AQ100" s="367"/>
      <c r="AR100" s="326"/>
      <c r="AS100" s="326"/>
      <c r="AT100" s="326"/>
      <c r="AU100" s="367"/>
      <c r="AV100" s="326"/>
      <c r="AW100" s="367"/>
      <c r="AX100" s="326"/>
      <c r="AY100" s="326"/>
      <c r="AZ100" s="326"/>
      <c r="BA100" s="326"/>
      <c r="BB100" s="326"/>
      <c r="BC100" s="326"/>
      <c r="BD100" s="326"/>
      <c r="BE100" s="367"/>
      <c r="BF100" s="326"/>
      <c r="BG100" s="367"/>
      <c r="BH100" s="326"/>
      <c r="BI100" s="326"/>
      <c r="BJ100" s="326"/>
      <c r="BK100" s="367"/>
      <c r="BL100" s="326"/>
      <c r="BM100" s="367"/>
      <c r="BN100" s="326"/>
      <c r="BO100" s="326"/>
      <c r="BP100" s="388"/>
      <c r="BQ100" s="391"/>
      <c r="BR100" s="388"/>
      <c r="BS100" s="325"/>
    </row>
    <row r="101" spans="1:71" ht="8.85" customHeight="1" x14ac:dyDescent="0.25">
      <c r="A101" s="326">
        <v>11</v>
      </c>
      <c r="B101" s="346"/>
      <c r="C101" s="326" t="s">
        <v>141</v>
      </c>
      <c r="D101" s="388"/>
      <c r="E101" s="114">
        <v>2637883</v>
      </c>
      <c r="F101" s="343"/>
      <c r="G101" s="114">
        <v>409159</v>
      </c>
      <c r="H101" s="326"/>
      <c r="I101" s="114">
        <v>962148</v>
      </c>
      <c r="J101" s="114"/>
      <c r="K101" s="114">
        <v>19322</v>
      </c>
      <c r="L101" s="326"/>
      <c r="M101" s="114">
        <v>201844</v>
      </c>
      <c r="N101" s="326"/>
      <c r="O101" s="114">
        <v>297219</v>
      </c>
      <c r="P101" s="326"/>
      <c r="Q101" s="114">
        <v>14579</v>
      </c>
      <c r="R101" s="326"/>
      <c r="S101" s="114">
        <v>60087</v>
      </c>
      <c r="T101" s="326"/>
      <c r="U101" s="114">
        <f>SUM(E101:S101)</f>
        <v>4602241</v>
      </c>
      <c r="V101" s="326"/>
      <c r="W101" s="302">
        <f>(U101/$BS101)</f>
        <v>700.38669913255217</v>
      </c>
      <c r="X101" s="326"/>
      <c r="Y101" s="302">
        <f>IF($BO101,U101/$BO101*100,0)</f>
        <v>47.942112878075172</v>
      </c>
      <c r="Z101" s="326"/>
      <c r="AA101" s="114">
        <v>800907</v>
      </c>
      <c r="AB101" s="326"/>
      <c r="AC101" s="302">
        <f>(AA101/$BS101)</f>
        <v>121.88510120225232</v>
      </c>
      <c r="AD101" s="326"/>
      <c r="AE101" s="302">
        <f>IF($BO101,AA101/$BO101*100,0)</f>
        <v>8.3431471317648409</v>
      </c>
      <c r="AF101" s="326"/>
      <c r="AG101" s="390">
        <v>20705</v>
      </c>
      <c r="AH101" s="326"/>
      <c r="AI101" s="302">
        <f>(AG101/$BS101)</f>
        <v>3.1509663673717849</v>
      </c>
      <c r="AJ101" s="326"/>
      <c r="AK101" s="302">
        <f>IF($BO101,AG101/$BO101*100,0)</f>
        <v>0.21568654208689778</v>
      </c>
      <c r="AL101" s="326"/>
      <c r="AM101" s="390">
        <v>292407</v>
      </c>
      <c r="AN101" s="326"/>
      <c r="AO101" s="302">
        <f>(AM101/$BS101)</f>
        <v>44.499619540404808</v>
      </c>
      <c r="AP101" s="326"/>
      <c r="AQ101" s="302">
        <f>IF($BO101,AM101/$BO101*100,0)</f>
        <v>3.0460398315384456</v>
      </c>
      <c r="AR101" s="326"/>
      <c r="AS101" s="390">
        <v>2933011</v>
      </c>
      <c r="AT101" s="326"/>
      <c r="AU101" s="302">
        <f>(AS101/$BS101)</f>
        <v>446.35687110028914</v>
      </c>
      <c r="AV101" s="326"/>
      <c r="AW101" s="302">
        <f>IF($BO101,AS101/$BO101*100,0)</f>
        <v>30.55353781660633</v>
      </c>
      <c r="AX101" s="326"/>
      <c r="AY101" s="390">
        <v>86310</v>
      </c>
      <c r="AZ101" s="326"/>
      <c r="BA101" s="390">
        <v>11700</v>
      </c>
      <c r="BB101" s="326"/>
      <c r="BC101" s="114">
        <f>(AY101+BA101)</f>
        <v>98010</v>
      </c>
      <c r="BD101" s="326"/>
      <c r="BE101" s="302">
        <f>(BC101/$BS101)</f>
        <v>14.9155379698676</v>
      </c>
      <c r="BF101" s="326"/>
      <c r="BG101" s="302">
        <f>IF($BO101,BC101/$BO101*100,0)</f>
        <v>1.020982274326822</v>
      </c>
      <c r="BH101" s="326"/>
      <c r="BI101" s="390">
        <v>852298</v>
      </c>
      <c r="BJ101" s="326"/>
      <c r="BK101" s="302">
        <f>(BI101/$BS101)</f>
        <v>129.70598082483642</v>
      </c>
      <c r="BL101" s="326"/>
      <c r="BM101" s="302">
        <f>IF($BO101,BI101/$BO101*100,0)</f>
        <v>8.8784935256014865</v>
      </c>
      <c r="BN101" s="326"/>
      <c r="BO101" s="114">
        <f>(U101+AA101+AG101+AM101+AS101+BC101+BI101)</f>
        <v>9599579</v>
      </c>
      <c r="BP101" s="388"/>
      <c r="BQ101" s="326">
        <v>11</v>
      </c>
      <c r="BR101" s="388"/>
      <c r="BS101" s="330">
        <v>6571</v>
      </c>
    </row>
    <row r="102" spans="1:71" ht="8.85" customHeight="1" x14ac:dyDescent="0.25">
      <c r="A102" s="326">
        <v>12</v>
      </c>
      <c r="B102" s="346"/>
      <c r="C102" s="326" t="s">
        <v>142</v>
      </c>
      <c r="D102" s="388"/>
      <c r="E102" s="114">
        <v>26043562</v>
      </c>
      <c r="F102" s="343"/>
      <c r="G102" s="114">
        <v>2292021</v>
      </c>
      <c r="H102" s="326"/>
      <c r="I102" s="114">
        <v>5882069</v>
      </c>
      <c r="J102" s="114"/>
      <c r="K102" s="114">
        <v>44327</v>
      </c>
      <c r="L102" s="326"/>
      <c r="M102" s="114">
        <v>3432452</v>
      </c>
      <c r="N102" s="326"/>
      <c r="O102" s="114">
        <v>0</v>
      </c>
      <c r="P102" s="326"/>
      <c r="Q102" s="114">
        <v>198445</v>
      </c>
      <c r="R102" s="326"/>
      <c r="S102" s="114">
        <v>122022</v>
      </c>
      <c r="T102" s="326"/>
      <c r="U102" s="114">
        <f>SUM(E102:S102)</f>
        <v>38014898</v>
      </c>
      <c r="V102" s="326"/>
      <c r="W102" s="302">
        <f>(U102/$BS102)</f>
        <v>1145.8553773812394</v>
      </c>
      <c r="X102" s="326"/>
      <c r="Y102" s="302">
        <f>IF($BO102,U102/$BO102*100,0)</f>
        <v>75.348218618839553</v>
      </c>
      <c r="Z102" s="326"/>
      <c r="AA102" s="114">
        <v>7433479</v>
      </c>
      <c r="AB102" s="326"/>
      <c r="AC102" s="302">
        <f>(AA102/$BS102)</f>
        <v>224.06194236797685</v>
      </c>
      <c r="AD102" s="326"/>
      <c r="AE102" s="302">
        <f>IF($BO102,AA102/$BO102*100,0)</f>
        <v>14.73368153692147</v>
      </c>
      <c r="AF102" s="326"/>
      <c r="AG102" s="114">
        <v>384983</v>
      </c>
      <c r="AH102" s="326"/>
      <c r="AI102" s="302">
        <f>(AG102/$BS102)</f>
        <v>11.604262117193151</v>
      </c>
      <c r="AJ102" s="326"/>
      <c r="AK102" s="302">
        <f>IF($BO102,AG102/$BO102*100,0)</f>
        <v>0.76306355599156706</v>
      </c>
      <c r="AL102" s="326"/>
      <c r="AM102" s="114">
        <v>112769</v>
      </c>
      <c r="AN102" s="326"/>
      <c r="AO102" s="302">
        <f>(AM102/$BS102)</f>
        <v>3.3991138172172657</v>
      </c>
      <c r="AP102" s="326"/>
      <c r="AQ102" s="302">
        <f>IF($BO102,AM102/$BO102*100,0)</f>
        <v>0.22351614005193224</v>
      </c>
      <c r="AR102" s="326"/>
      <c r="AS102" s="114">
        <v>2338499</v>
      </c>
      <c r="AT102" s="326"/>
      <c r="AU102" s="302">
        <f>(AS102/$BS102)</f>
        <v>70.487671810947674</v>
      </c>
      <c r="AV102" s="326"/>
      <c r="AW102" s="302">
        <f>IF($BO102,AS102/$BO102*100,0)</f>
        <v>4.6350705423946605</v>
      </c>
      <c r="AX102" s="326"/>
      <c r="AY102" s="114">
        <v>301377</v>
      </c>
      <c r="AZ102" s="326"/>
      <c r="BA102" s="114">
        <v>653258</v>
      </c>
      <c r="BB102" s="326"/>
      <c r="BC102" s="114">
        <f>(AY102+BA102)</f>
        <v>954635</v>
      </c>
      <c r="BD102" s="326"/>
      <c r="BE102" s="302">
        <f>(BC102/$BS102)</f>
        <v>28.774867374005304</v>
      </c>
      <c r="BF102" s="326"/>
      <c r="BG102" s="302">
        <f>IF($BO102,BC102/$BO102*100,0)</f>
        <v>1.8921541412841858</v>
      </c>
      <c r="BH102" s="326"/>
      <c r="BI102" s="114">
        <v>1213022</v>
      </c>
      <c r="BJ102" s="326"/>
      <c r="BK102" s="302">
        <f>(BI102/$BS102)</f>
        <v>36.563238485652278</v>
      </c>
      <c r="BL102" s="326"/>
      <c r="BM102" s="302">
        <f>IF($BO102,BI102/$BO102*100,0)</f>
        <v>2.4042954645166219</v>
      </c>
      <c r="BN102" s="326"/>
      <c r="BO102" s="114">
        <f>(U102+AA102+AG102+AM102+AS102+BC102+BI102)</f>
        <v>50452285</v>
      </c>
      <c r="BP102" s="388"/>
      <c r="BQ102" s="326">
        <v>12</v>
      </c>
      <c r="BR102" s="388"/>
      <c r="BS102" s="330">
        <v>33176</v>
      </c>
    </row>
    <row r="103" spans="1:71" ht="8.85" customHeight="1" x14ac:dyDescent="0.25">
      <c r="A103" s="326">
        <v>13</v>
      </c>
      <c r="B103" s="346"/>
      <c r="C103" s="326" t="s">
        <v>143</v>
      </c>
      <c r="D103" s="388"/>
      <c r="E103" s="114">
        <v>6039875</v>
      </c>
      <c r="F103" s="343"/>
      <c r="G103" s="114">
        <v>4587346</v>
      </c>
      <c r="H103" s="326"/>
      <c r="I103" s="114">
        <v>2687888</v>
      </c>
      <c r="J103" s="114"/>
      <c r="K103" s="114">
        <v>41718</v>
      </c>
      <c r="L103" s="326"/>
      <c r="M103" s="114">
        <v>618094</v>
      </c>
      <c r="N103" s="326"/>
      <c r="O103" s="114">
        <v>88787</v>
      </c>
      <c r="P103" s="326"/>
      <c r="Q103" s="114">
        <v>128484</v>
      </c>
      <c r="R103" s="326"/>
      <c r="S103" s="114">
        <v>65432</v>
      </c>
      <c r="T103" s="326"/>
      <c r="U103" s="114">
        <f>SUM(E103:S103)</f>
        <v>14257624</v>
      </c>
      <c r="V103" s="326"/>
      <c r="W103" s="302">
        <f>(U103/$BS103)</f>
        <v>854.41505363456588</v>
      </c>
      <c r="X103" s="326"/>
      <c r="Y103" s="302">
        <f>IF($BO103,U103/$BO103*100,0)</f>
        <v>67.066413352335204</v>
      </c>
      <c r="Z103" s="326"/>
      <c r="AA103" s="114">
        <v>1617595</v>
      </c>
      <c r="AB103" s="326"/>
      <c r="AC103" s="302">
        <f>(AA103/$BS103)</f>
        <v>96.937436327680231</v>
      </c>
      <c r="AD103" s="326"/>
      <c r="AE103" s="302">
        <f>IF($BO103,AA103/$BO103*100,0)</f>
        <v>7.6090023770209303</v>
      </c>
      <c r="AF103" s="326"/>
      <c r="AG103" s="114">
        <v>75261</v>
      </c>
      <c r="AH103" s="326"/>
      <c r="AI103" s="302">
        <f>(AG103/$BS103)</f>
        <v>4.5101576077185834</v>
      </c>
      <c r="AJ103" s="326"/>
      <c r="AK103" s="302">
        <f>IF($BO103,AG103/$BO103*100,0)</f>
        <v>0.35402009025557829</v>
      </c>
      <c r="AL103" s="326"/>
      <c r="AM103" s="114">
        <v>1342861</v>
      </c>
      <c r="AN103" s="326"/>
      <c r="AO103" s="302">
        <f>(AM103/$BS103)</f>
        <v>80.473482351531132</v>
      </c>
      <c r="AP103" s="326"/>
      <c r="AQ103" s="302">
        <f>IF($BO103,AM103/$BO103*100,0)</f>
        <v>6.3166815803762395</v>
      </c>
      <c r="AR103" s="326"/>
      <c r="AS103" s="114">
        <v>3312170</v>
      </c>
      <c r="AT103" s="326"/>
      <c r="AU103" s="302">
        <f>(AS103/$BS103)</f>
        <v>198.48804458560556</v>
      </c>
      <c r="AV103" s="326"/>
      <c r="AW103" s="302">
        <f>IF($BO103,AS103/$BO103*100,0)</f>
        <v>15.580110845481974</v>
      </c>
      <c r="AX103" s="326"/>
      <c r="AY103" s="114">
        <v>57935</v>
      </c>
      <c r="AZ103" s="326"/>
      <c r="BA103" s="114">
        <v>23500</v>
      </c>
      <c r="BB103" s="326"/>
      <c r="BC103" s="114">
        <f>(AY103+BA103)</f>
        <v>81435</v>
      </c>
      <c r="BD103" s="326"/>
      <c r="BE103" s="302">
        <f>(BC103/$BS103)</f>
        <v>4.8801462216096363</v>
      </c>
      <c r="BF103" s="326"/>
      <c r="BG103" s="302">
        <f>IF($BO103,BC103/$BO103*100,0)</f>
        <v>0.38306195838432949</v>
      </c>
      <c r="BH103" s="326"/>
      <c r="BI103" s="114">
        <v>572017</v>
      </c>
      <c r="BJ103" s="326"/>
      <c r="BK103" s="302">
        <f>(BI103/$BS103)</f>
        <v>34.279199376760353</v>
      </c>
      <c r="BL103" s="326"/>
      <c r="BM103" s="302">
        <f>IF($BO103,BI103/$BO103*100,0)</f>
        <v>2.690709796145748</v>
      </c>
      <c r="BN103" s="326"/>
      <c r="BO103" s="114">
        <f>(U103+AA103+AG103+AM103+AS103+BC103+BI103)</f>
        <v>21258963</v>
      </c>
      <c r="BP103" s="388"/>
      <c r="BQ103" s="326">
        <v>13</v>
      </c>
      <c r="BR103" s="388"/>
      <c r="BS103" s="330">
        <v>16687</v>
      </c>
    </row>
    <row r="104" spans="1:71" ht="8.85" customHeight="1" x14ac:dyDescent="0.25">
      <c r="A104" s="326">
        <v>14</v>
      </c>
      <c r="B104" s="346"/>
      <c r="C104" s="326" t="s">
        <v>144</v>
      </c>
      <c r="D104" s="388"/>
      <c r="E104" s="114">
        <v>9550560</v>
      </c>
      <c r="F104" s="343"/>
      <c r="G104" s="114">
        <v>526568</v>
      </c>
      <c r="H104" s="326"/>
      <c r="I104" s="114">
        <v>2777903</v>
      </c>
      <c r="J104" s="114"/>
      <c r="K104" s="114">
        <v>56712</v>
      </c>
      <c r="L104" s="326"/>
      <c r="M104" s="114">
        <v>5255072</v>
      </c>
      <c r="N104" s="326"/>
      <c r="O104" s="114">
        <v>103366</v>
      </c>
      <c r="P104" s="326"/>
      <c r="Q104" s="114">
        <v>131600</v>
      </c>
      <c r="R104" s="326"/>
      <c r="S104" s="114">
        <v>329095</v>
      </c>
      <c r="T104" s="326"/>
      <c r="U104" s="114">
        <f>SUM(E104:S104)</f>
        <v>18730876</v>
      </c>
      <c r="V104" s="326"/>
      <c r="W104" s="302">
        <f>(U104/$BS104)</f>
        <v>833.48355804743471</v>
      </c>
      <c r="X104" s="326"/>
      <c r="Y104" s="302">
        <f>IF($BO104,U104/$BO104*100,0)</f>
        <v>44.01778564373835</v>
      </c>
      <c r="Z104" s="326"/>
      <c r="AA104" s="114">
        <v>18423372</v>
      </c>
      <c r="AB104" s="326"/>
      <c r="AC104" s="302">
        <f>(AA104/$BS104)</f>
        <v>819.80029368575629</v>
      </c>
      <c r="AD104" s="326"/>
      <c r="AE104" s="302">
        <f>IF($BO104,AA104/$BO104*100,0)</f>
        <v>43.295147516370889</v>
      </c>
      <c r="AF104" s="326"/>
      <c r="AG104" s="114">
        <v>41992</v>
      </c>
      <c r="AH104" s="326"/>
      <c r="AI104" s="302">
        <f>(AG104/$BS104)</f>
        <v>1.8685533751613046</v>
      </c>
      <c r="AJ104" s="326"/>
      <c r="AK104" s="302">
        <f>IF($BO104,AG104/$BO104*100,0)</f>
        <v>9.8681709000255025E-2</v>
      </c>
      <c r="AL104" s="326"/>
      <c r="AM104" s="114">
        <v>2083</v>
      </c>
      <c r="AN104" s="326"/>
      <c r="AO104" s="302">
        <f>(AM104/$BS104)</f>
        <v>9.2689004583277709E-2</v>
      </c>
      <c r="AP104" s="326"/>
      <c r="AQ104" s="302">
        <f>IF($BO104,AM104/$BO104*100,0)</f>
        <v>4.8950752487981336E-3</v>
      </c>
      <c r="AR104" s="326"/>
      <c r="AS104" s="114">
        <v>4445635</v>
      </c>
      <c r="AT104" s="326"/>
      <c r="AU104" s="302">
        <f>(AS104/$BS104)</f>
        <v>197.82116317358609</v>
      </c>
      <c r="AV104" s="326"/>
      <c r="AW104" s="302">
        <f>IF($BO104,AS104/$BO104*100,0)</f>
        <v>10.447296137153476</v>
      </c>
      <c r="AX104" s="326"/>
      <c r="AY104" s="114">
        <v>107528</v>
      </c>
      <c r="AZ104" s="326"/>
      <c r="BA104" s="114">
        <v>12601</v>
      </c>
      <c r="BB104" s="326"/>
      <c r="BC104" s="114">
        <f>(AY104+BA104)</f>
        <v>120129</v>
      </c>
      <c r="BD104" s="326"/>
      <c r="BE104" s="302">
        <f>(BC104/$BS104)</f>
        <v>5.3454812441596582</v>
      </c>
      <c r="BF104" s="326"/>
      <c r="BG104" s="302">
        <f>IF($BO104,BC104/$BO104*100,0)</f>
        <v>0.28230460612715841</v>
      </c>
      <c r="BH104" s="326"/>
      <c r="BI104" s="114">
        <v>788885</v>
      </c>
      <c r="BJ104" s="326"/>
      <c r="BK104" s="302">
        <f>(BI104/$BS104)</f>
        <v>35.10367997152138</v>
      </c>
      <c r="BL104" s="326"/>
      <c r="BM104" s="302">
        <f>IF($BO104,BI104/$BO104*100,0)</f>
        <v>1.8538893123610729</v>
      </c>
      <c r="BN104" s="326"/>
      <c r="BO104" s="114">
        <f>(U104+AA104+AG104+AM104+AS104+BC104+BI104)</f>
        <v>42552972</v>
      </c>
      <c r="BP104" s="388"/>
      <c r="BQ104" s="326">
        <v>14</v>
      </c>
      <c r="BR104" s="388"/>
      <c r="BS104" s="330">
        <v>22473</v>
      </c>
    </row>
    <row r="105" spans="1:71" ht="8.85" customHeight="1" x14ac:dyDescent="0.25">
      <c r="A105" s="326">
        <v>15</v>
      </c>
      <c r="B105" s="346"/>
      <c r="C105" s="326" t="s">
        <v>145</v>
      </c>
      <c r="D105" s="388"/>
      <c r="E105" s="114">
        <v>7725132</v>
      </c>
      <c r="F105" s="343"/>
      <c r="G105" s="114">
        <v>3798408</v>
      </c>
      <c r="H105" s="326"/>
      <c r="I105" s="114">
        <v>2860878</v>
      </c>
      <c r="J105" s="114"/>
      <c r="K105" s="114">
        <v>49331</v>
      </c>
      <c r="L105" s="326"/>
      <c r="M105" s="114">
        <v>206659</v>
      </c>
      <c r="N105" s="326"/>
      <c r="O105" s="114">
        <v>191228</v>
      </c>
      <c r="P105" s="326"/>
      <c r="Q105" s="114">
        <v>179778</v>
      </c>
      <c r="R105" s="326"/>
      <c r="S105" s="114">
        <v>167794</v>
      </c>
      <c r="T105" s="326"/>
      <c r="U105" s="114">
        <f>SUM(E105:S105)</f>
        <v>15179208</v>
      </c>
      <c r="V105" s="326"/>
      <c r="W105" s="302">
        <f>(U105/$BS105)</f>
        <v>897.48761307869688</v>
      </c>
      <c r="X105" s="326"/>
      <c r="Y105" s="302">
        <f>IF($BO105,U105/$BO105*100,0)</f>
        <v>76.771651392795391</v>
      </c>
      <c r="Z105" s="326"/>
      <c r="AA105" s="114">
        <v>1544266</v>
      </c>
      <c r="AB105" s="326"/>
      <c r="AC105" s="302">
        <f>(AA105/$BS105)</f>
        <v>91.3064506592562</v>
      </c>
      <c r="AD105" s="326"/>
      <c r="AE105" s="302">
        <f>IF($BO105,AA105/$BO105*100,0)</f>
        <v>7.8104108600229054</v>
      </c>
      <c r="AF105" s="326"/>
      <c r="AG105" s="114">
        <v>80714</v>
      </c>
      <c r="AH105" s="326"/>
      <c r="AI105" s="302">
        <f>(AG105/$BS105)</f>
        <v>4.7723053272630525</v>
      </c>
      <c r="AJ105" s="326"/>
      <c r="AK105" s="302">
        <f>IF($BO105,AG105/$BO105*100,0)</f>
        <v>0.40822598059912524</v>
      </c>
      <c r="AL105" s="326"/>
      <c r="AM105" s="114">
        <v>34051</v>
      </c>
      <c r="AN105" s="326"/>
      <c r="AO105" s="302">
        <f>(AM105/$BS105)</f>
        <v>2.013303376101224</v>
      </c>
      <c r="AP105" s="326"/>
      <c r="AQ105" s="302">
        <f>IF($BO105,AM105/$BO105*100,0)</f>
        <v>0.17221922919667981</v>
      </c>
      <c r="AR105" s="326"/>
      <c r="AS105" s="114">
        <v>2341138</v>
      </c>
      <c r="AT105" s="326"/>
      <c r="AU105" s="302">
        <f>(AS105/$BS105)</f>
        <v>138.42239697274286</v>
      </c>
      <c r="AV105" s="326"/>
      <c r="AW105" s="302">
        <f>IF($BO105,AS105/$BO105*100,0)</f>
        <v>11.840738357259891</v>
      </c>
      <c r="AX105" s="326"/>
      <c r="AY105" s="114">
        <v>23225</v>
      </c>
      <c r="AZ105" s="326"/>
      <c r="BA105" s="114">
        <v>83673</v>
      </c>
      <c r="BB105" s="326"/>
      <c r="BC105" s="114">
        <f>(AY105+BA105)</f>
        <v>106898</v>
      </c>
      <c r="BD105" s="326"/>
      <c r="BE105" s="302">
        <f>(BC105/$BS105)</f>
        <v>6.3204635487494825</v>
      </c>
      <c r="BF105" s="326"/>
      <c r="BG105" s="302">
        <f>IF($BO105,BC105/$BO105*100,0)</f>
        <v>0.54065640253345504</v>
      </c>
      <c r="BH105" s="326"/>
      <c r="BI105" s="114">
        <v>485617</v>
      </c>
      <c r="BJ105" s="326"/>
      <c r="BK105" s="302">
        <f>(BI105/$BS105)</f>
        <v>28.712647076213564</v>
      </c>
      <c r="BL105" s="326"/>
      <c r="BM105" s="302">
        <f>IF($BO105,BI105/$BO105*100,0)</f>
        <v>2.4560977775925541</v>
      </c>
      <c r="BN105" s="326"/>
      <c r="BO105" s="114">
        <f>(U105+AA105+AG105+AM105+AS105+BC105+BI105)</f>
        <v>19771892</v>
      </c>
      <c r="BP105" s="388"/>
      <c r="BQ105" s="326">
        <v>15</v>
      </c>
      <c r="BR105" s="388"/>
      <c r="BS105" s="330">
        <v>16913</v>
      </c>
    </row>
    <row r="106" spans="1:71" ht="8.85" customHeight="1" x14ac:dyDescent="0.25">
      <c r="A106" s="349"/>
      <c r="B106" s="346"/>
      <c r="C106" s="326"/>
      <c r="D106" s="388"/>
      <c r="E106" s="326"/>
      <c r="F106" s="326"/>
      <c r="G106" s="326"/>
      <c r="H106" s="326"/>
      <c r="I106" s="326"/>
      <c r="J106" s="326"/>
      <c r="K106" s="326"/>
      <c r="L106" s="326"/>
      <c r="M106" s="326"/>
      <c r="N106" s="326"/>
      <c r="O106" s="326"/>
      <c r="P106" s="326"/>
      <c r="Q106" s="326"/>
      <c r="R106" s="326"/>
      <c r="S106" s="326"/>
      <c r="T106" s="326"/>
      <c r="U106" s="326"/>
      <c r="V106" s="326"/>
      <c r="W106" s="367"/>
      <c r="X106" s="326"/>
      <c r="Y106" s="367"/>
      <c r="Z106" s="326"/>
      <c r="AA106" s="326"/>
      <c r="AB106" s="326"/>
      <c r="AC106" s="367"/>
      <c r="AD106" s="326"/>
      <c r="AE106" s="367"/>
      <c r="AF106" s="326"/>
      <c r="AG106" s="326"/>
      <c r="AH106" s="326"/>
      <c r="AI106" s="367"/>
      <c r="AJ106" s="326"/>
      <c r="AK106" s="367"/>
      <c r="AL106" s="326"/>
      <c r="AM106" s="326"/>
      <c r="AN106" s="326"/>
      <c r="AO106" s="367"/>
      <c r="AP106" s="326"/>
      <c r="AQ106" s="367"/>
      <c r="AR106" s="326"/>
      <c r="AS106" s="326"/>
      <c r="AT106" s="326"/>
      <c r="AU106" s="367"/>
      <c r="AV106" s="326"/>
      <c r="AW106" s="367"/>
      <c r="AX106" s="326"/>
      <c r="AY106" s="326"/>
      <c r="AZ106" s="326"/>
      <c r="BA106" s="326"/>
      <c r="BB106" s="326"/>
      <c r="BC106" s="326"/>
      <c r="BD106" s="326"/>
      <c r="BE106" s="367"/>
      <c r="BF106" s="326"/>
      <c r="BG106" s="367"/>
      <c r="BH106" s="326"/>
      <c r="BI106" s="326"/>
      <c r="BJ106" s="326"/>
      <c r="BK106" s="367"/>
      <c r="BL106" s="326"/>
      <c r="BM106" s="367"/>
      <c r="BN106" s="326"/>
      <c r="BO106" s="326"/>
      <c r="BP106" s="388"/>
      <c r="BQ106" s="391"/>
      <c r="BR106" s="388"/>
      <c r="BS106" s="325"/>
    </row>
    <row r="107" spans="1:71" ht="8.85" customHeight="1" x14ac:dyDescent="0.25">
      <c r="A107" s="326">
        <v>16</v>
      </c>
      <c r="B107" s="346"/>
      <c r="C107" s="326" t="s">
        <v>146</v>
      </c>
      <c r="D107" s="388"/>
      <c r="E107" s="114">
        <v>20022073</v>
      </c>
      <c r="F107" s="343"/>
      <c r="G107" s="114">
        <v>1865955</v>
      </c>
      <c r="H107" s="326"/>
      <c r="I107" s="114">
        <v>10391611</v>
      </c>
      <c r="J107" s="114"/>
      <c r="K107" s="114">
        <v>457054</v>
      </c>
      <c r="L107" s="326"/>
      <c r="M107" s="114">
        <v>6272513</v>
      </c>
      <c r="N107" s="326"/>
      <c r="O107" s="114">
        <v>0</v>
      </c>
      <c r="P107" s="326"/>
      <c r="Q107" s="114">
        <v>409844</v>
      </c>
      <c r="R107" s="326"/>
      <c r="S107" s="114">
        <v>171817</v>
      </c>
      <c r="T107" s="326"/>
      <c r="U107" s="114">
        <f>SUM(E107:S107)</f>
        <v>39590867</v>
      </c>
      <c r="V107" s="326"/>
      <c r="W107" s="302">
        <f>(U107/$BS107)</f>
        <v>712.55294985781654</v>
      </c>
      <c r="X107" s="326"/>
      <c r="Y107" s="302">
        <f>IF($BO107,U107/$BO107*100,0)</f>
        <v>59.39314674802565</v>
      </c>
      <c r="Z107" s="326"/>
      <c r="AA107" s="114">
        <v>11048948</v>
      </c>
      <c r="AB107" s="326"/>
      <c r="AC107" s="302">
        <f>(AA107/$BS107)</f>
        <v>198.85799647240921</v>
      </c>
      <c r="AD107" s="326"/>
      <c r="AE107" s="302">
        <f>IF($BO107,AA107/$BO107*100,0)</f>
        <v>16.575332638593252</v>
      </c>
      <c r="AF107" s="326"/>
      <c r="AG107" s="390">
        <v>305707</v>
      </c>
      <c r="AH107" s="326"/>
      <c r="AI107" s="302">
        <f>(AG107/$BS107)</f>
        <v>5.5020877578200933</v>
      </c>
      <c r="AJ107" s="326"/>
      <c r="AK107" s="302">
        <f>IF($BO107,AG107/$BO107*100,0)</f>
        <v>0.45861336436251005</v>
      </c>
      <c r="AL107" s="326"/>
      <c r="AM107" s="390">
        <v>136360</v>
      </c>
      <c r="AN107" s="326"/>
      <c r="AO107" s="302">
        <f>(AM107/$BS107)</f>
        <v>2.4541953133436523</v>
      </c>
      <c r="AP107" s="326"/>
      <c r="AQ107" s="302">
        <f>IF($BO107,AM107/$BO107*100,0)</f>
        <v>0.20456358004387168</v>
      </c>
      <c r="AR107" s="326"/>
      <c r="AS107" s="390">
        <v>14395959</v>
      </c>
      <c r="AT107" s="326"/>
      <c r="AU107" s="302">
        <f>(AS107/$BS107)</f>
        <v>259.09720672402</v>
      </c>
      <c r="AV107" s="326"/>
      <c r="AW107" s="302">
        <f>IF($BO107,AS107/$BO107*100,0)</f>
        <v>21.596427920246366</v>
      </c>
      <c r="AX107" s="326"/>
      <c r="AY107" s="390">
        <v>164269</v>
      </c>
      <c r="AZ107" s="326"/>
      <c r="BA107" s="390">
        <v>373271</v>
      </c>
      <c r="BB107" s="326"/>
      <c r="BC107" s="114">
        <f>(AY107+BA107)</f>
        <v>537540</v>
      </c>
      <c r="BD107" s="326"/>
      <c r="BE107" s="302">
        <f>(BC107/$BS107)</f>
        <v>9.6745977466613873</v>
      </c>
      <c r="BF107" s="326"/>
      <c r="BG107" s="302">
        <f>IF($BO107,BC107/$BO107*100,0)</f>
        <v>0.80640295406851548</v>
      </c>
      <c r="BH107" s="326"/>
      <c r="BI107" s="390">
        <v>643601</v>
      </c>
      <c r="BJ107" s="326"/>
      <c r="BK107" s="302">
        <f>(BI107/$BS107)</f>
        <v>11.583474316979231</v>
      </c>
      <c r="BL107" s="326"/>
      <c r="BM107" s="302">
        <f>IF($BO107,BI107/$BO107*100,0)</f>
        <v>0.96551279465984052</v>
      </c>
      <c r="BN107" s="326"/>
      <c r="BO107" s="114">
        <f>(U107+AA107+AG107+AM107+AS107+BC107+BI107)</f>
        <v>66658982</v>
      </c>
      <c r="BP107" s="388"/>
      <c r="BQ107" s="326">
        <v>16</v>
      </c>
      <c r="BR107" s="388"/>
      <c r="BS107" s="330">
        <v>55562</v>
      </c>
    </row>
    <row r="108" spans="1:71" ht="8.85" customHeight="1" x14ac:dyDescent="0.25">
      <c r="A108" s="326">
        <v>17</v>
      </c>
      <c r="B108" s="346"/>
      <c r="C108" s="326" t="s">
        <v>147</v>
      </c>
      <c r="D108" s="388"/>
      <c r="E108" s="114">
        <v>21360115</v>
      </c>
      <c r="F108" s="343"/>
      <c r="G108" s="114">
        <v>3771658</v>
      </c>
      <c r="H108" s="326"/>
      <c r="I108" s="114">
        <v>8841748</v>
      </c>
      <c r="J108" s="114"/>
      <c r="K108" s="114">
        <v>49928</v>
      </c>
      <c r="L108" s="326"/>
      <c r="M108" s="114">
        <v>278996</v>
      </c>
      <c r="N108" s="326"/>
      <c r="O108" s="114">
        <v>0</v>
      </c>
      <c r="P108" s="326"/>
      <c r="Q108" s="114">
        <v>486552</v>
      </c>
      <c r="R108" s="326"/>
      <c r="S108" s="114">
        <v>389531</v>
      </c>
      <c r="T108" s="326"/>
      <c r="U108" s="114">
        <f>SUM(E108:S108)</f>
        <v>35178528</v>
      </c>
      <c r="V108" s="326"/>
      <c r="W108" s="302">
        <f>(U108/$BS108)</f>
        <v>1184.3027201723673</v>
      </c>
      <c r="X108" s="326"/>
      <c r="Y108" s="302">
        <f>IF($BO108,U108/$BO108*100,0)</f>
        <v>73.88317174616175</v>
      </c>
      <c r="Z108" s="326"/>
      <c r="AA108" s="114">
        <v>6316075</v>
      </c>
      <c r="AB108" s="326"/>
      <c r="AC108" s="302">
        <f>(AA108/$BS108)</f>
        <v>212.63382036089416</v>
      </c>
      <c r="AD108" s="326"/>
      <c r="AE108" s="302">
        <f>IF($BO108,AA108/$BO108*100,0)</f>
        <v>13.265241058029448</v>
      </c>
      <c r="AF108" s="326"/>
      <c r="AG108" s="114">
        <v>417770</v>
      </c>
      <c r="AH108" s="326"/>
      <c r="AI108" s="302">
        <f>(AG108/$BS108)</f>
        <v>14.06443576622677</v>
      </c>
      <c r="AJ108" s="326"/>
      <c r="AK108" s="302">
        <f>IF($BO108,AG108/$BO108*100,0)</f>
        <v>0.87741512835312485</v>
      </c>
      <c r="AL108" s="326"/>
      <c r="AM108" s="114">
        <v>522735</v>
      </c>
      <c r="AN108" s="326"/>
      <c r="AO108" s="302">
        <f>(AM108/$BS108)</f>
        <v>17.598134931322381</v>
      </c>
      <c r="AP108" s="326"/>
      <c r="AQ108" s="302">
        <f>IF($BO108,AM108/$BO108*100,0)</f>
        <v>1.0978662831693771</v>
      </c>
      <c r="AR108" s="326"/>
      <c r="AS108" s="114">
        <v>3552505</v>
      </c>
      <c r="AT108" s="326"/>
      <c r="AU108" s="302">
        <f>(AS108/$BS108)</f>
        <v>119.59685564233773</v>
      </c>
      <c r="AV108" s="326"/>
      <c r="AW108" s="302">
        <f>IF($BO108,AS108/$BO108*100,0)</f>
        <v>7.4610949339352208</v>
      </c>
      <c r="AX108" s="326"/>
      <c r="AY108" s="114">
        <v>184079</v>
      </c>
      <c r="AZ108" s="326"/>
      <c r="BA108" s="114">
        <v>83063</v>
      </c>
      <c r="BB108" s="326"/>
      <c r="BC108" s="114">
        <f>(AY108+BA108)</f>
        <v>267142</v>
      </c>
      <c r="BD108" s="326"/>
      <c r="BE108" s="302">
        <f>(BC108/$BS108)</f>
        <v>8.9934688930783739</v>
      </c>
      <c r="BF108" s="326"/>
      <c r="BG108" s="302">
        <f>IF($BO108,BC108/$BO108*100,0)</f>
        <v>0.56106094793429506</v>
      </c>
      <c r="BH108" s="326"/>
      <c r="BI108" s="114">
        <v>1358967</v>
      </c>
      <c r="BJ108" s="326"/>
      <c r="BK108" s="302">
        <f>(BI108/$BS108)</f>
        <v>45.750302989496362</v>
      </c>
      <c r="BL108" s="326"/>
      <c r="BM108" s="302">
        <f>IF($BO108,BI108/$BO108*100,0)</f>
        <v>2.8541499024167862</v>
      </c>
      <c r="BN108" s="326"/>
      <c r="BO108" s="114">
        <f>(U108+AA108+AG108+AM108+AS108+BC108+BI108)</f>
        <v>47613722</v>
      </c>
      <c r="BP108" s="388"/>
      <c r="BQ108" s="326">
        <v>17</v>
      </c>
      <c r="BR108" s="388"/>
      <c r="BS108" s="330">
        <v>29704</v>
      </c>
    </row>
    <row r="109" spans="1:71" ht="8.85" customHeight="1" x14ac:dyDescent="0.25">
      <c r="A109" s="326">
        <v>18</v>
      </c>
      <c r="B109" s="346"/>
      <c r="C109" s="326" t="s">
        <v>148</v>
      </c>
      <c r="D109" s="388"/>
      <c r="E109" s="114">
        <v>14658756</v>
      </c>
      <c r="F109" s="343"/>
      <c r="G109" s="114">
        <v>853070</v>
      </c>
      <c r="H109" s="326"/>
      <c r="I109" s="114">
        <v>3456308</v>
      </c>
      <c r="J109" s="114"/>
      <c r="K109" s="114">
        <v>84230</v>
      </c>
      <c r="L109" s="326"/>
      <c r="M109" s="114">
        <v>964197</v>
      </c>
      <c r="N109" s="326"/>
      <c r="O109" s="114">
        <v>190944</v>
      </c>
      <c r="P109" s="326"/>
      <c r="Q109" s="114">
        <v>166804</v>
      </c>
      <c r="R109" s="326"/>
      <c r="S109" s="114">
        <v>306495</v>
      </c>
      <c r="T109" s="326"/>
      <c r="U109" s="114">
        <f>SUM(E109:S109)</f>
        <v>20680804</v>
      </c>
      <c r="V109" s="326"/>
      <c r="W109" s="302">
        <f>(U109/$BS109)</f>
        <v>711.31608997729927</v>
      </c>
      <c r="X109" s="326"/>
      <c r="Y109" s="302">
        <f>IF($BO109,U109/$BO109*100,0)</f>
        <v>50.80423190660305</v>
      </c>
      <c r="Z109" s="326"/>
      <c r="AA109" s="114">
        <v>4298627</v>
      </c>
      <c r="AB109" s="326"/>
      <c r="AC109" s="302">
        <f>(AA109/$BS109)</f>
        <v>147.85124165921442</v>
      </c>
      <c r="AD109" s="326"/>
      <c r="AE109" s="302">
        <f>IF($BO109,AA109/$BO109*100,0)</f>
        <v>10.559959031959558</v>
      </c>
      <c r="AF109" s="326"/>
      <c r="AG109" s="114">
        <v>102721</v>
      </c>
      <c r="AH109" s="326"/>
      <c r="AI109" s="302">
        <f>(AG109/$BS109)</f>
        <v>3.5330879823897638</v>
      </c>
      <c r="AJ109" s="326"/>
      <c r="AK109" s="302">
        <f>IF($BO109,AG109/$BO109*100,0)</f>
        <v>0.25234326023679599</v>
      </c>
      <c r="AL109" s="326"/>
      <c r="AM109" s="114">
        <v>1218703</v>
      </c>
      <c r="AN109" s="326"/>
      <c r="AO109" s="302">
        <f>(AM109/$BS109)</f>
        <v>41.917280044025588</v>
      </c>
      <c r="AP109" s="326"/>
      <c r="AQ109" s="302">
        <f>IF($BO109,AM109/$BO109*100,0)</f>
        <v>2.9938521653835535</v>
      </c>
      <c r="AR109" s="326"/>
      <c r="AS109" s="114">
        <v>12432078</v>
      </c>
      <c r="AT109" s="326"/>
      <c r="AU109" s="302">
        <f>(AS109/$BS109)</f>
        <v>427.60122446171835</v>
      </c>
      <c r="AV109" s="326"/>
      <c r="AW109" s="302">
        <f>IF($BO109,AS109/$BO109*100,0)</f>
        <v>30.540503831136245</v>
      </c>
      <c r="AX109" s="326"/>
      <c r="AY109" s="114">
        <v>327205</v>
      </c>
      <c r="AZ109" s="326"/>
      <c r="BA109" s="114">
        <v>604768</v>
      </c>
      <c r="BB109" s="326"/>
      <c r="BC109" s="114">
        <f>(AY109+BA109)</f>
        <v>931973</v>
      </c>
      <c r="BD109" s="326"/>
      <c r="BE109" s="302">
        <f>(BC109/$BS109)</f>
        <v>32.055203962303089</v>
      </c>
      <c r="BF109" s="326"/>
      <c r="BG109" s="302">
        <f>IF($BO109,BC109/$BO109*100,0)</f>
        <v>2.2894744528642388</v>
      </c>
      <c r="BH109" s="326"/>
      <c r="BI109" s="114">
        <v>1041947</v>
      </c>
      <c r="BJ109" s="326"/>
      <c r="BK109" s="302">
        <f>(BI109/$BS109)</f>
        <v>35.837758822315472</v>
      </c>
      <c r="BL109" s="326"/>
      <c r="BM109" s="302">
        <f>IF($BO109,BI109/$BO109*100,0)</f>
        <v>2.5596353518165604</v>
      </c>
      <c r="BN109" s="326"/>
      <c r="BO109" s="114">
        <f>(U109+AA109+AG109+AM109+AS109+BC109+BI109)</f>
        <v>40706853</v>
      </c>
      <c r="BP109" s="388"/>
      <c r="BQ109" s="326">
        <v>18</v>
      </c>
      <c r="BR109" s="388"/>
      <c r="BS109" s="330">
        <v>29074</v>
      </c>
    </row>
    <row r="110" spans="1:71" ht="8.85" customHeight="1" x14ac:dyDescent="0.25">
      <c r="A110" s="326">
        <v>19</v>
      </c>
      <c r="B110" s="346"/>
      <c r="C110" s="326" t="s">
        <v>149</v>
      </c>
      <c r="D110" s="388"/>
      <c r="E110" s="114">
        <v>6144119</v>
      </c>
      <c r="F110" s="343"/>
      <c r="G110" s="114">
        <v>1044000</v>
      </c>
      <c r="H110" s="326"/>
      <c r="I110" s="114">
        <v>1865519</v>
      </c>
      <c r="J110" s="114"/>
      <c r="K110" s="114">
        <v>8540</v>
      </c>
      <c r="L110" s="326"/>
      <c r="M110" s="114">
        <v>190588</v>
      </c>
      <c r="N110" s="326"/>
      <c r="O110" s="114">
        <v>29476</v>
      </c>
      <c r="P110" s="326"/>
      <c r="Q110" s="114">
        <v>102587</v>
      </c>
      <c r="R110" s="326"/>
      <c r="S110" s="114">
        <v>47111</v>
      </c>
      <c r="T110" s="326"/>
      <c r="U110" s="114">
        <f>SUM(E110:S110)</f>
        <v>9431940</v>
      </c>
      <c r="V110" s="326"/>
      <c r="W110" s="302">
        <f>(U110/$BS110)</f>
        <v>1300.4191369088653</v>
      </c>
      <c r="X110" s="326"/>
      <c r="Y110" s="302">
        <f>IF($BO110,U110/$BO110*100,0)</f>
        <v>64.870448104136713</v>
      </c>
      <c r="Z110" s="326"/>
      <c r="AA110" s="114">
        <v>1023184</v>
      </c>
      <c r="AB110" s="326"/>
      <c r="AC110" s="302">
        <f>(AA110/$BS110)</f>
        <v>141.07045360540465</v>
      </c>
      <c r="AD110" s="326"/>
      <c r="AE110" s="302">
        <f>IF($BO110,AA110/$BO110*100,0)</f>
        <v>7.0371953779374152</v>
      </c>
      <c r="AF110" s="326"/>
      <c r="AG110" s="114">
        <v>137281</v>
      </c>
      <c r="AH110" s="326"/>
      <c r="AI110" s="302">
        <f>(AG110/$BS110)</f>
        <v>18.927478284847648</v>
      </c>
      <c r="AJ110" s="326"/>
      <c r="AK110" s="302">
        <f>IF($BO110,AG110/$BO110*100,0)</f>
        <v>0.94418327366204546</v>
      </c>
      <c r="AL110" s="326"/>
      <c r="AM110" s="114">
        <v>28615</v>
      </c>
      <c r="AN110" s="326"/>
      <c r="AO110" s="302">
        <f>(AM110/$BS110)</f>
        <v>3.9452640286777885</v>
      </c>
      <c r="AP110" s="326"/>
      <c r="AQ110" s="302">
        <f>IF($BO110,AM110/$BO110*100,0)</f>
        <v>0.19680658194389192</v>
      </c>
      <c r="AR110" s="326"/>
      <c r="AS110" s="114">
        <v>3460841</v>
      </c>
      <c r="AT110" s="326"/>
      <c r="AU110" s="302">
        <f>(AS110/$BS110)</f>
        <v>477.15993382048805</v>
      </c>
      <c r="AV110" s="326"/>
      <c r="AW110" s="302">
        <f>IF($BO110,AS110/$BO110*100,0)</f>
        <v>23.802770849599192</v>
      </c>
      <c r="AX110" s="326"/>
      <c r="AY110" s="114">
        <v>12737</v>
      </c>
      <c r="AZ110" s="326"/>
      <c r="BA110" s="114">
        <v>32272</v>
      </c>
      <c r="BB110" s="326"/>
      <c r="BC110" s="114">
        <f>(AY110+BA110)</f>
        <v>45009</v>
      </c>
      <c r="BD110" s="326"/>
      <c r="BE110" s="302">
        <f>(BC110/$BS110)</f>
        <v>6.2055701089204467</v>
      </c>
      <c r="BF110" s="326"/>
      <c r="BG110" s="302">
        <f>IF($BO110,BC110/$BO110*100,0)</f>
        <v>0.30956028120610279</v>
      </c>
      <c r="BH110" s="326"/>
      <c r="BI110" s="114">
        <v>412786</v>
      </c>
      <c r="BJ110" s="326"/>
      <c r="BK110" s="302">
        <f>(BI110/$BS110)</f>
        <v>56.912450020681099</v>
      </c>
      <c r="BL110" s="326"/>
      <c r="BM110" s="302">
        <f>IF($BO110,BI110/$BO110*100,0)</f>
        <v>2.8390355315146385</v>
      </c>
      <c r="BN110" s="326"/>
      <c r="BO110" s="114">
        <f>(U110+AA110+AG110+AM110+AS110+BC110+BI110)</f>
        <v>14539656</v>
      </c>
      <c r="BP110" s="388"/>
      <c r="BQ110" s="326">
        <v>19</v>
      </c>
      <c r="BR110" s="388"/>
      <c r="BS110" s="330">
        <v>7253</v>
      </c>
    </row>
    <row r="111" spans="1:71" ht="8.85" customHeight="1" x14ac:dyDescent="0.25">
      <c r="A111" s="326">
        <v>20</v>
      </c>
      <c r="B111" s="346"/>
      <c r="C111" s="326" t="s">
        <v>150</v>
      </c>
      <c r="D111" s="388"/>
      <c r="E111" s="114">
        <v>4894120</v>
      </c>
      <c r="F111" s="343"/>
      <c r="G111" s="114">
        <v>472559</v>
      </c>
      <c r="H111" s="326"/>
      <c r="I111" s="114">
        <v>2754614</v>
      </c>
      <c r="J111" s="114"/>
      <c r="K111" s="114">
        <v>33016</v>
      </c>
      <c r="L111" s="326"/>
      <c r="M111" s="114">
        <v>333444</v>
      </c>
      <c r="N111" s="326"/>
      <c r="O111" s="114">
        <v>30357</v>
      </c>
      <c r="P111" s="326"/>
      <c r="Q111" s="114">
        <v>87435</v>
      </c>
      <c r="R111" s="326"/>
      <c r="S111" s="114">
        <v>73954</v>
      </c>
      <c r="T111" s="326"/>
      <c r="U111" s="114">
        <f>SUM(E111:S111)</f>
        <v>8679499</v>
      </c>
      <c r="V111" s="326"/>
      <c r="W111" s="302">
        <f>(U111/$BS111)</f>
        <v>704.73359857096455</v>
      </c>
      <c r="X111" s="326"/>
      <c r="Y111" s="302">
        <f>IF($BO111,U111/$BO111*100,0)</f>
        <v>58.304787193380058</v>
      </c>
      <c r="Z111" s="326"/>
      <c r="AA111" s="114">
        <v>1273165</v>
      </c>
      <c r="AB111" s="326"/>
      <c r="AC111" s="302">
        <f>(AA111/$BS111)</f>
        <v>103.37487820721013</v>
      </c>
      <c r="AD111" s="326"/>
      <c r="AE111" s="302">
        <f>IF($BO111,AA111/$BO111*100,0)</f>
        <v>8.5525229494305766</v>
      </c>
      <c r="AF111" s="326"/>
      <c r="AG111" s="390">
        <v>67514</v>
      </c>
      <c r="AH111" s="326"/>
      <c r="AI111" s="302">
        <f>(AG111/$BS111)</f>
        <v>5.4818122767132182</v>
      </c>
      <c r="AJ111" s="326"/>
      <c r="AK111" s="302">
        <f>IF($BO111,AG111/$BO111*100,0)</f>
        <v>0.45352726033770635</v>
      </c>
      <c r="AL111" s="326"/>
      <c r="AM111" s="390">
        <v>171807</v>
      </c>
      <c r="AN111" s="326"/>
      <c r="AO111" s="302">
        <f>(AM111/$BS111)</f>
        <v>13.949902565768106</v>
      </c>
      <c r="AP111" s="326"/>
      <c r="AQ111" s="302">
        <f>IF($BO111,AM111/$BO111*100,0)</f>
        <v>1.154118523814917</v>
      </c>
      <c r="AR111" s="326"/>
      <c r="AS111" s="390">
        <v>3396248</v>
      </c>
      <c r="AT111" s="326"/>
      <c r="AU111" s="302">
        <f>(AS111/$BS111)</f>
        <v>275.75901266645013</v>
      </c>
      <c r="AV111" s="326"/>
      <c r="AW111" s="302">
        <f>IF($BO111,AS111/$BO111*100,0)</f>
        <v>22.814394805039168</v>
      </c>
      <c r="AX111" s="326"/>
      <c r="AY111" s="390">
        <v>81684</v>
      </c>
      <c r="AZ111" s="326"/>
      <c r="BA111" s="390">
        <v>243526</v>
      </c>
      <c r="BB111" s="326"/>
      <c r="BC111" s="114">
        <f>(AY111+BA111)</f>
        <v>325210</v>
      </c>
      <c r="BD111" s="326"/>
      <c r="BE111" s="302">
        <f>(BC111/$BS111)</f>
        <v>26.405488795063331</v>
      </c>
      <c r="BF111" s="326"/>
      <c r="BG111" s="302">
        <f>IF($BO111,BC111/$BO111*100,0)</f>
        <v>2.1846076418879856</v>
      </c>
      <c r="BH111" s="326"/>
      <c r="BI111" s="390">
        <v>972983</v>
      </c>
      <c r="BJ111" s="326"/>
      <c r="BK111" s="302">
        <f>(BI111/$BS111)</f>
        <v>79.00154270867165</v>
      </c>
      <c r="BL111" s="326"/>
      <c r="BM111" s="302">
        <f>IF($BO111,BI111/$BO111*100,0)</f>
        <v>6.5360416261095846</v>
      </c>
      <c r="BN111" s="326"/>
      <c r="BO111" s="114">
        <f>(U111+AA111+AG111+AM111+AS111+BC111+BI111)</f>
        <v>14886426</v>
      </c>
      <c r="BP111" s="388"/>
      <c r="BQ111" s="326">
        <v>20</v>
      </c>
      <c r="BR111" s="388"/>
      <c r="BS111" s="330">
        <v>12316</v>
      </c>
    </row>
    <row r="112" spans="1:71" ht="8.85" customHeight="1" x14ac:dyDescent="0.25">
      <c r="A112" s="349"/>
      <c r="B112" s="346"/>
      <c r="C112" s="326"/>
      <c r="D112" s="388"/>
      <c r="E112" s="326"/>
      <c r="F112" s="326"/>
      <c r="G112" s="326"/>
      <c r="H112" s="326"/>
      <c r="I112" s="326"/>
      <c r="J112" s="326"/>
      <c r="K112" s="326"/>
      <c r="L112" s="326"/>
      <c r="M112" s="326"/>
      <c r="N112" s="326"/>
      <c r="O112" s="326"/>
      <c r="P112" s="326"/>
      <c r="Q112" s="326"/>
      <c r="R112" s="326"/>
      <c r="S112" s="326"/>
      <c r="T112" s="326"/>
      <c r="U112" s="343"/>
      <c r="V112" s="326"/>
      <c r="W112" s="367"/>
      <c r="X112" s="326"/>
      <c r="Y112" s="367"/>
      <c r="Z112" s="326"/>
      <c r="AA112" s="326"/>
      <c r="AB112" s="326"/>
      <c r="AC112" s="367"/>
      <c r="AD112" s="326"/>
      <c r="AE112" s="367"/>
      <c r="AF112" s="326"/>
      <c r="AG112" s="326"/>
      <c r="AH112" s="326"/>
      <c r="AI112" s="367"/>
      <c r="AJ112" s="326"/>
      <c r="AK112" s="367"/>
      <c r="AL112" s="326"/>
      <c r="AM112" s="326"/>
      <c r="AN112" s="326"/>
      <c r="AO112" s="367"/>
      <c r="AP112" s="326"/>
      <c r="AQ112" s="367"/>
      <c r="AR112" s="326"/>
      <c r="AS112" s="326"/>
      <c r="AT112" s="326"/>
      <c r="AU112" s="367"/>
      <c r="AV112" s="326"/>
      <c r="AW112" s="367"/>
      <c r="AX112" s="326"/>
      <c r="AY112" s="326"/>
      <c r="AZ112" s="326"/>
      <c r="BA112" s="326"/>
      <c r="BB112" s="326"/>
      <c r="BC112" s="343"/>
      <c r="BD112" s="326"/>
      <c r="BE112" s="367"/>
      <c r="BF112" s="326"/>
      <c r="BG112" s="367"/>
      <c r="BH112" s="326"/>
      <c r="BI112" s="326"/>
      <c r="BJ112" s="326"/>
      <c r="BK112" s="367"/>
      <c r="BL112" s="326"/>
      <c r="BM112" s="367"/>
      <c r="BN112" s="326"/>
      <c r="BO112" s="343"/>
      <c r="BP112" s="388"/>
      <c r="BQ112" s="391"/>
      <c r="BR112" s="388"/>
      <c r="BS112" s="325"/>
    </row>
    <row r="113" spans="1:71" ht="8.85" customHeight="1" x14ac:dyDescent="0.25">
      <c r="A113" s="326">
        <v>21</v>
      </c>
      <c r="B113" s="346"/>
      <c r="C113" s="326" t="s">
        <v>151</v>
      </c>
      <c r="D113" s="388"/>
      <c r="E113" s="114">
        <v>331176321</v>
      </c>
      <c r="F113" s="343"/>
      <c r="G113" s="114">
        <v>13885590</v>
      </c>
      <c r="H113" s="326"/>
      <c r="I113" s="114">
        <v>68342542</v>
      </c>
      <c r="J113" s="114"/>
      <c r="K113" s="114">
        <v>137625</v>
      </c>
      <c r="L113" s="326"/>
      <c r="M113" s="114">
        <v>5372984</v>
      </c>
      <c r="N113" s="326"/>
      <c r="O113" s="114">
        <v>0</v>
      </c>
      <c r="P113" s="326"/>
      <c r="Q113" s="114">
        <v>2321711</v>
      </c>
      <c r="R113" s="326"/>
      <c r="S113" s="114">
        <v>1047002</v>
      </c>
      <c r="T113" s="326"/>
      <c r="U113" s="114">
        <f>SUM(E113:S113)</f>
        <v>422283775</v>
      </c>
      <c r="V113" s="326"/>
      <c r="W113" s="302">
        <f>(U113/$BS113)</f>
        <v>1264.4627548560768</v>
      </c>
      <c r="X113" s="326"/>
      <c r="Y113" s="302">
        <f>IF($BO113,U113/$BO113*100,0)</f>
        <v>69.524816909164159</v>
      </c>
      <c r="Z113" s="326"/>
      <c r="AA113" s="114">
        <v>103761838</v>
      </c>
      <c r="AB113" s="326"/>
      <c r="AC113" s="302">
        <f>(AA113/$BS113)</f>
        <v>310.69860433640855</v>
      </c>
      <c r="AD113" s="326"/>
      <c r="AE113" s="302">
        <f>IF($BO113,AA113/$BO113*100,0)</f>
        <v>17.083352987237909</v>
      </c>
      <c r="AF113" s="326"/>
      <c r="AG113" s="390">
        <v>7495251</v>
      </c>
      <c r="AH113" s="326"/>
      <c r="AI113" s="302">
        <f>(AG113/$BS113)</f>
        <v>22.443357497686868</v>
      </c>
      <c r="AJ113" s="326"/>
      <c r="AK113" s="302">
        <f>IF($BO113,AG113/$BO113*100,0)</f>
        <v>1.2340184120576965</v>
      </c>
      <c r="AL113" s="326"/>
      <c r="AM113" s="390">
        <v>2171101</v>
      </c>
      <c r="AN113" s="326"/>
      <c r="AO113" s="302">
        <f>(AM113/$BS113)</f>
        <v>6.5010225683683522</v>
      </c>
      <c r="AP113" s="326"/>
      <c r="AQ113" s="302">
        <f>IF($BO113,AM113/$BO113*100,0)</f>
        <v>0.35745015189442975</v>
      </c>
      <c r="AR113" s="326"/>
      <c r="AS113" s="390">
        <v>62014222</v>
      </c>
      <c r="AT113" s="326"/>
      <c r="AU113" s="302">
        <f>(AS113/$BS113)</f>
        <v>185.69189401221092</v>
      </c>
      <c r="AV113" s="326"/>
      <c r="AW113" s="302">
        <f>IF($BO113,AS113/$BO113*100,0)</f>
        <v>10.210023888117084</v>
      </c>
      <c r="AX113" s="326"/>
      <c r="AY113" s="390">
        <v>1026057</v>
      </c>
      <c r="AZ113" s="326"/>
      <c r="BA113" s="390">
        <v>1739840</v>
      </c>
      <c r="BB113" s="326"/>
      <c r="BC113" s="114">
        <f>(AY113+BA113)</f>
        <v>2765897</v>
      </c>
      <c r="BD113" s="326"/>
      <c r="BE113" s="302">
        <f>(BC113/$BS113)</f>
        <v>8.282046214700431</v>
      </c>
      <c r="BF113" s="326"/>
      <c r="BG113" s="302">
        <f>IF($BO113,BC113/$BO113*100,0)</f>
        <v>0.45537738814285827</v>
      </c>
      <c r="BH113" s="326"/>
      <c r="BI113" s="390">
        <v>6893586</v>
      </c>
      <c r="BJ113" s="326"/>
      <c r="BK113" s="302">
        <f>(BI113/$BS113)</f>
        <v>20.641765704584042</v>
      </c>
      <c r="BL113" s="326"/>
      <c r="BM113" s="302">
        <f>IF($BO113,BI113/$BO113*100,0)</f>
        <v>1.1349602633858649</v>
      </c>
      <c r="BN113" s="326"/>
      <c r="BO113" s="114">
        <f>(U113+AA113+AG113+AM113+AS113+BC113+BI113)</f>
        <v>607385670</v>
      </c>
      <c r="BP113" s="388"/>
      <c r="BQ113" s="326">
        <v>21</v>
      </c>
      <c r="BR113" s="388"/>
      <c r="BS113" s="330">
        <v>333963</v>
      </c>
    </row>
    <row r="114" spans="1:71" ht="8.85" customHeight="1" x14ac:dyDescent="0.25">
      <c r="A114" s="326">
        <v>22</v>
      </c>
      <c r="B114" s="346"/>
      <c r="C114" s="326" t="s">
        <v>152</v>
      </c>
      <c r="D114" s="388"/>
      <c r="E114" s="114">
        <v>14565613</v>
      </c>
      <c r="F114" s="343"/>
      <c r="G114" s="114">
        <v>487565</v>
      </c>
      <c r="H114" s="326"/>
      <c r="I114" s="114">
        <v>4453059</v>
      </c>
      <c r="J114" s="114"/>
      <c r="K114" s="114">
        <v>1075</v>
      </c>
      <c r="L114" s="326"/>
      <c r="M114" s="114">
        <v>176461</v>
      </c>
      <c r="N114" s="326"/>
      <c r="O114" s="114">
        <v>0</v>
      </c>
      <c r="P114" s="326"/>
      <c r="Q114" s="114">
        <v>177343</v>
      </c>
      <c r="R114" s="326"/>
      <c r="S114" s="114">
        <v>120399</v>
      </c>
      <c r="T114" s="326"/>
      <c r="U114" s="114">
        <f>SUM(E114:S114)</f>
        <v>19981515</v>
      </c>
      <c r="V114" s="326"/>
      <c r="W114" s="302">
        <f>(U114/$BS114)</f>
        <v>1403.1962780898875</v>
      </c>
      <c r="X114" s="326"/>
      <c r="Y114" s="302">
        <f>IF($BO114,U114/$BO114*100,0)</f>
        <v>78.892368014547316</v>
      </c>
      <c r="Z114" s="326"/>
      <c r="AA114" s="114">
        <v>1969108</v>
      </c>
      <c r="AB114" s="326"/>
      <c r="AC114" s="302">
        <f>(AA114/$BS114)</f>
        <v>138.28005617977527</v>
      </c>
      <c r="AD114" s="326"/>
      <c r="AE114" s="302">
        <f>IF($BO114,AA114/$BO114*100,0)</f>
        <v>7.7745652917903989</v>
      </c>
      <c r="AF114" s="326"/>
      <c r="AG114" s="114">
        <v>393891</v>
      </c>
      <c r="AH114" s="326"/>
      <c r="AI114" s="302">
        <f>(AG114/$BS114)</f>
        <v>27.660884831460674</v>
      </c>
      <c r="AJ114" s="326"/>
      <c r="AK114" s="302">
        <f>IF($BO114,AG114/$BO114*100,0)</f>
        <v>1.5551870681286206</v>
      </c>
      <c r="AL114" s="326"/>
      <c r="AM114" s="114">
        <v>378918</v>
      </c>
      <c r="AN114" s="326"/>
      <c r="AO114" s="302">
        <f>(AM114/$BS114)</f>
        <v>26.609410112359551</v>
      </c>
      <c r="AP114" s="326"/>
      <c r="AQ114" s="302">
        <f>IF($BO114,AM114/$BO114*100,0)</f>
        <v>1.4960696575478005</v>
      </c>
      <c r="AR114" s="326"/>
      <c r="AS114" s="114">
        <v>2127159</v>
      </c>
      <c r="AT114" s="326"/>
      <c r="AU114" s="302">
        <f>(AS114/$BS114)</f>
        <v>149.37914325842698</v>
      </c>
      <c r="AV114" s="326"/>
      <c r="AW114" s="302">
        <f>IF($BO114,AS114/$BO114*100,0)</f>
        <v>8.3985929321903985</v>
      </c>
      <c r="AX114" s="326"/>
      <c r="AY114" s="114">
        <v>68472</v>
      </c>
      <c r="AZ114" s="326"/>
      <c r="BA114" s="114">
        <v>121915</v>
      </c>
      <c r="BB114" s="326"/>
      <c r="BC114" s="114">
        <f>(AY114+BA114)</f>
        <v>190387</v>
      </c>
      <c r="BD114" s="326"/>
      <c r="BE114" s="302">
        <f>(BC114/$BS114)</f>
        <v>13.369873595505618</v>
      </c>
      <c r="BF114" s="326"/>
      <c r="BG114" s="302">
        <f>IF($BO114,BC114/$BO114*100,0)</f>
        <v>0.75169882109467767</v>
      </c>
      <c r="BH114" s="326"/>
      <c r="BI114" s="114">
        <v>286586</v>
      </c>
      <c r="BJ114" s="326"/>
      <c r="BK114" s="302">
        <f>(BI114/$BS114)</f>
        <v>20.125421348314607</v>
      </c>
      <c r="BL114" s="326"/>
      <c r="BM114" s="302">
        <f>IF($BO114,BI114/$BO114*100,0)</f>
        <v>1.1315182147007901</v>
      </c>
      <c r="BN114" s="326"/>
      <c r="BO114" s="114">
        <f>(U114+AA114+AG114+AM114+AS114+BC114+BI114)</f>
        <v>25327564</v>
      </c>
      <c r="BP114" s="388"/>
      <c r="BQ114" s="326">
        <v>22</v>
      </c>
      <c r="BR114" s="388"/>
      <c r="BS114" s="330">
        <v>14240</v>
      </c>
    </row>
    <row r="115" spans="1:71" ht="8.85" customHeight="1" x14ac:dyDescent="0.25">
      <c r="A115" s="326">
        <v>23</v>
      </c>
      <c r="B115" s="346"/>
      <c r="C115" s="326" t="s">
        <v>153</v>
      </c>
      <c r="D115" s="388"/>
      <c r="E115" s="114">
        <v>2849307</v>
      </c>
      <c r="F115" s="343"/>
      <c r="G115" s="114">
        <v>140664</v>
      </c>
      <c r="H115" s="326"/>
      <c r="I115" s="114">
        <v>653227</v>
      </c>
      <c r="J115" s="114"/>
      <c r="K115" s="114">
        <v>19067</v>
      </c>
      <c r="L115" s="326"/>
      <c r="M115" s="114">
        <v>42646</v>
      </c>
      <c r="N115" s="326"/>
      <c r="O115" s="114">
        <v>11485</v>
      </c>
      <c r="P115" s="326"/>
      <c r="Q115" s="114">
        <v>35756</v>
      </c>
      <c r="R115" s="326"/>
      <c r="S115" s="114">
        <v>28020</v>
      </c>
      <c r="T115" s="326"/>
      <c r="U115" s="114">
        <f>SUM(E115:S115)</f>
        <v>3780172</v>
      </c>
      <c r="V115" s="326"/>
      <c r="W115" s="302">
        <f>(U115/$BS115)</f>
        <v>724.726226993865</v>
      </c>
      <c r="X115" s="326"/>
      <c r="Y115" s="302">
        <f>IF($BO115,U115/$BO115*100,0)</f>
        <v>70.871598505539737</v>
      </c>
      <c r="Z115" s="326"/>
      <c r="AA115" s="114">
        <v>531210</v>
      </c>
      <c r="AB115" s="326"/>
      <c r="AC115" s="302">
        <f>(AA115/$BS115)</f>
        <v>101.84240797546012</v>
      </c>
      <c r="AD115" s="326"/>
      <c r="AE115" s="302">
        <f>IF($BO115,AA115/$BO115*100,0)</f>
        <v>9.9592563095350588</v>
      </c>
      <c r="AF115" s="326"/>
      <c r="AG115" s="114">
        <v>29472</v>
      </c>
      <c r="AH115" s="326"/>
      <c r="AI115" s="302">
        <f>(AG115/$BS115)</f>
        <v>5.6503067484662575</v>
      </c>
      <c r="AJ115" s="326"/>
      <c r="AK115" s="302">
        <f>IF($BO115,AG115/$BO115*100,0)</f>
        <v>0.55254833673051573</v>
      </c>
      <c r="AL115" s="326"/>
      <c r="AM115" s="114">
        <v>5986</v>
      </c>
      <c r="AN115" s="326"/>
      <c r="AO115" s="302">
        <f>(AM115/$BS115)</f>
        <v>1.1476226993865031</v>
      </c>
      <c r="AP115" s="326"/>
      <c r="AQ115" s="302">
        <f>IF($BO115,AM115/$BO115*100,0)</f>
        <v>0.11222700677486655</v>
      </c>
      <c r="AR115" s="326"/>
      <c r="AS115" s="114">
        <v>425012</v>
      </c>
      <c r="AT115" s="326"/>
      <c r="AU115" s="302">
        <f>(AS115/$BS115)</f>
        <v>81.482361963190186</v>
      </c>
      <c r="AV115" s="326"/>
      <c r="AW115" s="302">
        <f>IF($BO115,AS115/$BO115*100,0)</f>
        <v>7.9682299704977586</v>
      </c>
      <c r="AX115" s="326"/>
      <c r="AY115" s="114">
        <v>5772</v>
      </c>
      <c r="AZ115" s="326"/>
      <c r="BA115" s="114">
        <v>106180</v>
      </c>
      <c r="BB115" s="326"/>
      <c r="BC115" s="114">
        <f>(AY115+BA115)</f>
        <v>111952</v>
      </c>
      <c r="BD115" s="326"/>
      <c r="BE115" s="302">
        <f>(BC115/$BS115)</f>
        <v>21.463190184049079</v>
      </c>
      <c r="BF115" s="326"/>
      <c r="BG115" s="302">
        <f>IF($BO115,BC115/$BO115*100,0)</f>
        <v>2.0989037524991412</v>
      </c>
      <c r="BH115" s="326"/>
      <c r="BI115" s="114">
        <v>450028</v>
      </c>
      <c r="BJ115" s="326"/>
      <c r="BK115" s="302">
        <f>(BI115/$BS115)</f>
        <v>86.278374233128829</v>
      </c>
      <c r="BL115" s="326"/>
      <c r="BM115" s="302">
        <f>IF($BO115,BI115/$BO115*100,0)</f>
        <v>8.437236118422927</v>
      </c>
      <c r="BN115" s="326"/>
      <c r="BO115" s="114">
        <f>(U115+AA115+AG115+AM115+AS115+BC115+BI115)</f>
        <v>5333832</v>
      </c>
      <c r="BP115" s="388"/>
      <c r="BQ115" s="326">
        <v>23</v>
      </c>
      <c r="BR115" s="388"/>
      <c r="BS115" s="330">
        <v>5216</v>
      </c>
    </row>
    <row r="116" spans="1:71" ht="8.85" customHeight="1" x14ac:dyDescent="0.25">
      <c r="A116" s="326">
        <v>24</v>
      </c>
      <c r="B116" s="346"/>
      <c r="C116" s="326" t="s">
        <v>154</v>
      </c>
      <c r="D116" s="388"/>
      <c r="E116" s="114">
        <v>33406054</v>
      </c>
      <c r="F116" s="343"/>
      <c r="G116" s="114">
        <v>1577652</v>
      </c>
      <c r="H116" s="326"/>
      <c r="I116" s="114">
        <v>21262255</v>
      </c>
      <c r="J116" s="114"/>
      <c r="K116" s="114">
        <v>49266</v>
      </c>
      <c r="L116" s="326"/>
      <c r="M116" s="114">
        <v>1716620</v>
      </c>
      <c r="N116" s="326"/>
      <c r="O116" s="114">
        <v>0</v>
      </c>
      <c r="P116" s="326"/>
      <c r="Q116" s="114">
        <v>562606</v>
      </c>
      <c r="R116" s="326"/>
      <c r="S116" s="114">
        <v>512953</v>
      </c>
      <c r="T116" s="326"/>
      <c r="U116" s="114">
        <f>SUM(E116:S116)</f>
        <v>59087406</v>
      </c>
      <c r="V116" s="326"/>
      <c r="W116" s="302">
        <f>(U116/$BS116)</f>
        <v>1196.391957560541</v>
      </c>
      <c r="X116" s="326"/>
      <c r="Y116" s="302">
        <f>IF($BO116,U116/$BO116*100,0)</f>
        <v>71.303597522768797</v>
      </c>
      <c r="Z116" s="326"/>
      <c r="AA116" s="114">
        <v>9070194</v>
      </c>
      <c r="AB116" s="326"/>
      <c r="AC116" s="302">
        <f>(AA116/$BS116)</f>
        <v>183.65177775977969</v>
      </c>
      <c r="AD116" s="326"/>
      <c r="AE116" s="302">
        <f>IF($BO116,AA116/$BO116*100,0)</f>
        <v>10.945436704894989</v>
      </c>
      <c r="AF116" s="326"/>
      <c r="AG116" s="114">
        <v>963959</v>
      </c>
      <c r="AH116" s="326"/>
      <c r="AI116" s="302">
        <f>(AG116/$BS116)</f>
        <v>19.518081315299263</v>
      </c>
      <c r="AJ116" s="326"/>
      <c r="AK116" s="302">
        <f>IF($BO116,AG116/$BO116*100,0)</f>
        <v>1.1632554078351431</v>
      </c>
      <c r="AL116" s="326"/>
      <c r="AM116" s="114">
        <v>42749</v>
      </c>
      <c r="AN116" s="326"/>
      <c r="AO116" s="302">
        <f>(AM116/$BS116)</f>
        <v>0.86557463351421393</v>
      </c>
      <c r="AP116" s="326"/>
      <c r="AQ116" s="302">
        <f>IF($BO116,AM116/$BO116*100,0)</f>
        <v>5.158726193701655E-2</v>
      </c>
      <c r="AR116" s="326"/>
      <c r="AS116" s="114">
        <v>10294645</v>
      </c>
      <c r="AT116" s="326"/>
      <c r="AU116" s="302">
        <f>(AS116/$BS116)</f>
        <v>208.44425771442457</v>
      </c>
      <c r="AV116" s="326"/>
      <c r="AW116" s="302">
        <f>IF($BO116,AS116/$BO116*100,0)</f>
        <v>12.423040262078592</v>
      </c>
      <c r="AX116" s="326"/>
      <c r="AY116" s="114">
        <v>78730</v>
      </c>
      <c r="AZ116" s="326"/>
      <c r="BA116" s="114">
        <v>595697</v>
      </c>
      <c r="BB116" s="326"/>
      <c r="BC116" s="114">
        <f>(AY116+BA116)</f>
        <v>674427</v>
      </c>
      <c r="BD116" s="326"/>
      <c r="BE116" s="302">
        <f>(BC116/$BS116)</f>
        <v>13.655685591641694</v>
      </c>
      <c r="BF116" s="326"/>
      <c r="BG116" s="302">
        <f>IF($BO116,BC116/$BO116*100,0)</f>
        <v>0.81386330221516889</v>
      </c>
      <c r="BH116" s="326"/>
      <c r="BI116" s="114">
        <v>2733976</v>
      </c>
      <c r="BJ116" s="326"/>
      <c r="BK116" s="302">
        <f>(BI116/$BS116)</f>
        <v>55.35709079128533</v>
      </c>
      <c r="BL116" s="326"/>
      <c r="BM116" s="302">
        <f>IF($BO116,BI116/$BO116*100,0)</f>
        <v>3.2992195382702936</v>
      </c>
      <c r="BN116" s="326"/>
      <c r="BO116" s="114">
        <f>(U116+AA116+AG116+AM116+AS116+BC116+BI116)</f>
        <v>82867356</v>
      </c>
      <c r="BP116" s="388"/>
      <c r="BQ116" s="326">
        <v>24</v>
      </c>
      <c r="BR116" s="388"/>
      <c r="BS116" s="330">
        <v>49388</v>
      </c>
    </row>
    <row r="117" spans="1:71" ht="8.85" customHeight="1" x14ac:dyDescent="0.25">
      <c r="A117" s="326">
        <v>25</v>
      </c>
      <c r="B117" s="346"/>
      <c r="C117" s="326" t="s">
        <v>155</v>
      </c>
      <c r="D117" s="388"/>
      <c r="E117" s="114">
        <v>6029196</v>
      </c>
      <c r="F117" s="343"/>
      <c r="G117" s="114">
        <v>856972</v>
      </c>
      <c r="H117" s="326"/>
      <c r="I117" s="114">
        <v>1927672</v>
      </c>
      <c r="J117" s="114"/>
      <c r="K117" s="114">
        <v>39919</v>
      </c>
      <c r="L117" s="326"/>
      <c r="M117" s="114">
        <v>137458</v>
      </c>
      <c r="N117" s="326"/>
      <c r="O117" s="114">
        <v>0</v>
      </c>
      <c r="P117" s="326"/>
      <c r="Q117" s="114">
        <v>110328</v>
      </c>
      <c r="R117" s="326"/>
      <c r="S117" s="114">
        <v>120510</v>
      </c>
      <c r="T117" s="326"/>
      <c r="U117" s="114">
        <f>SUM(E117:S117)</f>
        <v>9222055</v>
      </c>
      <c r="V117" s="326"/>
      <c r="W117" s="302">
        <f>(U117/$BS117)</f>
        <v>935.58435629501878</v>
      </c>
      <c r="X117" s="326"/>
      <c r="Y117" s="302">
        <f>IF($BO117,U117/$BO117*100,0)</f>
        <v>64.59396818370297</v>
      </c>
      <c r="Z117" s="326"/>
      <c r="AA117" s="114">
        <v>1036014</v>
      </c>
      <c r="AB117" s="326"/>
      <c r="AC117" s="302">
        <f>(AA117/$BS117)</f>
        <v>105.10439281728721</v>
      </c>
      <c r="AD117" s="326"/>
      <c r="AE117" s="302">
        <f>IF($BO117,AA117/$BO117*100,0)</f>
        <v>7.2565448106599719</v>
      </c>
      <c r="AF117" s="326"/>
      <c r="AG117" s="114">
        <v>54021</v>
      </c>
      <c r="AH117" s="326"/>
      <c r="AI117" s="302">
        <f>(AG117/$BS117)</f>
        <v>5.4804707314598762</v>
      </c>
      <c r="AJ117" s="326"/>
      <c r="AK117" s="302">
        <f>IF($BO117,AG117/$BO117*100,0)</f>
        <v>0.37837887057188646</v>
      </c>
      <c r="AL117" s="326"/>
      <c r="AM117" s="114">
        <v>121288</v>
      </c>
      <c r="AN117" s="326"/>
      <c r="AO117" s="302">
        <f>(AM117/$BS117)</f>
        <v>12.304758039971594</v>
      </c>
      <c r="AP117" s="326"/>
      <c r="AQ117" s="302">
        <f>IF($BO117,AM117/$BO117*100,0)</f>
        <v>0.8495365960260447</v>
      </c>
      <c r="AR117" s="326"/>
      <c r="AS117" s="114">
        <v>2071311</v>
      </c>
      <c r="AT117" s="326"/>
      <c r="AU117" s="302">
        <f>(AS117/$BS117)</f>
        <v>210.13604544993404</v>
      </c>
      <c r="AV117" s="326"/>
      <c r="AW117" s="302">
        <f>IF($BO117,AS117/$BO117*100,0)</f>
        <v>14.508067543790833</v>
      </c>
      <c r="AX117" s="326"/>
      <c r="AY117" s="114">
        <v>64864</v>
      </c>
      <c r="AZ117" s="326"/>
      <c r="BA117" s="114">
        <v>10190</v>
      </c>
      <c r="BB117" s="326"/>
      <c r="BC117" s="114">
        <f>(AY117+BA117)</f>
        <v>75054</v>
      </c>
      <c r="BD117" s="326"/>
      <c r="BE117" s="302">
        <f>(BC117/$BS117)</f>
        <v>7.6142842649893474</v>
      </c>
      <c r="BF117" s="326"/>
      <c r="BG117" s="302">
        <f>IF($BO117,BC117/$BO117*100,0)</f>
        <v>0.52570014905133866</v>
      </c>
      <c r="BH117" s="326"/>
      <c r="BI117" s="114">
        <v>1697217</v>
      </c>
      <c r="BJ117" s="326"/>
      <c r="BK117" s="302">
        <f>(BI117/$BS117)</f>
        <v>172.18393020188699</v>
      </c>
      <c r="BL117" s="326"/>
      <c r="BM117" s="302">
        <f>IF($BO117,BI117/$BO117*100,0)</f>
        <v>11.887803846196949</v>
      </c>
      <c r="BN117" s="326"/>
      <c r="BO117" s="114">
        <f>(U117+AA117+AG117+AM117+AS117+BC117+BI117)</f>
        <v>14276960</v>
      </c>
      <c r="BP117" s="388"/>
      <c r="BQ117" s="326">
        <v>25</v>
      </c>
      <c r="BR117" s="388"/>
      <c r="BS117" s="330">
        <v>9857</v>
      </c>
    </row>
    <row r="118" spans="1:71" ht="8.85" customHeight="1" x14ac:dyDescent="0.25">
      <c r="A118" s="349"/>
      <c r="B118" s="346"/>
      <c r="C118" s="326"/>
      <c r="D118" s="388"/>
      <c r="E118" s="326"/>
      <c r="F118" s="326"/>
      <c r="G118" s="326"/>
      <c r="H118" s="326"/>
      <c r="I118" s="326"/>
      <c r="J118" s="326"/>
      <c r="K118" s="326"/>
      <c r="L118" s="326"/>
      <c r="M118" s="326"/>
      <c r="N118" s="326"/>
      <c r="O118" s="326"/>
      <c r="P118" s="326"/>
      <c r="Q118" s="326"/>
      <c r="R118" s="326"/>
      <c r="S118" s="326"/>
      <c r="T118" s="326"/>
      <c r="U118" s="343"/>
      <c r="V118" s="326"/>
      <c r="W118" s="367"/>
      <c r="X118" s="326"/>
      <c r="Y118" s="367"/>
      <c r="Z118" s="326"/>
      <c r="AA118" s="326"/>
      <c r="AB118" s="326"/>
      <c r="AC118" s="367"/>
      <c r="AD118" s="326"/>
      <c r="AE118" s="367"/>
      <c r="AF118" s="326"/>
      <c r="AG118" s="326"/>
      <c r="AH118" s="326"/>
      <c r="AI118" s="367"/>
      <c r="AJ118" s="326"/>
      <c r="AK118" s="367"/>
      <c r="AL118" s="326"/>
      <c r="AM118" s="326"/>
      <c r="AN118" s="326"/>
      <c r="AO118" s="367"/>
      <c r="AP118" s="326"/>
      <c r="AQ118" s="367"/>
      <c r="AR118" s="326"/>
      <c r="AS118" s="326"/>
      <c r="AT118" s="326"/>
      <c r="AU118" s="367"/>
      <c r="AV118" s="326"/>
      <c r="AW118" s="367"/>
      <c r="AX118" s="326"/>
      <c r="AY118" s="326"/>
      <c r="AZ118" s="326"/>
      <c r="BA118" s="326"/>
      <c r="BB118" s="326"/>
      <c r="BC118" s="343"/>
      <c r="BD118" s="326"/>
      <c r="BE118" s="367"/>
      <c r="BF118" s="326"/>
      <c r="BG118" s="367"/>
      <c r="BH118" s="326"/>
      <c r="BI118" s="326"/>
      <c r="BJ118" s="326"/>
      <c r="BK118" s="367"/>
      <c r="BL118" s="326"/>
      <c r="BM118" s="367"/>
      <c r="BN118" s="326"/>
      <c r="BO118" s="343"/>
      <c r="BP118" s="388"/>
      <c r="BQ118" s="391"/>
      <c r="BR118" s="388"/>
      <c r="BS118" s="325"/>
    </row>
    <row r="119" spans="1:71" ht="8.85" customHeight="1" x14ac:dyDescent="0.25">
      <c r="A119" s="326">
        <v>26</v>
      </c>
      <c r="B119" s="346"/>
      <c r="C119" s="326" t="s">
        <v>156</v>
      </c>
      <c r="D119" s="388"/>
      <c r="E119" s="114">
        <v>7470061</v>
      </c>
      <c r="F119" s="343"/>
      <c r="G119" s="114">
        <v>643213</v>
      </c>
      <c r="H119" s="326"/>
      <c r="I119" s="114">
        <v>3730650</v>
      </c>
      <c r="J119" s="114"/>
      <c r="K119" s="114">
        <v>63110</v>
      </c>
      <c r="L119" s="326"/>
      <c r="M119" s="114">
        <v>320599</v>
      </c>
      <c r="N119" s="326"/>
      <c r="O119" s="114">
        <v>76297</v>
      </c>
      <c r="P119" s="326"/>
      <c r="Q119" s="114">
        <v>64716</v>
      </c>
      <c r="R119" s="326"/>
      <c r="S119" s="114">
        <v>234507</v>
      </c>
      <c r="T119" s="326"/>
      <c r="U119" s="114">
        <f>SUM(E119:S119)</f>
        <v>12603153</v>
      </c>
      <c r="V119" s="326"/>
      <c r="W119" s="302">
        <f>(U119/$BS119)</f>
        <v>840.43431581755135</v>
      </c>
      <c r="X119" s="326"/>
      <c r="Y119" s="302">
        <f>IF($BO119,U119/$BO119*100,0)</f>
        <v>53.761573069357816</v>
      </c>
      <c r="Z119" s="326"/>
      <c r="AA119" s="114">
        <v>9285792</v>
      </c>
      <c r="AB119" s="326"/>
      <c r="AC119" s="302">
        <f>(AA119/$BS119)</f>
        <v>619.21792477994131</v>
      </c>
      <c r="AD119" s="326"/>
      <c r="AE119" s="302">
        <f>IF($BO119,AA119/$BO119*100,0)</f>
        <v>39.610626413474328</v>
      </c>
      <c r="AF119" s="326"/>
      <c r="AG119" s="390">
        <v>8448</v>
      </c>
      <c r="AH119" s="326"/>
      <c r="AI119" s="302">
        <f>(AG119/$BS119)</f>
        <v>0.5633502267271272</v>
      </c>
      <c r="AJ119" s="326"/>
      <c r="AK119" s="302">
        <f>IF($BO119,AG119/$BO119*100,0)</f>
        <v>3.6036836916122084E-2</v>
      </c>
      <c r="AL119" s="326"/>
      <c r="AM119" s="390">
        <v>119047</v>
      </c>
      <c r="AN119" s="326"/>
      <c r="AO119" s="302">
        <f>(AM119/$BS119)</f>
        <v>7.9385836222992801</v>
      </c>
      <c r="AP119" s="326"/>
      <c r="AQ119" s="302">
        <f>IF($BO119,AM119/$BO119*100,0)</f>
        <v>0.5078216529774604</v>
      </c>
      <c r="AR119" s="326"/>
      <c r="AS119" s="390">
        <v>759692</v>
      </c>
      <c r="AT119" s="326"/>
      <c r="AU119" s="302">
        <f>(AS119/$BS119)</f>
        <v>50.659642571352357</v>
      </c>
      <c r="AV119" s="326"/>
      <c r="AW119" s="302">
        <f>IF($BO119,AS119/$BO119*100,0)</f>
        <v>3.2406364477370526</v>
      </c>
      <c r="AX119" s="326"/>
      <c r="AY119" s="390">
        <v>13663</v>
      </c>
      <c r="AZ119" s="326"/>
      <c r="BA119" s="390">
        <v>1470</v>
      </c>
      <c r="BB119" s="326"/>
      <c r="BC119" s="114">
        <f>(AY119+BA119)</f>
        <v>15133</v>
      </c>
      <c r="BD119" s="326"/>
      <c r="BE119" s="302">
        <f>(BC119/$BS119)</f>
        <v>1.0091357695385437</v>
      </c>
      <c r="BF119" s="326"/>
      <c r="BG119" s="302">
        <f>IF($BO119,BC119/$BO119*100,0)</f>
        <v>6.4553202302518403E-2</v>
      </c>
      <c r="BH119" s="326"/>
      <c r="BI119" s="390">
        <v>651414</v>
      </c>
      <c r="BJ119" s="326"/>
      <c r="BK119" s="302">
        <f>(BI119/$BS119)</f>
        <v>43.439183782341956</v>
      </c>
      <c r="BL119" s="326"/>
      <c r="BM119" s="302">
        <f>IF($BO119,BI119/$BO119*100,0)</f>
        <v>2.7787523772347007</v>
      </c>
      <c r="BN119" s="326"/>
      <c r="BO119" s="114">
        <f>(U119+AA119+AG119+AM119+AS119+BC119+BI119)</f>
        <v>23442679</v>
      </c>
      <c r="BP119" s="388"/>
      <c r="BQ119" s="326">
        <v>26</v>
      </c>
      <c r="BR119" s="388"/>
      <c r="BS119" s="330">
        <v>14996</v>
      </c>
    </row>
    <row r="120" spans="1:71" ht="8.85" customHeight="1" x14ac:dyDescent="0.25">
      <c r="A120" s="326">
        <v>27</v>
      </c>
      <c r="B120" s="346"/>
      <c r="C120" s="326" t="s">
        <v>157</v>
      </c>
      <c r="D120" s="388"/>
      <c r="E120" s="114">
        <v>17374748</v>
      </c>
      <c r="F120" s="343"/>
      <c r="G120" s="114">
        <v>1701229</v>
      </c>
      <c r="H120" s="326"/>
      <c r="I120" s="114">
        <v>8637348</v>
      </c>
      <c r="J120" s="114"/>
      <c r="K120" s="114">
        <v>65918</v>
      </c>
      <c r="L120" s="326"/>
      <c r="M120" s="114">
        <v>661332</v>
      </c>
      <c r="N120" s="326"/>
      <c r="O120" s="114">
        <v>0</v>
      </c>
      <c r="P120" s="326"/>
      <c r="Q120" s="114">
        <v>297474</v>
      </c>
      <c r="R120" s="326"/>
      <c r="S120" s="114">
        <v>213487</v>
      </c>
      <c r="T120" s="326"/>
      <c r="U120" s="114">
        <f>SUM(E120:S120)</f>
        <v>28951536</v>
      </c>
      <c r="V120" s="326"/>
      <c r="W120" s="302">
        <f>(U120/$BS120)</f>
        <v>1020.7501322145048</v>
      </c>
      <c r="X120" s="326"/>
      <c r="Y120" s="302">
        <f>IF($BO120,U120/$BO120*100,0)</f>
        <v>71.0897517589176</v>
      </c>
      <c r="Z120" s="326"/>
      <c r="AA120" s="114">
        <v>7262960</v>
      </c>
      <c r="AB120" s="326"/>
      <c r="AC120" s="302">
        <f>(AA120/$BS120)</f>
        <v>256.0716426330078</v>
      </c>
      <c r="AD120" s="326"/>
      <c r="AE120" s="302">
        <f>IF($BO120,AA120/$BO120*100,0)</f>
        <v>17.83401141255332</v>
      </c>
      <c r="AF120" s="326"/>
      <c r="AG120" s="114">
        <v>253839</v>
      </c>
      <c r="AH120" s="326"/>
      <c r="AI120" s="302">
        <f>(AG120/$BS120)</f>
        <v>8.9496527165673587</v>
      </c>
      <c r="AJ120" s="326"/>
      <c r="AK120" s="302">
        <f>IF($BO120,AG120/$BO120*100,0)</f>
        <v>0.62329513352009669</v>
      </c>
      <c r="AL120" s="326"/>
      <c r="AM120" s="114">
        <v>613840</v>
      </c>
      <c r="AN120" s="326"/>
      <c r="AO120" s="302">
        <f>(AM120/$BS120)</f>
        <v>21.642280435779007</v>
      </c>
      <c r="AP120" s="326"/>
      <c r="AQ120" s="302">
        <f>IF($BO120,AM120/$BO120*100,0)</f>
        <v>1.5072683266163833</v>
      </c>
      <c r="AR120" s="326"/>
      <c r="AS120" s="114">
        <v>2977189</v>
      </c>
      <c r="AT120" s="326"/>
      <c r="AU120" s="302">
        <f>(AS120/$BS120)</f>
        <v>104.96735183161161</v>
      </c>
      <c r="AV120" s="326"/>
      <c r="AW120" s="302">
        <f>IF($BO120,AS120/$BO120*100,0)</f>
        <v>7.3104109899170862</v>
      </c>
      <c r="AX120" s="326"/>
      <c r="AY120" s="114">
        <v>53392</v>
      </c>
      <c r="AZ120" s="326"/>
      <c r="BA120" s="114">
        <v>196284</v>
      </c>
      <c r="BB120" s="326"/>
      <c r="BC120" s="114">
        <f>(AY120+BA120)</f>
        <v>249676</v>
      </c>
      <c r="BD120" s="326"/>
      <c r="BE120" s="302">
        <f>(BC120/$BS120)</f>
        <v>8.8028769876247228</v>
      </c>
      <c r="BF120" s="326"/>
      <c r="BG120" s="302">
        <f>IF($BO120,BC120/$BO120*100,0)</f>
        <v>0.61307299412920657</v>
      </c>
      <c r="BH120" s="326"/>
      <c r="BI120" s="114">
        <v>416290</v>
      </c>
      <c r="BJ120" s="326"/>
      <c r="BK120" s="302">
        <f>(BI120/$BS120)</f>
        <v>14.67722032225082</v>
      </c>
      <c r="BL120" s="326"/>
      <c r="BM120" s="302">
        <f>IF($BO120,BI120/$BO120*100,0)</f>
        <v>1.0221893843463024</v>
      </c>
      <c r="BN120" s="326"/>
      <c r="BO120" s="114">
        <f>(U120+AA120+AG120+AM120+AS120+BC120+BI120)</f>
        <v>40725330</v>
      </c>
      <c r="BP120" s="388"/>
      <c r="BQ120" s="326">
        <v>27</v>
      </c>
      <c r="BR120" s="388"/>
      <c r="BS120" s="330">
        <v>28363</v>
      </c>
    </row>
    <row r="121" spans="1:71" ht="8.85" customHeight="1" x14ac:dyDescent="0.25">
      <c r="A121" s="326">
        <v>28</v>
      </c>
      <c r="B121" s="346"/>
      <c r="C121" s="326" t="s">
        <v>158</v>
      </c>
      <c r="D121" s="388"/>
      <c r="E121" s="114">
        <v>11290562</v>
      </c>
      <c r="F121" s="343"/>
      <c r="G121" s="114">
        <v>431445</v>
      </c>
      <c r="H121" s="326"/>
      <c r="I121" s="114">
        <v>2888343</v>
      </c>
      <c r="J121" s="114"/>
      <c r="K121" s="114">
        <v>47732</v>
      </c>
      <c r="L121" s="326"/>
      <c r="M121" s="114">
        <v>62924</v>
      </c>
      <c r="N121" s="326"/>
      <c r="O121" s="114">
        <v>81403</v>
      </c>
      <c r="P121" s="326"/>
      <c r="Q121" s="114">
        <v>188195</v>
      </c>
      <c r="R121" s="326"/>
      <c r="S121" s="114">
        <v>145670</v>
      </c>
      <c r="T121" s="326"/>
      <c r="U121" s="114">
        <f>SUM(E121:S121)</f>
        <v>15136274</v>
      </c>
      <c r="V121" s="326"/>
      <c r="W121" s="302">
        <f>(U121/$BS121)</f>
        <v>1402.5457746478874</v>
      </c>
      <c r="X121" s="326"/>
      <c r="Y121" s="302">
        <f>IF($BO121,U121/$BO121*100,0)</f>
        <v>72.718082679482166</v>
      </c>
      <c r="Z121" s="326"/>
      <c r="AA121" s="114">
        <v>2398930</v>
      </c>
      <c r="AB121" s="326"/>
      <c r="AC121" s="302">
        <f>(AA121/$BS121)</f>
        <v>222.28780578206079</v>
      </c>
      <c r="AD121" s="326"/>
      <c r="AE121" s="302">
        <f>IF($BO121,AA121/$BO121*100,0)</f>
        <v>11.52500212947322</v>
      </c>
      <c r="AF121" s="326"/>
      <c r="AG121" s="114">
        <v>118351</v>
      </c>
      <c r="AH121" s="326"/>
      <c r="AI121" s="302">
        <f>(AG121/$BS121)</f>
        <v>10.966549295774648</v>
      </c>
      <c r="AJ121" s="326"/>
      <c r="AK121" s="302">
        <f>IF($BO121,AG121/$BO121*100,0)</f>
        <v>0.56858496372352885</v>
      </c>
      <c r="AL121" s="326"/>
      <c r="AM121" s="114">
        <v>55931</v>
      </c>
      <c r="AN121" s="326"/>
      <c r="AO121" s="302">
        <f>(AM121/$BS121)</f>
        <v>5.1826352853965902</v>
      </c>
      <c r="AP121" s="326"/>
      <c r="AQ121" s="302">
        <f>IF($BO121,AM121/$BO121*100,0)</f>
        <v>0.26870517026489593</v>
      </c>
      <c r="AR121" s="326"/>
      <c r="AS121" s="114">
        <v>2439796</v>
      </c>
      <c r="AT121" s="326"/>
      <c r="AU121" s="302">
        <f>(AS121/$BS121)</f>
        <v>226.07449962935507</v>
      </c>
      <c r="AV121" s="326"/>
      <c r="AW121" s="302">
        <f>IF($BO121,AS121/$BO121*100,0)</f>
        <v>11.721331633470026</v>
      </c>
      <c r="AX121" s="326"/>
      <c r="AY121" s="114">
        <v>61678</v>
      </c>
      <c r="AZ121" s="326"/>
      <c r="BA121" s="114">
        <v>105166</v>
      </c>
      <c r="BB121" s="326"/>
      <c r="BC121" s="114">
        <f>(AY121+BA121)</f>
        <v>166844</v>
      </c>
      <c r="BD121" s="326"/>
      <c r="BE121" s="302">
        <f>(BC121/$BS121)</f>
        <v>15.459970348406227</v>
      </c>
      <c r="BF121" s="326"/>
      <c r="BG121" s="302">
        <f>IF($BO121,BC121/$BO121*100,0)</f>
        <v>0.80155630022127788</v>
      </c>
      <c r="BH121" s="326"/>
      <c r="BI121" s="114">
        <v>498881</v>
      </c>
      <c r="BJ121" s="326"/>
      <c r="BK121" s="302">
        <f>(BI121/$BS121)</f>
        <v>46.226927353595258</v>
      </c>
      <c r="BL121" s="326"/>
      <c r="BM121" s="302">
        <f>IF($BO121,BI121/$BO121*100,0)</f>
        <v>2.3967371233648875</v>
      </c>
      <c r="BN121" s="326"/>
      <c r="BO121" s="114">
        <f>(U121+AA121+AG121+AM121+AS121+BC121+BI121)</f>
        <v>20815007</v>
      </c>
      <c r="BP121" s="388"/>
      <c r="BQ121" s="326">
        <v>28</v>
      </c>
      <c r="BR121" s="388"/>
      <c r="BS121" s="330">
        <v>10792</v>
      </c>
    </row>
    <row r="122" spans="1:71" ht="8.85" customHeight="1" x14ac:dyDescent="0.25">
      <c r="A122" s="326">
        <v>29</v>
      </c>
      <c r="B122" s="346"/>
      <c r="C122" s="326" t="s">
        <v>98</v>
      </c>
      <c r="D122" s="388"/>
      <c r="E122" s="114">
        <v>2631129395</v>
      </c>
      <c r="F122" s="343"/>
      <c r="G122" s="114">
        <v>49801626</v>
      </c>
      <c r="H122" s="326"/>
      <c r="I122" s="114">
        <v>352572032</v>
      </c>
      <c r="J122" s="114"/>
      <c r="K122" s="114">
        <v>76335</v>
      </c>
      <c r="L122" s="326"/>
      <c r="M122" s="114">
        <v>1372508</v>
      </c>
      <c r="N122" s="326"/>
      <c r="O122" s="114">
        <v>0</v>
      </c>
      <c r="P122" s="326"/>
      <c r="Q122" s="114">
        <v>12583310</v>
      </c>
      <c r="R122" s="326"/>
      <c r="S122" s="114">
        <v>1092165</v>
      </c>
      <c r="T122" s="326"/>
      <c r="U122" s="114">
        <f>SUM(E122:S122)</f>
        <v>3048627371</v>
      </c>
      <c r="V122" s="326"/>
      <c r="W122" s="302">
        <f>(U122/$BS122)</f>
        <v>2680.6068557711756</v>
      </c>
      <c r="X122" s="326"/>
      <c r="Y122" s="302">
        <f>IF($BO122,U122/$BO122*100,0)</f>
        <v>72.803747270322503</v>
      </c>
      <c r="Z122" s="326"/>
      <c r="AA122" s="114">
        <v>496099211</v>
      </c>
      <c r="AB122" s="326"/>
      <c r="AC122" s="302">
        <f>(AA122/$BS122)</f>
        <v>436.21170589735249</v>
      </c>
      <c r="AD122" s="326"/>
      <c r="AE122" s="302">
        <f>IF($BO122,AA122/$BO122*100,0)</f>
        <v>11.847260154593158</v>
      </c>
      <c r="AF122" s="326"/>
      <c r="AG122" s="114">
        <v>78789021</v>
      </c>
      <c r="AH122" s="326"/>
      <c r="AI122" s="302">
        <f>(AG122/$BS122)</f>
        <v>69.277863165947124</v>
      </c>
      <c r="AJ122" s="326"/>
      <c r="AK122" s="302">
        <f>IF($BO122,AG122/$BO122*100,0)</f>
        <v>1.8815470946449535</v>
      </c>
      <c r="AL122" s="326"/>
      <c r="AM122" s="114">
        <v>16390235</v>
      </c>
      <c r="AN122" s="326"/>
      <c r="AO122" s="302">
        <f>(AM122/$BS122)</f>
        <v>14.411658416059229</v>
      </c>
      <c r="AP122" s="326"/>
      <c r="AQ122" s="302">
        <f>IF($BO122,AM122/$BO122*100,0)</f>
        <v>0.39141239037350178</v>
      </c>
      <c r="AR122" s="326"/>
      <c r="AS122" s="114">
        <v>444614389</v>
      </c>
      <c r="AT122" s="326"/>
      <c r="AU122" s="302">
        <f>(AS122/$BS122)</f>
        <v>390.94196642896708</v>
      </c>
      <c r="AV122" s="326"/>
      <c r="AW122" s="302">
        <f>IF($BO122,AS122/$BO122*100,0)</f>
        <v>10.617759952370662</v>
      </c>
      <c r="AX122" s="326"/>
      <c r="AY122" s="114">
        <v>30666827</v>
      </c>
      <c r="AZ122" s="326"/>
      <c r="BA122" s="114">
        <v>53327503</v>
      </c>
      <c r="BB122" s="326"/>
      <c r="BC122" s="114">
        <f>(AY122+BA122)</f>
        <v>83994330</v>
      </c>
      <c r="BD122" s="326"/>
      <c r="BE122" s="302">
        <f>(BC122/$BS122)</f>
        <v>73.854803963808706</v>
      </c>
      <c r="BF122" s="326"/>
      <c r="BG122" s="302">
        <f>IF($BO122,BC122/$BO122*100,0)</f>
        <v>2.0058541859296541</v>
      </c>
      <c r="BH122" s="326"/>
      <c r="BI122" s="114">
        <v>18944860</v>
      </c>
      <c r="BJ122" s="326"/>
      <c r="BK122" s="302">
        <f>(BI122/$BS122)</f>
        <v>16.657897282135604</v>
      </c>
      <c r="BL122" s="326"/>
      <c r="BM122" s="302">
        <f>IF($BO122,BI122/$BO122*100,0)</f>
        <v>0.4524189517655689</v>
      </c>
      <c r="BN122" s="326"/>
      <c r="BO122" s="114">
        <f>(U122+AA122+AG122+AM122+AS122+BC122+BI122)</f>
        <v>4187459417</v>
      </c>
      <c r="BP122" s="388"/>
      <c r="BQ122" s="326">
        <v>29</v>
      </c>
      <c r="BR122" s="388"/>
      <c r="BS122" s="330">
        <v>1137290</v>
      </c>
    </row>
    <row r="123" spans="1:71" ht="8.85" customHeight="1" x14ac:dyDescent="0.25">
      <c r="A123" s="326">
        <v>30</v>
      </c>
      <c r="B123" s="346"/>
      <c r="C123" s="326" t="s">
        <v>159</v>
      </c>
      <c r="D123" s="388"/>
      <c r="E123" s="114">
        <v>108598123</v>
      </c>
      <c r="F123" s="343"/>
      <c r="G123" s="114">
        <v>6851819</v>
      </c>
      <c r="H123" s="326"/>
      <c r="I123" s="114">
        <v>22202153</v>
      </c>
      <c r="J123" s="114"/>
      <c r="K123" s="114">
        <v>99648</v>
      </c>
      <c r="L123" s="326"/>
      <c r="M123" s="114">
        <v>399499</v>
      </c>
      <c r="N123" s="326"/>
      <c r="O123" s="114">
        <v>0</v>
      </c>
      <c r="P123" s="326"/>
      <c r="Q123" s="114">
        <v>948201</v>
      </c>
      <c r="R123" s="326"/>
      <c r="S123" s="114">
        <v>358428</v>
      </c>
      <c r="T123" s="326"/>
      <c r="U123" s="114">
        <f>SUM(E123:S123)</f>
        <v>139457871</v>
      </c>
      <c r="V123" s="326"/>
      <c r="W123" s="302">
        <f>(U123/$BS123)</f>
        <v>2045.7967228024879</v>
      </c>
      <c r="X123" s="326"/>
      <c r="Y123" s="302">
        <f>IF($BO123,U123/$BO123*100,0)</f>
        <v>79.27889091583917</v>
      </c>
      <c r="Z123" s="326"/>
      <c r="AA123" s="114">
        <v>16431541</v>
      </c>
      <c r="AB123" s="326"/>
      <c r="AC123" s="302">
        <f>(AA123/$BS123)</f>
        <v>241.04478641004576</v>
      </c>
      <c r="AD123" s="326"/>
      <c r="AE123" s="302">
        <f>IF($BO123,AA123/$BO123*100,0)</f>
        <v>9.3409883370307512</v>
      </c>
      <c r="AF123" s="326"/>
      <c r="AG123" s="390">
        <v>1561027</v>
      </c>
      <c r="AH123" s="326"/>
      <c r="AI123" s="302">
        <f>(AG123/$BS123)</f>
        <v>22.899703673277784</v>
      </c>
      <c r="AJ123" s="326"/>
      <c r="AK123" s="302">
        <f>IF($BO123,AG123/$BO123*100,0)</f>
        <v>0.88741129032207633</v>
      </c>
      <c r="AL123" s="326"/>
      <c r="AM123" s="390">
        <v>458810</v>
      </c>
      <c r="AN123" s="326"/>
      <c r="AO123" s="302">
        <f>(AM123/$BS123)</f>
        <v>6.7305773970191289</v>
      </c>
      <c r="AP123" s="326"/>
      <c r="AQ123" s="302">
        <f>IF($BO123,AM123/$BO123*100,0)</f>
        <v>0.26082391535359212</v>
      </c>
      <c r="AR123" s="326"/>
      <c r="AS123" s="390">
        <v>13854203</v>
      </c>
      <c r="AT123" s="326"/>
      <c r="AU123" s="302">
        <f>(AS123/$BS123)</f>
        <v>203.23616652975002</v>
      </c>
      <c r="AV123" s="326"/>
      <c r="AW123" s="302">
        <f>IF($BO123,AS123/$BO123*100,0)</f>
        <v>7.8758254409526423</v>
      </c>
      <c r="AX123" s="326"/>
      <c r="AY123" s="390">
        <v>370620</v>
      </c>
      <c r="AZ123" s="326"/>
      <c r="BA123" s="390">
        <v>226313</v>
      </c>
      <c r="BB123" s="326"/>
      <c r="BC123" s="114">
        <f>(AY123+BA123)</f>
        <v>596933</v>
      </c>
      <c r="BD123" s="326"/>
      <c r="BE123" s="302">
        <f>(BC123/$BS123)</f>
        <v>8.7567920431874189</v>
      </c>
      <c r="BF123" s="326"/>
      <c r="BG123" s="302">
        <f>IF($BO123,BC123/$BO123*100,0)</f>
        <v>0.33934395994805217</v>
      </c>
      <c r="BH123" s="326"/>
      <c r="BI123" s="390">
        <v>3547564</v>
      </c>
      <c r="BJ123" s="326"/>
      <c r="BK123" s="302">
        <f>(BI123/$BS123)</f>
        <v>52.041485741110201</v>
      </c>
      <c r="BL123" s="326"/>
      <c r="BM123" s="302">
        <f>IF($BO123,BI123/$BO123*100,0)</f>
        <v>2.0167161405537164</v>
      </c>
      <c r="BN123" s="326"/>
      <c r="BO123" s="114">
        <f>(U123+AA123+AG123+AM123+AS123+BC123+BI123)</f>
        <v>175907949</v>
      </c>
      <c r="BP123" s="388"/>
      <c r="BQ123" s="326">
        <v>30</v>
      </c>
      <c r="BR123" s="388"/>
      <c r="BS123" s="330">
        <v>68168</v>
      </c>
    </row>
    <row r="124" spans="1:71" ht="8.85" customHeight="1" x14ac:dyDescent="0.25">
      <c r="A124" s="349"/>
      <c r="B124" s="346"/>
      <c r="C124" s="326"/>
      <c r="D124" s="388"/>
      <c r="E124" s="326"/>
      <c r="F124" s="326"/>
      <c r="G124" s="326"/>
      <c r="H124" s="326"/>
      <c r="I124" s="326"/>
      <c r="J124" s="326"/>
      <c r="K124" s="326"/>
      <c r="L124" s="326"/>
      <c r="M124" s="326"/>
      <c r="N124" s="326"/>
      <c r="O124" s="326"/>
      <c r="P124" s="326"/>
      <c r="Q124" s="326"/>
      <c r="R124" s="326"/>
      <c r="S124" s="326"/>
      <c r="T124" s="326"/>
      <c r="U124" s="326"/>
      <c r="V124" s="326"/>
      <c r="W124" s="367"/>
      <c r="X124" s="326"/>
      <c r="Y124" s="367"/>
      <c r="Z124" s="326"/>
      <c r="AA124" s="326"/>
      <c r="AB124" s="326"/>
      <c r="AC124" s="367"/>
      <c r="AD124" s="326"/>
      <c r="AE124" s="367"/>
      <c r="AF124" s="326"/>
      <c r="AG124" s="326"/>
      <c r="AH124" s="326"/>
      <c r="AI124" s="367"/>
      <c r="AJ124" s="326"/>
      <c r="AK124" s="367"/>
      <c r="AL124" s="326"/>
      <c r="AM124" s="326"/>
      <c r="AN124" s="326"/>
      <c r="AO124" s="367"/>
      <c r="AP124" s="326"/>
      <c r="AQ124" s="367"/>
      <c r="AR124" s="326"/>
      <c r="AS124" s="326"/>
      <c r="AT124" s="326"/>
      <c r="AU124" s="367"/>
      <c r="AV124" s="326"/>
      <c r="AW124" s="367"/>
      <c r="AX124" s="326"/>
      <c r="AY124" s="326"/>
      <c r="AZ124" s="326"/>
      <c r="BA124" s="326"/>
      <c r="BB124" s="326"/>
      <c r="BC124" s="326"/>
      <c r="BD124" s="326"/>
      <c r="BE124" s="367"/>
      <c r="BF124" s="326"/>
      <c r="BG124" s="367"/>
      <c r="BH124" s="326"/>
      <c r="BI124" s="326"/>
      <c r="BJ124" s="326"/>
      <c r="BK124" s="367"/>
      <c r="BL124" s="326"/>
      <c r="BM124" s="367"/>
      <c r="BN124" s="326"/>
      <c r="BO124" s="326"/>
      <c r="BP124" s="388"/>
      <c r="BQ124" s="391"/>
      <c r="BR124" s="388"/>
      <c r="BS124" s="325"/>
    </row>
    <row r="125" spans="1:71" ht="8.85" customHeight="1" x14ac:dyDescent="0.25">
      <c r="A125" s="326">
        <v>31</v>
      </c>
      <c r="B125" s="346"/>
      <c r="C125" s="326" t="s">
        <v>160</v>
      </c>
      <c r="D125" s="388"/>
      <c r="E125" s="114">
        <v>8654789</v>
      </c>
      <c r="F125" s="343"/>
      <c r="G125" s="114">
        <v>336193</v>
      </c>
      <c r="H125" s="326"/>
      <c r="I125" s="114">
        <v>2259581</v>
      </c>
      <c r="J125" s="114"/>
      <c r="K125" s="114">
        <v>46379</v>
      </c>
      <c r="L125" s="326"/>
      <c r="M125" s="114">
        <v>190538</v>
      </c>
      <c r="N125" s="326"/>
      <c r="O125" s="114">
        <v>64477</v>
      </c>
      <c r="P125" s="326"/>
      <c r="Q125" s="114">
        <v>106591</v>
      </c>
      <c r="R125" s="326"/>
      <c r="S125" s="114">
        <v>55903</v>
      </c>
      <c r="T125" s="326"/>
      <c r="U125" s="114">
        <f>SUM(E125:S125)</f>
        <v>11714451</v>
      </c>
      <c r="V125" s="326"/>
      <c r="W125" s="302">
        <f>(U125/$BS125)</f>
        <v>764.60093988643041</v>
      </c>
      <c r="X125" s="326"/>
      <c r="Y125" s="302">
        <f>IF($BO125,U125/$BO125*100,0)</f>
        <v>67.218095098524017</v>
      </c>
      <c r="Z125" s="326"/>
      <c r="AA125" s="114">
        <v>1820989</v>
      </c>
      <c r="AB125" s="326"/>
      <c r="AC125" s="302">
        <f>(AA125/$BS125)</f>
        <v>118.85575354089158</v>
      </c>
      <c r="AD125" s="326"/>
      <c r="AE125" s="302">
        <f>IF($BO125,AA125/$BO125*100,0)</f>
        <v>10.448924305148074</v>
      </c>
      <c r="AF125" s="326"/>
      <c r="AG125" s="390">
        <v>125121</v>
      </c>
      <c r="AH125" s="326"/>
      <c r="AI125" s="302">
        <f>(AG125/$BS125)</f>
        <v>8.1666340317211663</v>
      </c>
      <c r="AJ125" s="326"/>
      <c r="AK125" s="302">
        <f>IF($BO125,AG125/$BO125*100,0)</f>
        <v>0.71795044230603933</v>
      </c>
      <c r="AL125" s="326"/>
      <c r="AM125" s="390">
        <v>1343</v>
      </c>
      <c r="AN125" s="326"/>
      <c r="AO125" s="302">
        <f>(AM125/$BS125)</f>
        <v>8.7657463612035774E-2</v>
      </c>
      <c r="AP125" s="326"/>
      <c r="AQ125" s="302">
        <f>IF($BO125,AM125/$BO125*100,0)</f>
        <v>7.7061999505839201E-3</v>
      </c>
      <c r="AR125" s="326"/>
      <c r="AS125" s="390">
        <v>3308135</v>
      </c>
      <c r="AT125" s="326"/>
      <c r="AU125" s="302">
        <f>(AS125/$BS125)</f>
        <v>215.92161086090985</v>
      </c>
      <c r="AV125" s="326"/>
      <c r="AW125" s="302">
        <f>IF($BO125,AS125/$BO125*100,0)</f>
        <v>18.982241082297051</v>
      </c>
      <c r="AX125" s="326"/>
      <c r="AY125" s="390">
        <v>75388</v>
      </c>
      <c r="AZ125" s="326"/>
      <c r="BA125" s="390">
        <v>248045</v>
      </c>
      <c r="BB125" s="326"/>
      <c r="BC125" s="114">
        <f>(AY125+BA125)</f>
        <v>323433</v>
      </c>
      <c r="BD125" s="326"/>
      <c r="BE125" s="302">
        <f>(BC125/$BS125)</f>
        <v>21.110436655570787</v>
      </c>
      <c r="BF125" s="326"/>
      <c r="BG125" s="302">
        <f>IF($BO125,BC125/$BO125*100,0)</f>
        <v>1.8558744367961351</v>
      </c>
      <c r="BH125" s="326"/>
      <c r="BI125" s="390">
        <v>134054</v>
      </c>
      <c r="BJ125" s="326"/>
      <c r="BK125" s="302">
        <f>(BI125/$BS125)</f>
        <v>8.7496899680177531</v>
      </c>
      <c r="BL125" s="326"/>
      <c r="BM125" s="302">
        <f>IF($BO125,BI125/$BO125*100,0)</f>
        <v>0.76920843497809155</v>
      </c>
      <c r="BN125" s="326"/>
      <c r="BO125" s="114">
        <f>(U125+AA125+AG125+AM125+AS125+BC125+BI125)</f>
        <v>17427526</v>
      </c>
      <c r="BP125" s="388"/>
      <c r="BQ125" s="326">
        <v>31</v>
      </c>
      <c r="BR125" s="388"/>
      <c r="BS125" s="330">
        <v>15321</v>
      </c>
    </row>
    <row r="126" spans="1:71" ht="8.85" customHeight="1" x14ac:dyDescent="0.25">
      <c r="A126" s="326">
        <v>32</v>
      </c>
      <c r="B126" s="346"/>
      <c r="C126" s="326" t="s">
        <v>161</v>
      </c>
      <c r="D126" s="388"/>
      <c r="E126" s="114">
        <v>22569410</v>
      </c>
      <c r="F126" s="343"/>
      <c r="G126" s="114">
        <v>4451833</v>
      </c>
      <c r="H126" s="326"/>
      <c r="I126" s="114">
        <v>5897231</v>
      </c>
      <c r="J126" s="114"/>
      <c r="K126" s="114">
        <v>15498</v>
      </c>
      <c r="L126" s="326"/>
      <c r="M126" s="114">
        <v>9899</v>
      </c>
      <c r="N126" s="326"/>
      <c r="O126" s="114">
        <v>0</v>
      </c>
      <c r="P126" s="326"/>
      <c r="Q126" s="114">
        <v>357187</v>
      </c>
      <c r="R126" s="326"/>
      <c r="S126" s="114">
        <v>131986</v>
      </c>
      <c r="T126" s="326"/>
      <c r="U126" s="114">
        <f>SUM(E126:S126)</f>
        <v>33433044</v>
      </c>
      <c r="V126" s="326"/>
      <c r="W126" s="302">
        <f>(U126/$BS126)</f>
        <v>1279.3419814028241</v>
      </c>
      <c r="X126" s="326"/>
      <c r="Y126" s="302">
        <f>IF($BO126,U126/$BO126*100,0)</f>
        <v>80.490667652272592</v>
      </c>
      <c r="Z126" s="326"/>
      <c r="AA126" s="114">
        <v>3436609</v>
      </c>
      <c r="AB126" s="326"/>
      <c r="AC126" s="302">
        <f>(AA126/$BS126)</f>
        <v>131.50457276240769</v>
      </c>
      <c r="AD126" s="326"/>
      <c r="AE126" s="302">
        <f>IF($BO126,AA126/$BO126*100,0)</f>
        <v>8.2736993038925455</v>
      </c>
      <c r="AF126" s="326"/>
      <c r="AG126" s="114">
        <v>325604</v>
      </c>
      <c r="AH126" s="326"/>
      <c r="AI126" s="302">
        <f>(AG126/$BS126)</f>
        <v>12.459495656832358</v>
      </c>
      <c r="AJ126" s="326"/>
      <c r="AK126" s="302">
        <f>IF($BO126,AG126/$BO126*100,0)</f>
        <v>0.78389761190307894</v>
      </c>
      <c r="AL126" s="326"/>
      <c r="AM126" s="114">
        <v>52335</v>
      </c>
      <c r="AN126" s="326"/>
      <c r="AO126" s="302">
        <f>(AM126/$BS126)</f>
        <v>2.0026403398002524</v>
      </c>
      <c r="AP126" s="326"/>
      <c r="AQ126" s="302">
        <f>IF($BO126,AM126/$BO126*100,0)</f>
        <v>0.12599747398357403</v>
      </c>
      <c r="AR126" s="326"/>
      <c r="AS126" s="114">
        <v>3363506</v>
      </c>
      <c r="AT126" s="326"/>
      <c r="AU126" s="302">
        <f>(AS126/$BS126)</f>
        <v>128.70722840852562</v>
      </c>
      <c r="AV126" s="326"/>
      <c r="AW126" s="302">
        <f>IF($BO126,AS126/$BO126*100,0)</f>
        <v>8.0977024883652469</v>
      </c>
      <c r="AX126" s="326"/>
      <c r="AY126" s="114">
        <v>18013</v>
      </c>
      <c r="AZ126" s="326"/>
      <c r="BA126" s="114">
        <v>51219</v>
      </c>
      <c r="BB126" s="326"/>
      <c r="BC126" s="114">
        <f>(AY126+BA126)</f>
        <v>69232</v>
      </c>
      <c r="BD126" s="326"/>
      <c r="BE126" s="302">
        <f>(BC126/$BS126)</f>
        <v>2.6492174645084758</v>
      </c>
      <c r="BF126" s="326"/>
      <c r="BG126" s="302">
        <f>IF($BO126,BC126/$BO126*100,0)</f>
        <v>0.16667731191040025</v>
      </c>
      <c r="BH126" s="326"/>
      <c r="BI126" s="114">
        <v>856217</v>
      </c>
      <c r="BJ126" s="326"/>
      <c r="BK126" s="302">
        <f>(BI126/$BS126)</f>
        <v>32.763823518157118</v>
      </c>
      <c r="BL126" s="326"/>
      <c r="BM126" s="302">
        <f>IF($BO126,BI126/$BO126*100,0)</f>
        <v>2.0613581576725672</v>
      </c>
      <c r="BN126" s="326"/>
      <c r="BO126" s="114">
        <f>(U126+AA126+AG126+AM126+AS126+BC126+BI126)</f>
        <v>41536547</v>
      </c>
      <c r="BP126" s="388"/>
      <c r="BQ126" s="326">
        <v>32</v>
      </c>
      <c r="BR126" s="388"/>
      <c r="BS126" s="330">
        <v>26133</v>
      </c>
    </row>
    <row r="127" spans="1:71" ht="8.85" customHeight="1" x14ac:dyDescent="0.25">
      <c r="A127" s="326">
        <v>33</v>
      </c>
      <c r="B127" s="346"/>
      <c r="C127" s="326" t="s">
        <v>100</v>
      </c>
      <c r="D127" s="388"/>
      <c r="E127" s="114">
        <v>36095091</v>
      </c>
      <c r="F127" s="343"/>
      <c r="G127" s="114">
        <v>1010171</v>
      </c>
      <c r="H127" s="326"/>
      <c r="I127" s="114">
        <v>10061454</v>
      </c>
      <c r="J127" s="114"/>
      <c r="K127" s="114">
        <v>218919</v>
      </c>
      <c r="L127" s="326"/>
      <c r="M127" s="114">
        <v>843617</v>
      </c>
      <c r="N127" s="326"/>
      <c r="O127" s="114">
        <v>731294</v>
      </c>
      <c r="P127" s="326"/>
      <c r="Q127" s="114">
        <v>471148</v>
      </c>
      <c r="R127" s="326"/>
      <c r="S127" s="114">
        <v>191710</v>
      </c>
      <c r="T127" s="326"/>
      <c r="U127" s="114">
        <f>SUM(E127:S127)</f>
        <v>49623404</v>
      </c>
      <c r="V127" s="326"/>
      <c r="W127" s="302">
        <f>(U127/$BS127)</f>
        <v>882.90016902410821</v>
      </c>
      <c r="X127" s="326"/>
      <c r="Y127" s="302">
        <f>IF($BO127,U127/$BO127*100,0)</f>
        <v>69.360915297765473</v>
      </c>
      <c r="Z127" s="326"/>
      <c r="AA127" s="114">
        <v>9700698</v>
      </c>
      <c r="AB127" s="326"/>
      <c r="AC127" s="302">
        <f>(AA127/$BS127)</f>
        <v>172.59492927675473</v>
      </c>
      <c r="AD127" s="326"/>
      <c r="AE127" s="302">
        <f>IF($BO127,AA127/$BO127*100,0)</f>
        <v>13.559111992945969</v>
      </c>
      <c r="AF127" s="326"/>
      <c r="AG127" s="114">
        <v>399129</v>
      </c>
      <c r="AH127" s="326"/>
      <c r="AI127" s="302">
        <f>(AG127/$BS127)</f>
        <v>7.1013077128369364</v>
      </c>
      <c r="AJ127" s="326"/>
      <c r="AK127" s="302">
        <f>IF($BO127,AG127/$BO127*100,0)</f>
        <v>0.55788097007375459</v>
      </c>
      <c r="AL127" s="326"/>
      <c r="AM127" s="114">
        <v>43499</v>
      </c>
      <c r="AN127" s="326"/>
      <c r="AO127" s="302">
        <f>(AM127/$BS127)</f>
        <v>0.77393470331821013</v>
      </c>
      <c r="AP127" s="326"/>
      <c r="AQ127" s="302">
        <f>IF($BO127,AM127/$BO127*100,0)</f>
        <v>6.0800553999429387E-2</v>
      </c>
      <c r="AR127" s="326"/>
      <c r="AS127" s="114">
        <v>10146006</v>
      </c>
      <c r="AT127" s="326"/>
      <c r="AU127" s="302">
        <f>(AS127/$BS127)</f>
        <v>180.51785428342674</v>
      </c>
      <c r="AV127" s="326"/>
      <c r="AW127" s="302">
        <f>IF($BO127,AS127/$BO127*100,0)</f>
        <v>14.181539476345078</v>
      </c>
      <c r="AX127" s="326"/>
      <c r="AY127" s="114">
        <v>947421</v>
      </c>
      <c r="AZ127" s="326"/>
      <c r="BA127" s="114">
        <v>132299</v>
      </c>
      <c r="BB127" s="326"/>
      <c r="BC127" s="114">
        <f>(AY127+BA127)</f>
        <v>1079720</v>
      </c>
      <c r="BD127" s="326"/>
      <c r="BE127" s="302">
        <f>(BC127/$BS127)</f>
        <v>19.210390534649942</v>
      </c>
      <c r="BF127" s="326"/>
      <c r="BG127" s="302">
        <f>IF($BO127,BC127/$BO127*100,0)</f>
        <v>1.5091743296228395</v>
      </c>
      <c r="BH127" s="326"/>
      <c r="BI127" s="114">
        <v>551300</v>
      </c>
      <c r="BJ127" s="326"/>
      <c r="BK127" s="302">
        <f>(BI127/$BS127)</f>
        <v>9.8087358775909621</v>
      </c>
      <c r="BL127" s="326"/>
      <c r="BM127" s="302">
        <f>IF($BO127,BI127/$BO127*100,0)</f>
        <v>0.77057737924746361</v>
      </c>
      <c r="BN127" s="326"/>
      <c r="BO127" s="114">
        <f>(U127+AA127+AG127+AM127+AS127+BC127+BI127)</f>
        <v>71543756</v>
      </c>
      <c r="BP127" s="388"/>
      <c r="BQ127" s="326">
        <v>33</v>
      </c>
      <c r="BR127" s="388"/>
      <c r="BS127" s="330">
        <v>56205</v>
      </c>
    </row>
    <row r="128" spans="1:71" ht="8.85" customHeight="1" x14ac:dyDescent="0.25">
      <c r="A128" s="326">
        <v>34</v>
      </c>
      <c r="B128" s="346"/>
      <c r="C128" s="326" t="s">
        <v>162</v>
      </c>
      <c r="D128" s="388"/>
      <c r="E128" s="114">
        <v>56248826</v>
      </c>
      <c r="F128" s="343"/>
      <c r="G128" s="114">
        <v>2459572</v>
      </c>
      <c r="H128" s="326"/>
      <c r="I128" s="114">
        <v>33445117</v>
      </c>
      <c r="J128" s="114"/>
      <c r="K128" s="114">
        <v>214417</v>
      </c>
      <c r="L128" s="326"/>
      <c r="M128" s="114">
        <v>7701380</v>
      </c>
      <c r="N128" s="326"/>
      <c r="O128" s="114">
        <v>0</v>
      </c>
      <c r="P128" s="326"/>
      <c r="Q128" s="114">
        <v>1019265</v>
      </c>
      <c r="R128" s="326"/>
      <c r="S128" s="114">
        <v>566887</v>
      </c>
      <c r="T128" s="326"/>
      <c r="U128" s="114">
        <f>SUM(E128:S128)</f>
        <v>101655464</v>
      </c>
      <c r="V128" s="326"/>
      <c r="W128" s="302">
        <f>(U128/$BS128)</f>
        <v>1210.2129098311864</v>
      </c>
      <c r="X128" s="326"/>
      <c r="Y128" s="302">
        <f>IF($BO128,U128/$BO128*100,0)</f>
        <v>63.959771220928488</v>
      </c>
      <c r="Z128" s="326"/>
      <c r="AA128" s="114">
        <v>34425676</v>
      </c>
      <c r="AB128" s="326"/>
      <c r="AC128" s="302">
        <f>(AA128/$BS128)</f>
        <v>409.83923426748254</v>
      </c>
      <c r="AD128" s="326"/>
      <c r="AE128" s="302">
        <f>IF($BO128,AA128/$BO128*100,0)</f>
        <v>21.66000994384137</v>
      </c>
      <c r="AF128" s="326"/>
      <c r="AG128" s="114">
        <v>2422501</v>
      </c>
      <c r="AH128" s="326"/>
      <c r="AI128" s="302">
        <f>(AG128/$BS128)</f>
        <v>28.839984285340126</v>
      </c>
      <c r="AJ128" s="326"/>
      <c r="AK128" s="302">
        <f>IF($BO128,AG128/$BO128*100,0)</f>
        <v>1.5241936207430076</v>
      </c>
      <c r="AL128" s="326"/>
      <c r="AM128" s="114">
        <v>468331</v>
      </c>
      <c r="AN128" s="326"/>
      <c r="AO128" s="302">
        <f>(AM128/$BS128)</f>
        <v>5.5755017976618495</v>
      </c>
      <c r="AP128" s="326"/>
      <c r="AQ128" s="302">
        <f>IF($BO128,AM128/$BO128*100,0)</f>
        <v>0.29466535724699122</v>
      </c>
      <c r="AR128" s="326"/>
      <c r="AS128" s="114">
        <v>17397647</v>
      </c>
      <c r="AT128" s="326"/>
      <c r="AU128" s="302">
        <f>(AS128/$BS128)</f>
        <v>207.11977666134908</v>
      </c>
      <c r="AV128" s="326"/>
      <c r="AW128" s="302">
        <f>IF($BO128,AS128/$BO128*100,0)</f>
        <v>10.946283437380924</v>
      </c>
      <c r="AX128" s="326"/>
      <c r="AY128" s="114">
        <v>883859</v>
      </c>
      <c r="AZ128" s="326"/>
      <c r="BA128" s="114">
        <v>30930</v>
      </c>
      <c r="BB128" s="326"/>
      <c r="BC128" s="114">
        <f>(AY128+BA128)</f>
        <v>914789</v>
      </c>
      <c r="BD128" s="326"/>
      <c r="BE128" s="302">
        <f>(BC128/$BS128)</f>
        <v>10.890604538203291</v>
      </c>
      <c r="BF128" s="326"/>
      <c r="BG128" s="302">
        <f>IF($BO128,BC128/$BO128*100,0)</f>
        <v>0.5755686202506729</v>
      </c>
      <c r="BH128" s="326"/>
      <c r="BI128" s="114">
        <v>1652158</v>
      </c>
      <c r="BJ128" s="326"/>
      <c r="BK128" s="302">
        <f>(BI128/$BS128)</f>
        <v>19.669015928950689</v>
      </c>
      <c r="BL128" s="326"/>
      <c r="BM128" s="302">
        <f>IF($BO128,BI128/$BO128*100,0)</f>
        <v>1.0395077996085558</v>
      </c>
      <c r="BN128" s="326"/>
      <c r="BO128" s="114">
        <f>(U128+AA128+AG128+AM128+AS128+BC128+BI128)</f>
        <v>158936566</v>
      </c>
      <c r="BP128" s="388"/>
      <c r="BQ128" s="326">
        <v>34</v>
      </c>
      <c r="BR128" s="388"/>
      <c r="BS128" s="330">
        <v>83998</v>
      </c>
    </row>
    <row r="129" spans="1:71" ht="8.85" customHeight="1" x14ac:dyDescent="0.25">
      <c r="A129" s="326">
        <v>35</v>
      </c>
      <c r="B129" s="346"/>
      <c r="C129" s="326" t="s">
        <v>163</v>
      </c>
      <c r="D129" s="388"/>
      <c r="E129" s="114">
        <v>6730277</v>
      </c>
      <c r="F129" s="343"/>
      <c r="G129" s="114">
        <v>680295</v>
      </c>
      <c r="H129" s="326"/>
      <c r="I129" s="114">
        <v>2249025</v>
      </c>
      <c r="J129" s="114"/>
      <c r="K129" s="114">
        <v>44721</v>
      </c>
      <c r="L129" s="326"/>
      <c r="M129" s="114">
        <v>4865129</v>
      </c>
      <c r="N129" s="326"/>
      <c r="O129" s="114">
        <v>219113</v>
      </c>
      <c r="P129" s="326"/>
      <c r="Q129" s="114">
        <v>101697</v>
      </c>
      <c r="R129" s="326"/>
      <c r="S129" s="114">
        <v>66014</v>
      </c>
      <c r="T129" s="326"/>
      <c r="U129" s="114">
        <f>SUM(E129:S129)</f>
        <v>14956271</v>
      </c>
      <c r="V129" s="326"/>
      <c r="W129" s="302">
        <f>(U129/$BS129)</f>
        <v>878.54035479323306</v>
      </c>
      <c r="X129" s="326"/>
      <c r="Y129" s="302">
        <f>IF($BO129,U129/$BO129*100,0)</f>
        <v>63.570746102420074</v>
      </c>
      <c r="Z129" s="326"/>
      <c r="AA129" s="114">
        <v>1981807</v>
      </c>
      <c r="AB129" s="326"/>
      <c r="AC129" s="302">
        <f>(AA129/$BS129)</f>
        <v>116.4125352443609</v>
      </c>
      <c r="AD129" s="326"/>
      <c r="AE129" s="302">
        <f>IF($BO129,AA129/$BO129*100,0)</f>
        <v>8.4235535462682378</v>
      </c>
      <c r="AF129" s="326"/>
      <c r="AG129" s="114">
        <v>41617</v>
      </c>
      <c r="AH129" s="326"/>
      <c r="AI129" s="302">
        <f>(AG129/$BS129)</f>
        <v>2.4446076127819549</v>
      </c>
      <c r="AJ129" s="326"/>
      <c r="AK129" s="302">
        <f>IF($BO129,AG129/$BO129*100,0)</f>
        <v>0.17689059930409229</v>
      </c>
      <c r="AL129" s="326"/>
      <c r="AM129" s="114">
        <v>11634</v>
      </c>
      <c r="AN129" s="326"/>
      <c r="AO129" s="302">
        <f>(AM129/$BS129)</f>
        <v>0.68338815789473684</v>
      </c>
      <c r="AP129" s="326"/>
      <c r="AQ129" s="302">
        <f>IF($BO129,AM129/$BO129*100,0)</f>
        <v>4.9449629533695603E-2</v>
      </c>
      <c r="AR129" s="326"/>
      <c r="AS129" s="114">
        <v>5171191</v>
      </c>
      <c r="AT129" s="326"/>
      <c r="AU129" s="302">
        <f>(AS129/$BS129)</f>
        <v>303.75886983082705</v>
      </c>
      <c r="AV129" s="326"/>
      <c r="AW129" s="302">
        <f>IF($BO129,AS129/$BO129*100,0)</f>
        <v>21.979841773936815</v>
      </c>
      <c r="AX129" s="326"/>
      <c r="AY129" s="114">
        <v>94001</v>
      </c>
      <c r="AZ129" s="326"/>
      <c r="BA129" s="114">
        <v>811292</v>
      </c>
      <c r="BB129" s="326"/>
      <c r="BC129" s="114">
        <f>(AY129+BA129)</f>
        <v>905293</v>
      </c>
      <c r="BD129" s="326"/>
      <c r="BE129" s="302">
        <f>(BC129/$BS129)</f>
        <v>53.177455357142854</v>
      </c>
      <c r="BF129" s="326"/>
      <c r="BG129" s="302">
        <f>IF($BO129,BC129/$BO129*100,0)</f>
        <v>3.847894401706025</v>
      </c>
      <c r="BH129" s="326"/>
      <c r="BI129" s="114">
        <v>459158</v>
      </c>
      <c r="BJ129" s="326"/>
      <c r="BK129" s="302">
        <f>(BI129/$BS129)</f>
        <v>26.971217105263158</v>
      </c>
      <c r="BL129" s="326"/>
      <c r="BM129" s="302">
        <f>IF($BO129,BI129/$BO129*100,0)</f>
        <v>1.9516239468310645</v>
      </c>
      <c r="BN129" s="326"/>
      <c r="BO129" s="114">
        <f>(U129+AA129+AG129+AM129+AS129+BC129+BI129)</f>
        <v>23526971</v>
      </c>
      <c r="BP129" s="388"/>
      <c r="BQ129" s="326">
        <v>35</v>
      </c>
      <c r="BR129" s="388"/>
      <c r="BS129" s="330">
        <v>17024</v>
      </c>
    </row>
    <row r="130" spans="1:71" ht="8.85" customHeight="1" x14ac:dyDescent="0.25">
      <c r="A130" s="346"/>
      <c r="B130" s="346"/>
      <c r="C130" s="326"/>
      <c r="D130" s="388"/>
      <c r="E130" s="326"/>
      <c r="F130" s="326"/>
      <c r="G130" s="326"/>
      <c r="H130" s="326"/>
      <c r="I130" s="326"/>
      <c r="J130" s="326"/>
      <c r="K130" s="326"/>
      <c r="L130" s="326"/>
      <c r="M130" s="326"/>
      <c r="N130" s="326"/>
      <c r="O130" s="326"/>
      <c r="P130" s="326"/>
      <c r="Q130" s="326"/>
      <c r="R130" s="326"/>
      <c r="S130" s="326"/>
      <c r="T130" s="326"/>
      <c r="U130" s="343"/>
      <c r="V130" s="326"/>
      <c r="W130" s="367"/>
      <c r="X130" s="326"/>
      <c r="Y130" s="367"/>
      <c r="Z130" s="326"/>
      <c r="AA130" s="326"/>
      <c r="AB130" s="326"/>
      <c r="AC130" s="367"/>
      <c r="AD130" s="326"/>
      <c r="AE130" s="367"/>
      <c r="AF130" s="326"/>
      <c r="AG130" s="326"/>
      <c r="AH130" s="326"/>
      <c r="AI130" s="367"/>
      <c r="AJ130" s="326"/>
      <c r="AK130" s="367"/>
      <c r="AL130" s="326"/>
      <c r="AM130" s="326"/>
      <c r="AN130" s="326"/>
      <c r="AO130" s="367"/>
      <c r="AP130" s="326"/>
      <c r="AQ130" s="367"/>
      <c r="AR130" s="326"/>
      <c r="AS130" s="326"/>
      <c r="AT130" s="326"/>
      <c r="AU130" s="367"/>
      <c r="AV130" s="326"/>
      <c r="AW130" s="367"/>
      <c r="AX130" s="326"/>
      <c r="AY130" s="326"/>
      <c r="AZ130" s="326"/>
      <c r="BA130" s="326"/>
      <c r="BB130" s="326"/>
      <c r="BC130" s="343"/>
      <c r="BD130" s="326"/>
      <c r="BE130" s="367"/>
      <c r="BF130" s="326"/>
      <c r="BG130" s="367"/>
      <c r="BH130" s="326"/>
      <c r="BI130" s="326"/>
      <c r="BJ130" s="326"/>
      <c r="BK130" s="367"/>
      <c r="BL130" s="326"/>
      <c r="BM130" s="367"/>
      <c r="BN130" s="326"/>
      <c r="BO130" s="343"/>
      <c r="BP130" s="388"/>
      <c r="BQ130" s="326"/>
      <c r="BR130" s="388"/>
      <c r="BS130" s="330"/>
    </row>
    <row r="131" spans="1:71" ht="8.85" customHeight="1" x14ac:dyDescent="0.25">
      <c r="A131" s="326">
        <v>36</v>
      </c>
      <c r="B131" s="346"/>
      <c r="C131" s="326" t="s">
        <v>164</v>
      </c>
      <c r="D131" s="388"/>
      <c r="E131" s="114">
        <v>29439918</v>
      </c>
      <c r="F131" s="343"/>
      <c r="G131" s="114">
        <v>984562</v>
      </c>
      <c r="H131" s="326"/>
      <c r="I131" s="114">
        <v>8632364</v>
      </c>
      <c r="J131" s="114"/>
      <c r="K131" s="114">
        <v>48973</v>
      </c>
      <c r="L131" s="326"/>
      <c r="M131" s="114">
        <v>243086</v>
      </c>
      <c r="N131" s="326"/>
      <c r="O131" s="114">
        <v>0</v>
      </c>
      <c r="P131" s="326"/>
      <c r="Q131" s="114">
        <v>343382</v>
      </c>
      <c r="R131" s="326"/>
      <c r="S131" s="114">
        <v>175728</v>
      </c>
      <c r="T131" s="326"/>
      <c r="U131" s="114">
        <f>SUM(E131:S131)</f>
        <v>39868013</v>
      </c>
      <c r="V131" s="326"/>
      <c r="W131" s="302">
        <f>(U131/$BS131)</f>
        <v>1078.0091663737394</v>
      </c>
      <c r="X131" s="326"/>
      <c r="Y131" s="302">
        <f>IF($BO131,U131/$BO131*100,0)</f>
        <v>68.899434716510754</v>
      </c>
      <c r="Z131" s="326"/>
      <c r="AA131" s="114">
        <v>10168207</v>
      </c>
      <c r="AB131" s="326"/>
      <c r="AC131" s="302">
        <f>(AA131/$BS131)</f>
        <v>274.94273044371738</v>
      </c>
      <c r="AD131" s="326"/>
      <c r="AE131" s="302">
        <f>IF($BO131,AA131/$BO131*100,0)</f>
        <v>17.572576651373815</v>
      </c>
      <c r="AF131" s="326"/>
      <c r="AG131" s="390">
        <v>591346</v>
      </c>
      <c r="AH131" s="326"/>
      <c r="AI131" s="302">
        <f>(AG131/$BS131)</f>
        <v>15.989670929886705</v>
      </c>
      <c r="AJ131" s="326"/>
      <c r="AK131" s="302">
        <f>IF($BO131,AG131/$BO131*100,0)</f>
        <v>1.0219572548516469</v>
      </c>
      <c r="AL131" s="326"/>
      <c r="AM131" s="390">
        <v>85667</v>
      </c>
      <c r="AN131" s="326"/>
      <c r="AO131" s="302">
        <f>(AM131/$BS131)</f>
        <v>2.3163886109834246</v>
      </c>
      <c r="AP131" s="326"/>
      <c r="AQ131" s="302">
        <f>IF($BO131,AM131/$BO131*100,0)</f>
        <v>0.14804870947190987</v>
      </c>
      <c r="AR131" s="326"/>
      <c r="AS131" s="390">
        <v>6132948</v>
      </c>
      <c r="AT131" s="326"/>
      <c r="AU131" s="302">
        <f>(AS131/$BS131)</f>
        <v>165.83154422302138</v>
      </c>
      <c r="AV131" s="326"/>
      <c r="AW131" s="302">
        <f>IF($BO131,AS131/$BO131*100,0)</f>
        <v>10.598889148193946</v>
      </c>
      <c r="AX131" s="326"/>
      <c r="AY131" s="390">
        <v>90465</v>
      </c>
      <c r="AZ131" s="326"/>
      <c r="BA131" s="390">
        <v>124651</v>
      </c>
      <c r="BB131" s="326"/>
      <c r="BC131" s="114">
        <f>(AY131+BA131)</f>
        <v>215116</v>
      </c>
      <c r="BD131" s="326"/>
      <c r="BE131" s="302">
        <f>(BC131/$BS131)</f>
        <v>5.8166184463131705</v>
      </c>
      <c r="BF131" s="326"/>
      <c r="BG131" s="302">
        <f>IF($BO131,BC131/$BO131*100,0)</f>
        <v>0.37176096030862954</v>
      </c>
      <c r="BH131" s="326"/>
      <c r="BI131" s="390">
        <v>802767</v>
      </c>
      <c r="BJ131" s="326"/>
      <c r="BK131" s="302">
        <f>(BI131/$BS131)</f>
        <v>21.706378606386718</v>
      </c>
      <c r="BL131" s="326"/>
      <c r="BM131" s="302">
        <f>IF($BO131,BI131/$BO131*100,0)</f>
        <v>1.3873325592893024</v>
      </c>
      <c r="BN131" s="326"/>
      <c r="BO131" s="114">
        <f>(U131+AA131+AG131+AM131+AS131+BC131+BI131)</f>
        <v>57864064</v>
      </c>
      <c r="BP131" s="388"/>
      <c r="BQ131" s="326">
        <v>36</v>
      </c>
      <c r="BR131" s="388"/>
      <c r="BS131" s="330">
        <v>36983</v>
      </c>
    </row>
    <row r="132" spans="1:71" ht="8.85" customHeight="1" x14ac:dyDescent="0.25">
      <c r="A132" s="326">
        <v>37</v>
      </c>
      <c r="B132" s="346"/>
      <c r="C132" s="326" t="s">
        <v>165</v>
      </c>
      <c r="D132" s="388"/>
      <c r="E132" s="114">
        <v>23675995</v>
      </c>
      <c r="F132" s="343"/>
      <c r="G132" s="114">
        <v>701876</v>
      </c>
      <c r="H132" s="326"/>
      <c r="I132" s="114">
        <v>9749427</v>
      </c>
      <c r="J132" s="114"/>
      <c r="K132" s="114">
        <v>4898</v>
      </c>
      <c r="L132" s="326"/>
      <c r="M132" s="114">
        <v>383892</v>
      </c>
      <c r="N132" s="326"/>
      <c r="O132" s="114">
        <v>0</v>
      </c>
      <c r="P132" s="326"/>
      <c r="Q132" s="114">
        <v>243178</v>
      </c>
      <c r="R132" s="326"/>
      <c r="S132" s="114">
        <v>209571</v>
      </c>
      <c r="T132" s="326"/>
      <c r="U132" s="114">
        <f>SUM(E132:S132)</f>
        <v>34968837</v>
      </c>
      <c r="V132" s="326"/>
      <c r="W132" s="302">
        <f>(U132/$BS132)</f>
        <v>1567.2659107206885</v>
      </c>
      <c r="X132" s="326"/>
      <c r="Y132" s="302">
        <f>IF($BO132,U132/$BO132*100,0)</f>
        <v>75.287694354262101</v>
      </c>
      <c r="Z132" s="326"/>
      <c r="AA132" s="114">
        <v>6622197</v>
      </c>
      <c r="AB132" s="326"/>
      <c r="AC132" s="302">
        <f>(AA132/$BS132)</f>
        <v>296.79979383291504</v>
      </c>
      <c r="AD132" s="326"/>
      <c r="AE132" s="302">
        <f>IF($BO132,AA132/$BO132*100,0)</f>
        <v>14.257550049196988</v>
      </c>
      <c r="AF132" s="326"/>
      <c r="AG132" s="114">
        <v>1435503</v>
      </c>
      <c r="AH132" s="326"/>
      <c r="AI132" s="302">
        <f>(AG132/$BS132)</f>
        <v>64.337710648978131</v>
      </c>
      <c r="AJ132" s="326"/>
      <c r="AK132" s="302">
        <f>IF($BO132,AG132/$BO132*100,0)</f>
        <v>3.0906292682432164</v>
      </c>
      <c r="AL132" s="326"/>
      <c r="AM132" s="114">
        <v>114795</v>
      </c>
      <c r="AN132" s="326"/>
      <c r="AO132" s="302">
        <f>(AM132/$BS132)</f>
        <v>5.1449892434564362</v>
      </c>
      <c r="AP132" s="326"/>
      <c r="AQ132" s="302">
        <f>IF($BO132,AM132/$BO132*100,0)</f>
        <v>0.24715294001334728</v>
      </c>
      <c r="AR132" s="326"/>
      <c r="AS132" s="114">
        <v>2527069</v>
      </c>
      <c r="AT132" s="326"/>
      <c r="AU132" s="302">
        <f>(AS132/$BS132)</f>
        <v>113.26053244890642</v>
      </c>
      <c r="AV132" s="326"/>
      <c r="AW132" s="302">
        <f>IF($BO132,AS132/$BO132*100,0)</f>
        <v>5.4407642577341297</v>
      </c>
      <c r="AX132" s="326"/>
      <c r="AY132" s="114">
        <v>289410</v>
      </c>
      <c r="AZ132" s="326"/>
      <c r="BA132" s="114">
        <v>71062</v>
      </c>
      <c r="BB132" s="326"/>
      <c r="BC132" s="114">
        <f>(AY132+BA132)</f>
        <v>360472</v>
      </c>
      <c r="BD132" s="326"/>
      <c r="BE132" s="302">
        <f>(BC132/$BS132)</f>
        <v>16.155969881678022</v>
      </c>
      <c r="BF132" s="326"/>
      <c r="BG132" s="302">
        <f>IF($BO132,BC132/$BO132*100,0)</f>
        <v>0.77609403364686025</v>
      </c>
      <c r="BH132" s="326"/>
      <c r="BI132" s="114">
        <v>418076</v>
      </c>
      <c r="BJ132" s="326"/>
      <c r="BK132" s="302">
        <f>(BI132/$BS132)</f>
        <v>18.737719612764433</v>
      </c>
      <c r="BL132" s="326"/>
      <c r="BM132" s="302">
        <f>IF($BO132,BI132/$BO132*100,0)</f>
        <v>0.9001150969033509</v>
      </c>
      <c r="BN132" s="326"/>
      <c r="BO132" s="114">
        <f>(U132+AA132+AG132+AM132+AS132+BC132+BI132)</f>
        <v>46446949</v>
      </c>
      <c r="BP132" s="388"/>
      <c r="BQ132" s="326">
        <v>37</v>
      </c>
      <c r="BR132" s="388"/>
      <c r="BS132" s="330">
        <v>22312</v>
      </c>
    </row>
    <row r="133" spans="1:71" ht="8.85" customHeight="1" x14ac:dyDescent="0.25">
      <c r="A133" s="326">
        <v>38</v>
      </c>
      <c r="B133" s="346"/>
      <c r="C133" s="326" t="s">
        <v>166</v>
      </c>
      <c r="D133" s="388"/>
      <c r="E133" s="114">
        <v>8206373</v>
      </c>
      <c r="F133" s="343"/>
      <c r="G133" s="114">
        <v>240690</v>
      </c>
      <c r="H133" s="326"/>
      <c r="I133" s="114">
        <v>1358223</v>
      </c>
      <c r="J133" s="114"/>
      <c r="K133" s="114">
        <v>20615</v>
      </c>
      <c r="L133" s="326"/>
      <c r="M133" s="114">
        <v>201140</v>
      </c>
      <c r="N133" s="326"/>
      <c r="O133" s="114">
        <v>27469</v>
      </c>
      <c r="P133" s="326"/>
      <c r="Q133" s="114">
        <v>83179</v>
      </c>
      <c r="R133" s="326"/>
      <c r="S133" s="114">
        <v>137141</v>
      </c>
      <c r="T133" s="326"/>
      <c r="U133" s="114">
        <f>SUM(E133:S133)</f>
        <v>10274830</v>
      </c>
      <c r="V133" s="326"/>
      <c r="W133" s="302">
        <f>(U133/$BS133)</f>
        <v>645.16074343840262</v>
      </c>
      <c r="X133" s="326"/>
      <c r="Y133" s="302">
        <f>IF($BO133,U133/$BO133*100,0)</f>
        <v>58.82367422125899</v>
      </c>
      <c r="Z133" s="326"/>
      <c r="AA133" s="114">
        <v>1251842</v>
      </c>
      <c r="AB133" s="326"/>
      <c r="AC133" s="302">
        <f>(AA133/$BS133)</f>
        <v>78.603666959688553</v>
      </c>
      <c r="AD133" s="326"/>
      <c r="AE133" s="302">
        <f>IF($BO133,AA133/$BO133*100,0)</f>
        <v>7.1668286467502922</v>
      </c>
      <c r="AF133" s="326"/>
      <c r="AG133" s="114">
        <v>78610</v>
      </c>
      <c r="AH133" s="326"/>
      <c r="AI133" s="302">
        <f>(AG133/$BS133)</f>
        <v>4.9359537862614591</v>
      </c>
      <c r="AJ133" s="326"/>
      <c r="AK133" s="302">
        <f>IF($BO133,AG133/$BO133*100,0)</f>
        <v>0.45004433460535787</v>
      </c>
      <c r="AL133" s="326"/>
      <c r="AM133" s="114">
        <v>19792</v>
      </c>
      <c r="AN133" s="326"/>
      <c r="AO133" s="302">
        <f>(AM133/$BS133)</f>
        <v>1.2427477081501948</v>
      </c>
      <c r="AP133" s="326"/>
      <c r="AQ133" s="302">
        <f>IF($BO133,AM133/$BO133*100,0)</f>
        <v>0.1133097248506455</v>
      </c>
      <c r="AR133" s="326"/>
      <c r="AS133" s="114">
        <v>5285405</v>
      </c>
      <c r="AT133" s="326"/>
      <c r="AU133" s="302">
        <f>(AS133/$BS133)</f>
        <v>331.87272384779607</v>
      </c>
      <c r="AV133" s="326"/>
      <c r="AW133" s="302">
        <f>IF($BO133,AS133/$BO133*100,0)</f>
        <v>30.25908378507609</v>
      </c>
      <c r="AX133" s="326"/>
      <c r="AY133" s="114">
        <v>92655</v>
      </c>
      <c r="AZ133" s="326"/>
      <c r="BA133" s="114">
        <v>42625</v>
      </c>
      <c r="BB133" s="326"/>
      <c r="BC133" s="114">
        <f>(AY133+BA133)</f>
        <v>135280</v>
      </c>
      <c r="BD133" s="326"/>
      <c r="BE133" s="302">
        <f>(BC133/$BS133)</f>
        <v>8.4942860730880323</v>
      </c>
      <c r="BF133" s="326"/>
      <c r="BG133" s="302">
        <f>IF($BO133,BC133/$BO133*100,0)</f>
        <v>0.77448158739871287</v>
      </c>
      <c r="BH133" s="326"/>
      <c r="BI133" s="114">
        <v>421409</v>
      </c>
      <c r="BJ133" s="326"/>
      <c r="BK133" s="302">
        <f>(BI133/$BS133)</f>
        <v>26.460442044455608</v>
      </c>
      <c r="BL133" s="326"/>
      <c r="BM133" s="302">
        <f>IF($BO133,BI133/$BO133*100,0)</f>
        <v>2.4125777000599067</v>
      </c>
      <c r="BN133" s="326"/>
      <c r="BO133" s="114">
        <f>(U133+AA133+AG133+AM133+AS133+BC133+BI133)</f>
        <v>17467168</v>
      </c>
      <c r="BP133" s="388"/>
      <c r="BQ133" s="326">
        <v>38</v>
      </c>
      <c r="BR133" s="388"/>
      <c r="BS133" s="330">
        <v>15926</v>
      </c>
    </row>
    <row r="134" spans="1:71" ht="8.85" customHeight="1" x14ac:dyDescent="0.25">
      <c r="A134" s="326">
        <v>39</v>
      </c>
      <c r="B134" s="346"/>
      <c r="C134" s="326" t="s">
        <v>167</v>
      </c>
      <c r="D134" s="388"/>
      <c r="E134" s="114">
        <v>14560674</v>
      </c>
      <c r="F134" s="343"/>
      <c r="G134" s="114">
        <v>491559</v>
      </c>
      <c r="H134" s="326"/>
      <c r="I134" s="114">
        <v>4155337</v>
      </c>
      <c r="J134" s="114"/>
      <c r="K134" s="114">
        <v>0</v>
      </c>
      <c r="L134" s="326"/>
      <c r="M134" s="114">
        <v>181860</v>
      </c>
      <c r="N134" s="326"/>
      <c r="O134" s="114">
        <v>0</v>
      </c>
      <c r="P134" s="326"/>
      <c r="Q134" s="114">
        <v>229050</v>
      </c>
      <c r="R134" s="326"/>
      <c r="S134" s="114">
        <v>107170</v>
      </c>
      <c r="T134" s="326"/>
      <c r="U134" s="114">
        <f>SUM(E134:S134)</f>
        <v>19725650</v>
      </c>
      <c r="V134" s="326"/>
      <c r="W134" s="302">
        <f>(U134/$BS134)</f>
        <v>997.00025271670461</v>
      </c>
      <c r="X134" s="326"/>
      <c r="Y134" s="302">
        <f>IF($BO134,U134/$BO134*100,0)</f>
        <v>67.01161649284137</v>
      </c>
      <c r="Z134" s="326"/>
      <c r="AA134" s="114">
        <v>4656707</v>
      </c>
      <c r="AB134" s="326"/>
      <c r="AC134" s="302">
        <f>(AA134/$BS134)</f>
        <v>235.36552944149608</v>
      </c>
      <c r="AD134" s="326"/>
      <c r="AE134" s="302">
        <f>IF($BO134,AA134/$BO134*100,0)</f>
        <v>15.819679635577529</v>
      </c>
      <c r="AF134" s="326"/>
      <c r="AG134" s="114">
        <v>230840</v>
      </c>
      <c r="AH134" s="326"/>
      <c r="AI134" s="302">
        <f>(AG134/$BS134)</f>
        <v>11.66742481678039</v>
      </c>
      <c r="AJ134" s="326"/>
      <c r="AK134" s="302">
        <f>IF($BO134,AG134/$BO134*100,0)</f>
        <v>0.78420541534537525</v>
      </c>
      <c r="AL134" s="326"/>
      <c r="AM134" s="114">
        <v>169249</v>
      </c>
      <c r="AN134" s="326"/>
      <c r="AO134" s="302">
        <f>(AM134/$BS134)</f>
        <v>8.5544099064948185</v>
      </c>
      <c r="AP134" s="326"/>
      <c r="AQ134" s="302">
        <f>IF($BO134,AM134/$BO134*100,0)</f>
        <v>0.57496959947058324</v>
      </c>
      <c r="AR134" s="326"/>
      <c r="AS134" s="114">
        <v>3826193</v>
      </c>
      <c r="AT134" s="326"/>
      <c r="AU134" s="302">
        <f>(AS134/$BS134)</f>
        <v>193.38857720495324</v>
      </c>
      <c r="AV134" s="326"/>
      <c r="AW134" s="302">
        <f>IF($BO134,AS134/$BO134*100,0)</f>
        <v>12.998272702982877</v>
      </c>
      <c r="AX134" s="326"/>
      <c r="AY134" s="114">
        <v>15331</v>
      </c>
      <c r="AZ134" s="326"/>
      <c r="BA134" s="114">
        <v>100381</v>
      </c>
      <c r="BB134" s="326"/>
      <c r="BC134" s="114">
        <f>(AY134+BA134)</f>
        <v>115712</v>
      </c>
      <c r="BD134" s="326"/>
      <c r="BE134" s="302">
        <f>(BC134/$BS134)</f>
        <v>5.8484710639373265</v>
      </c>
      <c r="BF134" s="326"/>
      <c r="BG134" s="302">
        <f>IF($BO134,BC134/$BO134*100,0)</f>
        <v>0.39309468471861064</v>
      </c>
      <c r="BH134" s="326"/>
      <c r="BI134" s="114">
        <v>711814</v>
      </c>
      <c r="BJ134" s="326"/>
      <c r="BK134" s="302">
        <f>(BI134/$BS134)</f>
        <v>35.977457669951981</v>
      </c>
      <c r="BL134" s="326"/>
      <c r="BM134" s="302">
        <f>IF($BO134,BI134/$BO134*100,0)</f>
        <v>2.4181614690636501</v>
      </c>
      <c r="BN134" s="326"/>
      <c r="BO134" s="114">
        <f>(U134+AA134+AG134+AM134+AS134+BC134+BI134)</f>
        <v>29436165</v>
      </c>
      <c r="BP134" s="388"/>
      <c r="BQ134" s="326">
        <v>39</v>
      </c>
      <c r="BR134" s="388"/>
      <c r="BS134" s="330">
        <v>19785</v>
      </c>
    </row>
    <row r="135" spans="1:71" ht="8.85" customHeight="1" x14ac:dyDescent="0.25">
      <c r="A135" s="326">
        <v>40</v>
      </c>
      <c r="B135" s="346"/>
      <c r="C135" s="326" t="s">
        <v>168</v>
      </c>
      <c r="D135" s="388"/>
      <c r="E135" s="114">
        <v>4128908</v>
      </c>
      <c r="F135" s="343"/>
      <c r="G135" s="114">
        <v>434658</v>
      </c>
      <c r="H135" s="326"/>
      <c r="I135" s="114">
        <v>1934456</v>
      </c>
      <c r="J135" s="114"/>
      <c r="K135" s="114">
        <v>34172</v>
      </c>
      <c r="L135" s="326"/>
      <c r="M135" s="114">
        <v>986778</v>
      </c>
      <c r="N135" s="326"/>
      <c r="O135" s="114">
        <v>0</v>
      </c>
      <c r="P135" s="326"/>
      <c r="Q135" s="114">
        <v>165774</v>
      </c>
      <c r="R135" s="326"/>
      <c r="S135" s="114">
        <v>56576</v>
      </c>
      <c r="T135" s="326"/>
      <c r="U135" s="114">
        <f>SUM(E135:S135)</f>
        <v>7741322</v>
      </c>
      <c r="V135" s="326"/>
      <c r="W135" s="302">
        <f>(U135/$BS135)</f>
        <v>665.92017204301078</v>
      </c>
      <c r="X135" s="326"/>
      <c r="Y135" s="302">
        <f>IF($BO135,U135/$BO135*100,0)</f>
        <v>44.371161102743422</v>
      </c>
      <c r="Z135" s="326"/>
      <c r="AA135" s="114">
        <v>4834302</v>
      </c>
      <c r="AB135" s="326"/>
      <c r="AC135" s="302">
        <f>(AA135/$BS135)</f>
        <v>415.85393548387094</v>
      </c>
      <c r="AD135" s="326"/>
      <c r="AE135" s="302">
        <f>IF($BO135,AA135/$BO135*100,0)</f>
        <v>27.708909778112158</v>
      </c>
      <c r="AF135" s="326"/>
      <c r="AG135" s="390">
        <v>96288</v>
      </c>
      <c r="AH135" s="326"/>
      <c r="AI135" s="302">
        <f>(AG135/$BS135)</f>
        <v>8.282838709677419</v>
      </c>
      <c r="AJ135" s="326"/>
      <c r="AK135" s="302">
        <f>IF($BO135,AG135/$BO135*100,0)</f>
        <v>0.55189673808439421</v>
      </c>
      <c r="AL135" s="326"/>
      <c r="AM135" s="390">
        <v>1582348</v>
      </c>
      <c r="AN135" s="326"/>
      <c r="AO135" s="302">
        <f>(AM135/$BS135)</f>
        <v>136.11595698924731</v>
      </c>
      <c r="AP135" s="326"/>
      <c r="AQ135" s="302">
        <f>IF($BO135,AM135/$BO135*100,0)</f>
        <v>9.0695901848035589</v>
      </c>
      <c r="AR135" s="326"/>
      <c r="AS135" s="390">
        <v>2046479</v>
      </c>
      <c r="AT135" s="326"/>
      <c r="AU135" s="302">
        <f>(AS135/$BS135)</f>
        <v>176.04120430107528</v>
      </c>
      <c r="AV135" s="326"/>
      <c r="AW135" s="302">
        <f>IF($BO135,AS135/$BO135*100,0)</f>
        <v>11.729863375064525</v>
      </c>
      <c r="AX135" s="326"/>
      <c r="AY135" s="390">
        <v>37327</v>
      </c>
      <c r="AZ135" s="326"/>
      <c r="BA135" s="390">
        <v>624843</v>
      </c>
      <c r="BB135" s="326"/>
      <c r="BC135" s="114">
        <f>(AY135+BA135)</f>
        <v>662170</v>
      </c>
      <c r="BD135" s="326"/>
      <c r="BE135" s="302">
        <f>(BC135/$BS135)</f>
        <v>56.960860215053764</v>
      </c>
      <c r="BF135" s="326"/>
      <c r="BG135" s="302">
        <f>IF($BO135,BC135/$BO135*100,0)</f>
        <v>3.7953791028720438</v>
      </c>
      <c r="BH135" s="326"/>
      <c r="BI135" s="390">
        <v>483833</v>
      </c>
      <c r="BJ135" s="326"/>
      <c r="BK135" s="302">
        <f>(BI135/$BS135)</f>
        <v>41.620043010752688</v>
      </c>
      <c r="BL135" s="326"/>
      <c r="BM135" s="302">
        <f>IF($BO135,BI135/$BO135*100,0)</f>
        <v>2.7731997183199018</v>
      </c>
      <c r="BN135" s="326"/>
      <c r="BO135" s="114">
        <f>(U135+AA135+AG135+AM135+AS135+BC135+BI135)</f>
        <v>17446742</v>
      </c>
      <c r="BP135" s="388"/>
      <c r="BQ135" s="326">
        <v>40</v>
      </c>
      <c r="BR135" s="388"/>
      <c r="BS135" s="330">
        <v>11625</v>
      </c>
    </row>
    <row r="136" spans="1:71" ht="8.85" customHeight="1" x14ac:dyDescent="0.25">
      <c r="A136" s="349"/>
      <c r="B136" s="346"/>
      <c r="C136" s="326"/>
      <c r="D136" s="388"/>
      <c r="E136" s="343"/>
      <c r="F136" s="326"/>
      <c r="G136" s="343"/>
      <c r="H136" s="326"/>
      <c r="I136" s="343"/>
      <c r="J136" s="343"/>
      <c r="K136" s="343"/>
      <c r="L136" s="326"/>
      <c r="M136" s="343"/>
      <c r="N136" s="326"/>
      <c r="O136" s="343"/>
      <c r="P136" s="326"/>
      <c r="Q136" s="343"/>
      <c r="R136" s="326"/>
      <c r="S136" s="343"/>
      <c r="T136" s="326"/>
      <c r="U136" s="343"/>
      <c r="V136" s="326"/>
      <c r="W136" s="367"/>
      <c r="X136" s="326"/>
      <c r="Y136" s="367"/>
      <c r="Z136" s="326"/>
      <c r="AA136" s="343"/>
      <c r="AB136" s="326"/>
      <c r="AC136" s="367"/>
      <c r="AD136" s="326"/>
      <c r="AE136" s="367"/>
      <c r="AF136" s="326"/>
      <c r="AG136" s="343"/>
      <c r="AH136" s="326"/>
      <c r="AI136" s="367"/>
      <c r="AJ136" s="326"/>
      <c r="AK136" s="367"/>
      <c r="AL136" s="326"/>
      <c r="AM136" s="343"/>
      <c r="AN136" s="326"/>
      <c r="AO136" s="367"/>
      <c r="AP136" s="326"/>
      <c r="AQ136" s="367"/>
      <c r="AR136" s="326"/>
      <c r="AS136" s="343"/>
      <c r="AT136" s="326"/>
      <c r="AU136" s="367"/>
      <c r="AV136" s="326"/>
      <c r="AW136" s="367"/>
      <c r="AX136" s="326"/>
      <c r="AY136" s="343"/>
      <c r="AZ136" s="326"/>
      <c r="BA136" s="343"/>
      <c r="BB136" s="326"/>
      <c r="BC136" s="343"/>
      <c r="BD136" s="326"/>
      <c r="BE136" s="367"/>
      <c r="BF136" s="326"/>
      <c r="BG136" s="367"/>
      <c r="BH136" s="326"/>
      <c r="BI136" s="343"/>
      <c r="BJ136" s="326"/>
      <c r="BK136" s="367"/>
      <c r="BL136" s="326"/>
      <c r="BM136" s="367"/>
      <c r="BN136" s="326"/>
      <c r="BO136" s="343"/>
      <c r="BP136" s="388"/>
      <c r="BQ136" s="391"/>
      <c r="BR136" s="388"/>
      <c r="BS136" s="325"/>
    </row>
    <row r="137" spans="1:71" ht="8.85" customHeight="1" x14ac:dyDescent="0.25">
      <c r="A137" s="326">
        <v>41</v>
      </c>
      <c r="B137" s="346"/>
      <c r="C137" s="326" t="s">
        <v>169</v>
      </c>
      <c r="D137" s="388"/>
      <c r="E137" s="114">
        <v>12610635</v>
      </c>
      <c r="F137" s="343"/>
      <c r="G137" s="114">
        <v>5408221</v>
      </c>
      <c r="H137" s="326"/>
      <c r="I137" s="114">
        <v>6529117</v>
      </c>
      <c r="J137" s="114"/>
      <c r="K137" s="114">
        <v>73448</v>
      </c>
      <c r="L137" s="326"/>
      <c r="M137" s="114">
        <v>1367162</v>
      </c>
      <c r="N137" s="326"/>
      <c r="O137" s="114">
        <v>0</v>
      </c>
      <c r="P137" s="326"/>
      <c r="Q137" s="114">
        <v>542309</v>
      </c>
      <c r="R137" s="326"/>
      <c r="S137" s="114">
        <v>287135</v>
      </c>
      <c r="T137" s="326"/>
      <c r="U137" s="114">
        <f>SUM(E137:S137)</f>
        <v>26818027</v>
      </c>
      <c r="V137" s="326"/>
      <c r="W137" s="302">
        <f>(U137/$BS137)</f>
        <v>753.65408610611507</v>
      </c>
      <c r="X137" s="326"/>
      <c r="Y137" s="302">
        <f>IF($BO137,U137/$BO137*100,0)</f>
        <v>63.366438235352561</v>
      </c>
      <c r="Z137" s="326"/>
      <c r="AA137" s="114">
        <v>6680061</v>
      </c>
      <c r="AB137" s="326"/>
      <c r="AC137" s="302">
        <f>(AA137/$BS137)</f>
        <v>187.72653439748203</v>
      </c>
      <c r="AD137" s="326"/>
      <c r="AE137" s="302">
        <f>IF($BO137,AA137/$BO137*100,0)</f>
        <v>15.783848407822376</v>
      </c>
      <c r="AF137" s="326"/>
      <c r="AG137" s="390">
        <v>173170</v>
      </c>
      <c r="AH137" s="326"/>
      <c r="AI137" s="302">
        <f>(AG137/$BS137)</f>
        <v>4.8665130395683454</v>
      </c>
      <c r="AJ137" s="326"/>
      <c r="AK137" s="302">
        <f>IF($BO137,AG137/$BO137*100,0)</f>
        <v>0.40917126786456004</v>
      </c>
      <c r="AL137" s="326"/>
      <c r="AM137" s="390">
        <v>111148</v>
      </c>
      <c r="AN137" s="326"/>
      <c r="AO137" s="302">
        <f>(AM137/$BS137)</f>
        <v>3.1235386690647484</v>
      </c>
      <c r="AP137" s="326"/>
      <c r="AQ137" s="302">
        <f>IF($BO137,AM137/$BO137*100,0)</f>
        <v>0.26262382676335461</v>
      </c>
      <c r="AR137" s="326"/>
      <c r="AS137" s="390">
        <v>6791391</v>
      </c>
      <c r="AT137" s="326"/>
      <c r="AU137" s="302">
        <f>(AS137/$BS137)</f>
        <v>190.85518772482015</v>
      </c>
      <c r="AV137" s="326"/>
      <c r="AW137" s="302">
        <f>IF($BO137,AS137/$BO137*100,0)</f>
        <v>16.046902269642331</v>
      </c>
      <c r="AX137" s="326"/>
      <c r="AY137" s="390">
        <v>48988</v>
      </c>
      <c r="AZ137" s="326"/>
      <c r="BA137" s="390">
        <v>282058</v>
      </c>
      <c r="BB137" s="326"/>
      <c r="BC137" s="114">
        <f>(AY137+BA137)</f>
        <v>331046</v>
      </c>
      <c r="BD137" s="326"/>
      <c r="BE137" s="302">
        <f>(BC137/$BS137)</f>
        <v>9.3032261690647484</v>
      </c>
      <c r="BF137" s="326"/>
      <c r="BG137" s="302">
        <f>IF($BO137,BC137/$BO137*100,0)</f>
        <v>0.78220541399486709</v>
      </c>
      <c r="BH137" s="326"/>
      <c r="BI137" s="390">
        <v>1417288</v>
      </c>
      <c r="BJ137" s="326"/>
      <c r="BK137" s="302">
        <f>(BI137/$BS137)</f>
        <v>39.829361510791365</v>
      </c>
      <c r="BL137" s="326"/>
      <c r="BM137" s="302">
        <f>IF($BO137,BI137/$BO137*100,0)</f>
        <v>3.34881057855995</v>
      </c>
      <c r="BN137" s="326"/>
      <c r="BO137" s="114">
        <f>(U137+AA137+AG137+AM137+AS137+BC137+BI137)</f>
        <v>42322131</v>
      </c>
      <c r="BP137" s="388"/>
      <c r="BQ137" s="326">
        <v>41</v>
      </c>
      <c r="BR137" s="388"/>
      <c r="BS137" s="330">
        <v>35584</v>
      </c>
    </row>
    <row r="138" spans="1:71" ht="8.85" customHeight="1" x14ac:dyDescent="0.25">
      <c r="A138" s="326">
        <v>42</v>
      </c>
      <c r="B138" s="346"/>
      <c r="C138" s="326" t="s">
        <v>170</v>
      </c>
      <c r="D138" s="388"/>
      <c r="E138" s="114">
        <v>103255531</v>
      </c>
      <c r="F138" s="343"/>
      <c r="G138" s="114">
        <v>4960952</v>
      </c>
      <c r="H138" s="326"/>
      <c r="I138" s="114">
        <v>32185026</v>
      </c>
      <c r="J138" s="114"/>
      <c r="K138" s="114">
        <v>28763</v>
      </c>
      <c r="L138" s="326"/>
      <c r="M138" s="114">
        <v>1751925</v>
      </c>
      <c r="N138" s="326"/>
      <c r="O138" s="114">
        <v>1363232</v>
      </c>
      <c r="P138" s="326"/>
      <c r="Q138" s="114">
        <v>676138</v>
      </c>
      <c r="R138" s="326"/>
      <c r="S138" s="114">
        <v>376835</v>
      </c>
      <c r="T138" s="326"/>
      <c r="U138" s="114">
        <f>SUM(E138:S138)</f>
        <v>144598402</v>
      </c>
      <c r="V138" s="326"/>
      <c r="W138" s="302">
        <f>(U138/$BS138)</f>
        <v>1374.378880334569</v>
      </c>
      <c r="X138" s="326"/>
      <c r="Y138" s="302">
        <f>IF($BO138,U138/$BO138*100,0)</f>
        <v>75.014745281245425</v>
      </c>
      <c r="Z138" s="326"/>
      <c r="AA138" s="114">
        <v>28081976</v>
      </c>
      <c r="AB138" s="326"/>
      <c r="AC138" s="302">
        <f>(AA138/$BS138)</f>
        <v>266.91356334949148</v>
      </c>
      <c r="AD138" s="326"/>
      <c r="AE138" s="302">
        <f>IF($BO138,AA138/$BO138*100,0)</f>
        <v>14.568364847033699</v>
      </c>
      <c r="AF138" s="326"/>
      <c r="AG138" s="114">
        <v>2361276</v>
      </c>
      <c r="AH138" s="326"/>
      <c r="AI138" s="302">
        <f>(AG138/$BS138)</f>
        <v>22.443455945252353</v>
      </c>
      <c r="AJ138" s="326"/>
      <c r="AK138" s="302">
        <f>IF($BO138,AG138/$BO138*100,0)</f>
        <v>1.2249825394247307</v>
      </c>
      <c r="AL138" s="326"/>
      <c r="AM138" s="114">
        <v>1033165</v>
      </c>
      <c r="AN138" s="326"/>
      <c r="AO138" s="302">
        <f>(AM138/$BS138)</f>
        <v>9.8200266134397864</v>
      </c>
      <c r="AP138" s="326"/>
      <c r="AQ138" s="302">
        <f>IF($BO138,AM138/$BO138*100,0)</f>
        <v>0.53598524075319953</v>
      </c>
      <c r="AR138" s="326"/>
      <c r="AS138" s="114">
        <v>13988769</v>
      </c>
      <c r="AT138" s="326"/>
      <c r="AU138" s="302">
        <f>(AS138/$BS138)</f>
        <v>132.9604505275164</v>
      </c>
      <c r="AV138" s="326"/>
      <c r="AW138" s="302">
        <f>IF($BO138,AS138/$BO138*100,0)</f>
        <v>7.2570922556473505</v>
      </c>
      <c r="AX138" s="326"/>
      <c r="AY138" s="114">
        <v>132419</v>
      </c>
      <c r="AZ138" s="326"/>
      <c r="BA138" s="114">
        <v>482558</v>
      </c>
      <c r="BB138" s="326"/>
      <c r="BC138" s="114">
        <f>(AY138+BA138)</f>
        <v>614977</v>
      </c>
      <c r="BD138" s="326"/>
      <c r="BE138" s="302">
        <f>(BC138/$BS138)</f>
        <v>5.8452333428381333</v>
      </c>
      <c r="BF138" s="326"/>
      <c r="BG138" s="302">
        <f>IF($BO138,BC138/$BO138*100,0)</f>
        <v>0.31903770975853846</v>
      </c>
      <c r="BH138" s="326"/>
      <c r="BI138" s="114">
        <v>2081407</v>
      </c>
      <c r="BJ138" s="326"/>
      <c r="BK138" s="302">
        <f>(BI138/$BS138)</f>
        <v>19.783357095333145</v>
      </c>
      <c r="BL138" s="326"/>
      <c r="BM138" s="302">
        <f>IF($BO138,BI138/$BO138*100,0)</f>
        <v>1.0797921261370591</v>
      </c>
      <c r="BN138" s="326"/>
      <c r="BO138" s="114">
        <f>(U138+AA138+AG138+AM138+AS138+BC138+BI138)</f>
        <v>192759972</v>
      </c>
      <c r="BP138" s="388"/>
      <c r="BQ138" s="326">
        <v>42</v>
      </c>
      <c r="BR138" s="388"/>
      <c r="BS138" s="330">
        <v>105210</v>
      </c>
    </row>
    <row r="139" spans="1:71" ht="8.85" customHeight="1" x14ac:dyDescent="0.25">
      <c r="A139" s="326">
        <v>43</v>
      </c>
      <c r="B139" s="346"/>
      <c r="C139" s="326" t="s">
        <v>171</v>
      </c>
      <c r="D139" s="388"/>
      <c r="E139" s="114">
        <v>306161042</v>
      </c>
      <c r="F139" s="343"/>
      <c r="G139" s="114">
        <v>8972498</v>
      </c>
      <c r="H139" s="326"/>
      <c r="I139" s="114">
        <v>83989498</v>
      </c>
      <c r="J139" s="114"/>
      <c r="K139" s="114">
        <v>673076</v>
      </c>
      <c r="L139" s="326"/>
      <c r="M139" s="114">
        <v>861904</v>
      </c>
      <c r="N139" s="326"/>
      <c r="O139" s="114">
        <v>0</v>
      </c>
      <c r="P139" s="326"/>
      <c r="Q139" s="114">
        <v>1368367</v>
      </c>
      <c r="R139" s="326"/>
      <c r="S139" s="114">
        <v>1</v>
      </c>
      <c r="T139" s="326"/>
      <c r="U139" s="114">
        <f>SUM(E139:S139)</f>
        <v>402026386</v>
      </c>
      <c r="V139" s="326"/>
      <c r="W139" s="302">
        <f>(U139/$BS139)</f>
        <v>1251.5102308915957</v>
      </c>
      <c r="X139" s="326"/>
      <c r="Y139" s="302">
        <f>IF($BO139,U139/$BO139*100,0)</f>
        <v>62.555523583274841</v>
      </c>
      <c r="Z139" s="326"/>
      <c r="AA139" s="114">
        <v>175572403</v>
      </c>
      <c r="AB139" s="326"/>
      <c r="AC139" s="302">
        <f>(AA139/$BS139)</f>
        <v>546.5578038370902</v>
      </c>
      <c r="AD139" s="326"/>
      <c r="AE139" s="302">
        <f>IF($BO139,AA139/$BO139*100,0)</f>
        <v>27.319161077250126</v>
      </c>
      <c r="AF139" s="326"/>
      <c r="AG139" s="114">
        <v>5770212</v>
      </c>
      <c r="AH139" s="326"/>
      <c r="AI139" s="302">
        <f>(AG139/$BS139)</f>
        <v>17.962699971671654</v>
      </c>
      <c r="AJ139" s="326"/>
      <c r="AK139" s="302">
        <f>IF($BO139,AG139/$BO139*100,0)</f>
        <v>0.89784811499038153</v>
      </c>
      <c r="AL139" s="326"/>
      <c r="AM139" s="114">
        <v>2110351</v>
      </c>
      <c r="AN139" s="326"/>
      <c r="AO139" s="302">
        <f>(AM139/$BS139)</f>
        <v>6.5695336406907137</v>
      </c>
      <c r="AP139" s="326"/>
      <c r="AQ139" s="302">
        <f>IF($BO139,AM139/$BO139*100,0)</f>
        <v>0.32837175953293685</v>
      </c>
      <c r="AR139" s="326"/>
      <c r="AS139" s="114">
        <v>39566877</v>
      </c>
      <c r="AT139" s="326"/>
      <c r="AU139" s="302">
        <f>(AS139/$BS139)</f>
        <v>123.17189392123474</v>
      </c>
      <c r="AV139" s="326"/>
      <c r="AW139" s="302">
        <f>IF($BO139,AS139/$BO139*100,0)</f>
        <v>6.156627508747734</v>
      </c>
      <c r="AX139" s="326"/>
      <c r="AY139" s="114">
        <v>1627719</v>
      </c>
      <c r="AZ139" s="326"/>
      <c r="BA139" s="114">
        <v>1359921</v>
      </c>
      <c r="BB139" s="326"/>
      <c r="BC139" s="114">
        <f>(AY139+BA139)</f>
        <v>2987640</v>
      </c>
      <c r="BD139" s="326"/>
      <c r="BE139" s="302">
        <f>(BC139/$BS139)</f>
        <v>9.3005388612004367</v>
      </c>
      <c r="BF139" s="326"/>
      <c r="BG139" s="302">
        <f>IF($BO139,BC139/$BO139*100,0)</f>
        <v>0.46487840347458004</v>
      </c>
      <c r="BH139" s="326"/>
      <c r="BI139" s="114">
        <v>14637414</v>
      </c>
      <c r="BJ139" s="326"/>
      <c r="BK139" s="302">
        <f>(BI139/$BS139)</f>
        <v>45.56634592336404</v>
      </c>
      <c r="BL139" s="326"/>
      <c r="BM139" s="302">
        <f>IF($BO139,BI139/$BO139*100,0)</f>
        <v>2.2775895527294003</v>
      </c>
      <c r="BN139" s="326"/>
      <c r="BO139" s="114">
        <f>(U139+AA139+AG139+AM139+AS139+BC139+BI139)</f>
        <v>642671283</v>
      </c>
      <c r="BP139" s="388"/>
      <c r="BQ139" s="326">
        <v>43</v>
      </c>
      <c r="BR139" s="388"/>
      <c r="BS139" s="330">
        <v>321233</v>
      </c>
    </row>
    <row r="140" spans="1:71" ht="8.85" customHeight="1" x14ac:dyDescent="0.25">
      <c r="A140" s="326">
        <v>44</v>
      </c>
      <c r="B140" s="346"/>
      <c r="C140" s="326" t="s">
        <v>172</v>
      </c>
      <c r="D140" s="388"/>
      <c r="E140" s="114">
        <v>14316883</v>
      </c>
      <c r="F140" s="343"/>
      <c r="G140" s="114">
        <v>856303</v>
      </c>
      <c r="H140" s="326"/>
      <c r="I140" s="114">
        <v>4011639</v>
      </c>
      <c r="J140" s="114"/>
      <c r="K140" s="114">
        <v>116662</v>
      </c>
      <c r="L140" s="326"/>
      <c r="M140" s="114">
        <v>4608734</v>
      </c>
      <c r="N140" s="326"/>
      <c r="O140" s="114">
        <v>0</v>
      </c>
      <c r="P140" s="326"/>
      <c r="Q140" s="114">
        <v>259655</v>
      </c>
      <c r="R140" s="326"/>
      <c r="S140" s="114">
        <v>174674</v>
      </c>
      <c r="T140" s="326"/>
      <c r="U140" s="114">
        <f>SUM(E140:S140)</f>
        <v>24344550</v>
      </c>
      <c r="V140" s="326"/>
      <c r="W140" s="302">
        <f>(U140/$BS140)</f>
        <v>465.01661827628362</v>
      </c>
      <c r="X140" s="326"/>
      <c r="Y140" s="302">
        <f>IF($BO140,U140/$BO140*100,0)</f>
        <v>52.192226591128573</v>
      </c>
      <c r="Z140" s="326"/>
      <c r="AA140" s="114">
        <v>12323201</v>
      </c>
      <c r="AB140" s="326"/>
      <c r="AC140" s="302">
        <f>(AA140/$BS140)</f>
        <v>235.39121714547676</v>
      </c>
      <c r="AD140" s="326"/>
      <c r="AE140" s="302">
        <f>IF($BO140,AA140/$BO140*100,0)</f>
        <v>26.419683211232996</v>
      </c>
      <c r="AF140" s="326"/>
      <c r="AG140" s="114">
        <v>63792</v>
      </c>
      <c r="AH140" s="326"/>
      <c r="AI140" s="302">
        <f>(AG140/$BS140)</f>
        <v>1.218520782396088</v>
      </c>
      <c r="AJ140" s="326"/>
      <c r="AK140" s="302">
        <f>IF($BO140,AG140/$BO140*100,0)</f>
        <v>0.13676352689621596</v>
      </c>
      <c r="AL140" s="326"/>
      <c r="AM140" s="114">
        <v>214626</v>
      </c>
      <c r="AN140" s="326"/>
      <c r="AO140" s="302">
        <f>(AM140/$BS140)</f>
        <v>4.0996714547677264</v>
      </c>
      <c r="AP140" s="326"/>
      <c r="AQ140" s="302">
        <f>IF($BO140,AM140/$BO140*100,0)</f>
        <v>0.46013620396957677</v>
      </c>
      <c r="AR140" s="326"/>
      <c r="AS140" s="114">
        <v>6817700</v>
      </c>
      <c r="AT140" s="326"/>
      <c r="AU140" s="302">
        <f>(AS140/$BS140)</f>
        <v>130.22807151589242</v>
      </c>
      <c r="AV140" s="326"/>
      <c r="AW140" s="302">
        <f>IF($BO140,AS140/$BO140*100,0)</f>
        <v>14.616451864188793</v>
      </c>
      <c r="AX140" s="326"/>
      <c r="AY140" s="114">
        <v>453304</v>
      </c>
      <c r="AZ140" s="326"/>
      <c r="BA140" s="114">
        <v>323120</v>
      </c>
      <c r="BB140" s="326"/>
      <c r="BC140" s="114">
        <f>(AY140+BA140)</f>
        <v>776424</v>
      </c>
      <c r="BD140" s="326"/>
      <c r="BE140" s="302">
        <f>(BC140/$BS140)</f>
        <v>14.830837408312959</v>
      </c>
      <c r="BF140" s="326"/>
      <c r="BG140" s="302">
        <f>IF($BO140,BC140/$BO140*100,0)</f>
        <v>1.6645736864633116</v>
      </c>
      <c r="BH140" s="326"/>
      <c r="BI140" s="114">
        <v>2103722</v>
      </c>
      <c r="BJ140" s="326"/>
      <c r="BK140" s="302">
        <f>(BI140/$BS140)</f>
        <v>40.184176344743278</v>
      </c>
      <c r="BL140" s="326"/>
      <c r="BM140" s="302">
        <f>IF($BO140,BI140/$BO140*100,0)</f>
        <v>4.5101649161205355</v>
      </c>
      <c r="BN140" s="326"/>
      <c r="BO140" s="114">
        <f>(U140+AA140+AG140+AM140+AS140+BC140+BI140)</f>
        <v>46644015</v>
      </c>
      <c r="BP140" s="388"/>
      <c r="BQ140" s="326">
        <v>44</v>
      </c>
      <c r="BR140" s="388"/>
      <c r="BS140" s="330">
        <v>52352</v>
      </c>
    </row>
    <row r="141" spans="1:71" ht="8.85" customHeight="1" x14ac:dyDescent="0.25">
      <c r="A141" s="326">
        <v>45</v>
      </c>
      <c r="B141" s="346"/>
      <c r="C141" s="326" t="s">
        <v>173</v>
      </c>
      <c r="D141" s="388"/>
      <c r="E141" s="114">
        <v>2907613</v>
      </c>
      <c r="F141" s="343"/>
      <c r="G141" s="114">
        <v>91070</v>
      </c>
      <c r="H141" s="326"/>
      <c r="I141" s="114">
        <v>386784</v>
      </c>
      <c r="J141" s="114"/>
      <c r="K141" s="114">
        <v>2149</v>
      </c>
      <c r="L141" s="326"/>
      <c r="M141" s="114">
        <v>1261</v>
      </c>
      <c r="N141" s="326"/>
      <c r="O141" s="114">
        <v>4429</v>
      </c>
      <c r="P141" s="326"/>
      <c r="Q141" s="114">
        <v>18483</v>
      </c>
      <c r="R141" s="326"/>
      <c r="S141" s="114">
        <v>12616</v>
      </c>
      <c r="T141" s="326"/>
      <c r="U141" s="114">
        <f>SUM(E141:S141)</f>
        <v>3424405</v>
      </c>
      <c r="V141" s="326"/>
      <c r="W141" s="302">
        <f>(U141/$BS141)</f>
        <v>1488.8717391304349</v>
      </c>
      <c r="X141" s="326"/>
      <c r="Y141" s="302">
        <f>IF($BO141,U141/$BO141*100,0)</f>
        <v>74.016591675371885</v>
      </c>
      <c r="Z141" s="326"/>
      <c r="AA141" s="114">
        <v>300385</v>
      </c>
      <c r="AB141" s="326"/>
      <c r="AC141" s="302">
        <f>(AA141/$BS141)</f>
        <v>130.60217391304349</v>
      </c>
      <c r="AD141" s="326"/>
      <c r="AE141" s="302">
        <f>IF($BO141,AA141/$BO141*100,0)</f>
        <v>6.4926531442415776</v>
      </c>
      <c r="AF141" s="326"/>
      <c r="AG141" s="114">
        <v>11111</v>
      </c>
      <c r="AH141" s="326"/>
      <c r="AI141" s="302">
        <f>(AG141/$BS141)</f>
        <v>4.830869565217391</v>
      </c>
      <c r="AJ141" s="326"/>
      <c r="AK141" s="302">
        <f>IF($BO141,AG141/$BO141*100,0)</f>
        <v>0.24015802748362328</v>
      </c>
      <c r="AL141" s="326"/>
      <c r="AM141" s="114">
        <v>3130</v>
      </c>
      <c r="AN141" s="326"/>
      <c r="AO141" s="302">
        <f>(AM141/$BS141)</f>
        <v>1.3608695652173912</v>
      </c>
      <c r="AP141" s="326"/>
      <c r="AQ141" s="302">
        <f>IF($BO141,AM141/$BO141*100,0)</f>
        <v>6.7653192874065418E-2</v>
      </c>
      <c r="AR141" s="326"/>
      <c r="AS141" s="114">
        <v>739528</v>
      </c>
      <c r="AT141" s="326"/>
      <c r="AU141" s="302">
        <f>(AS141/$BS141)</f>
        <v>321.53391304347826</v>
      </c>
      <c r="AV141" s="326"/>
      <c r="AW141" s="302">
        <f>IF($BO141,AS141/$BO141*100,0)</f>
        <v>15.984482562227429</v>
      </c>
      <c r="AX141" s="326"/>
      <c r="AY141" s="114">
        <v>27850</v>
      </c>
      <c r="AZ141" s="326"/>
      <c r="BA141" s="114">
        <v>11807</v>
      </c>
      <c r="BB141" s="326"/>
      <c r="BC141" s="114">
        <f>(AY141+BA141)</f>
        <v>39657</v>
      </c>
      <c r="BD141" s="326"/>
      <c r="BE141" s="302">
        <f>(BC141/$BS141)</f>
        <v>17.242173913043477</v>
      </c>
      <c r="BF141" s="326"/>
      <c r="BG141" s="302">
        <f>IF($BO141,BC141/$BO141*100,0)</f>
        <v>0.85716379227054706</v>
      </c>
      <c r="BH141" s="326"/>
      <c r="BI141" s="114">
        <v>108321</v>
      </c>
      <c r="BJ141" s="326"/>
      <c r="BK141" s="302">
        <f>(BI141/$BS141)</f>
        <v>47.096086956521738</v>
      </c>
      <c r="BL141" s="326"/>
      <c r="BM141" s="302">
        <f>IF($BO141,BI141/$BO141*100,0)</f>
        <v>2.3412976055308756</v>
      </c>
      <c r="BN141" s="326"/>
      <c r="BO141" s="114">
        <f>(U141+AA141+AG141+AM141+AS141+BC141+BI141)</f>
        <v>4626537</v>
      </c>
      <c r="BP141" s="388"/>
      <c r="BQ141" s="326">
        <v>45</v>
      </c>
      <c r="BR141" s="388"/>
      <c r="BS141" s="330">
        <v>2300</v>
      </c>
    </row>
    <row r="142" spans="1:71" ht="8.85" customHeight="1" x14ac:dyDescent="0.25">
      <c r="A142" s="349"/>
      <c r="B142" s="346"/>
      <c r="C142" s="326"/>
      <c r="D142" s="388"/>
      <c r="E142" s="326"/>
      <c r="F142" s="326"/>
      <c r="G142" s="326"/>
      <c r="H142" s="326"/>
      <c r="I142" s="326"/>
      <c r="J142" s="326"/>
      <c r="K142" s="326"/>
      <c r="L142" s="326"/>
      <c r="M142" s="326"/>
      <c r="N142" s="326"/>
      <c r="O142" s="326"/>
      <c r="P142" s="326"/>
      <c r="Q142" s="326"/>
      <c r="R142" s="326"/>
      <c r="S142" s="326"/>
      <c r="T142" s="326"/>
      <c r="U142" s="343"/>
      <c r="V142" s="326"/>
      <c r="W142" s="367"/>
      <c r="X142" s="326"/>
      <c r="Y142" s="367"/>
      <c r="Z142" s="326"/>
      <c r="AA142" s="326"/>
      <c r="AB142" s="326"/>
      <c r="AC142" s="367"/>
      <c r="AD142" s="326"/>
      <c r="AE142" s="367"/>
      <c r="AF142" s="326"/>
      <c r="AG142" s="326"/>
      <c r="AH142" s="326"/>
      <c r="AI142" s="367"/>
      <c r="AJ142" s="326"/>
      <c r="AK142" s="367"/>
      <c r="AL142" s="326"/>
      <c r="AM142" s="326"/>
      <c r="AN142" s="326"/>
      <c r="AO142" s="367"/>
      <c r="AP142" s="326"/>
      <c r="AQ142" s="367"/>
      <c r="AR142" s="326"/>
      <c r="AS142" s="326"/>
      <c r="AT142" s="326"/>
      <c r="AU142" s="367"/>
      <c r="AV142" s="326"/>
      <c r="AW142" s="367"/>
      <c r="AX142" s="326"/>
      <c r="AY142" s="326"/>
      <c r="AZ142" s="326"/>
      <c r="BA142" s="326"/>
      <c r="BB142" s="326"/>
      <c r="BC142" s="343"/>
      <c r="BD142" s="326"/>
      <c r="BE142" s="367"/>
      <c r="BF142" s="326"/>
      <c r="BG142" s="367"/>
      <c r="BH142" s="326"/>
      <c r="BI142" s="326"/>
      <c r="BJ142" s="326"/>
      <c r="BK142" s="367"/>
      <c r="BL142" s="326"/>
      <c r="BM142" s="367"/>
      <c r="BN142" s="326"/>
      <c r="BO142" s="343"/>
      <c r="BP142" s="388"/>
      <c r="BQ142" s="391"/>
      <c r="BR142" s="388"/>
      <c r="BS142" s="325"/>
    </row>
    <row r="143" spans="1:71" ht="8.85" customHeight="1" x14ac:dyDescent="0.25">
      <c r="A143" s="326">
        <v>46</v>
      </c>
      <c r="B143" s="346"/>
      <c r="C143" s="326" t="s">
        <v>174</v>
      </c>
      <c r="D143" s="388"/>
      <c r="E143" s="114">
        <v>36399787</v>
      </c>
      <c r="F143" s="343"/>
      <c r="G143" s="114">
        <v>1483961</v>
      </c>
      <c r="H143" s="326"/>
      <c r="I143" s="114">
        <v>12367838</v>
      </c>
      <c r="J143" s="114"/>
      <c r="K143" s="114">
        <v>191034</v>
      </c>
      <c r="L143" s="326"/>
      <c r="M143" s="114">
        <v>-262246</v>
      </c>
      <c r="N143" s="326"/>
      <c r="O143" s="114">
        <v>0</v>
      </c>
      <c r="P143" s="326"/>
      <c r="Q143" s="114">
        <v>421687</v>
      </c>
      <c r="R143" s="326"/>
      <c r="S143" s="114">
        <v>-766975</v>
      </c>
      <c r="T143" s="326"/>
      <c r="U143" s="114">
        <f>SUM(E143:S143)</f>
        <v>49835086</v>
      </c>
      <c r="V143" s="326"/>
      <c r="W143" s="302">
        <f>(U143/$BS143)</f>
        <v>1344.2058046070022</v>
      </c>
      <c r="X143" s="326"/>
      <c r="Y143" s="302">
        <f>IF($BO143,U143/$BO143*100,0)</f>
        <v>69.59765363510634</v>
      </c>
      <c r="Z143" s="326"/>
      <c r="AA143" s="114">
        <v>7130568</v>
      </c>
      <c r="AB143" s="326"/>
      <c r="AC143" s="302">
        <f>(AA143/$BS143)</f>
        <v>192.33338727949507</v>
      </c>
      <c r="AD143" s="326"/>
      <c r="AE143" s="302">
        <f>IF($BO143,AA143/$BO143*100,0)</f>
        <v>9.9582611713677576</v>
      </c>
      <c r="AF143" s="326"/>
      <c r="AG143" s="390">
        <v>538016</v>
      </c>
      <c r="AH143" s="326"/>
      <c r="AI143" s="302">
        <f>(AG143/$BS143)</f>
        <v>14.511949074823326</v>
      </c>
      <c r="AJ143" s="326"/>
      <c r="AK143" s="302">
        <f>IF($BO143,AG143/$BO143*100,0)</f>
        <v>0.75137125715294983</v>
      </c>
      <c r="AL143" s="326"/>
      <c r="AM143" s="390">
        <v>151318</v>
      </c>
      <c r="AN143" s="326"/>
      <c r="AO143" s="302">
        <f>(AM143/$BS143)</f>
        <v>4.0815126503749255</v>
      </c>
      <c r="AP143" s="326"/>
      <c r="AQ143" s="302">
        <f>IF($BO143,AM143/$BO143*100,0)</f>
        <v>0.21132456263358354</v>
      </c>
      <c r="AR143" s="326"/>
      <c r="AS143" s="390">
        <v>11290734</v>
      </c>
      <c r="AT143" s="326"/>
      <c r="AU143" s="302">
        <f>(AS143/$BS143)</f>
        <v>304.5458812105519</v>
      </c>
      <c r="AV143" s="326"/>
      <c r="AW143" s="302">
        <f>IF($BO143,AS143/$BO143*100,0)</f>
        <v>15.768179756288948</v>
      </c>
      <c r="AX143" s="326"/>
      <c r="AY143" s="390">
        <v>-140041</v>
      </c>
      <c r="AZ143" s="326"/>
      <c r="BA143" s="390">
        <v>220754</v>
      </c>
      <c r="BB143" s="326"/>
      <c r="BC143" s="114">
        <f>(AY143+BA143)</f>
        <v>80713</v>
      </c>
      <c r="BD143" s="326"/>
      <c r="BE143" s="302">
        <f>(BC143/$BS143)</f>
        <v>2.177078275880671</v>
      </c>
      <c r="BF143" s="326"/>
      <c r="BG143" s="302">
        <f>IF($BO143,BC143/$BO143*100,0)</f>
        <v>0.11272049210169595</v>
      </c>
      <c r="BH143" s="326"/>
      <c r="BI143" s="390">
        <v>2578114</v>
      </c>
      <c r="BJ143" s="326"/>
      <c r="BK143" s="302">
        <f>(BI143/$BS143)</f>
        <v>69.539677401952858</v>
      </c>
      <c r="BL143" s="326"/>
      <c r="BM143" s="302">
        <f>IF($BO143,BI143/$BO143*100,0)</f>
        <v>3.6004891253487261</v>
      </c>
      <c r="BN143" s="326"/>
      <c r="BO143" s="114">
        <f>(U143+AA143+AG143+AM143+AS143+BC143+BI143)</f>
        <v>71604549</v>
      </c>
      <c r="BP143" s="388"/>
      <c r="BQ143" s="326">
        <v>46</v>
      </c>
      <c r="BR143" s="388"/>
      <c r="BS143" s="330">
        <v>37074</v>
      </c>
    </row>
    <row r="144" spans="1:71" ht="8.85" customHeight="1" x14ac:dyDescent="0.25">
      <c r="A144" s="326">
        <v>47</v>
      </c>
      <c r="B144" s="346"/>
      <c r="C144" s="326" t="s">
        <v>175</v>
      </c>
      <c r="D144" s="388"/>
      <c r="E144" s="114">
        <v>98153629</v>
      </c>
      <c r="F144" s="343"/>
      <c r="G144" s="114">
        <v>2093504</v>
      </c>
      <c r="H144" s="326"/>
      <c r="I144" s="114">
        <v>22091826</v>
      </c>
      <c r="J144" s="114"/>
      <c r="K144" s="114">
        <v>0</v>
      </c>
      <c r="L144" s="326"/>
      <c r="M144" s="114">
        <v>5922084</v>
      </c>
      <c r="N144" s="326"/>
      <c r="O144" s="114">
        <v>0</v>
      </c>
      <c r="P144" s="326"/>
      <c r="Q144" s="114">
        <v>661879</v>
      </c>
      <c r="R144" s="326"/>
      <c r="S144" s="114">
        <v>326986</v>
      </c>
      <c r="T144" s="326"/>
      <c r="U144" s="114">
        <f>SUM(E144:S144)</f>
        <v>129249908</v>
      </c>
      <c r="V144" s="326"/>
      <c r="W144" s="302">
        <f>(U144/$BS144)</f>
        <v>1755.755049921891</v>
      </c>
      <c r="X144" s="326"/>
      <c r="Y144" s="302">
        <f>IF($BO144,U144/$BO144*100,0)</f>
        <v>71.791449274042122</v>
      </c>
      <c r="Z144" s="326"/>
      <c r="AA144" s="114">
        <v>31813024</v>
      </c>
      <c r="AB144" s="326"/>
      <c r="AC144" s="302">
        <f>(AA144/$BS144)</f>
        <v>432.15409902873057</v>
      </c>
      <c r="AD144" s="326"/>
      <c r="AE144" s="302">
        <f>IF($BO144,AA144/$BO144*100,0)</f>
        <v>17.670442742209801</v>
      </c>
      <c r="AF144" s="326"/>
      <c r="AG144" s="114">
        <v>1791547</v>
      </c>
      <c r="AH144" s="326"/>
      <c r="AI144" s="302">
        <f>(AG144/$BS144)</f>
        <v>24.336711268083949</v>
      </c>
      <c r="AJ144" s="326"/>
      <c r="AK144" s="302">
        <f>IF($BO144,AG144/$BO144*100,0)</f>
        <v>0.99510906864678261</v>
      </c>
      <c r="AL144" s="326"/>
      <c r="AM144" s="114">
        <v>270716</v>
      </c>
      <c r="AN144" s="326"/>
      <c r="AO144" s="302">
        <f>(AM144/$BS144)</f>
        <v>3.6774570400054336</v>
      </c>
      <c r="AP144" s="326"/>
      <c r="AQ144" s="302">
        <f>IF($BO144,AM144/$BO144*100,0)</f>
        <v>0.15036833899852051</v>
      </c>
      <c r="AR144" s="326"/>
      <c r="AS144" s="114">
        <v>12206704</v>
      </c>
      <c r="AT144" s="326"/>
      <c r="AU144" s="302">
        <f>(AS144/$BS144)</f>
        <v>165.81816205936289</v>
      </c>
      <c r="AV144" s="326"/>
      <c r="AW144" s="302">
        <f>IF($BO144,AS144/$BO144*100,0)</f>
        <v>6.7801748146640621</v>
      </c>
      <c r="AX144" s="326"/>
      <c r="AY144" s="114">
        <v>25789</v>
      </c>
      <c r="AZ144" s="326"/>
      <c r="BA144" s="114">
        <v>219518</v>
      </c>
      <c r="BB144" s="326"/>
      <c r="BC144" s="114">
        <f>(AY144+BA144)</f>
        <v>245307</v>
      </c>
      <c r="BD144" s="326"/>
      <c r="BE144" s="302">
        <f>(BC144/$BS144)</f>
        <v>3.3322964069822727</v>
      </c>
      <c r="BF144" s="326"/>
      <c r="BG144" s="302">
        <f>IF($BO144,BC144/$BO144*100,0)</f>
        <v>0.13625499096732396</v>
      </c>
      <c r="BH144" s="326"/>
      <c r="BI144" s="114">
        <v>4458034</v>
      </c>
      <c r="BJ144" s="326"/>
      <c r="BK144" s="302">
        <f>(BI144/$BS144)</f>
        <v>60.558771989404335</v>
      </c>
      <c r="BL144" s="326"/>
      <c r="BM144" s="302">
        <f>IF($BO144,BI144/$BO144*100,0)</f>
        <v>2.4762007704713809</v>
      </c>
      <c r="BN144" s="326"/>
      <c r="BO144" s="114">
        <f>(U144+AA144+AG144+AM144+AS144+BC144+BI144)</f>
        <v>180035240</v>
      </c>
      <c r="BP144" s="388"/>
      <c r="BQ144" s="326">
        <v>47</v>
      </c>
      <c r="BR144" s="388"/>
      <c r="BS144" s="330">
        <v>73615</v>
      </c>
    </row>
    <row r="145" spans="1:71" ht="8.85" customHeight="1" x14ac:dyDescent="0.25">
      <c r="A145" s="326">
        <v>48</v>
      </c>
      <c r="B145" s="346"/>
      <c r="C145" s="326" t="s">
        <v>176</v>
      </c>
      <c r="D145" s="388"/>
      <c r="E145" s="114">
        <v>4706321</v>
      </c>
      <c r="F145" s="343"/>
      <c r="G145" s="114">
        <v>162992</v>
      </c>
      <c r="H145" s="326"/>
      <c r="I145" s="114">
        <v>1737982</v>
      </c>
      <c r="J145" s="114"/>
      <c r="K145" s="114">
        <v>27999</v>
      </c>
      <c r="L145" s="326"/>
      <c r="M145" s="114">
        <v>252469</v>
      </c>
      <c r="N145" s="326"/>
      <c r="O145" s="114">
        <v>55022</v>
      </c>
      <c r="P145" s="326"/>
      <c r="Q145" s="114">
        <v>80814</v>
      </c>
      <c r="R145" s="326"/>
      <c r="S145" s="114">
        <v>47813</v>
      </c>
      <c r="T145" s="326"/>
      <c r="U145" s="114">
        <f>SUM(E145:S145)</f>
        <v>7071412</v>
      </c>
      <c r="V145" s="326"/>
      <c r="W145" s="302">
        <f>(U145/$BS145)</f>
        <v>988.17942984907768</v>
      </c>
      <c r="X145" s="326"/>
      <c r="Y145" s="302">
        <f>IF($BO145,U145/$BO145*100,0)</f>
        <v>59.156135156908128</v>
      </c>
      <c r="Z145" s="326"/>
      <c r="AA145" s="114">
        <v>626359</v>
      </c>
      <c r="AB145" s="326"/>
      <c r="AC145" s="302">
        <f>(AA145/$BS145)</f>
        <v>87.52920626048072</v>
      </c>
      <c r="AD145" s="326"/>
      <c r="AE145" s="302">
        <f>IF($BO145,AA145/$BO145*100,0)</f>
        <v>5.2398273019229853</v>
      </c>
      <c r="AF145" s="326"/>
      <c r="AG145" s="114">
        <v>75492</v>
      </c>
      <c r="AH145" s="326"/>
      <c r="AI145" s="302">
        <f>(AG145/$BS145)</f>
        <v>10.549468977082169</v>
      </c>
      <c r="AJ145" s="326"/>
      <c r="AK145" s="302">
        <f>IF($BO145,AG145/$BO145*100,0)</f>
        <v>0.63153086756439991</v>
      </c>
      <c r="AL145" s="326"/>
      <c r="AM145" s="114">
        <v>126345</v>
      </c>
      <c r="AN145" s="326"/>
      <c r="AO145" s="302">
        <f>(AM145/$BS145)</f>
        <v>17.655813303521519</v>
      </c>
      <c r="AP145" s="326"/>
      <c r="AQ145" s="302">
        <f>IF($BO145,AM145/$BO145*100,0)</f>
        <v>1.0569433511156694</v>
      </c>
      <c r="AR145" s="326"/>
      <c r="AS145" s="114">
        <v>3440843</v>
      </c>
      <c r="AT145" s="326"/>
      <c r="AU145" s="302">
        <f>(AS145/$BS145)</f>
        <v>480.83328675237561</v>
      </c>
      <c r="AV145" s="326"/>
      <c r="AW145" s="302">
        <f>IF($BO145,AS145/$BO145*100,0)</f>
        <v>28.784487958232564</v>
      </c>
      <c r="AX145" s="326"/>
      <c r="AY145" s="114">
        <v>164206</v>
      </c>
      <c r="AZ145" s="326"/>
      <c r="BA145" s="114">
        <v>66222</v>
      </c>
      <c r="BB145" s="326"/>
      <c r="BC145" s="114">
        <f>(AY145+BA145)</f>
        <v>230428</v>
      </c>
      <c r="BD145" s="326"/>
      <c r="BE145" s="302">
        <f>(BC145/$BS145)</f>
        <v>32.200670765790946</v>
      </c>
      <c r="BF145" s="326"/>
      <c r="BG145" s="302">
        <f>IF($BO145,BC145/$BO145*100,0)</f>
        <v>1.9276531917438875</v>
      </c>
      <c r="BH145" s="326"/>
      <c r="BI145" s="114">
        <v>382931</v>
      </c>
      <c r="BJ145" s="326"/>
      <c r="BK145" s="302">
        <f>(BI145/$BS145)</f>
        <v>53.511878144214649</v>
      </c>
      <c r="BL145" s="326"/>
      <c r="BM145" s="302">
        <f>IF($BO145,BI145/$BO145*100,0)</f>
        <v>3.2034221725123624</v>
      </c>
      <c r="BN145" s="326"/>
      <c r="BO145" s="114">
        <f>(U145+AA145+AG145+AM145+AS145+BC145+BI145)</f>
        <v>11953810</v>
      </c>
      <c r="BP145" s="388"/>
      <c r="BQ145" s="326">
        <v>48</v>
      </c>
      <c r="BR145" s="388"/>
      <c r="BS145" s="330">
        <v>7156</v>
      </c>
    </row>
    <row r="146" spans="1:71" ht="8.85" customHeight="1" x14ac:dyDescent="0.25">
      <c r="A146" s="326">
        <v>49</v>
      </c>
      <c r="B146" s="346"/>
      <c r="C146" s="326" t="s">
        <v>177</v>
      </c>
      <c r="D146" s="388"/>
      <c r="E146" s="114">
        <v>17815793</v>
      </c>
      <c r="F146" s="343"/>
      <c r="G146" s="114">
        <v>1754373</v>
      </c>
      <c r="H146" s="326"/>
      <c r="I146" s="114">
        <v>5921376</v>
      </c>
      <c r="J146" s="114"/>
      <c r="K146" s="114">
        <v>28278</v>
      </c>
      <c r="L146" s="326"/>
      <c r="M146" s="114">
        <v>174162</v>
      </c>
      <c r="N146" s="326"/>
      <c r="O146" s="114">
        <v>0</v>
      </c>
      <c r="P146" s="326"/>
      <c r="Q146" s="114">
        <v>260526</v>
      </c>
      <c r="R146" s="326"/>
      <c r="S146" s="114">
        <v>165050</v>
      </c>
      <c r="T146" s="326"/>
      <c r="U146" s="114">
        <f>SUM(E146:S146)</f>
        <v>26119558</v>
      </c>
      <c r="V146" s="326"/>
      <c r="W146" s="302">
        <f>(U146/$BS146)</f>
        <v>1056.4454780779809</v>
      </c>
      <c r="X146" s="326"/>
      <c r="Y146" s="302">
        <f>IF($BO146,U146/$BO146*100,0)</f>
        <v>55.855705932267185</v>
      </c>
      <c r="Z146" s="326"/>
      <c r="AA146" s="114">
        <v>7271043</v>
      </c>
      <c r="AB146" s="326"/>
      <c r="AC146" s="302">
        <f>(AA146/$BS146)</f>
        <v>294.08845656042712</v>
      </c>
      <c r="AD146" s="326"/>
      <c r="AE146" s="302">
        <f>IF($BO146,AA146/$BO146*100,0)</f>
        <v>15.548855751267682</v>
      </c>
      <c r="AF146" s="326"/>
      <c r="AG146" s="114">
        <v>8533108</v>
      </c>
      <c r="AH146" s="326"/>
      <c r="AI146" s="302">
        <f>(AG146/$BS146)</f>
        <v>345.13460605080087</v>
      </c>
      <c r="AJ146" s="326"/>
      <c r="AK146" s="302">
        <f>IF($BO146,AG146/$BO146*100,0)</f>
        <v>18.247734940088822</v>
      </c>
      <c r="AL146" s="326"/>
      <c r="AM146" s="114">
        <v>197883</v>
      </c>
      <c r="AN146" s="326"/>
      <c r="AO146" s="302">
        <f>(AM146/$BS146)</f>
        <v>8.0036806342015847</v>
      </c>
      <c r="AP146" s="326"/>
      <c r="AQ146" s="302">
        <f>IF($BO146,AM146/$BO146*100,0)</f>
        <v>0.42316545544127609</v>
      </c>
      <c r="AR146" s="326"/>
      <c r="AS146" s="114">
        <v>3747030</v>
      </c>
      <c r="AT146" s="326"/>
      <c r="AU146" s="302">
        <f>(AS146/$BS146)</f>
        <v>151.55436013590034</v>
      </c>
      <c r="AV146" s="326"/>
      <c r="AW146" s="302">
        <f>IF($BO146,AS146/$BO146*100,0)</f>
        <v>8.0128846667077251</v>
      </c>
      <c r="AX146" s="326"/>
      <c r="AY146" s="114">
        <v>134534</v>
      </c>
      <c r="AZ146" s="326"/>
      <c r="BA146" s="114">
        <v>72835</v>
      </c>
      <c r="BB146" s="326"/>
      <c r="BC146" s="114">
        <f>(AY146+BA146)</f>
        <v>207369</v>
      </c>
      <c r="BD146" s="326"/>
      <c r="BE146" s="302">
        <f>(BC146/$BS146)</f>
        <v>8.3873564148196085</v>
      </c>
      <c r="BF146" s="326"/>
      <c r="BG146" s="302">
        <f>IF($BO146,BC146/$BO146*100,0)</f>
        <v>0.4434509145778161</v>
      </c>
      <c r="BH146" s="326"/>
      <c r="BI146" s="114">
        <v>686569</v>
      </c>
      <c r="BJ146" s="326"/>
      <c r="BK146" s="302">
        <f>(BI146/$BS146)</f>
        <v>27.769333441190746</v>
      </c>
      <c r="BL146" s="326"/>
      <c r="BM146" s="302">
        <f>IF($BO146,BI146/$BO146*100,0)</f>
        <v>1.4682023396494972</v>
      </c>
      <c r="BN146" s="326"/>
      <c r="BO146" s="114">
        <f>(U146+AA146+AG146+AM146+AS146+BC146+BI146)</f>
        <v>46762560</v>
      </c>
      <c r="BP146" s="388"/>
      <c r="BQ146" s="326">
        <v>49</v>
      </c>
      <c r="BR146" s="388"/>
      <c r="BS146" s="330">
        <v>24724</v>
      </c>
    </row>
    <row r="147" spans="1:71" ht="8.85" customHeight="1" x14ac:dyDescent="0.25">
      <c r="A147" s="326">
        <v>50</v>
      </c>
      <c r="B147" s="346"/>
      <c r="C147" s="326" t="s">
        <v>178</v>
      </c>
      <c r="D147" s="388"/>
      <c r="E147" s="114">
        <v>12397915</v>
      </c>
      <c r="F147" s="343"/>
      <c r="G147" s="114">
        <v>442468</v>
      </c>
      <c r="H147" s="326"/>
      <c r="I147" s="114">
        <v>2899008</v>
      </c>
      <c r="J147" s="114"/>
      <c r="K147" s="114">
        <v>6182</v>
      </c>
      <c r="L147" s="326"/>
      <c r="M147" s="114">
        <v>1547493</v>
      </c>
      <c r="N147" s="326"/>
      <c r="O147" s="114">
        <v>0</v>
      </c>
      <c r="P147" s="326"/>
      <c r="Q147" s="114">
        <v>170634</v>
      </c>
      <c r="R147" s="326"/>
      <c r="S147" s="114">
        <v>155973</v>
      </c>
      <c r="T147" s="326"/>
      <c r="U147" s="114">
        <f>SUM(E147:S147)</f>
        <v>17619673</v>
      </c>
      <c r="V147" s="326"/>
      <c r="W147" s="302">
        <f>(U147/$BS147)</f>
        <v>1078.7775056633809</v>
      </c>
      <c r="X147" s="326"/>
      <c r="Y147" s="302">
        <f>IF($BO147,U147/$BO147*100,0)</f>
        <v>70.873648161637391</v>
      </c>
      <c r="Z147" s="326"/>
      <c r="AA147" s="114">
        <v>2651241</v>
      </c>
      <c r="AB147" s="326"/>
      <c r="AC147" s="302">
        <f>(AA147/$BS147)</f>
        <v>162.32419028959774</v>
      </c>
      <c r="AD147" s="326"/>
      <c r="AE147" s="302">
        <f>IF($BO147,AA147/$BO147*100,0)</f>
        <v>10.664393250981883</v>
      </c>
      <c r="AF147" s="326"/>
      <c r="AG147" s="390">
        <v>326669</v>
      </c>
      <c r="AH147" s="326"/>
      <c r="AI147" s="302">
        <f>(AG147/$BS147)</f>
        <v>20.000551031653707</v>
      </c>
      <c r="AJ147" s="326"/>
      <c r="AK147" s="302">
        <f>IF($BO147,AG147/$BO147*100,0)</f>
        <v>1.3139984931226547</v>
      </c>
      <c r="AL147" s="326"/>
      <c r="AM147" s="390">
        <v>88376</v>
      </c>
      <c r="AN147" s="326"/>
      <c r="AO147" s="302">
        <f>(AM147/$BS147)</f>
        <v>5.4108859364476825</v>
      </c>
      <c r="AP147" s="326"/>
      <c r="AQ147" s="302">
        <f>IF($BO147,AM147/$BO147*100,0)</f>
        <v>0.35548500417305506</v>
      </c>
      <c r="AR147" s="326"/>
      <c r="AS147" s="390">
        <v>3758208</v>
      </c>
      <c r="AT147" s="326"/>
      <c r="AU147" s="302">
        <f>(AS147/$BS147)</f>
        <v>230.09906324618871</v>
      </c>
      <c r="AV147" s="326"/>
      <c r="AW147" s="302">
        <f>IF($BO147,AS147/$BO147*100,0)</f>
        <v>15.117074619389983</v>
      </c>
      <c r="AX147" s="326"/>
      <c r="AY147" s="390">
        <v>59223</v>
      </c>
      <c r="AZ147" s="326"/>
      <c r="BA147" s="390">
        <v>56173</v>
      </c>
      <c r="BB147" s="326"/>
      <c r="BC147" s="114">
        <f>(AY147+BA147)</f>
        <v>115396</v>
      </c>
      <c r="BD147" s="326"/>
      <c r="BE147" s="302">
        <f>(BC147/$BS147)</f>
        <v>7.065205412355354</v>
      </c>
      <c r="BF147" s="326"/>
      <c r="BG147" s="302">
        <f>IF($BO147,BC147/$BO147*100,0)</f>
        <v>0.46417067463512568</v>
      </c>
      <c r="BH147" s="326"/>
      <c r="BI147" s="390">
        <v>301120</v>
      </c>
      <c r="BJ147" s="326"/>
      <c r="BK147" s="302">
        <f>(BI147/$BS147)</f>
        <v>18.436294618257516</v>
      </c>
      <c r="BL147" s="326"/>
      <c r="BM147" s="302">
        <f>IF($BO147,BI147/$BO147*100,0)</f>
        <v>1.2112297960599072</v>
      </c>
      <c r="BN147" s="326"/>
      <c r="BO147" s="114">
        <f>(U147+AA147+AG147+AM147+AS147+BC147+BI147)</f>
        <v>24860683</v>
      </c>
      <c r="BP147" s="388"/>
      <c r="BQ147" s="326">
        <v>50</v>
      </c>
      <c r="BR147" s="388"/>
      <c r="BS147" s="330">
        <v>16333</v>
      </c>
    </row>
    <row r="148" spans="1:71" ht="8.85" customHeight="1" x14ac:dyDescent="0.25">
      <c r="A148" s="346"/>
      <c r="B148" s="346"/>
      <c r="C148" s="326"/>
      <c r="D148" s="388"/>
      <c r="E148" s="395"/>
      <c r="F148" s="388"/>
      <c r="G148" s="395"/>
      <c r="H148" s="388"/>
      <c r="I148" s="395"/>
      <c r="J148" s="395"/>
      <c r="K148" s="395"/>
      <c r="L148" s="388"/>
      <c r="M148" s="395"/>
      <c r="N148" s="388"/>
      <c r="O148" s="388"/>
      <c r="P148" s="388"/>
      <c r="Q148" s="388"/>
      <c r="R148" s="388"/>
      <c r="S148" s="388"/>
      <c r="T148" s="388"/>
      <c r="U148" s="388"/>
      <c r="V148" s="388"/>
      <c r="W148" s="388"/>
      <c r="X148" s="388"/>
      <c r="Y148" s="388"/>
      <c r="Z148" s="388"/>
      <c r="AA148" s="388"/>
      <c r="AB148" s="388"/>
      <c r="AC148" s="388"/>
      <c r="AD148" s="388"/>
      <c r="AE148" s="388"/>
      <c r="AF148" s="388"/>
      <c r="AG148" s="388"/>
      <c r="AH148" s="388"/>
      <c r="AI148" s="388"/>
      <c r="AJ148" s="388"/>
      <c r="AK148" s="388"/>
      <c r="AL148" s="388"/>
      <c r="AM148" s="388"/>
      <c r="AN148" s="388"/>
      <c r="AO148" s="388"/>
      <c r="AP148" s="388"/>
      <c r="AQ148" s="388"/>
      <c r="AR148" s="388"/>
      <c r="AS148" s="388"/>
      <c r="AT148" s="388"/>
      <c r="AU148" s="388"/>
      <c r="AV148" s="388"/>
      <c r="AW148" s="388"/>
      <c r="AX148" s="388"/>
      <c r="AY148" s="388"/>
      <c r="AZ148" s="388"/>
      <c r="BA148" s="388"/>
      <c r="BB148" s="388"/>
      <c r="BC148" s="388"/>
      <c r="BD148" s="388"/>
      <c r="BE148" s="388"/>
      <c r="BF148" s="388"/>
      <c r="BG148" s="388"/>
      <c r="BH148" s="388"/>
      <c r="BI148" s="388"/>
      <c r="BJ148" s="388"/>
      <c r="BK148" s="388"/>
      <c r="BL148" s="388"/>
      <c r="BM148" s="388"/>
      <c r="BN148" s="388"/>
      <c r="BO148" s="388"/>
      <c r="BP148" s="388"/>
      <c r="BQ148" s="326"/>
      <c r="BR148" s="388"/>
      <c r="BS148" s="325"/>
    </row>
    <row r="149" spans="1:71" ht="0.6" customHeight="1" x14ac:dyDescent="0.25">
      <c r="A149" s="346"/>
      <c r="B149" s="346"/>
      <c r="C149" s="326"/>
      <c r="D149" s="388"/>
      <c r="E149" s="395"/>
      <c r="F149" s="388"/>
      <c r="G149" s="395"/>
      <c r="H149" s="388"/>
      <c r="I149" s="395"/>
      <c r="J149" s="395"/>
      <c r="K149" s="395"/>
      <c r="L149" s="388"/>
      <c r="M149" s="395"/>
      <c r="N149" s="388"/>
      <c r="O149" s="388"/>
      <c r="P149" s="388"/>
      <c r="Q149" s="388"/>
      <c r="R149" s="388"/>
      <c r="S149" s="388"/>
      <c r="T149" s="388"/>
      <c r="U149" s="388"/>
      <c r="V149" s="388"/>
      <c r="W149" s="388"/>
      <c r="X149" s="388"/>
      <c r="Y149" s="388"/>
      <c r="Z149" s="388"/>
      <c r="AA149" s="388"/>
      <c r="AB149" s="388"/>
      <c r="AC149" s="388"/>
      <c r="AD149" s="388"/>
      <c r="AE149" s="388"/>
      <c r="AF149" s="388"/>
      <c r="AG149" s="388"/>
      <c r="AH149" s="388"/>
      <c r="AI149" s="388"/>
      <c r="AJ149" s="388"/>
      <c r="AK149" s="388"/>
      <c r="AL149" s="388"/>
      <c r="AM149" s="388"/>
      <c r="AN149" s="388"/>
      <c r="AO149" s="388"/>
      <c r="AP149" s="388"/>
      <c r="AQ149" s="388"/>
      <c r="AR149" s="388"/>
      <c r="AS149" s="388"/>
      <c r="AT149" s="388"/>
      <c r="AU149" s="388"/>
      <c r="AV149" s="388"/>
      <c r="AW149" s="388"/>
      <c r="AX149" s="388"/>
      <c r="AY149" s="388"/>
      <c r="AZ149" s="388"/>
      <c r="BA149" s="388"/>
      <c r="BB149" s="388"/>
      <c r="BC149" s="388"/>
      <c r="BD149" s="388"/>
      <c r="BE149" s="388"/>
      <c r="BF149" s="388"/>
      <c r="BG149" s="388"/>
      <c r="BH149" s="388"/>
      <c r="BI149" s="388"/>
      <c r="BJ149" s="388"/>
      <c r="BK149" s="388"/>
      <c r="BL149" s="388"/>
      <c r="BM149" s="388"/>
      <c r="BN149" s="388"/>
      <c r="BO149" s="388"/>
      <c r="BP149" s="388"/>
      <c r="BQ149" s="326"/>
      <c r="BR149" s="388"/>
      <c r="BS149" s="325"/>
    </row>
    <row r="150" spans="1:71" ht="0.6" customHeight="1" x14ac:dyDescent="0.25">
      <c r="A150" s="346"/>
      <c r="B150" s="346"/>
      <c r="C150" s="326"/>
      <c r="D150" s="388"/>
      <c r="E150" s="388"/>
      <c r="F150" s="388"/>
      <c r="G150" s="388"/>
      <c r="H150" s="388"/>
      <c r="I150" s="388"/>
      <c r="J150" s="388"/>
      <c r="K150" s="388"/>
      <c r="L150" s="388"/>
      <c r="M150" s="388"/>
      <c r="N150" s="388"/>
      <c r="O150" s="388"/>
      <c r="P150" s="388"/>
      <c r="Q150" s="388"/>
      <c r="R150" s="388"/>
      <c r="S150" s="388"/>
      <c r="T150" s="388"/>
      <c r="U150" s="388"/>
      <c r="V150" s="388"/>
      <c r="W150" s="388"/>
      <c r="X150" s="388"/>
      <c r="Y150" s="388"/>
      <c r="Z150" s="388"/>
      <c r="AA150" s="388"/>
      <c r="AB150" s="388"/>
      <c r="AC150" s="388"/>
      <c r="AD150" s="388"/>
      <c r="AE150" s="388"/>
      <c r="AF150" s="388"/>
      <c r="AG150" s="388"/>
      <c r="AH150" s="388"/>
      <c r="AI150" s="388"/>
      <c r="AJ150" s="388"/>
      <c r="AK150" s="388"/>
      <c r="AL150" s="388"/>
      <c r="AM150" s="388"/>
      <c r="AN150" s="388"/>
      <c r="AO150" s="388"/>
      <c r="AP150" s="388"/>
      <c r="AQ150" s="388"/>
      <c r="AR150" s="388"/>
      <c r="AS150" s="388"/>
      <c r="AT150" s="388"/>
      <c r="AU150" s="388"/>
      <c r="AV150" s="388"/>
      <c r="AW150" s="388"/>
      <c r="AX150" s="388"/>
      <c r="AY150" s="388"/>
      <c r="AZ150" s="388"/>
      <c r="BA150" s="388"/>
      <c r="BB150" s="388"/>
      <c r="BC150" s="388"/>
      <c r="BD150" s="388"/>
      <c r="BE150" s="388"/>
      <c r="BF150" s="388"/>
      <c r="BG150" s="388"/>
      <c r="BH150" s="388"/>
      <c r="BI150" s="388"/>
      <c r="BJ150" s="388"/>
      <c r="BK150" s="388"/>
      <c r="BL150" s="388"/>
      <c r="BM150" s="388"/>
      <c r="BN150" s="388"/>
      <c r="BO150" s="388"/>
      <c r="BP150" s="388"/>
      <c r="BQ150" s="388"/>
      <c r="BR150" s="388"/>
      <c r="BS150" s="325"/>
    </row>
    <row r="151" spans="1:71" s="329" customFormat="1" ht="10.5" customHeight="1" x14ac:dyDescent="0.25">
      <c r="A151" s="355" t="s">
        <v>293</v>
      </c>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56" t="s">
        <v>292</v>
      </c>
      <c r="BR151" s="325"/>
      <c r="BS151" s="325"/>
    </row>
    <row r="152" spans="1:71" s="329" customFormat="1" ht="10.5" customHeight="1" x14ac:dyDescent="0.25">
      <c r="A152" s="325"/>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79"/>
      <c r="AC152" s="379"/>
      <c r="AD152" s="379"/>
      <c r="AE152" s="327" t="s">
        <v>45</v>
      </c>
      <c r="AF152" s="379"/>
      <c r="AG152" s="328" t="s">
        <v>46</v>
      </c>
      <c r="AH152" s="325"/>
      <c r="AI152" s="325"/>
      <c r="AJ152" s="325"/>
      <c r="AK152" s="325"/>
      <c r="AL152" s="325"/>
      <c r="AM152" s="325"/>
      <c r="AN152" s="325"/>
      <c r="AO152" s="325"/>
      <c r="AP152" s="325"/>
      <c r="AQ152" s="325"/>
      <c r="AR152" s="325"/>
      <c r="AS152" s="325"/>
      <c r="AT152" s="325"/>
      <c r="AU152" s="325"/>
      <c r="AV152" s="325"/>
      <c r="AW152" s="325"/>
      <c r="AX152" s="325"/>
      <c r="AY152" s="325"/>
      <c r="AZ152" s="325"/>
      <c r="BA152" s="325"/>
      <c r="BB152" s="325"/>
      <c r="BC152" s="325"/>
      <c r="BD152" s="325"/>
      <c r="BE152" s="325"/>
      <c r="BF152" s="325"/>
      <c r="BG152" s="325"/>
      <c r="BH152" s="325"/>
      <c r="BI152" s="325"/>
      <c r="BJ152" s="325"/>
      <c r="BK152" s="325"/>
      <c r="BL152" s="325"/>
      <c r="BM152" s="325"/>
      <c r="BN152" s="325"/>
      <c r="BO152" s="325"/>
      <c r="BP152" s="325"/>
      <c r="BQ152" s="327" t="s">
        <v>289</v>
      </c>
      <c r="BR152" s="325"/>
      <c r="BS152" s="325"/>
    </row>
    <row r="153" spans="1:71" s="329" customFormat="1" ht="10.5" customHeight="1" x14ac:dyDescent="0.25">
      <c r="A153" s="330"/>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79"/>
      <c r="AC153" s="379"/>
      <c r="AD153" s="379"/>
      <c r="AE153" s="327" t="s">
        <v>288</v>
      </c>
      <c r="AF153" s="379"/>
      <c r="AG153" s="328" t="s">
        <v>287</v>
      </c>
      <c r="AH153" s="325"/>
      <c r="AI153" s="325"/>
      <c r="AJ153" s="325"/>
      <c r="AK153" s="325"/>
      <c r="AL153" s="325"/>
      <c r="AM153" s="325"/>
      <c r="AN153" s="325"/>
      <c r="AO153" s="325"/>
      <c r="AP153" s="325"/>
      <c r="AQ153" s="325"/>
      <c r="AR153" s="325"/>
      <c r="AS153" s="325"/>
      <c r="AT153" s="325"/>
      <c r="AU153" s="325"/>
      <c r="AV153" s="325"/>
      <c r="AW153" s="325"/>
      <c r="AX153" s="325"/>
      <c r="AY153" s="325"/>
      <c r="AZ153" s="325"/>
      <c r="BA153" s="325"/>
      <c r="BB153" s="325"/>
      <c r="BC153" s="325"/>
      <c r="BD153" s="325"/>
      <c r="BE153" s="325"/>
      <c r="BF153" s="325"/>
      <c r="BG153" s="325"/>
      <c r="BH153" s="325"/>
      <c r="BI153" s="325"/>
      <c r="BJ153" s="325"/>
      <c r="BK153" s="325"/>
      <c r="BL153" s="325"/>
      <c r="BM153" s="325"/>
      <c r="BN153" s="325"/>
      <c r="BO153" s="325"/>
      <c r="BP153" s="325"/>
      <c r="BQ153" s="327" t="s">
        <v>179</v>
      </c>
      <c r="BR153" s="325"/>
      <c r="BS153" s="325"/>
    </row>
    <row r="154" spans="1:71" s="329" customFormat="1" ht="10.5" customHeight="1" x14ac:dyDescent="0.25">
      <c r="A154" s="331"/>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79"/>
      <c r="AC154" s="379"/>
      <c r="AD154" s="379"/>
      <c r="AE154" s="327" t="s">
        <v>51</v>
      </c>
      <c r="AF154" s="379"/>
      <c r="AG154" s="332" t="s">
        <v>52</v>
      </c>
      <c r="AH154" s="325"/>
      <c r="AI154" s="325"/>
      <c r="AJ154" s="325"/>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25"/>
      <c r="BK154" s="325"/>
      <c r="BL154" s="325"/>
      <c r="BM154" s="325"/>
      <c r="BN154" s="325"/>
      <c r="BO154" s="325"/>
      <c r="BP154" s="325"/>
      <c r="BQ154" s="325"/>
      <c r="BR154" s="325"/>
      <c r="BS154" s="325"/>
    </row>
    <row r="155" spans="1:71" s="333" customFormat="1" ht="9.6"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5"/>
    </row>
    <row r="156" spans="1:71" s="333" customFormat="1" ht="9.6"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76" t="s">
        <v>286</v>
      </c>
      <c r="AH156" s="376"/>
      <c r="AI156" s="376"/>
      <c r="AJ156" s="376"/>
      <c r="AK156" s="376"/>
      <c r="AL156" s="326"/>
      <c r="AM156" s="326"/>
      <c r="AN156" s="326"/>
      <c r="AO156" s="326"/>
      <c r="AP156" s="326"/>
      <c r="AQ156" s="326"/>
      <c r="AR156" s="326"/>
      <c r="AS156" s="326"/>
      <c r="AT156" s="326"/>
      <c r="AU156" s="326"/>
      <c r="AV156" s="326"/>
      <c r="AW156" s="326"/>
      <c r="AX156" s="326"/>
      <c r="AY156" s="326"/>
      <c r="AZ156" s="326"/>
      <c r="BA156" s="326"/>
      <c r="BB156" s="326"/>
      <c r="BC156" s="326"/>
      <c r="BD156" s="326"/>
      <c r="BE156" s="326"/>
      <c r="BF156" s="326"/>
      <c r="BG156" s="326"/>
      <c r="BH156" s="326"/>
      <c r="BI156" s="326"/>
      <c r="BJ156" s="326"/>
      <c r="BK156" s="326"/>
      <c r="BL156" s="326"/>
      <c r="BM156" s="326"/>
      <c r="BN156" s="326"/>
      <c r="BO156" s="326"/>
      <c r="BP156" s="326"/>
      <c r="BQ156" s="326"/>
      <c r="BR156" s="326"/>
      <c r="BS156" s="325"/>
    </row>
    <row r="157" spans="1:71" s="333" customFormat="1" ht="9.6" customHeight="1" x14ac:dyDescent="0.25">
      <c r="A157" s="326"/>
      <c r="B157" s="326"/>
      <c r="C157" s="326"/>
      <c r="D157" s="326"/>
      <c r="E157" s="406" t="s">
        <v>285</v>
      </c>
      <c r="F157" s="406"/>
      <c r="G157" s="406"/>
      <c r="H157" s="406"/>
      <c r="I157" s="406"/>
      <c r="J157" s="406"/>
      <c r="K157" s="406"/>
      <c r="L157" s="406"/>
      <c r="M157" s="406"/>
      <c r="N157" s="406"/>
      <c r="O157" s="406"/>
      <c r="P157" s="406"/>
      <c r="Q157" s="406"/>
      <c r="R157" s="406"/>
      <c r="S157" s="406"/>
      <c r="T157" s="406"/>
      <c r="U157" s="406"/>
      <c r="V157" s="406"/>
      <c r="W157" s="406"/>
      <c r="X157" s="406"/>
      <c r="Y157" s="406"/>
      <c r="Z157" s="376"/>
      <c r="AA157" s="380" t="s">
        <v>284</v>
      </c>
      <c r="AB157" s="381"/>
      <c r="AC157" s="381"/>
      <c r="AD157" s="381"/>
      <c r="AE157" s="381"/>
      <c r="AF157" s="326"/>
      <c r="AG157" s="338" t="s">
        <v>283</v>
      </c>
      <c r="AH157" s="338"/>
      <c r="AI157" s="338"/>
      <c r="AJ157" s="338"/>
      <c r="AK157" s="338"/>
      <c r="AL157" s="326"/>
      <c r="AM157" s="338" t="s">
        <v>282</v>
      </c>
      <c r="AN157" s="338"/>
      <c r="AO157" s="338"/>
      <c r="AP157" s="338"/>
      <c r="AQ157" s="338"/>
      <c r="AR157" s="326"/>
      <c r="AS157" s="338" t="s">
        <v>281</v>
      </c>
      <c r="AT157" s="338"/>
      <c r="AU157" s="338"/>
      <c r="AV157" s="338"/>
      <c r="AW157" s="338"/>
      <c r="AX157" s="326"/>
      <c r="AY157" s="338" t="s">
        <v>280</v>
      </c>
      <c r="AZ157" s="338"/>
      <c r="BA157" s="338"/>
      <c r="BB157" s="338"/>
      <c r="BC157" s="338"/>
      <c r="BD157" s="338"/>
      <c r="BE157" s="338"/>
      <c r="BF157" s="338"/>
      <c r="BG157" s="338"/>
      <c r="BH157" s="326"/>
      <c r="BI157" s="338" t="s">
        <v>279</v>
      </c>
      <c r="BJ157" s="338"/>
      <c r="BK157" s="338"/>
      <c r="BL157" s="338"/>
      <c r="BM157" s="338"/>
      <c r="BN157" s="326"/>
      <c r="BO157" s="326"/>
      <c r="BP157" s="326"/>
      <c r="BQ157" s="326"/>
      <c r="BR157" s="326"/>
      <c r="BS157" s="325"/>
    </row>
    <row r="158" spans="1:71" s="333" customFormat="1" ht="9.6" customHeight="1" x14ac:dyDescent="0.25">
      <c r="A158" s="326"/>
      <c r="B158" s="326"/>
      <c r="C158" s="326"/>
      <c r="D158" s="326"/>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c r="AA158" s="345"/>
      <c r="AB158" s="345"/>
      <c r="AC158" s="345"/>
      <c r="AD158" s="345"/>
      <c r="AE158" s="345"/>
      <c r="AF158" s="345"/>
      <c r="AG158" s="345"/>
      <c r="AH158" s="345"/>
      <c r="AI158" s="345"/>
      <c r="AJ158" s="345"/>
      <c r="AK158" s="345"/>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45"/>
      <c r="BM158" s="345"/>
      <c r="BN158" s="345"/>
      <c r="BO158" s="345"/>
      <c r="BP158" s="345"/>
      <c r="BQ158" s="345"/>
      <c r="BR158" s="326"/>
      <c r="BS158" s="325"/>
    </row>
    <row r="159" spans="1:71" s="333" customFormat="1" ht="9.6" customHeight="1" x14ac:dyDescent="0.25">
      <c r="A159" s="326"/>
      <c r="B159" s="326"/>
      <c r="C159" s="326"/>
      <c r="D159" s="326"/>
      <c r="E159" s="345"/>
      <c r="F159" s="345"/>
      <c r="G159" s="345"/>
      <c r="H159" s="345"/>
      <c r="I159" s="345"/>
      <c r="J159" s="345"/>
      <c r="K159" s="345"/>
      <c r="L159" s="345"/>
      <c r="M159" s="345"/>
      <c r="N159" s="345"/>
      <c r="O159" s="345"/>
      <c r="P159" s="345"/>
      <c r="Q159" s="345"/>
      <c r="R159" s="345"/>
      <c r="S159" s="345"/>
      <c r="T159" s="345"/>
      <c r="U159" s="382" t="s">
        <v>68</v>
      </c>
      <c r="V159" s="382"/>
      <c r="W159" s="382"/>
      <c r="X159" s="382"/>
      <c r="Y159" s="382"/>
      <c r="Z159" s="345"/>
      <c r="AA159" s="345"/>
      <c r="AB159" s="345"/>
      <c r="AC159" s="345"/>
      <c r="AD159" s="345"/>
      <c r="AE159" s="345"/>
      <c r="AF159" s="345"/>
      <c r="AG159" s="345"/>
      <c r="AH159" s="345"/>
      <c r="AI159" s="345"/>
      <c r="AJ159" s="345"/>
      <c r="AK159" s="345"/>
      <c r="AL159" s="345"/>
      <c r="AM159" s="345"/>
      <c r="AN159" s="345"/>
      <c r="AO159" s="345"/>
      <c r="AP159" s="345"/>
      <c r="AQ159" s="345"/>
      <c r="AR159" s="345"/>
      <c r="AS159" s="345"/>
      <c r="AT159" s="345"/>
      <c r="AU159" s="345"/>
      <c r="AV159" s="345"/>
      <c r="AW159" s="345"/>
      <c r="AX159" s="345"/>
      <c r="AY159" s="345"/>
      <c r="AZ159" s="345"/>
      <c r="BA159" s="345"/>
      <c r="BB159" s="345"/>
      <c r="BC159" s="382" t="s">
        <v>68</v>
      </c>
      <c r="BD159" s="382"/>
      <c r="BE159" s="382"/>
      <c r="BF159" s="382"/>
      <c r="BG159" s="382"/>
      <c r="BH159" s="345"/>
      <c r="BI159" s="345"/>
      <c r="BJ159" s="345"/>
      <c r="BK159" s="345"/>
      <c r="BL159" s="345"/>
      <c r="BM159" s="345"/>
      <c r="BN159" s="345"/>
      <c r="BO159" s="345"/>
      <c r="BP159" s="345"/>
      <c r="BQ159" s="345"/>
      <c r="BR159" s="326"/>
      <c r="BS159" s="325"/>
    </row>
    <row r="160" spans="1:71" s="333" customFormat="1" ht="9.6" customHeight="1" x14ac:dyDescent="0.25">
      <c r="A160" s="326"/>
      <c r="B160" s="326"/>
      <c r="C160" s="326"/>
      <c r="D160" s="326"/>
      <c r="E160" s="345"/>
      <c r="F160" s="345"/>
      <c r="G160" s="360" t="s">
        <v>278</v>
      </c>
      <c r="H160" s="345"/>
      <c r="I160" s="405" t="s">
        <v>277</v>
      </c>
      <c r="J160" s="405"/>
      <c r="K160" s="405"/>
      <c r="L160" s="345"/>
      <c r="M160" s="360" t="s">
        <v>276</v>
      </c>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345"/>
      <c r="AL160" s="345"/>
      <c r="AM160" s="345"/>
      <c r="AN160" s="345"/>
      <c r="AO160" s="345"/>
      <c r="AP160" s="345"/>
      <c r="AQ160" s="345"/>
      <c r="AR160" s="345"/>
      <c r="AS160" s="345"/>
      <c r="AT160" s="345"/>
      <c r="AU160" s="345"/>
      <c r="AV160" s="345"/>
      <c r="AW160" s="345"/>
      <c r="AX160" s="345"/>
      <c r="AY160" s="345"/>
      <c r="AZ160" s="345"/>
      <c r="BA160" s="360" t="s">
        <v>275</v>
      </c>
      <c r="BB160" s="345"/>
      <c r="BC160" s="345"/>
      <c r="BD160" s="345"/>
      <c r="BE160" s="345"/>
      <c r="BF160" s="345"/>
      <c r="BG160" s="345"/>
      <c r="BH160" s="345"/>
      <c r="BI160" s="345"/>
      <c r="BJ160" s="345"/>
      <c r="BK160" s="345"/>
      <c r="BL160" s="345"/>
      <c r="BM160" s="345"/>
      <c r="BN160" s="345"/>
      <c r="BO160" s="345"/>
      <c r="BP160" s="345"/>
      <c r="BQ160" s="345"/>
      <c r="BR160" s="326"/>
      <c r="BS160" s="325"/>
    </row>
    <row r="161" spans="1:71" s="333" customFormat="1" ht="9.6" customHeight="1" x14ac:dyDescent="0.25">
      <c r="A161" s="326"/>
      <c r="B161" s="326"/>
      <c r="C161" s="326"/>
      <c r="D161" s="326"/>
      <c r="E161" s="360" t="s">
        <v>274</v>
      </c>
      <c r="F161" s="345"/>
      <c r="G161" s="360" t="s">
        <v>273</v>
      </c>
      <c r="H161" s="345"/>
      <c r="I161" s="360"/>
      <c r="J161" s="360"/>
      <c r="K161" s="360"/>
      <c r="L161" s="345"/>
      <c r="M161" s="360" t="s">
        <v>272</v>
      </c>
      <c r="N161" s="345"/>
      <c r="O161" s="383" t="s">
        <v>271</v>
      </c>
      <c r="P161" s="345"/>
      <c r="Q161" s="345"/>
      <c r="R161" s="345"/>
      <c r="S161" s="345"/>
      <c r="T161" s="345"/>
      <c r="U161" s="345"/>
      <c r="V161" s="345"/>
      <c r="W161" s="360" t="s">
        <v>66</v>
      </c>
      <c r="X161" s="345"/>
      <c r="Y161" s="360" t="s">
        <v>269</v>
      </c>
      <c r="Z161" s="345"/>
      <c r="AA161" s="345"/>
      <c r="AB161" s="345"/>
      <c r="AC161" s="360" t="s">
        <v>66</v>
      </c>
      <c r="AD161" s="345"/>
      <c r="AE161" s="360" t="s">
        <v>269</v>
      </c>
      <c r="AF161" s="345"/>
      <c r="AG161" s="345"/>
      <c r="AH161" s="345"/>
      <c r="AI161" s="360" t="s">
        <v>66</v>
      </c>
      <c r="AJ161" s="345"/>
      <c r="AK161" s="360" t="s">
        <v>269</v>
      </c>
      <c r="AL161" s="345"/>
      <c r="AM161" s="345"/>
      <c r="AN161" s="345"/>
      <c r="AO161" s="360" t="s">
        <v>66</v>
      </c>
      <c r="AP161" s="345"/>
      <c r="AQ161" s="360" t="s">
        <v>269</v>
      </c>
      <c r="AR161" s="345"/>
      <c r="AS161" s="345"/>
      <c r="AT161" s="345"/>
      <c r="AU161" s="360" t="s">
        <v>66</v>
      </c>
      <c r="AV161" s="345"/>
      <c r="AW161" s="360" t="s">
        <v>269</v>
      </c>
      <c r="AX161" s="345"/>
      <c r="AY161" s="345"/>
      <c r="AZ161" s="345"/>
      <c r="BA161" s="360" t="s">
        <v>270</v>
      </c>
      <c r="BB161" s="345"/>
      <c r="BC161" s="345"/>
      <c r="BD161" s="345"/>
      <c r="BE161" s="360" t="s">
        <v>66</v>
      </c>
      <c r="BF161" s="345"/>
      <c r="BG161" s="360" t="s">
        <v>269</v>
      </c>
      <c r="BH161" s="345"/>
      <c r="BI161" s="345"/>
      <c r="BJ161" s="345"/>
      <c r="BK161" s="360" t="s">
        <v>66</v>
      </c>
      <c r="BL161" s="345"/>
      <c r="BM161" s="360" t="s">
        <v>269</v>
      </c>
      <c r="BN161" s="345"/>
      <c r="BO161" s="360" t="s">
        <v>268</v>
      </c>
      <c r="BP161" s="345"/>
      <c r="BQ161" s="345"/>
      <c r="BR161" s="326"/>
      <c r="BS161" s="325"/>
    </row>
    <row r="162" spans="1:71" s="333" customFormat="1" ht="9.6" customHeight="1" x14ac:dyDescent="0.25">
      <c r="A162" s="340" t="s">
        <v>74</v>
      </c>
      <c r="B162" s="326"/>
      <c r="C162" s="340" t="s">
        <v>76</v>
      </c>
      <c r="D162" s="326"/>
      <c r="E162" s="384" t="s">
        <v>261</v>
      </c>
      <c r="F162" s="345"/>
      <c r="G162" s="384" t="s">
        <v>267</v>
      </c>
      <c r="H162" s="345"/>
      <c r="I162" s="384" t="s">
        <v>64</v>
      </c>
      <c r="J162" s="385"/>
      <c r="K162" s="384" t="s">
        <v>266</v>
      </c>
      <c r="L162" s="345"/>
      <c r="M162" s="384" t="s">
        <v>265</v>
      </c>
      <c r="N162" s="345"/>
      <c r="O162" s="384" t="s">
        <v>264</v>
      </c>
      <c r="P162" s="345"/>
      <c r="Q162" s="384" t="s">
        <v>263</v>
      </c>
      <c r="R162" s="345"/>
      <c r="S162" s="384" t="s">
        <v>262</v>
      </c>
      <c r="T162" s="345"/>
      <c r="U162" s="384" t="s">
        <v>77</v>
      </c>
      <c r="V162" s="345"/>
      <c r="W162" s="384" t="s">
        <v>78</v>
      </c>
      <c r="X162" s="345"/>
      <c r="Y162" s="384" t="s">
        <v>53</v>
      </c>
      <c r="Z162" s="345"/>
      <c r="AA162" s="384" t="s">
        <v>77</v>
      </c>
      <c r="AB162" s="345"/>
      <c r="AC162" s="384" t="s">
        <v>78</v>
      </c>
      <c r="AD162" s="345"/>
      <c r="AE162" s="384" t="s">
        <v>53</v>
      </c>
      <c r="AF162" s="345"/>
      <c r="AG162" s="384" t="s">
        <v>77</v>
      </c>
      <c r="AH162" s="345"/>
      <c r="AI162" s="384" t="s">
        <v>78</v>
      </c>
      <c r="AJ162" s="345"/>
      <c r="AK162" s="384" t="s">
        <v>53</v>
      </c>
      <c r="AL162" s="345"/>
      <c r="AM162" s="384" t="s">
        <v>77</v>
      </c>
      <c r="AN162" s="345"/>
      <c r="AO162" s="384" t="s">
        <v>78</v>
      </c>
      <c r="AP162" s="345"/>
      <c r="AQ162" s="384" t="s">
        <v>53</v>
      </c>
      <c r="AR162" s="345"/>
      <c r="AS162" s="384" t="s">
        <v>77</v>
      </c>
      <c r="AT162" s="345"/>
      <c r="AU162" s="384" t="s">
        <v>78</v>
      </c>
      <c r="AV162" s="345"/>
      <c r="AW162" s="384" t="s">
        <v>53</v>
      </c>
      <c r="AX162" s="345"/>
      <c r="AY162" s="384" t="s">
        <v>262</v>
      </c>
      <c r="AZ162" s="345"/>
      <c r="BA162" s="384" t="s">
        <v>261</v>
      </c>
      <c r="BB162" s="345"/>
      <c r="BC162" s="384" t="s">
        <v>77</v>
      </c>
      <c r="BD162" s="345"/>
      <c r="BE162" s="384" t="s">
        <v>78</v>
      </c>
      <c r="BF162" s="345"/>
      <c r="BG162" s="384" t="s">
        <v>53</v>
      </c>
      <c r="BH162" s="345"/>
      <c r="BI162" s="384" t="s">
        <v>77</v>
      </c>
      <c r="BJ162" s="345"/>
      <c r="BK162" s="384" t="s">
        <v>78</v>
      </c>
      <c r="BL162" s="345"/>
      <c r="BM162" s="384" t="s">
        <v>53</v>
      </c>
      <c r="BN162" s="345"/>
      <c r="BO162" s="384" t="s">
        <v>53</v>
      </c>
      <c r="BP162" s="345"/>
      <c r="BQ162" s="384" t="s">
        <v>74</v>
      </c>
      <c r="BR162" s="326"/>
      <c r="BS162" s="325"/>
    </row>
    <row r="163" spans="1:71" s="333" customFormat="1" ht="8.8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326"/>
      <c r="BS163" s="325"/>
    </row>
    <row r="164" spans="1:71" s="333" customFormat="1" ht="8.85" customHeight="1" x14ac:dyDescent="0.25">
      <c r="A164" s="326"/>
      <c r="B164" s="326" t="s">
        <v>130</v>
      </c>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326"/>
      <c r="BS164" s="325"/>
    </row>
    <row r="165" spans="1:71" ht="8.85" customHeight="1" x14ac:dyDescent="0.25">
      <c r="A165" s="326">
        <v>51</v>
      </c>
      <c r="B165" s="346"/>
      <c r="C165" s="326" t="s">
        <v>180</v>
      </c>
      <c r="D165" s="386"/>
      <c r="E165" s="296">
        <v>13550524</v>
      </c>
      <c r="F165" s="334"/>
      <c r="G165" s="296">
        <v>322149</v>
      </c>
      <c r="H165" s="334"/>
      <c r="I165" s="296">
        <v>1373844</v>
      </c>
      <c r="J165" s="296"/>
      <c r="K165" s="296">
        <v>30645</v>
      </c>
      <c r="L165" s="334"/>
      <c r="M165" s="296">
        <v>3903</v>
      </c>
      <c r="N165" s="334"/>
      <c r="O165" s="296">
        <v>116289</v>
      </c>
      <c r="P165" s="334"/>
      <c r="Q165" s="296">
        <v>217038</v>
      </c>
      <c r="R165" s="334"/>
      <c r="S165" s="296">
        <v>55210</v>
      </c>
      <c r="T165" s="334"/>
      <c r="U165" s="296">
        <f>SUM(E165:S165)</f>
        <v>15669602</v>
      </c>
      <c r="V165" s="334"/>
      <c r="W165" s="97">
        <f>(U165/$BS165)</f>
        <v>1394.5889996440014</v>
      </c>
      <c r="X165" s="326"/>
      <c r="Y165" s="297">
        <f>IF($BO165,U165/$BO165*100,0)</f>
        <v>78.806894666956211</v>
      </c>
      <c r="Z165" s="334"/>
      <c r="AA165" s="296">
        <v>2052020</v>
      </c>
      <c r="AB165" s="334"/>
      <c r="AC165" s="97">
        <f>(AA165/$BS165)</f>
        <v>182.62904948380208</v>
      </c>
      <c r="AD165" s="326"/>
      <c r="AE165" s="297">
        <f>IF($BO165,AA165/$BO165*100,0)</f>
        <v>10.320193454466011</v>
      </c>
      <c r="AF165" s="343"/>
      <c r="AG165" s="296">
        <v>137953</v>
      </c>
      <c r="AH165" s="334"/>
      <c r="AI165" s="97">
        <f>(AG165/$BS165)</f>
        <v>12.277767888928445</v>
      </c>
      <c r="AJ165" s="326"/>
      <c r="AK165" s="297">
        <f>IF($BO165,AG165/$BO165*100,0)</f>
        <v>0.69380495688343657</v>
      </c>
      <c r="AL165" s="334"/>
      <c r="AM165" s="296">
        <v>24333</v>
      </c>
      <c r="AN165" s="334"/>
      <c r="AO165" s="97">
        <f>(AM165/$BS165)</f>
        <v>2.1656283374866501</v>
      </c>
      <c r="AP165" s="326"/>
      <c r="AQ165" s="297">
        <f>IF($BO165,AM165/$BO165*100,0)</f>
        <v>0.12237759248327083</v>
      </c>
      <c r="AR165" s="334"/>
      <c r="AS165" s="296">
        <v>1708338</v>
      </c>
      <c r="AT165" s="334"/>
      <c r="AU165" s="97">
        <f>(AS165/$BS165)</f>
        <v>152.04147383410466</v>
      </c>
      <c r="AV165" s="326"/>
      <c r="AW165" s="297">
        <f>IF($BO165,AS165/$BO165*100,0)</f>
        <v>8.5917187189284476</v>
      </c>
      <c r="AX165" s="334"/>
      <c r="AY165" s="296">
        <v>45085</v>
      </c>
      <c r="AZ165" s="334"/>
      <c r="BA165" s="296">
        <v>73142</v>
      </c>
      <c r="BB165" s="334"/>
      <c r="BC165" s="296">
        <f>(AY165+BA165)</f>
        <v>118227</v>
      </c>
      <c r="BD165" s="334"/>
      <c r="BE165" s="97">
        <f>(BC165/$BS165)</f>
        <v>10.522160911356355</v>
      </c>
      <c r="BF165" s="326"/>
      <c r="BG165" s="297">
        <f>IF($BO165,BC165/$BO165*100,0)</f>
        <v>0.59459728050465055</v>
      </c>
      <c r="BH165" s="334"/>
      <c r="BI165" s="296">
        <v>173069</v>
      </c>
      <c r="BJ165" s="334"/>
      <c r="BK165" s="97">
        <f>(BI165/$BS165)</f>
        <v>15.40307938768245</v>
      </c>
      <c r="BL165" s="326"/>
      <c r="BM165" s="297">
        <f>IF($BO165,BI165/$BO165*100,0)</f>
        <v>0.87041332977796404</v>
      </c>
      <c r="BN165" s="334"/>
      <c r="BO165" s="296">
        <f>(U165+AA165+AG165+AM165+AS165+BC165+BI165)</f>
        <v>19883542</v>
      </c>
      <c r="BP165" s="388"/>
      <c r="BQ165" s="326">
        <v>51</v>
      </c>
      <c r="BR165" s="388"/>
      <c r="BS165" s="330">
        <v>11236</v>
      </c>
    </row>
    <row r="166" spans="1:71" ht="8.85" customHeight="1" x14ac:dyDescent="0.25">
      <c r="A166" s="326">
        <v>52</v>
      </c>
      <c r="B166" s="346"/>
      <c r="C166" s="326" t="s">
        <v>181</v>
      </c>
      <c r="D166" s="388"/>
      <c r="E166" s="114">
        <v>5879674</v>
      </c>
      <c r="F166" s="343"/>
      <c r="G166" s="114">
        <v>556261</v>
      </c>
      <c r="H166" s="326"/>
      <c r="I166" s="114">
        <v>2131231</v>
      </c>
      <c r="J166" s="114"/>
      <c r="K166" s="114">
        <v>90960</v>
      </c>
      <c r="L166" s="326"/>
      <c r="M166" s="114">
        <v>682745</v>
      </c>
      <c r="N166" s="326"/>
      <c r="O166" s="114">
        <v>69131</v>
      </c>
      <c r="P166" s="326"/>
      <c r="Q166" s="114">
        <v>169936</v>
      </c>
      <c r="R166" s="326"/>
      <c r="S166" s="114">
        <v>213832</v>
      </c>
      <c r="T166" s="326"/>
      <c r="U166" s="114">
        <f>SUM(E166:S166)</f>
        <v>9793770</v>
      </c>
      <c r="V166" s="326"/>
      <c r="W166" s="297">
        <f>(U166/$BS166)</f>
        <v>397.26483592260576</v>
      </c>
      <c r="X166" s="326"/>
      <c r="Y166" s="297">
        <f>IF($BO166,U166/$BO166*100,0)</f>
        <v>64.018271717077823</v>
      </c>
      <c r="Z166" s="326"/>
      <c r="AA166" s="114">
        <v>2348716</v>
      </c>
      <c r="AB166" s="326"/>
      <c r="AC166" s="297">
        <f>(AA166/$BS166)</f>
        <v>95.271001500831545</v>
      </c>
      <c r="AD166" s="326"/>
      <c r="AE166" s="297">
        <f>IF($BO166,AA166/$BO166*100,0)</f>
        <v>15.352692484533348</v>
      </c>
      <c r="AF166" s="326"/>
      <c r="AG166" s="114">
        <v>60884</v>
      </c>
      <c r="AH166" s="326"/>
      <c r="AI166" s="297">
        <f>(AG166/$BS166)</f>
        <v>2.4696385835395285</v>
      </c>
      <c r="AJ166" s="326"/>
      <c r="AK166" s="297">
        <f>IF($BO166,AG166/$BO166*100,0)</f>
        <v>0.39797631098367292</v>
      </c>
      <c r="AL166" s="326"/>
      <c r="AM166" s="114">
        <v>1065</v>
      </c>
      <c r="AN166" s="326"/>
      <c r="AO166" s="297">
        <f>(AM166/$BS166)</f>
        <v>4.3199610595059425E-2</v>
      </c>
      <c r="AP166" s="326"/>
      <c r="AQ166" s="297">
        <f>IF($BO166,AM166/$BO166*100,0)</f>
        <v>6.9615132251102368E-3</v>
      </c>
      <c r="AR166" s="326"/>
      <c r="AS166" s="114">
        <v>2263968</v>
      </c>
      <c r="AT166" s="326"/>
      <c r="AU166" s="297">
        <f>(AS166/$BS166)</f>
        <v>91.833367135845535</v>
      </c>
      <c r="AV166" s="326"/>
      <c r="AW166" s="297">
        <f>IF($BO166,AS166/$BO166*100,0)</f>
        <v>14.798725984250115</v>
      </c>
      <c r="AX166" s="326"/>
      <c r="AY166" s="114">
        <v>57999</v>
      </c>
      <c r="AZ166" s="326"/>
      <c r="BA166" s="114">
        <v>61916</v>
      </c>
      <c r="BB166" s="326"/>
      <c r="BC166" s="114">
        <f>(AY166+BA166)</f>
        <v>119915</v>
      </c>
      <c r="BD166" s="326"/>
      <c r="BE166" s="297">
        <f>(BC166/$BS166)</f>
        <v>4.8641139009451182</v>
      </c>
      <c r="BF166" s="326"/>
      <c r="BG166" s="297">
        <f>IF($BO166,BC166/$BO166*100,0)</f>
        <v>0.78384024261886753</v>
      </c>
      <c r="BH166" s="326"/>
      <c r="BI166" s="390">
        <v>710080</v>
      </c>
      <c r="BJ166" s="326"/>
      <c r="BK166" s="297">
        <f>(BI166/$BS166)</f>
        <v>28.802985437877744</v>
      </c>
      <c r="BL166" s="326"/>
      <c r="BM166" s="297">
        <f>IF($BO166,BI166/$BO166*100,0)</f>
        <v>4.641531747311058</v>
      </c>
      <c r="BN166" s="326"/>
      <c r="BO166" s="114">
        <f>(U166+AA166+AG166+AM166+AS166+BC166+BI166)</f>
        <v>15298398</v>
      </c>
      <c r="BP166" s="388"/>
      <c r="BQ166" s="326">
        <v>52</v>
      </c>
      <c r="BR166" s="388"/>
      <c r="BS166" s="330">
        <v>24653</v>
      </c>
    </row>
    <row r="167" spans="1:71" ht="8.85" customHeight="1" x14ac:dyDescent="0.25">
      <c r="A167" s="326">
        <v>53</v>
      </c>
      <c r="B167" s="346"/>
      <c r="C167" s="326" t="s">
        <v>182</v>
      </c>
      <c r="D167" s="388"/>
      <c r="E167" s="114">
        <v>817644187</v>
      </c>
      <c r="F167" s="343"/>
      <c r="G167" s="114">
        <v>23948534</v>
      </c>
      <c r="H167" s="326"/>
      <c r="I167" s="114">
        <v>289142076</v>
      </c>
      <c r="J167" s="114"/>
      <c r="K167" s="114">
        <v>13579</v>
      </c>
      <c r="L167" s="326"/>
      <c r="M167" s="114">
        <v>1627470</v>
      </c>
      <c r="N167" s="326"/>
      <c r="O167" s="114">
        <v>0</v>
      </c>
      <c r="P167" s="326"/>
      <c r="Q167" s="114">
        <v>7373214</v>
      </c>
      <c r="R167" s="326"/>
      <c r="S167" s="114">
        <v>5348117</v>
      </c>
      <c r="T167" s="326"/>
      <c r="U167" s="114">
        <f>SUM(E167:S167)</f>
        <v>1145097177</v>
      </c>
      <c r="V167" s="326"/>
      <c r="W167" s="297">
        <f>(U167/$BS167)</f>
        <v>2971.7543203564765</v>
      </c>
      <c r="X167" s="326"/>
      <c r="Y167" s="297">
        <f>IF($BO167,U167/$BO167*100,0)</f>
        <v>77.386237689200243</v>
      </c>
      <c r="Z167" s="326"/>
      <c r="AA167" s="114">
        <v>200630375</v>
      </c>
      <c r="AB167" s="326"/>
      <c r="AC167" s="297">
        <f>(AA167/$BS167)</f>
        <v>520.67562096608856</v>
      </c>
      <c r="AD167" s="326"/>
      <c r="AE167" s="297">
        <f>IF($BO167,AA167/$BO167*100,0)</f>
        <v>13.558700693070852</v>
      </c>
      <c r="AF167" s="326"/>
      <c r="AG167" s="114">
        <v>24158503</v>
      </c>
      <c r="AH167" s="326"/>
      <c r="AI167" s="297">
        <f>(AG167/$BS167)</f>
        <v>62.696107461973853</v>
      </c>
      <c r="AJ167" s="326"/>
      <c r="AK167" s="297">
        <f>IF($BO167,AG167/$BO167*100,0)</f>
        <v>1.6326436680869201</v>
      </c>
      <c r="AL167" s="326"/>
      <c r="AM167" s="114">
        <v>2068578</v>
      </c>
      <c r="AN167" s="326"/>
      <c r="AO167" s="297">
        <f>(AM167/$BS167)</f>
        <v>5.3683702413793997</v>
      </c>
      <c r="AP167" s="326"/>
      <c r="AQ167" s="297">
        <f>IF($BO167,AM167/$BO167*100,0)</f>
        <v>0.13979553176965911</v>
      </c>
      <c r="AR167" s="326"/>
      <c r="AS167" s="114">
        <v>54438538</v>
      </c>
      <c r="AT167" s="326"/>
      <c r="AU167" s="297">
        <f>(AS167/$BS167)</f>
        <v>141.27880475544148</v>
      </c>
      <c r="AV167" s="326"/>
      <c r="AW167" s="297">
        <f>IF($BO167,AS167/$BO167*100,0)</f>
        <v>3.6789835183748418</v>
      </c>
      <c r="AX167" s="326"/>
      <c r="AY167" s="114">
        <v>6867123</v>
      </c>
      <c r="AZ167" s="326"/>
      <c r="BA167" s="114">
        <v>4856910</v>
      </c>
      <c r="BB167" s="326"/>
      <c r="BC167" s="114">
        <f>(AY167+BA167)</f>
        <v>11724033</v>
      </c>
      <c r="BD167" s="326"/>
      <c r="BE167" s="297">
        <f>(BC167/$BS167)</f>
        <v>30.426191260929031</v>
      </c>
      <c r="BF167" s="326"/>
      <c r="BG167" s="297">
        <f>IF($BO167,BC167/$BO167*100,0)</f>
        <v>0.79231599084976811</v>
      </c>
      <c r="BH167" s="326"/>
      <c r="BI167" s="390">
        <v>41599618</v>
      </c>
      <c r="BJ167" s="326"/>
      <c r="BK167" s="297">
        <f>(BI167/$BS167)</f>
        <v>107.95926057608213</v>
      </c>
      <c r="BL167" s="326"/>
      <c r="BM167" s="297">
        <f>IF($BO167,BI167/$BO167*100,0)</f>
        <v>2.8113229086477198</v>
      </c>
      <c r="BN167" s="326"/>
      <c r="BO167" s="114">
        <f>(U167+AA167+AG167+AM167+AS167+BC167+BI167)</f>
        <v>1479716822</v>
      </c>
      <c r="BP167" s="388"/>
      <c r="BQ167" s="326">
        <v>53</v>
      </c>
      <c r="BR167" s="388"/>
      <c r="BS167" s="330">
        <v>385327</v>
      </c>
    </row>
    <row r="168" spans="1:71" ht="8.85" customHeight="1" x14ac:dyDescent="0.25">
      <c r="A168" s="326">
        <v>54</v>
      </c>
      <c r="B168" s="346"/>
      <c r="C168" s="326" t="s">
        <v>183</v>
      </c>
      <c r="D168" s="388"/>
      <c r="E168" s="114">
        <v>32036005</v>
      </c>
      <c r="F168" s="343"/>
      <c r="G168" s="114">
        <v>17643864</v>
      </c>
      <c r="H168" s="326"/>
      <c r="I168" s="114">
        <v>7407077</v>
      </c>
      <c r="J168" s="114"/>
      <c r="K168" s="114">
        <v>69078</v>
      </c>
      <c r="L168" s="326"/>
      <c r="M168" s="114">
        <v>307749</v>
      </c>
      <c r="N168" s="326"/>
      <c r="O168" s="114">
        <v>509026</v>
      </c>
      <c r="P168" s="326"/>
      <c r="Q168" s="114">
        <v>360002</v>
      </c>
      <c r="R168" s="326"/>
      <c r="S168" s="114">
        <v>467089</v>
      </c>
      <c r="T168" s="326"/>
      <c r="U168" s="114">
        <f>SUM(E168:S168)</f>
        <v>58799890</v>
      </c>
      <c r="V168" s="326"/>
      <c r="W168" s="297">
        <f>(U168/$BS168)</f>
        <v>1713.4832148269029</v>
      </c>
      <c r="X168" s="326"/>
      <c r="Y168" s="297">
        <f>IF($BO168,U168/$BO168*100,0)</f>
        <v>79.955797415345145</v>
      </c>
      <c r="Z168" s="326"/>
      <c r="AA168" s="114">
        <v>7642740</v>
      </c>
      <c r="AB168" s="326"/>
      <c r="AC168" s="297">
        <f>(AA168/$BS168)</f>
        <v>222.71651707658236</v>
      </c>
      <c r="AD168" s="326"/>
      <c r="AE168" s="297">
        <f>IF($BO168,AA168/$BO168*100,0)</f>
        <v>10.392559767342338</v>
      </c>
      <c r="AF168" s="326"/>
      <c r="AG168" s="114">
        <v>506821</v>
      </c>
      <c r="AH168" s="326"/>
      <c r="AI168" s="297">
        <f>(AG168/$BS168)</f>
        <v>14.769233010840424</v>
      </c>
      <c r="AJ168" s="326"/>
      <c r="AK168" s="297">
        <f>IF($BO168,AG168/$BO168*100,0)</f>
        <v>0.68917267025231921</v>
      </c>
      <c r="AL168" s="326"/>
      <c r="AM168" s="114">
        <v>29299</v>
      </c>
      <c r="AN168" s="326"/>
      <c r="AO168" s="297">
        <f>(AM168/$BS168)</f>
        <v>0.8537999766872596</v>
      </c>
      <c r="AP168" s="326"/>
      <c r="AQ168" s="297">
        <f>IF($BO168,AM168/$BO168*100,0)</f>
        <v>3.9840634199693185E-2</v>
      </c>
      <c r="AR168" s="326"/>
      <c r="AS168" s="114">
        <v>5452930</v>
      </c>
      <c r="AT168" s="326"/>
      <c r="AU168" s="297">
        <f>(AS168/$BS168)</f>
        <v>158.90342697284066</v>
      </c>
      <c r="AV168" s="326"/>
      <c r="AW168" s="297">
        <f>IF($BO168,AS168/$BO168*100,0)</f>
        <v>7.4148670414189208</v>
      </c>
      <c r="AX168" s="326"/>
      <c r="AY168" s="114">
        <v>376320</v>
      </c>
      <c r="AZ168" s="326"/>
      <c r="BA168" s="114">
        <v>45211</v>
      </c>
      <c r="BB168" s="326"/>
      <c r="BC168" s="114">
        <f>(AY168+BA168)</f>
        <v>421531</v>
      </c>
      <c r="BD168" s="326"/>
      <c r="BE168" s="297">
        <f>(BC168/$BS168)</f>
        <v>12.283803473598322</v>
      </c>
      <c r="BF168" s="326"/>
      <c r="BG168" s="297">
        <f>IF($BO168,BC168/$BO168*100,0)</f>
        <v>0.57319575326225702</v>
      </c>
      <c r="BH168" s="326"/>
      <c r="BI168" s="390">
        <v>687285</v>
      </c>
      <c r="BJ168" s="326"/>
      <c r="BK168" s="297">
        <f>(BI168/$BS168)</f>
        <v>20.028120993122741</v>
      </c>
      <c r="BL168" s="326"/>
      <c r="BM168" s="297">
        <f>IF($BO168,BI168/$BO168*100,0)</f>
        <v>0.93456671817932802</v>
      </c>
      <c r="BN168" s="326"/>
      <c r="BO168" s="114">
        <f>(U168+AA168+AG168+AM168+AS168+BC168+BI168)</f>
        <v>73540496</v>
      </c>
      <c r="BP168" s="388"/>
      <c r="BQ168" s="326">
        <v>54</v>
      </c>
      <c r="BR168" s="388"/>
      <c r="BS168" s="330">
        <v>34316</v>
      </c>
    </row>
    <row r="169" spans="1:71" ht="8.85" customHeight="1" x14ac:dyDescent="0.25">
      <c r="A169" s="326">
        <v>55</v>
      </c>
      <c r="B169" s="346"/>
      <c r="C169" s="326" t="s">
        <v>184</v>
      </c>
      <c r="D169" s="388"/>
      <c r="E169" s="114">
        <v>3222797</v>
      </c>
      <c r="F169" s="343"/>
      <c r="G169" s="114">
        <v>269509</v>
      </c>
      <c r="H169" s="326"/>
      <c r="I169" s="114">
        <v>1882660</v>
      </c>
      <c r="J169" s="114"/>
      <c r="K169" s="114">
        <v>23625</v>
      </c>
      <c r="L169" s="326"/>
      <c r="M169" s="114">
        <v>296107</v>
      </c>
      <c r="N169" s="326"/>
      <c r="O169" s="114">
        <v>76804</v>
      </c>
      <c r="P169" s="326"/>
      <c r="Q169" s="114">
        <v>76001</v>
      </c>
      <c r="R169" s="326"/>
      <c r="S169" s="114">
        <v>35737</v>
      </c>
      <c r="T169" s="326"/>
      <c r="U169" s="114">
        <f>SUM(E169:S169)</f>
        <v>5883240</v>
      </c>
      <c r="V169" s="326"/>
      <c r="W169" s="302">
        <f>(U169/$BS169)</f>
        <v>475.79781641730693</v>
      </c>
      <c r="X169" s="326"/>
      <c r="Y169" s="302">
        <f>IF($BO169,U169/$BO169*100,0)</f>
        <v>56.355129927615877</v>
      </c>
      <c r="Z169" s="326"/>
      <c r="AA169" s="114">
        <v>920475</v>
      </c>
      <c r="AB169" s="326"/>
      <c r="AC169" s="302">
        <f>(AA169/$BS169)</f>
        <v>74.441973311767086</v>
      </c>
      <c r="AD169" s="326"/>
      <c r="AE169" s="302">
        <f>IF($BO169,AA169/$BO169*100,0)</f>
        <v>8.8171633691847049</v>
      </c>
      <c r="AF169" s="326"/>
      <c r="AG169" s="114">
        <v>33376</v>
      </c>
      <c r="AH169" s="326"/>
      <c r="AI169" s="302">
        <f>(AG169/$BS169)</f>
        <v>2.6992317023857662</v>
      </c>
      <c r="AJ169" s="326"/>
      <c r="AK169" s="302">
        <f>IF($BO169,AG169/$BO169*100,0)</f>
        <v>0.31970628709080495</v>
      </c>
      <c r="AL169" s="326"/>
      <c r="AM169" s="114">
        <v>23544</v>
      </c>
      <c r="AN169" s="326"/>
      <c r="AO169" s="302">
        <f>(AM169/$BS169)</f>
        <v>1.9040841083704003</v>
      </c>
      <c r="AP169" s="326"/>
      <c r="AQ169" s="302">
        <f>IF($BO169,AM169/$BO169*100,0)</f>
        <v>0.22552627107100648</v>
      </c>
      <c r="AR169" s="326"/>
      <c r="AS169" s="114">
        <v>3234878</v>
      </c>
      <c r="AT169" s="326"/>
      <c r="AU169" s="302">
        <f>(AS169/$BS169)</f>
        <v>261.61568944601697</v>
      </c>
      <c r="AV169" s="326"/>
      <c r="AW169" s="302">
        <f>IF($BO169,AS169/$BO169*100,0)</f>
        <v>30.986662109651519</v>
      </c>
      <c r="AX169" s="326"/>
      <c r="AY169" s="114">
        <v>34954</v>
      </c>
      <c r="AZ169" s="326"/>
      <c r="BA169" s="114">
        <v>44122</v>
      </c>
      <c r="BB169" s="326"/>
      <c r="BC169" s="114">
        <f>(AY169+BA169)</f>
        <v>79076</v>
      </c>
      <c r="BD169" s="326"/>
      <c r="BE169" s="302">
        <f>(BC169/$BS169)</f>
        <v>6.3951475940153664</v>
      </c>
      <c r="BF169" s="326"/>
      <c r="BG169" s="302">
        <f>IF($BO169,BC169/$BO169*100,0)</f>
        <v>0.75746327774426225</v>
      </c>
      <c r="BH169" s="326"/>
      <c r="BI169" s="390">
        <v>264993</v>
      </c>
      <c r="BJ169" s="326"/>
      <c r="BK169" s="302">
        <f>(BI169/$BS169)</f>
        <v>21.430893651435504</v>
      </c>
      <c r="BL169" s="326"/>
      <c r="BM169" s="302">
        <f>IF($BO169,BI169/$BO169*100,0)</f>
        <v>2.5383487576418289</v>
      </c>
      <c r="BN169" s="326"/>
      <c r="BO169" s="114">
        <f>(U169+AA169+AG169+AM169+AS169+BC169+BI169)</f>
        <v>10439582</v>
      </c>
      <c r="BP169" s="388"/>
      <c r="BQ169" s="326">
        <v>55</v>
      </c>
      <c r="BR169" s="388"/>
      <c r="BS169" s="330">
        <v>12365</v>
      </c>
    </row>
    <row r="170" spans="1:71" ht="8.85" customHeight="1" x14ac:dyDescent="0.25">
      <c r="A170" s="349"/>
      <c r="B170" s="346"/>
      <c r="C170" s="326"/>
      <c r="D170" s="388"/>
      <c r="E170" s="326"/>
      <c r="F170" s="326"/>
      <c r="G170" s="326"/>
      <c r="H170" s="326"/>
      <c r="I170" s="326"/>
      <c r="J170" s="326"/>
      <c r="K170" s="326"/>
      <c r="L170" s="326"/>
      <c r="M170" s="326"/>
      <c r="N170" s="326"/>
      <c r="O170" s="326"/>
      <c r="P170" s="326"/>
      <c r="Q170" s="326"/>
      <c r="R170" s="326"/>
      <c r="S170" s="326"/>
      <c r="T170" s="326"/>
      <c r="U170" s="326"/>
      <c r="V170" s="326"/>
      <c r="W170" s="367"/>
      <c r="X170" s="326"/>
      <c r="Y170" s="367"/>
      <c r="Z170" s="326"/>
      <c r="AA170" s="326"/>
      <c r="AB170" s="326"/>
      <c r="AC170" s="367"/>
      <c r="AD170" s="326"/>
      <c r="AE170" s="367"/>
      <c r="AF170" s="326"/>
      <c r="AG170" s="326"/>
      <c r="AH170" s="326"/>
      <c r="AI170" s="367"/>
      <c r="AJ170" s="326"/>
      <c r="AK170" s="367"/>
      <c r="AL170" s="326"/>
      <c r="AM170" s="326"/>
      <c r="AN170" s="326"/>
      <c r="AO170" s="367"/>
      <c r="AP170" s="326"/>
      <c r="AQ170" s="367"/>
      <c r="AR170" s="326"/>
      <c r="AS170" s="326"/>
      <c r="AT170" s="326"/>
      <c r="AU170" s="367"/>
      <c r="AV170" s="326"/>
      <c r="AW170" s="367"/>
      <c r="AX170" s="326"/>
      <c r="AY170" s="326"/>
      <c r="AZ170" s="326"/>
      <c r="BA170" s="326"/>
      <c r="BB170" s="326"/>
      <c r="BC170" s="326"/>
      <c r="BD170" s="326"/>
      <c r="BE170" s="367"/>
      <c r="BF170" s="326"/>
      <c r="BG170" s="367"/>
      <c r="BH170" s="326"/>
      <c r="BI170" s="326"/>
      <c r="BJ170" s="326"/>
      <c r="BK170" s="367"/>
      <c r="BL170" s="326"/>
      <c r="BM170" s="367"/>
      <c r="BN170" s="326"/>
      <c r="BO170" s="326"/>
      <c r="BP170" s="388"/>
      <c r="BQ170" s="391"/>
      <c r="BR170" s="388"/>
      <c r="BS170" s="325"/>
    </row>
    <row r="171" spans="1:71" ht="8.85" customHeight="1" x14ac:dyDescent="0.25">
      <c r="A171" s="326">
        <v>56</v>
      </c>
      <c r="B171" s="346"/>
      <c r="C171" s="326" t="s">
        <v>185</v>
      </c>
      <c r="D171" s="388"/>
      <c r="E171" s="114">
        <v>11180007</v>
      </c>
      <c r="F171" s="343"/>
      <c r="G171" s="114">
        <v>310708</v>
      </c>
      <c r="H171" s="326"/>
      <c r="I171" s="114">
        <v>3093225</v>
      </c>
      <c r="J171" s="114"/>
      <c r="K171" s="114">
        <v>8030</v>
      </c>
      <c r="L171" s="326"/>
      <c r="M171" s="114">
        <v>74131</v>
      </c>
      <c r="N171" s="326"/>
      <c r="O171" s="114">
        <v>241297</v>
      </c>
      <c r="P171" s="326"/>
      <c r="Q171" s="114">
        <v>276120</v>
      </c>
      <c r="R171" s="326"/>
      <c r="S171" s="114">
        <v>98860</v>
      </c>
      <c r="T171" s="326"/>
      <c r="U171" s="114">
        <f>SUM(E171:S171)</f>
        <v>15282378</v>
      </c>
      <c r="V171" s="326"/>
      <c r="W171" s="302">
        <f>(U171/$BS171)</f>
        <v>1166.6828002137568</v>
      </c>
      <c r="X171" s="326"/>
      <c r="Y171" s="302">
        <f>IF($BO171,U171/$BO171*100,0)</f>
        <v>70.098564436908291</v>
      </c>
      <c r="Z171" s="326"/>
      <c r="AA171" s="114">
        <v>2725666</v>
      </c>
      <c r="AB171" s="326"/>
      <c r="AC171" s="302">
        <f>(AA171/$BS171)</f>
        <v>208.08199099167877</v>
      </c>
      <c r="AD171" s="326"/>
      <c r="AE171" s="302">
        <f>IF($BO171,AA171/$BO171*100,0)</f>
        <v>12.50232612584835</v>
      </c>
      <c r="AF171" s="326"/>
      <c r="AG171" s="390">
        <v>222790</v>
      </c>
      <c r="AH171" s="326"/>
      <c r="AI171" s="302">
        <f>(AG171/$BS171)</f>
        <v>17.008168562485686</v>
      </c>
      <c r="AJ171" s="326"/>
      <c r="AK171" s="302">
        <f>IF($BO171,AG171/$BO171*100,0)</f>
        <v>1.0219128967297364</v>
      </c>
      <c r="AL171" s="326"/>
      <c r="AM171" s="390">
        <v>170298</v>
      </c>
      <c r="AN171" s="326"/>
      <c r="AO171" s="302">
        <f>(AM171/$BS171)</f>
        <v>13.000839758760211</v>
      </c>
      <c r="AP171" s="326"/>
      <c r="AQ171" s="302">
        <f>IF($BO171,AM171/$BO171*100,0)</f>
        <v>0.7811379437464907</v>
      </c>
      <c r="AR171" s="326"/>
      <c r="AS171" s="390">
        <v>1824230</v>
      </c>
      <c r="AT171" s="326"/>
      <c r="AU171" s="302">
        <f>(AS171/$BS171)</f>
        <v>139.26482937628828</v>
      </c>
      <c r="AV171" s="326"/>
      <c r="AW171" s="302">
        <f>IF($BO171,AS171/$BO171*100,0)</f>
        <v>8.3675396723429571</v>
      </c>
      <c r="AX171" s="326"/>
      <c r="AY171" s="390">
        <v>49783</v>
      </c>
      <c r="AZ171" s="326"/>
      <c r="BA171" s="390">
        <v>83467</v>
      </c>
      <c r="BB171" s="326"/>
      <c r="BC171" s="114">
        <f>(AY171+BA171)</f>
        <v>133250</v>
      </c>
      <c r="BD171" s="326"/>
      <c r="BE171" s="302">
        <f>(BC171/$BS171)</f>
        <v>10.172532254370562</v>
      </c>
      <c r="BF171" s="326"/>
      <c r="BG171" s="302">
        <f>IF($BO171,BC171/$BO171*100,0)</f>
        <v>0.61120289729896937</v>
      </c>
      <c r="BH171" s="326"/>
      <c r="BI171" s="390">
        <v>1442659</v>
      </c>
      <c r="BJ171" s="326"/>
      <c r="BK171" s="302">
        <f>(BI171/$BS171)</f>
        <v>110.13504847698297</v>
      </c>
      <c r="BL171" s="326"/>
      <c r="BM171" s="302">
        <f>IF($BO171,BI171/$BO171*100,0)</f>
        <v>6.6173160271252067</v>
      </c>
      <c r="BN171" s="326"/>
      <c r="BO171" s="114">
        <f>(U171+AA171+AG171+AM171+AS171+BC171+BI171)</f>
        <v>21801271</v>
      </c>
      <c r="BP171" s="388"/>
      <c r="BQ171" s="326">
        <v>56</v>
      </c>
      <c r="BR171" s="388"/>
      <c r="BS171" s="330">
        <v>13099</v>
      </c>
    </row>
    <row r="172" spans="1:71" ht="8.85" customHeight="1" x14ac:dyDescent="0.25">
      <c r="A172" s="326">
        <v>57</v>
      </c>
      <c r="B172" s="346"/>
      <c r="C172" s="326" t="s">
        <v>186</v>
      </c>
      <c r="D172" s="388"/>
      <c r="E172" s="114">
        <v>9242992</v>
      </c>
      <c r="F172" s="343"/>
      <c r="G172" s="114">
        <v>218023</v>
      </c>
      <c r="H172" s="326"/>
      <c r="I172" s="114">
        <v>2315704</v>
      </c>
      <c r="J172" s="114"/>
      <c r="K172" s="114">
        <v>34234</v>
      </c>
      <c r="L172" s="326"/>
      <c r="M172" s="114">
        <v>106366</v>
      </c>
      <c r="N172" s="326"/>
      <c r="O172" s="114">
        <v>0</v>
      </c>
      <c r="P172" s="326"/>
      <c r="Q172" s="114">
        <v>108180</v>
      </c>
      <c r="R172" s="326"/>
      <c r="S172" s="114">
        <v>55892</v>
      </c>
      <c r="T172" s="326"/>
      <c r="U172" s="114">
        <f>SUM(E172:S172)</f>
        <v>12081391</v>
      </c>
      <c r="V172" s="326"/>
      <c r="W172" s="302">
        <f>(U172/$BS172)</f>
        <v>1397.1771712732739</v>
      </c>
      <c r="X172" s="326"/>
      <c r="Y172" s="302">
        <f>IF($BO172,U172/$BO172*100,0)</f>
        <v>74.713725699731299</v>
      </c>
      <c r="Z172" s="326"/>
      <c r="AA172" s="114">
        <v>1467082</v>
      </c>
      <c r="AB172" s="326"/>
      <c r="AC172" s="302">
        <f>(AA172/$BS172)</f>
        <v>169.66369839250606</v>
      </c>
      <c r="AD172" s="326"/>
      <c r="AE172" s="302">
        <f>IF($BO172,AA172/$BO172*100,0)</f>
        <v>9.072726983756521</v>
      </c>
      <c r="AF172" s="326"/>
      <c r="AG172" s="390">
        <v>94182</v>
      </c>
      <c r="AH172" s="326"/>
      <c r="AI172" s="302">
        <f>(AG172/$BS172)</f>
        <v>10.891870012721174</v>
      </c>
      <c r="AJ172" s="326"/>
      <c r="AK172" s="302">
        <f>IF($BO172,AG172/$BO172*100,0)</f>
        <v>0.58244022677952334</v>
      </c>
      <c r="AL172" s="326"/>
      <c r="AM172" s="390">
        <v>46665</v>
      </c>
      <c r="AN172" s="326"/>
      <c r="AO172" s="302">
        <f>(AM172/$BS172)</f>
        <v>5.396669365097722</v>
      </c>
      <c r="AP172" s="326"/>
      <c r="AQ172" s="302">
        <f>IF($BO172,AM172/$BO172*100,0)</f>
        <v>0.28858564463131442</v>
      </c>
      <c r="AR172" s="326"/>
      <c r="AS172" s="390">
        <v>2088797</v>
      </c>
      <c r="AT172" s="326"/>
      <c r="AU172" s="302">
        <f>(AS172/$BS172)</f>
        <v>241.56320111021162</v>
      </c>
      <c r="AV172" s="326"/>
      <c r="AW172" s="302">
        <f>IF($BO172,AS172/$BO172*100,0)</f>
        <v>12.91753624234342</v>
      </c>
      <c r="AX172" s="326"/>
      <c r="AY172" s="390">
        <v>32833</v>
      </c>
      <c r="AZ172" s="326"/>
      <c r="BA172" s="390">
        <v>51337</v>
      </c>
      <c r="BB172" s="326"/>
      <c r="BC172" s="114">
        <f>(AY172+BA172)</f>
        <v>84170</v>
      </c>
      <c r="BD172" s="326"/>
      <c r="BE172" s="302">
        <f>(BC172/$BS172)</f>
        <v>9.7340117959986117</v>
      </c>
      <c r="BF172" s="326"/>
      <c r="BG172" s="302">
        <f>IF($BO172,BC172/$BO172*100,0)</f>
        <v>0.5205240267570499</v>
      </c>
      <c r="BH172" s="326"/>
      <c r="BI172" s="390">
        <v>307956</v>
      </c>
      <c r="BJ172" s="326"/>
      <c r="BK172" s="302">
        <f>(BI172/$BS172)</f>
        <v>35.614201457152767</v>
      </c>
      <c r="BL172" s="326"/>
      <c r="BM172" s="302">
        <f>IF($BO172,BI172/$BO172*100,0)</f>
        <v>1.9044611760008803</v>
      </c>
      <c r="BN172" s="326"/>
      <c r="BO172" s="114">
        <f>(U172+AA172+AG172+AM172+AS172+BC172+BI172)</f>
        <v>16170243</v>
      </c>
      <c r="BP172" s="388"/>
      <c r="BQ172" s="326">
        <v>57</v>
      </c>
      <c r="BR172" s="388"/>
      <c r="BS172" s="330">
        <v>8647</v>
      </c>
    </row>
    <row r="173" spans="1:71" ht="8.85" customHeight="1" x14ac:dyDescent="0.25">
      <c r="A173" s="326">
        <v>58</v>
      </c>
      <c r="B173" s="346"/>
      <c r="C173" s="326" t="s">
        <v>187</v>
      </c>
      <c r="D173" s="388"/>
      <c r="E173" s="114">
        <v>16931691</v>
      </c>
      <c r="F173" s="343"/>
      <c r="G173" s="114">
        <v>1448971</v>
      </c>
      <c r="H173" s="326"/>
      <c r="I173" s="114">
        <v>34125420</v>
      </c>
      <c r="J173" s="114"/>
      <c r="K173" s="114">
        <v>72519</v>
      </c>
      <c r="L173" s="326"/>
      <c r="M173" s="114">
        <v>709766</v>
      </c>
      <c r="N173" s="326"/>
      <c r="O173" s="114">
        <v>454333</v>
      </c>
      <c r="P173" s="326"/>
      <c r="Q173" s="114">
        <v>245462</v>
      </c>
      <c r="R173" s="326"/>
      <c r="S173" s="114">
        <v>177242</v>
      </c>
      <c r="T173" s="326"/>
      <c r="U173" s="114">
        <f>SUM(E173:S173)</f>
        <v>54165404</v>
      </c>
      <c r="V173" s="326"/>
      <c r="W173" s="302">
        <f>(U173/$BS173)</f>
        <v>1727.9294350336556</v>
      </c>
      <c r="X173" s="326"/>
      <c r="Y173" s="302">
        <f>IF($BO173,U173/$BO173*100,0)</f>
        <v>80.261078531927126</v>
      </c>
      <c r="Z173" s="326"/>
      <c r="AA173" s="114">
        <v>6352391</v>
      </c>
      <c r="AB173" s="326"/>
      <c r="AC173" s="302">
        <f>(AA173/$BS173)</f>
        <v>202.64749417807127</v>
      </c>
      <c r="AD173" s="326"/>
      <c r="AE173" s="302">
        <f>IF($BO173,AA173/$BO173*100,0)</f>
        <v>9.4128302433875906</v>
      </c>
      <c r="AF173" s="326"/>
      <c r="AG173" s="390">
        <v>581433</v>
      </c>
      <c r="AH173" s="326"/>
      <c r="AI173" s="302">
        <f>(AG173/$BS173)</f>
        <v>18.548282132261459</v>
      </c>
      <c r="AJ173" s="326"/>
      <c r="AK173" s="302">
        <f>IF($BO173,AG173/$BO173*100,0)</f>
        <v>0.86155435440034722</v>
      </c>
      <c r="AL173" s="326"/>
      <c r="AM173" s="390">
        <v>199817</v>
      </c>
      <c r="AN173" s="326"/>
      <c r="AO173" s="302">
        <f>(AM173/$BS173)</f>
        <v>6.3743579927903786</v>
      </c>
      <c r="AP173" s="326"/>
      <c r="AQ173" s="302">
        <f>IF($BO173,AM173/$BO173*100,0)</f>
        <v>0.29608434064322836</v>
      </c>
      <c r="AR173" s="326"/>
      <c r="AS173" s="390">
        <v>4812080</v>
      </c>
      <c r="AT173" s="326"/>
      <c r="AU173" s="302">
        <f>(AS173/$BS173)</f>
        <v>153.51006475898811</v>
      </c>
      <c r="AV173" s="326"/>
      <c r="AW173" s="302">
        <f>IF($BO173,AS173/$BO173*100,0)</f>
        <v>7.1304320149059714</v>
      </c>
      <c r="AX173" s="326"/>
      <c r="AY173" s="390">
        <v>198971</v>
      </c>
      <c r="AZ173" s="326"/>
      <c r="BA173" s="390">
        <v>89382</v>
      </c>
      <c r="BB173" s="326"/>
      <c r="BC173" s="114">
        <f>(AY173+BA173)</f>
        <v>288353</v>
      </c>
      <c r="BD173" s="326"/>
      <c r="BE173" s="302">
        <f>(BC173/$BS173)</f>
        <v>9.1987431014132142</v>
      </c>
      <c r="BF173" s="326"/>
      <c r="BG173" s="302">
        <f>IF($BO173,BC173/$BO173*100,0)</f>
        <v>0.42727499600883223</v>
      </c>
      <c r="BH173" s="326"/>
      <c r="BI173" s="390">
        <v>1087036</v>
      </c>
      <c r="BJ173" s="326"/>
      <c r="BK173" s="302">
        <f>(BI173/$BS173)</f>
        <v>34.677512999649089</v>
      </c>
      <c r="BL173" s="326"/>
      <c r="BM173" s="302">
        <f>IF($BO173,BI173/$BO173*100,0)</f>
        <v>1.6107455187268971</v>
      </c>
      <c r="BN173" s="326"/>
      <c r="BO173" s="114">
        <f>(U173+AA173+AG173+AM173+AS173+BC173+BI173)</f>
        <v>67486514</v>
      </c>
      <c r="BP173" s="388"/>
      <c r="BQ173" s="326">
        <v>58</v>
      </c>
      <c r="BR173" s="388"/>
      <c r="BS173" s="330">
        <v>31347</v>
      </c>
    </row>
    <row r="174" spans="1:71" ht="8.85" customHeight="1" x14ac:dyDescent="0.25">
      <c r="A174" s="326">
        <v>59</v>
      </c>
      <c r="B174" s="346"/>
      <c r="C174" s="326" t="s">
        <v>188</v>
      </c>
      <c r="D174" s="388"/>
      <c r="E174" s="114">
        <v>11849732</v>
      </c>
      <c r="F174" s="343"/>
      <c r="G174" s="114">
        <v>265308</v>
      </c>
      <c r="H174" s="326"/>
      <c r="I174" s="114">
        <v>2295710</v>
      </c>
      <c r="J174" s="114"/>
      <c r="K174" s="114">
        <v>54992</v>
      </c>
      <c r="L174" s="326"/>
      <c r="M174" s="114">
        <v>0</v>
      </c>
      <c r="N174" s="326"/>
      <c r="O174" s="114">
        <v>0</v>
      </c>
      <c r="P174" s="326"/>
      <c r="Q174" s="114">
        <v>128129</v>
      </c>
      <c r="R174" s="326"/>
      <c r="S174" s="114">
        <v>122287</v>
      </c>
      <c r="T174" s="326"/>
      <c r="U174" s="114">
        <f>SUM(E174:S174)</f>
        <v>14716158</v>
      </c>
      <c r="V174" s="326"/>
      <c r="W174" s="302">
        <f>(U174/$BS174)</f>
        <v>1331.8995384197665</v>
      </c>
      <c r="X174" s="326"/>
      <c r="Y174" s="302">
        <f>IF($BO174,U174/$BO174*100,0)</f>
        <v>73.260611822092727</v>
      </c>
      <c r="Z174" s="326"/>
      <c r="AA174" s="114">
        <v>2472290</v>
      </c>
      <c r="AB174" s="326"/>
      <c r="AC174" s="302">
        <f>(AA174/$BS174)</f>
        <v>223.75690107702056</v>
      </c>
      <c r="AD174" s="326"/>
      <c r="AE174" s="302">
        <f>IF($BO174,AA174/$BO174*100,0)</f>
        <v>12.307660600113266</v>
      </c>
      <c r="AF174" s="326"/>
      <c r="AG174" s="390">
        <v>110733</v>
      </c>
      <c r="AH174" s="326"/>
      <c r="AI174" s="302">
        <f>(AG174/$BS174)</f>
        <v>10.021992940537606</v>
      </c>
      <c r="AJ174" s="326"/>
      <c r="AK174" s="302">
        <f>IF($BO174,AG174/$BO174*100,0)</f>
        <v>0.55125579168800676</v>
      </c>
      <c r="AL174" s="326"/>
      <c r="AM174" s="390">
        <v>23339</v>
      </c>
      <c r="AN174" s="326"/>
      <c r="AO174" s="302">
        <f>(AM174/$BS174)</f>
        <v>2.1123178568196215</v>
      </c>
      <c r="AP174" s="326"/>
      <c r="AQ174" s="302">
        <f>IF($BO174,AM174/$BO174*100,0)</f>
        <v>0.11618721539384275</v>
      </c>
      <c r="AR174" s="326"/>
      <c r="AS174" s="390">
        <v>2011702</v>
      </c>
      <c r="AT174" s="326"/>
      <c r="AU174" s="302">
        <f>(AS174/$BS174)</f>
        <v>182.07095664766041</v>
      </c>
      <c r="AV174" s="326"/>
      <c r="AW174" s="302">
        <f>IF($BO174,AS174/$BO174*100,0)</f>
        <v>10.014741573427493</v>
      </c>
      <c r="AX174" s="326"/>
      <c r="AY174" s="390">
        <v>8183</v>
      </c>
      <c r="AZ174" s="326"/>
      <c r="BA174" s="390">
        <v>135159</v>
      </c>
      <c r="BB174" s="326"/>
      <c r="BC174" s="114">
        <f>(AY174+BA174)</f>
        <v>143342</v>
      </c>
      <c r="BD174" s="326"/>
      <c r="BE174" s="302">
        <f>(BC174/$BS174)</f>
        <v>12.973300751199204</v>
      </c>
      <c r="BF174" s="326"/>
      <c r="BG174" s="302">
        <f>IF($BO174,BC174/$BO174*100,0)</f>
        <v>0.71359132049291774</v>
      </c>
      <c r="BH174" s="326"/>
      <c r="BI174" s="390">
        <v>609844</v>
      </c>
      <c r="BJ174" s="326"/>
      <c r="BK174" s="302">
        <f>(BI174/$BS174)</f>
        <v>55.194497239569195</v>
      </c>
      <c r="BL174" s="326"/>
      <c r="BM174" s="302">
        <f>IF($BO174,BI174/$BO174*100,0)</f>
        <v>3.0359516767917492</v>
      </c>
      <c r="BN174" s="326"/>
      <c r="BO174" s="114">
        <f>(U174+AA174+AG174+AM174+AS174+BC174+BI174)</f>
        <v>20087408</v>
      </c>
      <c r="BP174" s="388"/>
      <c r="BQ174" s="326">
        <v>59</v>
      </c>
      <c r="BR174" s="388"/>
      <c r="BS174" s="330">
        <v>11049</v>
      </c>
    </row>
    <row r="175" spans="1:71" ht="8.85" customHeight="1" x14ac:dyDescent="0.25">
      <c r="A175" s="326">
        <v>60</v>
      </c>
      <c r="B175" s="346"/>
      <c r="C175" s="326" t="s">
        <v>189</v>
      </c>
      <c r="D175" s="388"/>
      <c r="E175" s="114">
        <v>68364765</v>
      </c>
      <c r="F175" s="343"/>
      <c r="G175" s="114">
        <v>1612111</v>
      </c>
      <c r="H175" s="326"/>
      <c r="I175" s="114">
        <v>11994084</v>
      </c>
      <c r="J175" s="114"/>
      <c r="K175" s="114">
        <v>190888</v>
      </c>
      <c r="L175" s="326"/>
      <c r="M175" s="114">
        <v>2614503</v>
      </c>
      <c r="N175" s="326"/>
      <c r="O175" s="114">
        <v>1313298</v>
      </c>
      <c r="P175" s="326"/>
      <c r="Q175" s="114">
        <v>508988</v>
      </c>
      <c r="R175" s="326"/>
      <c r="S175" s="114">
        <v>384555</v>
      </c>
      <c r="T175" s="326"/>
      <c r="U175" s="114">
        <f>SUM(E175:S175)</f>
        <v>86983192</v>
      </c>
      <c r="V175" s="326"/>
      <c r="W175" s="302">
        <f>(U175/$BS175)</f>
        <v>882.9974114040341</v>
      </c>
      <c r="X175" s="326"/>
      <c r="Y175" s="302">
        <f>IF($BO175,U175/$BO175*100,0)</f>
        <v>70.554198792097722</v>
      </c>
      <c r="Z175" s="326"/>
      <c r="AA175" s="114">
        <v>11658126</v>
      </c>
      <c r="AB175" s="326"/>
      <c r="AC175" s="302">
        <f>(AA175/$BS175)</f>
        <v>118.34579581561076</v>
      </c>
      <c r="AD175" s="326"/>
      <c r="AE175" s="302">
        <f>IF($BO175,AA175/$BO175*100,0)</f>
        <v>9.4561917128463513</v>
      </c>
      <c r="AF175" s="326"/>
      <c r="AG175" s="390">
        <v>579675</v>
      </c>
      <c r="AH175" s="326"/>
      <c r="AI175" s="302">
        <f>(AG175/$BS175)</f>
        <v>5.8844877117826799</v>
      </c>
      <c r="AJ175" s="326"/>
      <c r="AK175" s="302">
        <f>IF($BO175,AG175/$BO175*100,0)</f>
        <v>0.47018859902047794</v>
      </c>
      <c r="AL175" s="326"/>
      <c r="AM175" s="390">
        <v>31116</v>
      </c>
      <c r="AN175" s="326"/>
      <c r="AO175" s="302">
        <f>(AM175/$BS175)</f>
        <v>0.31586961597417496</v>
      </c>
      <c r="AP175" s="326"/>
      <c r="AQ175" s="302">
        <f>IF($BO175,AM175/$BO175*100,0)</f>
        <v>2.5238950182638876E-2</v>
      </c>
      <c r="AR175" s="326"/>
      <c r="AS175" s="390">
        <v>20763410</v>
      </c>
      <c r="AT175" s="326"/>
      <c r="AU175" s="302">
        <f>(AS175/$BS175)</f>
        <v>210.77678181688984</v>
      </c>
      <c r="AV175" s="326"/>
      <c r="AW175" s="302">
        <f>IF($BO175,AS175/$BO175*100,0)</f>
        <v>16.841710715121028</v>
      </c>
      <c r="AX175" s="326"/>
      <c r="AY175" s="390">
        <v>491535</v>
      </c>
      <c r="AZ175" s="326"/>
      <c r="BA175" s="390">
        <v>2268098</v>
      </c>
      <c r="BB175" s="326"/>
      <c r="BC175" s="114">
        <f>(AY175+BA175)</f>
        <v>2759633</v>
      </c>
      <c r="BD175" s="326"/>
      <c r="BE175" s="302">
        <f>(BC175/$BS175)</f>
        <v>28.014019023642511</v>
      </c>
      <c r="BF175" s="326"/>
      <c r="BG175" s="302">
        <f>IF($BO175,BC175/$BO175*100,0)</f>
        <v>2.2384059586504139</v>
      </c>
      <c r="BH175" s="326"/>
      <c r="BI175" s="390">
        <v>510483</v>
      </c>
      <c r="BJ175" s="326"/>
      <c r="BK175" s="302">
        <f>(BI175/$BS175)</f>
        <v>5.1820950370016954</v>
      </c>
      <c r="BL175" s="326"/>
      <c r="BM175" s="302">
        <f>IF($BO175,BI175/$BO175*100,0)</f>
        <v>0.41406527208137428</v>
      </c>
      <c r="BN175" s="326"/>
      <c r="BO175" s="114">
        <f>(U175+AA175+AG175+AM175+AS175+BC175+BI175)</f>
        <v>123285635</v>
      </c>
      <c r="BP175" s="388"/>
      <c r="BQ175" s="326">
        <v>60</v>
      </c>
      <c r="BR175" s="388"/>
      <c r="BS175" s="330">
        <v>98509</v>
      </c>
    </row>
    <row r="176" spans="1:71" ht="8.85" customHeight="1" x14ac:dyDescent="0.25">
      <c r="A176" s="349"/>
      <c r="B176" s="346"/>
      <c r="C176" s="326"/>
      <c r="D176" s="388"/>
      <c r="E176" s="326"/>
      <c r="F176" s="326"/>
      <c r="G176" s="326"/>
      <c r="H176" s="326"/>
      <c r="I176" s="326"/>
      <c r="J176" s="326"/>
      <c r="K176" s="326"/>
      <c r="L176" s="326"/>
      <c r="M176" s="326"/>
      <c r="N176" s="326"/>
      <c r="O176" s="326"/>
      <c r="P176" s="326"/>
      <c r="Q176" s="326"/>
      <c r="R176" s="326"/>
      <c r="S176" s="326"/>
      <c r="T176" s="326"/>
      <c r="U176" s="326"/>
      <c r="V176" s="326"/>
      <c r="W176" s="367"/>
      <c r="X176" s="326"/>
      <c r="Y176" s="367"/>
      <c r="Z176" s="326"/>
      <c r="AA176" s="326"/>
      <c r="AB176" s="326"/>
      <c r="AC176" s="367"/>
      <c r="AD176" s="326"/>
      <c r="AE176" s="367"/>
      <c r="AF176" s="326"/>
      <c r="AG176" s="326"/>
      <c r="AH176" s="326"/>
      <c r="AI176" s="367"/>
      <c r="AJ176" s="326"/>
      <c r="AK176" s="367"/>
      <c r="AL176" s="326"/>
      <c r="AM176" s="326"/>
      <c r="AN176" s="326"/>
      <c r="AO176" s="367"/>
      <c r="AP176" s="326"/>
      <c r="AQ176" s="367"/>
      <c r="AR176" s="326"/>
      <c r="AS176" s="326"/>
      <c r="AT176" s="326"/>
      <c r="AU176" s="367"/>
      <c r="AV176" s="326"/>
      <c r="AW176" s="367"/>
      <c r="AX176" s="326"/>
      <c r="AY176" s="326"/>
      <c r="AZ176" s="326"/>
      <c r="BA176" s="326"/>
      <c r="BB176" s="326"/>
      <c r="BC176" s="326"/>
      <c r="BD176" s="326"/>
      <c r="BE176" s="367"/>
      <c r="BF176" s="326"/>
      <c r="BG176" s="367"/>
      <c r="BH176" s="326"/>
      <c r="BI176" s="326"/>
      <c r="BJ176" s="326"/>
      <c r="BK176" s="367"/>
      <c r="BL176" s="326"/>
      <c r="BM176" s="367"/>
      <c r="BN176" s="326"/>
      <c r="BO176" s="326"/>
      <c r="BP176" s="388"/>
      <c r="BQ176" s="391"/>
      <c r="BR176" s="388"/>
      <c r="BS176" s="325"/>
    </row>
    <row r="177" spans="1:71" ht="8.85" customHeight="1" x14ac:dyDescent="0.25">
      <c r="A177" s="326">
        <v>61</v>
      </c>
      <c r="B177" s="346"/>
      <c r="C177" s="326" t="s">
        <v>190</v>
      </c>
      <c r="D177" s="388"/>
      <c r="E177" s="114">
        <v>17862654</v>
      </c>
      <c r="F177" s="343"/>
      <c r="G177" s="114">
        <v>834046</v>
      </c>
      <c r="H177" s="326"/>
      <c r="I177" s="114">
        <v>3837921</v>
      </c>
      <c r="J177" s="114"/>
      <c r="K177" s="114">
        <v>30935</v>
      </c>
      <c r="L177" s="326"/>
      <c r="M177" s="114">
        <v>46547</v>
      </c>
      <c r="N177" s="326"/>
      <c r="O177" s="114">
        <v>0</v>
      </c>
      <c r="P177" s="326"/>
      <c r="Q177" s="114">
        <v>206840</v>
      </c>
      <c r="R177" s="326"/>
      <c r="S177" s="114">
        <v>146965</v>
      </c>
      <c r="T177" s="326"/>
      <c r="U177" s="114">
        <f>SUM(E177:S177)</f>
        <v>22965908</v>
      </c>
      <c r="V177" s="326"/>
      <c r="W177" s="302">
        <f>(U177/$BS177)</f>
        <v>1548.0895180316818</v>
      </c>
      <c r="X177" s="326"/>
      <c r="Y177" s="302">
        <f>IF($BO177,U177/$BO177*100,0)</f>
        <v>73.358360540441765</v>
      </c>
      <c r="Z177" s="326"/>
      <c r="AA177" s="114">
        <v>4432849</v>
      </c>
      <c r="AB177" s="326"/>
      <c r="AC177" s="302">
        <f>(AA177/$BS177)</f>
        <v>298.81017863161441</v>
      </c>
      <c r="AD177" s="326"/>
      <c r="AE177" s="302">
        <f>IF($BO177,AA177/$BO177*100,0)</f>
        <v>14.159533128990009</v>
      </c>
      <c r="AF177" s="326"/>
      <c r="AG177" s="390">
        <v>225659</v>
      </c>
      <c r="AH177" s="326"/>
      <c r="AI177" s="302">
        <f>(AG177/$BS177)</f>
        <v>15.211257162116617</v>
      </c>
      <c r="AJ177" s="326"/>
      <c r="AK177" s="302">
        <f>IF($BO177,AG177/$BO177*100,0)</f>
        <v>0.72080643539961697</v>
      </c>
      <c r="AL177" s="326"/>
      <c r="AM177" s="390">
        <v>247923</v>
      </c>
      <c r="AN177" s="326"/>
      <c r="AO177" s="302">
        <f>(AM177/$BS177)</f>
        <v>16.712032355915067</v>
      </c>
      <c r="AP177" s="326"/>
      <c r="AQ177" s="302">
        <f>IF($BO177,AM177/$BO177*100,0)</f>
        <v>0.79192274132021867</v>
      </c>
      <c r="AR177" s="326"/>
      <c r="AS177" s="390">
        <v>2818872</v>
      </c>
      <c r="AT177" s="326"/>
      <c r="AU177" s="302">
        <f>(AS177/$BS177)</f>
        <v>190.0149646107179</v>
      </c>
      <c r="AV177" s="326"/>
      <c r="AW177" s="302">
        <f>IF($BO177,AS177/$BO177*100,0)</f>
        <v>9.0041216090108929</v>
      </c>
      <c r="AX177" s="326"/>
      <c r="AY177" s="390">
        <v>136470</v>
      </c>
      <c r="AZ177" s="326"/>
      <c r="BA177" s="390">
        <v>39392</v>
      </c>
      <c r="BB177" s="326"/>
      <c r="BC177" s="114">
        <f>(AY177+BA177)</f>
        <v>175862</v>
      </c>
      <c r="BD177" s="326"/>
      <c r="BE177" s="302">
        <f>(BC177/$BS177)</f>
        <v>11.85453319851702</v>
      </c>
      <c r="BF177" s="326"/>
      <c r="BG177" s="302">
        <f>IF($BO177,BC177/$BO177*100,0)</f>
        <v>0.56174343297740148</v>
      </c>
      <c r="BH177" s="326"/>
      <c r="BI177" s="390">
        <v>439390</v>
      </c>
      <c r="BJ177" s="326"/>
      <c r="BK177" s="302">
        <f>(BI177/$BS177)</f>
        <v>29.618469834850018</v>
      </c>
      <c r="BL177" s="326"/>
      <c r="BM177" s="302">
        <f>IF($BO177,BI177/$BO177*100,0)</f>
        <v>1.4035121118600973</v>
      </c>
      <c r="BN177" s="326"/>
      <c r="BO177" s="114">
        <f>(U177+AA177+AG177+AM177+AS177+BC177+BI177)</f>
        <v>31306463</v>
      </c>
      <c r="BP177" s="388"/>
      <c r="BQ177" s="326">
        <v>61</v>
      </c>
      <c r="BR177" s="388"/>
      <c r="BS177" s="330">
        <v>14835</v>
      </c>
    </row>
    <row r="178" spans="1:71" ht="8.85" customHeight="1" x14ac:dyDescent="0.25">
      <c r="A178" s="326">
        <v>62</v>
      </c>
      <c r="B178" s="346"/>
      <c r="C178" s="326" t="s">
        <v>191</v>
      </c>
      <c r="D178" s="388"/>
      <c r="E178" s="114">
        <v>21761602</v>
      </c>
      <c r="F178" s="343"/>
      <c r="G178" s="114">
        <v>1120510</v>
      </c>
      <c r="H178" s="326"/>
      <c r="I178" s="114">
        <v>4929092</v>
      </c>
      <c r="J178" s="114"/>
      <c r="K178" s="114">
        <v>42264</v>
      </c>
      <c r="L178" s="326"/>
      <c r="M178" s="114">
        <v>141739</v>
      </c>
      <c r="N178" s="326"/>
      <c r="O178" s="114">
        <v>0</v>
      </c>
      <c r="P178" s="326"/>
      <c r="Q178" s="114">
        <v>246157</v>
      </c>
      <c r="R178" s="326"/>
      <c r="S178" s="114">
        <v>237167</v>
      </c>
      <c r="T178" s="326"/>
      <c r="U178" s="114">
        <f>SUM(E178:S178)</f>
        <v>28478531</v>
      </c>
      <c r="V178" s="326"/>
      <c r="W178" s="302">
        <f>(U178/$BS178)</f>
        <v>1362.9351998085667</v>
      </c>
      <c r="X178" s="326"/>
      <c r="Y178" s="302">
        <f>IF($BO178,U178/$BO178*100,0)</f>
        <v>77.899088342177578</v>
      </c>
      <c r="Z178" s="326"/>
      <c r="AA178" s="114">
        <v>4551331</v>
      </c>
      <c r="AB178" s="326"/>
      <c r="AC178" s="302">
        <f>(AA178/$BS178)</f>
        <v>217.81914333572624</v>
      </c>
      <c r="AD178" s="326"/>
      <c r="AE178" s="302">
        <f>IF($BO178,AA178/$BO178*100,0)</f>
        <v>12.449537360037686</v>
      </c>
      <c r="AF178" s="326"/>
      <c r="AG178" s="114">
        <v>706972</v>
      </c>
      <c r="AH178" s="326"/>
      <c r="AI178" s="302">
        <f>(AG178/$BS178)</f>
        <v>33.834505862646566</v>
      </c>
      <c r="AJ178" s="326"/>
      <c r="AK178" s="302">
        <f>IF($BO178,AG178/$BO178*100,0)</f>
        <v>1.9338242651436608</v>
      </c>
      <c r="AL178" s="326"/>
      <c r="AM178" s="114">
        <v>230561</v>
      </c>
      <c r="AN178" s="326"/>
      <c r="AO178" s="302">
        <f>(AM178/$BS178)</f>
        <v>11.034266570949988</v>
      </c>
      <c r="AP178" s="326"/>
      <c r="AQ178" s="302">
        <f>IF($BO178,AM178/$BO178*100,0)</f>
        <v>0.63066777240935656</v>
      </c>
      <c r="AR178" s="326"/>
      <c r="AS178" s="114">
        <v>1472244</v>
      </c>
      <c r="AT178" s="326"/>
      <c r="AU178" s="302">
        <f>(AS178/$BS178)</f>
        <v>70.459152907394113</v>
      </c>
      <c r="AV178" s="326"/>
      <c r="AW178" s="302">
        <f>IF($BO178,AS178/$BO178*100,0)</f>
        <v>4.0271201283956986</v>
      </c>
      <c r="AX178" s="326"/>
      <c r="AY178" s="114">
        <v>205378</v>
      </c>
      <c r="AZ178" s="326"/>
      <c r="BA178" s="114">
        <v>268638</v>
      </c>
      <c r="BB178" s="326"/>
      <c r="BC178" s="114">
        <f>(AY178+BA178)</f>
        <v>474016</v>
      </c>
      <c r="BD178" s="326"/>
      <c r="BE178" s="302">
        <f>(BC178/$BS178)</f>
        <v>22.685618569035654</v>
      </c>
      <c r="BF178" s="326"/>
      <c r="BG178" s="302">
        <f>IF($BO178,BC178/$BO178*100,0)</f>
        <v>1.2966053010109844</v>
      </c>
      <c r="BH178" s="326"/>
      <c r="BI178" s="114">
        <v>644579</v>
      </c>
      <c r="BJ178" s="326"/>
      <c r="BK178" s="302">
        <f>(BI178/$BS178)</f>
        <v>30.84848049772673</v>
      </c>
      <c r="BL178" s="326"/>
      <c r="BM178" s="302">
        <f>IF($BO178,BI178/$BO178*100,0)</f>
        <v>1.7631568308250338</v>
      </c>
      <c r="BN178" s="326"/>
      <c r="BO178" s="114">
        <f>(U178+AA178+AG178+AM178+AS178+BC178+BI178)</f>
        <v>36558234</v>
      </c>
      <c r="BP178" s="388"/>
      <c r="BQ178" s="326">
        <v>62</v>
      </c>
      <c r="BR178" s="388"/>
      <c r="BS178" s="330">
        <v>20895</v>
      </c>
    </row>
    <row r="179" spans="1:71" ht="8.85" customHeight="1" x14ac:dyDescent="0.25">
      <c r="A179" s="326">
        <v>63</v>
      </c>
      <c r="B179" s="346"/>
      <c r="C179" s="326" t="s">
        <v>192</v>
      </c>
      <c r="D179" s="388"/>
      <c r="E179" s="114">
        <v>14829910</v>
      </c>
      <c r="F179" s="343"/>
      <c r="G179" s="114">
        <v>429061</v>
      </c>
      <c r="H179" s="326"/>
      <c r="I179" s="114">
        <v>2367369</v>
      </c>
      <c r="J179" s="114"/>
      <c r="K179" s="114">
        <v>23096</v>
      </c>
      <c r="L179" s="326"/>
      <c r="M179" s="114">
        <v>81248</v>
      </c>
      <c r="N179" s="326"/>
      <c r="O179" s="114">
        <v>0</v>
      </c>
      <c r="P179" s="326"/>
      <c r="Q179" s="114">
        <v>167063</v>
      </c>
      <c r="R179" s="326"/>
      <c r="S179" s="114">
        <v>165978</v>
      </c>
      <c r="T179" s="326"/>
      <c r="U179" s="114">
        <f>SUM(E179:S179)</f>
        <v>18063725</v>
      </c>
      <c r="V179" s="326"/>
      <c r="W179" s="302">
        <f>(U179/$BS179)</f>
        <v>1488.0735645440316</v>
      </c>
      <c r="X179" s="326"/>
      <c r="Y179" s="302">
        <f>IF($BO179,U179/$BO179*100,0)</f>
        <v>70.392327462423566</v>
      </c>
      <c r="Z179" s="326"/>
      <c r="AA179" s="114">
        <v>2776606</v>
      </c>
      <c r="AB179" s="326"/>
      <c r="AC179" s="302">
        <f>(AA179/$BS179)</f>
        <v>228.73432737457782</v>
      </c>
      <c r="AD179" s="326"/>
      <c r="AE179" s="302">
        <f>IF($BO179,AA179/$BO179*100,0)</f>
        <v>10.820124796304752</v>
      </c>
      <c r="AF179" s="326"/>
      <c r="AG179" s="114">
        <v>167599</v>
      </c>
      <c r="AH179" s="326"/>
      <c r="AI179" s="302">
        <f>(AG179/$BS179)</f>
        <v>13.80665623197957</v>
      </c>
      <c r="AJ179" s="326"/>
      <c r="AK179" s="302">
        <f>IF($BO179,AG179/$BO179*100,0)</f>
        <v>0.65311466435492826</v>
      </c>
      <c r="AL179" s="326"/>
      <c r="AM179" s="114">
        <v>553690</v>
      </c>
      <c r="AN179" s="326"/>
      <c r="AO179" s="302">
        <f>(AM179/$BS179)</f>
        <v>45.612488672872558</v>
      </c>
      <c r="AP179" s="326"/>
      <c r="AQ179" s="302">
        <f>IF($BO179,AM179/$BO179*100,0)</f>
        <v>2.1576683542663155</v>
      </c>
      <c r="AR179" s="326"/>
      <c r="AS179" s="114">
        <v>3360894</v>
      </c>
      <c r="AT179" s="326"/>
      <c r="AU179" s="302">
        <f>(AS179/$BS179)</f>
        <v>276.8674520141692</v>
      </c>
      <c r="AV179" s="326"/>
      <c r="AW179" s="302">
        <f>IF($BO179,AS179/$BO179*100,0)</f>
        <v>13.097030153774739</v>
      </c>
      <c r="AX179" s="326"/>
      <c r="AY179" s="114">
        <v>19117</v>
      </c>
      <c r="AZ179" s="326"/>
      <c r="BA179" s="114">
        <v>10300</v>
      </c>
      <c r="BB179" s="326"/>
      <c r="BC179" s="114">
        <f>(AY179+BA179)</f>
        <v>29417</v>
      </c>
      <c r="BD179" s="326"/>
      <c r="BE179" s="302">
        <f>(BC179/$BS179)</f>
        <v>2.4233462393936898</v>
      </c>
      <c r="BF179" s="326"/>
      <c r="BG179" s="302">
        <f>IF($BO179,BC179/$BO179*100,0)</f>
        <v>0.11463477754240137</v>
      </c>
      <c r="BH179" s="326"/>
      <c r="BI179" s="114">
        <v>709566</v>
      </c>
      <c r="BJ179" s="326"/>
      <c r="BK179" s="302">
        <f>(BI179/$BS179)</f>
        <v>58.453414614053877</v>
      </c>
      <c r="BL179" s="326"/>
      <c r="BM179" s="302">
        <f>IF($BO179,BI179/$BO179*100,0)</f>
        <v>2.765099791333296</v>
      </c>
      <c r="BN179" s="326"/>
      <c r="BO179" s="114">
        <f>(U179+AA179+AG179+AM179+AS179+BC179+BI179)</f>
        <v>25661497</v>
      </c>
      <c r="BP179" s="388"/>
      <c r="BQ179" s="326">
        <v>63</v>
      </c>
      <c r="BR179" s="388"/>
      <c r="BS179" s="330">
        <v>12139</v>
      </c>
    </row>
    <row r="180" spans="1:71" ht="8.85" customHeight="1" x14ac:dyDescent="0.25">
      <c r="A180" s="326">
        <v>64</v>
      </c>
      <c r="B180" s="346"/>
      <c r="C180" s="326" t="s">
        <v>193</v>
      </c>
      <c r="D180" s="388"/>
      <c r="E180" s="114">
        <v>15346940</v>
      </c>
      <c r="F180" s="343"/>
      <c r="G180" s="114">
        <v>272773</v>
      </c>
      <c r="H180" s="326"/>
      <c r="I180" s="114">
        <v>2758155</v>
      </c>
      <c r="J180" s="114"/>
      <c r="K180" s="114">
        <v>28370</v>
      </c>
      <c r="L180" s="326"/>
      <c r="M180" s="114">
        <v>207893</v>
      </c>
      <c r="N180" s="326"/>
      <c r="O180" s="114">
        <v>48347</v>
      </c>
      <c r="P180" s="326"/>
      <c r="Q180" s="114">
        <v>128012</v>
      </c>
      <c r="R180" s="326"/>
      <c r="S180" s="114">
        <v>79199</v>
      </c>
      <c r="T180" s="326"/>
      <c r="U180" s="114">
        <f>SUM(E180:S180)</f>
        <v>18869689</v>
      </c>
      <c r="V180" s="326"/>
      <c r="W180" s="302">
        <f>(U180/$BS180)</f>
        <v>1560.8974274133509</v>
      </c>
      <c r="X180" s="326"/>
      <c r="Y180" s="302">
        <f>IF($BO180,U180/$BO180*100,0)</f>
        <v>79.119480015020798</v>
      </c>
      <c r="Z180" s="326"/>
      <c r="AA180" s="114">
        <v>1860367</v>
      </c>
      <c r="AB180" s="326"/>
      <c r="AC180" s="302">
        <f>(AA180/$BS180)</f>
        <v>153.88923815038464</v>
      </c>
      <c r="AD180" s="326"/>
      <c r="AE180" s="302">
        <f>IF($BO180,AA180/$BO180*100,0)</f>
        <v>7.8004078221482187</v>
      </c>
      <c r="AF180" s="326"/>
      <c r="AG180" s="114">
        <v>105581</v>
      </c>
      <c r="AH180" s="326"/>
      <c r="AI180" s="302">
        <f>(AG180/$BS180)</f>
        <v>8.7336421540243201</v>
      </c>
      <c r="AJ180" s="326"/>
      <c r="AK180" s="302">
        <f>IF($BO180,AG180/$BO180*100,0)</f>
        <v>0.44269483293900125</v>
      </c>
      <c r="AL180" s="326"/>
      <c r="AM180" s="114">
        <v>33817</v>
      </c>
      <c r="AN180" s="326"/>
      <c r="AO180" s="302">
        <f>(AM180/$BS180)</f>
        <v>2.7973364215402432</v>
      </c>
      <c r="AP180" s="326"/>
      <c r="AQ180" s="302">
        <f>IF($BO180,AM180/$BO180*100,0)</f>
        <v>0.14179266312592423</v>
      </c>
      <c r="AR180" s="326"/>
      <c r="AS180" s="114">
        <v>2531690</v>
      </c>
      <c r="AT180" s="326"/>
      <c r="AU180" s="302">
        <f>(AS180/$BS180)</f>
        <v>209.4209612044007</v>
      </c>
      <c r="AV180" s="326"/>
      <c r="AW180" s="302">
        <f>IF($BO180,AS180/$BO180*100,0)</f>
        <v>10.615225103033122</v>
      </c>
      <c r="AX180" s="326"/>
      <c r="AY180" s="114">
        <v>73504</v>
      </c>
      <c r="AZ180" s="326"/>
      <c r="BA180" s="114">
        <v>78730</v>
      </c>
      <c r="BB180" s="326"/>
      <c r="BC180" s="114">
        <f>(AY180+BA180)</f>
        <v>152234</v>
      </c>
      <c r="BD180" s="326"/>
      <c r="BE180" s="302">
        <f>(BC180/$BS180)</f>
        <v>12.592770287037803</v>
      </c>
      <c r="BF180" s="326"/>
      <c r="BG180" s="302">
        <f>IF($BO180,BC180/$BO180*100,0)</f>
        <v>0.63830807813561075</v>
      </c>
      <c r="BH180" s="326"/>
      <c r="BI180" s="114">
        <v>296234</v>
      </c>
      <c r="BJ180" s="326"/>
      <c r="BK180" s="302">
        <f>(BI180/$BS180)</f>
        <v>24.504425510794938</v>
      </c>
      <c r="BL180" s="326"/>
      <c r="BM180" s="302">
        <f>IF($BO180,BI180/$BO180*100,0)</f>
        <v>1.242091485597334</v>
      </c>
      <c r="BN180" s="326"/>
      <c r="BO180" s="114">
        <f>(U180+AA180+AG180+AM180+AS180+BC180+BI180)</f>
        <v>23849612</v>
      </c>
      <c r="BP180" s="388"/>
      <c r="BQ180" s="326">
        <v>64</v>
      </c>
      <c r="BR180" s="388"/>
      <c r="BS180" s="330">
        <v>12089</v>
      </c>
    </row>
    <row r="181" spans="1:71" ht="8.85" customHeight="1" x14ac:dyDescent="0.25">
      <c r="A181" s="326">
        <v>65</v>
      </c>
      <c r="B181" s="346"/>
      <c r="C181" s="326" t="s">
        <v>194</v>
      </c>
      <c r="D181" s="388"/>
      <c r="E181" s="114">
        <v>4203064</v>
      </c>
      <c r="F181" s="343"/>
      <c r="G181" s="114">
        <v>471803</v>
      </c>
      <c r="H181" s="326"/>
      <c r="I181" s="114">
        <v>1768533</v>
      </c>
      <c r="J181" s="114"/>
      <c r="K181" s="114">
        <v>13280</v>
      </c>
      <c r="L181" s="326"/>
      <c r="M181" s="114">
        <v>126492</v>
      </c>
      <c r="N181" s="326"/>
      <c r="O181" s="114">
        <v>0</v>
      </c>
      <c r="P181" s="326"/>
      <c r="Q181" s="114">
        <v>152876</v>
      </c>
      <c r="R181" s="326"/>
      <c r="S181" s="114">
        <v>88155</v>
      </c>
      <c r="T181" s="326"/>
      <c r="U181" s="114">
        <f>SUM(E181:S181)</f>
        <v>6824203</v>
      </c>
      <c r="V181" s="326"/>
      <c r="W181" s="302">
        <f>(U181/$BS181)</f>
        <v>423.705637650565</v>
      </c>
      <c r="X181" s="326"/>
      <c r="Y181" s="302">
        <f>IF($BO181,U181/$BO181*100,0)</f>
        <v>53.433438706723749</v>
      </c>
      <c r="Z181" s="326"/>
      <c r="AA181" s="114">
        <v>1702873</v>
      </c>
      <c r="AB181" s="326"/>
      <c r="AC181" s="302">
        <f>(AA181/$BS181)</f>
        <v>105.72910716503166</v>
      </c>
      <c r="AD181" s="326"/>
      <c r="AE181" s="302">
        <f>IF($BO181,AA181/$BO181*100,0)</f>
        <v>13.333477927141789</v>
      </c>
      <c r="AF181" s="326"/>
      <c r="AG181" s="114">
        <v>75720</v>
      </c>
      <c r="AH181" s="326"/>
      <c r="AI181" s="302">
        <f>(AG181/$BS181)</f>
        <v>4.7013535328449025</v>
      </c>
      <c r="AJ181" s="326"/>
      <c r="AK181" s="302">
        <f>IF($BO181,AG181/$BO181*100,0)</f>
        <v>0.59288681460283665</v>
      </c>
      <c r="AL181" s="326"/>
      <c r="AM181" s="114">
        <v>10984</v>
      </c>
      <c r="AN181" s="326"/>
      <c r="AO181" s="302">
        <f>(AM181/$BS181)</f>
        <v>0.68198187011051781</v>
      </c>
      <c r="AP181" s="326"/>
      <c r="AQ181" s="302">
        <f>IF($BO181,AM181/$BO181*100,0)</f>
        <v>8.6004606069698342E-2</v>
      </c>
      <c r="AR181" s="326"/>
      <c r="AS181" s="114">
        <v>3034061</v>
      </c>
      <c r="AT181" s="326"/>
      <c r="AU181" s="302">
        <f>(AS181/$BS181)</f>
        <v>188.3807897677884</v>
      </c>
      <c r="AV181" s="326"/>
      <c r="AW181" s="302">
        <f>IF($BO181,AS181/$BO181*100,0)</f>
        <v>23.756666159544338</v>
      </c>
      <c r="AX181" s="326"/>
      <c r="AY181" s="114">
        <v>38357</v>
      </c>
      <c r="AZ181" s="326"/>
      <c r="BA181" s="114">
        <v>608627</v>
      </c>
      <c r="BB181" s="326"/>
      <c r="BC181" s="114">
        <f>(AY181+BA181)</f>
        <v>646984</v>
      </c>
      <c r="BD181" s="326"/>
      <c r="BE181" s="302">
        <f>(BC181/$BS181)</f>
        <v>40.170371290202411</v>
      </c>
      <c r="BF181" s="326"/>
      <c r="BG181" s="302">
        <f>IF($BO181,BC181/$BO181*100,0)</f>
        <v>5.0658780092314011</v>
      </c>
      <c r="BH181" s="326"/>
      <c r="BI181" s="114">
        <v>476584</v>
      </c>
      <c r="BJ181" s="326"/>
      <c r="BK181" s="302">
        <f>(BI181/$BS181)</f>
        <v>29.590463181423072</v>
      </c>
      <c r="BL181" s="326"/>
      <c r="BM181" s="302">
        <f>IF($BO181,BI181/$BO181*100,0)</f>
        <v>3.7316477766861902</v>
      </c>
      <c r="BN181" s="326"/>
      <c r="BO181" s="114">
        <f>(U181+AA181+AG181+AM181+AS181+BC181+BI181)</f>
        <v>12771409</v>
      </c>
      <c r="BP181" s="388"/>
      <c r="BQ181" s="326">
        <v>65</v>
      </c>
      <c r="BR181" s="388"/>
      <c r="BS181" s="330">
        <v>16106</v>
      </c>
    </row>
    <row r="182" spans="1:71" ht="8.85" customHeight="1" x14ac:dyDescent="0.25">
      <c r="A182" s="349"/>
      <c r="B182" s="346"/>
      <c r="C182" s="326"/>
      <c r="D182" s="388"/>
      <c r="E182" s="326"/>
      <c r="F182" s="326"/>
      <c r="G182" s="326"/>
      <c r="H182" s="326"/>
      <c r="I182" s="326"/>
      <c r="J182" s="326"/>
      <c r="K182" s="326"/>
      <c r="L182" s="326"/>
      <c r="M182" s="326"/>
      <c r="N182" s="326"/>
      <c r="O182" s="326"/>
      <c r="P182" s="326"/>
      <c r="Q182" s="326"/>
      <c r="R182" s="326"/>
      <c r="S182" s="326"/>
      <c r="T182" s="326"/>
      <c r="U182" s="326"/>
      <c r="V182" s="326"/>
      <c r="W182" s="367"/>
      <c r="X182" s="326"/>
      <c r="Y182" s="367"/>
      <c r="Z182" s="326"/>
      <c r="AA182" s="326"/>
      <c r="AB182" s="326"/>
      <c r="AC182" s="367"/>
      <c r="AD182" s="326"/>
      <c r="AE182" s="367"/>
      <c r="AF182" s="326"/>
      <c r="AG182" s="326"/>
      <c r="AH182" s="326"/>
      <c r="AI182" s="367"/>
      <c r="AJ182" s="326"/>
      <c r="AK182" s="367"/>
      <c r="AL182" s="326"/>
      <c r="AM182" s="326"/>
      <c r="AN182" s="326"/>
      <c r="AO182" s="367"/>
      <c r="AP182" s="326"/>
      <c r="AQ182" s="367"/>
      <c r="AR182" s="326"/>
      <c r="AS182" s="326"/>
      <c r="AT182" s="326"/>
      <c r="AU182" s="367"/>
      <c r="AV182" s="326"/>
      <c r="AW182" s="367"/>
      <c r="AX182" s="326"/>
      <c r="AY182" s="326"/>
      <c r="AZ182" s="326"/>
      <c r="BA182" s="326"/>
      <c r="BB182" s="326"/>
      <c r="BC182" s="326"/>
      <c r="BD182" s="326"/>
      <c r="BE182" s="367"/>
      <c r="BF182" s="326"/>
      <c r="BG182" s="367"/>
      <c r="BH182" s="326"/>
      <c r="BI182" s="326"/>
      <c r="BJ182" s="326"/>
      <c r="BK182" s="367"/>
      <c r="BL182" s="326"/>
      <c r="BM182" s="367"/>
      <c r="BN182" s="326"/>
      <c r="BO182" s="326"/>
      <c r="BP182" s="388"/>
      <c r="BQ182" s="391"/>
      <c r="BR182" s="388"/>
      <c r="BS182" s="325"/>
    </row>
    <row r="183" spans="1:71" ht="8.85" customHeight="1" x14ac:dyDescent="0.25">
      <c r="A183" s="326">
        <v>66</v>
      </c>
      <c r="B183" s="346"/>
      <c r="C183" s="326" t="s">
        <v>195</v>
      </c>
      <c r="D183" s="388"/>
      <c r="E183" s="114">
        <v>29990982</v>
      </c>
      <c r="F183" s="343"/>
      <c r="G183" s="114">
        <v>1368253</v>
      </c>
      <c r="H183" s="326"/>
      <c r="I183" s="114">
        <v>8081909</v>
      </c>
      <c r="J183" s="114"/>
      <c r="K183" s="114">
        <v>35353</v>
      </c>
      <c r="L183" s="326"/>
      <c r="M183" s="114">
        <v>732141</v>
      </c>
      <c r="N183" s="326"/>
      <c r="O183" s="114">
        <v>199533</v>
      </c>
      <c r="P183" s="326"/>
      <c r="Q183" s="114">
        <v>397033</v>
      </c>
      <c r="R183" s="326"/>
      <c r="S183" s="114">
        <v>250957</v>
      </c>
      <c r="T183" s="326"/>
      <c r="U183" s="114">
        <f>SUM(E183:S183)</f>
        <v>41056161</v>
      </c>
      <c r="V183" s="326"/>
      <c r="W183" s="302">
        <f>(U183/$BS183)</f>
        <v>1215.5064392930101</v>
      </c>
      <c r="X183" s="326"/>
      <c r="Y183" s="302">
        <f>IF($BO183,U183/$BO183*100,0)</f>
        <v>73.143150485972654</v>
      </c>
      <c r="Z183" s="326"/>
      <c r="AA183" s="114">
        <v>6431511</v>
      </c>
      <c r="AB183" s="326"/>
      <c r="AC183" s="302">
        <f>(AA183/$BS183)</f>
        <v>190.41096012079225</v>
      </c>
      <c r="AD183" s="326"/>
      <c r="AE183" s="302">
        <f>IF($BO183,AA183/$BO183*100,0)</f>
        <v>11.457987436409081</v>
      </c>
      <c r="AF183" s="326"/>
      <c r="AG183" s="390">
        <v>439084</v>
      </c>
      <c r="AH183" s="326"/>
      <c r="AI183" s="302">
        <f>(AG183/$BS183)</f>
        <v>12.999496698937147</v>
      </c>
      <c r="AJ183" s="326"/>
      <c r="AK183" s="302">
        <f>IF($BO183,AG183/$BO183*100,0)</f>
        <v>0.78224525395793387</v>
      </c>
      <c r="AL183" s="326"/>
      <c r="AM183" s="390">
        <v>223539</v>
      </c>
      <c r="AN183" s="326"/>
      <c r="AO183" s="302">
        <f>(AM183/$BS183)</f>
        <v>6.618083311128875</v>
      </c>
      <c r="AP183" s="326"/>
      <c r="AQ183" s="302">
        <f>IF($BO183,AM183/$BO183*100,0)</f>
        <v>0.3982434382134229</v>
      </c>
      <c r="AR183" s="326"/>
      <c r="AS183" s="390">
        <v>5808327</v>
      </c>
      <c r="AT183" s="326"/>
      <c r="AU183" s="302">
        <f>(AS183/$BS183)</f>
        <v>171.96100897060128</v>
      </c>
      <c r="AV183" s="326"/>
      <c r="AW183" s="302">
        <f>IF($BO183,AS183/$BO183*100,0)</f>
        <v>10.347760859393016</v>
      </c>
      <c r="AX183" s="326"/>
      <c r="AY183" s="390">
        <v>127060</v>
      </c>
      <c r="AZ183" s="326"/>
      <c r="BA183" s="390">
        <v>82491</v>
      </c>
      <c r="BB183" s="326"/>
      <c r="BC183" s="114">
        <f>(AY183+BA183)</f>
        <v>209551</v>
      </c>
      <c r="BD183" s="326"/>
      <c r="BE183" s="302">
        <f>(BC183/$BS183)</f>
        <v>6.2039553542351307</v>
      </c>
      <c r="BF183" s="326"/>
      <c r="BG183" s="302">
        <f>IF($BO183,BC183/$BO183*100,0)</f>
        <v>0.37332327120127123</v>
      </c>
      <c r="BH183" s="326"/>
      <c r="BI183" s="390">
        <v>1963072</v>
      </c>
      <c r="BJ183" s="326"/>
      <c r="BK183" s="302">
        <f>(BI183/$BS183)</f>
        <v>58.118601415164164</v>
      </c>
      <c r="BL183" s="326"/>
      <c r="BM183" s="302">
        <f>IF($BO183,BI183/$BO183*100,0)</f>
        <v>3.4972892548526224</v>
      </c>
      <c r="BN183" s="326"/>
      <c r="BO183" s="114">
        <f>(U183+AA183+AG183+AM183+AS183+BC183+BI183)</f>
        <v>56131245</v>
      </c>
      <c r="BP183" s="388"/>
      <c r="BQ183" s="326">
        <v>66</v>
      </c>
      <c r="BR183" s="388"/>
      <c r="BS183" s="330">
        <v>33777</v>
      </c>
    </row>
    <row r="184" spans="1:71" ht="8.85" customHeight="1" x14ac:dyDescent="0.25">
      <c r="A184" s="326">
        <v>67</v>
      </c>
      <c r="B184" s="346"/>
      <c r="C184" s="326" t="s">
        <v>196</v>
      </c>
      <c r="D184" s="388"/>
      <c r="E184" s="114">
        <v>13284172</v>
      </c>
      <c r="F184" s="343"/>
      <c r="G184" s="114">
        <v>616520</v>
      </c>
      <c r="H184" s="326"/>
      <c r="I184" s="114">
        <v>6262319</v>
      </c>
      <c r="J184" s="114"/>
      <c r="K184" s="114">
        <v>84427</v>
      </c>
      <c r="L184" s="326"/>
      <c r="M184" s="114">
        <v>465513</v>
      </c>
      <c r="N184" s="326"/>
      <c r="O184" s="114">
        <v>0</v>
      </c>
      <c r="P184" s="326"/>
      <c r="Q184" s="114">
        <v>292391</v>
      </c>
      <c r="R184" s="326"/>
      <c r="S184" s="114">
        <v>261706</v>
      </c>
      <c r="T184" s="326"/>
      <c r="U184" s="114">
        <f>SUM(E184:S184)</f>
        <v>21267048</v>
      </c>
      <c r="V184" s="326"/>
      <c r="W184" s="302">
        <f>(U184/$BS184)</f>
        <v>901.68099720172984</v>
      </c>
      <c r="X184" s="326"/>
      <c r="Y184" s="302">
        <f>IF($BO184,U184/$BO184*100,0)</f>
        <v>68.703954369331626</v>
      </c>
      <c r="Z184" s="326"/>
      <c r="AA184" s="114">
        <v>3986406</v>
      </c>
      <c r="AB184" s="326"/>
      <c r="AC184" s="302">
        <f>(AA184/$BS184)</f>
        <v>169.01577206817603</v>
      </c>
      <c r="AD184" s="326"/>
      <c r="AE184" s="302">
        <f>IF($BO184,AA184/$BO184*100,0)</f>
        <v>12.878226255079209</v>
      </c>
      <c r="AF184" s="326"/>
      <c r="AG184" s="114">
        <v>223187</v>
      </c>
      <c r="AH184" s="326"/>
      <c r="AI184" s="302">
        <f>(AG184/$BS184)</f>
        <v>9.4626897311964733</v>
      </c>
      <c r="AJ184" s="326"/>
      <c r="AK184" s="302">
        <f>IF($BO184,AG184/$BO184*100,0)</f>
        <v>0.72101353529780043</v>
      </c>
      <c r="AL184" s="326"/>
      <c r="AM184" s="114">
        <v>81788</v>
      </c>
      <c r="AN184" s="326"/>
      <c r="AO184" s="302">
        <f>(AM184/$BS184)</f>
        <v>3.4676503010260324</v>
      </c>
      <c r="AP184" s="326"/>
      <c r="AQ184" s="302">
        <f>IF($BO184,AM184/$BO184*100,0)</f>
        <v>0.26421904064724427</v>
      </c>
      <c r="AR184" s="326"/>
      <c r="AS184" s="114">
        <v>4809756</v>
      </c>
      <c r="AT184" s="326"/>
      <c r="AU184" s="302">
        <f>(AS184/$BS184)</f>
        <v>203.92419231747647</v>
      </c>
      <c r="AV184" s="326"/>
      <c r="AW184" s="302">
        <f>IF($BO184,AS184/$BO184*100,0)</f>
        <v>15.538087690948879</v>
      </c>
      <c r="AX184" s="326"/>
      <c r="AY184" s="114">
        <v>14231</v>
      </c>
      <c r="AZ184" s="326"/>
      <c r="BA184" s="114">
        <v>76937</v>
      </c>
      <c r="BB184" s="326"/>
      <c r="BC184" s="114">
        <f>(AY184+BA184)</f>
        <v>91168</v>
      </c>
      <c r="BD184" s="326"/>
      <c r="BE184" s="302">
        <f>(BC184/$BS184)</f>
        <v>3.8653438480454505</v>
      </c>
      <c r="BF184" s="326"/>
      <c r="BG184" s="302">
        <f>IF($BO184,BC184/$BO184*100,0)</f>
        <v>0.29452146400117329</v>
      </c>
      <c r="BH184" s="326"/>
      <c r="BI184" s="114">
        <v>495267</v>
      </c>
      <c r="BJ184" s="326"/>
      <c r="BK184" s="302">
        <f>(BI184/$BS184)</f>
        <v>20.99834647672348</v>
      </c>
      <c r="BL184" s="326"/>
      <c r="BM184" s="302">
        <f>IF($BO184,BI184/$BO184*100,0)</f>
        <v>1.5999776446940714</v>
      </c>
      <c r="BN184" s="326"/>
      <c r="BO184" s="114">
        <f>(U184+AA184+AG184+AM184+AS184+BC184+BI184)</f>
        <v>30954620</v>
      </c>
      <c r="BP184" s="388"/>
      <c r="BQ184" s="326">
        <v>67</v>
      </c>
      <c r="BR184" s="388"/>
      <c r="BS184" s="330">
        <v>23586</v>
      </c>
    </row>
    <row r="185" spans="1:71" ht="8.85" customHeight="1" x14ac:dyDescent="0.25">
      <c r="A185" s="326">
        <v>68</v>
      </c>
      <c r="B185" s="346"/>
      <c r="C185" s="326" t="s">
        <v>197</v>
      </c>
      <c r="D185" s="388"/>
      <c r="E185" s="114">
        <v>8936154</v>
      </c>
      <c r="F185" s="343"/>
      <c r="G185" s="114">
        <v>448208</v>
      </c>
      <c r="H185" s="326"/>
      <c r="I185" s="114">
        <v>1996833</v>
      </c>
      <c r="J185" s="114"/>
      <c r="K185" s="114">
        <v>80885</v>
      </c>
      <c r="L185" s="326"/>
      <c r="M185" s="114">
        <v>661091</v>
      </c>
      <c r="N185" s="326"/>
      <c r="O185" s="114">
        <v>0</v>
      </c>
      <c r="P185" s="326"/>
      <c r="Q185" s="114">
        <v>134827</v>
      </c>
      <c r="R185" s="326"/>
      <c r="S185" s="114">
        <v>89211</v>
      </c>
      <c r="T185" s="326"/>
      <c r="U185" s="114">
        <f>SUM(E185:S185)</f>
        <v>12347209</v>
      </c>
      <c r="V185" s="326"/>
      <c r="W185" s="302">
        <f>(U185/$BS185)</f>
        <v>684.47303065580127</v>
      </c>
      <c r="X185" s="326"/>
      <c r="Y185" s="302">
        <f>IF($BO185,U185/$BO185*100,0)</f>
        <v>63.19619304019367</v>
      </c>
      <c r="Z185" s="326"/>
      <c r="AA185" s="114">
        <v>2540893</v>
      </c>
      <c r="AB185" s="326"/>
      <c r="AC185" s="302">
        <f>(AA185/$BS185)</f>
        <v>140.85553522922558</v>
      </c>
      <c r="AD185" s="326"/>
      <c r="AE185" s="302">
        <f>IF($BO185,AA185/$BO185*100,0)</f>
        <v>13.004944236586327</v>
      </c>
      <c r="AF185" s="326"/>
      <c r="AG185" s="114">
        <v>64790</v>
      </c>
      <c r="AH185" s="326"/>
      <c r="AI185" s="302">
        <f>(AG185/$BS185)</f>
        <v>3.5916625090082599</v>
      </c>
      <c r="AJ185" s="326"/>
      <c r="AK185" s="302">
        <f>IF($BO185,AG185/$BO185*100,0)</f>
        <v>0.33161189278274533</v>
      </c>
      <c r="AL185" s="326"/>
      <c r="AM185" s="114">
        <v>27388</v>
      </c>
      <c r="AN185" s="326"/>
      <c r="AO185" s="302">
        <f>(AM185/$BS185)</f>
        <v>1.5182659792671434</v>
      </c>
      <c r="AP185" s="326"/>
      <c r="AQ185" s="302">
        <f>IF($BO185,AM185/$BO185*100,0)</f>
        <v>0.14017883191131084</v>
      </c>
      <c r="AR185" s="326"/>
      <c r="AS185" s="114">
        <v>3477871</v>
      </c>
      <c r="AT185" s="326"/>
      <c r="AU185" s="302">
        <f>(AS185/$BS185)</f>
        <v>192.79732801153057</v>
      </c>
      <c r="AV185" s="326"/>
      <c r="AW185" s="302">
        <f>IF($BO185,AS185/$BO185*100,0)</f>
        <v>17.8006387585155</v>
      </c>
      <c r="AX185" s="326"/>
      <c r="AY185" s="114">
        <v>33431</v>
      </c>
      <c r="AZ185" s="326"/>
      <c r="BA185" s="114">
        <v>215126</v>
      </c>
      <c r="BB185" s="326"/>
      <c r="BC185" s="114">
        <f>(AY185+BA185)</f>
        <v>248557</v>
      </c>
      <c r="BD185" s="326"/>
      <c r="BE185" s="302">
        <f>(BC185/$BS185)</f>
        <v>13.778868008204446</v>
      </c>
      <c r="BF185" s="326"/>
      <c r="BG185" s="302">
        <f>IF($BO185,BC185/$BO185*100,0)</f>
        <v>1.2721786886001054</v>
      </c>
      <c r="BH185" s="326"/>
      <c r="BI185" s="114">
        <v>831192</v>
      </c>
      <c r="BJ185" s="326"/>
      <c r="BK185" s="302">
        <f>(BI185/$BS185)</f>
        <v>46.077498752702475</v>
      </c>
      <c r="BL185" s="326"/>
      <c r="BM185" s="302">
        <f>IF($BO185,BI185/$BO185*100,0)</f>
        <v>4.2542545514103356</v>
      </c>
      <c r="BN185" s="326"/>
      <c r="BO185" s="114">
        <f>(U185+AA185+AG185+AM185+AS185+BC185+BI185)</f>
        <v>19537900</v>
      </c>
      <c r="BP185" s="388"/>
      <c r="BQ185" s="326">
        <v>68</v>
      </c>
      <c r="BR185" s="388"/>
      <c r="BS185" s="330">
        <v>18039</v>
      </c>
    </row>
    <row r="186" spans="1:71" ht="8.85" customHeight="1" x14ac:dyDescent="0.25">
      <c r="A186" s="326">
        <v>69</v>
      </c>
      <c r="B186" s="346"/>
      <c r="C186" s="326" t="s">
        <v>198</v>
      </c>
      <c r="D186" s="388"/>
      <c r="E186" s="114">
        <v>23140021</v>
      </c>
      <c r="F186" s="343"/>
      <c r="G186" s="114">
        <v>2753044</v>
      </c>
      <c r="H186" s="326"/>
      <c r="I186" s="114">
        <v>7168611</v>
      </c>
      <c r="J186" s="114"/>
      <c r="K186" s="114">
        <v>249063</v>
      </c>
      <c r="L186" s="326"/>
      <c r="M186" s="114">
        <v>1908983</v>
      </c>
      <c r="N186" s="326"/>
      <c r="O186" s="114">
        <v>546759</v>
      </c>
      <c r="P186" s="326"/>
      <c r="Q186" s="114">
        <v>429655</v>
      </c>
      <c r="R186" s="326"/>
      <c r="S186" s="114">
        <v>389770</v>
      </c>
      <c r="T186" s="326"/>
      <c r="U186" s="114">
        <f>SUM(E186:S186)</f>
        <v>36585906</v>
      </c>
      <c r="V186" s="326"/>
      <c r="W186" s="302">
        <f>(U186/$BS186)</f>
        <v>584.30871690037372</v>
      </c>
      <c r="X186" s="326"/>
      <c r="Y186" s="302">
        <f>IF($BO186,U186/$BO186*100,0)</f>
        <v>65.752967769424856</v>
      </c>
      <c r="Z186" s="326"/>
      <c r="AA186" s="114">
        <v>7255197</v>
      </c>
      <c r="AB186" s="326"/>
      <c r="AC186" s="302">
        <f>(AA186/$BS186)</f>
        <v>115.87180183345578</v>
      </c>
      <c r="AD186" s="326"/>
      <c r="AE186" s="302">
        <f>IF($BO186,AA186/$BO186*100,0)</f>
        <v>13.039194232386315</v>
      </c>
      <c r="AF186" s="326"/>
      <c r="AG186" s="114">
        <v>157900</v>
      </c>
      <c r="AH186" s="326"/>
      <c r="AI186" s="302">
        <f>(AG186/$BS186)</f>
        <v>2.5218002363688634</v>
      </c>
      <c r="AJ186" s="326"/>
      <c r="AK186" s="302">
        <f>IF($BO186,AG186/$BO186*100,0)</f>
        <v>0.2837812356154904</v>
      </c>
      <c r="AL186" s="326"/>
      <c r="AM186" s="114">
        <v>200936</v>
      </c>
      <c r="AN186" s="326"/>
      <c r="AO186" s="302">
        <f>(AM186/$BS186)</f>
        <v>3.2091225604497398</v>
      </c>
      <c r="AP186" s="326"/>
      <c r="AQ186" s="302">
        <f>IF($BO186,AM186/$BO186*100,0)</f>
        <v>0.36112644939603661</v>
      </c>
      <c r="AR186" s="326"/>
      <c r="AS186" s="114">
        <v>7102086</v>
      </c>
      <c r="AT186" s="326"/>
      <c r="AU186" s="302">
        <f>(AS186/$BS186)</f>
        <v>113.42648608937299</v>
      </c>
      <c r="AV186" s="326"/>
      <c r="AW186" s="302">
        <f>IF($BO186,AS186/$BO186*100,0)</f>
        <v>12.764019889344368</v>
      </c>
      <c r="AX186" s="326"/>
      <c r="AY186" s="114">
        <v>470140</v>
      </c>
      <c r="AZ186" s="326"/>
      <c r="BA186" s="114">
        <v>364683</v>
      </c>
      <c r="BB186" s="326"/>
      <c r="BC186" s="114">
        <f>(AY186+BA186)</f>
        <v>834823</v>
      </c>
      <c r="BD186" s="326"/>
      <c r="BE186" s="302">
        <f>(BC186/$BS186)</f>
        <v>13.332848883636247</v>
      </c>
      <c r="BF186" s="326"/>
      <c r="BG186" s="302">
        <f>IF($BO186,BC186/$BO186*100,0)</f>
        <v>1.5003616368602315</v>
      </c>
      <c r="BH186" s="326"/>
      <c r="BI186" s="114">
        <v>3504604</v>
      </c>
      <c r="BJ186" s="326"/>
      <c r="BK186" s="302">
        <f>(BI186/$BS186)</f>
        <v>55.971571852940237</v>
      </c>
      <c r="BL186" s="326"/>
      <c r="BM186" s="302">
        <f>IF($BO186,BI186/$BO186*100,0)</f>
        <v>6.298548786972705</v>
      </c>
      <c r="BN186" s="326"/>
      <c r="BO186" s="114">
        <f>(U186+AA186+AG186+AM186+AS186+BC186+BI186)</f>
        <v>55641452</v>
      </c>
      <c r="BP186" s="388"/>
      <c r="BQ186" s="326">
        <v>69</v>
      </c>
      <c r="BR186" s="388"/>
      <c r="BS186" s="330">
        <v>62614</v>
      </c>
    </row>
    <row r="187" spans="1:71" ht="8.85" customHeight="1" x14ac:dyDescent="0.25">
      <c r="A187" s="326">
        <v>70</v>
      </c>
      <c r="B187" s="346"/>
      <c r="C187" s="326" t="s">
        <v>199</v>
      </c>
      <c r="D187" s="388"/>
      <c r="E187" s="114">
        <v>29873744</v>
      </c>
      <c r="F187" s="343"/>
      <c r="G187" s="114">
        <v>907870</v>
      </c>
      <c r="H187" s="326"/>
      <c r="I187" s="114">
        <v>7502095</v>
      </c>
      <c r="J187" s="114"/>
      <c r="K187" s="114">
        <v>7380</v>
      </c>
      <c r="L187" s="326"/>
      <c r="M187" s="114">
        <v>350973</v>
      </c>
      <c r="N187" s="326"/>
      <c r="O187" s="114">
        <v>0</v>
      </c>
      <c r="P187" s="326"/>
      <c r="Q187" s="114">
        <v>275564</v>
      </c>
      <c r="R187" s="326"/>
      <c r="S187" s="114">
        <v>259725</v>
      </c>
      <c r="T187" s="326"/>
      <c r="U187" s="114">
        <f>SUM(E187:S187)</f>
        <v>39177351</v>
      </c>
      <c r="V187" s="326"/>
      <c r="W187" s="302">
        <f>(U187/$BS187)</f>
        <v>1365.2547741845553</v>
      </c>
      <c r="X187" s="326"/>
      <c r="Y187" s="302">
        <f>IF($BO187,U187/$BO187*100,0)</f>
        <v>80.193866531148018</v>
      </c>
      <c r="Z187" s="326"/>
      <c r="AA187" s="114">
        <v>5527619</v>
      </c>
      <c r="AB187" s="326"/>
      <c r="AC187" s="302">
        <f>(AA187/$BS187)</f>
        <v>192.62681209924727</v>
      </c>
      <c r="AD187" s="326"/>
      <c r="AE187" s="302">
        <f>IF($BO187,AA187/$BO187*100,0)</f>
        <v>11.314729786632023</v>
      </c>
      <c r="AF187" s="326"/>
      <c r="AG187" s="390">
        <v>806459</v>
      </c>
      <c r="AH187" s="326"/>
      <c r="AI187" s="302">
        <f>(AG187/$BS187)</f>
        <v>28.103533593532198</v>
      </c>
      <c r="AJ187" s="326"/>
      <c r="AK187" s="302">
        <f>IF($BO187,AG187/$BO187*100,0)</f>
        <v>1.6507768840431072</v>
      </c>
      <c r="AL187" s="326"/>
      <c r="AM187" s="390">
        <v>171691</v>
      </c>
      <c r="AN187" s="326"/>
      <c r="AO187" s="302">
        <f>(AM187/$BS187)</f>
        <v>5.9830986897128522</v>
      </c>
      <c r="AP187" s="326"/>
      <c r="AQ187" s="302">
        <f>IF($BO187,AM187/$BO187*100,0)</f>
        <v>0.35144196294944324</v>
      </c>
      <c r="AR187" s="326"/>
      <c r="AS187" s="390">
        <v>2681555</v>
      </c>
      <c r="AT187" s="326"/>
      <c r="AU187" s="302">
        <f>(AS187/$BS187)</f>
        <v>93.446996097017006</v>
      </c>
      <c r="AV187" s="326"/>
      <c r="AW187" s="302">
        <f>IF($BO187,AS187/$BO187*100,0)</f>
        <v>5.488994489850338</v>
      </c>
      <c r="AX187" s="326"/>
      <c r="AY187" s="390">
        <v>54102</v>
      </c>
      <c r="AZ187" s="326"/>
      <c r="BA187" s="390">
        <v>153484</v>
      </c>
      <c r="BB187" s="326"/>
      <c r="BC187" s="114">
        <f>(AY187+BA187)</f>
        <v>207586</v>
      </c>
      <c r="BD187" s="326"/>
      <c r="BE187" s="302">
        <f>(BC187/$BS187)</f>
        <v>7.2339698912740449</v>
      </c>
      <c r="BF187" s="326"/>
      <c r="BG187" s="302">
        <f>IF($BO187,BC187/$BO187*100,0)</f>
        <v>0.42491703887112969</v>
      </c>
      <c r="BH187" s="326"/>
      <c r="BI187" s="390">
        <v>281040</v>
      </c>
      <c r="BJ187" s="326"/>
      <c r="BK187" s="302">
        <f>(BI187/$BS187)</f>
        <v>9.7936994703094502</v>
      </c>
      <c r="BL187" s="326"/>
      <c r="BM187" s="302">
        <f>IF($BO187,BI187/$BO187*100,0)</f>
        <v>0.57527330650594111</v>
      </c>
      <c r="BN187" s="326"/>
      <c r="BO187" s="114">
        <f>(U187+AA187+AG187+AM187+AS187+BC187+BI187)</f>
        <v>48853301</v>
      </c>
      <c r="BP187" s="388"/>
      <c r="BQ187" s="326">
        <v>70</v>
      </c>
      <c r="BR187" s="388"/>
      <c r="BS187" s="330">
        <v>28696</v>
      </c>
    </row>
    <row r="188" spans="1:71" ht="8.85" customHeight="1" x14ac:dyDescent="0.25">
      <c r="A188" s="349"/>
      <c r="B188" s="346"/>
      <c r="C188" s="326"/>
      <c r="D188" s="388"/>
      <c r="E188" s="326"/>
      <c r="F188" s="326"/>
      <c r="G188" s="326"/>
      <c r="H188" s="326"/>
      <c r="I188" s="326"/>
      <c r="J188" s="326"/>
      <c r="K188" s="326"/>
      <c r="L188" s="326"/>
      <c r="M188" s="326"/>
      <c r="N188" s="326"/>
      <c r="O188" s="326"/>
      <c r="P188" s="326"/>
      <c r="Q188" s="326"/>
      <c r="R188" s="326"/>
      <c r="S188" s="326"/>
      <c r="T188" s="326"/>
      <c r="U188" s="343"/>
      <c r="V188" s="326"/>
      <c r="W188" s="367"/>
      <c r="X188" s="326"/>
      <c r="Y188" s="367"/>
      <c r="Z188" s="326"/>
      <c r="AA188" s="326"/>
      <c r="AB188" s="326"/>
      <c r="AC188" s="367"/>
      <c r="AD188" s="326"/>
      <c r="AE188" s="367"/>
      <c r="AF188" s="326"/>
      <c r="AG188" s="326"/>
      <c r="AH188" s="326"/>
      <c r="AI188" s="367"/>
      <c r="AJ188" s="326"/>
      <c r="AK188" s="367"/>
      <c r="AL188" s="326"/>
      <c r="AM188" s="326"/>
      <c r="AN188" s="326"/>
      <c r="AO188" s="367"/>
      <c r="AP188" s="326"/>
      <c r="AQ188" s="367"/>
      <c r="AR188" s="326"/>
      <c r="AS188" s="326"/>
      <c r="AT188" s="326"/>
      <c r="AU188" s="367"/>
      <c r="AV188" s="326"/>
      <c r="AW188" s="367"/>
      <c r="AX188" s="326"/>
      <c r="AY188" s="326"/>
      <c r="AZ188" s="326"/>
      <c r="BA188" s="326"/>
      <c r="BB188" s="326"/>
      <c r="BC188" s="343"/>
      <c r="BD188" s="326"/>
      <c r="BE188" s="367"/>
      <c r="BF188" s="326"/>
      <c r="BG188" s="367"/>
      <c r="BH188" s="326"/>
      <c r="BI188" s="326"/>
      <c r="BJ188" s="326"/>
      <c r="BK188" s="367"/>
      <c r="BL188" s="326"/>
      <c r="BM188" s="367"/>
      <c r="BN188" s="326"/>
      <c r="BO188" s="343"/>
      <c r="BP188" s="388"/>
      <c r="BQ188" s="391"/>
      <c r="BR188" s="388"/>
      <c r="BS188" s="325"/>
    </row>
    <row r="189" spans="1:71" ht="8.85" customHeight="1" x14ac:dyDescent="0.25">
      <c r="A189" s="326">
        <v>71</v>
      </c>
      <c r="B189" s="346"/>
      <c r="C189" s="326" t="s">
        <v>200</v>
      </c>
      <c r="D189" s="388"/>
      <c r="E189" s="114">
        <v>7578966</v>
      </c>
      <c r="F189" s="343"/>
      <c r="G189" s="114">
        <v>556178</v>
      </c>
      <c r="H189" s="326"/>
      <c r="I189" s="114">
        <v>3835939</v>
      </c>
      <c r="J189" s="114"/>
      <c r="K189" s="114">
        <v>36350</v>
      </c>
      <c r="L189" s="326"/>
      <c r="M189" s="114">
        <v>20977</v>
      </c>
      <c r="N189" s="326"/>
      <c r="O189" s="114">
        <v>408140</v>
      </c>
      <c r="P189" s="326"/>
      <c r="Q189" s="114">
        <v>168334</v>
      </c>
      <c r="R189" s="326"/>
      <c r="S189" s="114">
        <v>127250</v>
      </c>
      <c r="T189" s="326"/>
      <c r="U189" s="114">
        <f>SUM(E189:S189)</f>
        <v>12732134</v>
      </c>
      <c r="V189" s="326"/>
      <c r="W189" s="302">
        <f>(U189/$BS189)</f>
        <v>539.65727122451574</v>
      </c>
      <c r="X189" s="326"/>
      <c r="Y189" s="302">
        <f>IF($BO189,U189/$BO189*100,0)</f>
        <v>55.368322451418415</v>
      </c>
      <c r="Z189" s="326"/>
      <c r="AA189" s="114">
        <v>3867340</v>
      </c>
      <c r="AB189" s="326"/>
      <c r="AC189" s="302">
        <f>(AA189/$BS189)</f>
        <v>163.91895901326666</v>
      </c>
      <c r="AD189" s="326"/>
      <c r="AE189" s="302">
        <f>IF($BO189,AA189/$BO189*100,0)</f>
        <v>16.817929197828775</v>
      </c>
      <c r="AF189" s="326"/>
      <c r="AG189" s="390">
        <v>73445</v>
      </c>
      <c r="AH189" s="326"/>
      <c r="AI189" s="302">
        <f>(AG189/$BS189)</f>
        <v>3.1129996185309201</v>
      </c>
      <c r="AJ189" s="326"/>
      <c r="AK189" s="302">
        <f>IF($BO189,AG189/$BO189*100,0)</f>
        <v>0.31939079830957051</v>
      </c>
      <c r="AL189" s="326"/>
      <c r="AM189" s="390">
        <v>192680</v>
      </c>
      <c r="AN189" s="326"/>
      <c r="AO189" s="302">
        <f>(AM189/$BS189)</f>
        <v>8.1668291442376972</v>
      </c>
      <c r="AP189" s="326"/>
      <c r="AQ189" s="302">
        <f>IF($BO189,AM189/$BO189*100,0)</f>
        <v>0.83790889806369462</v>
      </c>
      <c r="AR189" s="326"/>
      <c r="AS189" s="390">
        <v>5084495</v>
      </c>
      <c r="AT189" s="326"/>
      <c r="AU189" s="302">
        <f>(AS189/$BS189)</f>
        <v>215.50862543974907</v>
      </c>
      <c r="AV189" s="326"/>
      <c r="AW189" s="302">
        <f>IF($BO189,AS189/$BO189*100,0)</f>
        <v>22.110979876792427</v>
      </c>
      <c r="AX189" s="326"/>
      <c r="AY189" s="390">
        <v>90560</v>
      </c>
      <c r="AZ189" s="326"/>
      <c r="BA189" s="390">
        <v>344375</v>
      </c>
      <c r="BB189" s="326"/>
      <c r="BC189" s="114">
        <f>(AY189+BA189)</f>
        <v>434935</v>
      </c>
      <c r="BD189" s="326"/>
      <c r="BE189" s="302">
        <f>(BC189/$BS189)</f>
        <v>18.434917136438774</v>
      </c>
      <c r="BF189" s="326"/>
      <c r="BG189" s="302">
        <f>IF($BO189,BC189/$BO189*100,0)</f>
        <v>1.8914049542211597</v>
      </c>
      <c r="BH189" s="326"/>
      <c r="BI189" s="390">
        <v>610311</v>
      </c>
      <c r="BJ189" s="326"/>
      <c r="BK189" s="302">
        <f>(BI189/$BS189)</f>
        <v>25.868308396558302</v>
      </c>
      <c r="BL189" s="326"/>
      <c r="BM189" s="302">
        <f>IF($BO189,BI189/$BO189*100,0)</f>
        <v>2.6540638233659513</v>
      </c>
      <c r="BN189" s="326"/>
      <c r="BO189" s="114">
        <f>(U189+AA189+AG189+AM189+AS189+BC189+BI189)</f>
        <v>22995340</v>
      </c>
      <c r="BP189" s="388"/>
      <c r="BQ189" s="326">
        <v>71</v>
      </c>
      <c r="BR189" s="388"/>
      <c r="BS189" s="330">
        <v>23593</v>
      </c>
    </row>
    <row r="190" spans="1:71" ht="8.85" customHeight="1" x14ac:dyDescent="0.25">
      <c r="A190" s="326">
        <v>72</v>
      </c>
      <c r="B190" s="346"/>
      <c r="C190" s="326" t="s">
        <v>201</v>
      </c>
      <c r="D190" s="388"/>
      <c r="E190" s="114">
        <v>22724729</v>
      </c>
      <c r="F190" s="343"/>
      <c r="G190" s="114">
        <v>1614010</v>
      </c>
      <c r="H190" s="326"/>
      <c r="I190" s="114">
        <v>8319675</v>
      </c>
      <c r="J190" s="114"/>
      <c r="K190" s="114">
        <v>76040</v>
      </c>
      <c r="L190" s="326"/>
      <c r="M190" s="114">
        <v>1125641</v>
      </c>
      <c r="N190" s="326"/>
      <c r="O190" s="114">
        <v>0</v>
      </c>
      <c r="P190" s="326"/>
      <c r="Q190" s="114">
        <v>314187</v>
      </c>
      <c r="R190" s="326"/>
      <c r="S190" s="114">
        <v>186482</v>
      </c>
      <c r="T190" s="326"/>
      <c r="U190" s="114">
        <f>SUM(E190:S190)</f>
        <v>34360764</v>
      </c>
      <c r="V190" s="326"/>
      <c r="W190" s="302">
        <f>(U190/$BS190)</f>
        <v>937.38443910955914</v>
      </c>
      <c r="X190" s="326"/>
      <c r="Y190" s="302">
        <f>IF($BO190,U190/$BO190*100,0)</f>
        <v>71.296398871159923</v>
      </c>
      <c r="Z190" s="326"/>
      <c r="AA190" s="114">
        <v>7818271</v>
      </c>
      <c r="AB190" s="326"/>
      <c r="AC190" s="302">
        <f>(AA190/$BS190)</f>
        <v>213.28762003491926</v>
      </c>
      <c r="AD190" s="326"/>
      <c r="AE190" s="302">
        <f>IF($BO190,AA190/$BO190*100,0)</f>
        <v>16.222414836259823</v>
      </c>
      <c r="AF190" s="326"/>
      <c r="AG190" s="114">
        <v>357281</v>
      </c>
      <c r="AH190" s="326"/>
      <c r="AI190" s="302">
        <f>(AG190/$BS190)</f>
        <v>9.7468627237014402</v>
      </c>
      <c r="AJ190" s="326"/>
      <c r="AK190" s="302">
        <f>IF($BO190,AG190/$BO190*100,0)</f>
        <v>0.74133534065444195</v>
      </c>
      <c r="AL190" s="326"/>
      <c r="AM190" s="114">
        <v>393147</v>
      </c>
      <c r="AN190" s="326"/>
      <c r="AO190" s="302">
        <f>(AM190/$BS190)</f>
        <v>10.72531099956351</v>
      </c>
      <c r="AP190" s="326"/>
      <c r="AQ190" s="302">
        <f>IF($BO190,AM190/$BO190*100,0)</f>
        <v>0.81575500844509474</v>
      </c>
      <c r="AR190" s="326"/>
      <c r="AS190" s="114">
        <v>4176994</v>
      </c>
      <c r="AT190" s="326"/>
      <c r="AU190" s="302">
        <f>(AS190/$BS190)</f>
        <v>113.95116761239633</v>
      </c>
      <c r="AV190" s="326"/>
      <c r="AW190" s="302">
        <f>IF($BO190,AS190/$BO190*100,0)</f>
        <v>8.6669967613770673</v>
      </c>
      <c r="AX190" s="326"/>
      <c r="AY190" s="114">
        <v>64869</v>
      </c>
      <c r="AZ190" s="326"/>
      <c r="BA190" s="114">
        <v>524831</v>
      </c>
      <c r="BB190" s="326"/>
      <c r="BC190" s="114">
        <f>(AY190+BA190)</f>
        <v>589700</v>
      </c>
      <c r="BD190" s="326"/>
      <c r="BE190" s="302">
        <f>(BC190/$BS190)</f>
        <v>16.087407245744217</v>
      </c>
      <c r="BF190" s="326"/>
      <c r="BG190" s="302">
        <f>IF($BO190,BC190/$BO190*100,0)</f>
        <v>1.223589976472089</v>
      </c>
      <c r="BH190" s="326"/>
      <c r="BI190" s="114">
        <v>498092</v>
      </c>
      <c r="BJ190" s="326"/>
      <c r="BK190" s="302">
        <f>(BI190/$BS190)</f>
        <v>13.588280226975121</v>
      </c>
      <c r="BL190" s="326"/>
      <c r="BM190" s="302">
        <f>IF($BO190,BI190/$BO190*100,0)</f>
        <v>1.0335092056315682</v>
      </c>
      <c r="BN190" s="326"/>
      <c r="BO190" s="114">
        <f>(U190+AA190+AG190+AM190+AS190+BC190+BI190)</f>
        <v>48194249</v>
      </c>
      <c r="BP190" s="388"/>
      <c r="BQ190" s="326">
        <v>72</v>
      </c>
      <c r="BR190" s="388"/>
      <c r="BS190" s="330">
        <v>36656</v>
      </c>
    </row>
    <row r="191" spans="1:71" ht="8.85" customHeight="1" x14ac:dyDescent="0.25">
      <c r="A191" s="326">
        <v>73</v>
      </c>
      <c r="B191" s="346"/>
      <c r="C191" s="326" t="s">
        <v>202</v>
      </c>
      <c r="D191" s="388"/>
      <c r="E191" s="114">
        <v>641276000</v>
      </c>
      <c r="F191" s="343"/>
      <c r="G191" s="114">
        <v>21205000</v>
      </c>
      <c r="H191" s="326"/>
      <c r="I191" s="114">
        <v>120976000</v>
      </c>
      <c r="J191" s="114"/>
      <c r="K191" s="114">
        <v>76000</v>
      </c>
      <c r="L191" s="326"/>
      <c r="M191" s="114">
        <v>371000</v>
      </c>
      <c r="N191" s="326"/>
      <c r="O191" s="114">
        <v>0</v>
      </c>
      <c r="P191" s="326"/>
      <c r="Q191" s="114">
        <v>5421000</v>
      </c>
      <c r="R191" s="326"/>
      <c r="S191" s="114">
        <v>1436000</v>
      </c>
      <c r="T191" s="326"/>
      <c r="U191" s="114">
        <f>SUM(E191:S191)</f>
        <v>790761000</v>
      </c>
      <c r="V191" s="326"/>
      <c r="W191" s="302">
        <f>(U191/$BS191)</f>
        <v>1764.8945430197523</v>
      </c>
      <c r="X191" s="326"/>
      <c r="Y191" s="302">
        <f>IF($BO191,U191/$BO191*100,0)</f>
        <v>74.114782354413222</v>
      </c>
      <c r="Z191" s="326"/>
      <c r="AA191" s="114">
        <v>127696000</v>
      </c>
      <c r="AB191" s="326"/>
      <c r="AC191" s="302">
        <f>(AA191/$BS191)</f>
        <v>285.00390581408323</v>
      </c>
      <c r="AD191" s="326"/>
      <c r="AE191" s="302">
        <f>IF($BO191,AA191/$BO191*100,0)</f>
        <v>11.968421871499924</v>
      </c>
      <c r="AF191" s="326"/>
      <c r="AG191" s="114">
        <v>19867000</v>
      </c>
      <c r="AH191" s="326"/>
      <c r="AI191" s="302">
        <f>(AG191/$BS191)</f>
        <v>44.341033366811743</v>
      </c>
      <c r="AJ191" s="326"/>
      <c r="AK191" s="302">
        <f>IF($BO191,AG191/$BO191*100,0)</f>
        <v>1.8620523534103575</v>
      </c>
      <c r="AL191" s="326"/>
      <c r="AM191" s="114">
        <v>2732000</v>
      </c>
      <c r="AN191" s="326"/>
      <c r="AO191" s="302">
        <f>(AM191/$BS191)</f>
        <v>6.0975337573931485</v>
      </c>
      <c r="AP191" s="326"/>
      <c r="AQ191" s="302">
        <f>IF($BO191,AM191/$BO191*100,0)</f>
        <v>0.25605914478869968</v>
      </c>
      <c r="AR191" s="326"/>
      <c r="AS191" s="114">
        <v>86212000</v>
      </c>
      <c r="AT191" s="326"/>
      <c r="AU191" s="302">
        <f>(AS191/$BS191)</f>
        <v>192.41602499721014</v>
      </c>
      <c r="AV191" s="326"/>
      <c r="AW191" s="302">
        <f>IF($BO191,AS191/$BO191*100,0)</f>
        <v>8.0802968486542373</v>
      </c>
      <c r="AX191" s="326"/>
      <c r="AY191" s="114">
        <v>2381000</v>
      </c>
      <c r="AZ191" s="326"/>
      <c r="BA191" s="114">
        <v>2652000</v>
      </c>
      <c r="BB191" s="326"/>
      <c r="BC191" s="114">
        <f>(AY191+BA191)</f>
        <v>5033000</v>
      </c>
      <c r="BD191" s="326"/>
      <c r="BE191" s="302">
        <f>(BC191/$BS191)</f>
        <v>11.233121303425957</v>
      </c>
      <c r="BF191" s="326"/>
      <c r="BG191" s="302">
        <f>IF($BO191,BC191/$BO191*100,0)</f>
        <v>0.4717224288878204</v>
      </c>
      <c r="BH191" s="326"/>
      <c r="BI191" s="114">
        <v>34640000</v>
      </c>
      <c r="BJ191" s="326"/>
      <c r="BK191" s="302">
        <f>(BI191/$BS191)</f>
        <v>77.312799910724252</v>
      </c>
      <c r="BL191" s="326"/>
      <c r="BM191" s="302">
        <f>IF($BO191,BI191/$BO191*100,0)</f>
        <v>3.2466649983457376</v>
      </c>
      <c r="BN191" s="326"/>
      <c r="BO191" s="114">
        <f>(U191+AA191+AG191+AM191+AS191+BC191+BI191)</f>
        <v>1066941000</v>
      </c>
      <c r="BP191" s="388"/>
      <c r="BQ191" s="326">
        <v>73</v>
      </c>
      <c r="BR191" s="388"/>
      <c r="BS191" s="330">
        <v>448050</v>
      </c>
    </row>
    <row r="192" spans="1:71" ht="8.85" customHeight="1" x14ac:dyDescent="0.25">
      <c r="A192" s="326">
        <v>74</v>
      </c>
      <c r="B192" s="346"/>
      <c r="C192" s="326" t="s">
        <v>203</v>
      </c>
      <c r="D192" s="388"/>
      <c r="E192" s="114">
        <v>16007600</v>
      </c>
      <c r="F192" s="343"/>
      <c r="G192" s="114">
        <v>959977</v>
      </c>
      <c r="H192" s="326"/>
      <c r="I192" s="114">
        <v>5216583</v>
      </c>
      <c r="J192" s="114"/>
      <c r="K192" s="114">
        <v>39438</v>
      </c>
      <c r="L192" s="326"/>
      <c r="M192" s="114">
        <v>3598149</v>
      </c>
      <c r="N192" s="326"/>
      <c r="O192" s="114">
        <v>13966</v>
      </c>
      <c r="P192" s="326"/>
      <c r="Q192" s="114">
        <v>239523</v>
      </c>
      <c r="R192" s="326"/>
      <c r="S192" s="114">
        <v>303220</v>
      </c>
      <c r="T192" s="326"/>
      <c r="U192" s="114">
        <f>SUM(E192:S192)</f>
        <v>26378456</v>
      </c>
      <c r="V192" s="326"/>
      <c r="W192" s="302">
        <f>(U192/$BS192)</f>
        <v>762.89024496052286</v>
      </c>
      <c r="X192" s="326"/>
      <c r="Y192" s="302">
        <f>IF($BO192,U192/$BO192*100,0)</f>
        <v>48.72282393773132</v>
      </c>
      <c r="Z192" s="326"/>
      <c r="AA192" s="114">
        <v>7476305</v>
      </c>
      <c r="AB192" s="326"/>
      <c r="AC192" s="302">
        <f>(AA192/$BS192)</f>
        <v>216.22191051855279</v>
      </c>
      <c r="AD192" s="326"/>
      <c r="AE192" s="302">
        <f>IF($BO192,AA192/$BO192*100,0)</f>
        <v>13.809249950784853</v>
      </c>
      <c r="AF192" s="326"/>
      <c r="AG192" s="114">
        <v>134340</v>
      </c>
      <c r="AH192" s="326"/>
      <c r="AI192" s="302">
        <f>(AG192/$BS192)</f>
        <v>3.885241634612604</v>
      </c>
      <c r="AJ192" s="326"/>
      <c r="AK192" s="302">
        <f>IF($BO192,AG192/$BO192*100,0)</f>
        <v>0.24813522701233257</v>
      </c>
      <c r="AL192" s="326"/>
      <c r="AM192" s="114">
        <v>60363</v>
      </c>
      <c r="AN192" s="326"/>
      <c r="AO192" s="302">
        <f>(AM192/$BS192)</f>
        <v>1.7457558492639615</v>
      </c>
      <c r="AP192" s="326"/>
      <c r="AQ192" s="302">
        <f>IF($BO192,AM192/$BO192*100,0)</f>
        <v>0.11149461596058829</v>
      </c>
      <c r="AR192" s="326"/>
      <c r="AS192" s="114">
        <v>18444411</v>
      </c>
      <c r="AT192" s="326"/>
      <c r="AU192" s="302">
        <f>(AS192/$BS192)</f>
        <v>533.43005466061254</v>
      </c>
      <c r="AV192" s="326"/>
      <c r="AW192" s="302">
        <f>IF($BO192,AS192/$BO192*100,0)</f>
        <v>34.068096699372965</v>
      </c>
      <c r="AX192" s="326"/>
      <c r="AY192" s="114">
        <v>342629</v>
      </c>
      <c r="AZ192" s="326"/>
      <c r="BA192" s="114">
        <v>751514</v>
      </c>
      <c r="BB192" s="326"/>
      <c r="BC192" s="114">
        <f>(AY192+BA192)</f>
        <v>1094143</v>
      </c>
      <c r="BD192" s="326"/>
      <c r="BE192" s="302">
        <f>(BC192/$BS192)</f>
        <v>31.643664863926887</v>
      </c>
      <c r="BF192" s="326"/>
      <c r="BG192" s="302">
        <f>IF($BO192,BC192/$BO192*100,0)</f>
        <v>2.0209574340401564</v>
      </c>
      <c r="BH192" s="326"/>
      <c r="BI192" s="114">
        <v>551816</v>
      </c>
      <c r="BJ192" s="326"/>
      <c r="BK192" s="302">
        <f>(BI192/$BS192)</f>
        <v>15.959047922029095</v>
      </c>
      <c r="BL192" s="326"/>
      <c r="BM192" s="302">
        <f>IF($BO192,BI192/$BO192*100,0)</f>
        <v>1.0192421350977914</v>
      </c>
      <c r="BN192" s="326"/>
      <c r="BO192" s="114">
        <f>(U192+AA192+AG192+AM192+AS192+BC192+BI192)</f>
        <v>54139834</v>
      </c>
      <c r="BP192" s="388"/>
      <c r="BQ192" s="326">
        <v>74</v>
      </c>
      <c r="BR192" s="388"/>
      <c r="BS192" s="330">
        <v>34577</v>
      </c>
    </row>
    <row r="193" spans="1:71" ht="8.85" customHeight="1" x14ac:dyDescent="0.25">
      <c r="A193" s="326">
        <v>75</v>
      </c>
      <c r="B193" s="346"/>
      <c r="C193" s="326" t="s">
        <v>204</v>
      </c>
      <c r="D193" s="388"/>
      <c r="E193" s="114">
        <v>11343439</v>
      </c>
      <c r="F193" s="343"/>
      <c r="G193" s="114">
        <v>377258</v>
      </c>
      <c r="H193" s="326"/>
      <c r="I193" s="114">
        <v>1762613</v>
      </c>
      <c r="J193" s="114"/>
      <c r="K193" s="114">
        <v>700</v>
      </c>
      <c r="L193" s="326"/>
      <c r="M193" s="114">
        <v>0</v>
      </c>
      <c r="N193" s="326"/>
      <c r="O193" s="114">
        <v>0</v>
      </c>
      <c r="P193" s="326"/>
      <c r="Q193" s="114">
        <v>143042</v>
      </c>
      <c r="R193" s="326"/>
      <c r="S193" s="114">
        <v>151488</v>
      </c>
      <c r="T193" s="326"/>
      <c r="U193" s="114">
        <f>SUM(E193:S193)</f>
        <v>13778540</v>
      </c>
      <c r="V193" s="326"/>
      <c r="W193" s="302">
        <f>(U193/$BS193)</f>
        <v>1885.4050355774493</v>
      </c>
      <c r="X193" s="326"/>
      <c r="Y193" s="302">
        <f>IF($BO193,U193/$BO193*100,0)</f>
        <v>81.875910505495298</v>
      </c>
      <c r="Z193" s="326"/>
      <c r="AA193" s="114">
        <v>1419400</v>
      </c>
      <c r="AB193" s="326"/>
      <c r="AC193" s="302">
        <f>(AA193/$BS193)</f>
        <v>194.22550629447181</v>
      </c>
      <c r="AD193" s="326"/>
      <c r="AE193" s="302">
        <f>IF($BO193,AA193/$BO193*100,0)</f>
        <v>8.4344689184412882</v>
      </c>
      <c r="AF193" s="326"/>
      <c r="AG193" s="114">
        <v>103425</v>
      </c>
      <c r="AH193" s="326"/>
      <c r="AI193" s="302">
        <f>(AG193/$BS193)</f>
        <v>14.152298850574713</v>
      </c>
      <c r="AJ193" s="326"/>
      <c r="AK193" s="302">
        <f>IF($BO193,AG193/$BO193*100,0)</f>
        <v>0.61458006755656636</v>
      </c>
      <c r="AL193" s="326"/>
      <c r="AM193" s="114">
        <v>80785</v>
      </c>
      <c r="AN193" s="326"/>
      <c r="AO193" s="302">
        <f>(AM193/$BS193)</f>
        <v>11.054324028461959</v>
      </c>
      <c r="AP193" s="326"/>
      <c r="AQ193" s="302">
        <f>IF($BO193,AM193/$BO193*100,0)</f>
        <v>0.48004690120915844</v>
      </c>
      <c r="AR193" s="326"/>
      <c r="AS193" s="114">
        <v>771322</v>
      </c>
      <c r="AT193" s="326"/>
      <c r="AU193" s="302">
        <f>(AS193/$BS193)</f>
        <v>105.54488232074439</v>
      </c>
      <c r="AV193" s="326"/>
      <c r="AW193" s="302">
        <f>IF($BO193,AS193/$BO193*100,0)</f>
        <v>4.583409493525413</v>
      </c>
      <c r="AX193" s="326"/>
      <c r="AY193" s="114">
        <v>93422</v>
      </c>
      <c r="AZ193" s="326"/>
      <c r="BA193" s="114">
        <v>8283</v>
      </c>
      <c r="BB193" s="326"/>
      <c r="BC193" s="114">
        <f>(AY193+BA193)</f>
        <v>101705</v>
      </c>
      <c r="BD193" s="326"/>
      <c r="BE193" s="302">
        <f>(BC193/$BS193)</f>
        <v>13.916940339354133</v>
      </c>
      <c r="BF193" s="326"/>
      <c r="BG193" s="302">
        <f>IF($BO193,BC193/$BO193*100,0)</f>
        <v>0.60435934997186924</v>
      </c>
      <c r="BH193" s="326"/>
      <c r="BI193" s="114">
        <v>573387</v>
      </c>
      <c r="BJ193" s="326"/>
      <c r="BK193" s="302">
        <f>(BI193/$BS193)</f>
        <v>78.460180623973727</v>
      </c>
      <c r="BL193" s="326"/>
      <c r="BM193" s="302">
        <f>IF($BO193,BI193/$BO193*100,0)</f>
        <v>3.4072247638004054</v>
      </c>
      <c r="BN193" s="326"/>
      <c r="BO193" s="114">
        <f>(U193+AA193+AG193+AM193+AS193+BC193+BI193)</f>
        <v>16828564</v>
      </c>
      <c r="BP193" s="388"/>
      <c r="BQ193" s="326">
        <v>75</v>
      </c>
      <c r="BR193" s="388"/>
      <c r="BS193" s="330">
        <v>7308</v>
      </c>
    </row>
    <row r="194" spans="1:71" ht="8.85" customHeight="1" x14ac:dyDescent="0.25">
      <c r="A194" s="349"/>
      <c r="B194" s="346"/>
      <c r="C194" s="326"/>
      <c r="D194" s="388"/>
      <c r="E194" s="326"/>
      <c r="F194" s="326"/>
      <c r="G194" s="326"/>
      <c r="H194" s="326"/>
      <c r="I194" s="326"/>
      <c r="J194" s="326"/>
      <c r="K194" s="326"/>
      <c r="L194" s="326"/>
      <c r="M194" s="326"/>
      <c r="N194" s="326"/>
      <c r="O194" s="326"/>
      <c r="P194" s="326"/>
      <c r="Q194" s="326"/>
      <c r="R194" s="326"/>
      <c r="S194" s="326"/>
      <c r="T194" s="326"/>
      <c r="U194" s="343"/>
      <c r="V194" s="326"/>
      <c r="W194" s="367"/>
      <c r="X194" s="326"/>
      <c r="Y194" s="367"/>
      <c r="Z194" s="326"/>
      <c r="AA194" s="326"/>
      <c r="AB194" s="326"/>
      <c r="AC194" s="367"/>
      <c r="AD194" s="326"/>
      <c r="AE194" s="367"/>
      <c r="AF194" s="326"/>
      <c r="AG194" s="326"/>
      <c r="AH194" s="326"/>
      <c r="AI194" s="367"/>
      <c r="AJ194" s="326"/>
      <c r="AK194" s="367"/>
      <c r="AL194" s="326"/>
      <c r="AM194" s="326"/>
      <c r="AN194" s="326"/>
      <c r="AO194" s="367"/>
      <c r="AP194" s="326"/>
      <c r="AQ194" s="367"/>
      <c r="AR194" s="326"/>
      <c r="AS194" s="326"/>
      <c r="AT194" s="326"/>
      <c r="AU194" s="367"/>
      <c r="AV194" s="326"/>
      <c r="AW194" s="367"/>
      <c r="AX194" s="326"/>
      <c r="AY194" s="326"/>
      <c r="AZ194" s="326"/>
      <c r="BA194" s="326"/>
      <c r="BB194" s="326"/>
      <c r="BC194" s="343"/>
      <c r="BD194" s="326"/>
      <c r="BE194" s="367"/>
      <c r="BF194" s="326"/>
      <c r="BG194" s="367"/>
      <c r="BH194" s="326"/>
      <c r="BI194" s="326"/>
      <c r="BJ194" s="326"/>
      <c r="BK194" s="367"/>
      <c r="BL194" s="326"/>
      <c r="BM194" s="367"/>
      <c r="BN194" s="326"/>
      <c r="BO194" s="343"/>
      <c r="BP194" s="388"/>
      <c r="BQ194" s="391"/>
      <c r="BR194" s="388"/>
      <c r="BS194" s="325"/>
    </row>
    <row r="195" spans="1:71" ht="8.85" customHeight="1" x14ac:dyDescent="0.25">
      <c r="A195" s="326">
        <v>76</v>
      </c>
      <c r="B195" s="346"/>
      <c r="C195" s="326" t="s">
        <v>118</v>
      </c>
      <c r="D195" s="388"/>
      <c r="E195" s="114">
        <v>5694339</v>
      </c>
      <c r="F195" s="343"/>
      <c r="G195" s="114">
        <v>502431</v>
      </c>
      <c r="H195" s="326"/>
      <c r="I195" s="114">
        <v>1526867</v>
      </c>
      <c r="J195" s="114"/>
      <c r="K195" s="114">
        <v>12290</v>
      </c>
      <c r="L195" s="326"/>
      <c r="M195" s="114">
        <v>16844</v>
      </c>
      <c r="N195" s="326"/>
      <c r="O195" s="114">
        <v>62299</v>
      </c>
      <c r="P195" s="326"/>
      <c r="Q195" s="114">
        <v>76679</v>
      </c>
      <c r="R195" s="326"/>
      <c r="S195" s="114">
        <v>63528</v>
      </c>
      <c r="T195" s="326"/>
      <c r="U195" s="114">
        <f>SUM(E195:S195)</f>
        <v>7955277</v>
      </c>
      <c r="V195" s="326"/>
      <c r="W195" s="302">
        <f>(U195/$BS195)</f>
        <v>881.08062908406248</v>
      </c>
      <c r="X195" s="326"/>
      <c r="Y195" s="302">
        <f>IF($BO195,U195/$BO195*100,0)</f>
        <v>63.655497082911381</v>
      </c>
      <c r="Z195" s="326"/>
      <c r="AA195" s="114">
        <v>1836566</v>
      </c>
      <c r="AB195" s="326"/>
      <c r="AC195" s="302">
        <f>(AA195/$BS195)</f>
        <v>203.40746483552996</v>
      </c>
      <c r="AD195" s="326"/>
      <c r="AE195" s="302">
        <f>IF($BO195,AA195/$BO195*100,0)</f>
        <v>14.695594088750678</v>
      </c>
      <c r="AF195" s="326"/>
      <c r="AG195" s="390">
        <v>46744</v>
      </c>
      <c r="AH195" s="326"/>
      <c r="AI195" s="302">
        <f>(AG195/$BS195)</f>
        <v>5.1770960239229149</v>
      </c>
      <c r="AJ195" s="326"/>
      <c r="AK195" s="302">
        <f>IF($BO195,AG195/$BO195*100,0)</f>
        <v>0.3740300376270505</v>
      </c>
      <c r="AL195" s="326"/>
      <c r="AM195" s="390">
        <v>42184</v>
      </c>
      <c r="AN195" s="326"/>
      <c r="AO195" s="302">
        <f>(AM195/$BS195)</f>
        <v>4.6720567061690108</v>
      </c>
      <c r="AP195" s="326"/>
      <c r="AQ195" s="302">
        <f>IF($BO195,AM195/$BO195*100,0)</f>
        <v>0.33754242485152103</v>
      </c>
      <c r="AR195" s="326"/>
      <c r="AS195" s="390">
        <v>2135138</v>
      </c>
      <c r="AT195" s="326"/>
      <c r="AU195" s="302">
        <f>(AS195/$BS195)</f>
        <v>236.47557869088493</v>
      </c>
      <c r="AV195" s="326"/>
      <c r="AW195" s="302">
        <f>IF($BO195,AS195/$BO195*100,0)</f>
        <v>17.084668545245279</v>
      </c>
      <c r="AX195" s="326"/>
      <c r="AY195" s="390">
        <v>20265</v>
      </c>
      <c r="AZ195" s="326"/>
      <c r="BA195" s="390">
        <v>21112</v>
      </c>
      <c r="BB195" s="326"/>
      <c r="BC195" s="114">
        <f>(AY195+BA195)</f>
        <v>41377</v>
      </c>
      <c r="BD195" s="326"/>
      <c r="BE195" s="302">
        <f>(BC195/$BS195)</f>
        <v>4.5826780374349321</v>
      </c>
      <c r="BF195" s="326"/>
      <c r="BG195" s="302">
        <f>IF($BO195,BC195/$BO195*100,0)</f>
        <v>0.33108507759058847</v>
      </c>
      <c r="BH195" s="326"/>
      <c r="BI195" s="390">
        <v>440106</v>
      </c>
      <c r="BJ195" s="326"/>
      <c r="BK195" s="302">
        <f>(BI195/$BS195)</f>
        <v>48.743603942850811</v>
      </c>
      <c r="BL195" s="326"/>
      <c r="BM195" s="302">
        <f>IF($BO195,BI195/$BO195*100,0)</f>
        <v>3.5215827430235045</v>
      </c>
      <c r="BN195" s="326"/>
      <c r="BO195" s="114">
        <f>(U195+AA195+AG195+AM195+AS195+BC195+BI195)</f>
        <v>12497392</v>
      </c>
      <c r="BP195" s="388"/>
      <c r="BQ195" s="326">
        <v>76</v>
      </c>
      <c r="BR195" s="388"/>
      <c r="BS195" s="330">
        <v>9029</v>
      </c>
    </row>
    <row r="196" spans="1:71" ht="8.85" customHeight="1" x14ac:dyDescent="0.25">
      <c r="A196" s="326">
        <v>77</v>
      </c>
      <c r="B196" s="346"/>
      <c r="C196" s="326" t="s">
        <v>119</v>
      </c>
      <c r="D196" s="388"/>
      <c r="E196" s="114">
        <v>89574117</v>
      </c>
      <c r="F196" s="343"/>
      <c r="G196" s="114">
        <v>3021684</v>
      </c>
      <c r="H196" s="326"/>
      <c r="I196" s="114">
        <v>18358205</v>
      </c>
      <c r="J196" s="114"/>
      <c r="K196" s="114">
        <v>54138</v>
      </c>
      <c r="L196" s="326"/>
      <c r="M196" s="114">
        <v>2041678</v>
      </c>
      <c r="N196" s="326"/>
      <c r="O196" s="114">
        <v>0</v>
      </c>
      <c r="P196" s="326"/>
      <c r="Q196" s="114">
        <v>583893</v>
      </c>
      <c r="R196" s="326"/>
      <c r="S196" s="114">
        <v>217157</v>
      </c>
      <c r="T196" s="326"/>
      <c r="U196" s="114">
        <f>SUM(E196:S196)</f>
        <v>113850872</v>
      </c>
      <c r="V196" s="326"/>
      <c r="W196" s="302">
        <f>(U196/$BS196)</f>
        <v>1212.1595332396405</v>
      </c>
      <c r="X196" s="326"/>
      <c r="Y196" s="302">
        <f>IF($BO196,U196/$BO196*100,0)</f>
        <v>66.140202433479544</v>
      </c>
      <c r="Z196" s="326"/>
      <c r="AA196" s="114">
        <v>31710145</v>
      </c>
      <c r="AB196" s="326"/>
      <c r="AC196" s="302">
        <f>(AA196/$BS196)</f>
        <v>337.6149333503684</v>
      </c>
      <c r="AD196" s="326"/>
      <c r="AE196" s="302">
        <f>IF($BO196,AA196/$BO196*100,0)</f>
        <v>18.421601632484546</v>
      </c>
      <c r="AF196" s="326"/>
      <c r="AG196" s="114">
        <v>710051</v>
      </c>
      <c r="AH196" s="326"/>
      <c r="AI196" s="302">
        <f>(AG196/$BS196)</f>
        <v>7.5598462586772284</v>
      </c>
      <c r="AJ196" s="326"/>
      <c r="AK196" s="302">
        <f>IF($BO196,AG196/$BO196*100,0)</f>
        <v>0.41249501258184995</v>
      </c>
      <c r="AL196" s="326"/>
      <c r="AM196" s="114">
        <v>452348</v>
      </c>
      <c r="AN196" s="326"/>
      <c r="AO196" s="302">
        <f>(AM196/$BS196)</f>
        <v>4.8161066394105871</v>
      </c>
      <c r="AP196" s="326"/>
      <c r="AQ196" s="302">
        <f>IF($BO196,AM196/$BO196*100,0)</f>
        <v>0.26278576320767755</v>
      </c>
      <c r="AR196" s="326"/>
      <c r="AS196" s="114">
        <v>22675511</v>
      </c>
      <c r="AT196" s="326"/>
      <c r="AU196" s="302">
        <f>(AS196/$BS196)</f>
        <v>241.42403432562497</v>
      </c>
      <c r="AV196" s="326"/>
      <c r="AW196" s="302">
        <f>IF($BO196,AS196/$BO196*100,0)</f>
        <v>13.173046999785756</v>
      </c>
      <c r="AX196" s="326"/>
      <c r="AY196" s="114">
        <v>466436</v>
      </c>
      <c r="AZ196" s="326"/>
      <c r="BA196" s="114">
        <v>249066</v>
      </c>
      <c r="BB196" s="326"/>
      <c r="BC196" s="114">
        <f>(AY196+BA196)</f>
        <v>715502</v>
      </c>
      <c r="BD196" s="326"/>
      <c r="BE196" s="302">
        <f>(BC196/$BS196)</f>
        <v>7.6178825433329074</v>
      </c>
      <c r="BF196" s="326"/>
      <c r="BG196" s="302">
        <f>IF($BO196,BC196/$BO196*100,0)</f>
        <v>0.41566170105012001</v>
      </c>
      <c r="BH196" s="326"/>
      <c r="BI196" s="114">
        <v>2021228</v>
      </c>
      <c r="BJ196" s="326"/>
      <c r="BK196" s="302">
        <f>(BI196/$BS196)</f>
        <v>21.519824538988971</v>
      </c>
      <c r="BL196" s="326"/>
      <c r="BM196" s="302">
        <f>IF($BO196,BI196/$BO196*100,0)</f>
        <v>1.1742064574105062</v>
      </c>
      <c r="BN196" s="326"/>
      <c r="BO196" s="114">
        <f>(U196+AA196+AG196+AM196+AS196+BC196+BI196)</f>
        <v>172135657</v>
      </c>
      <c r="BP196" s="388"/>
      <c r="BQ196" s="326">
        <v>77</v>
      </c>
      <c r="BR196" s="388"/>
      <c r="BS196" s="330">
        <v>93924</v>
      </c>
    </row>
    <row r="197" spans="1:71" ht="8.85" customHeight="1" x14ac:dyDescent="0.25">
      <c r="A197" s="326">
        <v>78</v>
      </c>
      <c r="B197" s="346"/>
      <c r="C197" s="326" t="s">
        <v>205</v>
      </c>
      <c r="D197" s="388"/>
      <c r="E197" s="114">
        <v>18252146</v>
      </c>
      <c r="F197" s="343"/>
      <c r="G197" s="114">
        <v>1357402</v>
      </c>
      <c r="H197" s="326"/>
      <c r="I197" s="114">
        <v>5228963</v>
      </c>
      <c r="J197" s="114"/>
      <c r="K197" s="114">
        <v>43724</v>
      </c>
      <c r="L197" s="326"/>
      <c r="M197" s="114">
        <v>389638</v>
      </c>
      <c r="N197" s="326"/>
      <c r="O197" s="114">
        <v>0</v>
      </c>
      <c r="P197" s="326"/>
      <c r="Q197" s="114">
        <v>305996</v>
      </c>
      <c r="R197" s="326"/>
      <c r="S197" s="114">
        <v>147799</v>
      </c>
      <c r="T197" s="326"/>
      <c r="U197" s="114">
        <f>SUM(E197:S197)</f>
        <v>25725668</v>
      </c>
      <c r="V197" s="326"/>
      <c r="W197" s="302">
        <f>(U197/$BS197)</f>
        <v>1156.6776673710715</v>
      </c>
      <c r="X197" s="326"/>
      <c r="Y197" s="302">
        <f>IF($BO197,U197/$BO197*100,0)</f>
        <v>57.011966196250199</v>
      </c>
      <c r="Z197" s="326"/>
      <c r="AA197" s="114">
        <v>8236737</v>
      </c>
      <c r="AB197" s="326"/>
      <c r="AC197" s="302">
        <f>(AA197/$BS197)</f>
        <v>370.34022750775597</v>
      </c>
      <c r="AD197" s="326"/>
      <c r="AE197" s="302">
        <f>IF($BO197,AA197/$BO197*100,0)</f>
        <v>18.253853365883568</v>
      </c>
      <c r="AF197" s="326"/>
      <c r="AG197" s="114">
        <v>255426</v>
      </c>
      <c r="AH197" s="326"/>
      <c r="AI197" s="302">
        <f>(AG197/$BS197)</f>
        <v>11.484465626545569</v>
      </c>
      <c r="AJ197" s="326"/>
      <c r="AK197" s="302">
        <f>IF($BO197,AG197/$BO197*100,0)</f>
        <v>0.5660625985550074</v>
      </c>
      <c r="AL197" s="326"/>
      <c r="AM197" s="114">
        <v>601336</v>
      </c>
      <c r="AN197" s="326"/>
      <c r="AO197" s="302">
        <f>(AM197/$BS197)</f>
        <v>27.037273503889214</v>
      </c>
      <c r="AP197" s="326"/>
      <c r="AQ197" s="302">
        <f>IF($BO197,AM197/$BO197*100,0)</f>
        <v>1.3326514088803567</v>
      </c>
      <c r="AR197" s="326"/>
      <c r="AS197" s="114">
        <v>7731976</v>
      </c>
      <c r="AT197" s="326"/>
      <c r="AU197" s="302">
        <f>(AS197/$BS197)</f>
        <v>347.64515983993527</v>
      </c>
      <c r="AV197" s="326"/>
      <c r="AW197" s="302">
        <f>IF($BO197,AS197/$BO197*100,0)</f>
        <v>17.135226744830018</v>
      </c>
      <c r="AX197" s="326"/>
      <c r="AY197" s="114">
        <v>182096</v>
      </c>
      <c r="AZ197" s="326"/>
      <c r="BA197" s="114">
        <v>32956</v>
      </c>
      <c r="BB197" s="326"/>
      <c r="BC197" s="114">
        <f>(AY197+BA197)</f>
        <v>215052</v>
      </c>
      <c r="BD197" s="326"/>
      <c r="BE197" s="302">
        <f>(BC197/$BS197)</f>
        <v>9.669169551728789</v>
      </c>
      <c r="BF197" s="326"/>
      <c r="BG197" s="302">
        <f>IF($BO197,BC197/$BO197*100,0)</f>
        <v>0.4765877159899598</v>
      </c>
      <c r="BH197" s="326"/>
      <c r="BI197" s="114">
        <v>2357083</v>
      </c>
      <c r="BJ197" s="326"/>
      <c r="BK197" s="302">
        <f>(BI197/$BS197)</f>
        <v>105.97918259071085</v>
      </c>
      <c r="BL197" s="326"/>
      <c r="BM197" s="302">
        <f>IF($BO197,BI197/$BO197*100,0)</f>
        <v>5.2236519696108958</v>
      </c>
      <c r="BN197" s="326"/>
      <c r="BO197" s="114">
        <f>(U197+AA197+AG197+AM197+AS197+BC197+BI197)</f>
        <v>45123278</v>
      </c>
      <c r="BP197" s="388"/>
      <c r="BQ197" s="326">
        <v>78</v>
      </c>
      <c r="BR197" s="388"/>
      <c r="BS197" s="330">
        <v>22241</v>
      </c>
    </row>
    <row r="198" spans="1:71" ht="8.85" customHeight="1" x14ac:dyDescent="0.25">
      <c r="A198" s="326">
        <v>79</v>
      </c>
      <c r="B198" s="346"/>
      <c r="C198" s="326" t="s">
        <v>206</v>
      </c>
      <c r="D198" s="388"/>
      <c r="E198" s="114">
        <v>54298850</v>
      </c>
      <c r="F198" s="343"/>
      <c r="G198" s="114">
        <v>2288665</v>
      </c>
      <c r="H198" s="326"/>
      <c r="I198" s="114">
        <v>14923239</v>
      </c>
      <c r="J198" s="114"/>
      <c r="K198" s="114">
        <v>0</v>
      </c>
      <c r="L198" s="326"/>
      <c r="M198" s="114">
        <v>8186509</v>
      </c>
      <c r="N198" s="326"/>
      <c r="O198" s="114">
        <v>1397162</v>
      </c>
      <c r="P198" s="326"/>
      <c r="Q198" s="114">
        <v>516386</v>
      </c>
      <c r="R198" s="326"/>
      <c r="S198" s="114">
        <v>283194</v>
      </c>
      <c r="T198" s="326"/>
      <c r="U198" s="114">
        <f>SUM(E198:S198)</f>
        <v>81894005</v>
      </c>
      <c r="V198" s="326"/>
      <c r="W198" s="302">
        <f>(U198/$BS198)</f>
        <v>1027.0772559102024</v>
      </c>
      <c r="X198" s="326"/>
      <c r="Y198" s="302">
        <f>IF($BO198,U198/$BO198*100,0)</f>
        <v>68.814862913741308</v>
      </c>
      <c r="Z198" s="326"/>
      <c r="AA198" s="114">
        <v>11483710</v>
      </c>
      <c r="AB198" s="326"/>
      <c r="AC198" s="302">
        <f>(AA198/$BS198)</f>
        <v>144.02345268702578</v>
      </c>
      <c r="AD198" s="326"/>
      <c r="AE198" s="302">
        <f>IF($BO198,AA198/$BO198*100,0)</f>
        <v>9.6496676330722906</v>
      </c>
      <c r="AF198" s="326"/>
      <c r="AG198" s="114">
        <v>1730059</v>
      </c>
      <c r="AH198" s="326"/>
      <c r="AI198" s="302">
        <f>(AG198/$BS198)</f>
        <v>21.697610835893897</v>
      </c>
      <c r="AJ198" s="326"/>
      <c r="AK198" s="302">
        <f>IF($BO198,AG198/$BO198*100,0)</f>
        <v>1.4537544343775151</v>
      </c>
      <c r="AL198" s="326"/>
      <c r="AM198" s="114">
        <v>240396</v>
      </c>
      <c r="AN198" s="326"/>
      <c r="AO198" s="302">
        <f>(AM198/$BS198)</f>
        <v>3.014936978742083</v>
      </c>
      <c r="AP198" s="326"/>
      <c r="AQ198" s="302">
        <f>IF($BO198,AM198/$BO198*100,0)</f>
        <v>0.20200279355017206</v>
      </c>
      <c r="AR198" s="326"/>
      <c r="AS198" s="114">
        <v>18950373</v>
      </c>
      <c r="AT198" s="326"/>
      <c r="AU198" s="302">
        <f>(AS198/$BS198)</f>
        <v>237.66693421960244</v>
      </c>
      <c r="AV198" s="326"/>
      <c r="AW198" s="302">
        <f>IF($BO198,AS198/$BO198*100,0)</f>
        <v>15.923843511613148</v>
      </c>
      <c r="AX198" s="326"/>
      <c r="AY198" s="114">
        <v>170050</v>
      </c>
      <c r="AZ198" s="326"/>
      <c r="BA198" s="114">
        <v>1174187</v>
      </c>
      <c r="BB198" s="326"/>
      <c r="BC198" s="114">
        <f>(AY198+BA198)</f>
        <v>1344237</v>
      </c>
      <c r="BD198" s="326"/>
      <c r="BE198" s="302">
        <f>(BC198/$BS198)</f>
        <v>16.85880729917853</v>
      </c>
      <c r="BF198" s="326"/>
      <c r="BG198" s="302">
        <f>IF($BO198,BC198/$BO198*100,0)</f>
        <v>1.1295513618924717</v>
      </c>
      <c r="BH198" s="326"/>
      <c r="BI198" s="114">
        <v>3363495</v>
      </c>
      <c r="BJ198" s="326"/>
      <c r="BK198" s="302">
        <f>(BI198/$BS198)</f>
        <v>42.183420079011725</v>
      </c>
      <c r="BL198" s="326"/>
      <c r="BM198" s="302">
        <f>IF($BO198,BI198/$BO198*100,0)</f>
        <v>2.8263173517530902</v>
      </c>
      <c r="BN198" s="326"/>
      <c r="BO198" s="114">
        <f>(U198+AA198+AG198+AM198+AS198+BC198+BI198)</f>
        <v>119006275</v>
      </c>
      <c r="BP198" s="388"/>
      <c r="BQ198" s="326">
        <v>79</v>
      </c>
      <c r="BR198" s="388"/>
      <c r="BS198" s="330">
        <v>79735</v>
      </c>
    </row>
    <row r="199" spans="1:71" ht="8.85" customHeight="1" x14ac:dyDescent="0.25">
      <c r="A199" s="326">
        <v>80</v>
      </c>
      <c r="B199" s="346"/>
      <c r="C199" s="326" t="s">
        <v>207</v>
      </c>
      <c r="D199" s="388"/>
      <c r="E199" s="114">
        <v>9139062</v>
      </c>
      <c r="F199" s="343"/>
      <c r="G199" s="114">
        <v>1672349</v>
      </c>
      <c r="H199" s="326"/>
      <c r="I199" s="114">
        <v>4751629</v>
      </c>
      <c r="J199" s="114"/>
      <c r="K199" s="114">
        <v>110974</v>
      </c>
      <c r="L199" s="326"/>
      <c r="M199" s="114">
        <v>1388660</v>
      </c>
      <c r="N199" s="326"/>
      <c r="O199" s="114">
        <v>37478</v>
      </c>
      <c r="P199" s="326"/>
      <c r="Q199" s="114">
        <v>146977</v>
      </c>
      <c r="R199" s="326"/>
      <c r="S199" s="114">
        <v>318338</v>
      </c>
      <c r="T199" s="326"/>
      <c r="U199" s="114">
        <f>SUM(E199:S199)</f>
        <v>17565467</v>
      </c>
      <c r="V199" s="326"/>
      <c r="W199" s="302">
        <f>(U199/$BS199)</f>
        <v>634.20106870780228</v>
      </c>
      <c r="X199" s="326"/>
      <c r="Y199" s="302">
        <f>IF($BO199,U199/$BO199*100,0)</f>
        <v>60.749462079803621</v>
      </c>
      <c r="Z199" s="326"/>
      <c r="AA199" s="114">
        <v>3297225</v>
      </c>
      <c r="AB199" s="326"/>
      <c r="AC199" s="302">
        <f>(AA199/$BS199)</f>
        <v>119.04628660143698</v>
      </c>
      <c r="AD199" s="326"/>
      <c r="AE199" s="302">
        <f>IF($BO199,AA199/$BO199*100,0)</f>
        <v>11.403320225194154</v>
      </c>
      <c r="AF199" s="326"/>
      <c r="AG199" s="390">
        <v>32009</v>
      </c>
      <c r="AH199" s="326"/>
      <c r="AI199" s="302">
        <f>(AG199/$BS199)</f>
        <v>1.1556847311983247</v>
      </c>
      <c r="AJ199" s="326"/>
      <c r="AK199" s="302">
        <f>IF($BO199,AG199/$BO199*100,0)</f>
        <v>0.11070184081712339</v>
      </c>
      <c r="AL199" s="326"/>
      <c r="AM199" s="390">
        <v>18804</v>
      </c>
      <c r="AN199" s="326"/>
      <c r="AO199" s="302">
        <f>(AM199/$BS199)</f>
        <v>0.67891829440011553</v>
      </c>
      <c r="AP199" s="326"/>
      <c r="AQ199" s="302">
        <f>IF($BO199,AM199/$BO199*100,0)</f>
        <v>6.5032878713024087E-2</v>
      </c>
      <c r="AR199" s="326"/>
      <c r="AS199" s="390">
        <v>6826621</v>
      </c>
      <c r="AT199" s="326"/>
      <c r="AU199" s="302">
        <f>(AS199/$BS199)</f>
        <v>246.47510560710546</v>
      </c>
      <c r="AV199" s="326"/>
      <c r="AW199" s="302">
        <f>IF($BO199,AS199/$BO199*100,0)</f>
        <v>23.609594528439867</v>
      </c>
      <c r="AX199" s="326"/>
      <c r="AY199" s="390">
        <v>65176</v>
      </c>
      <c r="AZ199" s="326"/>
      <c r="BA199" s="390">
        <v>140044</v>
      </c>
      <c r="BB199" s="326"/>
      <c r="BC199" s="114">
        <f>(AY199+BA199)</f>
        <v>205220</v>
      </c>
      <c r="BD199" s="326"/>
      <c r="BE199" s="302">
        <f>(BC199/$BS199)</f>
        <v>7.4094667292486553</v>
      </c>
      <c r="BF199" s="326"/>
      <c r="BG199" s="302">
        <f>IF($BO199,BC199/$BO199*100,0)</f>
        <v>0.70974512707332504</v>
      </c>
      <c r="BH199" s="326"/>
      <c r="BI199" s="390">
        <v>969259</v>
      </c>
      <c r="BJ199" s="326"/>
      <c r="BK199" s="302">
        <f>(BI199/$BS199)</f>
        <v>34.995089720908403</v>
      </c>
      <c r="BL199" s="326"/>
      <c r="BM199" s="302">
        <f>IF($BO199,BI199/$BO199*100,0)</f>
        <v>3.3521433199588926</v>
      </c>
      <c r="BN199" s="326"/>
      <c r="BO199" s="114">
        <f>(U199+AA199+AG199+AM199+AS199+BC199+BI199)</f>
        <v>28914605</v>
      </c>
      <c r="BP199" s="388"/>
      <c r="BQ199" s="326">
        <v>80</v>
      </c>
      <c r="BR199" s="388"/>
      <c r="BS199" s="330">
        <v>27697</v>
      </c>
    </row>
    <row r="200" spans="1:71" ht="8.85" customHeight="1" x14ac:dyDescent="0.25">
      <c r="A200" s="349"/>
      <c r="B200" s="346"/>
      <c r="C200" s="326"/>
      <c r="D200" s="388"/>
      <c r="E200" s="326"/>
      <c r="F200" s="326"/>
      <c r="G200" s="326"/>
      <c r="H200" s="326"/>
      <c r="I200" s="326"/>
      <c r="J200" s="326"/>
      <c r="K200" s="326"/>
      <c r="L200" s="326"/>
      <c r="M200" s="326"/>
      <c r="N200" s="326"/>
      <c r="O200" s="326"/>
      <c r="P200" s="326"/>
      <c r="Q200" s="326"/>
      <c r="R200" s="326"/>
      <c r="S200" s="326"/>
      <c r="T200" s="326"/>
      <c r="U200" s="326"/>
      <c r="V200" s="326"/>
      <c r="W200" s="367"/>
      <c r="X200" s="326"/>
      <c r="Y200" s="367"/>
      <c r="Z200" s="326"/>
      <c r="AA200" s="326"/>
      <c r="AB200" s="326"/>
      <c r="AC200" s="367"/>
      <c r="AD200" s="326"/>
      <c r="AE200" s="367"/>
      <c r="AF200" s="326"/>
      <c r="AG200" s="326"/>
      <c r="AH200" s="326"/>
      <c r="AI200" s="367"/>
      <c r="AJ200" s="326"/>
      <c r="AK200" s="367"/>
      <c r="AL200" s="326"/>
      <c r="AM200" s="326"/>
      <c r="AN200" s="326"/>
      <c r="AO200" s="367"/>
      <c r="AP200" s="326"/>
      <c r="AQ200" s="367"/>
      <c r="AR200" s="326"/>
      <c r="AS200" s="326"/>
      <c r="AT200" s="326"/>
      <c r="AU200" s="367"/>
      <c r="AV200" s="326"/>
      <c r="AW200" s="367"/>
      <c r="AX200" s="326"/>
      <c r="AY200" s="326"/>
      <c r="AZ200" s="326"/>
      <c r="BA200" s="326"/>
      <c r="BB200" s="326"/>
      <c r="BC200" s="326"/>
      <c r="BD200" s="326"/>
      <c r="BE200" s="367"/>
      <c r="BF200" s="326"/>
      <c r="BG200" s="367"/>
      <c r="BH200" s="326"/>
      <c r="BI200" s="326"/>
      <c r="BJ200" s="326"/>
      <c r="BK200" s="367"/>
      <c r="BL200" s="326"/>
      <c r="BM200" s="367"/>
      <c r="BN200" s="326"/>
      <c r="BO200" s="326"/>
      <c r="BP200" s="388"/>
      <c r="BQ200" s="391"/>
      <c r="BR200" s="388"/>
      <c r="BS200" s="325"/>
    </row>
    <row r="201" spans="1:71" ht="8.85" customHeight="1" x14ac:dyDescent="0.25">
      <c r="A201" s="326">
        <v>81</v>
      </c>
      <c r="B201" s="346"/>
      <c r="C201" s="326" t="s">
        <v>208</v>
      </c>
      <c r="D201" s="388"/>
      <c r="E201" s="114">
        <v>8836615</v>
      </c>
      <c r="F201" s="343"/>
      <c r="G201" s="114">
        <v>948224</v>
      </c>
      <c r="H201" s="326"/>
      <c r="I201" s="114">
        <v>1236183</v>
      </c>
      <c r="J201" s="114"/>
      <c r="K201" s="114">
        <v>93014</v>
      </c>
      <c r="L201" s="326"/>
      <c r="M201" s="114">
        <v>160479</v>
      </c>
      <c r="N201" s="326"/>
      <c r="O201" s="114">
        <v>204741</v>
      </c>
      <c r="P201" s="326"/>
      <c r="Q201" s="114">
        <v>257276</v>
      </c>
      <c r="R201" s="326"/>
      <c r="S201" s="114">
        <v>171358</v>
      </c>
      <c r="T201" s="326"/>
      <c r="U201" s="114">
        <f>SUM(E201:S201)</f>
        <v>11907890</v>
      </c>
      <c r="V201" s="326"/>
      <c r="W201" s="302">
        <f>(U201/$BS201)</f>
        <v>523.81515858003786</v>
      </c>
      <c r="X201" s="326"/>
      <c r="Y201" s="302">
        <f>IF($BO201,U201/$BO201*100,0)</f>
        <v>53.89390695421573</v>
      </c>
      <c r="Z201" s="326"/>
      <c r="AA201" s="114">
        <v>2530991</v>
      </c>
      <c r="AB201" s="326"/>
      <c r="AC201" s="302">
        <f>(AA201/$BS201)</f>
        <v>111.3355474420446</v>
      </c>
      <c r="AD201" s="326"/>
      <c r="AE201" s="302">
        <f>IF($BO201,AA201/$BO201*100,0)</f>
        <v>11.455009531995797</v>
      </c>
      <c r="AF201" s="326"/>
      <c r="AG201" s="390">
        <v>67099</v>
      </c>
      <c r="AH201" s="326"/>
      <c r="AI201" s="302">
        <f>(AG201/$BS201)</f>
        <v>2.9516121937271809</v>
      </c>
      <c r="AJ201" s="326"/>
      <c r="AK201" s="302">
        <f>IF($BO201,AG201/$BO201*100,0)</f>
        <v>0.30368329424616131</v>
      </c>
      <c r="AL201" s="326"/>
      <c r="AM201" s="390">
        <v>215584</v>
      </c>
      <c r="AN201" s="326"/>
      <c r="AO201" s="302">
        <f>(AM201/$BS201)</f>
        <v>9.4833062068358771</v>
      </c>
      <c r="AP201" s="326"/>
      <c r="AQ201" s="302">
        <f>IF($BO201,AM201/$BO201*100,0)</f>
        <v>0.97571140116491217</v>
      </c>
      <c r="AR201" s="326"/>
      <c r="AS201" s="390">
        <v>5839744</v>
      </c>
      <c r="AT201" s="326"/>
      <c r="AU201" s="302">
        <f>(AS201/$BS201)</f>
        <v>256.88400123168964</v>
      </c>
      <c r="AV201" s="326"/>
      <c r="AW201" s="302">
        <f>IF($BO201,AS201/$BO201*100,0)</f>
        <v>26.43009129009754</v>
      </c>
      <c r="AX201" s="326"/>
      <c r="AY201" s="390">
        <v>32245</v>
      </c>
      <c r="AZ201" s="326"/>
      <c r="BA201" s="390">
        <v>414059</v>
      </c>
      <c r="BB201" s="326"/>
      <c r="BC201" s="114">
        <f>(AY201+BA201)</f>
        <v>446304</v>
      </c>
      <c r="BD201" s="326"/>
      <c r="BE201" s="302">
        <f>(BC201/$BS201)</f>
        <v>19.632428627985746</v>
      </c>
      <c r="BF201" s="326"/>
      <c r="BG201" s="302">
        <f>IF($BO201,BC201/$BO201*100,0)</f>
        <v>2.0199268089723956</v>
      </c>
      <c r="BH201" s="326"/>
      <c r="BI201" s="390">
        <v>1087446</v>
      </c>
      <c r="BJ201" s="326"/>
      <c r="BK201" s="302">
        <f>(BI201/$BS201)</f>
        <v>47.835569436501999</v>
      </c>
      <c r="BL201" s="326"/>
      <c r="BM201" s="302">
        <f>IF($BO201,BI201/$BO201*100,0)</f>
        <v>4.9216707193074578</v>
      </c>
      <c r="BN201" s="326"/>
      <c r="BO201" s="114">
        <f>(U201+AA201+AG201+AM201+AS201+BC201+BI201)</f>
        <v>22095058</v>
      </c>
      <c r="BP201" s="388"/>
      <c r="BQ201" s="326">
        <v>81</v>
      </c>
      <c r="BR201" s="388"/>
      <c r="BS201" s="330">
        <v>22733</v>
      </c>
    </row>
    <row r="202" spans="1:71" ht="8.85" customHeight="1" x14ac:dyDescent="0.25">
      <c r="A202" s="326">
        <v>82</v>
      </c>
      <c r="B202" s="346"/>
      <c r="C202" s="326" t="s">
        <v>209</v>
      </c>
      <c r="D202" s="388"/>
      <c r="E202" s="114">
        <v>26395281</v>
      </c>
      <c r="F202" s="343"/>
      <c r="G202" s="114">
        <v>1562750</v>
      </c>
      <c r="H202" s="326"/>
      <c r="I202" s="114">
        <v>10878083</v>
      </c>
      <c r="J202" s="114"/>
      <c r="K202" s="114">
        <v>29609</v>
      </c>
      <c r="L202" s="326"/>
      <c r="M202" s="114">
        <v>2674821</v>
      </c>
      <c r="N202" s="326"/>
      <c r="O202" s="114">
        <v>313730</v>
      </c>
      <c r="P202" s="326"/>
      <c r="Q202" s="114">
        <v>359394</v>
      </c>
      <c r="R202" s="326"/>
      <c r="S202" s="114">
        <v>349920</v>
      </c>
      <c r="T202" s="326"/>
      <c r="U202" s="114">
        <f>SUM(E202:S202)</f>
        <v>42563588</v>
      </c>
      <c r="V202" s="326"/>
      <c r="W202" s="302">
        <f>(U202/$BS202)</f>
        <v>1014.9169726739473</v>
      </c>
      <c r="X202" s="326"/>
      <c r="Y202" s="302">
        <f>IF($BO202,U202/$BO202*100,0)</f>
        <v>72.503795396819555</v>
      </c>
      <c r="Z202" s="326"/>
      <c r="AA202" s="114">
        <v>5798466</v>
      </c>
      <c r="AB202" s="326"/>
      <c r="AC202" s="302">
        <f>(AA202/$BS202)</f>
        <v>138.26281653869998</v>
      </c>
      <c r="AD202" s="326"/>
      <c r="AE202" s="302">
        <f>IF($BO202,AA202/$BO202*100,0)</f>
        <v>9.8772404356374892</v>
      </c>
      <c r="AF202" s="326"/>
      <c r="AG202" s="114">
        <v>372308</v>
      </c>
      <c r="AH202" s="326"/>
      <c r="AI202" s="302">
        <f>(AG202/$BS202)</f>
        <v>8.8775811912823688</v>
      </c>
      <c r="AJ202" s="326"/>
      <c r="AK202" s="302">
        <f>IF($BO202,AG202/$BO202*100,0)</f>
        <v>0.63419801583924484</v>
      </c>
      <c r="AL202" s="326"/>
      <c r="AM202" s="114">
        <v>60697</v>
      </c>
      <c r="AN202" s="326"/>
      <c r="AO202" s="302">
        <f>(AM202/$BS202)</f>
        <v>1.4473031618102914</v>
      </c>
      <c r="AP202" s="326"/>
      <c r="AQ202" s="302">
        <f>IF($BO202,AM202/$BO202*100,0)</f>
        <v>0.10339266673666599</v>
      </c>
      <c r="AR202" s="326"/>
      <c r="AS202" s="114">
        <v>8552769</v>
      </c>
      <c r="AT202" s="326"/>
      <c r="AU202" s="302">
        <f>(AS202/$BS202)</f>
        <v>203.93840908007058</v>
      </c>
      <c r="AV202" s="326"/>
      <c r="AW202" s="302">
        <f>IF($BO202,AS202/$BO202*100,0)</f>
        <v>14.568983555903719</v>
      </c>
      <c r="AX202" s="326"/>
      <c r="AY202" s="114">
        <v>201149</v>
      </c>
      <c r="AZ202" s="326"/>
      <c r="BA202" s="114">
        <v>470666</v>
      </c>
      <c r="BB202" s="326"/>
      <c r="BC202" s="114">
        <f>(AY202+BA202)</f>
        <v>671815</v>
      </c>
      <c r="BD202" s="326"/>
      <c r="BE202" s="302">
        <f>(BC202/$BS202)</f>
        <v>16.01924269159235</v>
      </c>
      <c r="BF202" s="326"/>
      <c r="BG202" s="302">
        <f>IF($BO202,BC202/$BO202*100,0)</f>
        <v>1.1443851327692187</v>
      </c>
      <c r="BH202" s="326"/>
      <c r="BI202" s="114">
        <v>685681</v>
      </c>
      <c r="BJ202" s="326"/>
      <c r="BK202" s="302">
        <f>(BI202/$BS202)</f>
        <v>16.349873622967237</v>
      </c>
      <c r="BL202" s="326"/>
      <c r="BM202" s="302">
        <f>IF($BO202,BI202/$BO202*100,0)</f>
        <v>1.1680047962941147</v>
      </c>
      <c r="BN202" s="326"/>
      <c r="BO202" s="114">
        <f>(U202+AA202+AG202+AM202+AS202+BC202+BI202)</f>
        <v>58705324</v>
      </c>
      <c r="BP202" s="388"/>
      <c r="BQ202" s="326">
        <v>82</v>
      </c>
      <c r="BR202" s="388"/>
      <c r="BS202" s="330">
        <v>41938</v>
      </c>
    </row>
    <row r="203" spans="1:71" ht="8.85" customHeight="1" x14ac:dyDescent="0.25">
      <c r="A203" s="326">
        <v>83</v>
      </c>
      <c r="B203" s="346"/>
      <c r="C203" s="326" t="s">
        <v>210</v>
      </c>
      <c r="D203" s="388"/>
      <c r="E203" s="114">
        <v>10272110</v>
      </c>
      <c r="F203" s="343"/>
      <c r="G203" s="114">
        <v>1107476</v>
      </c>
      <c r="H203" s="326"/>
      <c r="I203" s="114">
        <v>3104989</v>
      </c>
      <c r="J203" s="114"/>
      <c r="K203" s="114">
        <v>50993</v>
      </c>
      <c r="L203" s="326"/>
      <c r="M203" s="114">
        <v>1482610</v>
      </c>
      <c r="N203" s="326"/>
      <c r="O203" s="114">
        <v>252700</v>
      </c>
      <c r="P203" s="326"/>
      <c r="Q203" s="114">
        <v>156652</v>
      </c>
      <c r="R203" s="326"/>
      <c r="S203" s="114">
        <v>227084</v>
      </c>
      <c r="T203" s="326"/>
      <c r="U203" s="114">
        <f>SUM(E203:S203)</f>
        <v>16654614</v>
      </c>
      <c r="V203" s="326"/>
      <c r="W203" s="302">
        <f>(U203/$BS203)</f>
        <v>536.34593584954268</v>
      </c>
      <c r="X203" s="326"/>
      <c r="Y203" s="302">
        <f>IF($BO203,U203/$BO203*100,0)</f>
        <v>45.836463706559691</v>
      </c>
      <c r="Z203" s="326"/>
      <c r="AA203" s="114">
        <v>3444795</v>
      </c>
      <c r="AB203" s="326"/>
      <c r="AC203" s="302">
        <f>(AA203/$BS203)</f>
        <v>110.93633260337498</v>
      </c>
      <c r="AD203" s="326"/>
      <c r="AE203" s="302">
        <f>IF($BO203,AA203/$BO203*100,0)</f>
        <v>9.4806893149272806</v>
      </c>
      <c r="AF203" s="326"/>
      <c r="AG203" s="114">
        <v>113794</v>
      </c>
      <c r="AH203" s="326"/>
      <c r="AI203" s="302">
        <f>(AG203/$BS203)</f>
        <v>3.6646270771608913</v>
      </c>
      <c r="AJ203" s="326"/>
      <c r="AK203" s="302">
        <f>IF($BO203,AG203/$BO203*100,0)</f>
        <v>0.31318135328889962</v>
      </c>
      <c r="AL203" s="326"/>
      <c r="AM203" s="114">
        <v>814522</v>
      </c>
      <c r="AN203" s="326"/>
      <c r="AO203" s="302">
        <f>(AM203/$BS203)</f>
        <v>26.230903001416976</v>
      </c>
      <c r="AP203" s="326"/>
      <c r="AQ203" s="302">
        <f>IF($BO203,AM203/$BO203*100,0)</f>
        <v>2.2417096001861352</v>
      </c>
      <c r="AR203" s="326"/>
      <c r="AS203" s="114">
        <v>14161063</v>
      </c>
      <c r="AT203" s="326"/>
      <c r="AU203" s="302">
        <f>(AS203/$BS203)</f>
        <v>456.0435076645627</v>
      </c>
      <c r="AV203" s="326"/>
      <c r="AW203" s="302">
        <f>IF($BO203,AS203/$BO203*100,0)</f>
        <v>38.973767284297629</v>
      </c>
      <c r="AX203" s="326"/>
      <c r="AY203" s="114">
        <v>159875</v>
      </c>
      <c r="AZ203" s="326"/>
      <c r="BA203" s="114">
        <v>120464</v>
      </c>
      <c r="BB203" s="326"/>
      <c r="BC203" s="114">
        <f>(AY203+BA203)</f>
        <v>280339</v>
      </c>
      <c r="BD203" s="326"/>
      <c r="BE203" s="302">
        <f>(BC203/$BS203)</f>
        <v>9.0280497230452141</v>
      </c>
      <c r="BF203" s="326"/>
      <c r="BG203" s="302">
        <f>IF($BO203,BC203/$BO203*100,0)</f>
        <v>0.77154285287147673</v>
      </c>
      <c r="BH203" s="326"/>
      <c r="BI203" s="114">
        <v>865731</v>
      </c>
      <c r="BJ203" s="326"/>
      <c r="BK203" s="302">
        <f>(BI203/$BS203)</f>
        <v>27.880039933015588</v>
      </c>
      <c r="BL203" s="326"/>
      <c r="BM203" s="302">
        <f>IF($BO203,BI203/$BO203*100,0)</f>
        <v>2.3826458878688888</v>
      </c>
      <c r="BN203" s="326"/>
      <c r="BO203" s="114">
        <f>(U203+AA203+AG203+AM203+AS203+BC203+BI203)</f>
        <v>36334858</v>
      </c>
      <c r="BP203" s="388"/>
      <c r="BQ203" s="326">
        <v>83</v>
      </c>
      <c r="BR203" s="388"/>
      <c r="BS203" s="330">
        <v>31052</v>
      </c>
    </row>
    <row r="204" spans="1:71" ht="8.85" customHeight="1" x14ac:dyDescent="0.25">
      <c r="A204" s="326">
        <v>84</v>
      </c>
      <c r="B204" s="346"/>
      <c r="C204" s="326" t="s">
        <v>211</v>
      </c>
      <c r="D204" s="388"/>
      <c r="E204" s="114">
        <v>11222627</v>
      </c>
      <c r="F204" s="343"/>
      <c r="G204" s="114">
        <v>1535724</v>
      </c>
      <c r="H204" s="326"/>
      <c r="I204" s="114">
        <v>4523068</v>
      </c>
      <c r="J204" s="114"/>
      <c r="K204" s="114">
        <v>68554</v>
      </c>
      <c r="L204" s="326"/>
      <c r="M204" s="114">
        <v>2519399</v>
      </c>
      <c r="N204" s="326"/>
      <c r="O204" s="114">
        <v>307774</v>
      </c>
      <c r="P204" s="326"/>
      <c r="Q204" s="114">
        <v>329782</v>
      </c>
      <c r="R204" s="326"/>
      <c r="S204" s="114">
        <v>164757</v>
      </c>
      <c r="T204" s="326"/>
      <c r="U204" s="114">
        <f>SUM(E204:S204)</f>
        <v>20671685</v>
      </c>
      <c r="V204" s="326"/>
      <c r="W204" s="302">
        <f>(U204/$BS204)</f>
        <v>1133.1918101085407</v>
      </c>
      <c r="X204" s="326"/>
      <c r="Y204" s="302">
        <f>IF($BO204,U204/$BO204*100,0)</f>
        <v>67.164914764858295</v>
      </c>
      <c r="Z204" s="326"/>
      <c r="AA204" s="114">
        <v>2176962</v>
      </c>
      <c r="AB204" s="326"/>
      <c r="AC204" s="302">
        <f>(AA204/$BS204)</f>
        <v>119.33790154588313</v>
      </c>
      <c r="AD204" s="326"/>
      <c r="AE204" s="302">
        <f>IF($BO204,AA204/$BO204*100,0)</f>
        <v>7.073224421537744</v>
      </c>
      <c r="AF204" s="326"/>
      <c r="AG204" s="114">
        <v>230676</v>
      </c>
      <c r="AH204" s="326"/>
      <c r="AI204" s="302">
        <f>(AG204/$BS204)</f>
        <v>12.645323977634032</v>
      </c>
      <c r="AJ204" s="326"/>
      <c r="AK204" s="302">
        <f>IF($BO204,AG204/$BO204*100,0)</f>
        <v>0.74949545130445117</v>
      </c>
      <c r="AL204" s="326"/>
      <c r="AM204" s="114">
        <v>841367</v>
      </c>
      <c r="AN204" s="326"/>
      <c r="AO204" s="302">
        <f>(AM204/$BS204)</f>
        <v>46.122519460585465</v>
      </c>
      <c r="AP204" s="326"/>
      <c r="AQ204" s="302">
        <f>IF($BO204,AM204/$BO204*100,0)</f>
        <v>2.7337076218491392</v>
      </c>
      <c r="AR204" s="326"/>
      <c r="AS204" s="114">
        <v>4326599</v>
      </c>
      <c r="AT204" s="326"/>
      <c r="AU204" s="302">
        <f>(AS204/$BS204)</f>
        <v>237.17788619668897</v>
      </c>
      <c r="AV204" s="326"/>
      <c r="AW204" s="302">
        <f>IF($BO204,AS204/$BO204*100,0)</f>
        <v>14.057666467765987</v>
      </c>
      <c r="AX204" s="326"/>
      <c r="AY204" s="114">
        <v>4178</v>
      </c>
      <c r="AZ204" s="326"/>
      <c r="BA204" s="114">
        <v>1139672</v>
      </c>
      <c r="BB204" s="326"/>
      <c r="BC204" s="114">
        <f>(AY204+BA204)</f>
        <v>1143850</v>
      </c>
      <c r="BD204" s="326"/>
      <c r="BE204" s="302">
        <f>(BC204/$BS204)</f>
        <v>62.704199100975771</v>
      </c>
      <c r="BF204" s="326"/>
      <c r="BG204" s="302">
        <f>IF($BO204,BC204/$BO204*100,0)</f>
        <v>3.7165130831755202</v>
      </c>
      <c r="BH204" s="326"/>
      <c r="BI204" s="114">
        <v>1386366</v>
      </c>
      <c r="BJ204" s="326"/>
      <c r="BK204" s="302">
        <f>(BI204/$BS204)</f>
        <v>75.998574717684463</v>
      </c>
      <c r="BL204" s="326"/>
      <c r="BM204" s="302">
        <f>IF($BO204,BI204/$BO204*100,0)</f>
        <v>4.5044781895088635</v>
      </c>
      <c r="BN204" s="326"/>
      <c r="BO204" s="114">
        <f>(U204+AA204+AG204+AM204+AS204+BC204+BI204)</f>
        <v>30777505</v>
      </c>
      <c r="BP204" s="388"/>
      <c r="BQ204" s="326">
        <v>84</v>
      </c>
      <c r="BR204" s="388"/>
      <c r="BS204" s="330">
        <v>18242</v>
      </c>
    </row>
    <row r="205" spans="1:71" ht="8.85" customHeight="1" x14ac:dyDescent="0.25">
      <c r="A205" s="326">
        <v>85</v>
      </c>
      <c r="B205" s="346"/>
      <c r="C205" s="326" t="s">
        <v>212</v>
      </c>
      <c r="D205" s="388"/>
      <c r="E205" s="114">
        <v>117592427</v>
      </c>
      <c r="F205" s="343"/>
      <c r="G205" s="114">
        <v>3662820</v>
      </c>
      <c r="H205" s="326"/>
      <c r="I205" s="114">
        <v>42433788</v>
      </c>
      <c r="J205" s="114"/>
      <c r="K205" s="114">
        <v>79396</v>
      </c>
      <c r="L205" s="326"/>
      <c r="M205" s="114">
        <v>709520</v>
      </c>
      <c r="N205" s="326"/>
      <c r="O205" s="114">
        <v>0</v>
      </c>
      <c r="P205" s="326"/>
      <c r="Q205" s="114">
        <v>1663028</v>
      </c>
      <c r="R205" s="326"/>
      <c r="S205" s="114">
        <v>1330373</v>
      </c>
      <c r="T205" s="326"/>
      <c r="U205" s="114">
        <f>SUM(E205:S205)</f>
        <v>167471352</v>
      </c>
      <c r="V205" s="326"/>
      <c r="W205" s="302">
        <f>(U205/$BS205)</f>
        <v>1291.5395625751921</v>
      </c>
      <c r="X205" s="326"/>
      <c r="Y205" s="302">
        <f>IF($BO205,U205/$BO205*100,0)</f>
        <v>68.838560311770109</v>
      </c>
      <c r="Z205" s="326"/>
      <c r="AA205" s="114">
        <v>41830371</v>
      </c>
      <c r="AB205" s="326"/>
      <c r="AC205" s="302">
        <f>(AA205/$BS205)</f>
        <v>322.59594502884289</v>
      </c>
      <c r="AD205" s="326"/>
      <c r="AE205" s="302">
        <f>IF($BO205,AA205/$BO205*100,0)</f>
        <v>17.194239388162455</v>
      </c>
      <c r="AF205" s="326"/>
      <c r="AG205" s="114">
        <v>3781794</v>
      </c>
      <c r="AH205" s="326"/>
      <c r="AI205" s="302">
        <f>(AG205/$BS205)</f>
        <v>29.165206527439306</v>
      </c>
      <c r="AJ205" s="326"/>
      <c r="AK205" s="302">
        <f>IF($BO205,AG205/$BO205*100,0)</f>
        <v>1.5544942537735666</v>
      </c>
      <c r="AL205" s="326"/>
      <c r="AM205" s="114">
        <v>558004</v>
      </c>
      <c r="AN205" s="326"/>
      <c r="AO205" s="302">
        <f>(AM205/$BS205)</f>
        <v>4.3033285004781439</v>
      </c>
      <c r="AP205" s="326"/>
      <c r="AQ205" s="302">
        <f>IF($BO205,AM205/$BO205*100,0)</f>
        <v>0.22936574852640448</v>
      </c>
      <c r="AR205" s="326"/>
      <c r="AS205" s="114">
        <v>26521884</v>
      </c>
      <c r="AT205" s="326"/>
      <c r="AU205" s="302">
        <f>(AS205/$BS205)</f>
        <v>204.53684795014962</v>
      </c>
      <c r="AV205" s="326"/>
      <c r="AW205" s="302">
        <f>IF($BO205,AS205/$BO205*100,0)</f>
        <v>10.901735069982422</v>
      </c>
      <c r="AX205" s="326"/>
      <c r="AY205" s="114">
        <v>450835</v>
      </c>
      <c r="AZ205" s="326"/>
      <c r="BA205" s="114">
        <v>733531</v>
      </c>
      <c r="BB205" s="326"/>
      <c r="BC205" s="114">
        <f>(AY205+BA205)</f>
        <v>1184366</v>
      </c>
      <c r="BD205" s="326"/>
      <c r="BE205" s="302">
        <f>(BC205/$BS205)</f>
        <v>9.1338340993922937</v>
      </c>
      <c r="BF205" s="326"/>
      <c r="BG205" s="302">
        <f>IF($BO205,BC205/$BO205*100,0)</f>
        <v>0.48682983297471627</v>
      </c>
      <c r="BH205" s="326"/>
      <c r="BI205" s="114">
        <v>1933540</v>
      </c>
      <c r="BJ205" s="326"/>
      <c r="BK205" s="302">
        <f>(BI205/$BS205)</f>
        <v>14.911466206003023</v>
      </c>
      <c r="BL205" s="326"/>
      <c r="BM205" s="302">
        <f>IF($BO205,BI205/$BO205*100,0)</f>
        <v>0.79477539481033133</v>
      </c>
      <c r="BN205" s="326"/>
      <c r="BO205" s="114">
        <f>(U205+AA205+AG205+AM205+AS205+BC205+BI205)</f>
        <v>243281311</v>
      </c>
      <c r="BP205" s="388"/>
      <c r="BQ205" s="326">
        <v>85</v>
      </c>
      <c r="BR205" s="388"/>
      <c r="BS205" s="330">
        <v>129668</v>
      </c>
    </row>
    <row r="206" spans="1:71" ht="8.85" customHeight="1" x14ac:dyDescent="0.25">
      <c r="A206" s="346"/>
      <c r="B206" s="346"/>
      <c r="C206" s="326"/>
      <c r="D206" s="388"/>
      <c r="E206" s="326"/>
      <c r="F206" s="326"/>
      <c r="G206" s="326"/>
      <c r="H206" s="326"/>
      <c r="I206" s="326"/>
      <c r="J206" s="326"/>
      <c r="K206" s="326"/>
      <c r="L206" s="326"/>
      <c r="M206" s="326"/>
      <c r="N206" s="326"/>
      <c r="O206" s="326"/>
      <c r="P206" s="326"/>
      <c r="Q206" s="326"/>
      <c r="R206" s="326"/>
      <c r="S206" s="326"/>
      <c r="T206" s="326"/>
      <c r="U206" s="343"/>
      <c r="V206" s="326"/>
      <c r="W206" s="367"/>
      <c r="X206" s="326"/>
      <c r="Y206" s="367"/>
      <c r="Z206" s="326"/>
      <c r="AA206" s="326"/>
      <c r="AB206" s="326"/>
      <c r="AC206" s="367"/>
      <c r="AD206" s="326"/>
      <c r="AE206" s="367"/>
      <c r="AF206" s="326"/>
      <c r="AG206" s="326"/>
      <c r="AH206" s="326"/>
      <c r="AI206" s="367"/>
      <c r="AJ206" s="326"/>
      <c r="AK206" s="367"/>
      <c r="AL206" s="326"/>
      <c r="AM206" s="326"/>
      <c r="AN206" s="326"/>
      <c r="AO206" s="367"/>
      <c r="AP206" s="326"/>
      <c r="AQ206" s="367"/>
      <c r="AR206" s="326"/>
      <c r="AS206" s="326"/>
      <c r="AT206" s="326"/>
      <c r="AU206" s="367"/>
      <c r="AV206" s="326"/>
      <c r="AW206" s="367"/>
      <c r="AX206" s="326"/>
      <c r="AY206" s="326"/>
      <c r="AZ206" s="326"/>
      <c r="BA206" s="326"/>
      <c r="BB206" s="326"/>
      <c r="BC206" s="343"/>
      <c r="BD206" s="326"/>
      <c r="BE206" s="367"/>
      <c r="BF206" s="326"/>
      <c r="BG206" s="367"/>
      <c r="BH206" s="326"/>
      <c r="BI206" s="326"/>
      <c r="BJ206" s="326"/>
      <c r="BK206" s="367"/>
      <c r="BL206" s="326"/>
      <c r="BM206" s="367"/>
      <c r="BN206" s="326"/>
      <c r="BO206" s="343"/>
      <c r="BP206" s="388"/>
      <c r="BQ206" s="326"/>
      <c r="BR206" s="388"/>
      <c r="BS206" s="330"/>
    </row>
    <row r="207" spans="1:71" ht="8.85" customHeight="1" x14ac:dyDescent="0.25">
      <c r="A207" s="326">
        <v>86</v>
      </c>
      <c r="B207" s="346"/>
      <c r="C207" s="326" t="s">
        <v>213</v>
      </c>
      <c r="D207" s="388"/>
      <c r="E207" s="114">
        <v>156909017</v>
      </c>
      <c r="F207" s="343"/>
      <c r="G207" s="114">
        <v>4467984</v>
      </c>
      <c r="H207" s="326"/>
      <c r="I207" s="114">
        <v>37152371</v>
      </c>
      <c r="J207" s="114"/>
      <c r="K207" s="114">
        <v>163494</v>
      </c>
      <c r="L207" s="326"/>
      <c r="M207" s="114">
        <v>2269</v>
      </c>
      <c r="N207" s="326"/>
      <c r="O207" s="114">
        <v>1112683</v>
      </c>
      <c r="P207" s="326"/>
      <c r="Q207" s="114">
        <v>1362156</v>
      </c>
      <c r="R207" s="326"/>
      <c r="S207" s="114">
        <v>742280</v>
      </c>
      <c r="T207" s="326"/>
      <c r="U207" s="114">
        <f>SUM(E207:S207)</f>
        <v>201912254</v>
      </c>
      <c r="V207" s="326"/>
      <c r="W207" s="302">
        <f>(U207/$BS207)</f>
        <v>1422.7689391537187</v>
      </c>
      <c r="X207" s="326"/>
      <c r="Y207" s="302">
        <f>IF($BO207,U207/$BO207*100,0)</f>
        <v>70.477823945261548</v>
      </c>
      <c r="Z207" s="326"/>
      <c r="AA207" s="114">
        <v>40817764</v>
      </c>
      <c r="AB207" s="326"/>
      <c r="AC207" s="302">
        <f>(AA207/$BS207)</f>
        <v>287.62120987915301</v>
      </c>
      <c r="AD207" s="326"/>
      <c r="AE207" s="302">
        <f>IF($BO207,AA207/$BO207*100,0)</f>
        <v>14.247511619731778</v>
      </c>
      <c r="AF207" s="326"/>
      <c r="AG207" s="390">
        <v>4609016</v>
      </c>
      <c r="AH207" s="326"/>
      <c r="AI207" s="302">
        <f>(AG207/$BS207)</f>
        <v>32.477299792129088</v>
      </c>
      <c r="AJ207" s="326"/>
      <c r="AK207" s="302">
        <f>IF($BO207,AG207/$BO207*100,0)</f>
        <v>1.6087850626881395</v>
      </c>
      <c r="AL207" s="326"/>
      <c r="AM207" s="390">
        <v>791570</v>
      </c>
      <c r="AN207" s="326"/>
      <c r="AO207" s="302">
        <f>(AM207/$BS207)</f>
        <v>5.5777754289539514</v>
      </c>
      <c r="AP207" s="326"/>
      <c r="AQ207" s="302">
        <f>IF($BO207,AM207/$BO207*100,0)</f>
        <v>0.27629888724015073</v>
      </c>
      <c r="AR207" s="326"/>
      <c r="AS207" s="390">
        <v>29230717</v>
      </c>
      <c r="AT207" s="326"/>
      <c r="AU207" s="302">
        <f>(AS207/$BS207)</f>
        <v>205.9734136631082</v>
      </c>
      <c r="AV207" s="326"/>
      <c r="AW207" s="302">
        <f>IF($BO207,AS207/$BO207*100,0)</f>
        <v>10.20303268230448</v>
      </c>
      <c r="AX207" s="326"/>
      <c r="AY207" s="390">
        <v>400199</v>
      </c>
      <c r="AZ207" s="326"/>
      <c r="BA207" s="390">
        <v>523368</v>
      </c>
      <c r="BB207" s="326"/>
      <c r="BC207" s="114">
        <f>(AY207+BA207)</f>
        <v>923567</v>
      </c>
      <c r="BD207" s="326"/>
      <c r="BE207" s="302">
        <f>(BC207/$BS207)</f>
        <v>6.5078885248211957</v>
      </c>
      <c r="BF207" s="326"/>
      <c r="BG207" s="302">
        <f>IF($BO207,BC207/$BO207*100,0)</f>
        <v>0.32237266999977804</v>
      </c>
      <c r="BH207" s="326"/>
      <c r="BI207" s="390">
        <v>8205589</v>
      </c>
      <c r="BJ207" s="326"/>
      <c r="BK207" s="302">
        <f>(BI207/$BS207)</f>
        <v>57.820448860233235</v>
      </c>
      <c r="BL207" s="326"/>
      <c r="BM207" s="302">
        <f>IF($BO207,BI207/$BO207*100,0)</f>
        <v>2.8641751327741343</v>
      </c>
      <c r="BN207" s="326"/>
      <c r="BO207" s="114">
        <f>(U207+AA207+AG207+AM207+AS207+BC207+BI207)</f>
        <v>286490477</v>
      </c>
      <c r="BP207" s="388"/>
      <c r="BQ207" s="326">
        <v>86</v>
      </c>
      <c r="BR207" s="388"/>
      <c r="BS207" s="330">
        <v>141915</v>
      </c>
    </row>
    <row r="208" spans="1:71" ht="8.85" customHeight="1" x14ac:dyDescent="0.25">
      <c r="A208" s="326">
        <v>87</v>
      </c>
      <c r="B208" s="346"/>
      <c r="C208" s="326" t="s">
        <v>214</v>
      </c>
      <c r="D208" s="388"/>
      <c r="E208" s="114">
        <v>6514865</v>
      </c>
      <c r="F208" s="343"/>
      <c r="G208" s="114">
        <v>13781043</v>
      </c>
      <c r="H208" s="326"/>
      <c r="I208" s="114">
        <v>1359812</v>
      </c>
      <c r="J208" s="114"/>
      <c r="K208" s="114">
        <v>0</v>
      </c>
      <c r="L208" s="326"/>
      <c r="M208" s="114">
        <v>0</v>
      </c>
      <c r="N208" s="326"/>
      <c r="O208" s="114">
        <v>0</v>
      </c>
      <c r="P208" s="326"/>
      <c r="Q208" s="114">
        <v>46631</v>
      </c>
      <c r="R208" s="326"/>
      <c r="S208" s="114">
        <v>69774</v>
      </c>
      <c r="T208" s="326"/>
      <c r="U208" s="114">
        <f>SUM(E208:S208)</f>
        <v>21772125</v>
      </c>
      <c r="V208" s="326"/>
      <c r="W208" s="302">
        <f>(U208/$BS208)</f>
        <v>3228.8484354145039</v>
      </c>
      <c r="X208" s="326"/>
      <c r="Y208" s="302">
        <f>IF($BO208,U208/$BO208*100,0)</f>
        <v>91.900618569668708</v>
      </c>
      <c r="Z208" s="326"/>
      <c r="AA208" s="114">
        <v>610920</v>
      </c>
      <c r="AB208" s="326"/>
      <c r="AC208" s="302">
        <f>(AA208/$BS208)</f>
        <v>90.600622868159576</v>
      </c>
      <c r="AD208" s="326"/>
      <c r="AE208" s="302">
        <f>IF($BO208,AA208/$BO208*100,0)</f>
        <v>2.5787067590592105</v>
      </c>
      <c r="AF208" s="326"/>
      <c r="AG208" s="114">
        <v>39843</v>
      </c>
      <c r="AH208" s="326"/>
      <c r="AI208" s="302">
        <f>(AG208/$BS208)</f>
        <v>5.9087943052053982</v>
      </c>
      <c r="AJ208" s="326"/>
      <c r="AK208" s="302">
        <f>IF($BO208,AG208/$BO208*100,0)</f>
        <v>0.16817817946899122</v>
      </c>
      <c r="AL208" s="326"/>
      <c r="AM208" s="114">
        <v>43375</v>
      </c>
      <c r="AN208" s="326"/>
      <c r="AO208" s="302">
        <f>(AM208/$BS208)</f>
        <v>6.4325967670176478</v>
      </c>
      <c r="AP208" s="326"/>
      <c r="AQ208" s="302">
        <f>IF($BO208,AM208/$BO208*100,0)</f>
        <v>0.18308682916616453</v>
      </c>
      <c r="AR208" s="326"/>
      <c r="AS208" s="114">
        <v>733303</v>
      </c>
      <c r="AT208" s="326"/>
      <c r="AU208" s="302">
        <f>(AS208/$BS208)</f>
        <v>108.75025952839982</v>
      </c>
      <c r="AV208" s="326"/>
      <c r="AW208" s="302">
        <f>IF($BO208,AS208/$BO208*100,0)</f>
        <v>3.0952880942486676</v>
      </c>
      <c r="AX208" s="326"/>
      <c r="AY208" s="114">
        <v>146197</v>
      </c>
      <c r="AZ208" s="326"/>
      <c r="BA208" s="114">
        <v>63376</v>
      </c>
      <c r="BB208" s="326"/>
      <c r="BC208" s="114">
        <f>(AY208+BA208)</f>
        <v>209573</v>
      </c>
      <c r="BD208" s="326"/>
      <c r="BE208" s="302">
        <f>(BC208/$BS208)</f>
        <v>31.080083049087943</v>
      </c>
      <c r="BF208" s="326"/>
      <c r="BG208" s="302">
        <f>IF($BO208,BC208/$BO208*100,0)</f>
        <v>0.88461224320093601</v>
      </c>
      <c r="BH208" s="326"/>
      <c r="BI208" s="114">
        <v>281806</v>
      </c>
      <c r="BJ208" s="326"/>
      <c r="BK208" s="302">
        <f>(BI208/$BS208)</f>
        <v>41.792377280142368</v>
      </c>
      <c r="BL208" s="326"/>
      <c r="BM208" s="302">
        <f>IF($BO208,BI208/$BO208*100,0)</f>
        <v>1.1895093251873237</v>
      </c>
      <c r="BN208" s="326"/>
      <c r="BO208" s="114">
        <f>(U208+AA208+AG208+AM208+AS208+BC208+BI208)</f>
        <v>23690945</v>
      </c>
      <c r="BP208" s="388"/>
      <c r="BQ208" s="326">
        <v>87</v>
      </c>
      <c r="BR208" s="388"/>
      <c r="BS208" s="330">
        <v>6743</v>
      </c>
    </row>
    <row r="209" spans="1:71" ht="8.85" customHeight="1" x14ac:dyDescent="0.25">
      <c r="A209" s="326">
        <v>88</v>
      </c>
      <c r="B209" s="346"/>
      <c r="C209" s="326" t="s">
        <v>215</v>
      </c>
      <c r="D209" s="388"/>
      <c r="E209" s="114">
        <v>4858314</v>
      </c>
      <c r="F209" s="343"/>
      <c r="G209" s="114">
        <v>721445</v>
      </c>
      <c r="H209" s="326"/>
      <c r="I209" s="114">
        <v>2349048</v>
      </c>
      <c r="J209" s="114"/>
      <c r="K209" s="114">
        <v>21056</v>
      </c>
      <c r="L209" s="326"/>
      <c r="M209" s="114">
        <v>1076338</v>
      </c>
      <c r="N209" s="326"/>
      <c r="O209" s="114">
        <v>73197</v>
      </c>
      <c r="P209" s="326"/>
      <c r="Q209" s="114">
        <v>87819</v>
      </c>
      <c r="R209" s="326"/>
      <c r="S209" s="114">
        <v>70228</v>
      </c>
      <c r="T209" s="326"/>
      <c r="U209" s="114">
        <f>SUM(E209:S209)</f>
        <v>9257445</v>
      </c>
      <c r="V209" s="326"/>
      <c r="W209" s="302">
        <f>(U209/$BS209)</f>
        <v>788.20306513409957</v>
      </c>
      <c r="X209" s="326"/>
      <c r="Y209" s="302">
        <f>IF($BO209,U209/$BO209*100,0)</f>
        <v>50.238855088899292</v>
      </c>
      <c r="Z209" s="326"/>
      <c r="AA209" s="114">
        <v>1316588</v>
      </c>
      <c r="AB209" s="326"/>
      <c r="AC209" s="302">
        <f>(AA209/$BS209)</f>
        <v>112.09774372073223</v>
      </c>
      <c r="AD209" s="326"/>
      <c r="AE209" s="302">
        <f>IF($BO209,AA209/$BO209*100,0)</f>
        <v>7.1449383435476781</v>
      </c>
      <c r="AF209" s="326"/>
      <c r="AG209" s="114">
        <v>83095</v>
      </c>
      <c r="AH209" s="326"/>
      <c r="AI209" s="302">
        <f>(AG209/$BS209)</f>
        <v>7.0749255002128564</v>
      </c>
      <c r="AJ209" s="326"/>
      <c r="AK209" s="302">
        <f>IF($BO209,AG209/$BO209*100,0)</f>
        <v>0.45094490581495073</v>
      </c>
      <c r="AL209" s="326"/>
      <c r="AM209" s="114">
        <v>1113847</v>
      </c>
      <c r="AN209" s="326"/>
      <c r="AO209" s="302">
        <f>(AM209/$BS209)</f>
        <v>94.835845040442749</v>
      </c>
      <c r="AP209" s="326"/>
      <c r="AQ209" s="302">
        <f>IF($BO209,AM209/$BO209*100,0)</f>
        <v>6.0446913834438343</v>
      </c>
      <c r="AR209" s="326"/>
      <c r="AS209" s="114">
        <v>5810357</v>
      </c>
      <c r="AT209" s="326"/>
      <c r="AU209" s="302">
        <f>(AS209/$BS209)</f>
        <v>494.70898254576417</v>
      </c>
      <c r="AV209" s="326"/>
      <c r="AW209" s="302">
        <f>IF($BO209,AS209/$BO209*100,0)</f>
        <v>31.53199217902689</v>
      </c>
      <c r="AX209" s="326"/>
      <c r="AY209" s="114">
        <v>23080</v>
      </c>
      <c r="AZ209" s="326"/>
      <c r="BA209" s="114">
        <v>79332</v>
      </c>
      <c r="BB209" s="326"/>
      <c r="BC209" s="114">
        <f>(AY209+BA209)</f>
        <v>102412</v>
      </c>
      <c r="BD209" s="326"/>
      <c r="BE209" s="302">
        <f>(BC209/$BS209)</f>
        <v>8.7196253724989354</v>
      </c>
      <c r="BF209" s="326"/>
      <c r="BG209" s="302">
        <f>IF($BO209,BC209/$BO209*100,0)</f>
        <v>0.55577555441748272</v>
      </c>
      <c r="BH209" s="326"/>
      <c r="BI209" s="114">
        <v>743119</v>
      </c>
      <c r="BJ209" s="326"/>
      <c r="BK209" s="302">
        <f>(BI209/$BS209)</f>
        <v>63.271094082588334</v>
      </c>
      <c r="BL209" s="326"/>
      <c r="BM209" s="302">
        <f>IF($BO209,BI209/$BO209*100,0)</f>
        <v>4.0328025448498748</v>
      </c>
      <c r="BN209" s="326"/>
      <c r="BO209" s="114">
        <f>(U209+AA209+AG209+AM209+AS209+BC209+BI209)</f>
        <v>18426863</v>
      </c>
      <c r="BP209" s="388"/>
      <c r="BQ209" s="326">
        <v>88</v>
      </c>
      <c r="BR209" s="388"/>
      <c r="BS209" s="330">
        <v>11745</v>
      </c>
    </row>
    <row r="210" spans="1:71" ht="8.85" customHeight="1" x14ac:dyDescent="0.25">
      <c r="A210" s="326">
        <v>89</v>
      </c>
      <c r="B210" s="346"/>
      <c r="C210" s="326" t="s">
        <v>216</v>
      </c>
      <c r="D210" s="388"/>
      <c r="E210" s="114">
        <v>14229032</v>
      </c>
      <c r="F210" s="343"/>
      <c r="G210" s="114">
        <v>1030484</v>
      </c>
      <c r="H210" s="326"/>
      <c r="I210" s="114">
        <v>5544198</v>
      </c>
      <c r="J210" s="114"/>
      <c r="K210" s="114">
        <v>157017</v>
      </c>
      <c r="L210" s="326"/>
      <c r="M210" s="114">
        <v>2420991</v>
      </c>
      <c r="N210" s="326"/>
      <c r="O210" s="114">
        <v>838640</v>
      </c>
      <c r="P210" s="326"/>
      <c r="Q210" s="114">
        <v>342326</v>
      </c>
      <c r="R210" s="326"/>
      <c r="S210" s="114">
        <v>277565</v>
      </c>
      <c r="T210" s="326"/>
      <c r="U210" s="114">
        <f>SUM(E210:S210)</f>
        <v>24840253</v>
      </c>
      <c r="V210" s="326"/>
      <c r="W210" s="302">
        <f>(U210/$BS210)</f>
        <v>572.76517789204274</v>
      </c>
      <c r="X210" s="326"/>
      <c r="Y210" s="302">
        <f>IF($BO210,U210/$BO210*100,0)</f>
        <v>54.045477065162927</v>
      </c>
      <c r="Z210" s="326"/>
      <c r="AA210" s="114">
        <v>7605273</v>
      </c>
      <c r="AB210" s="326"/>
      <c r="AC210" s="302">
        <f>(AA210/$BS210)</f>
        <v>175.36196361456339</v>
      </c>
      <c r="AD210" s="326"/>
      <c r="AE210" s="302">
        <f>IF($BO210,AA210/$BO210*100,0)</f>
        <v>16.54695737180305</v>
      </c>
      <c r="AF210" s="326"/>
      <c r="AG210" s="114">
        <v>175550</v>
      </c>
      <c r="AH210" s="326"/>
      <c r="AI210" s="302">
        <f>(AG210/$BS210)</f>
        <v>4.0478221771311302</v>
      </c>
      <c r="AJ210" s="326"/>
      <c r="AK210" s="302">
        <f>IF($BO210,AG210/$BO210*100,0)</f>
        <v>0.38194794146377464</v>
      </c>
      <c r="AL210" s="326"/>
      <c r="AM210" s="114">
        <v>63875</v>
      </c>
      <c r="AN210" s="326"/>
      <c r="AO210" s="302">
        <f>(AM210/$BS210)</f>
        <v>1.4728262122714382</v>
      </c>
      <c r="AP210" s="326"/>
      <c r="AQ210" s="302">
        <f>IF($BO210,AM210/$BO210*100,0)</f>
        <v>0.13897422250640049</v>
      </c>
      <c r="AR210" s="326"/>
      <c r="AS210" s="114">
        <v>11129491</v>
      </c>
      <c r="AT210" s="326"/>
      <c r="AU210" s="302">
        <f>(AS210/$BS210)</f>
        <v>256.62318706910469</v>
      </c>
      <c r="AV210" s="326"/>
      <c r="AW210" s="302">
        <f>IF($BO210,AS210/$BO210*100,0)</f>
        <v>24.214674890285426</v>
      </c>
      <c r="AX210" s="326"/>
      <c r="AY210" s="114">
        <v>81723</v>
      </c>
      <c r="AZ210" s="326"/>
      <c r="BA210" s="114">
        <v>665913</v>
      </c>
      <c r="BB210" s="326"/>
      <c r="BC210" s="114">
        <f>(AY210+BA210)</f>
        <v>747636</v>
      </c>
      <c r="BD210" s="326"/>
      <c r="BE210" s="302">
        <f>(BC210/$BS210)</f>
        <v>17.238949480043349</v>
      </c>
      <c r="BF210" s="326"/>
      <c r="BG210" s="302">
        <f>IF($BO210,BC210/$BO210*100,0)</f>
        <v>1.6266478562472833</v>
      </c>
      <c r="BH210" s="326"/>
      <c r="BI210" s="114">
        <v>1399683</v>
      </c>
      <c r="BJ210" s="326"/>
      <c r="BK210" s="302">
        <f>(BI210/$BS210)</f>
        <v>32.273813092300955</v>
      </c>
      <c r="BL210" s="326"/>
      <c r="BM210" s="302">
        <f>IF($BO210,BI210/$BO210*100,0)</f>
        <v>3.0453206525311334</v>
      </c>
      <c r="BN210" s="326"/>
      <c r="BO210" s="114">
        <f>(U210+AA210+AG210+AM210+AS210+BC210+BI210)</f>
        <v>45961761</v>
      </c>
      <c r="BP210" s="388"/>
      <c r="BQ210" s="326">
        <v>89</v>
      </c>
      <c r="BR210" s="388"/>
      <c r="BS210" s="330">
        <v>43369</v>
      </c>
    </row>
    <row r="211" spans="1:71" ht="8.85" customHeight="1" x14ac:dyDescent="0.25">
      <c r="A211" s="326">
        <v>90</v>
      </c>
      <c r="B211" s="346"/>
      <c r="C211" s="326" t="s">
        <v>217</v>
      </c>
      <c r="D211" s="388"/>
      <c r="E211" s="114">
        <v>28039268</v>
      </c>
      <c r="F211" s="343"/>
      <c r="G211" s="114">
        <v>6709474</v>
      </c>
      <c r="H211" s="326"/>
      <c r="I211" s="114">
        <v>11146096</v>
      </c>
      <c r="J211" s="114"/>
      <c r="K211" s="114">
        <v>8449</v>
      </c>
      <c r="L211" s="326"/>
      <c r="M211" s="114">
        <v>1239029</v>
      </c>
      <c r="N211" s="326"/>
      <c r="O211" s="114">
        <v>0</v>
      </c>
      <c r="P211" s="326"/>
      <c r="Q211" s="114">
        <v>528343</v>
      </c>
      <c r="R211" s="326"/>
      <c r="S211" s="114">
        <v>467008</v>
      </c>
      <c r="T211" s="326"/>
      <c r="U211" s="114">
        <f>SUM(E211:S211)</f>
        <v>48137667</v>
      </c>
      <c r="V211" s="326"/>
      <c r="W211" s="302">
        <f>(U211/$BS211)</f>
        <v>1228.597202725811</v>
      </c>
      <c r="X211" s="326"/>
      <c r="Y211" s="302">
        <f>IF($BO211,U211/$BO211*100,0)</f>
        <v>74.32464664514184</v>
      </c>
      <c r="Z211" s="326"/>
      <c r="AA211" s="114">
        <v>7841098</v>
      </c>
      <c r="AB211" s="326"/>
      <c r="AC211" s="302">
        <f>(AA211/$BS211)</f>
        <v>200.12500957096552</v>
      </c>
      <c r="AD211" s="326"/>
      <c r="AE211" s="302">
        <f>IF($BO211,AA211/$BO211*100,0)</f>
        <v>12.106669776080514</v>
      </c>
      <c r="AF211" s="326"/>
      <c r="AG211" s="390">
        <v>525014</v>
      </c>
      <c r="AH211" s="326"/>
      <c r="AI211" s="302">
        <f>(AG211/$BS211)</f>
        <v>13.399709042648222</v>
      </c>
      <c r="AJ211" s="326"/>
      <c r="AK211" s="302">
        <f>IF($BO211,AG211/$BO211*100,0)</f>
        <v>0.81062258446701407</v>
      </c>
      <c r="AL211" s="326"/>
      <c r="AM211" s="390">
        <v>103806</v>
      </c>
      <c r="AN211" s="326"/>
      <c r="AO211" s="302">
        <f>(AM211/$BS211)</f>
        <v>2.6493963911079348</v>
      </c>
      <c r="AP211" s="326"/>
      <c r="AQ211" s="302">
        <f>IF($BO211,AM211/$BO211*100,0)</f>
        <v>0.16027665548572584</v>
      </c>
      <c r="AR211" s="326"/>
      <c r="AS211" s="390">
        <v>5774768</v>
      </c>
      <c r="AT211" s="326"/>
      <c r="AU211" s="302">
        <f>(AS211/$BS211)</f>
        <v>147.38694775528955</v>
      </c>
      <c r="AV211" s="326"/>
      <c r="AW211" s="302">
        <f>IF($BO211,AS211/$BO211*100,0)</f>
        <v>8.916252444425119</v>
      </c>
      <c r="AX211" s="326"/>
      <c r="AY211" s="390">
        <v>289321</v>
      </c>
      <c r="AZ211" s="326"/>
      <c r="BA211" s="390">
        <v>360453</v>
      </c>
      <c r="BB211" s="326"/>
      <c r="BC211" s="114">
        <f>(AY211+BA211)</f>
        <v>649774</v>
      </c>
      <c r="BD211" s="326"/>
      <c r="BE211" s="302">
        <f>(BC211/$BS211)</f>
        <v>16.583905464383246</v>
      </c>
      <c r="BF211" s="326"/>
      <c r="BG211" s="302">
        <f>IF($BO211,BC211/$BO211*100,0)</f>
        <v>1.0032522546055336</v>
      </c>
      <c r="BH211" s="326"/>
      <c r="BI211" s="390">
        <v>1734635</v>
      </c>
      <c r="BJ211" s="326"/>
      <c r="BK211" s="302">
        <f>(BI211/$BS211)</f>
        <v>44.272351394808709</v>
      </c>
      <c r="BL211" s="326"/>
      <c r="BM211" s="302">
        <f>IF($BO211,BI211/$BO211*100,0)</f>
        <v>2.6782796397942512</v>
      </c>
      <c r="BN211" s="326"/>
      <c r="BO211" s="114">
        <f>(U211+AA211+AG211+AM211+AS211+BC211+BI211)</f>
        <v>64766762</v>
      </c>
      <c r="BP211" s="388"/>
      <c r="BQ211" s="326">
        <v>90</v>
      </c>
      <c r="BR211" s="388"/>
      <c r="BS211" s="330">
        <v>39181</v>
      </c>
    </row>
    <row r="212" spans="1:71" ht="8.85" customHeight="1" x14ac:dyDescent="0.25">
      <c r="A212" s="346"/>
      <c r="B212" s="346"/>
      <c r="C212" s="326"/>
      <c r="D212" s="388"/>
      <c r="E212" s="343"/>
      <c r="F212" s="326"/>
      <c r="G212" s="343"/>
      <c r="H212" s="326"/>
      <c r="I212" s="343"/>
      <c r="J212" s="343"/>
      <c r="K212" s="343"/>
      <c r="L212" s="326"/>
      <c r="M212" s="343"/>
      <c r="N212" s="326"/>
      <c r="O212" s="343"/>
      <c r="P212" s="326"/>
      <c r="Q212" s="343"/>
      <c r="R212" s="326"/>
      <c r="S212" s="343"/>
      <c r="T212" s="326"/>
      <c r="U212" s="343"/>
      <c r="V212" s="326"/>
      <c r="W212" s="367"/>
      <c r="X212" s="326"/>
      <c r="Y212" s="367"/>
      <c r="Z212" s="326"/>
      <c r="AA212" s="343"/>
      <c r="AB212" s="326"/>
      <c r="AC212" s="367"/>
      <c r="AD212" s="326"/>
      <c r="AE212" s="367"/>
      <c r="AF212" s="326"/>
      <c r="AG212" s="343"/>
      <c r="AH212" s="326"/>
      <c r="AI212" s="367"/>
      <c r="AJ212" s="326"/>
      <c r="AK212" s="367"/>
      <c r="AL212" s="326"/>
      <c r="AM212" s="343"/>
      <c r="AN212" s="326"/>
      <c r="AO212" s="367"/>
      <c r="AP212" s="326"/>
      <c r="AQ212" s="367"/>
      <c r="AR212" s="326"/>
      <c r="AS212" s="343"/>
      <c r="AT212" s="326"/>
      <c r="AU212" s="367"/>
      <c r="AV212" s="326"/>
      <c r="AW212" s="367"/>
      <c r="AX212" s="326"/>
      <c r="AY212" s="343"/>
      <c r="AZ212" s="326"/>
      <c r="BA212" s="343"/>
      <c r="BB212" s="326"/>
      <c r="BC212" s="343"/>
      <c r="BD212" s="326"/>
      <c r="BE212" s="367"/>
      <c r="BF212" s="326"/>
      <c r="BG212" s="367"/>
      <c r="BH212" s="326"/>
      <c r="BI212" s="343"/>
      <c r="BJ212" s="326"/>
      <c r="BK212" s="367"/>
      <c r="BL212" s="326"/>
      <c r="BM212" s="367"/>
      <c r="BN212" s="326"/>
      <c r="BO212" s="343"/>
      <c r="BP212" s="388"/>
      <c r="BQ212" s="326"/>
      <c r="BR212" s="388"/>
      <c r="BS212" s="325"/>
    </row>
    <row r="213" spans="1:71" ht="8.85" customHeight="1" x14ac:dyDescent="0.25">
      <c r="A213" s="326">
        <v>91</v>
      </c>
      <c r="B213" s="346"/>
      <c r="C213" s="326" t="s">
        <v>218</v>
      </c>
      <c r="D213" s="388"/>
      <c r="E213" s="114">
        <v>25434063</v>
      </c>
      <c r="F213" s="343"/>
      <c r="G213" s="114">
        <v>1262676</v>
      </c>
      <c r="H213" s="326"/>
      <c r="I213" s="114">
        <v>6922103</v>
      </c>
      <c r="J213" s="114"/>
      <c r="K213" s="114">
        <v>110665</v>
      </c>
      <c r="L213" s="326"/>
      <c r="M213" s="114">
        <v>2906513</v>
      </c>
      <c r="N213" s="326"/>
      <c r="O213" s="114">
        <v>0</v>
      </c>
      <c r="P213" s="326"/>
      <c r="Q213" s="114">
        <v>297095</v>
      </c>
      <c r="R213" s="326"/>
      <c r="S213" s="114">
        <v>330222</v>
      </c>
      <c r="T213" s="326"/>
      <c r="U213" s="114">
        <f>SUM(E213:S213)</f>
        <v>37263337</v>
      </c>
      <c r="V213" s="326"/>
      <c r="W213" s="302">
        <f>(U213/$BS213)</f>
        <v>697.68464706983707</v>
      </c>
      <c r="X213" s="326"/>
      <c r="Y213" s="302">
        <f>IF($BO213,U213/$BO213*100,0)</f>
        <v>54.302512373809151</v>
      </c>
      <c r="Z213" s="326"/>
      <c r="AA213" s="114">
        <v>10019079</v>
      </c>
      <c r="AB213" s="326"/>
      <c r="AC213" s="302">
        <f>(AA213/$BS213)</f>
        <v>187.58807339449541</v>
      </c>
      <c r="AD213" s="326"/>
      <c r="AE213" s="302">
        <f>IF($BO213,AA213/$BO213*100,0)</f>
        <v>14.600441215763135</v>
      </c>
      <c r="AF213" s="326"/>
      <c r="AG213" s="390">
        <v>236359</v>
      </c>
      <c r="AH213" s="326"/>
      <c r="AI213" s="302">
        <f>(AG213/$BS213)</f>
        <v>4.4253697809398993</v>
      </c>
      <c r="AJ213" s="326"/>
      <c r="AK213" s="302">
        <f>IF($BO213,AG213/$BO213*100,0)</f>
        <v>0.34443741638493508</v>
      </c>
      <c r="AL213" s="326"/>
      <c r="AM213" s="390">
        <v>1137417</v>
      </c>
      <c r="AN213" s="326"/>
      <c r="AO213" s="302">
        <f>(AM213/$BS213)</f>
        <v>21.295955813518066</v>
      </c>
      <c r="AP213" s="326"/>
      <c r="AQ213" s="302">
        <f>IF($BO213,AM213/$BO213*100,0)</f>
        <v>1.6575166286551546</v>
      </c>
      <c r="AR213" s="326"/>
      <c r="AS213" s="390">
        <v>15168436</v>
      </c>
      <c r="AT213" s="326"/>
      <c r="AU213" s="302">
        <f>(AS213/$BS213)</f>
        <v>283.99992510765776</v>
      </c>
      <c r="AV213" s="326"/>
      <c r="AW213" s="302">
        <f>IF($BO213,AS213/$BO213*100,0)</f>
        <v>22.104412806113746</v>
      </c>
      <c r="AX213" s="326"/>
      <c r="AY213" s="390">
        <v>489321</v>
      </c>
      <c r="AZ213" s="326"/>
      <c r="BA213" s="390">
        <v>509614</v>
      </c>
      <c r="BB213" s="326"/>
      <c r="BC213" s="114">
        <f>(AY213+BA213)</f>
        <v>998935</v>
      </c>
      <c r="BD213" s="326"/>
      <c r="BE213" s="302">
        <f>(BC213/$BS213)</f>
        <v>18.703145478374836</v>
      </c>
      <c r="BF213" s="326"/>
      <c r="BG213" s="302">
        <f>IF($BO213,BC213/$BO213*100,0)</f>
        <v>1.4557118220016378</v>
      </c>
      <c r="BH213" s="326"/>
      <c r="BI213" s="390">
        <v>3798192</v>
      </c>
      <c r="BJ213" s="326"/>
      <c r="BK213" s="302">
        <f>(BI213/$BS213)</f>
        <v>71.113873806403291</v>
      </c>
      <c r="BL213" s="326"/>
      <c r="BM213" s="302">
        <f>IF($BO213,BI213/$BO213*100,0)</f>
        <v>5.5349677372722397</v>
      </c>
      <c r="BN213" s="326"/>
      <c r="BO213" s="114">
        <f>(U213+AA213+AG213+AM213+AS213+BC213+BI213)</f>
        <v>68621755</v>
      </c>
      <c r="BP213" s="388"/>
      <c r="BQ213" s="326">
        <v>91</v>
      </c>
      <c r="BR213" s="388"/>
      <c r="BS213" s="330">
        <v>53410</v>
      </c>
    </row>
    <row r="214" spans="1:71" ht="8.85" customHeight="1" x14ac:dyDescent="0.25">
      <c r="A214" s="326">
        <v>92</v>
      </c>
      <c r="B214" s="346"/>
      <c r="C214" s="326" t="s">
        <v>219</v>
      </c>
      <c r="D214" s="388"/>
      <c r="E214" s="114">
        <v>13751163</v>
      </c>
      <c r="F214" s="343"/>
      <c r="G214" s="114">
        <v>365813</v>
      </c>
      <c r="H214" s="326"/>
      <c r="I214" s="114">
        <v>3371799</v>
      </c>
      <c r="J214" s="114"/>
      <c r="K214" s="114">
        <v>26185</v>
      </c>
      <c r="L214" s="326"/>
      <c r="M214" s="114">
        <v>178793</v>
      </c>
      <c r="N214" s="326"/>
      <c r="O214" s="114">
        <v>39859</v>
      </c>
      <c r="P214" s="326"/>
      <c r="Q214" s="114">
        <v>246371</v>
      </c>
      <c r="R214" s="326"/>
      <c r="S214" s="114">
        <v>106185</v>
      </c>
      <c r="T214" s="326"/>
      <c r="U214" s="114">
        <f>SUM(E214:S214)</f>
        <v>18086168</v>
      </c>
      <c r="V214" s="326"/>
      <c r="W214" s="302">
        <f>(U214/$BS214)</f>
        <v>1022.1061316756146</v>
      </c>
      <c r="X214" s="326"/>
      <c r="Y214" s="302">
        <f>IF($BO214,U214/$BO214*100,0)</f>
        <v>73.044390512701753</v>
      </c>
      <c r="Z214" s="326"/>
      <c r="AA214" s="114">
        <v>2142928</v>
      </c>
      <c r="AB214" s="326"/>
      <c r="AC214" s="302">
        <f>(AA214/$BS214)</f>
        <v>121.10358858434586</v>
      </c>
      <c r="AD214" s="326"/>
      <c r="AE214" s="302">
        <f>IF($BO214,AA214/$BO214*100,0)</f>
        <v>8.6546176985972352</v>
      </c>
      <c r="AF214" s="326"/>
      <c r="AG214" s="114">
        <v>257469</v>
      </c>
      <c r="AH214" s="326"/>
      <c r="AI214" s="302">
        <f>(AG214/$BS214)</f>
        <v>14.550381463690307</v>
      </c>
      <c r="AJ214" s="326"/>
      <c r="AK214" s="302">
        <f>IF($BO214,AG214/$BO214*100,0)</f>
        <v>1.0398369727028307</v>
      </c>
      <c r="AL214" s="326"/>
      <c r="AM214" s="114">
        <v>175653</v>
      </c>
      <c r="AN214" s="326"/>
      <c r="AO214" s="302">
        <f>(AM214/$BS214)</f>
        <v>9.9267024583215591</v>
      </c>
      <c r="AP214" s="326"/>
      <c r="AQ214" s="302">
        <f>IF($BO214,AM214/$BO214*100,0)</f>
        <v>0.70940767147178996</v>
      </c>
      <c r="AR214" s="326"/>
      <c r="AS214" s="114">
        <v>3428352</v>
      </c>
      <c r="AT214" s="326"/>
      <c r="AU214" s="302">
        <f>(AS214/$BS214)</f>
        <v>193.7469341621927</v>
      </c>
      <c r="AV214" s="326"/>
      <c r="AW214" s="302">
        <f>IF($BO214,AS214/$BO214*100,0)</f>
        <v>13.846044242373623</v>
      </c>
      <c r="AX214" s="326"/>
      <c r="AY214" s="114">
        <v>41289</v>
      </c>
      <c r="AZ214" s="326"/>
      <c r="BA214" s="114">
        <v>102561</v>
      </c>
      <c r="BB214" s="326"/>
      <c r="BC214" s="114">
        <f>(AY214+BA214)</f>
        <v>143850</v>
      </c>
      <c r="BD214" s="326"/>
      <c r="BE214" s="302">
        <f>(BC214/$BS214)</f>
        <v>8.1294150890081944</v>
      </c>
      <c r="BF214" s="326"/>
      <c r="BG214" s="302">
        <f>IF($BO214,BC214/$BO214*100,0)</f>
        <v>0.58096527552172184</v>
      </c>
      <c r="BH214" s="326"/>
      <c r="BI214" s="114">
        <v>526096</v>
      </c>
      <c r="BJ214" s="326"/>
      <c r="BK214" s="302">
        <f>(BI214/$BS214)</f>
        <v>29.73133653574456</v>
      </c>
      <c r="BL214" s="326"/>
      <c r="BM214" s="302">
        <f>IF($BO214,BI214/$BO214*100,0)</f>
        <v>2.1247376266310445</v>
      </c>
      <c r="BN214" s="326"/>
      <c r="BO214" s="114">
        <f>(U214+AA214+AG214+AM214+AS214+BC214+BI214)</f>
        <v>24760516</v>
      </c>
      <c r="BP214" s="388"/>
      <c r="BQ214" s="326">
        <v>92</v>
      </c>
      <c r="BR214" s="388"/>
      <c r="BS214" s="330">
        <v>17695</v>
      </c>
    </row>
    <row r="215" spans="1:71" ht="8.85" customHeight="1" x14ac:dyDescent="0.25">
      <c r="A215" s="326">
        <v>93</v>
      </c>
      <c r="B215" s="346"/>
      <c r="C215" s="326" t="s">
        <v>220</v>
      </c>
      <c r="D215" s="388"/>
      <c r="E215" s="114">
        <v>11488909</v>
      </c>
      <c r="F215" s="343"/>
      <c r="G215" s="114">
        <v>8519175</v>
      </c>
      <c r="H215" s="326"/>
      <c r="I215" s="114">
        <v>4207816</v>
      </c>
      <c r="J215" s="114"/>
      <c r="K215" s="114">
        <v>197185</v>
      </c>
      <c r="L215" s="326"/>
      <c r="M215" s="114">
        <v>645286</v>
      </c>
      <c r="N215" s="326"/>
      <c r="O215" s="114">
        <v>798591</v>
      </c>
      <c r="P215" s="326"/>
      <c r="Q215" s="114">
        <v>226012</v>
      </c>
      <c r="R215" s="326"/>
      <c r="S215" s="114">
        <v>102295</v>
      </c>
      <c r="T215" s="326"/>
      <c r="U215" s="114">
        <f>SUM(E215:S215)</f>
        <v>26185269</v>
      </c>
      <c r="V215" s="326"/>
      <c r="W215" s="302">
        <f>(U215/$BS215)</f>
        <v>662.90142021720965</v>
      </c>
      <c r="X215" s="326"/>
      <c r="Y215" s="302">
        <f>IF($BO215,U215/$BO215*100,0)</f>
        <v>70.853351871637614</v>
      </c>
      <c r="Z215" s="326"/>
      <c r="AA215" s="114">
        <v>5037746</v>
      </c>
      <c r="AB215" s="326"/>
      <c r="AC215" s="302">
        <f>(AA215/$BS215)</f>
        <v>127.53464469253943</v>
      </c>
      <c r="AD215" s="326"/>
      <c r="AE215" s="302">
        <f>IF($BO215,AA215/$BO215*100,0)</f>
        <v>13.631373807079655</v>
      </c>
      <c r="AF215" s="326"/>
      <c r="AG215" s="114">
        <v>40627</v>
      </c>
      <c r="AH215" s="326"/>
      <c r="AI215" s="302">
        <f>(AG215/$BS215)</f>
        <v>1.0285056074529759</v>
      </c>
      <c r="AJ215" s="326"/>
      <c r="AK215" s="302">
        <f>IF($BO215,AG215/$BO215*100,0)</f>
        <v>0.10993047757076779</v>
      </c>
      <c r="AL215" s="326"/>
      <c r="AM215" s="114">
        <v>33510</v>
      </c>
      <c r="AN215" s="326"/>
      <c r="AO215" s="302">
        <f>(AM215/$BS215)</f>
        <v>0.84833295359611149</v>
      </c>
      <c r="AP215" s="326"/>
      <c r="AQ215" s="302">
        <f>IF($BO215,AM215/$BO215*100,0)</f>
        <v>9.0672958953317465E-2</v>
      </c>
      <c r="AR215" s="326"/>
      <c r="AS215" s="114">
        <v>4424318</v>
      </c>
      <c r="AT215" s="326"/>
      <c r="AU215" s="302">
        <f>(AS215/$BS215)</f>
        <v>112.00521505784664</v>
      </c>
      <c r="AV215" s="326"/>
      <c r="AW215" s="302">
        <f>IF($BO215,AS215/$BO215*100,0)</f>
        <v>11.971531017917746</v>
      </c>
      <c r="AX215" s="326"/>
      <c r="AY215" s="114">
        <v>384964</v>
      </c>
      <c r="AZ215" s="326"/>
      <c r="BA215" s="114">
        <v>38554</v>
      </c>
      <c r="BB215" s="326"/>
      <c r="BC215" s="114">
        <f>(AY215+BA215)</f>
        <v>423518</v>
      </c>
      <c r="BD215" s="326"/>
      <c r="BE215" s="302">
        <f>(BC215/$BS215)</f>
        <v>10.721703248019038</v>
      </c>
      <c r="BF215" s="326"/>
      <c r="BG215" s="302">
        <f>IF($BO215,BC215/$BO215*100,0)</f>
        <v>1.145975238137604</v>
      </c>
      <c r="BH215" s="326"/>
      <c r="BI215" s="114">
        <v>812006</v>
      </c>
      <c r="BJ215" s="326"/>
      <c r="BK215" s="302">
        <f>(BI215/$BS215)</f>
        <v>20.556593503961924</v>
      </c>
      <c r="BL215" s="326"/>
      <c r="BM215" s="302">
        <f>IF($BO215,BI215/$BO215*100,0)</f>
        <v>2.1971646287032978</v>
      </c>
      <c r="BN215" s="326"/>
      <c r="BO215" s="114">
        <f>(U215+AA215+AG215+AM215+AS215+BC215+BI215)</f>
        <v>36956994</v>
      </c>
      <c r="BP215" s="388"/>
      <c r="BQ215" s="326">
        <v>93</v>
      </c>
      <c r="BR215" s="388"/>
      <c r="BS215" s="330">
        <v>39501</v>
      </c>
    </row>
    <row r="216" spans="1:71" ht="8.85" customHeight="1" x14ac:dyDescent="0.25">
      <c r="A216" s="326">
        <v>94</v>
      </c>
      <c r="B216" s="346"/>
      <c r="C216" s="326" t="s">
        <v>221</v>
      </c>
      <c r="D216" s="388"/>
      <c r="E216" s="114">
        <v>11231837</v>
      </c>
      <c r="F216" s="343"/>
      <c r="G216" s="114">
        <v>1116129</v>
      </c>
      <c r="H216" s="326"/>
      <c r="I216" s="114">
        <v>4101813</v>
      </c>
      <c r="J216" s="114"/>
      <c r="K216" s="114">
        <v>97315</v>
      </c>
      <c r="L216" s="326"/>
      <c r="M216" s="114">
        <v>1827602</v>
      </c>
      <c r="N216" s="326"/>
      <c r="O216" s="114">
        <v>428343</v>
      </c>
      <c r="P216" s="326"/>
      <c r="Q216" s="114">
        <v>111361</v>
      </c>
      <c r="R216" s="326"/>
      <c r="S216" s="114">
        <v>151492</v>
      </c>
      <c r="T216" s="326"/>
      <c r="U216" s="114">
        <f>SUM(E216:S216)</f>
        <v>19065892</v>
      </c>
      <c r="V216" s="326"/>
      <c r="W216" s="302">
        <f>(U216/$BS216)</f>
        <v>669.87182910547392</v>
      </c>
      <c r="X216" s="326"/>
      <c r="Y216" s="302">
        <f>IF($BO216,U216/$BO216*100,0)</f>
        <v>47.677236931177966</v>
      </c>
      <c r="Z216" s="326"/>
      <c r="AA216" s="114">
        <v>5908026</v>
      </c>
      <c r="AB216" s="326"/>
      <c r="AC216" s="302">
        <f>(AA216/$BS216)</f>
        <v>207.5759257957979</v>
      </c>
      <c r="AD216" s="326"/>
      <c r="AE216" s="302">
        <f>IF($BO216,AA216/$BO216*100,0)</f>
        <v>14.773940573961063</v>
      </c>
      <c r="AF216" s="326"/>
      <c r="AG216" s="114">
        <v>105130</v>
      </c>
      <c r="AH216" s="326"/>
      <c r="AI216" s="302">
        <f>(AG216/$BS216)</f>
        <v>3.6936968589698544</v>
      </c>
      <c r="AJ216" s="326"/>
      <c r="AK216" s="302">
        <f>IF($BO216,AG216/$BO216*100,0)</f>
        <v>0.26289396365901685</v>
      </c>
      <c r="AL216" s="326"/>
      <c r="AM216" s="114">
        <v>1692160</v>
      </c>
      <c r="AN216" s="326"/>
      <c r="AO216" s="302">
        <f>(AM216/$BS216)</f>
        <v>59.453306162602772</v>
      </c>
      <c r="AP216" s="326"/>
      <c r="AQ216" s="302">
        <f>IF($BO216,AM216/$BO216*100,0)</f>
        <v>4.231510030868848</v>
      </c>
      <c r="AR216" s="326"/>
      <c r="AS216" s="114">
        <v>11546213</v>
      </c>
      <c r="AT216" s="326"/>
      <c r="AU216" s="302">
        <f>(AS216/$BS216)</f>
        <v>405.67117560255781</v>
      </c>
      <c r="AV216" s="326"/>
      <c r="AW216" s="302">
        <f>IF($BO216,AS216/$BO216*100,0)</f>
        <v>28.873106637698736</v>
      </c>
      <c r="AX216" s="326"/>
      <c r="AY216" s="114">
        <v>735097</v>
      </c>
      <c r="AZ216" s="326"/>
      <c r="BA216" s="114">
        <v>249537</v>
      </c>
      <c r="BB216" s="326"/>
      <c r="BC216" s="114">
        <f>(AY216+BA216)</f>
        <v>984634</v>
      </c>
      <c r="BD216" s="326"/>
      <c r="BE216" s="302">
        <f>(BC216/$BS216)</f>
        <v>34.59468765371372</v>
      </c>
      <c r="BF216" s="326"/>
      <c r="BG216" s="302">
        <f>IF($BO216,BC216/$BO216*100,0)</f>
        <v>2.4622309047220812</v>
      </c>
      <c r="BH216" s="326"/>
      <c r="BI216" s="114">
        <v>687452</v>
      </c>
      <c r="BJ216" s="326"/>
      <c r="BK216" s="302">
        <f>(BI216/$BS216)</f>
        <v>24.153327243341998</v>
      </c>
      <c r="BL216" s="326"/>
      <c r="BM216" s="302">
        <f>IF($BO216,BI216/$BO216*100,0)</f>
        <v>1.7190809579122845</v>
      </c>
      <c r="BN216" s="326"/>
      <c r="BO216" s="114">
        <f>(U216+AA216+AG216+AM216+AS216+BC216+BI216)</f>
        <v>39989507</v>
      </c>
      <c r="BP216" s="388"/>
      <c r="BQ216" s="326">
        <v>94</v>
      </c>
      <c r="BR216" s="388"/>
      <c r="BS216" s="330">
        <v>28462</v>
      </c>
    </row>
    <row r="217" spans="1:71" ht="8.85" customHeight="1" x14ac:dyDescent="0.25">
      <c r="A217" s="352">
        <v>95</v>
      </c>
      <c r="B217" s="346"/>
      <c r="C217" s="326" t="s">
        <v>222</v>
      </c>
      <c r="D217" s="388"/>
      <c r="E217" s="115">
        <v>70159434</v>
      </c>
      <c r="F217" s="343"/>
      <c r="G217" s="115">
        <v>3620837</v>
      </c>
      <c r="H217" s="326"/>
      <c r="I217" s="115">
        <v>14499444</v>
      </c>
      <c r="J217" s="116"/>
      <c r="K217" s="115">
        <v>25116</v>
      </c>
      <c r="L217" s="326"/>
      <c r="M217" s="115">
        <v>129106</v>
      </c>
      <c r="N217" s="326"/>
      <c r="O217" s="115">
        <v>0</v>
      </c>
      <c r="P217" s="326"/>
      <c r="Q217" s="115">
        <v>376556</v>
      </c>
      <c r="R217" s="326"/>
      <c r="S217" s="115">
        <v>269849</v>
      </c>
      <c r="T217" s="326"/>
      <c r="U217" s="115">
        <f>SUM(E217:S217)</f>
        <v>89080342</v>
      </c>
      <c r="V217" s="326"/>
      <c r="W217" s="302">
        <f>(U217/$BS217)</f>
        <v>1298.8312604796968</v>
      </c>
      <c r="X217" s="326"/>
      <c r="Y217" s="302">
        <f>IF($BO217,U217/$BO217*100,0)</f>
        <v>64.572938024852903</v>
      </c>
      <c r="Z217" s="326"/>
      <c r="AA217" s="115">
        <v>30964836</v>
      </c>
      <c r="AB217" s="326"/>
      <c r="AC217" s="302">
        <f>(AA217/$BS217)</f>
        <v>451.4811693518991</v>
      </c>
      <c r="AD217" s="326"/>
      <c r="AE217" s="302">
        <f>IF($BO217,AA217/$BO217*100,0)</f>
        <v>22.445922311094563</v>
      </c>
      <c r="AF217" s="326"/>
      <c r="AG217" s="115">
        <v>680369</v>
      </c>
      <c r="AH217" s="326"/>
      <c r="AI217" s="302">
        <f>(AG217/$BS217)</f>
        <v>9.920084566596195</v>
      </c>
      <c r="AJ217" s="326"/>
      <c r="AK217" s="302">
        <f>IF($BO217,AG217/$BO217*100,0)</f>
        <v>0.49318878087638174</v>
      </c>
      <c r="AL217" s="326"/>
      <c r="AM217" s="115">
        <v>332090</v>
      </c>
      <c r="AN217" s="326"/>
      <c r="AO217" s="302">
        <f>(AM217/$BS217)</f>
        <v>4.8420208500400959</v>
      </c>
      <c r="AP217" s="326"/>
      <c r="AQ217" s="302">
        <f>IF($BO217,AM217/$BO217*100,0)</f>
        <v>0.24072681477439098</v>
      </c>
      <c r="AR217" s="326"/>
      <c r="AS217" s="115">
        <v>13486294</v>
      </c>
      <c r="AT217" s="326"/>
      <c r="AU217" s="302">
        <f>(AS217/$BS217)</f>
        <v>196.63620325143981</v>
      </c>
      <c r="AV217" s="326"/>
      <c r="AW217" s="302">
        <f>IF($BO217,AS217/$BO217*100,0)</f>
        <v>9.7760022817036951</v>
      </c>
      <c r="AX217" s="326"/>
      <c r="AY217" s="115">
        <v>360675</v>
      </c>
      <c r="AZ217" s="326"/>
      <c r="BA217" s="115">
        <v>1141300</v>
      </c>
      <c r="BB217" s="326"/>
      <c r="BC217" s="115">
        <f>(AY217+BA217)</f>
        <v>1501975</v>
      </c>
      <c r="BD217" s="326"/>
      <c r="BE217" s="302">
        <f>(BC217/$BS217)</f>
        <v>21.899467813661879</v>
      </c>
      <c r="BF217" s="326"/>
      <c r="BG217" s="302">
        <f>IF($BO217,BC217/$BO217*100,0)</f>
        <v>1.0887580403528136</v>
      </c>
      <c r="BH217" s="326"/>
      <c r="BI217" s="115">
        <v>1907151</v>
      </c>
      <c r="BJ217" s="326"/>
      <c r="BK217" s="302">
        <f>(BI217/$BS217)</f>
        <v>27.807115258438433</v>
      </c>
      <c r="BL217" s="326"/>
      <c r="BM217" s="302">
        <f>IF($BO217,BI217/$BO217*100,0)</f>
        <v>1.3824637463452514</v>
      </c>
      <c r="BN217" s="326"/>
      <c r="BO217" s="115">
        <f>(U217+AA217+AG217+AM217+AS217+BC217+BI217)</f>
        <v>137953057</v>
      </c>
      <c r="BP217" s="388"/>
      <c r="BQ217" s="352">
        <v>95</v>
      </c>
      <c r="BR217" s="388"/>
      <c r="BS217" s="393">
        <v>68585</v>
      </c>
    </row>
    <row r="218" spans="1:71" ht="10.35" customHeight="1" x14ac:dyDescent="0.25">
      <c r="A218" s="346"/>
      <c r="B218" s="346"/>
      <c r="C218" s="326"/>
      <c r="D218" s="388"/>
      <c r="E218" s="326"/>
      <c r="F218" s="326"/>
      <c r="G218" s="326"/>
      <c r="H218" s="326"/>
      <c r="I218" s="326"/>
      <c r="J218" s="326"/>
      <c r="K218" s="326"/>
      <c r="L218" s="326"/>
      <c r="M218" s="326"/>
      <c r="N218" s="326"/>
      <c r="O218" s="326"/>
      <c r="P218" s="326"/>
      <c r="Q218" s="326"/>
      <c r="R218" s="326"/>
      <c r="S218" s="326"/>
      <c r="T218" s="326"/>
      <c r="U218" s="326"/>
      <c r="V218" s="326"/>
      <c r="W218" s="367"/>
      <c r="X218" s="367"/>
      <c r="Y218" s="367"/>
      <c r="Z218" s="326"/>
      <c r="AA218" s="326"/>
      <c r="AB218" s="326"/>
      <c r="AC218" s="367"/>
      <c r="AD218" s="367"/>
      <c r="AE218" s="367"/>
      <c r="AF218" s="326"/>
      <c r="AG218" s="326"/>
      <c r="AH218" s="326"/>
      <c r="AI218" s="367"/>
      <c r="AJ218" s="367"/>
      <c r="AK218" s="367"/>
      <c r="AL218" s="326"/>
      <c r="AM218" s="326"/>
      <c r="AN218" s="326"/>
      <c r="AO218" s="367"/>
      <c r="AP218" s="367"/>
      <c r="AQ218" s="367"/>
      <c r="AR218" s="326"/>
      <c r="AS218" s="326"/>
      <c r="AT218" s="326"/>
      <c r="AU218" s="367"/>
      <c r="AV218" s="367"/>
      <c r="AW218" s="367"/>
      <c r="AX218" s="326"/>
      <c r="AY218" s="326"/>
      <c r="AZ218" s="326"/>
      <c r="BA218" s="326"/>
      <c r="BB218" s="326"/>
      <c r="BC218" s="326"/>
      <c r="BD218" s="326"/>
      <c r="BE218" s="367"/>
      <c r="BF218" s="367"/>
      <c r="BG218" s="367"/>
      <c r="BH218" s="326"/>
      <c r="BI218" s="326"/>
      <c r="BJ218" s="326"/>
      <c r="BK218" s="367"/>
      <c r="BL218" s="367"/>
      <c r="BM218" s="367"/>
      <c r="BN218" s="326"/>
      <c r="BO218" s="326"/>
      <c r="BP218" s="388"/>
      <c r="BQ218" s="326"/>
      <c r="BR218" s="388"/>
      <c r="BS218" s="325"/>
    </row>
    <row r="219" spans="1:71" ht="10.5" customHeight="1" x14ac:dyDescent="0.25">
      <c r="A219" s="352">
        <f>A217</f>
        <v>95</v>
      </c>
      <c r="B219" s="346"/>
      <c r="C219" s="339" t="s">
        <v>68</v>
      </c>
      <c r="D219" s="386"/>
      <c r="E219" s="300">
        <f>SUM(E89:E218)</f>
        <v>7683617993</v>
      </c>
      <c r="F219" s="334"/>
      <c r="G219" s="300">
        <f>SUM(G89:G218)</f>
        <v>302980000</v>
      </c>
      <c r="H219" s="334"/>
      <c r="I219" s="300">
        <f>SUM(I89:I218)</f>
        <v>1673277722</v>
      </c>
      <c r="J219" s="311"/>
      <c r="K219" s="300">
        <f>SUM(K89:K218)</f>
        <v>6534174</v>
      </c>
      <c r="L219" s="334"/>
      <c r="M219" s="300">
        <f>SUM(M89:M218)</f>
        <v>124383387</v>
      </c>
      <c r="N219" s="334"/>
      <c r="O219" s="300">
        <f>SUM(O89:O218)</f>
        <v>13858574</v>
      </c>
      <c r="P219" s="394"/>
      <c r="Q219" s="300">
        <f>SUM(Q89:Q218)</f>
        <v>58022133</v>
      </c>
      <c r="R219" s="394"/>
      <c r="S219" s="300">
        <f>SUM(S89:S218)</f>
        <v>27725648</v>
      </c>
      <c r="T219" s="334"/>
      <c r="U219" s="300">
        <f>SUM(U89:U218)</f>
        <v>9890399631</v>
      </c>
      <c r="V219" s="334"/>
      <c r="W219" s="110">
        <f>(U219/$BS219)</f>
        <v>1693.018017502942</v>
      </c>
      <c r="X219" s="367"/>
      <c r="Y219" s="302">
        <f>IF($BO219,U219/$BO219*100,0)</f>
        <v>70.849179511935461</v>
      </c>
      <c r="Z219" s="334"/>
      <c r="AA219" s="300">
        <f>SUM(AA89:AA218)</f>
        <v>2033690614</v>
      </c>
      <c r="AB219" s="334"/>
      <c r="AC219" s="110">
        <f>(AA219/$BS219)</f>
        <v>348.12292525944156</v>
      </c>
      <c r="AD219" s="367"/>
      <c r="AE219" s="302">
        <f>IF($BO219,AA219/$BO219*100,0)</f>
        <v>14.568199138426122</v>
      </c>
      <c r="AF219" s="326"/>
      <c r="AG219" s="300">
        <f>SUM(AG89:AG218)</f>
        <v>190363215</v>
      </c>
      <c r="AH219" s="334"/>
      <c r="AI219" s="110">
        <f>(AG219/$BS219)</f>
        <v>32.585978816732641</v>
      </c>
      <c r="AJ219" s="367"/>
      <c r="AK219" s="302">
        <f>IF($BO219,AG219/$BO219*100,0)</f>
        <v>1.3636534513459806</v>
      </c>
      <c r="AL219" s="334"/>
      <c r="AM219" s="300">
        <f>SUM(AM89:AM218)</f>
        <v>56986168</v>
      </c>
      <c r="AN219" s="334"/>
      <c r="AO219" s="110">
        <f>(AM219/$BS219)</f>
        <v>9.7547735958061406</v>
      </c>
      <c r="AP219" s="367"/>
      <c r="AQ219" s="302">
        <f>IF($BO219,AM219/$BO219*100,0)</f>
        <v>0.40821639134526005</v>
      </c>
      <c r="AR219" s="334"/>
      <c r="AS219" s="300">
        <f>SUM(AS89:AS218)</f>
        <v>1409184762</v>
      </c>
      <c r="AT219" s="334"/>
      <c r="AU219" s="110">
        <f>(AS219/$BS219)</f>
        <v>241.22131370493207</v>
      </c>
      <c r="AV219" s="367"/>
      <c r="AW219" s="302">
        <f>IF($BO219,AS219/$BO219*100,0)</f>
        <v>10.094595556633482</v>
      </c>
      <c r="AX219" s="334"/>
      <c r="AY219" s="300">
        <f>SUM(AY89:AY218)</f>
        <v>62503517</v>
      </c>
      <c r="AZ219" s="334"/>
      <c r="BA219" s="300">
        <f>SUM(BA89:BA218)</f>
        <v>92222972</v>
      </c>
      <c r="BB219" s="334"/>
      <c r="BC219" s="300">
        <f>SUM(BC89:BC218)</f>
        <v>154726489</v>
      </c>
      <c r="BD219" s="334"/>
      <c r="BE219" s="110">
        <f>(BC219/$BS219)</f>
        <v>26.485758253985235</v>
      </c>
      <c r="BF219" s="367"/>
      <c r="BG219" s="302">
        <f>IF($BO219,BC219/$BO219*100,0)</f>
        <v>1.1083722805348497</v>
      </c>
      <c r="BH219" s="334"/>
      <c r="BI219" s="300">
        <f>SUM(BI89:BI218)</f>
        <v>224443291</v>
      </c>
      <c r="BJ219" s="334"/>
      <c r="BK219" s="110">
        <f>(BI219/$BS219)</f>
        <v>38.419735273349737</v>
      </c>
      <c r="BL219" s="367"/>
      <c r="BM219" s="302">
        <f>IF($BO219,BI219/$BO219*100,0)</f>
        <v>1.6077836697788501</v>
      </c>
      <c r="BN219" s="334"/>
      <c r="BO219" s="300">
        <f>SUM(BO89:BO218)</f>
        <v>13959794170</v>
      </c>
      <c r="BP219" s="388"/>
      <c r="BQ219" s="352">
        <f>BQ217</f>
        <v>95</v>
      </c>
      <c r="BR219" s="388"/>
      <c r="BS219" s="393">
        <f>SUM(BS89:BS218)</f>
        <v>5841875</v>
      </c>
    </row>
    <row r="220" spans="1:71" ht="8.85" customHeight="1" x14ac:dyDescent="0.25">
      <c r="A220" s="346"/>
      <c r="B220" s="346"/>
      <c r="C220" s="326"/>
      <c r="D220" s="388"/>
      <c r="E220" s="388"/>
      <c r="F220" s="388"/>
      <c r="G220" s="388"/>
      <c r="H220" s="388"/>
      <c r="I220" s="388"/>
      <c r="J220" s="388"/>
      <c r="K220" s="388"/>
      <c r="L220" s="388"/>
      <c r="M220" s="388"/>
      <c r="N220" s="388"/>
      <c r="O220" s="388"/>
      <c r="P220" s="388"/>
      <c r="Q220" s="388"/>
      <c r="R220" s="388"/>
      <c r="S220" s="388"/>
      <c r="T220" s="388"/>
      <c r="U220" s="388"/>
      <c r="V220" s="388"/>
      <c r="W220" s="388"/>
      <c r="X220" s="388"/>
      <c r="Y220" s="388"/>
      <c r="Z220" s="388"/>
      <c r="AA220" s="388"/>
      <c r="AB220" s="388"/>
      <c r="AC220" s="388"/>
      <c r="AD220" s="388"/>
      <c r="AE220" s="388"/>
      <c r="AF220" s="388"/>
      <c r="AG220" s="388"/>
      <c r="AH220" s="388"/>
      <c r="AI220" s="388"/>
      <c r="AJ220" s="388"/>
      <c r="AK220" s="388"/>
      <c r="AL220" s="388"/>
      <c r="AM220" s="388"/>
      <c r="AN220" s="388"/>
      <c r="AO220" s="388"/>
      <c r="AP220" s="388"/>
      <c r="AQ220" s="388"/>
      <c r="AR220" s="388"/>
      <c r="AS220" s="388"/>
      <c r="AT220" s="388"/>
      <c r="AU220" s="388"/>
      <c r="AV220" s="388"/>
      <c r="AW220" s="388"/>
      <c r="AX220" s="388"/>
      <c r="AY220" s="388"/>
      <c r="AZ220" s="388"/>
      <c r="BA220" s="388"/>
      <c r="BB220" s="388"/>
      <c r="BC220" s="388"/>
      <c r="BD220" s="388"/>
      <c r="BE220" s="388"/>
      <c r="BF220" s="388"/>
      <c r="BG220" s="388"/>
      <c r="BH220" s="388"/>
      <c r="BI220" s="388"/>
      <c r="BJ220" s="388"/>
      <c r="BK220" s="388"/>
      <c r="BL220" s="388"/>
      <c r="BM220" s="388"/>
      <c r="BN220" s="388"/>
      <c r="BO220" s="388"/>
      <c r="BP220" s="388"/>
      <c r="BQ220" s="388"/>
      <c r="BR220" s="388"/>
      <c r="BS220" s="325"/>
    </row>
    <row r="221" spans="1:71" ht="8.85" customHeight="1" x14ac:dyDescent="0.25">
      <c r="A221" s="346"/>
      <c r="B221" s="346"/>
      <c r="C221" s="326"/>
      <c r="D221" s="388"/>
      <c r="E221" s="388"/>
      <c r="F221" s="388"/>
      <c r="G221" s="388"/>
      <c r="H221" s="388"/>
      <c r="I221" s="388"/>
      <c r="J221" s="388"/>
      <c r="K221" s="388"/>
      <c r="L221" s="388"/>
      <c r="M221" s="388"/>
      <c r="N221" s="388"/>
      <c r="O221" s="388"/>
      <c r="P221" s="388"/>
      <c r="Q221" s="388"/>
      <c r="R221" s="388"/>
      <c r="S221" s="388"/>
      <c r="T221" s="388"/>
      <c r="U221" s="388"/>
      <c r="V221" s="388"/>
      <c r="W221" s="388"/>
      <c r="X221" s="388"/>
      <c r="Y221" s="388"/>
      <c r="Z221" s="388"/>
      <c r="AA221" s="388"/>
      <c r="AB221" s="388"/>
      <c r="AC221" s="388"/>
      <c r="AD221" s="388"/>
      <c r="AE221" s="388"/>
      <c r="AF221" s="388"/>
      <c r="AG221" s="388"/>
      <c r="AH221" s="388"/>
      <c r="AI221" s="388"/>
      <c r="AJ221" s="388"/>
      <c r="AK221" s="388"/>
      <c r="AL221" s="388"/>
      <c r="AM221" s="388"/>
      <c r="AN221" s="388"/>
      <c r="AO221" s="388"/>
      <c r="AP221" s="388"/>
      <c r="AQ221" s="388"/>
      <c r="AR221" s="388"/>
      <c r="AS221" s="388"/>
      <c r="AT221" s="388"/>
      <c r="AU221" s="388"/>
      <c r="AV221" s="388"/>
      <c r="AW221" s="388"/>
      <c r="AX221" s="388"/>
      <c r="AY221" s="388"/>
      <c r="AZ221" s="388"/>
      <c r="BA221" s="388"/>
      <c r="BB221" s="388"/>
      <c r="BC221" s="388"/>
      <c r="BD221" s="388"/>
      <c r="BE221" s="388"/>
      <c r="BF221" s="388"/>
      <c r="BG221" s="388"/>
      <c r="BH221" s="388"/>
      <c r="BI221" s="388"/>
      <c r="BJ221" s="388"/>
      <c r="BK221" s="388"/>
      <c r="BL221" s="388"/>
      <c r="BM221" s="388"/>
      <c r="BN221" s="388"/>
      <c r="BO221" s="388"/>
      <c r="BP221" s="388"/>
      <c r="BQ221" s="388"/>
      <c r="BR221" s="388"/>
      <c r="BS221" s="325"/>
    </row>
    <row r="222" spans="1:71" ht="8.85" customHeight="1" x14ac:dyDescent="0.25">
      <c r="A222" s="346"/>
      <c r="B222" s="346"/>
      <c r="C222" s="326"/>
      <c r="D222" s="388"/>
      <c r="E222" s="388"/>
      <c r="F222" s="388"/>
      <c r="G222" s="388"/>
      <c r="H222" s="388"/>
      <c r="I222" s="388"/>
      <c r="J222" s="388"/>
      <c r="K222" s="388"/>
      <c r="L222" s="388"/>
      <c r="M222" s="388"/>
      <c r="N222" s="388"/>
      <c r="O222" s="388"/>
      <c r="P222" s="388"/>
      <c r="Q222" s="388"/>
      <c r="R222" s="388"/>
      <c r="S222" s="388"/>
      <c r="T222" s="388"/>
      <c r="U222" s="388"/>
      <c r="V222" s="388"/>
      <c r="W222" s="388"/>
      <c r="X222" s="388"/>
      <c r="Y222" s="388"/>
      <c r="Z222" s="388"/>
      <c r="AA222" s="388"/>
      <c r="AB222" s="388"/>
      <c r="AC222" s="388"/>
      <c r="AD222" s="388"/>
      <c r="AE222" s="388"/>
      <c r="AF222" s="388"/>
      <c r="AG222" s="388"/>
      <c r="AH222" s="388"/>
      <c r="AI222" s="388"/>
      <c r="AJ222" s="388"/>
      <c r="AK222" s="388"/>
      <c r="AL222" s="388"/>
      <c r="AM222" s="388"/>
      <c r="AN222" s="388"/>
      <c r="AO222" s="388"/>
      <c r="AP222" s="388"/>
      <c r="AQ222" s="388"/>
      <c r="AR222" s="388"/>
      <c r="AS222" s="388"/>
      <c r="AT222" s="388"/>
      <c r="AU222" s="388"/>
      <c r="AV222" s="388"/>
      <c r="AW222" s="388"/>
      <c r="AX222" s="388"/>
      <c r="AY222" s="388"/>
      <c r="AZ222" s="388"/>
      <c r="BA222" s="388"/>
      <c r="BB222" s="388"/>
      <c r="BC222" s="388"/>
      <c r="BD222" s="388"/>
      <c r="BE222" s="388"/>
      <c r="BF222" s="388"/>
      <c r="BG222" s="388"/>
      <c r="BH222" s="388"/>
      <c r="BI222" s="388"/>
      <c r="BJ222" s="388"/>
      <c r="BK222" s="388"/>
      <c r="BL222" s="388"/>
      <c r="BM222" s="388"/>
      <c r="BN222" s="388"/>
      <c r="BO222" s="388"/>
      <c r="BP222" s="388"/>
      <c r="BQ222" s="388"/>
      <c r="BR222" s="388"/>
      <c r="BS222" s="325"/>
    </row>
    <row r="223" spans="1:71" ht="5.45" customHeight="1" x14ac:dyDescent="0.25">
      <c r="A223" s="346"/>
      <c r="B223" s="346"/>
      <c r="C223" s="326"/>
      <c r="D223" s="388"/>
      <c r="E223" s="388"/>
      <c r="F223" s="388"/>
      <c r="G223" s="388"/>
      <c r="H223" s="388"/>
      <c r="I223" s="388"/>
      <c r="J223" s="388"/>
      <c r="K223" s="388"/>
      <c r="L223" s="388"/>
      <c r="M223" s="388"/>
      <c r="N223" s="388"/>
      <c r="O223" s="388"/>
      <c r="P223" s="388"/>
      <c r="Q223" s="388"/>
      <c r="R223" s="388"/>
      <c r="S223" s="388"/>
      <c r="T223" s="388"/>
      <c r="U223" s="388"/>
      <c r="V223" s="388"/>
      <c r="W223" s="388"/>
      <c r="X223" s="388"/>
      <c r="Y223" s="388"/>
      <c r="Z223" s="388"/>
      <c r="AA223" s="388"/>
      <c r="AB223" s="388"/>
      <c r="AC223" s="388"/>
      <c r="AD223" s="388"/>
      <c r="AE223" s="388"/>
      <c r="AF223" s="388"/>
      <c r="AG223" s="388"/>
      <c r="AH223" s="388"/>
      <c r="AI223" s="388"/>
      <c r="AJ223" s="388"/>
      <c r="AK223" s="388"/>
      <c r="AL223" s="388"/>
      <c r="AM223" s="388"/>
      <c r="AN223" s="388"/>
      <c r="AO223" s="388"/>
      <c r="AP223" s="388"/>
      <c r="AQ223" s="388"/>
      <c r="AR223" s="388"/>
      <c r="AS223" s="388"/>
      <c r="AT223" s="388"/>
      <c r="AU223" s="388"/>
      <c r="AV223" s="388"/>
      <c r="AW223" s="388"/>
      <c r="AX223" s="388"/>
      <c r="AY223" s="388"/>
      <c r="AZ223" s="388"/>
      <c r="BA223" s="388"/>
      <c r="BB223" s="388"/>
      <c r="BC223" s="388"/>
      <c r="BD223" s="388"/>
      <c r="BE223" s="388"/>
      <c r="BF223" s="388"/>
      <c r="BG223" s="388"/>
      <c r="BH223" s="388"/>
      <c r="BI223" s="388"/>
      <c r="BJ223" s="388"/>
      <c r="BK223" s="388"/>
      <c r="BL223" s="388"/>
      <c r="BM223" s="388"/>
      <c r="BN223" s="388"/>
      <c r="BO223" s="388"/>
      <c r="BP223" s="388"/>
      <c r="BQ223" s="388"/>
      <c r="BR223" s="388"/>
      <c r="BS223" s="325"/>
    </row>
    <row r="224" spans="1:71" ht="8.85" hidden="1" customHeight="1" x14ac:dyDescent="0.25">
      <c r="A224" s="346"/>
      <c r="B224" s="346"/>
      <c r="C224" s="326"/>
      <c r="D224" s="388"/>
      <c r="E224" s="388"/>
      <c r="F224" s="388"/>
      <c r="G224" s="388"/>
      <c r="H224" s="388"/>
      <c r="I224" s="388"/>
      <c r="J224" s="388"/>
      <c r="K224" s="388"/>
      <c r="L224" s="388"/>
      <c r="M224" s="388"/>
      <c r="N224" s="388"/>
      <c r="O224" s="388"/>
      <c r="P224" s="388"/>
      <c r="Q224" s="388"/>
      <c r="R224" s="388"/>
      <c r="S224" s="388"/>
      <c r="T224" s="388"/>
      <c r="U224" s="388"/>
      <c r="V224" s="388"/>
      <c r="W224" s="388"/>
      <c r="X224" s="388"/>
      <c r="Y224" s="388"/>
      <c r="Z224" s="388"/>
      <c r="AA224" s="388"/>
      <c r="AB224" s="388"/>
      <c r="AC224" s="388"/>
      <c r="AD224" s="388"/>
      <c r="AE224" s="388"/>
      <c r="AF224" s="388"/>
      <c r="AG224" s="388"/>
      <c r="AH224" s="388"/>
      <c r="AI224" s="388"/>
      <c r="AJ224" s="388"/>
      <c r="AK224" s="388"/>
      <c r="AL224" s="388"/>
      <c r="AM224" s="388"/>
      <c r="AN224" s="388"/>
      <c r="AO224" s="388"/>
      <c r="AP224" s="388"/>
      <c r="AQ224" s="388"/>
      <c r="AR224" s="388"/>
      <c r="AS224" s="388"/>
      <c r="AT224" s="388"/>
      <c r="AU224" s="388"/>
      <c r="AV224" s="388"/>
      <c r="AW224" s="388"/>
      <c r="AX224" s="388"/>
      <c r="AY224" s="388"/>
      <c r="AZ224" s="388"/>
      <c r="BA224" s="388"/>
      <c r="BB224" s="388"/>
      <c r="BC224" s="388"/>
      <c r="BD224" s="388"/>
      <c r="BE224" s="388"/>
      <c r="BF224" s="388"/>
      <c r="BG224" s="388"/>
      <c r="BH224" s="388"/>
      <c r="BI224" s="388"/>
      <c r="BJ224" s="388"/>
      <c r="BK224" s="388"/>
      <c r="BL224" s="388"/>
      <c r="BM224" s="388"/>
      <c r="BN224" s="388"/>
      <c r="BO224" s="388"/>
      <c r="BP224" s="388"/>
      <c r="BQ224" s="388"/>
      <c r="BR224" s="388"/>
      <c r="BS224" s="325"/>
    </row>
    <row r="225" spans="1:71" ht="8.85" hidden="1" customHeight="1" x14ac:dyDescent="0.25">
      <c r="A225" s="346"/>
      <c r="B225" s="346"/>
      <c r="C225" s="326"/>
      <c r="D225" s="388"/>
      <c r="E225" s="388"/>
      <c r="F225" s="388"/>
      <c r="G225" s="388"/>
      <c r="H225" s="388"/>
      <c r="I225" s="388"/>
      <c r="J225" s="388"/>
      <c r="K225" s="388"/>
      <c r="L225" s="388"/>
      <c r="M225" s="388"/>
      <c r="N225" s="388"/>
      <c r="O225" s="388"/>
      <c r="P225" s="388"/>
      <c r="Q225" s="388"/>
      <c r="R225" s="388"/>
      <c r="S225" s="388"/>
      <c r="T225" s="388"/>
      <c r="U225" s="388"/>
      <c r="V225" s="388"/>
      <c r="W225" s="388"/>
      <c r="X225" s="388"/>
      <c r="Y225" s="388"/>
      <c r="Z225" s="388"/>
      <c r="AA225" s="388"/>
      <c r="AB225" s="388"/>
      <c r="AC225" s="388"/>
      <c r="AD225" s="388"/>
      <c r="AE225" s="388"/>
      <c r="AF225" s="388"/>
      <c r="AG225" s="388"/>
      <c r="AH225" s="388"/>
      <c r="AI225" s="388"/>
      <c r="AJ225" s="388"/>
      <c r="AK225" s="388"/>
      <c r="AL225" s="388"/>
      <c r="AM225" s="388"/>
      <c r="AN225" s="388"/>
      <c r="AO225" s="388"/>
      <c r="AP225" s="388"/>
      <c r="AQ225" s="388"/>
      <c r="AR225" s="388"/>
      <c r="AS225" s="388"/>
      <c r="AT225" s="388"/>
      <c r="AU225" s="388"/>
      <c r="AV225" s="388"/>
      <c r="AW225" s="388"/>
      <c r="AX225" s="388"/>
      <c r="AY225" s="388"/>
      <c r="AZ225" s="388"/>
      <c r="BA225" s="388"/>
      <c r="BB225" s="388"/>
      <c r="BC225" s="388"/>
      <c r="BD225" s="388"/>
      <c r="BE225" s="388"/>
      <c r="BF225" s="388"/>
      <c r="BG225" s="388"/>
      <c r="BH225" s="388"/>
      <c r="BI225" s="388"/>
      <c r="BJ225" s="388"/>
      <c r="BK225" s="388"/>
      <c r="BL225" s="388"/>
      <c r="BM225" s="388"/>
      <c r="BN225" s="388"/>
      <c r="BO225" s="388"/>
      <c r="BP225" s="388"/>
      <c r="BQ225" s="388"/>
      <c r="BR225" s="388"/>
      <c r="BS225" s="325"/>
    </row>
    <row r="226" spans="1:71" ht="8.85" customHeight="1" x14ac:dyDescent="0.25">
      <c r="A226" s="346"/>
      <c r="B226" s="346"/>
      <c r="C226" s="326"/>
      <c r="D226" s="388"/>
      <c r="E226" s="388"/>
      <c r="F226" s="388"/>
      <c r="G226" s="388"/>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C226" s="388"/>
      <c r="AD226" s="388"/>
      <c r="AE226" s="388"/>
      <c r="AF226" s="388"/>
      <c r="AG226" s="388"/>
      <c r="AH226" s="388"/>
      <c r="AI226" s="388"/>
      <c r="AJ226" s="388"/>
      <c r="AK226" s="388"/>
      <c r="AL226" s="388"/>
      <c r="AM226" s="388"/>
      <c r="AN226" s="388"/>
      <c r="AO226" s="388"/>
      <c r="AP226" s="388"/>
      <c r="AQ226" s="388"/>
      <c r="AR226" s="388"/>
      <c r="AS226" s="388"/>
      <c r="AT226" s="388"/>
      <c r="AU226" s="388"/>
      <c r="AV226" s="388"/>
      <c r="AW226" s="388"/>
      <c r="AX226" s="388"/>
      <c r="AY226" s="388"/>
      <c r="AZ226" s="388"/>
      <c r="BA226" s="388"/>
      <c r="BB226" s="388"/>
      <c r="BC226" s="388"/>
      <c r="BD226" s="388"/>
      <c r="BE226" s="388"/>
      <c r="BF226" s="388"/>
      <c r="BG226" s="388"/>
      <c r="BH226" s="388"/>
      <c r="BI226" s="388"/>
      <c r="BJ226" s="388"/>
      <c r="BK226" s="388"/>
      <c r="BL226" s="388"/>
      <c r="BM226" s="388"/>
      <c r="BN226" s="388"/>
      <c r="BO226" s="388"/>
      <c r="BP226" s="388"/>
      <c r="BQ226" s="388"/>
      <c r="BR226" s="388"/>
      <c r="BS226" s="325"/>
    </row>
    <row r="227" spans="1:71" s="329" customFormat="1" ht="10.5" customHeight="1" x14ac:dyDescent="0.25">
      <c r="A227" s="355" t="s">
        <v>291</v>
      </c>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56" t="s">
        <v>290</v>
      </c>
      <c r="BR227" s="325"/>
      <c r="BS227" s="325"/>
    </row>
    <row r="228" spans="1:71" s="329" customFormat="1" ht="10.5" customHeight="1" x14ac:dyDescent="0.25">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c r="AA228" s="325"/>
      <c r="AB228" s="379"/>
      <c r="AC228" s="379"/>
      <c r="AD228" s="379"/>
      <c r="AE228" s="327" t="s">
        <v>45</v>
      </c>
      <c r="AF228" s="379"/>
      <c r="AG228" s="328" t="s">
        <v>46</v>
      </c>
      <c r="AH228" s="325"/>
      <c r="AI228" s="325"/>
      <c r="AJ228" s="325"/>
      <c r="AK228" s="325"/>
      <c r="AL228" s="325"/>
      <c r="AM228" s="325"/>
      <c r="AN228" s="325"/>
      <c r="AO228" s="325"/>
      <c r="AP228" s="325"/>
      <c r="AQ228" s="325"/>
      <c r="AR228" s="325"/>
      <c r="AS228" s="325"/>
      <c r="AT228" s="325"/>
      <c r="AU228" s="325"/>
      <c r="AV228" s="325"/>
      <c r="AW228" s="325"/>
      <c r="AX228" s="325"/>
      <c r="AY228" s="325"/>
      <c r="AZ228" s="325"/>
      <c r="BA228" s="325"/>
      <c r="BB228" s="325"/>
      <c r="BC228" s="325"/>
      <c r="BD228" s="325"/>
      <c r="BE228" s="325"/>
      <c r="BF228" s="325"/>
      <c r="BG228" s="325"/>
      <c r="BH228" s="325"/>
      <c r="BI228" s="325"/>
      <c r="BJ228" s="325"/>
      <c r="BK228" s="325"/>
      <c r="BL228" s="325"/>
      <c r="BM228" s="325"/>
      <c r="BN228" s="325"/>
      <c r="BO228" s="325"/>
      <c r="BP228" s="325"/>
      <c r="BQ228" s="327" t="s">
        <v>289</v>
      </c>
      <c r="BR228" s="325"/>
      <c r="BS228" s="325"/>
    </row>
    <row r="229" spans="1:71" s="329" customFormat="1" ht="10.5" customHeight="1" x14ac:dyDescent="0.25">
      <c r="A229" s="330"/>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c r="AA229" s="325"/>
      <c r="AB229" s="379"/>
      <c r="AC229" s="379"/>
      <c r="AD229" s="379"/>
      <c r="AE229" s="327" t="s">
        <v>288</v>
      </c>
      <c r="AF229" s="379"/>
      <c r="AG229" s="328" t="s">
        <v>287</v>
      </c>
      <c r="AH229" s="325"/>
      <c r="AI229" s="325"/>
      <c r="AJ229" s="325"/>
      <c r="AK229" s="325"/>
      <c r="AL229" s="325"/>
      <c r="AM229" s="325"/>
      <c r="AN229" s="325"/>
      <c r="AO229" s="325"/>
      <c r="AP229" s="325"/>
      <c r="AQ229" s="325"/>
      <c r="AR229" s="325"/>
      <c r="AS229" s="325"/>
      <c r="AT229" s="325"/>
      <c r="AU229" s="325"/>
      <c r="AV229" s="325"/>
      <c r="AW229" s="325"/>
      <c r="AX229" s="325"/>
      <c r="AY229" s="325"/>
      <c r="AZ229" s="325"/>
      <c r="BA229" s="325"/>
      <c r="BB229" s="325"/>
      <c r="BC229" s="325"/>
      <c r="BD229" s="325"/>
      <c r="BE229" s="325"/>
      <c r="BF229" s="325"/>
      <c r="BG229" s="325"/>
      <c r="BH229" s="325"/>
      <c r="BI229" s="325"/>
      <c r="BJ229" s="325"/>
      <c r="BK229" s="325"/>
      <c r="BL229" s="325"/>
      <c r="BM229" s="325"/>
      <c r="BN229" s="325"/>
      <c r="BO229" s="325"/>
      <c r="BP229" s="325"/>
      <c r="BQ229" s="327" t="s">
        <v>223</v>
      </c>
      <c r="BR229" s="325"/>
      <c r="BS229" s="325"/>
    </row>
    <row r="230" spans="1:71" s="329" customFormat="1" ht="10.5" customHeight="1" x14ac:dyDescent="0.25">
      <c r="A230" s="331"/>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c r="AA230" s="325"/>
      <c r="AB230" s="379"/>
      <c r="AC230" s="379"/>
      <c r="AD230" s="379"/>
      <c r="AE230" s="327" t="s">
        <v>51</v>
      </c>
      <c r="AF230" s="379"/>
      <c r="AG230" s="332" t="s">
        <v>52</v>
      </c>
      <c r="AH230" s="325"/>
      <c r="AI230" s="325"/>
      <c r="AJ230" s="325"/>
      <c r="AK230" s="325"/>
      <c r="AL230" s="325"/>
      <c r="AM230" s="325"/>
      <c r="AN230" s="325"/>
      <c r="AO230" s="325"/>
      <c r="AP230" s="325"/>
      <c r="AQ230" s="325"/>
      <c r="AR230" s="325"/>
      <c r="AS230" s="325"/>
      <c r="AT230" s="325"/>
      <c r="AU230" s="325"/>
      <c r="AV230" s="325"/>
      <c r="AW230" s="325"/>
      <c r="AX230" s="325"/>
      <c r="AY230" s="325"/>
      <c r="AZ230" s="325"/>
      <c r="BA230" s="325"/>
      <c r="BB230" s="325"/>
      <c r="BC230" s="325"/>
      <c r="BD230" s="325"/>
      <c r="BE230" s="325"/>
      <c r="BF230" s="325"/>
      <c r="BG230" s="325"/>
      <c r="BH230" s="325"/>
      <c r="BI230" s="325"/>
      <c r="BJ230" s="325"/>
      <c r="BK230" s="325"/>
      <c r="BL230" s="325"/>
      <c r="BM230" s="325"/>
      <c r="BN230" s="325"/>
      <c r="BO230" s="325"/>
      <c r="BP230" s="325"/>
      <c r="BQ230" s="325"/>
      <c r="BR230" s="325"/>
      <c r="BS230" s="325"/>
    </row>
    <row r="231" spans="1:71" s="333" customFormat="1" ht="9.6"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6"/>
      <c r="AS231" s="326"/>
      <c r="AT231" s="326"/>
      <c r="AU231" s="326"/>
      <c r="AV231" s="326"/>
      <c r="AW231" s="326"/>
      <c r="AX231" s="326"/>
      <c r="AY231" s="326"/>
      <c r="AZ231" s="326"/>
      <c r="BA231" s="326"/>
      <c r="BB231" s="326"/>
      <c r="BC231" s="326"/>
      <c r="BD231" s="326"/>
      <c r="BE231" s="326"/>
      <c r="BF231" s="326"/>
      <c r="BG231" s="326"/>
      <c r="BH231" s="326"/>
      <c r="BI231" s="326"/>
      <c r="BJ231" s="326"/>
      <c r="BK231" s="326"/>
      <c r="BL231" s="326"/>
      <c r="BM231" s="326"/>
      <c r="BN231" s="326"/>
      <c r="BO231" s="326"/>
      <c r="BP231" s="326"/>
      <c r="BQ231" s="326"/>
      <c r="BR231" s="326"/>
      <c r="BS231" s="325"/>
    </row>
    <row r="232" spans="1:71" s="333" customFormat="1" ht="9.6"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76" t="s">
        <v>286</v>
      </c>
      <c r="AH232" s="376"/>
      <c r="AI232" s="376"/>
      <c r="AJ232" s="376"/>
      <c r="AK232" s="376"/>
      <c r="AL232" s="326"/>
      <c r="AM232" s="326"/>
      <c r="AN232" s="326"/>
      <c r="AO232" s="326"/>
      <c r="AP232" s="326"/>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5"/>
    </row>
    <row r="233" spans="1:71" s="333" customFormat="1" ht="9.6" customHeight="1" x14ac:dyDescent="0.25">
      <c r="A233" s="326"/>
      <c r="B233" s="326"/>
      <c r="C233" s="326"/>
      <c r="D233" s="326"/>
      <c r="E233" s="406" t="s">
        <v>285</v>
      </c>
      <c r="F233" s="406"/>
      <c r="G233" s="406"/>
      <c r="H233" s="406"/>
      <c r="I233" s="406"/>
      <c r="J233" s="406"/>
      <c r="K233" s="406"/>
      <c r="L233" s="406"/>
      <c r="M233" s="406"/>
      <c r="N233" s="406"/>
      <c r="O233" s="406"/>
      <c r="P233" s="406"/>
      <c r="Q233" s="406"/>
      <c r="R233" s="406"/>
      <c r="S233" s="406"/>
      <c r="T233" s="406"/>
      <c r="U233" s="406"/>
      <c r="V233" s="406"/>
      <c r="W233" s="406"/>
      <c r="X233" s="406"/>
      <c r="Y233" s="406"/>
      <c r="Z233" s="376"/>
      <c r="AA233" s="380" t="s">
        <v>284</v>
      </c>
      <c r="AB233" s="381"/>
      <c r="AC233" s="381"/>
      <c r="AD233" s="381"/>
      <c r="AE233" s="381"/>
      <c r="AF233" s="326"/>
      <c r="AG233" s="338" t="s">
        <v>283</v>
      </c>
      <c r="AH233" s="338"/>
      <c r="AI233" s="338"/>
      <c r="AJ233" s="338"/>
      <c r="AK233" s="338"/>
      <c r="AL233" s="326"/>
      <c r="AM233" s="338" t="s">
        <v>282</v>
      </c>
      <c r="AN233" s="338"/>
      <c r="AO233" s="338"/>
      <c r="AP233" s="338"/>
      <c r="AQ233" s="338"/>
      <c r="AR233" s="326"/>
      <c r="AS233" s="338" t="s">
        <v>281</v>
      </c>
      <c r="AT233" s="338"/>
      <c r="AU233" s="338"/>
      <c r="AV233" s="338"/>
      <c r="AW233" s="338"/>
      <c r="AX233" s="326"/>
      <c r="AY233" s="338" t="s">
        <v>280</v>
      </c>
      <c r="AZ233" s="338"/>
      <c r="BA233" s="338"/>
      <c r="BB233" s="338"/>
      <c r="BC233" s="338"/>
      <c r="BD233" s="338"/>
      <c r="BE233" s="338"/>
      <c r="BF233" s="338"/>
      <c r="BG233" s="338"/>
      <c r="BH233" s="326"/>
      <c r="BI233" s="338" t="s">
        <v>279</v>
      </c>
      <c r="BJ233" s="338"/>
      <c r="BK233" s="338"/>
      <c r="BL233" s="338"/>
      <c r="BM233" s="338"/>
      <c r="BN233" s="326"/>
      <c r="BO233" s="326"/>
      <c r="BP233" s="326"/>
      <c r="BQ233" s="326"/>
      <c r="BR233" s="326"/>
      <c r="BS233" s="325"/>
    </row>
    <row r="234" spans="1:71" s="333" customFormat="1" ht="9.6" customHeight="1" x14ac:dyDescent="0.25">
      <c r="A234" s="326"/>
      <c r="B234" s="326"/>
      <c r="C234" s="326"/>
      <c r="D234" s="326"/>
      <c r="E234" s="345"/>
      <c r="F234" s="345"/>
      <c r="G234" s="345"/>
      <c r="H234" s="345"/>
      <c r="I234" s="345"/>
      <c r="J234" s="345"/>
      <c r="K234" s="345"/>
      <c r="L234" s="345"/>
      <c r="M234" s="345"/>
      <c r="N234" s="345"/>
      <c r="O234" s="345"/>
      <c r="P234" s="345"/>
      <c r="Q234" s="345"/>
      <c r="R234" s="345"/>
      <c r="S234" s="345"/>
      <c r="T234" s="345"/>
      <c r="U234" s="345"/>
      <c r="V234" s="345"/>
      <c r="W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26"/>
      <c r="BS234" s="325"/>
    </row>
    <row r="235" spans="1:71" s="333" customFormat="1" ht="9.6" customHeight="1" x14ac:dyDescent="0.25">
      <c r="A235" s="326"/>
      <c r="B235" s="326"/>
      <c r="C235" s="326"/>
      <c r="D235" s="326"/>
      <c r="E235" s="345"/>
      <c r="F235" s="345"/>
      <c r="G235" s="345"/>
      <c r="H235" s="345"/>
      <c r="I235" s="345"/>
      <c r="J235" s="345"/>
      <c r="K235" s="345"/>
      <c r="L235" s="345"/>
      <c r="M235" s="345"/>
      <c r="N235" s="345"/>
      <c r="O235" s="345"/>
      <c r="P235" s="345"/>
      <c r="Q235" s="345"/>
      <c r="R235" s="345"/>
      <c r="S235" s="345"/>
      <c r="T235" s="345"/>
      <c r="U235" s="382" t="s">
        <v>68</v>
      </c>
      <c r="V235" s="382"/>
      <c r="W235" s="382"/>
      <c r="X235" s="382"/>
      <c r="Y235" s="382"/>
      <c r="Z235" s="345"/>
      <c r="AA235" s="345"/>
      <c r="AB235" s="345"/>
      <c r="AC235" s="345"/>
      <c r="AD235" s="345"/>
      <c r="AE235" s="345"/>
      <c r="AF235" s="345"/>
      <c r="AG235" s="345"/>
      <c r="AH235" s="345"/>
      <c r="AI235" s="345"/>
      <c r="AJ235" s="345"/>
      <c r="AK235" s="345"/>
      <c r="AL235" s="345"/>
      <c r="AM235" s="345"/>
      <c r="AN235" s="345"/>
      <c r="AO235" s="345"/>
      <c r="AP235" s="345"/>
      <c r="AQ235" s="345"/>
      <c r="AR235" s="345"/>
      <c r="AS235" s="345"/>
      <c r="AT235" s="345"/>
      <c r="AU235" s="345"/>
      <c r="AV235" s="345"/>
      <c r="AW235" s="345"/>
      <c r="AX235" s="345"/>
      <c r="AY235" s="345"/>
      <c r="AZ235" s="345"/>
      <c r="BA235" s="345"/>
      <c r="BB235" s="345"/>
      <c r="BC235" s="382" t="s">
        <v>68</v>
      </c>
      <c r="BD235" s="382"/>
      <c r="BE235" s="382"/>
      <c r="BF235" s="382"/>
      <c r="BG235" s="382"/>
      <c r="BH235" s="345"/>
      <c r="BI235" s="345"/>
      <c r="BJ235" s="345"/>
      <c r="BK235" s="345"/>
      <c r="BL235" s="345"/>
      <c r="BM235" s="345"/>
      <c r="BN235" s="345"/>
      <c r="BO235" s="345"/>
      <c r="BP235" s="345"/>
      <c r="BQ235" s="345"/>
      <c r="BR235" s="326"/>
      <c r="BS235" s="325"/>
    </row>
    <row r="236" spans="1:71" s="333" customFormat="1" ht="9.6" customHeight="1" x14ac:dyDescent="0.25">
      <c r="A236" s="326"/>
      <c r="B236" s="326"/>
      <c r="C236" s="326"/>
      <c r="D236" s="326"/>
      <c r="E236" s="345"/>
      <c r="F236" s="345"/>
      <c r="G236" s="360" t="s">
        <v>278</v>
      </c>
      <c r="H236" s="345"/>
      <c r="I236" s="405" t="s">
        <v>277</v>
      </c>
      <c r="J236" s="405"/>
      <c r="K236" s="405"/>
      <c r="L236" s="345"/>
      <c r="M236" s="360" t="s">
        <v>276</v>
      </c>
      <c r="N236" s="345"/>
      <c r="O236" s="345"/>
      <c r="P236" s="345"/>
      <c r="Q236" s="345"/>
      <c r="R236" s="345"/>
      <c r="S236" s="345"/>
      <c r="T236" s="345"/>
      <c r="U236" s="345"/>
      <c r="V236" s="345"/>
      <c r="W236" s="345"/>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c r="AS236" s="345"/>
      <c r="AT236" s="345"/>
      <c r="AU236" s="345"/>
      <c r="AV236" s="345"/>
      <c r="AW236" s="345"/>
      <c r="AX236" s="345"/>
      <c r="AY236" s="345"/>
      <c r="AZ236" s="345"/>
      <c r="BA236" s="360" t="s">
        <v>275</v>
      </c>
      <c r="BB236" s="345"/>
      <c r="BC236" s="345"/>
      <c r="BD236" s="345"/>
      <c r="BE236" s="345"/>
      <c r="BF236" s="345"/>
      <c r="BG236" s="345"/>
      <c r="BH236" s="345"/>
      <c r="BI236" s="345"/>
      <c r="BJ236" s="345"/>
      <c r="BK236" s="345"/>
      <c r="BL236" s="345"/>
      <c r="BM236" s="345"/>
      <c r="BN236" s="345"/>
      <c r="BO236" s="345"/>
      <c r="BP236" s="345"/>
      <c r="BQ236" s="345"/>
      <c r="BR236" s="326"/>
      <c r="BS236" s="325"/>
    </row>
    <row r="237" spans="1:71" s="333" customFormat="1" ht="9.6" customHeight="1" x14ac:dyDescent="0.25">
      <c r="A237" s="326"/>
      <c r="B237" s="326"/>
      <c r="C237" s="326"/>
      <c r="D237" s="326"/>
      <c r="E237" s="360" t="s">
        <v>274</v>
      </c>
      <c r="F237" s="345"/>
      <c r="G237" s="360" t="s">
        <v>273</v>
      </c>
      <c r="H237" s="345"/>
      <c r="I237" s="360"/>
      <c r="J237" s="360"/>
      <c r="K237" s="360"/>
      <c r="L237" s="345"/>
      <c r="M237" s="360" t="s">
        <v>272</v>
      </c>
      <c r="N237" s="345"/>
      <c r="O237" s="383" t="s">
        <v>271</v>
      </c>
      <c r="P237" s="345"/>
      <c r="Q237" s="345"/>
      <c r="R237" s="345"/>
      <c r="S237" s="345"/>
      <c r="T237" s="345"/>
      <c r="U237" s="345"/>
      <c r="V237" s="345"/>
      <c r="W237" s="360" t="s">
        <v>66</v>
      </c>
      <c r="X237" s="345"/>
      <c r="Y237" s="360" t="s">
        <v>269</v>
      </c>
      <c r="Z237" s="345"/>
      <c r="AA237" s="345"/>
      <c r="AB237" s="345"/>
      <c r="AC237" s="360" t="s">
        <v>66</v>
      </c>
      <c r="AD237" s="345"/>
      <c r="AE237" s="360" t="s">
        <v>269</v>
      </c>
      <c r="AF237" s="345"/>
      <c r="AG237" s="345"/>
      <c r="AH237" s="345"/>
      <c r="AI237" s="360" t="s">
        <v>66</v>
      </c>
      <c r="AJ237" s="345"/>
      <c r="AK237" s="360" t="s">
        <v>269</v>
      </c>
      <c r="AL237" s="345"/>
      <c r="AM237" s="345"/>
      <c r="AN237" s="345"/>
      <c r="AO237" s="360" t="s">
        <v>66</v>
      </c>
      <c r="AP237" s="345"/>
      <c r="AQ237" s="360" t="s">
        <v>269</v>
      </c>
      <c r="AR237" s="345"/>
      <c r="AS237" s="345"/>
      <c r="AT237" s="345"/>
      <c r="AU237" s="360" t="s">
        <v>66</v>
      </c>
      <c r="AV237" s="345"/>
      <c r="AW237" s="360" t="s">
        <v>269</v>
      </c>
      <c r="AX237" s="345"/>
      <c r="AY237" s="345"/>
      <c r="AZ237" s="345"/>
      <c r="BA237" s="360" t="s">
        <v>270</v>
      </c>
      <c r="BB237" s="345"/>
      <c r="BC237" s="345"/>
      <c r="BD237" s="345"/>
      <c r="BE237" s="360" t="s">
        <v>66</v>
      </c>
      <c r="BF237" s="345"/>
      <c r="BG237" s="360" t="s">
        <v>269</v>
      </c>
      <c r="BH237" s="345"/>
      <c r="BI237" s="345"/>
      <c r="BJ237" s="345"/>
      <c r="BK237" s="360" t="s">
        <v>66</v>
      </c>
      <c r="BL237" s="345"/>
      <c r="BM237" s="360" t="s">
        <v>269</v>
      </c>
      <c r="BN237" s="345"/>
      <c r="BO237" s="360" t="s">
        <v>268</v>
      </c>
      <c r="BP237" s="345"/>
      <c r="BQ237" s="345"/>
      <c r="BR237" s="326"/>
      <c r="BS237" s="325"/>
    </row>
    <row r="238" spans="1:71" s="333" customFormat="1" ht="9.6" customHeight="1" x14ac:dyDescent="0.25">
      <c r="A238" s="340" t="s">
        <v>74</v>
      </c>
      <c r="B238" s="326"/>
      <c r="C238" s="340" t="s">
        <v>76</v>
      </c>
      <c r="D238" s="326"/>
      <c r="E238" s="384" t="s">
        <v>261</v>
      </c>
      <c r="F238" s="345"/>
      <c r="G238" s="384" t="s">
        <v>267</v>
      </c>
      <c r="H238" s="345"/>
      <c r="I238" s="384" t="s">
        <v>64</v>
      </c>
      <c r="J238" s="385"/>
      <c r="K238" s="384" t="s">
        <v>266</v>
      </c>
      <c r="L238" s="345"/>
      <c r="M238" s="384" t="s">
        <v>265</v>
      </c>
      <c r="N238" s="345"/>
      <c r="O238" s="384" t="s">
        <v>264</v>
      </c>
      <c r="P238" s="345"/>
      <c r="Q238" s="384" t="s">
        <v>263</v>
      </c>
      <c r="R238" s="345"/>
      <c r="S238" s="384" t="s">
        <v>262</v>
      </c>
      <c r="T238" s="345"/>
      <c r="U238" s="384" t="s">
        <v>77</v>
      </c>
      <c r="V238" s="345"/>
      <c r="W238" s="384" t="s">
        <v>78</v>
      </c>
      <c r="X238" s="345"/>
      <c r="Y238" s="384" t="s">
        <v>53</v>
      </c>
      <c r="Z238" s="345"/>
      <c r="AA238" s="384" t="s">
        <v>77</v>
      </c>
      <c r="AB238" s="345"/>
      <c r="AC238" s="384" t="s">
        <v>78</v>
      </c>
      <c r="AD238" s="345"/>
      <c r="AE238" s="384" t="s">
        <v>53</v>
      </c>
      <c r="AF238" s="345"/>
      <c r="AG238" s="384" t="s">
        <v>77</v>
      </c>
      <c r="AH238" s="345"/>
      <c r="AI238" s="384" t="s">
        <v>78</v>
      </c>
      <c r="AJ238" s="345"/>
      <c r="AK238" s="384" t="s">
        <v>53</v>
      </c>
      <c r="AL238" s="345"/>
      <c r="AM238" s="384" t="s">
        <v>77</v>
      </c>
      <c r="AN238" s="345"/>
      <c r="AO238" s="384" t="s">
        <v>78</v>
      </c>
      <c r="AP238" s="345"/>
      <c r="AQ238" s="384" t="s">
        <v>53</v>
      </c>
      <c r="AR238" s="345"/>
      <c r="AS238" s="384" t="s">
        <v>77</v>
      </c>
      <c r="AT238" s="345"/>
      <c r="AU238" s="384" t="s">
        <v>78</v>
      </c>
      <c r="AV238" s="345"/>
      <c r="AW238" s="384" t="s">
        <v>53</v>
      </c>
      <c r="AX238" s="345"/>
      <c r="AY238" s="384" t="s">
        <v>262</v>
      </c>
      <c r="AZ238" s="345"/>
      <c r="BA238" s="384" t="s">
        <v>261</v>
      </c>
      <c r="BB238" s="345"/>
      <c r="BC238" s="384" t="s">
        <v>77</v>
      </c>
      <c r="BD238" s="345"/>
      <c r="BE238" s="384" t="s">
        <v>78</v>
      </c>
      <c r="BF238" s="345"/>
      <c r="BG238" s="384" t="s">
        <v>53</v>
      </c>
      <c r="BH238" s="345"/>
      <c r="BI238" s="384" t="s">
        <v>77</v>
      </c>
      <c r="BJ238" s="345"/>
      <c r="BK238" s="384" t="s">
        <v>78</v>
      </c>
      <c r="BL238" s="345"/>
      <c r="BM238" s="384" t="s">
        <v>53</v>
      </c>
      <c r="BN238" s="345"/>
      <c r="BO238" s="384" t="s">
        <v>53</v>
      </c>
      <c r="BP238" s="345"/>
      <c r="BQ238" s="384" t="s">
        <v>74</v>
      </c>
      <c r="BR238" s="326"/>
      <c r="BS238" s="325"/>
    </row>
    <row r="239" spans="1:71" s="333" customFormat="1" ht="8.8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c r="AI239" s="326"/>
      <c r="AJ239" s="326"/>
      <c r="AK239" s="326"/>
      <c r="AL239" s="326"/>
      <c r="AM239" s="326"/>
      <c r="AN239" s="326"/>
      <c r="AO239" s="326"/>
      <c r="AP239" s="326"/>
      <c r="AQ239" s="326"/>
      <c r="AR239" s="326"/>
      <c r="AS239" s="326"/>
      <c r="AT239" s="326"/>
      <c r="AU239" s="326"/>
      <c r="AV239" s="326"/>
      <c r="AW239" s="326"/>
      <c r="AX239" s="326"/>
      <c r="AY239" s="326"/>
      <c r="AZ239" s="326"/>
      <c r="BA239" s="326"/>
      <c r="BB239" s="326"/>
      <c r="BC239" s="326"/>
      <c r="BD239" s="326"/>
      <c r="BE239" s="326"/>
      <c r="BF239" s="326"/>
      <c r="BG239" s="326"/>
      <c r="BH239" s="326"/>
      <c r="BI239" s="326"/>
      <c r="BJ239" s="326"/>
      <c r="BK239" s="326"/>
      <c r="BL239" s="326"/>
      <c r="BM239" s="326"/>
      <c r="BN239" s="326"/>
      <c r="BO239" s="326"/>
      <c r="BP239" s="326"/>
      <c r="BQ239" s="326"/>
      <c r="BR239" s="326"/>
      <c r="BS239" s="325"/>
    </row>
    <row r="240" spans="1:71" s="333" customFormat="1" ht="8.85" customHeight="1" x14ac:dyDescent="0.25">
      <c r="A240" s="326"/>
      <c r="B240" s="326" t="s">
        <v>224</v>
      </c>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c r="AI240" s="326"/>
      <c r="AJ240" s="326"/>
      <c r="AK240" s="326"/>
      <c r="AL240" s="326"/>
      <c r="AM240" s="326"/>
      <c r="AN240" s="326"/>
      <c r="AO240" s="326"/>
      <c r="AP240" s="326"/>
      <c r="AQ240" s="326"/>
      <c r="AR240" s="326"/>
      <c r="AS240" s="326"/>
      <c r="AT240" s="326"/>
      <c r="AU240" s="326"/>
      <c r="AV240" s="326"/>
      <c r="AW240" s="326"/>
      <c r="AX240" s="326"/>
      <c r="AY240" s="326"/>
      <c r="AZ240" s="326"/>
      <c r="BA240" s="326"/>
      <c r="BB240" s="326"/>
      <c r="BC240" s="326"/>
      <c r="BD240" s="326"/>
      <c r="BE240" s="326"/>
      <c r="BF240" s="326"/>
      <c r="BG240" s="326"/>
      <c r="BH240" s="326"/>
      <c r="BI240" s="326"/>
      <c r="BJ240" s="326"/>
      <c r="BK240" s="326"/>
      <c r="BL240" s="326"/>
      <c r="BM240" s="326"/>
      <c r="BN240" s="326"/>
      <c r="BO240" s="326"/>
      <c r="BP240" s="326"/>
      <c r="BQ240" s="326"/>
      <c r="BR240" s="326"/>
      <c r="BS240" s="325"/>
    </row>
    <row r="241" spans="1:71" ht="8.85" customHeight="1" x14ac:dyDescent="0.25">
      <c r="A241" s="345">
        <v>1</v>
      </c>
      <c r="B241" s="360"/>
      <c r="C241" s="345" t="s">
        <v>225</v>
      </c>
      <c r="D241" s="386"/>
      <c r="E241" s="296">
        <v>2073495</v>
      </c>
      <c r="F241" s="334"/>
      <c r="G241" s="296">
        <v>71727</v>
      </c>
      <c r="H241" s="334"/>
      <c r="I241" s="296">
        <v>353888</v>
      </c>
      <c r="J241" s="296"/>
      <c r="K241" s="296">
        <v>2127</v>
      </c>
      <c r="L241" s="334"/>
      <c r="M241" s="296">
        <v>16087</v>
      </c>
      <c r="N241" s="334"/>
      <c r="O241" s="296">
        <v>0</v>
      </c>
      <c r="P241" s="334"/>
      <c r="Q241" s="296">
        <v>23438</v>
      </c>
      <c r="R241" s="334"/>
      <c r="S241" s="296">
        <v>26041</v>
      </c>
      <c r="T241" s="334"/>
      <c r="U241" s="296">
        <f>SUM(E241:S241)</f>
        <v>2566803</v>
      </c>
      <c r="V241" s="334"/>
      <c r="W241" s="97">
        <f>(U241/$BS241)</f>
        <v>313.36869735075084</v>
      </c>
      <c r="X241" s="326"/>
      <c r="Y241" s="297">
        <f>IF($BO241,U241/$BO241*100,0)</f>
        <v>25.621836391170362</v>
      </c>
      <c r="Z241" s="334"/>
      <c r="AA241" s="296">
        <v>6265334</v>
      </c>
      <c r="AB241" s="334"/>
      <c r="AC241" s="97">
        <f>(AA241/$BS241)</f>
        <v>764.90465144670975</v>
      </c>
      <c r="AD241" s="326"/>
      <c r="AE241" s="297">
        <f>IF($BO241,AA241/$BO241*100,0)</f>
        <v>62.540585578260952</v>
      </c>
      <c r="AF241" s="343"/>
      <c r="AG241" s="296">
        <v>18650</v>
      </c>
      <c r="AH241" s="334"/>
      <c r="AI241" s="97">
        <f>(AG241/$BS241)</f>
        <v>2.2768892687095592</v>
      </c>
      <c r="AJ241" s="326"/>
      <c r="AK241" s="297">
        <f>IF($BO241,AG241/$BO241*100,0)</f>
        <v>0.18616436426766184</v>
      </c>
      <c r="AL241" s="334"/>
      <c r="AM241" s="296">
        <v>33959</v>
      </c>
      <c r="AN241" s="334"/>
      <c r="AO241" s="97">
        <f>(AM241/$BS241)</f>
        <v>4.1458918324990846</v>
      </c>
      <c r="AP241" s="326"/>
      <c r="AQ241" s="297">
        <f>IF($BO241,AM241/$BO241*100,0)</f>
        <v>0.33897885502228037</v>
      </c>
      <c r="AR241" s="334"/>
      <c r="AS241" s="296">
        <v>832675</v>
      </c>
      <c r="AT241" s="334"/>
      <c r="AU241" s="97">
        <f>(AS241/$BS241)</f>
        <v>101.6573068001465</v>
      </c>
      <c r="AV241" s="326"/>
      <c r="AW241" s="297">
        <f>IF($BO241,AS241/$BO241*100,0)</f>
        <v>8.3117647193874173</v>
      </c>
      <c r="AX241" s="334"/>
      <c r="AY241" s="296">
        <v>36580</v>
      </c>
      <c r="AZ241" s="334"/>
      <c r="BA241" s="296">
        <v>3600</v>
      </c>
      <c r="BB241" s="334"/>
      <c r="BC241" s="296">
        <f>(AY241+BA241)</f>
        <v>40180</v>
      </c>
      <c r="BD241" s="334"/>
      <c r="BE241" s="97">
        <f>(BC241/$BS241)</f>
        <v>4.9053839580026857</v>
      </c>
      <c r="BF241" s="326"/>
      <c r="BG241" s="297">
        <f>IF($BO241,BC241/$BO241*100,0)</f>
        <v>0.40107689845976685</v>
      </c>
      <c r="BH241" s="334"/>
      <c r="BI241" s="296">
        <v>260428</v>
      </c>
      <c r="BJ241" s="334"/>
      <c r="BK241" s="97">
        <f>(BI241/$BS241)</f>
        <v>31.794408497130998</v>
      </c>
      <c r="BL241" s="326"/>
      <c r="BM241" s="297">
        <f>IF($BO241,BI241/$BO241*100,0)</f>
        <v>2.5995931934315619</v>
      </c>
      <c r="BN241" s="334"/>
      <c r="BO241" s="296">
        <f>(U241+AA241+AG241+AM241+AS241+BC241+BI241)</f>
        <v>10018029</v>
      </c>
      <c r="BP241" s="388"/>
      <c r="BQ241" s="326">
        <v>1</v>
      </c>
      <c r="BR241" s="388"/>
      <c r="BS241" s="330">
        <v>8191</v>
      </c>
    </row>
    <row r="242" spans="1:71" ht="8.85" customHeight="1" x14ac:dyDescent="0.25">
      <c r="A242" s="345">
        <v>2</v>
      </c>
      <c r="B242" s="360"/>
      <c r="C242" s="345" t="s">
        <v>226</v>
      </c>
      <c r="D242" s="388"/>
      <c r="E242" s="114">
        <v>676076</v>
      </c>
      <c r="F242" s="343"/>
      <c r="G242" s="114">
        <v>38727</v>
      </c>
      <c r="H242" s="326"/>
      <c r="I242" s="114">
        <v>480165</v>
      </c>
      <c r="J242" s="114"/>
      <c r="K242" s="114">
        <v>1140</v>
      </c>
      <c r="L242" s="326"/>
      <c r="M242" s="114">
        <v>16837</v>
      </c>
      <c r="N242" s="326"/>
      <c r="O242" s="114">
        <v>0</v>
      </c>
      <c r="P242" s="326"/>
      <c r="Q242" s="114">
        <v>19745</v>
      </c>
      <c r="R242" s="326"/>
      <c r="S242" s="114">
        <v>11538</v>
      </c>
      <c r="T242" s="326"/>
      <c r="U242" s="114">
        <f>SUM(E242:S242)</f>
        <v>1244228</v>
      </c>
      <c r="V242" s="326"/>
      <c r="W242" s="297">
        <f>(U242/$BS242)</f>
        <v>172.21148788927334</v>
      </c>
      <c r="X242" s="326"/>
      <c r="Y242" s="297">
        <f>IF($BO242,U242/$BO242*100,0)</f>
        <v>19.508972012263939</v>
      </c>
      <c r="Z242" s="326"/>
      <c r="AA242" s="114">
        <v>4774790</v>
      </c>
      <c r="AB242" s="326"/>
      <c r="AC242" s="297">
        <f>(AA242/$BS242)</f>
        <v>660.87058823529412</v>
      </c>
      <c r="AD242" s="326"/>
      <c r="AE242" s="297">
        <f>IF($BO242,AA242/$BO242*100,0)</f>
        <v>74.866700053718233</v>
      </c>
      <c r="AF242" s="326"/>
      <c r="AG242" s="114">
        <v>36000</v>
      </c>
      <c r="AH242" s="326"/>
      <c r="AI242" s="297">
        <f>(AG242/$BS242)</f>
        <v>4.9826989619377162</v>
      </c>
      <c r="AJ242" s="326"/>
      <c r="AK242" s="297">
        <f>IF($BO242,AG242/$BO242*100,0)</f>
        <v>0.56446486692270381</v>
      </c>
      <c r="AL242" s="326"/>
      <c r="AM242" s="114">
        <v>109888</v>
      </c>
      <c r="AN242" s="326"/>
      <c r="AO242" s="297">
        <f>(AM242/$BS242)</f>
        <v>15.209411764705882</v>
      </c>
      <c r="AP242" s="326"/>
      <c r="AQ242" s="297">
        <f>IF($BO242,AM242/$BO242*100,0)</f>
        <v>1.7229976471222799</v>
      </c>
      <c r="AR242" s="326"/>
      <c r="AS242" s="114">
        <v>97243</v>
      </c>
      <c r="AT242" s="326"/>
      <c r="AU242" s="297">
        <f>(AS242/$BS242)</f>
        <v>13.459238754325259</v>
      </c>
      <c r="AV242" s="326"/>
      <c r="AW242" s="297">
        <f>IF($BO242,AS242/$BO242*100,0)</f>
        <v>1.5247293626156799</v>
      </c>
      <c r="AX242" s="326"/>
      <c r="AY242" s="114">
        <v>30830</v>
      </c>
      <c r="AZ242" s="326"/>
      <c r="BA242" s="114">
        <v>17653</v>
      </c>
      <c r="BB242" s="326"/>
      <c r="BC242" s="114">
        <f>(AY242+BA242)</f>
        <v>48483</v>
      </c>
      <c r="BD242" s="326"/>
      <c r="BE242" s="297">
        <f>(BC242/$BS242)</f>
        <v>6.7104498269896196</v>
      </c>
      <c r="BF242" s="326"/>
      <c r="BG242" s="297">
        <f>IF($BO242,BC242/$BO242*100,0)</f>
        <v>0.7601930595281513</v>
      </c>
      <c r="BH242" s="326"/>
      <c r="BI242" s="390">
        <v>67090</v>
      </c>
      <c r="BJ242" s="326"/>
      <c r="BK242" s="297">
        <f>(BI242/$BS242)</f>
        <v>9.2858131487889271</v>
      </c>
      <c r="BL242" s="326"/>
      <c r="BM242" s="297">
        <f>IF($BO242,BI242/$BO242*100,0)</f>
        <v>1.0519429978290054</v>
      </c>
      <c r="BN242" s="326"/>
      <c r="BO242" s="114">
        <f>(U242+AA242+AG242+AM242+AS242+BC242+BI242)</f>
        <v>6377722</v>
      </c>
      <c r="BP242" s="388"/>
      <c r="BQ242" s="326">
        <v>2</v>
      </c>
      <c r="BR242" s="388"/>
      <c r="BS242" s="330">
        <v>7225</v>
      </c>
    </row>
    <row r="243" spans="1:71" ht="8.85" customHeight="1" x14ac:dyDescent="0.25">
      <c r="A243" s="345">
        <v>3</v>
      </c>
      <c r="B243" s="360"/>
      <c r="C243" s="333" t="s">
        <v>140</v>
      </c>
      <c r="D243" s="388"/>
      <c r="E243" s="114">
        <v>1573865</v>
      </c>
      <c r="F243" s="343"/>
      <c r="G243" s="114">
        <v>27940</v>
      </c>
      <c r="H243" s="326"/>
      <c r="I243" s="114">
        <v>88623</v>
      </c>
      <c r="J243" s="114"/>
      <c r="K243" s="114">
        <v>0</v>
      </c>
      <c r="L243" s="326"/>
      <c r="M243" s="114">
        <v>76</v>
      </c>
      <c r="N243" s="326"/>
      <c r="O243" s="114">
        <v>0</v>
      </c>
      <c r="P243" s="326"/>
      <c r="Q243" s="114">
        <v>13517</v>
      </c>
      <c r="R243" s="326"/>
      <c r="S243" s="114">
        <v>3318</v>
      </c>
      <c r="T243" s="326"/>
      <c r="U243" s="114">
        <f>SUM(E243:S243)</f>
        <v>1707339</v>
      </c>
      <c r="V243" s="326"/>
      <c r="W243" s="297">
        <f>(U243/$BS243)</f>
        <v>276.62653920933246</v>
      </c>
      <c r="X243" s="326"/>
      <c r="Y243" s="297">
        <f>IF($BO243,U243/$BO243*100,0)</f>
        <v>27.378133368055664</v>
      </c>
      <c r="Z243" s="326"/>
      <c r="AA243" s="114">
        <v>2198980</v>
      </c>
      <c r="AB243" s="326"/>
      <c r="AC243" s="297">
        <f>(AA243/$BS243)</f>
        <v>356.28321451717432</v>
      </c>
      <c r="AD243" s="326"/>
      <c r="AE243" s="297">
        <f>IF($BO243,AA243/$BO243*100,0)</f>
        <v>35.261871083415208</v>
      </c>
      <c r="AF243" s="326"/>
      <c r="AG243" s="114">
        <v>8357</v>
      </c>
      <c r="AH243" s="326"/>
      <c r="AI243" s="297">
        <f>(AG243/$BS243)</f>
        <v>1.3540181464679197</v>
      </c>
      <c r="AJ243" s="326"/>
      <c r="AK243" s="297">
        <f>IF($BO243,AG243/$BO243*100,0)</f>
        <v>0.13400915726568724</v>
      </c>
      <c r="AL243" s="326"/>
      <c r="AM243" s="114">
        <v>45837</v>
      </c>
      <c r="AN243" s="326"/>
      <c r="AO243" s="297">
        <f>(AM243/$BS243)</f>
        <v>7.4266040181464676</v>
      </c>
      <c r="AP243" s="326"/>
      <c r="AQ243" s="297">
        <f>IF($BO243,AM243/$BO243*100,0)</f>
        <v>0.73502186688851323</v>
      </c>
      <c r="AR243" s="326"/>
      <c r="AS243" s="114">
        <v>1387513</v>
      </c>
      <c r="AT243" s="326"/>
      <c r="AU243" s="297">
        <f>(AS243/$BS243)</f>
        <v>224.80767984445885</v>
      </c>
      <c r="AV243" s="326"/>
      <c r="AW243" s="297">
        <f>IF($BO243,AS243/$BO243*100,0)</f>
        <v>22.249545031133838</v>
      </c>
      <c r="AX243" s="326"/>
      <c r="AY243" s="114">
        <v>57179</v>
      </c>
      <c r="AZ243" s="326"/>
      <c r="BA243" s="114">
        <v>8942</v>
      </c>
      <c r="BB243" s="326"/>
      <c r="BC243" s="114">
        <f>(AY243+BA243)</f>
        <v>66121</v>
      </c>
      <c r="BD243" s="326"/>
      <c r="BE243" s="297">
        <f>(BC243/$BS243)</f>
        <v>10.713058976020738</v>
      </c>
      <c r="BF243" s="326"/>
      <c r="BG243" s="297">
        <f>IF($BO243,BC243/$BO243*100,0)</f>
        <v>1.0602871230781985</v>
      </c>
      <c r="BH243" s="326"/>
      <c r="BI243" s="390">
        <v>821994</v>
      </c>
      <c r="BJ243" s="326"/>
      <c r="BK243" s="297">
        <f>(BI243/$BS243)</f>
        <v>133.18114063512638</v>
      </c>
      <c r="BL243" s="326"/>
      <c r="BM243" s="297">
        <f>IF($BO243,BI243/$BO243*100,0)</f>
        <v>13.181132370162892</v>
      </c>
      <c r="BN243" s="326"/>
      <c r="BO243" s="114">
        <f>(U243+AA243+AG243+AM243+AS243+BC243+BI243)</f>
        <v>6236141</v>
      </c>
      <c r="BP243" s="388"/>
      <c r="BQ243" s="326">
        <v>3</v>
      </c>
      <c r="BR243" s="388"/>
      <c r="BS243" s="330">
        <v>6172</v>
      </c>
    </row>
    <row r="244" spans="1:71" ht="8.85" customHeight="1" x14ac:dyDescent="0.25">
      <c r="A244" s="345">
        <v>4</v>
      </c>
      <c r="B244" s="360"/>
      <c r="C244" s="333" t="s">
        <v>227</v>
      </c>
      <c r="D244" s="388"/>
      <c r="E244" s="114">
        <v>936606</v>
      </c>
      <c r="F244" s="343"/>
      <c r="G244" s="114">
        <v>11375</v>
      </c>
      <c r="H244" s="326"/>
      <c r="I244" s="114">
        <v>249092</v>
      </c>
      <c r="J244" s="114"/>
      <c r="K244" s="114">
        <v>0</v>
      </c>
      <c r="L244" s="326"/>
      <c r="M244" s="114">
        <v>167998</v>
      </c>
      <c r="N244" s="326"/>
      <c r="O244" s="114">
        <v>0</v>
      </c>
      <c r="P244" s="326"/>
      <c r="Q244" s="114">
        <v>8033</v>
      </c>
      <c r="R244" s="326"/>
      <c r="S244" s="114">
        <v>4361</v>
      </c>
      <c r="T244" s="326"/>
      <c r="U244" s="114">
        <f>SUM(E244:S244)</f>
        <v>1377465</v>
      </c>
      <c r="V244" s="326"/>
      <c r="W244" s="297">
        <f>(U244/$BS244)</f>
        <v>329.14336917562724</v>
      </c>
      <c r="X244" s="326"/>
      <c r="Y244" s="297">
        <f>IF($BO244,U244/$BO244*100,0)</f>
        <v>49.904987908375375</v>
      </c>
      <c r="Z244" s="326"/>
      <c r="AA244" s="114">
        <v>1066288</v>
      </c>
      <c r="AB244" s="326"/>
      <c r="AC244" s="297">
        <f>(AA244/$BS244)</f>
        <v>254.78805256869774</v>
      </c>
      <c r="AD244" s="326"/>
      <c r="AE244" s="297">
        <f>IF($BO244,AA244/$BO244*100,0)</f>
        <v>38.631173748041334</v>
      </c>
      <c r="AF244" s="326"/>
      <c r="AG244" s="114">
        <v>29599</v>
      </c>
      <c r="AH244" s="326"/>
      <c r="AI244" s="297">
        <f>(AG244/$BS244)</f>
        <v>7.0726403823178012</v>
      </c>
      <c r="AJ244" s="326"/>
      <c r="AK244" s="297">
        <f>IF($BO244,AG244/$BO244*100,0)</f>
        <v>1.0723595424203176</v>
      </c>
      <c r="AL244" s="326"/>
      <c r="AM244" s="114">
        <v>33319</v>
      </c>
      <c r="AN244" s="326"/>
      <c r="AO244" s="297">
        <f>(AM244/$BS244)</f>
        <v>7.9615292712066905</v>
      </c>
      <c r="AP244" s="326"/>
      <c r="AQ244" s="297">
        <f>IF($BO244,AM244/$BO244*100,0)</f>
        <v>1.2071336056590614</v>
      </c>
      <c r="AR244" s="326"/>
      <c r="AS244" s="114">
        <v>66337</v>
      </c>
      <c r="AT244" s="326"/>
      <c r="AU244" s="297">
        <f>(AS244/$BS244)</f>
        <v>15.851135005973715</v>
      </c>
      <c r="AV244" s="326"/>
      <c r="AW244" s="297">
        <f>IF($BO244,AS244/$BO244*100,0)</f>
        <v>2.4033621056635903</v>
      </c>
      <c r="AX244" s="326"/>
      <c r="AY244" s="114">
        <v>33127</v>
      </c>
      <c r="AZ244" s="326"/>
      <c r="BA244" s="114">
        <v>81306</v>
      </c>
      <c r="BB244" s="326"/>
      <c r="BC244" s="114">
        <f>(AY244+BA244)</f>
        <v>114433</v>
      </c>
      <c r="BD244" s="326"/>
      <c r="BE244" s="297">
        <f>(BC244/$BS244)</f>
        <v>27.343608124253286</v>
      </c>
      <c r="BF244" s="326"/>
      <c r="BG244" s="297">
        <f>IF($BO244,BC244/$BO244*100,0)</f>
        <v>4.1458603168277373</v>
      </c>
      <c r="BH244" s="326"/>
      <c r="BI244" s="390">
        <v>72734</v>
      </c>
      <c r="BJ244" s="326"/>
      <c r="BK244" s="297">
        <f>(BI244/$BS244)</f>
        <v>17.379689366786142</v>
      </c>
      <c r="BL244" s="326"/>
      <c r="BM244" s="297">
        <f>IF($BO244,BI244/$BO244*100,0)</f>
        <v>2.635122773012581</v>
      </c>
      <c r="BN244" s="326"/>
      <c r="BO244" s="114">
        <f>(U244+AA244+AG244+AM244+AS244+BC244+BI244)</f>
        <v>2760175</v>
      </c>
      <c r="BP244" s="388"/>
      <c r="BQ244" s="326">
        <v>4</v>
      </c>
      <c r="BR244" s="388"/>
      <c r="BS244" s="330">
        <v>4185</v>
      </c>
    </row>
    <row r="245" spans="1:71" ht="8.85" customHeight="1" x14ac:dyDescent="0.25">
      <c r="A245" s="345">
        <v>5</v>
      </c>
      <c r="B245" s="360"/>
      <c r="C245" s="345" t="s">
        <v>228</v>
      </c>
      <c r="D245" s="388"/>
      <c r="E245" s="114">
        <v>798048</v>
      </c>
      <c r="F245" s="343"/>
      <c r="G245" s="114">
        <v>42665</v>
      </c>
      <c r="H245" s="326"/>
      <c r="I245" s="114">
        <v>97582</v>
      </c>
      <c r="J245" s="114"/>
      <c r="K245" s="114">
        <v>6917</v>
      </c>
      <c r="L245" s="326"/>
      <c r="M245" s="114">
        <v>511</v>
      </c>
      <c r="N245" s="326"/>
      <c r="O245" s="114">
        <v>0</v>
      </c>
      <c r="P245" s="326"/>
      <c r="Q245" s="114">
        <v>17874</v>
      </c>
      <c r="R245" s="326"/>
      <c r="S245" s="114">
        <v>21120</v>
      </c>
      <c r="T245" s="326"/>
      <c r="U245" s="114">
        <f>SUM(E245:S245)</f>
        <v>984717</v>
      </c>
      <c r="V245" s="326"/>
      <c r="W245" s="302">
        <f>(U245/$BS245)</f>
        <v>175.40381189882436</v>
      </c>
      <c r="X245" s="326"/>
      <c r="Y245" s="302">
        <f>IF($BO245,U245/$BO245*100,0)</f>
        <v>32.284787101783024</v>
      </c>
      <c r="Z245" s="326"/>
      <c r="AA245" s="114">
        <v>1506496</v>
      </c>
      <c r="AB245" s="326"/>
      <c r="AC245" s="302">
        <f>(AA245/$BS245)</f>
        <v>268.34627716423228</v>
      </c>
      <c r="AD245" s="326"/>
      <c r="AE245" s="302">
        <f>IF($BO245,AA245/$BO245*100,0)</f>
        <v>49.391756849620471</v>
      </c>
      <c r="AF245" s="326"/>
      <c r="AG245" s="114">
        <v>5878</v>
      </c>
      <c r="AH245" s="326"/>
      <c r="AI245" s="302">
        <f>(AG245/$BS245)</f>
        <v>1.0470252939080869</v>
      </c>
      <c r="AJ245" s="326"/>
      <c r="AK245" s="302">
        <f>IF($BO245,AG245/$BO245*100,0)</f>
        <v>0.19271524568407028</v>
      </c>
      <c r="AL245" s="326"/>
      <c r="AM245" s="114">
        <v>12558</v>
      </c>
      <c r="AN245" s="326"/>
      <c r="AO245" s="302">
        <f>(AM245/$BS245)</f>
        <v>2.2369077306733165</v>
      </c>
      <c r="AP245" s="326"/>
      <c r="AQ245" s="302">
        <f>IF($BO245,AM245/$BO245*100,0)</f>
        <v>0.41172474571292184</v>
      </c>
      <c r="AR245" s="326"/>
      <c r="AS245" s="114">
        <v>450991</v>
      </c>
      <c r="AT245" s="326"/>
      <c r="AU245" s="302">
        <f>(AS245/$BS245)</f>
        <v>80.333273957962234</v>
      </c>
      <c r="AV245" s="326"/>
      <c r="AW245" s="302">
        <f>IF($BO245,AS245/$BO245*100,0)</f>
        <v>14.786124764597574</v>
      </c>
      <c r="AX245" s="326"/>
      <c r="AY245" s="114">
        <v>1818</v>
      </c>
      <c r="AZ245" s="326"/>
      <c r="BA245" s="114">
        <v>43564</v>
      </c>
      <c r="BB245" s="326"/>
      <c r="BC245" s="114">
        <f>(AY245+BA245)</f>
        <v>45382</v>
      </c>
      <c r="BD245" s="326"/>
      <c r="BE245" s="302">
        <f>(BC245/$BS245)</f>
        <v>8.0837192732454586</v>
      </c>
      <c r="BF245" s="326"/>
      <c r="BG245" s="302">
        <f>IF($BO245,BC245/$BO245*100,0)</f>
        <v>1.4878875943576859</v>
      </c>
      <c r="BH245" s="326"/>
      <c r="BI245" s="390">
        <v>44074</v>
      </c>
      <c r="BJ245" s="326"/>
      <c r="BK245" s="302">
        <f>(BI245/$BS245)</f>
        <v>7.8507303170644818</v>
      </c>
      <c r="BL245" s="326"/>
      <c r="BM245" s="302">
        <f>IF($BO245,BI245/$BO245*100,0)</f>
        <v>1.445003698244252</v>
      </c>
      <c r="BN245" s="326"/>
      <c r="BO245" s="114">
        <f>(U245+AA245+AG245+AM245+AS245+BC245+BI245)</f>
        <v>3050096</v>
      </c>
      <c r="BP245" s="388"/>
      <c r="BQ245" s="326">
        <v>5</v>
      </c>
      <c r="BR245" s="388"/>
      <c r="BS245" s="330">
        <v>5614</v>
      </c>
    </row>
    <row r="246" spans="1:71" ht="8.85" customHeight="1" x14ac:dyDescent="0.25">
      <c r="A246" s="361"/>
      <c r="B246" s="345"/>
      <c r="C246" s="345"/>
      <c r="D246" s="388"/>
      <c r="E246" s="326"/>
      <c r="F246" s="326"/>
      <c r="G246" s="326"/>
      <c r="H246" s="326"/>
      <c r="I246" s="326"/>
      <c r="J246" s="326"/>
      <c r="K246" s="326"/>
      <c r="L246" s="326"/>
      <c r="M246" s="326"/>
      <c r="N246" s="326"/>
      <c r="O246" s="326"/>
      <c r="P246" s="326"/>
      <c r="Q246" s="326"/>
      <c r="R246" s="326"/>
      <c r="S246" s="326"/>
      <c r="T246" s="326"/>
      <c r="U246" s="326"/>
      <c r="V246" s="326"/>
      <c r="W246" s="367"/>
      <c r="X246" s="326"/>
      <c r="Y246" s="367"/>
      <c r="Z246" s="326"/>
      <c r="AA246" s="326"/>
      <c r="AB246" s="326"/>
      <c r="AC246" s="367"/>
      <c r="AD246" s="326"/>
      <c r="AE246" s="367"/>
      <c r="AF246" s="326"/>
      <c r="AG246" s="326"/>
      <c r="AH246" s="326"/>
      <c r="AI246" s="367"/>
      <c r="AJ246" s="326"/>
      <c r="AK246" s="367"/>
      <c r="AL246" s="326"/>
      <c r="AM246" s="326"/>
      <c r="AN246" s="326"/>
      <c r="AO246" s="367"/>
      <c r="AP246" s="326"/>
      <c r="AQ246" s="367"/>
      <c r="AR246" s="326"/>
      <c r="AS246" s="326"/>
      <c r="AT246" s="326"/>
      <c r="AU246" s="367"/>
      <c r="AV246" s="326"/>
      <c r="AW246" s="367"/>
      <c r="AX246" s="326"/>
      <c r="AY246" s="326"/>
      <c r="AZ246" s="326"/>
      <c r="BA246" s="326"/>
      <c r="BB246" s="326"/>
      <c r="BC246" s="326"/>
      <c r="BD246" s="326"/>
      <c r="BE246" s="367"/>
      <c r="BF246" s="326"/>
      <c r="BG246" s="367"/>
      <c r="BH246" s="326"/>
      <c r="BI246" s="326"/>
      <c r="BJ246" s="326"/>
      <c r="BK246" s="367"/>
      <c r="BL246" s="326"/>
      <c r="BM246" s="367"/>
      <c r="BN246" s="326"/>
      <c r="BO246" s="326"/>
      <c r="BP246" s="388"/>
      <c r="BQ246" s="391"/>
      <c r="BR246" s="388"/>
      <c r="BS246" s="325"/>
    </row>
    <row r="247" spans="1:71" ht="8.85" customHeight="1" x14ac:dyDescent="0.25">
      <c r="A247" s="345">
        <v>6</v>
      </c>
      <c r="B247" s="360"/>
      <c r="C247" s="345" t="s">
        <v>229</v>
      </c>
      <c r="D247" s="388"/>
      <c r="E247" s="114">
        <v>7077960</v>
      </c>
      <c r="F247" s="343"/>
      <c r="G247" s="114">
        <v>190321</v>
      </c>
      <c r="H247" s="326"/>
      <c r="I247" s="114">
        <v>0</v>
      </c>
      <c r="J247" s="114"/>
      <c r="K247" s="114">
        <v>0</v>
      </c>
      <c r="L247" s="326"/>
      <c r="M247" s="114">
        <v>0</v>
      </c>
      <c r="N247" s="326"/>
      <c r="O247" s="114">
        <v>0</v>
      </c>
      <c r="P247" s="326"/>
      <c r="Q247" s="114">
        <v>19429</v>
      </c>
      <c r="R247" s="326"/>
      <c r="S247" s="114">
        <v>7550</v>
      </c>
      <c r="T247" s="326"/>
      <c r="U247" s="114">
        <f>SUM(E247:S247)</f>
        <v>7295260</v>
      </c>
      <c r="V247" s="326"/>
      <c r="W247" s="302">
        <f>(U247/$BS247)</f>
        <v>171.16987329892069</v>
      </c>
      <c r="X247" s="326"/>
      <c r="Y247" s="302">
        <f>IF($BO247,U247/$BO247*100,0)</f>
        <v>27.939556962207114</v>
      </c>
      <c r="Z247" s="326"/>
      <c r="AA247" s="114">
        <v>12567435</v>
      </c>
      <c r="AB247" s="326"/>
      <c r="AC247" s="302">
        <f>(AA247/$BS247)</f>
        <v>294.87177381511026</v>
      </c>
      <c r="AD247" s="326"/>
      <c r="AE247" s="302">
        <f>IF($BO247,AA247/$BO247*100,0)</f>
        <v>48.131055788462007</v>
      </c>
      <c r="AF247" s="326"/>
      <c r="AG247" s="390">
        <v>401980</v>
      </c>
      <c r="AH247" s="326"/>
      <c r="AI247" s="302">
        <f>(AG247/$BS247)</f>
        <v>9.431722196152041</v>
      </c>
      <c r="AJ247" s="326"/>
      <c r="AK247" s="302">
        <f>IF($BO247,AG247/$BO247*100,0)</f>
        <v>1.5395123830635256</v>
      </c>
      <c r="AL247" s="326"/>
      <c r="AM247" s="390">
        <v>188183</v>
      </c>
      <c r="AN247" s="326"/>
      <c r="AO247" s="302">
        <f>(AM247/$BS247)</f>
        <v>4.4153683716564993</v>
      </c>
      <c r="AP247" s="326"/>
      <c r="AQ247" s="302">
        <f>IF($BO247,AM247/$BO247*100,0)</f>
        <v>0.72070764411673072</v>
      </c>
      <c r="AR247" s="326"/>
      <c r="AS247" s="390">
        <v>4853017</v>
      </c>
      <c r="AT247" s="326"/>
      <c r="AU247" s="302">
        <f>(AS247/$BS247)</f>
        <v>113.86712810886908</v>
      </c>
      <c r="AV247" s="326"/>
      <c r="AW247" s="302">
        <f>IF($BO247,AS247/$BO247*100,0)</f>
        <v>18.586197737991444</v>
      </c>
      <c r="AX247" s="326"/>
      <c r="AY247" s="390">
        <v>78626</v>
      </c>
      <c r="AZ247" s="326"/>
      <c r="BA247" s="390">
        <v>527347</v>
      </c>
      <c r="BB247" s="326"/>
      <c r="BC247" s="114">
        <f>(AY247+BA247)</f>
        <v>605973</v>
      </c>
      <c r="BD247" s="326"/>
      <c r="BE247" s="302">
        <f>(BC247/$BS247)</f>
        <v>14.218043172219614</v>
      </c>
      <c r="BF247" s="326"/>
      <c r="BG247" s="302">
        <f>IF($BO247,BC247/$BO247*100,0)</f>
        <v>2.3207695340617782</v>
      </c>
      <c r="BH247" s="326"/>
      <c r="BI247" s="390">
        <v>199017</v>
      </c>
      <c r="BJ247" s="326"/>
      <c r="BK247" s="302">
        <f>(BI247/$BS247)</f>
        <v>4.6695682778038483</v>
      </c>
      <c r="BL247" s="326"/>
      <c r="BM247" s="302">
        <f>IF($BO247,BI247/$BO247*100,0)</f>
        <v>0.76219995009740205</v>
      </c>
      <c r="BN247" s="326"/>
      <c r="BO247" s="114">
        <f>(U247+AA247+AG247+AM247+AS247+BC247+BI247)</f>
        <v>26110865</v>
      </c>
      <c r="BP247" s="388"/>
      <c r="BQ247" s="326">
        <v>6</v>
      </c>
      <c r="BR247" s="388"/>
      <c r="BS247" s="330">
        <v>42620</v>
      </c>
    </row>
    <row r="248" spans="1:71" ht="8.85" customHeight="1" x14ac:dyDescent="0.25">
      <c r="A248" s="345">
        <v>7</v>
      </c>
      <c r="B248" s="360"/>
      <c r="C248" s="345" t="s">
        <v>230</v>
      </c>
      <c r="D248" s="388"/>
      <c r="E248" s="114">
        <v>366212</v>
      </c>
      <c r="F248" s="343"/>
      <c r="G248" s="114">
        <v>10090</v>
      </c>
      <c r="H248" s="326"/>
      <c r="I248" s="114">
        <v>83217</v>
      </c>
      <c r="J248" s="114"/>
      <c r="K248" s="114">
        <v>0</v>
      </c>
      <c r="L248" s="326"/>
      <c r="M248" s="114">
        <v>5617</v>
      </c>
      <c r="N248" s="326"/>
      <c r="O248" s="114">
        <v>0</v>
      </c>
      <c r="P248" s="326"/>
      <c r="Q248" s="114">
        <v>8750</v>
      </c>
      <c r="R248" s="326"/>
      <c r="S248" s="114">
        <v>11860</v>
      </c>
      <c r="T248" s="326"/>
      <c r="U248" s="114">
        <f>SUM(E248:S248)</f>
        <v>485746</v>
      </c>
      <c r="V248" s="326"/>
      <c r="W248" s="302">
        <f>(U248/$BS248)</f>
        <v>134.14692074012703</v>
      </c>
      <c r="X248" s="326"/>
      <c r="Y248" s="302">
        <f>IF($BO248,U248/$BO248*100,0)</f>
        <v>17.767238661244459</v>
      </c>
      <c r="Z248" s="326"/>
      <c r="AA248" s="114">
        <v>1293787</v>
      </c>
      <c r="AB248" s="326"/>
      <c r="AC248" s="302">
        <f>(AA248/$BS248)</f>
        <v>357.30102181717757</v>
      </c>
      <c r="AD248" s="326"/>
      <c r="AE248" s="302">
        <f>IF($BO248,AA248/$BO248*100,0)</f>
        <v>47.323132678015845</v>
      </c>
      <c r="AF248" s="326"/>
      <c r="AG248" s="390">
        <v>3810</v>
      </c>
      <c r="AH248" s="326"/>
      <c r="AI248" s="302">
        <f>(AG248/$BS248)</f>
        <v>1.0521955260977631</v>
      </c>
      <c r="AJ248" s="326"/>
      <c r="AK248" s="302">
        <f>IF($BO248,AG248/$BO248*100,0)</f>
        <v>0.13935921098545614</v>
      </c>
      <c r="AL248" s="326"/>
      <c r="AM248" s="390">
        <v>18974</v>
      </c>
      <c r="AN248" s="326"/>
      <c r="AO248" s="302">
        <f>(AM248/$BS248)</f>
        <v>5.2399889533278099</v>
      </c>
      <c r="AP248" s="326"/>
      <c r="AQ248" s="302">
        <f>IF($BO248,AM248/$BO248*100,0)</f>
        <v>0.6940161861517179</v>
      </c>
      <c r="AR248" s="326"/>
      <c r="AS248" s="390">
        <v>811257</v>
      </c>
      <c r="AT248" s="326"/>
      <c r="AU248" s="302">
        <f>(AS248/$BS248)</f>
        <v>224.04225352112675</v>
      </c>
      <c r="AV248" s="326"/>
      <c r="AW248" s="302">
        <f>IF($BO248,AS248/$BO248*100,0)</f>
        <v>29.673526358642576</v>
      </c>
      <c r="AX248" s="326"/>
      <c r="AY248" s="390">
        <v>8447</v>
      </c>
      <c r="AZ248" s="326"/>
      <c r="BA248" s="390">
        <v>19417</v>
      </c>
      <c r="BB248" s="326"/>
      <c r="BC248" s="114">
        <f>(AY248+BA248)</f>
        <v>27864</v>
      </c>
      <c r="BD248" s="326"/>
      <c r="BE248" s="302">
        <f>(BC248/$BS248)</f>
        <v>7.6951118475559239</v>
      </c>
      <c r="BF248" s="326"/>
      <c r="BG248" s="302">
        <f>IF($BO248,BC248/$BO248*100,0)</f>
        <v>1.0191876784511156</v>
      </c>
      <c r="BH248" s="326"/>
      <c r="BI248" s="390">
        <v>92504</v>
      </c>
      <c r="BJ248" s="326"/>
      <c r="BK248" s="302">
        <f>(BI248/$BS248)</f>
        <v>25.546534106600387</v>
      </c>
      <c r="BL248" s="326"/>
      <c r="BM248" s="302">
        <f>IF($BO248,BI248/$BO248*100,0)</f>
        <v>3.3835392265088284</v>
      </c>
      <c r="BN248" s="326"/>
      <c r="BO248" s="114">
        <f>(U248+AA248+AG248+AM248+AS248+BC248+BI248)</f>
        <v>2733942</v>
      </c>
      <c r="BP248" s="388"/>
      <c r="BQ248" s="326">
        <v>7</v>
      </c>
      <c r="BR248" s="388"/>
      <c r="BS248" s="330">
        <v>3621</v>
      </c>
    </row>
    <row r="249" spans="1:71" ht="8.85" customHeight="1" x14ac:dyDescent="0.25">
      <c r="A249" s="345">
        <v>8</v>
      </c>
      <c r="B249" s="360"/>
      <c r="C249" s="345" t="s">
        <v>231</v>
      </c>
      <c r="D249" s="388"/>
      <c r="E249" s="114">
        <v>741334</v>
      </c>
      <c r="F249" s="343"/>
      <c r="G249" s="114">
        <v>28163</v>
      </c>
      <c r="H249" s="326"/>
      <c r="I249" s="114">
        <v>183871</v>
      </c>
      <c r="J249" s="114"/>
      <c r="K249" s="114">
        <v>4244</v>
      </c>
      <c r="L249" s="326"/>
      <c r="M249" s="114">
        <v>19437</v>
      </c>
      <c r="N249" s="326"/>
      <c r="O249" s="114">
        <v>0</v>
      </c>
      <c r="P249" s="326"/>
      <c r="Q249" s="114">
        <v>5499</v>
      </c>
      <c r="R249" s="326"/>
      <c r="S249" s="114">
        <v>2207</v>
      </c>
      <c r="T249" s="326"/>
      <c r="U249" s="114">
        <f>SUM(E249:S249)</f>
        <v>984755</v>
      </c>
      <c r="V249" s="326"/>
      <c r="W249" s="302">
        <f>(U249/$BS249)</f>
        <v>180.88813372520207</v>
      </c>
      <c r="X249" s="326"/>
      <c r="Y249" s="302">
        <f>IF($BO249,U249/$BO249*100,0)</f>
        <v>22.075239026717234</v>
      </c>
      <c r="Z249" s="326"/>
      <c r="AA249" s="114">
        <v>2755213</v>
      </c>
      <c r="AB249" s="326"/>
      <c r="AC249" s="302">
        <f>(AA249/$BS249)</f>
        <v>506.10084496693605</v>
      </c>
      <c r="AD249" s="326"/>
      <c r="AE249" s="302">
        <f>IF($BO249,AA249/$BO249*100,0)</f>
        <v>61.763571187268582</v>
      </c>
      <c r="AF249" s="326"/>
      <c r="AG249" s="390">
        <v>11292</v>
      </c>
      <c r="AH249" s="326"/>
      <c r="AI249" s="302">
        <f>(AG249/$BS249)</f>
        <v>2.0742101396032329</v>
      </c>
      <c r="AJ249" s="326"/>
      <c r="AK249" s="302">
        <f>IF($BO249,AG249/$BO249*100,0)</f>
        <v>0.25313260566302381</v>
      </c>
      <c r="AL249" s="326"/>
      <c r="AM249" s="390">
        <v>52319</v>
      </c>
      <c r="AN249" s="326"/>
      <c r="AO249" s="302">
        <f>(AM249/$BS249)</f>
        <v>9.6103967670830279</v>
      </c>
      <c r="AP249" s="326"/>
      <c r="AQ249" s="302">
        <f>IF($BO249,AM249/$BO249*100,0)</f>
        <v>1.1728342893804236</v>
      </c>
      <c r="AR249" s="326"/>
      <c r="AS249" s="390">
        <v>495387</v>
      </c>
      <c r="AT249" s="326"/>
      <c r="AU249" s="302">
        <f>(AS249/$BS249)</f>
        <v>90.996877296105808</v>
      </c>
      <c r="AV249" s="326"/>
      <c r="AW249" s="302">
        <f>IF($BO249,AS249/$BO249*100,0)</f>
        <v>11.105083432659262</v>
      </c>
      <c r="AX249" s="326"/>
      <c r="AY249" s="390">
        <v>15462</v>
      </c>
      <c r="AZ249" s="326"/>
      <c r="BA249" s="390">
        <v>0</v>
      </c>
      <c r="BB249" s="326"/>
      <c r="BC249" s="114">
        <f>(AY249+BA249)</f>
        <v>15462</v>
      </c>
      <c r="BD249" s="326"/>
      <c r="BE249" s="302">
        <f>(BC249/$BS249)</f>
        <v>2.8401910360029392</v>
      </c>
      <c r="BF249" s="326"/>
      <c r="BG249" s="302">
        <f>IF($BO249,BC249/$BO249*100,0)</f>
        <v>0.3466114371910799</v>
      </c>
      <c r="BH249" s="326"/>
      <c r="BI249" s="390">
        <v>146475</v>
      </c>
      <c r="BJ249" s="326"/>
      <c r="BK249" s="302">
        <f>(BI249/$BS249)</f>
        <v>26.905767817781044</v>
      </c>
      <c r="BL249" s="326"/>
      <c r="BM249" s="302">
        <f>IF($BO249,BI249/$BO249*100,0)</f>
        <v>3.2835280211203877</v>
      </c>
      <c r="BN249" s="326"/>
      <c r="BO249" s="114">
        <f>(U249+AA249+AG249+AM249+AS249+BC249+BI249)</f>
        <v>4460903</v>
      </c>
      <c r="BP249" s="388"/>
      <c r="BQ249" s="326">
        <v>8</v>
      </c>
      <c r="BR249" s="388"/>
      <c r="BS249" s="330">
        <v>5444</v>
      </c>
    </row>
    <row r="250" spans="1:71" ht="8.85" customHeight="1" x14ac:dyDescent="0.25">
      <c r="A250" s="345">
        <v>9</v>
      </c>
      <c r="B250" s="360"/>
      <c r="C250" s="345" t="s">
        <v>232</v>
      </c>
      <c r="D250" s="388"/>
      <c r="E250" s="114">
        <v>353780</v>
      </c>
      <c r="F250" s="343"/>
      <c r="G250" s="114">
        <v>6161</v>
      </c>
      <c r="H250" s="326"/>
      <c r="I250" s="114">
        <v>248741</v>
      </c>
      <c r="J250" s="114"/>
      <c r="K250" s="114">
        <v>0</v>
      </c>
      <c r="L250" s="326"/>
      <c r="M250" s="114">
        <v>0</v>
      </c>
      <c r="N250" s="326"/>
      <c r="O250" s="114">
        <v>0</v>
      </c>
      <c r="P250" s="326"/>
      <c r="Q250" s="114">
        <v>2122</v>
      </c>
      <c r="R250" s="326"/>
      <c r="S250" s="114">
        <v>325</v>
      </c>
      <c r="T250" s="326"/>
      <c r="U250" s="114">
        <f>SUM(E250:S250)</f>
        <v>611129</v>
      </c>
      <c r="V250" s="326"/>
      <c r="W250" s="302">
        <f>(U250/$BS250)</f>
        <v>108.27941176470588</v>
      </c>
      <c r="X250" s="326"/>
      <c r="Y250" s="302">
        <f>IF($BO250,U250/$BO250*100,0)</f>
        <v>19.249418544584966</v>
      </c>
      <c r="Z250" s="326"/>
      <c r="AA250" s="114">
        <v>1645885</v>
      </c>
      <c r="AB250" s="326"/>
      <c r="AC250" s="302">
        <f>(AA250/$BS250)</f>
        <v>291.61676116229626</v>
      </c>
      <c r="AD250" s="326"/>
      <c r="AE250" s="302">
        <f>IF($BO250,AA250/$BO250*100,0)</f>
        <v>51.842293920357619</v>
      </c>
      <c r="AF250" s="326"/>
      <c r="AG250" s="390">
        <v>6510</v>
      </c>
      <c r="AH250" s="326"/>
      <c r="AI250" s="302">
        <f>(AG250/$BS250)</f>
        <v>1.1534372785258682</v>
      </c>
      <c r="AJ250" s="326"/>
      <c r="AK250" s="302">
        <f>IF($BO250,AG250/$BO250*100,0)</f>
        <v>0.20505280345925023</v>
      </c>
      <c r="AL250" s="326"/>
      <c r="AM250" s="390">
        <v>25907</v>
      </c>
      <c r="AN250" s="326"/>
      <c r="AO250" s="302">
        <f>(AM250/$BS250)</f>
        <v>4.5901842664776753</v>
      </c>
      <c r="AP250" s="326"/>
      <c r="AQ250" s="302">
        <f>IF($BO250,AM250/$BO250*100,0)</f>
        <v>0.81602196301363994</v>
      </c>
      <c r="AR250" s="326"/>
      <c r="AS250" s="390">
        <v>727657</v>
      </c>
      <c r="AT250" s="326"/>
      <c r="AU250" s="302">
        <f>(AS250/$BS250)</f>
        <v>128.92576187101346</v>
      </c>
      <c r="AV250" s="326"/>
      <c r="AW250" s="302">
        <f>IF($BO250,AS250/$BO250*100,0)</f>
        <v>22.919832228379057</v>
      </c>
      <c r="AX250" s="326"/>
      <c r="AY250" s="390">
        <v>5014</v>
      </c>
      <c r="AZ250" s="326"/>
      <c r="BA250" s="390">
        <v>126556</v>
      </c>
      <c r="BB250" s="326"/>
      <c r="BC250" s="114">
        <f>(AY250+BA250)</f>
        <v>131570</v>
      </c>
      <c r="BD250" s="326"/>
      <c r="BE250" s="302">
        <f>(BC250/$BS250)</f>
        <v>23.31148121899362</v>
      </c>
      <c r="BF250" s="326"/>
      <c r="BG250" s="302">
        <f>IF($BO250,BC250/$BO250*100,0)</f>
        <v>4.1442085024782731</v>
      </c>
      <c r="BH250" s="326"/>
      <c r="BI250" s="390">
        <v>26134</v>
      </c>
      <c r="BJ250" s="326"/>
      <c r="BK250" s="302">
        <f>(BI250/$BS250)</f>
        <v>4.6304039688164425</v>
      </c>
      <c r="BL250" s="326"/>
      <c r="BM250" s="302">
        <f>IF($BO250,BI250/$BO250*100,0)</f>
        <v>0.82317203772719594</v>
      </c>
      <c r="BN250" s="326"/>
      <c r="BO250" s="114">
        <f>(U250+AA250+AG250+AM250+AS250+BC250+BI250)</f>
        <v>3174792</v>
      </c>
      <c r="BP250" s="388"/>
      <c r="BQ250" s="326">
        <v>9</v>
      </c>
      <c r="BR250" s="388"/>
      <c r="BS250" s="330">
        <v>5644</v>
      </c>
    </row>
    <row r="251" spans="1:71" ht="8.85" customHeight="1" x14ac:dyDescent="0.25">
      <c r="A251" s="345">
        <v>10</v>
      </c>
      <c r="B251" s="360"/>
      <c r="C251" s="345" t="s">
        <v>233</v>
      </c>
      <c r="D251" s="388"/>
      <c r="E251" s="114">
        <v>183230</v>
      </c>
      <c r="F251" s="343"/>
      <c r="G251" s="114">
        <v>3377</v>
      </c>
      <c r="H251" s="326"/>
      <c r="I251" s="114">
        <v>98642</v>
      </c>
      <c r="J251" s="114"/>
      <c r="K251" s="114">
        <v>96</v>
      </c>
      <c r="L251" s="326"/>
      <c r="M251" s="114">
        <v>23477</v>
      </c>
      <c r="N251" s="326"/>
      <c r="O251" s="114">
        <v>0</v>
      </c>
      <c r="P251" s="326"/>
      <c r="Q251" s="114">
        <v>1308</v>
      </c>
      <c r="R251" s="326"/>
      <c r="S251" s="114">
        <v>2620</v>
      </c>
      <c r="T251" s="326"/>
      <c r="U251" s="114">
        <f>SUM(E251:S251)</f>
        <v>312750</v>
      </c>
      <c r="V251" s="326"/>
      <c r="W251" s="302">
        <f>(U251/$BS251)</f>
        <v>84.733134651855863</v>
      </c>
      <c r="X251" s="326"/>
      <c r="Y251" s="302">
        <f>IF($BO251,U251/$BO251*100,0)</f>
        <v>22.978059351353814</v>
      </c>
      <c r="Z251" s="326"/>
      <c r="AA251" s="114">
        <v>729020</v>
      </c>
      <c r="AB251" s="326"/>
      <c r="AC251" s="302">
        <f>(AA251/$BS251)</f>
        <v>197.51286914115417</v>
      </c>
      <c r="AD251" s="326"/>
      <c r="AE251" s="302">
        <f>IF($BO251,AA251/$BO251*100,0)</f>
        <v>53.561837980252456</v>
      </c>
      <c r="AF251" s="326"/>
      <c r="AG251" s="390">
        <v>7203</v>
      </c>
      <c r="AH251" s="326"/>
      <c r="AI251" s="302">
        <f>(AG251/$BS251)</f>
        <v>1.9515036575453806</v>
      </c>
      <c r="AJ251" s="326"/>
      <c r="AK251" s="302">
        <f>IF($BO251,AG251/$BO251*100,0)</f>
        <v>0.52921170745899759</v>
      </c>
      <c r="AL251" s="326"/>
      <c r="AM251" s="390">
        <v>13337</v>
      </c>
      <c r="AN251" s="326"/>
      <c r="AO251" s="302">
        <f>(AM251/$BS251)</f>
        <v>3.6133839068003253</v>
      </c>
      <c r="AP251" s="326"/>
      <c r="AQ251" s="302">
        <f>IF($BO251,AM251/$BO251*100,0)</f>
        <v>0.97988290189929916</v>
      </c>
      <c r="AR251" s="326"/>
      <c r="AS251" s="390">
        <v>281786</v>
      </c>
      <c r="AT251" s="326"/>
      <c r="AU251" s="302">
        <f>(AS251/$BS251)</f>
        <v>76.344080195069083</v>
      </c>
      <c r="AV251" s="326"/>
      <c r="AW251" s="302">
        <f>IF($BO251,AS251/$BO251*100,0)</f>
        <v>20.703102901296838</v>
      </c>
      <c r="AX251" s="326"/>
      <c r="AY251" s="390">
        <v>2249</v>
      </c>
      <c r="AZ251" s="326"/>
      <c r="BA251" s="390">
        <v>14000</v>
      </c>
      <c r="BB251" s="326"/>
      <c r="BC251" s="114">
        <f>(AY251+BA251)</f>
        <v>16249</v>
      </c>
      <c r="BD251" s="326"/>
      <c r="BE251" s="302">
        <f>(BC251/$BS251)</f>
        <v>4.4023299918721213</v>
      </c>
      <c r="BF251" s="326"/>
      <c r="BG251" s="302">
        <f>IF($BO251,BC251/$BO251*100,0)</f>
        <v>1.1938304920868046</v>
      </c>
      <c r="BH251" s="326"/>
      <c r="BI251" s="390">
        <v>736</v>
      </c>
      <c r="BJ251" s="326"/>
      <c r="BK251" s="302">
        <f>(BI251/$BS251)</f>
        <v>0.19940395556759685</v>
      </c>
      <c r="BL251" s="326"/>
      <c r="BM251" s="302">
        <f>IF($BO251,BI251/$BO251*100,0)</f>
        <v>5.407466565178707E-2</v>
      </c>
      <c r="BN251" s="326"/>
      <c r="BO251" s="114">
        <f>(U251+AA251+AG251+AM251+AS251+BC251+BI251)</f>
        <v>1361081</v>
      </c>
      <c r="BP251" s="388"/>
      <c r="BQ251" s="326">
        <v>10</v>
      </c>
      <c r="BR251" s="388"/>
      <c r="BS251" s="330">
        <v>3691</v>
      </c>
    </row>
    <row r="252" spans="1:71" ht="8.85" customHeight="1" x14ac:dyDescent="0.25">
      <c r="A252" s="361"/>
      <c r="B252" s="345"/>
      <c r="C252" s="345"/>
      <c r="D252" s="388"/>
      <c r="E252" s="326"/>
      <c r="F252" s="326"/>
      <c r="G252" s="326"/>
      <c r="H252" s="326"/>
      <c r="I252" s="326"/>
      <c r="J252" s="326"/>
      <c r="K252" s="326"/>
      <c r="L252" s="326"/>
      <c r="M252" s="326"/>
      <c r="N252" s="326"/>
      <c r="O252" s="326"/>
      <c r="P252" s="326"/>
      <c r="Q252" s="326"/>
      <c r="R252" s="326"/>
      <c r="S252" s="326"/>
      <c r="T252" s="326"/>
      <c r="U252" s="326"/>
      <c r="V252" s="326"/>
      <c r="W252" s="367"/>
      <c r="X252" s="326"/>
      <c r="Y252" s="367"/>
      <c r="Z252" s="326"/>
      <c r="AA252" s="326"/>
      <c r="AB252" s="326"/>
      <c r="AC252" s="367"/>
      <c r="AD252" s="326"/>
      <c r="AE252" s="367"/>
      <c r="AF252" s="326"/>
      <c r="AG252" s="326"/>
      <c r="AH252" s="326"/>
      <c r="AI252" s="367"/>
      <c r="AJ252" s="326"/>
      <c r="AK252" s="367"/>
      <c r="AL252" s="326"/>
      <c r="AM252" s="326"/>
      <c r="AN252" s="326"/>
      <c r="AO252" s="367"/>
      <c r="AP252" s="326"/>
      <c r="AQ252" s="367"/>
      <c r="AR252" s="326"/>
      <c r="AS252" s="326"/>
      <c r="AT252" s="326"/>
      <c r="AU252" s="367"/>
      <c r="AV252" s="326"/>
      <c r="AW252" s="367"/>
      <c r="AX252" s="326"/>
      <c r="AY252" s="326"/>
      <c r="AZ252" s="326"/>
      <c r="BA252" s="326"/>
      <c r="BB252" s="326"/>
      <c r="BC252" s="326"/>
      <c r="BD252" s="326"/>
      <c r="BE252" s="367"/>
      <c r="BF252" s="326"/>
      <c r="BG252" s="367"/>
      <c r="BH252" s="326"/>
      <c r="BI252" s="326"/>
      <c r="BJ252" s="326"/>
      <c r="BK252" s="367"/>
      <c r="BL252" s="326"/>
      <c r="BM252" s="367"/>
      <c r="BN252" s="326"/>
      <c r="BO252" s="326"/>
      <c r="BP252" s="388"/>
      <c r="BQ252" s="391"/>
      <c r="BR252" s="388"/>
      <c r="BS252" s="325"/>
    </row>
    <row r="253" spans="1:71" ht="8.85" customHeight="1" x14ac:dyDescent="0.25">
      <c r="A253" s="345">
        <v>11</v>
      </c>
      <c r="B253" s="360"/>
      <c r="C253" s="345" t="s">
        <v>234</v>
      </c>
      <c r="D253" s="388"/>
      <c r="E253" s="114">
        <v>3292836</v>
      </c>
      <c r="F253" s="343"/>
      <c r="G253" s="114">
        <v>85495</v>
      </c>
      <c r="H253" s="326"/>
      <c r="I253" s="114">
        <v>721858</v>
      </c>
      <c r="J253" s="114"/>
      <c r="K253" s="114">
        <v>5926</v>
      </c>
      <c r="L253" s="326"/>
      <c r="M253" s="114">
        <v>291378</v>
      </c>
      <c r="N253" s="326"/>
      <c r="O253" s="114">
        <v>0</v>
      </c>
      <c r="P253" s="326"/>
      <c r="Q253" s="114">
        <v>24900</v>
      </c>
      <c r="R253" s="326"/>
      <c r="S253" s="114">
        <v>13676</v>
      </c>
      <c r="T253" s="326"/>
      <c r="U253" s="114">
        <f>SUM(E253:S253)</f>
        <v>4436069</v>
      </c>
      <c r="V253" s="326"/>
      <c r="W253" s="302">
        <f>(U253/$BS253)</f>
        <v>210.82976094292096</v>
      </c>
      <c r="X253" s="326"/>
      <c r="Y253" s="302">
        <f>IF($BO253,U253/$BO253*100,0)</f>
        <v>16.049156397681781</v>
      </c>
      <c r="Z253" s="326"/>
      <c r="AA253" s="114">
        <v>15546835</v>
      </c>
      <c r="AB253" s="326"/>
      <c r="AC253" s="302">
        <f>(AA253/$BS253)</f>
        <v>738.88289529965311</v>
      </c>
      <c r="AD253" s="326"/>
      <c r="AE253" s="302">
        <f>IF($BO253,AA253/$BO253*100,0)</f>
        <v>56.246552162275435</v>
      </c>
      <c r="AF253" s="326"/>
      <c r="AG253" s="390">
        <v>338511</v>
      </c>
      <c r="AH253" s="326"/>
      <c r="AI253" s="302">
        <f>(AG253/$BS253)</f>
        <v>16.088161209068009</v>
      </c>
      <c r="AJ253" s="326"/>
      <c r="AK253" s="302">
        <f>IF($BO253,AG253/$BO253*100,0)</f>
        <v>1.2246914963080278</v>
      </c>
      <c r="AL253" s="326"/>
      <c r="AM253" s="390">
        <v>76994</v>
      </c>
      <c r="AN253" s="326"/>
      <c r="AO253" s="302">
        <f>(AM253/$BS253)</f>
        <v>3.6592367282923814</v>
      </c>
      <c r="AP253" s="326"/>
      <c r="AQ253" s="302">
        <f>IF($BO253,AM253/$BO253*100,0)</f>
        <v>0.27855489797005206</v>
      </c>
      <c r="AR253" s="326"/>
      <c r="AS253" s="390">
        <v>6122262</v>
      </c>
      <c r="AT253" s="326"/>
      <c r="AU253" s="302">
        <f>(AS253/$BS253)</f>
        <v>290.96820493322559</v>
      </c>
      <c r="AV253" s="326"/>
      <c r="AW253" s="302">
        <f>IF($BO253,AS253/$BO253*100,0)</f>
        <v>22.14959693944888</v>
      </c>
      <c r="AX253" s="326"/>
      <c r="AY253" s="390">
        <v>325909</v>
      </c>
      <c r="AZ253" s="326"/>
      <c r="BA253" s="390">
        <v>273501</v>
      </c>
      <c r="BB253" s="326"/>
      <c r="BC253" s="114">
        <f>(AY253+BA253)</f>
        <v>599410</v>
      </c>
      <c r="BD253" s="326"/>
      <c r="BE253" s="302">
        <f>(BC253/$BS253)</f>
        <v>28.487714462240387</v>
      </c>
      <c r="BF253" s="326"/>
      <c r="BG253" s="302">
        <f>IF($BO253,BC253/$BO253*100,0)</f>
        <v>2.1685922460481195</v>
      </c>
      <c r="BH253" s="326"/>
      <c r="BI253" s="390">
        <v>520431</v>
      </c>
      <c r="BJ253" s="326"/>
      <c r="BK253" s="302">
        <f>(BI253/$BS253)</f>
        <v>24.734138111306496</v>
      </c>
      <c r="BL253" s="326"/>
      <c r="BM253" s="302">
        <f>IF($BO253,BI253/$BO253*100,0)</f>
        <v>1.8828558602677115</v>
      </c>
      <c r="BN253" s="326"/>
      <c r="BO253" s="114">
        <f>(U253+AA253+AG253+AM253+AS253+BC253+BI253)</f>
        <v>27640512</v>
      </c>
      <c r="BP253" s="388"/>
      <c r="BQ253" s="326">
        <v>11</v>
      </c>
      <c r="BR253" s="388"/>
      <c r="BS253" s="330">
        <v>21041</v>
      </c>
    </row>
    <row r="254" spans="1:71" ht="8.85" customHeight="1" x14ac:dyDescent="0.25">
      <c r="A254" s="345">
        <v>12</v>
      </c>
      <c r="B254" s="360"/>
      <c r="C254" s="333" t="s">
        <v>235</v>
      </c>
      <c r="D254" s="388"/>
      <c r="E254" s="114">
        <v>298616</v>
      </c>
      <c r="F254" s="343"/>
      <c r="G254" s="114">
        <v>31088</v>
      </c>
      <c r="H254" s="326"/>
      <c r="I254" s="114">
        <v>241573</v>
      </c>
      <c r="J254" s="114"/>
      <c r="K254" s="114">
        <v>0</v>
      </c>
      <c r="L254" s="326"/>
      <c r="M254" s="114">
        <v>696</v>
      </c>
      <c r="N254" s="326"/>
      <c r="O254" s="114">
        <v>0</v>
      </c>
      <c r="P254" s="326"/>
      <c r="Q254" s="114">
        <v>6719</v>
      </c>
      <c r="R254" s="326"/>
      <c r="S254" s="114">
        <v>5076</v>
      </c>
      <c r="T254" s="326"/>
      <c r="U254" s="114">
        <f>SUM(E254:S254)</f>
        <v>583768</v>
      </c>
      <c r="V254" s="326"/>
      <c r="W254" s="302">
        <f>(U254/$BS254)</f>
        <v>150.30072090628218</v>
      </c>
      <c r="X254" s="326"/>
      <c r="Y254" s="302">
        <f>IF($BO254,U254/$BO254*100,0)</f>
        <v>33.078591175952283</v>
      </c>
      <c r="Z254" s="326"/>
      <c r="AA254" s="114">
        <v>901126</v>
      </c>
      <c r="AB254" s="326"/>
      <c r="AC254" s="302">
        <f>(AA254/$BS254)</f>
        <v>232.00978372811534</v>
      </c>
      <c r="AD254" s="326"/>
      <c r="AE254" s="302">
        <f>IF($BO254,AA254/$BO254*100,0)</f>
        <v>51.061343807850335</v>
      </c>
      <c r="AF254" s="326"/>
      <c r="AG254" s="114">
        <v>21355</v>
      </c>
      <c r="AH254" s="326"/>
      <c r="AI254" s="302">
        <f>(AG254/$BS254)</f>
        <v>5.4981977342945418</v>
      </c>
      <c r="AJ254" s="326"/>
      <c r="AK254" s="302">
        <f>IF($BO254,AG254/$BO254*100,0)</f>
        <v>1.2100583015212565</v>
      </c>
      <c r="AL254" s="326"/>
      <c r="AM254" s="114">
        <v>9032</v>
      </c>
      <c r="AN254" s="326"/>
      <c r="AO254" s="302">
        <f>(AM254/$BS254)</f>
        <v>2.325437693099897</v>
      </c>
      <c r="AP254" s="326"/>
      <c r="AQ254" s="302">
        <f>IF($BO254,AM254/$BO254*100,0)</f>
        <v>0.51178864806087521</v>
      </c>
      <c r="AR254" s="326"/>
      <c r="AS254" s="114">
        <v>70969</v>
      </c>
      <c r="AT254" s="326"/>
      <c r="AU254" s="302">
        <f>(AS254/$BS254)</f>
        <v>18.272142121524201</v>
      </c>
      <c r="AV254" s="326"/>
      <c r="AW254" s="302">
        <f>IF($BO254,AS254/$BO254*100,0)</f>
        <v>4.0213827019743418</v>
      </c>
      <c r="AX254" s="326"/>
      <c r="AY254" s="114">
        <v>6041</v>
      </c>
      <c r="AZ254" s="326"/>
      <c r="BA254" s="114">
        <v>12098</v>
      </c>
      <c r="BB254" s="326"/>
      <c r="BC254" s="114">
        <f>(AY254+BA254)</f>
        <v>18139</v>
      </c>
      <c r="BD254" s="326"/>
      <c r="BE254" s="302">
        <f>(BC254/$BS254)</f>
        <v>4.6701853759011325</v>
      </c>
      <c r="BF254" s="326"/>
      <c r="BG254" s="302">
        <f>IF($BO254,BC254/$BO254*100,0)</f>
        <v>1.0278270911399707</v>
      </c>
      <c r="BH254" s="326"/>
      <c r="BI254" s="114">
        <v>160402</v>
      </c>
      <c r="BJ254" s="326"/>
      <c r="BK254" s="302">
        <f>(BI254/$BS254)</f>
        <v>41.298146240988672</v>
      </c>
      <c r="BL254" s="326"/>
      <c r="BM254" s="302">
        <f>IF($BO254,BI254/$BO254*100,0)</f>
        <v>9.0890082735009408</v>
      </c>
      <c r="BN254" s="326"/>
      <c r="BO254" s="114">
        <f>(U254+AA254+AG254+AM254+AS254+BC254+BI254)</f>
        <v>1764791</v>
      </c>
      <c r="BP254" s="388"/>
      <c r="BQ254" s="326">
        <v>12</v>
      </c>
      <c r="BR254" s="388"/>
      <c r="BS254" s="330">
        <v>3884</v>
      </c>
    </row>
    <row r="255" spans="1:71" ht="8.85" customHeight="1" x14ac:dyDescent="0.25">
      <c r="A255" s="345">
        <v>13</v>
      </c>
      <c r="B255" s="360"/>
      <c r="C255" s="345" t="s">
        <v>236</v>
      </c>
      <c r="D255" s="388"/>
      <c r="E255" s="114">
        <v>3317626</v>
      </c>
      <c r="F255" s="343"/>
      <c r="G255" s="114">
        <v>41166</v>
      </c>
      <c r="H255" s="326"/>
      <c r="I255" s="114">
        <v>418756</v>
      </c>
      <c r="J255" s="114"/>
      <c r="K255" s="114">
        <v>0</v>
      </c>
      <c r="L255" s="326"/>
      <c r="M255" s="114">
        <v>0</v>
      </c>
      <c r="N255" s="326"/>
      <c r="O255" s="114">
        <v>0</v>
      </c>
      <c r="P255" s="326"/>
      <c r="Q255" s="114">
        <v>45096</v>
      </c>
      <c r="R255" s="326"/>
      <c r="S255" s="114">
        <v>22719</v>
      </c>
      <c r="T255" s="326"/>
      <c r="U255" s="114">
        <f>SUM(E255:S255)</f>
        <v>3845363</v>
      </c>
      <c r="V255" s="326"/>
      <c r="W255" s="302">
        <f>(U255/$BS255)</f>
        <v>1085.6473743647657</v>
      </c>
      <c r="X255" s="326"/>
      <c r="Y255" s="302">
        <f>IF($BO255,U255/$BO255*100,0)</f>
        <v>69.894125394401044</v>
      </c>
      <c r="Z255" s="326"/>
      <c r="AA255" s="114">
        <v>1251304</v>
      </c>
      <c r="AB255" s="326"/>
      <c r="AC255" s="302">
        <f>(AA255/$BS255)</f>
        <v>353.27611518915865</v>
      </c>
      <c r="AD255" s="326"/>
      <c r="AE255" s="302">
        <f>IF($BO255,AA255/$BO255*100,0)</f>
        <v>22.743964271387537</v>
      </c>
      <c r="AF255" s="326"/>
      <c r="AG255" s="114">
        <v>94161</v>
      </c>
      <c r="AH255" s="326"/>
      <c r="AI255" s="302">
        <f>(AG255/$BS255)</f>
        <v>26.5841332580463</v>
      </c>
      <c r="AJ255" s="326"/>
      <c r="AK255" s="302">
        <f>IF($BO255,AG255/$BO255*100,0)</f>
        <v>1.7114901093244503</v>
      </c>
      <c r="AL255" s="326"/>
      <c r="AM255" s="114">
        <v>23138</v>
      </c>
      <c r="AN255" s="326"/>
      <c r="AO255" s="302">
        <f>(AM255/$BS255)</f>
        <v>6.5324675324675328</v>
      </c>
      <c r="AP255" s="326"/>
      <c r="AQ255" s="302">
        <f>IF($BO255,AM255/$BO255*100,0)</f>
        <v>0.42056114686068685</v>
      </c>
      <c r="AR255" s="326"/>
      <c r="AS255" s="114">
        <v>212806</v>
      </c>
      <c r="AT255" s="326"/>
      <c r="AU255" s="302">
        <f>(AS255/$BS255)</f>
        <v>60.080745341614907</v>
      </c>
      <c r="AV255" s="326"/>
      <c r="AW255" s="302">
        <f>IF($BO255,AS255/$BO255*100,0)</f>
        <v>3.8680065441626463</v>
      </c>
      <c r="AX255" s="326"/>
      <c r="AY255" s="114">
        <v>22280</v>
      </c>
      <c r="AZ255" s="326"/>
      <c r="BA255" s="114">
        <v>17348</v>
      </c>
      <c r="BB255" s="326"/>
      <c r="BC255" s="114">
        <f>(AY255+BA255)</f>
        <v>39628</v>
      </c>
      <c r="BD255" s="326"/>
      <c r="BE255" s="302">
        <f>(BC255/$BS255)</f>
        <v>11.188029361942405</v>
      </c>
      <c r="BF255" s="326"/>
      <c r="BG255" s="302">
        <f>IF($BO255,BC255/$BO255*100,0)</f>
        <v>0.72028684967565459</v>
      </c>
      <c r="BH255" s="326"/>
      <c r="BI255" s="114">
        <v>35297</v>
      </c>
      <c r="BJ255" s="326"/>
      <c r="BK255" s="302">
        <f>(BI255/$BS255)</f>
        <v>9.9652738565782037</v>
      </c>
      <c r="BL255" s="326"/>
      <c r="BM255" s="302">
        <f>IF($BO255,BI255/$BO255*100,0)</f>
        <v>0.64156568418798776</v>
      </c>
      <c r="BN255" s="326"/>
      <c r="BO255" s="114">
        <f>(U255+AA255+AG255+AM255+AS255+BC255+BI255)</f>
        <v>5501697</v>
      </c>
      <c r="BP255" s="388"/>
      <c r="BQ255" s="326">
        <v>13</v>
      </c>
      <c r="BR255" s="388"/>
      <c r="BS255" s="330">
        <v>3542</v>
      </c>
    </row>
    <row r="256" spans="1:71" ht="8.85" customHeight="1" x14ac:dyDescent="0.25">
      <c r="A256" s="345">
        <v>14</v>
      </c>
      <c r="B256" s="360"/>
      <c r="C256" s="345" t="s">
        <v>154</v>
      </c>
      <c r="D256" s="388"/>
      <c r="E256" s="114">
        <v>1681463</v>
      </c>
      <c r="F256" s="343"/>
      <c r="G256" s="114">
        <v>38482</v>
      </c>
      <c r="H256" s="326"/>
      <c r="I256" s="114">
        <v>1379515</v>
      </c>
      <c r="J256" s="114"/>
      <c r="K256" s="114">
        <v>0</v>
      </c>
      <c r="L256" s="326"/>
      <c r="M256" s="114">
        <v>189244</v>
      </c>
      <c r="N256" s="326"/>
      <c r="O256" s="114">
        <v>0</v>
      </c>
      <c r="P256" s="326"/>
      <c r="Q256" s="114">
        <v>55153</v>
      </c>
      <c r="R256" s="326"/>
      <c r="S256" s="114">
        <v>38152</v>
      </c>
      <c r="T256" s="326"/>
      <c r="U256" s="114">
        <f>SUM(E256:S256)</f>
        <v>3382009</v>
      </c>
      <c r="V256" s="326"/>
      <c r="W256" s="302">
        <f>(U256/$BS256)</f>
        <v>206.48446181085535</v>
      </c>
      <c r="X256" s="326"/>
      <c r="Y256" s="302">
        <f>IF($BO256,U256/$BO256*100,0)</f>
        <v>27.664168036715537</v>
      </c>
      <c r="Z256" s="326"/>
      <c r="AA256" s="114">
        <v>7781206</v>
      </c>
      <c r="AB256" s="326"/>
      <c r="AC256" s="302">
        <f>(AA256/$BS256)</f>
        <v>475.07210452408572</v>
      </c>
      <c r="AD256" s="326"/>
      <c r="AE256" s="302">
        <f>IF($BO256,AA256/$BO256*100,0)</f>
        <v>63.648733729655703</v>
      </c>
      <c r="AF256" s="326"/>
      <c r="AG256" s="114">
        <v>283950</v>
      </c>
      <c r="AH256" s="326"/>
      <c r="AI256" s="302">
        <f>(AG256/$BS256)</f>
        <v>17.336223212650346</v>
      </c>
      <c r="AJ256" s="326"/>
      <c r="AK256" s="302">
        <f>IF($BO256,AG256/$BO256*100,0)</f>
        <v>2.3226551183114466</v>
      </c>
      <c r="AL256" s="326"/>
      <c r="AM256" s="114">
        <v>134158</v>
      </c>
      <c r="AN256" s="326"/>
      <c r="AO256" s="302">
        <f>(AM256/$BS256)</f>
        <v>8.1908541424995427</v>
      </c>
      <c r="AP256" s="326"/>
      <c r="AQ256" s="302">
        <f>IF($BO256,AM256/$BO256*100,0)</f>
        <v>1.0973860375503681</v>
      </c>
      <c r="AR256" s="326"/>
      <c r="AS256" s="114">
        <v>295860</v>
      </c>
      <c r="AT256" s="326"/>
      <c r="AU256" s="302">
        <f>(AS256/$BS256)</f>
        <v>18.063373832346297</v>
      </c>
      <c r="AV256" s="326"/>
      <c r="AW256" s="302">
        <f>IF($BO256,AS256/$BO256*100,0)</f>
        <v>2.4200765744096655</v>
      </c>
      <c r="AX256" s="326"/>
      <c r="AY256" s="114">
        <v>43542</v>
      </c>
      <c r="AZ256" s="326"/>
      <c r="BA256" s="114">
        <v>170345</v>
      </c>
      <c r="BB256" s="326"/>
      <c r="BC256" s="114">
        <f>(AY256+BA256)</f>
        <v>213887</v>
      </c>
      <c r="BD256" s="326"/>
      <c r="BE256" s="302">
        <f>(BC256/$BS256)</f>
        <v>13.058611636852067</v>
      </c>
      <c r="BF256" s="326"/>
      <c r="BG256" s="302">
        <f>IF($BO256,BC256/$BO256*100,0)</f>
        <v>1.7495535667909152</v>
      </c>
      <c r="BH256" s="326"/>
      <c r="BI256" s="114">
        <v>134163</v>
      </c>
      <c r="BJ256" s="326"/>
      <c r="BK256" s="302">
        <f>(BI256/$BS256)</f>
        <v>8.1911594114414807</v>
      </c>
      <c r="BL256" s="326"/>
      <c r="BM256" s="302">
        <f>IF($BO256,BI256/$BO256*100,0)</f>
        <v>1.0974269365663625</v>
      </c>
      <c r="BN256" s="326"/>
      <c r="BO256" s="114">
        <f>(U256+AA256+AG256+AM256+AS256+BC256+BI256)</f>
        <v>12225233</v>
      </c>
      <c r="BP256" s="388"/>
      <c r="BQ256" s="326">
        <v>14</v>
      </c>
      <c r="BR256" s="388"/>
      <c r="BS256" s="330">
        <v>16379</v>
      </c>
    </row>
    <row r="257" spans="1:71" ht="8.85" customHeight="1" x14ac:dyDescent="0.25">
      <c r="A257" s="345">
        <v>15</v>
      </c>
      <c r="B257" s="360"/>
      <c r="C257" s="345" t="s">
        <v>237</v>
      </c>
      <c r="D257" s="388"/>
      <c r="E257" s="114">
        <v>814956</v>
      </c>
      <c r="F257" s="343"/>
      <c r="G257" s="114">
        <v>18600</v>
      </c>
      <c r="H257" s="326"/>
      <c r="I257" s="114">
        <v>0</v>
      </c>
      <c r="J257" s="114"/>
      <c r="K257" s="114">
        <v>0</v>
      </c>
      <c r="L257" s="326"/>
      <c r="M257" s="114">
        <v>0</v>
      </c>
      <c r="N257" s="326"/>
      <c r="O257" s="114">
        <v>0</v>
      </c>
      <c r="P257" s="326"/>
      <c r="Q257" s="114">
        <v>8923</v>
      </c>
      <c r="R257" s="326"/>
      <c r="S257" s="114">
        <v>833</v>
      </c>
      <c r="T257" s="326"/>
      <c r="U257" s="114">
        <f>SUM(E257:S257)</f>
        <v>843312</v>
      </c>
      <c r="V257" s="326"/>
      <c r="W257" s="302">
        <f>(U257/$BS257)</f>
        <v>169.98830880870793</v>
      </c>
      <c r="X257" s="326"/>
      <c r="Y257" s="302">
        <f>IF($BO257,U257/$BO257*100,0)</f>
        <v>23.789128582176264</v>
      </c>
      <c r="Z257" s="326"/>
      <c r="AA257" s="114">
        <v>2254710</v>
      </c>
      <c r="AB257" s="326"/>
      <c r="AC257" s="302">
        <f>(AA257/$BS257)</f>
        <v>454.48699858899414</v>
      </c>
      <c r="AD257" s="326"/>
      <c r="AE257" s="302">
        <f>IF($BO257,AA257/$BO257*100,0)</f>
        <v>63.603489699563923</v>
      </c>
      <c r="AF257" s="326"/>
      <c r="AG257" s="114">
        <v>307373</v>
      </c>
      <c r="AH257" s="326"/>
      <c r="AI257" s="302">
        <f>(AG257/$BS257)</f>
        <v>61.95787139689579</v>
      </c>
      <c r="AJ257" s="326"/>
      <c r="AK257" s="302">
        <f>IF($BO257,AG257/$BO257*100,0)</f>
        <v>8.6707361210195799</v>
      </c>
      <c r="AL257" s="326"/>
      <c r="AM257" s="114">
        <v>32012</v>
      </c>
      <c r="AN257" s="326"/>
      <c r="AO257" s="302">
        <f>(AM257/$BS257)</f>
        <v>6.4527313041725458</v>
      </c>
      <c r="AP257" s="326"/>
      <c r="AQ257" s="302">
        <f>IF($BO257,AM257/$BO257*100,0)</f>
        <v>0.90303183658317043</v>
      </c>
      <c r="AR257" s="326"/>
      <c r="AS257" s="114">
        <v>0</v>
      </c>
      <c r="AT257" s="326"/>
      <c r="AU257" s="302">
        <f>(AS257/$BS257)</f>
        <v>0</v>
      </c>
      <c r="AV257" s="326"/>
      <c r="AW257" s="302">
        <f>IF($BO257,AS257/$BO257*100,0)</f>
        <v>0</v>
      </c>
      <c r="AX257" s="326"/>
      <c r="AY257" s="114">
        <v>1100</v>
      </c>
      <c r="AZ257" s="326"/>
      <c r="BA257" s="114">
        <v>25223</v>
      </c>
      <c r="BB257" s="326"/>
      <c r="BC257" s="114">
        <f>(AY257+BA257)</f>
        <v>26323</v>
      </c>
      <c r="BD257" s="326"/>
      <c r="BE257" s="302">
        <f>(BC257/$BS257)</f>
        <v>5.3059866962305984</v>
      </c>
      <c r="BF257" s="326"/>
      <c r="BG257" s="302">
        <f>IF($BO257,BC257/$BO257*100,0)</f>
        <v>0.74254988861610616</v>
      </c>
      <c r="BH257" s="326"/>
      <c r="BI257" s="114">
        <v>81217</v>
      </c>
      <c r="BJ257" s="326"/>
      <c r="BK257" s="302">
        <f>(BI257/$BS257)</f>
        <v>16.371094537391656</v>
      </c>
      <c r="BL257" s="326"/>
      <c r="BM257" s="302">
        <f>IF($BO257,BI257/$BO257*100,0)</f>
        <v>2.2910638720409642</v>
      </c>
      <c r="BN257" s="326"/>
      <c r="BO257" s="114">
        <f>(U257+AA257+AG257+AM257+AS257+BC257+BI257)</f>
        <v>3544947</v>
      </c>
      <c r="BP257" s="388"/>
      <c r="BQ257" s="326">
        <v>15</v>
      </c>
      <c r="BR257" s="388"/>
      <c r="BS257" s="330">
        <v>4961</v>
      </c>
    </row>
    <row r="258" spans="1:71" ht="8.85" customHeight="1" x14ac:dyDescent="0.25">
      <c r="A258" s="361"/>
      <c r="B258" s="345"/>
      <c r="C258" s="345"/>
      <c r="D258" s="388"/>
      <c r="E258" s="326"/>
      <c r="F258" s="326"/>
      <c r="G258" s="326"/>
      <c r="H258" s="326"/>
      <c r="I258" s="326"/>
      <c r="J258" s="326"/>
      <c r="K258" s="326"/>
      <c r="L258" s="326"/>
      <c r="M258" s="326"/>
      <c r="N258" s="326"/>
      <c r="O258" s="326"/>
      <c r="P258" s="326"/>
      <c r="Q258" s="326"/>
      <c r="R258" s="326"/>
      <c r="S258" s="326"/>
      <c r="T258" s="326"/>
      <c r="U258" s="326"/>
      <c r="V258" s="326"/>
      <c r="W258" s="367"/>
      <c r="X258" s="326"/>
      <c r="Y258" s="367"/>
      <c r="Z258" s="326"/>
      <c r="AA258" s="326"/>
      <c r="AB258" s="326"/>
      <c r="AC258" s="367"/>
      <c r="AD258" s="326"/>
      <c r="AE258" s="367"/>
      <c r="AF258" s="326"/>
      <c r="AG258" s="326"/>
      <c r="AH258" s="326"/>
      <c r="AI258" s="367"/>
      <c r="AJ258" s="326"/>
      <c r="AK258" s="367"/>
      <c r="AL258" s="326"/>
      <c r="AM258" s="326"/>
      <c r="AN258" s="326"/>
      <c r="AO258" s="367"/>
      <c r="AP258" s="326"/>
      <c r="AQ258" s="367"/>
      <c r="AR258" s="326"/>
      <c r="AS258" s="326"/>
      <c r="AT258" s="326"/>
      <c r="AU258" s="367"/>
      <c r="AV258" s="326"/>
      <c r="AW258" s="367"/>
      <c r="AX258" s="326"/>
      <c r="AY258" s="326"/>
      <c r="AZ258" s="326"/>
      <c r="BA258" s="326"/>
      <c r="BB258" s="326"/>
      <c r="BC258" s="326"/>
      <c r="BD258" s="326"/>
      <c r="BE258" s="367"/>
      <c r="BF258" s="326"/>
      <c r="BG258" s="367"/>
      <c r="BH258" s="326"/>
      <c r="BI258" s="326"/>
      <c r="BJ258" s="326"/>
      <c r="BK258" s="367"/>
      <c r="BL258" s="326"/>
      <c r="BM258" s="367"/>
      <c r="BN258" s="326"/>
      <c r="BO258" s="326"/>
      <c r="BP258" s="388"/>
      <c r="BQ258" s="391"/>
      <c r="BR258" s="388"/>
      <c r="BS258" s="325"/>
    </row>
    <row r="259" spans="1:71" ht="8.85" customHeight="1" x14ac:dyDescent="0.25">
      <c r="A259" s="345">
        <v>16</v>
      </c>
      <c r="B259" s="360"/>
      <c r="C259" s="345" t="s">
        <v>238</v>
      </c>
      <c r="D259" s="388"/>
      <c r="E259" s="114">
        <v>617232</v>
      </c>
      <c r="F259" s="343"/>
      <c r="G259" s="114">
        <v>33517</v>
      </c>
      <c r="H259" s="326"/>
      <c r="I259" s="114">
        <v>207691</v>
      </c>
      <c r="J259" s="114"/>
      <c r="K259" s="114">
        <v>0</v>
      </c>
      <c r="L259" s="326"/>
      <c r="M259" s="114">
        <v>0</v>
      </c>
      <c r="N259" s="326"/>
      <c r="O259" s="114">
        <v>0</v>
      </c>
      <c r="P259" s="326"/>
      <c r="Q259" s="114">
        <v>3804</v>
      </c>
      <c r="R259" s="326"/>
      <c r="S259" s="114">
        <v>2938</v>
      </c>
      <c r="T259" s="326"/>
      <c r="U259" s="114">
        <f>SUM(E259:S259)</f>
        <v>865182</v>
      </c>
      <c r="V259" s="326"/>
      <c r="W259" s="302">
        <f>(U259/$BS259)</f>
        <v>105.30452775073029</v>
      </c>
      <c r="X259" s="326"/>
      <c r="Y259" s="302">
        <f>IF($BO259,U259/$BO259*100,0)</f>
        <v>10.411780527326981</v>
      </c>
      <c r="Z259" s="326"/>
      <c r="AA259" s="114">
        <v>5757202</v>
      </c>
      <c r="AB259" s="326"/>
      <c r="AC259" s="302">
        <f>(AA259/$BS259)</f>
        <v>700.73052580331057</v>
      </c>
      <c r="AD259" s="326"/>
      <c r="AE259" s="302">
        <f>IF($BO259,AA259/$BO259*100,0)</f>
        <v>69.283368904447784</v>
      </c>
      <c r="AF259" s="326"/>
      <c r="AG259" s="390">
        <v>110645</v>
      </c>
      <c r="AH259" s="326"/>
      <c r="AI259" s="302">
        <f>(AG259/$BS259)</f>
        <v>13.467015579357351</v>
      </c>
      <c r="AJ259" s="326"/>
      <c r="AK259" s="302">
        <f>IF($BO259,AG259/$BO259*100,0)</f>
        <v>1.3315249929449453</v>
      </c>
      <c r="AL259" s="326"/>
      <c r="AM259" s="390">
        <v>57714</v>
      </c>
      <c r="AN259" s="326"/>
      <c r="AO259" s="302">
        <f>(AM259/$BS259)</f>
        <v>7.0245861733203503</v>
      </c>
      <c r="AP259" s="326"/>
      <c r="AQ259" s="302">
        <f>IF($BO259,AM259/$BO259*100,0)</f>
        <v>0.69454230595891875</v>
      </c>
      <c r="AR259" s="326"/>
      <c r="AS259" s="390">
        <v>928943</v>
      </c>
      <c r="AT259" s="326"/>
      <c r="AU259" s="302">
        <f>(AS259/$BS259)</f>
        <v>113.06511684518014</v>
      </c>
      <c r="AV259" s="326"/>
      <c r="AW259" s="302">
        <f>IF($BO259,AS259/$BO259*100,0)</f>
        <v>11.179093691728106</v>
      </c>
      <c r="AX259" s="326"/>
      <c r="AY259" s="390">
        <v>26966</v>
      </c>
      <c r="AZ259" s="326"/>
      <c r="BA259" s="390">
        <v>192689</v>
      </c>
      <c r="BB259" s="326"/>
      <c r="BC259" s="114">
        <f>(AY259+BA259)</f>
        <v>219655</v>
      </c>
      <c r="BD259" s="326"/>
      <c r="BE259" s="302">
        <f>(BC259/$BS259)</f>
        <v>26.735029211295036</v>
      </c>
      <c r="BF259" s="326"/>
      <c r="BG259" s="302">
        <f>IF($BO259,BC259/$BO259*100,0)</f>
        <v>2.6433740550889961</v>
      </c>
      <c r="BH259" s="326"/>
      <c r="BI259" s="390">
        <v>370304</v>
      </c>
      <c r="BJ259" s="326"/>
      <c r="BK259" s="302">
        <f>(BI259/$BS259)</f>
        <v>45.071080817916261</v>
      </c>
      <c r="BL259" s="326"/>
      <c r="BM259" s="302">
        <f>IF($BO259,BI259/$BO259*100,0)</f>
        <v>4.456315522504271</v>
      </c>
      <c r="BN259" s="326"/>
      <c r="BO259" s="114">
        <f>(U259+AA259+AG259+AM259+AS259+BC259+BI259)</f>
        <v>8309645</v>
      </c>
      <c r="BP259" s="388"/>
      <c r="BQ259" s="326">
        <v>16</v>
      </c>
      <c r="BR259" s="388"/>
      <c r="BS259" s="330">
        <v>8216</v>
      </c>
    </row>
    <row r="260" spans="1:71" ht="8.85" customHeight="1" x14ac:dyDescent="0.25">
      <c r="A260" s="345">
        <v>17</v>
      </c>
      <c r="B260" s="360"/>
      <c r="C260" s="345" t="s">
        <v>239</v>
      </c>
      <c r="D260" s="388"/>
      <c r="E260" s="114">
        <v>1587016</v>
      </c>
      <c r="F260" s="343"/>
      <c r="G260" s="114">
        <v>20641</v>
      </c>
      <c r="H260" s="326"/>
      <c r="I260" s="114">
        <v>265883</v>
      </c>
      <c r="J260" s="114"/>
      <c r="K260" s="114">
        <v>0</v>
      </c>
      <c r="L260" s="326"/>
      <c r="M260" s="114">
        <v>0</v>
      </c>
      <c r="N260" s="326"/>
      <c r="O260" s="114">
        <v>0</v>
      </c>
      <c r="P260" s="326"/>
      <c r="Q260" s="114">
        <v>0</v>
      </c>
      <c r="R260" s="326"/>
      <c r="S260" s="114">
        <v>17818</v>
      </c>
      <c r="T260" s="326"/>
      <c r="U260" s="114">
        <f>SUM(E260:S260)</f>
        <v>1891358</v>
      </c>
      <c r="V260" s="326"/>
      <c r="W260" s="302">
        <f>(U260/$BS260)</f>
        <v>130.98047091412744</v>
      </c>
      <c r="X260" s="326"/>
      <c r="Y260" s="302">
        <f>IF($BO260,U260/$BO260*100,0)</f>
        <v>15.920190884920155</v>
      </c>
      <c r="Z260" s="326"/>
      <c r="AA260" s="114">
        <v>4468434</v>
      </c>
      <c r="AB260" s="326"/>
      <c r="AC260" s="302">
        <f>(AA260/$BS260)</f>
        <v>309.44833795013852</v>
      </c>
      <c r="AD260" s="326"/>
      <c r="AE260" s="302">
        <f>IF($BO260,AA260/$BO260*100,0)</f>
        <v>37.612298801531651</v>
      </c>
      <c r="AF260" s="326"/>
      <c r="AG260" s="114">
        <v>29534</v>
      </c>
      <c r="AH260" s="326"/>
      <c r="AI260" s="302">
        <f>(AG260/$BS260)</f>
        <v>2.0452908587257617</v>
      </c>
      <c r="AJ260" s="326"/>
      <c r="AK260" s="302">
        <f>IF($BO260,AG260/$BO260*100,0)</f>
        <v>0.24859752495044926</v>
      </c>
      <c r="AL260" s="326"/>
      <c r="AM260" s="114">
        <v>160643</v>
      </c>
      <c r="AN260" s="326"/>
      <c r="AO260" s="302">
        <f>(AM260/$BS260)</f>
        <v>11.124861495844875</v>
      </c>
      <c r="AP260" s="326"/>
      <c r="AQ260" s="302">
        <f>IF($BO260,AM260/$BO260*100,0)</f>
        <v>1.3521856910887458</v>
      </c>
      <c r="AR260" s="326"/>
      <c r="AS260" s="114">
        <v>1140731</v>
      </c>
      <c r="AT260" s="326"/>
      <c r="AU260" s="302">
        <f>(AS260/$BS260)</f>
        <v>78.997991689750691</v>
      </c>
      <c r="AV260" s="326"/>
      <c r="AW260" s="302">
        <f>IF($BO260,AS260/$BO260*100,0)</f>
        <v>9.6019131588762416</v>
      </c>
      <c r="AX260" s="326"/>
      <c r="AY260" s="114">
        <v>57371</v>
      </c>
      <c r="AZ260" s="326"/>
      <c r="BA260" s="114">
        <v>11652</v>
      </c>
      <c r="BB260" s="326"/>
      <c r="BC260" s="114">
        <f>(AY260+BA260)</f>
        <v>69023</v>
      </c>
      <c r="BD260" s="326"/>
      <c r="BE260" s="302">
        <f>(BC260/$BS260)</f>
        <v>4.779986149584488</v>
      </c>
      <c r="BF260" s="326"/>
      <c r="BG260" s="302">
        <f>IF($BO260,BC260/$BO260*100,0)</f>
        <v>0.58098960400402444</v>
      </c>
      <c r="BH260" s="326"/>
      <c r="BI260" s="114">
        <v>4120524</v>
      </c>
      <c r="BJ260" s="326"/>
      <c r="BK260" s="302">
        <f>(BI260/$BS260)</f>
        <v>285.35484764542934</v>
      </c>
      <c r="BL260" s="326"/>
      <c r="BM260" s="302">
        <f>IF($BO260,BI260/$BO260*100,0)</f>
        <v>34.683824334628731</v>
      </c>
      <c r="BN260" s="326"/>
      <c r="BO260" s="114">
        <f>(U260+AA260+AG260+AM260+AS260+BC260+BI260)</f>
        <v>11880247</v>
      </c>
      <c r="BP260" s="388"/>
      <c r="BQ260" s="326">
        <v>17</v>
      </c>
      <c r="BR260" s="388"/>
      <c r="BS260" s="330">
        <v>14440</v>
      </c>
    </row>
    <row r="261" spans="1:71" ht="8.85" customHeight="1" x14ac:dyDescent="0.25">
      <c r="A261" s="345">
        <v>18</v>
      </c>
      <c r="B261" s="360"/>
      <c r="C261" s="345" t="s">
        <v>240</v>
      </c>
      <c r="D261" s="388"/>
      <c r="E261" s="114">
        <v>10999443</v>
      </c>
      <c r="F261" s="343"/>
      <c r="G261" s="114">
        <v>326971</v>
      </c>
      <c r="H261" s="326"/>
      <c r="I261" s="114">
        <v>0</v>
      </c>
      <c r="J261" s="114"/>
      <c r="K261" s="114">
        <v>0</v>
      </c>
      <c r="L261" s="326"/>
      <c r="M261" s="114">
        <v>0</v>
      </c>
      <c r="N261" s="326"/>
      <c r="O261" s="114">
        <v>0</v>
      </c>
      <c r="P261" s="326"/>
      <c r="Q261" s="114">
        <v>55863</v>
      </c>
      <c r="R261" s="326"/>
      <c r="S261" s="114">
        <v>8210</v>
      </c>
      <c r="T261" s="326"/>
      <c r="U261" s="114">
        <f>SUM(E261:S261)</f>
        <v>11390487</v>
      </c>
      <c r="V261" s="326"/>
      <c r="W261" s="302">
        <f>(U261/$BS261)</f>
        <v>489.030010303967</v>
      </c>
      <c r="X261" s="326"/>
      <c r="Y261" s="302">
        <f>IF($BO261,U261/$BO261*100,0)</f>
        <v>34.951039032473865</v>
      </c>
      <c r="Z261" s="326"/>
      <c r="AA261" s="114">
        <v>14191889</v>
      </c>
      <c r="AB261" s="326"/>
      <c r="AC261" s="302">
        <f>(AA261/$BS261)</f>
        <v>609.30315129658254</v>
      </c>
      <c r="AD261" s="326"/>
      <c r="AE261" s="302">
        <f>IF($BO261,AA261/$BO261*100,0)</f>
        <v>43.546976207736904</v>
      </c>
      <c r="AF261" s="326"/>
      <c r="AG261" s="114">
        <v>544896</v>
      </c>
      <c r="AH261" s="326"/>
      <c r="AI261" s="302">
        <f>(AG261/$BS261)</f>
        <v>23.394126738794437</v>
      </c>
      <c r="AJ261" s="326"/>
      <c r="AK261" s="302">
        <f>IF($BO261,AG261/$BO261*100,0)</f>
        <v>1.6719813090203146</v>
      </c>
      <c r="AL261" s="326"/>
      <c r="AM261" s="114">
        <v>423335</v>
      </c>
      <c r="AN261" s="326"/>
      <c r="AO261" s="302">
        <f>(AM261/$BS261)</f>
        <v>18.175124506268247</v>
      </c>
      <c r="AP261" s="326"/>
      <c r="AQ261" s="302">
        <f>IF($BO261,AM261/$BO261*100,0)</f>
        <v>1.2989785343517202</v>
      </c>
      <c r="AR261" s="326"/>
      <c r="AS261" s="114">
        <v>4786351</v>
      </c>
      <c r="AT261" s="326"/>
      <c r="AU261" s="302">
        <f>(AS261/$BS261)</f>
        <v>205.49334535462819</v>
      </c>
      <c r="AV261" s="326"/>
      <c r="AW261" s="302">
        <f>IF($BO261,AS261/$BO261*100,0)</f>
        <v>14.686636368060499</v>
      </c>
      <c r="AX261" s="326"/>
      <c r="AY261" s="114">
        <v>24677</v>
      </c>
      <c r="AZ261" s="326"/>
      <c r="BA261" s="114">
        <v>993977</v>
      </c>
      <c r="BB261" s="326"/>
      <c r="BC261" s="114">
        <f>(AY261+BA261)</f>
        <v>1018654</v>
      </c>
      <c r="BD261" s="326"/>
      <c r="BE261" s="302">
        <f>(BC261/$BS261)</f>
        <v>43.734071784303623</v>
      </c>
      <c r="BF261" s="326"/>
      <c r="BG261" s="302">
        <f>IF($BO261,BC261/$BO261*100,0)</f>
        <v>3.1256798514923578</v>
      </c>
      <c r="BH261" s="326"/>
      <c r="BI261" s="114">
        <v>234226</v>
      </c>
      <c r="BJ261" s="326"/>
      <c r="BK261" s="302">
        <f>(BI261/$BS261)</f>
        <v>10.056070753906921</v>
      </c>
      <c r="BL261" s="326"/>
      <c r="BM261" s="302">
        <f>IF($BO261,BI261/$BO261*100,0)</f>
        <v>0.71870869686434158</v>
      </c>
      <c r="BN261" s="326"/>
      <c r="BO261" s="114">
        <f>(U261+AA261+AG261+AM261+AS261+BC261+BI261)</f>
        <v>32589838</v>
      </c>
      <c r="BP261" s="388"/>
      <c r="BQ261" s="326">
        <v>18</v>
      </c>
      <c r="BR261" s="388"/>
      <c r="BS261" s="330">
        <v>23292</v>
      </c>
    </row>
    <row r="262" spans="1:71" ht="8.85" customHeight="1" x14ac:dyDescent="0.25">
      <c r="A262" s="345">
        <v>19</v>
      </c>
      <c r="B262" s="360"/>
      <c r="C262" s="345" t="s">
        <v>241</v>
      </c>
      <c r="D262" s="388"/>
      <c r="E262" s="114">
        <v>12603494</v>
      </c>
      <c r="F262" s="343"/>
      <c r="G262" s="114">
        <v>220569</v>
      </c>
      <c r="H262" s="326"/>
      <c r="I262" s="114">
        <v>1943799</v>
      </c>
      <c r="J262" s="114"/>
      <c r="K262" s="114">
        <v>0</v>
      </c>
      <c r="L262" s="326"/>
      <c r="M262" s="114">
        <v>11180</v>
      </c>
      <c r="N262" s="326"/>
      <c r="O262" s="114">
        <v>0</v>
      </c>
      <c r="P262" s="326"/>
      <c r="Q262" s="114">
        <v>87405</v>
      </c>
      <c r="R262" s="326"/>
      <c r="S262" s="114">
        <v>49556</v>
      </c>
      <c r="T262" s="326"/>
      <c r="U262" s="114">
        <f>SUM(E262:S262)</f>
        <v>14916003</v>
      </c>
      <c r="V262" s="326"/>
      <c r="W262" s="302">
        <f>(U262/$BS262)</f>
        <v>350.00945654214382</v>
      </c>
      <c r="X262" s="326"/>
      <c r="Y262" s="302">
        <f>IF($BO262,U262/$BO262*100,0)</f>
        <v>33.813850663683965</v>
      </c>
      <c r="Z262" s="326"/>
      <c r="AA262" s="114">
        <v>19690254</v>
      </c>
      <c r="AB262" s="326"/>
      <c r="AC262" s="302">
        <f>(AA262/$BS262)</f>
        <v>462.03899943683126</v>
      </c>
      <c r="AD262" s="326"/>
      <c r="AE262" s="302">
        <f>IF($BO262,AA262/$BO262*100,0)</f>
        <v>44.636844621578973</v>
      </c>
      <c r="AF262" s="326"/>
      <c r="AG262" s="114">
        <v>1280528</v>
      </c>
      <c r="AH262" s="326"/>
      <c r="AI262" s="302">
        <f>(AG262/$BS262)</f>
        <v>30.048057067767974</v>
      </c>
      <c r="AJ262" s="326"/>
      <c r="AK262" s="302">
        <f>IF($BO262,AG262/$BO262*100,0)</f>
        <v>2.9028944659414391</v>
      </c>
      <c r="AL262" s="326"/>
      <c r="AM262" s="114">
        <v>378181</v>
      </c>
      <c r="AN262" s="326"/>
      <c r="AO262" s="302">
        <f>(AM262/$BS262)</f>
        <v>8.8741552468556417</v>
      </c>
      <c r="AP262" s="326"/>
      <c r="AQ262" s="302">
        <f>IF($BO262,AM262/$BO262*100,0)</f>
        <v>0.85731786577427382</v>
      </c>
      <c r="AR262" s="326"/>
      <c r="AS262" s="114">
        <v>5075406</v>
      </c>
      <c r="AT262" s="326"/>
      <c r="AU262" s="302">
        <f>(AS262/$BS262)</f>
        <v>119.09625492772668</v>
      </c>
      <c r="AV262" s="326"/>
      <c r="AW262" s="302">
        <f>IF($BO262,AS262/$BO262*100,0)</f>
        <v>11.505697641758692</v>
      </c>
      <c r="AX262" s="326"/>
      <c r="AY262" s="114">
        <v>126307</v>
      </c>
      <c r="AZ262" s="326"/>
      <c r="BA262" s="114">
        <v>2105083</v>
      </c>
      <c r="BB262" s="326"/>
      <c r="BC262" s="114">
        <f>(AY262+BA262)</f>
        <v>2231390</v>
      </c>
      <c r="BD262" s="326"/>
      <c r="BE262" s="302">
        <f>(BC262/$BS262)</f>
        <v>52.360381077529567</v>
      </c>
      <c r="BF262" s="326"/>
      <c r="BG262" s="302">
        <f>IF($BO262,BC262/$BO262*100,0)</f>
        <v>5.0584522028078007</v>
      </c>
      <c r="BH262" s="326"/>
      <c r="BI262" s="114">
        <v>540348</v>
      </c>
      <c r="BJ262" s="326"/>
      <c r="BK262" s="302">
        <f>(BI262/$BS262)</f>
        <v>12.67946311244603</v>
      </c>
      <c r="BL262" s="326"/>
      <c r="BM262" s="302">
        <f>IF($BO262,BI262/$BO262*100,0)</f>
        <v>1.2249425384548598</v>
      </c>
      <c r="BN262" s="326"/>
      <c r="BO262" s="114">
        <f>(U262+AA262+AG262+AM262+AS262+BC262+BI262)</f>
        <v>44112110</v>
      </c>
      <c r="BP262" s="388"/>
      <c r="BQ262" s="326">
        <v>19</v>
      </c>
      <c r="BR262" s="388"/>
      <c r="BS262" s="330">
        <v>42616</v>
      </c>
    </row>
    <row r="263" spans="1:71" ht="8.85" customHeight="1" x14ac:dyDescent="0.25">
      <c r="A263" s="345">
        <v>20</v>
      </c>
      <c r="B263" s="360"/>
      <c r="C263" s="345" t="s">
        <v>242</v>
      </c>
      <c r="D263" s="388"/>
      <c r="E263" s="114">
        <v>1242855</v>
      </c>
      <c r="F263" s="343"/>
      <c r="G263" s="114">
        <v>57274</v>
      </c>
      <c r="H263" s="326"/>
      <c r="I263" s="114">
        <v>131467</v>
      </c>
      <c r="J263" s="114"/>
      <c r="K263" s="114">
        <v>624</v>
      </c>
      <c r="L263" s="326"/>
      <c r="M263" s="114">
        <v>52565</v>
      </c>
      <c r="N263" s="326"/>
      <c r="O263" s="114">
        <v>0</v>
      </c>
      <c r="P263" s="326"/>
      <c r="Q263" s="114">
        <v>9268</v>
      </c>
      <c r="R263" s="326"/>
      <c r="S263" s="114">
        <v>10863</v>
      </c>
      <c r="T263" s="326"/>
      <c r="U263" s="114">
        <f>SUM(E263:S263)</f>
        <v>1504916</v>
      </c>
      <c r="V263" s="326"/>
      <c r="W263" s="302">
        <f>(U263/$BS263)</f>
        <v>307.43942798774259</v>
      </c>
      <c r="X263" s="326"/>
      <c r="Y263" s="302">
        <f>IF($BO263,U263/$BO263*100,0)</f>
        <v>38.627068588562565</v>
      </c>
      <c r="Z263" s="326"/>
      <c r="AA263" s="114">
        <v>1983860</v>
      </c>
      <c r="AB263" s="326"/>
      <c r="AC263" s="302">
        <f>(AA263/$BS263)</f>
        <v>405.2829417773238</v>
      </c>
      <c r="AD263" s="326"/>
      <c r="AE263" s="302">
        <f>IF($BO263,AA263/$BO263*100,0)</f>
        <v>50.920248233194229</v>
      </c>
      <c r="AF263" s="326"/>
      <c r="AG263" s="390">
        <v>12054</v>
      </c>
      <c r="AH263" s="326"/>
      <c r="AI263" s="302">
        <f>(AG263/$BS263)</f>
        <v>2.4625127681307455</v>
      </c>
      <c r="AJ263" s="326"/>
      <c r="AK263" s="302">
        <f>IF($BO263,AG263/$BO263*100,0)</f>
        <v>0.30939313873102098</v>
      </c>
      <c r="AL263" s="326"/>
      <c r="AM263" s="390">
        <v>15892</v>
      </c>
      <c r="AN263" s="326"/>
      <c r="AO263" s="302">
        <f>(AM263/$BS263)</f>
        <v>3.2465781409601635</v>
      </c>
      <c r="AP263" s="326"/>
      <c r="AQ263" s="302">
        <f>IF($BO263,AM263/$BO263*100,0)</f>
        <v>0.40790407837343501</v>
      </c>
      <c r="AR263" s="326"/>
      <c r="AS263" s="390">
        <v>323797</v>
      </c>
      <c r="AT263" s="326"/>
      <c r="AU263" s="302">
        <f>(AS263/$BS263)</f>
        <v>66.148518896833508</v>
      </c>
      <c r="AV263" s="326"/>
      <c r="AW263" s="302">
        <f>IF($BO263,AS263/$BO263*100,0)</f>
        <v>8.3109814287114983</v>
      </c>
      <c r="AX263" s="326"/>
      <c r="AY263" s="390">
        <v>5368</v>
      </c>
      <c r="AZ263" s="326"/>
      <c r="BA263" s="390">
        <v>18245</v>
      </c>
      <c r="BB263" s="326"/>
      <c r="BC263" s="114">
        <f>(AY263+BA263)</f>
        <v>23613</v>
      </c>
      <c r="BD263" s="326"/>
      <c r="BE263" s="302">
        <f>(BC263/$BS263)</f>
        <v>4.8239019407558734</v>
      </c>
      <c r="BF263" s="326"/>
      <c r="BG263" s="302">
        <f>IF($BO263,BC263/$BO263*100,0)</f>
        <v>0.60608098430857793</v>
      </c>
      <c r="BH263" s="326"/>
      <c r="BI263" s="390">
        <v>31882</v>
      </c>
      <c r="BJ263" s="326"/>
      <c r="BK263" s="302">
        <f>(BI263/$BS263)</f>
        <v>6.5131767109295202</v>
      </c>
      <c r="BL263" s="326"/>
      <c r="BM263" s="302">
        <f>IF($BO263,BI263/$BO263*100,0)</f>
        <v>0.81832354811866692</v>
      </c>
      <c r="BN263" s="326"/>
      <c r="BO263" s="114">
        <f>(U263+AA263+AG263+AM263+AS263+BC263+BI263)</f>
        <v>3896014</v>
      </c>
      <c r="BP263" s="388"/>
      <c r="BQ263" s="326">
        <v>20</v>
      </c>
      <c r="BR263" s="388"/>
      <c r="BS263" s="330">
        <v>4895</v>
      </c>
    </row>
    <row r="264" spans="1:71" ht="8.85" customHeight="1" x14ac:dyDescent="0.25">
      <c r="A264" s="361"/>
      <c r="B264" s="345"/>
      <c r="C264" s="345"/>
      <c r="D264" s="388"/>
      <c r="E264" s="326"/>
      <c r="F264" s="326"/>
      <c r="G264" s="326"/>
      <c r="H264" s="326"/>
      <c r="I264" s="326"/>
      <c r="J264" s="326"/>
      <c r="K264" s="326"/>
      <c r="L264" s="326"/>
      <c r="M264" s="326"/>
      <c r="N264" s="326"/>
      <c r="O264" s="326"/>
      <c r="P264" s="326"/>
      <c r="Q264" s="326"/>
      <c r="R264" s="326"/>
      <c r="S264" s="326"/>
      <c r="T264" s="326"/>
      <c r="U264" s="343"/>
      <c r="V264" s="326"/>
      <c r="W264" s="367"/>
      <c r="X264" s="326"/>
      <c r="Y264" s="367"/>
      <c r="Z264" s="326"/>
      <c r="AA264" s="326"/>
      <c r="AB264" s="326"/>
      <c r="AC264" s="367"/>
      <c r="AD264" s="326"/>
      <c r="AE264" s="367"/>
      <c r="AF264" s="326"/>
      <c r="AG264" s="326"/>
      <c r="AH264" s="326"/>
      <c r="AI264" s="367"/>
      <c r="AJ264" s="326"/>
      <c r="AK264" s="367"/>
      <c r="AL264" s="326"/>
      <c r="AM264" s="326"/>
      <c r="AN264" s="326"/>
      <c r="AO264" s="367"/>
      <c r="AP264" s="326"/>
      <c r="AQ264" s="367"/>
      <c r="AR264" s="326"/>
      <c r="AS264" s="326"/>
      <c r="AT264" s="326"/>
      <c r="AU264" s="367"/>
      <c r="AV264" s="326"/>
      <c r="AW264" s="367"/>
      <c r="AX264" s="326"/>
      <c r="AY264" s="326"/>
      <c r="AZ264" s="326"/>
      <c r="BA264" s="326"/>
      <c r="BB264" s="326"/>
      <c r="BC264" s="343"/>
      <c r="BD264" s="326"/>
      <c r="BE264" s="367"/>
      <c r="BF264" s="326"/>
      <c r="BG264" s="367"/>
      <c r="BH264" s="326"/>
      <c r="BI264" s="326"/>
      <c r="BJ264" s="326"/>
      <c r="BK264" s="367"/>
      <c r="BL264" s="326"/>
      <c r="BM264" s="367"/>
      <c r="BN264" s="326"/>
      <c r="BO264" s="343"/>
      <c r="BP264" s="388"/>
      <c r="BQ264" s="391"/>
      <c r="BR264" s="388"/>
      <c r="BS264" s="325"/>
    </row>
    <row r="265" spans="1:71" ht="8.85" customHeight="1" x14ac:dyDescent="0.25">
      <c r="A265" s="345">
        <v>21</v>
      </c>
      <c r="B265" s="360"/>
      <c r="C265" s="345" t="s">
        <v>243</v>
      </c>
      <c r="D265" s="388"/>
      <c r="E265" s="114">
        <v>460867</v>
      </c>
      <c r="F265" s="343"/>
      <c r="G265" s="114">
        <v>23436</v>
      </c>
      <c r="H265" s="326"/>
      <c r="I265" s="114">
        <v>96937</v>
      </c>
      <c r="J265" s="114"/>
      <c r="K265" s="114">
        <v>207</v>
      </c>
      <c r="L265" s="326"/>
      <c r="M265" s="114">
        <v>36000</v>
      </c>
      <c r="N265" s="326"/>
      <c r="O265" s="114">
        <v>0</v>
      </c>
      <c r="P265" s="326"/>
      <c r="Q265" s="114">
        <v>14545</v>
      </c>
      <c r="R265" s="326"/>
      <c r="S265" s="114">
        <v>8200</v>
      </c>
      <c r="T265" s="326"/>
      <c r="U265" s="114">
        <f>SUM(E265:S265)</f>
        <v>640192</v>
      </c>
      <c r="V265" s="326"/>
      <c r="W265" s="302">
        <f>(U265/$BS265)</f>
        <v>107.27077747989276</v>
      </c>
      <c r="X265" s="326"/>
      <c r="Y265" s="302">
        <f>IF($BO265,U265/$BO265*100,0)</f>
        <v>13.693832286746698</v>
      </c>
      <c r="Z265" s="326"/>
      <c r="AA265" s="114">
        <v>2605297</v>
      </c>
      <c r="AB265" s="326"/>
      <c r="AC265" s="302">
        <f>(AA265/$BS265)</f>
        <v>436.54440348525469</v>
      </c>
      <c r="AD265" s="326"/>
      <c r="AE265" s="302">
        <f>IF($BO265,AA265/$BO265*100,0)</f>
        <v>55.727813179740316</v>
      </c>
      <c r="AF265" s="326"/>
      <c r="AG265" s="390">
        <v>655</v>
      </c>
      <c r="AH265" s="326"/>
      <c r="AI265" s="302">
        <f>(AG265/$BS265)</f>
        <v>0.10975201072386059</v>
      </c>
      <c r="AJ265" s="326"/>
      <c r="AK265" s="302">
        <f>IF($BO265,AG265/$BO265*100,0)</f>
        <v>1.4010578307475081E-2</v>
      </c>
      <c r="AL265" s="326"/>
      <c r="AM265" s="390">
        <v>19589</v>
      </c>
      <c r="AN265" s="326"/>
      <c r="AO265" s="302">
        <f>(AM265/$BS265)</f>
        <v>3.282339142091153</v>
      </c>
      <c r="AP265" s="326"/>
      <c r="AQ265" s="302">
        <f>IF($BO265,AM265/$BO265*100,0)</f>
        <v>0.4190125472750067</v>
      </c>
      <c r="AR265" s="326"/>
      <c r="AS265" s="390">
        <v>1351094</v>
      </c>
      <c r="AT265" s="326"/>
      <c r="AU265" s="302">
        <f>(AS265/$BS265)</f>
        <v>226.38974530831098</v>
      </c>
      <c r="AV265" s="326"/>
      <c r="AW265" s="302">
        <f>IF($BO265,AS265/$BO265*100,0)</f>
        <v>28.90016532482403</v>
      </c>
      <c r="AX265" s="326"/>
      <c r="AY265" s="390">
        <v>1015</v>
      </c>
      <c r="AZ265" s="326"/>
      <c r="BA265" s="390">
        <v>12505</v>
      </c>
      <c r="BB265" s="326"/>
      <c r="BC265" s="114">
        <f>(AY265+BA265)</f>
        <v>13520</v>
      </c>
      <c r="BD265" s="326"/>
      <c r="BE265" s="302">
        <f>(BC265/$BS265)</f>
        <v>2.2654155495978552</v>
      </c>
      <c r="BF265" s="326"/>
      <c r="BG265" s="302">
        <f>IF($BO265,BC265/$BO265*100,0)</f>
        <v>0.2891954484229971</v>
      </c>
      <c r="BH265" s="326"/>
      <c r="BI265" s="390">
        <v>44692</v>
      </c>
      <c r="BJ265" s="326"/>
      <c r="BK265" s="302">
        <f>(BI265/$BS265)</f>
        <v>7.4886058981233248</v>
      </c>
      <c r="BL265" s="326"/>
      <c r="BM265" s="302">
        <f>IF($BO265,BI265/$BO265*100,0)</f>
        <v>0.95597063468347532</v>
      </c>
      <c r="BN265" s="326"/>
      <c r="BO265" s="114">
        <f>(U265+AA265+AG265+AM265+AS265+BC265+BI265)</f>
        <v>4675039</v>
      </c>
      <c r="BP265" s="388"/>
      <c r="BQ265" s="326">
        <v>21</v>
      </c>
      <c r="BR265" s="388"/>
      <c r="BS265" s="330">
        <v>5968</v>
      </c>
    </row>
    <row r="266" spans="1:71" ht="8.85" customHeight="1" x14ac:dyDescent="0.25">
      <c r="A266" s="345">
        <v>22</v>
      </c>
      <c r="B266" s="360"/>
      <c r="C266" s="333" t="s">
        <v>195</v>
      </c>
      <c r="D266" s="388"/>
      <c r="E266" s="114">
        <v>642877</v>
      </c>
      <c r="F266" s="343"/>
      <c r="G266" s="114">
        <v>31867</v>
      </c>
      <c r="H266" s="326"/>
      <c r="I266" s="114">
        <v>161300</v>
      </c>
      <c r="J266" s="114"/>
      <c r="K266" s="114">
        <v>0</v>
      </c>
      <c r="L266" s="326"/>
      <c r="M266" s="114">
        <v>0</v>
      </c>
      <c r="N266" s="326"/>
      <c r="O266" s="114">
        <v>0</v>
      </c>
      <c r="P266" s="326"/>
      <c r="Q266" s="114">
        <v>0</v>
      </c>
      <c r="R266" s="326"/>
      <c r="S266" s="114">
        <v>0</v>
      </c>
      <c r="T266" s="326"/>
      <c r="U266" s="114">
        <f>SUM(E266:S266)</f>
        <v>836044</v>
      </c>
      <c r="V266" s="326"/>
      <c r="W266" s="302">
        <f>(U266/$BS266)</f>
        <v>177.09044693920779</v>
      </c>
      <c r="X266" s="326"/>
      <c r="Y266" s="302">
        <f>IF($BO266,U266/$BO266*100,0)</f>
        <v>25.619226401368412</v>
      </c>
      <c r="Z266" s="326"/>
      <c r="AA266" s="114">
        <v>2110096</v>
      </c>
      <c r="AB266" s="326"/>
      <c r="AC266" s="302">
        <f>(AA266/$BS266)</f>
        <v>446.95954246981574</v>
      </c>
      <c r="AD266" s="326"/>
      <c r="AE266" s="302">
        <f>IF($BO266,AA266/$BO266*100,0)</f>
        <v>64.660504892830843</v>
      </c>
      <c r="AF266" s="326"/>
      <c r="AG266" s="114">
        <v>1775</v>
      </c>
      <c r="AH266" s="326"/>
      <c r="AI266" s="302">
        <f>(AG266/$BS266)</f>
        <v>0.37597966532514299</v>
      </c>
      <c r="AJ266" s="326"/>
      <c r="AK266" s="302">
        <f>IF($BO266,AG266/$BO266*100,0)</f>
        <v>5.439202585321936E-2</v>
      </c>
      <c r="AL266" s="326"/>
      <c r="AM266" s="114">
        <v>84083</v>
      </c>
      <c r="AN266" s="326"/>
      <c r="AO266" s="302">
        <f>(AM266/$BS266)</f>
        <v>17.810421520864224</v>
      </c>
      <c r="AP266" s="326"/>
      <c r="AQ266" s="302">
        <f>IF($BO266,AM266/$BO266*100,0)</f>
        <v>2.5765885689105597</v>
      </c>
      <c r="AR266" s="326"/>
      <c r="AS266" s="114">
        <v>172940</v>
      </c>
      <c r="AT266" s="326"/>
      <c r="AU266" s="302">
        <f>(AS266/$BS266)</f>
        <v>36.632069476805761</v>
      </c>
      <c r="AV266" s="326"/>
      <c r="AW266" s="302">
        <f>IF($BO266,AS266/$BO266*100,0)</f>
        <v>5.2994687048201445</v>
      </c>
      <c r="AX266" s="326"/>
      <c r="AY266" s="114">
        <v>4554</v>
      </c>
      <c r="AZ266" s="326"/>
      <c r="BA266" s="114">
        <v>7050</v>
      </c>
      <c r="BB266" s="326"/>
      <c r="BC266" s="114">
        <f>(AY266+BA266)</f>
        <v>11604</v>
      </c>
      <c r="BD266" s="326"/>
      <c r="BE266" s="302">
        <f>(BC266/$BS266)</f>
        <v>2.4579538233425122</v>
      </c>
      <c r="BF266" s="326"/>
      <c r="BG266" s="302">
        <f>IF($BO266,BC266/$BO266*100,0)</f>
        <v>0.35558595380324365</v>
      </c>
      <c r="BH266" s="326"/>
      <c r="BI266" s="114">
        <v>46804</v>
      </c>
      <c r="BJ266" s="326"/>
      <c r="BK266" s="302">
        <f>(BI266/$BS266)</f>
        <v>9.9140012709171792</v>
      </c>
      <c r="BL266" s="326"/>
      <c r="BM266" s="302">
        <f>IF($BO266,BI266/$BO266*100,0)</f>
        <v>1.4342334524135656</v>
      </c>
      <c r="BN266" s="326"/>
      <c r="BO266" s="114">
        <f>(U266+AA266+AG266+AM266+AS266+BC266+BI266)</f>
        <v>3263346</v>
      </c>
      <c r="BP266" s="388"/>
      <c r="BQ266" s="326">
        <v>22</v>
      </c>
      <c r="BR266" s="388"/>
      <c r="BS266" s="330">
        <v>4721</v>
      </c>
    </row>
    <row r="267" spans="1:71" ht="8.85" customHeight="1" x14ac:dyDescent="0.25">
      <c r="A267" s="345">
        <v>23</v>
      </c>
      <c r="B267" s="360"/>
      <c r="C267" s="345" t="s">
        <v>203</v>
      </c>
      <c r="D267" s="388"/>
      <c r="E267" s="114">
        <v>1505611</v>
      </c>
      <c r="F267" s="343"/>
      <c r="G267" s="114">
        <v>35598</v>
      </c>
      <c r="H267" s="326"/>
      <c r="I267" s="114">
        <v>177197</v>
      </c>
      <c r="J267" s="114"/>
      <c r="K267" s="114">
        <v>0</v>
      </c>
      <c r="L267" s="326"/>
      <c r="M267" s="114">
        <v>660817</v>
      </c>
      <c r="N267" s="326"/>
      <c r="O267" s="114">
        <v>0</v>
      </c>
      <c r="P267" s="326"/>
      <c r="Q267" s="114">
        <v>17485</v>
      </c>
      <c r="R267" s="326"/>
      <c r="S267" s="114">
        <v>17052</v>
      </c>
      <c r="T267" s="326"/>
      <c r="U267" s="114">
        <f>SUM(E267:S267)</f>
        <v>2413760</v>
      </c>
      <c r="V267" s="326"/>
      <c r="W267" s="302">
        <f>(U267/$BS267)</f>
        <v>265.65705480959718</v>
      </c>
      <c r="X267" s="326"/>
      <c r="Y267" s="302">
        <f>IF($BO267,U267/$BO267*100,0)</f>
        <v>43.903524144701052</v>
      </c>
      <c r="Z267" s="326"/>
      <c r="AA267" s="114">
        <v>2657200</v>
      </c>
      <c r="AB267" s="326"/>
      <c r="AC267" s="302">
        <f>(AA267/$BS267)</f>
        <v>292.44992295839751</v>
      </c>
      <c r="AD267" s="326"/>
      <c r="AE267" s="302">
        <f>IF($BO267,AA267/$BO267*100,0)</f>
        <v>48.331418350332939</v>
      </c>
      <c r="AF267" s="326"/>
      <c r="AG267" s="114">
        <v>22237</v>
      </c>
      <c r="AH267" s="326"/>
      <c r="AI267" s="302">
        <f>(AG267/$BS267)</f>
        <v>2.4473915914593882</v>
      </c>
      <c r="AJ267" s="326"/>
      <c r="AK267" s="302">
        <f>IF($BO267,AG267/$BO267*100,0)</f>
        <v>0.40446550875220288</v>
      </c>
      <c r="AL267" s="326"/>
      <c r="AM267" s="114">
        <v>50449</v>
      </c>
      <c r="AN267" s="326"/>
      <c r="AO267" s="302">
        <f>(AM267/$BS267)</f>
        <v>5.5523882896764256</v>
      </c>
      <c r="AP267" s="326"/>
      <c r="AQ267" s="302">
        <f>IF($BO267,AM267/$BO267*100,0)</f>
        <v>0.91760941003911878</v>
      </c>
      <c r="AR267" s="326"/>
      <c r="AS267" s="114">
        <v>230745</v>
      </c>
      <c r="AT267" s="326"/>
      <c r="AU267" s="302">
        <f>(AS267/$BS267)</f>
        <v>25.395663658375522</v>
      </c>
      <c r="AV267" s="326"/>
      <c r="AW267" s="302">
        <f>IF($BO267,AS267/$BO267*100,0)</f>
        <v>4.1969867255936979</v>
      </c>
      <c r="AX267" s="326"/>
      <c r="AY267" s="114">
        <v>35711</v>
      </c>
      <c r="AZ267" s="326"/>
      <c r="BA267" s="114">
        <v>44817</v>
      </c>
      <c r="BB267" s="326"/>
      <c r="BC267" s="114">
        <f>(AY267+BA267)</f>
        <v>80528</v>
      </c>
      <c r="BD267" s="326"/>
      <c r="BE267" s="302">
        <f>(BC267/$BS267)</f>
        <v>8.8628659476117111</v>
      </c>
      <c r="BF267" s="326"/>
      <c r="BG267" s="302">
        <f>IF($BO267,BC267/$BO267*100,0)</f>
        <v>1.464711898583325</v>
      </c>
      <c r="BH267" s="326"/>
      <c r="BI267" s="114">
        <v>42954</v>
      </c>
      <c r="BJ267" s="326"/>
      <c r="BK267" s="302">
        <f>(BI267/$BS267)</f>
        <v>4.7274928461369141</v>
      </c>
      <c r="BL267" s="326"/>
      <c r="BM267" s="302">
        <f>IF($BO267,BI267/$BO267*100,0)</f>
        <v>0.78128396199766714</v>
      </c>
      <c r="BN267" s="326"/>
      <c r="BO267" s="114">
        <f>(U267+AA267+AG267+AM267+AS267+BC267+BI267)</f>
        <v>5497873</v>
      </c>
      <c r="BP267" s="388"/>
      <c r="BQ267" s="326">
        <v>23</v>
      </c>
      <c r="BR267" s="388"/>
      <c r="BS267" s="330">
        <v>9086</v>
      </c>
    </row>
    <row r="268" spans="1:71" ht="8.85" customHeight="1" x14ac:dyDescent="0.25">
      <c r="A268" s="345">
        <v>24</v>
      </c>
      <c r="B268" s="360"/>
      <c r="C268" s="362" t="s">
        <v>244</v>
      </c>
      <c r="D268" s="388"/>
      <c r="E268" s="114">
        <v>3174654</v>
      </c>
      <c r="F268" s="343"/>
      <c r="G268" s="114">
        <v>47759</v>
      </c>
      <c r="H268" s="326"/>
      <c r="I268" s="114">
        <v>456276</v>
      </c>
      <c r="J268" s="114"/>
      <c r="K268" s="114">
        <v>0</v>
      </c>
      <c r="L268" s="326"/>
      <c r="M268" s="114">
        <v>0</v>
      </c>
      <c r="N268" s="326"/>
      <c r="O268" s="114">
        <v>0</v>
      </c>
      <c r="P268" s="326"/>
      <c r="Q268" s="114">
        <v>18570</v>
      </c>
      <c r="R268" s="326"/>
      <c r="S268" s="114">
        <v>18569</v>
      </c>
      <c r="T268" s="326"/>
      <c r="U268" s="114">
        <f>SUM(E268:S268)</f>
        <v>3715828</v>
      </c>
      <c r="V268" s="326"/>
      <c r="W268" s="302">
        <f>(U268/$BS268)</f>
        <v>480.88883137051897</v>
      </c>
      <c r="X268" s="326"/>
      <c r="Y268" s="302">
        <f>IF($BO268,U268/$BO268*100,0)</f>
        <v>40.993066599827372</v>
      </c>
      <c r="Z268" s="326"/>
      <c r="AA268" s="114">
        <v>4762951</v>
      </c>
      <c r="AB268" s="326"/>
      <c r="AC268" s="302">
        <f>(AA268/$BS268)</f>
        <v>616.40364954057202</v>
      </c>
      <c r="AD268" s="326"/>
      <c r="AE268" s="302">
        <f>IF($BO268,AA268/$BO268*100,0)</f>
        <v>52.544942218723357</v>
      </c>
      <c r="AF268" s="326"/>
      <c r="AG268" s="114">
        <v>157629</v>
      </c>
      <c r="AH268" s="326"/>
      <c r="AI268" s="302">
        <f>(AG268/$BS268)</f>
        <v>20.399767050601785</v>
      </c>
      <c r="AJ268" s="326"/>
      <c r="AK268" s="302">
        <f>IF($BO268,AG268/$BO268*100,0)</f>
        <v>1.7389653382945034</v>
      </c>
      <c r="AL268" s="326"/>
      <c r="AM268" s="114">
        <v>61696</v>
      </c>
      <c r="AN268" s="326"/>
      <c r="AO268" s="302">
        <f>(AM268/$BS268)</f>
        <v>7.9844700401190627</v>
      </c>
      <c r="AP268" s="326"/>
      <c r="AQ268" s="302">
        <f>IF($BO268,AM268/$BO268*100,0)</f>
        <v>0.68063113710940049</v>
      </c>
      <c r="AR268" s="326"/>
      <c r="AS268" s="114">
        <v>0</v>
      </c>
      <c r="AT268" s="326"/>
      <c r="AU268" s="302">
        <f>(AS268/$BS268)</f>
        <v>0</v>
      </c>
      <c r="AV268" s="326"/>
      <c r="AW268" s="302">
        <f>IF($BO268,AS268/$BO268*100,0)</f>
        <v>0</v>
      </c>
      <c r="AX268" s="326"/>
      <c r="AY268" s="114">
        <v>12924</v>
      </c>
      <c r="AZ268" s="326"/>
      <c r="BA268" s="114">
        <v>36540</v>
      </c>
      <c r="BB268" s="326"/>
      <c r="BC268" s="114">
        <f>(AY268+BA268)</f>
        <v>49464</v>
      </c>
      <c r="BD268" s="326"/>
      <c r="BE268" s="302">
        <f>(BC268/$BS268)</f>
        <v>6.4014494629222209</v>
      </c>
      <c r="BF268" s="326"/>
      <c r="BG268" s="302">
        <f>IF($BO268,BC268/$BO268*100,0)</f>
        <v>0.54568754159069288</v>
      </c>
      <c r="BH268" s="326"/>
      <c r="BI268" s="114">
        <v>316960</v>
      </c>
      <c r="BJ268" s="326"/>
      <c r="BK268" s="302">
        <f>(BI268/$BS268)</f>
        <v>41.019800698848194</v>
      </c>
      <c r="BL268" s="326"/>
      <c r="BM268" s="302">
        <f>IF($BO268,BI268/$BO268*100,0)</f>
        <v>3.4967071644546746</v>
      </c>
      <c r="BN268" s="326"/>
      <c r="BO268" s="114">
        <f>(U268+AA268+AG268+AM268+AS268+BC268+BI268)</f>
        <v>9064528</v>
      </c>
      <c r="BP268" s="388"/>
      <c r="BQ268" s="326">
        <v>24</v>
      </c>
      <c r="BR268" s="388"/>
      <c r="BS268" s="330">
        <v>7727</v>
      </c>
    </row>
    <row r="269" spans="1:71" ht="8.85" customHeight="1" x14ac:dyDescent="0.25">
      <c r="A269" s="345">
        <v>25</v>
      </c>
      <c r="B269" s="360"/>
      <c r="C269" s="345" t="s">
        <v>245</v>
      </c>
      <c r="D269" s="388"/>
      <c r="E269" s="114">
        <v>435521</v>
      </c>
      <c r="F269" s="343"/>
      <c r="G269" s="114">
        <v>20308</v>
      </c>
      <c r="H269" s="326"/>
      <c r="I269" s="114">
        <v>0</v>
      </c>
      <c r="J269" s="114"/>
      <c r="K269" s="114">
        <v>14830</v>
      </c>
      <c r="L269" s="326"/>
      <c r="M269" s="114">
        <v>0</v>
      </c>
      <c r="N269" s="326"/>
      <c r="O269" s="114">
        <v>0</v>
      </c>
      <c r="P269" s="326"/>
      <c r="Q269" s="114">
        <v>6829</v>
      </c>
      <c r="R269" s="326"/>
      <c r="S269" s="114">
        <v>6829</v>
      </c>
      <c r="T269" s="326"/>
      <c r="U269" s="114">
        <f>SUM(E269:S269)</f>
        <v>484317</v>
      </c>
      <c r="V269" s="326"/>
      <c r="W269" s="302">
        <f>(U269/$BS269)</f>
        <v>83.173106646058727</v>
      </c>
      <c r="X269" s="326"/>
      <c r="Y269" s="302">
        <f>IF($BO269,U269/$BO269*100,0)</f>
        <v>13.393226025362997</v>
      </c>
      <c r="Z269" s="326"/>
      <c r="AA269" s="114">
        <v>1961647</v>
      </c>
      <c r="AB269" s="326"/>
      <c r="AC269" s="302">
        <f>(AA269/$BS269)</f>
        <v>336.87910012021297</v>
      </c>
      <c r="AD269" s="326"/>
      <c r="AE269" s="302">
        <f>IF($BO269,AA269/$BO269*100,0)</f>
        <v>54.247077127119738</v>
      </c>
      <c r="AF269" s="326"/>
      <c r="AG269" s="114">
        <v>1290</v>
      </c>
      <c r="AH269" s="326"/>
      <c r="AI269" s="302">
        <f>(AG269/$BS269)</f>
        <v>0.22153529108706851</v>
      </c>
      <c r="AJ269" s="326"/>
      <c r="AK269" s="302">
        <f>IF($BO269,AG269/$BO269*100,0)</f>
        <v>3.5673456791147674E-2</v>
      </c>
      <c r="AL269" s="326"/>
      <c r="AM269" s="114">
        <v>93918</v>
      </c>
      <c r="AN269" s="326"/>
      <c r="AO269" s="302">
        <f>(AM269/$BS269)</f>
        <v>16.128799587841318</v>
      </c>
      <c r="AP269" s="326"/>
      <c r="AQ269" s="302">
        <f>IF($BO269,AM269/$BO269*100,0)</f>
        <v>2.5971935774503931</v>
      </c>
      <c r="AR269" s="326"/>
      <c r="AS269" s="114">
        <v>965461</v>
      </c>
      <c r="AT269" s="326"/>
      <c r="AU269" s="302">
        <f>(AS269/$BS269)</f>
        <v>165.80130516915679</v>
      </c>
      <c r="AV269" s="326"/>
      <c r="AW269" s="302">
        <f>IF($BO269,AS269/$BO269*100,0)</f>
        <v>26.69870640855676</v>
      </c>
      <c r="AX269" s="326"/>
      <c r="AY269" s="114">
        <v>4165</v>
      </c>
      <c r="AZ269" s="326"/>
      <c r="BA269" s="114">
        <v>3820</v>
      </c>
      <c r="BB269" s="326"/>
      <c r="BC269" s="114">
        <f>(AY269+BA269)</f>
        <v>7985</v>
      </c>
      <c r="BD269" s="326"/>
      <c r="BE269" s="302">
        <f>(BC269/$BS269)</f>
        <v>1.3712862785505753</v>
      </c>
      <c r="BF269" s="326"/>
      <c r="BG269" s="302">
        <f>IF($BO269,BC269/$BO269*100,0)</f>
        <v>0.22081593215295672</v>
      </c>
      <c r="BH269" s="326"/>
      <c r="BI269" s="114">
        <v>101516</v>
      </c>
      <c r="BJ269" s="326"/>
      <c r="BK269" s="302">
        <f>(BI269/$BS269)</f>
        <v>17.433625279065772</v>
      </c>
      <c r="BL269" s="326"/>
      <c r="BM269" s="302">
        <f>IF($BO269,BI269/$BO269*100,0)</f>
        <v>2.8073074725660057</v>
      </c>
      <c r="BN269" s="326"/>
      <c r="BO269" s="114">
        <f>(U269+AA269+AG269+AM269+AS269+BC269+BI269)</f>
        <v>3616134</v>
      </c>
      <c r="BP269" s="388"/>
      <c r="BQ269" s="326">
        <v>25</v>
      </c>
      <c r="BR269" s="388"/>
      <c r="BS269" s="330">
        <v>5823</v>
      </c>
    </row>
    <row r="270" spans="1:71" ht="8.85" customHeight="1" x14ac:dyDescent="0.25">
      <c r="A270" s="361"/>
      <c r="B270" s="345"/>
      <c r="C270" s="345"/>
      <c r="D270" s="388"/>
      <c r="E270" s="326"/>
      <c r="F270" s="326"/>
      <c r="G270" s="326"/>
      <c r="H270" s="326"/>
      <c r="I270" s="326"/>
      <c r="J270" s="326"/>
      <c r="K270" s="326"/>
      <c r="L270" s="326"/>
      <c r="M270" s="326"/>
      <c r="N270" s="326"/>
      <c r="O270" s="326"/>
      <c r="P270" s="326"/>
      <c r="Q270" s="326"/>
      <c r="R270" s="326"/>
      <c r="S270" s="326"/>
      <c r="T270" s="326"/>
      <c r="U270" s="343"/>
      <c r="V270" s="326"/>
      <c r="W270" s="367"/>
      <c r="X270" s="326"/>
      <c r="Y270" s="367"/>
      <c r="Z270" s="326"/>
      <c r="AA270" s="326"/>
      <c r="AB270" s="326"/>
      <c r="AC270" s="367"/>
      <c r="AD270" s="326"/>
      <c r="AE270" s="367"/>
      <c r="AF270" s="326"/>
      <c r="AG270" s="326"/>
      <c r="AH270" s="326"/>
      <c r="AI270" s="367"/>
      <c r="AJ270" s="326"/>
      <c r="AK270" s="367"/>
      <c r="AL270" s="326"/>
      <c r="AM270" s="326"/>
      <c r="AN270" s="326"/>
      <c r="AO270" s="367"/>
      <c r="AP270" s="326"/>
      <c r="AQ270" s="367"/>
      <c r="AR270" s="326"/>
      <c r="AS270" s="326"/>
      <c r="AT270" s="326"/>
      <c r="AU270" s="367"/>
      <c r="AV270" s="326"/>
      <c r="AW270" s="367"/>
      <c r="AX270" s="326"/>
      <c r="AY270" s="326"/>
      <c r="AZ270" s="326"/>
      <c r="BA270" s="326"/>
      <c r="BB270" s="326"/>
      <c r="BC270" s="343"/>
      <c r="BD270" s="326"/>
      <c r="BE270" s="367"/>
      <c r="BF270" s="326"/>
      <c r="BG270" s="367"/>
      <c r="BH270" s="326"/>
      <c r="BI270" s="326"/>
      <c r="BJ270" s="326"/>
      <c r="BK270" s="367"/>
      <c r="BL270" s="326"/>
      <c r="BM270" s="367"/>
      <c r="BN270" s="326"/>
      <c r="BO270" s="343"/>
      <c r="BP270" s="388"/>
      <c r="BQ270" s="391"/>
      <c r="BR270" s="388"/>
      <c r="BS270" s="325"/>
    </row>
    <row r="271" spans="1:71" ht="8.85" customHeight="1" x14ac:dyDescent="0.25">
      <c r="A271" s="345">
        <v>26</v>
      </c>
      <c r="B271" s="360"/>
      <c r="C271" s="345" t="s">
        <v>246</v>
      </c>
      <c r="D271" s="388"/>
      <c r="E271" s="114">
        <v>577154</v>
      </c>
      <c r="F271" s="343"/>
      <c r="G271" s="114">
        <v>28333</v>
      </c>
      <c r="H271" s="326"/>
      <c r="I271" s="114">
        <v>270481</v>
      </c>
      <c r="J271" s="114"/>
      <c r="K271" s="114">
        <v>0</v>
      </c>
      <c r="L271" s="326"/>
      <c r="M271" s="114">
        <v>127927</v>
      </c>
      <c r="N271" s="326"/>
      <c r="O271" s="114">
        <v>0</v>
      </c>
      <c r="P271" s="326"/>
      <c r="Q271" s="114">
        <v>6599</v>
      </c>
      <c r="R271" s="326"/>
      <c r="S271" s="114">
        <v>3996</v>
      </c>
      <c r="T271" s="326"/>
      <c r="U271" s="114">
        <f>SUM(E271:S271)</f>
        <v>1014490</v>
      </c>
      <c r="V271" s="326"/>
      <c r="W271" s="302">
        <f>(U271/$BS271)</f>
        <v>211.3961241925401</v>
      </c>
      <c r="X271" s="326"/>
      <c r="Y271" s="302">
        <f>IF($BO271,U271/$BO271*100,0)</f>
        <v>18.59053238715234</v>
      </c>
      <c r="Z271" s="326"/>
      <c r="AA271" s="114">
        <v>3151194</v>
      </c>
      <c r="AB271" s="326"/>
      <c r="AC271" s="302">
        <f>(AA271/$BS271)</f>
        <v>656.63554907272351</v>
      </c>
      <c r="AD271" s="326"/>
      <c r="AE271" s="302">
        <f>IF($BO271,AA271/$BO271*100,0)</f>
        <v>57.745639794576718</v>
      </c>
      <c r="AF271" s="326"/>
      <c r="AG271" s="390">
        <v>20158</v>
      </c>
      <c r="AH271" s="326"/>
      <c r="AI271" s="302">
        <f>(AG271/$BS271)</f>
        <v>4.2004584288393412</v>
      </c>
      <c r="AJ271" s="326"/>
      <c r="AK271" s="302">
        <f>IF($BO271,AG271/$BO271*100,0)</f>
        <v>0.36939541233547585</v>
      </c>
      <c r="AL271" s="326"/>
      <c r="AM271" s="390">
        <v>48858</v>
      </c>
      <c r="AN271" s="326"/>
      <c r="AO271" s="302">
        <f>(AM271/$BS271)</f>
        <v>10.180871014794748</v>
      </c>
      <c r="AP271" s="326"/>
      <c r="AQ271" s="302">
        <f>IF($BO271,AM271/$BO271*100,0)</f>
        <v>0.89532300108575646</v>
      </c>
      <c r="AR271" s="326"/>
      <c r="AS271" s="390">
        <v>1108972</v>
      </c>
      <c r="AT271" s="326"/>
      <c r="AU271" s="302">
        <f>(AS271/$BS271)</f>
        <v>231.08397582829755</v>
      </c>
      <c r="AV271" s="326"/>
      <c r="AW271" s="302">
        <f>IF($BO271,AS271/$BO271*100,0)</f>
        <v>20.321915329323211</v>
      </c>
      <c r="AX271" s="326"/>
      <c r="AY271" s="390">
        <v>41321</v>
      </c>
      <c r="AZ271" s="326"/>
      <c r="BA271" s="390">
        <v>9924</v>
      </c>
      <c r="BB271" s="326"/>
      <c r="BC271" s="114">
        <f>(AY271+BA271)</f>
        <v>51245</v>
      </c>
      <c r="BD271" s="326"/>
      <c r="BE271" s="302">
        <f>(BC271/$BS271)</f>
        <v>10.678266305480308</v>
      </c>
      <c r="BF271" s="326"/>
      <c r="BG271" s="302">
        <f>IF($BO271,BC271/$BO271*100,0)</f>
        <v>0.93906478346718214</v>
      </c>
      <c r="BH271" s="326"/>
      <c r="BI271" s="390">
        <v>62108</v>
      </c>
      <c r="BJ271" s="326"/>
      <c r="BK271" s="302">
        <f>(BI271/$BS271)</f>
        <v>12.941862888101689</v>
      </c>
      <c r="BL271" s="326"/>
      <c r="BM271" s="302">
        <f>IF($BO271,BI271/$BO271*100,0)</f>
        <v>1.138129292059318</v>
      </c>
      <c r="BN271" s="326"/>
      <c r="BO271" s="114">
        <f>(U271+AA271+AG271+AM271+AS271+BC271+BI271)</f>
        <v>5457025</v>
      </c>
      <c r="BP271" s="388"/>
      <c r="BQ271" s="326">
        <v>26</v>
      </c>
      <c r="BR271" s="388"/>
      <c r="BS271" s="330">
        <v>4799</v>
      </c>
    </row>
    <row r="272" spans="1:71" ht="8.85" customHeight="1" x14ac:dyDescent="0.25">
      <c r="A272" s="345">
        <v>27</v>
      </c>
      <c r="B272" s="360"/>
      <c r="C272" s="345" t="s">
        <v>247</v>
      </c>
      <c r="D272" s="388"/>
      <c r="E272" s="114">
        <v>1743553</v>
      </c>
      <c r="F272" s="343"/>
      <c r="G272" s="114">
        <v>31029</v>
      </c>
      <c r="H272" s="326"/>
      <c r="I272" s="114">
        <v>518683</v>
      </c>
      <c r="J272" s="114"/>
      <c r="K272" s="114">
        <v>0</v>
      </c>
      <c r="L272" s="326"/>
      <c r="M272" s="114">
        <v>135806</v>
      </c>
      <c r="N272" s="326"/>
      <c r="O272" s="114">
        <v>0</v>
      </c>
      <c r="P272" s="326"/>
      <c r="Q272" s="114">
        <v>29638</v>
      </c>
      <c r="R272" s="326"/>
      <c r="S272" s="114">
        <v>13261</v>
      </c>
      <c r="T272" s="326"/>
      <c r="U272" s="114">
        <f>SUM(E272:S272)</f>
        <v>2471970</v>
      </c>
      <c r="V272" s="326"/>
      <c r="W272" s="302">
        <f>(U272/$BS272)</f>
        <v>305.5964890592162</v>
      </c>
      <c r="X272" s="326"/>
      <c r="Y272" s="302">
        <f>IF($BO272,U272/$BO272*100,0)</f>
        <v>34.32054696952973</v>
      </c>
      <c r="Z272" s="326"/>
      <c r="AA272" s="114">
        <v>3375185</v>
      </c>
      <c r="AB272" s="326"/>
      <c r="AC272" s="302">
        <f>(AA272/$BS272)</f>
        <v>417.25615032760538</v>
      </c>
      <c r="AD272" s="326"/>
      <c r="AE272" s="302">
        <f>IF($BO272,AA272/$BO272*100,0)</f>
        <v>46.860680074334319</v>
      </c>
      <c r="AF272" s="326"/>
      <c r="AG272" s="114">
        <v>34890</v>
      </c>
      <c r="AH272" s="326"/>
      <c r="AI272" s="302">
        <f>(AG272/$BS272)</f>
        <v>4.3132649276795645</v>
      </c>
      <c r="AJ272" s="326"/>
      <c r="AK272" s="302">
        <f>IF($BO272,AG272/$BO272*100,0)</f>
        <v>0.48440874434839104</v>
      </c>
      <c r="AL272" s="326"/>
      <c r="AM272" s="114">
        <v>62942</v>
      </c>
      <c r="AN272" s="326"/>
      <c r="AO272" s="302">
        <f>(AM272/$BS272)</f>
        <v>7.7811843243911483</v>
      </c>
      <c r="AP272" s="326"/>
      <c r="AQ272" s="302">
        <f>IF($BO272,AM272/$BO272*100,0)</f>
        <v>0.87387948371385593</v>
      </c>
      <c r="AR272" s="326"/>
      <c r="AS272" s="114">
        <v>0</v>
      </c>
      <c r="AT272" s="326"/>
      <c r="AU272" s="302">
        <f>(AS272/$BS272)</f>
        <v>0</v>
      </c>
      <c r="AV272" s="326"/>
      <c r="AW272" s="302">
        <f>IF($BO272,AS272/$BO272*100,0)</f>
        <v>0</v>
      </c>
      <c r="AX272" s="326"/>
      <c r="AY272" s="114">
        <v>18692</v>
      </c>
      <c r="AZ272" s="326"/>
      <c r="BA272" s="114">
        <v>215948</v>
      </c>
      <c r="BB272" s="326"/>
      <c r="BC272" s="114">
        <f>(AY272+BA272)</f>
        <v>234640</v>
      </c>
      <c r="BD272" s="326"/>
      <c r="BE272" s="302">
        <f>(BC272/$BS272)</f>
        <v>29.007293855853629</v>
      </c>
      <c r="BF272" s="326"/>
      <c r="BG272" s="302">
        <f>IF($BO272,BC272/$BO272*100,0)</f>
        <v>3.2577147541962308</v>
      </c>
      <c r="BH272" s="326"/>
      <c r="BI272" s="114">
        <v>1022968</v>
      </c>
      <c r="BJ272" s="326"/>
      <c r="BK272" s="302">
        <f>(BI272/$BS272)</f>
        <v>126.46408703177154</v>
      </c>
      <c r="BL272" s="326"/>
      <c r="BM272" s="302">
        <f>IF($BO272,BI272/$BO272*100,0)</f>
        <v>14.202769973877471</v>
      </c>
      <c r="BN272" s="326"/>
      <c r="BO272" s="114">
        <f>(U272+AA272+AG272+AM272+AS272+BC272+BI272)</f>
        <v>7202595</v>
      </c>
      <c r="BP272" s="388"/>
      <c r="BQ272" s="326">
        <v>27</v>
      </c>
      <c r="BR272" s="388"/>
      <c r="BS272" s="330">
        <v>8089</v>
      </c>
    </row>
    <row r="273" spans="1:71" ht="8.85" customHeight="1" x14ac:dyDescent="0.25">
      <c r="A273" s="345">
        <v>28</v>
      </c>
      <c r="B273" s="360"/>
      <c r="C273" s="345" t="s">
        <v>248</v>
      </c>
      <c r="D273" s="388"/>
      <c r="E273" s="114">
        <v>1033055</v>
      </c>
      <c r="F273" s="343"/>
      <c r="G273" s="114">
        <v>69695</v>
      </c>
      <c r="H273" s="326"/>
      <c r="I273" s="114">
        <v>613988</v>
      </c>
      <c r="J273" s="114"/>
      <c r="K273" s="114">
        <v>1371</v>
      </c>
      <c r="L273" s="326"/>
      <c r="M273" s="114">
        <v>6058</v>
      </c>
      <c r="N273" s="326"/>
      <c r="O273" s="114">
        <v>0</v>
      </c>
      <c r="P273" s="326"/>
      <c r="Q273" s="114">
        <v>26203</v>
      </c>
      <c r="R273" s="326"/>
      <c r="S273" s="114">
        <v>30481</v>
      </c>
      <c r="T273" s="326"/>
      <c r="U273" s="114">
        <f>SUM(E273:S273)</f>
        <v>1780851</v>
      </c>
      <c r="V273" s="326"/>
      <c r="W273" s="302">
        <f>(U273/$BS273)</f>
        <v>218.72402358142963</v>
      </c>
      <c r="X273" s="326"/>
      <c r="Y273" s="302">
        <f>IF($BO273,U273/$BO273*100,0)</f>
        <v>28.334164920228115</v>
      </c>
      <c r="Z273" s="326"/>
      <c r="AA273" s="114">
        <v>3909784</v>
      </c>
      <c r="AB273" s="326"/>
      <c r="AC273" s="302">
        <f>(AA273/$BS273)</f>
        <v>480.19945959223776</v>
      </c>
      <c r="AD273" s="326"/>
      <c r="AE273" s="302">
        <f>IF($BO273,AA273/$BO273*100,0)</f>
        <v>62.206475813231521</v>
      </c>
      <c r="AF273" s="326"/>
      <c r="AG273" s="114">
        <v>4595</v>
      </c>
      <c r="AH273" s="326"/>
      <c r="AI273" s="302">
        <f>(AG273/$BS273)</f>
        <v>0.5643576516826333</v>
      </c>
      <c r="AJ273" s="326"/>
      <c r="AK273" s="302">
        <f>IF($BO273,AG273/$BO273*100,0)</f>
        <v>7.3108580003856699E-2</v>
      </c>
      <c r="AL273" s="326"/>
      <c r="AM273" s="114">
        <v>44258</v>
      </c>
      <c r="AN273" s="326"/>
      <c r="AO273" s="302">
        <f>(AM273/$BS273)</f>
        <v>5.4357651682633259</v>
      </c>
      <c r="AP273" s="326"/>
      <c r="AQ273" s="302">
        <f>IF($BO273,AM273/$BO273*100,0)</f>
        <v>0.70416529571505759</v>
      </c>
      <c r="AR273" s="326"/>
      <c r="AS273" s="114">
        <v>34113</v>
      </c>
      <c r="AT273" s="326"/>
      <c r="AU273" s="302">
        <f>(AS273/$BS273)</f>
        <v>4.1897568165070007</v>
      </c>
      <c r="AV273" s="326"/>
      <c r="AW273" s="302">
        <f>IF($BO273,AS273/$BO273*100,0)</f>
        <v>0.54275364301883855</v>
      </c>
      <c r="AX273" s="326"/>
      <c r="AY273" s="114">
        <v>23447</v>
      </c>
      <c r="AZ273" s="326"/>
      <c r="BA273" s="114">
        <v>65538</v>
      </c>
      <c r="BB273" s="326"/>
      <c r="BC273" s="114">
        <f>(AY273+BA273)</f>
        <v>88985</v>
      </c>
      <c r="BD273" s="326"/>
      <c r="BE273" s="302">
        <f>(BC273/$BS273)</f>
        <v>10.929132891181528</v>
      </c>
      <c r="BF273" s="326"/>
      <c r="BG273" s="302">
        <f>IF($BO273,BC273/$BO273*100,0)</f>
        <v>1.4157925988342086</v>
      </c>
      <c r="BH273" s="326"/>
      <c r="BI273" s="114">
        <v>422586</v>
      </c>
      <c r="BJ273" s="326"/>
      <c r="BK273" s="302">
        <f>(BI273/$BS273)</f>
        <v>51.90198968312454</v>
      </c>
      <c r="BL273" s="326"/>
      <c r="BM273" s="302">
        <f>IF($BO273,BI273/$BO273*100,0)</f>
        <v>6.7235391489683982</v>
      </c>
      <c r="BN273" s="326"/>
      <c r="BO273" s="114">
        <f>(U273+AA273+AG273+AM273+AS273+BC273+BI273)</f>
        <v>6285172</v>
      </c>
      <c r="BP273" s="388"/>
      <c r="BQ273" s="326">
        <v>28</v>
      </c>
      <c r="BR273" s="388"/>
      <c r="BS273" s="330">
        <v>8142</v>
      </c>
    </row>
    <row r="274" spans="1:71" ht="8.85" customHeight="1" x14ac:dyDescent="0.25">
      <c r="A274" s="345">
        <v>29</v>
      </c>
      <c r="B274" s="360"/>
      <c r="C274" s="345" t="s">
        <v>249</v>
      </c>
      <c r="D274" s="388"/>
      <c r="E274" s="114">
        <v>1456984</v>
      </c>
      <c r="F274" s="343"/>
      <c r="G274" s="114">
        <v>64447</v>
      </c>
      <c r="H274" s="326"/>
      <c r="I274" s="114">
        <v>323526</v>
      </c>
      <c r="J274" s="114"/>
      <c r="K274" s="114">
        <v>2395</v>
      </c>
      <c r="L274" s="326"/>
      <c r="M274" s="114">
        <v>291685</v>
      </c>
      <c r="N274" s="326"/>
      <c r="O274" s="114">
        <v>0</v>
      </c>
      <c r="P274" s="326"/>
      <c r="Q274" s="114">
        <v>14597</v>
      </c>
      <c r="R274" s="326"/>
      <c r="S274" s="114">
        <v>11820</v>
      </c>
      <c r="T274" s="326"/>
      <c r="U274" s="114">
        <f>SUM(E274:S274)</f>
        <v>2165454</v>
      </c>
      <c r="V274" s="326"/>
      <c r="W274" s="302">
        <f>(U274/$BS274)</f>
        <v>465.68903225806451</v>
      </c>
      <c r="X274" s="326"/>
      <c r="Y274" s="302">
        <f>IF($BO274,U274/$BO274*100,0)</f>
        <v>28.588829115043733</v>
      </c>
      <c r="Z274" s="326"/>
      <c r="AA274" s="114">
        <v>4218994</v>
      </c>
      <c r="AB274" s="326"/>
      <c r="AC274" s="302">
        <f>(AA274/$BS274)</f>
        <v>907.31053763440855</v>
      </c>
      <c r="AD274" s="326"/>
      <c r="AE274" s="302">
        <f>IF($BO274,AA274/$BO274*100,0)</f>
        <v>55.700143481872544</v>
      </c>
      <c r="AF274" s="326"/>
      <c r="AG274" s="114">
        <v>106401</v>
      </c>
      <c r="AH274" s="326"/>
      <c r="AI274" s="302">
        <f>(AG274/$BS274)</f>
        <v>22.881935483870969</v>
      </c>
      <c r="AJ274" s="326"/>
      <c r="AK274" s="302">
        <f>IF($BO274,AG274/$BO274*100,0)</f>
        <v>1.4047308355059809</v>
      </c>
      <c r="AL274" s="326"/>
      <c r="AM274" s="114">
        <v>101014</v>
      </c>
      <c r="AN274" s="326"/>
      <c r="AO274" s="302">
        <f>(AM274/$BS274)</f>
        <v>21.723440860215053</v>
      </c>
      <c r="AP274" s="326"/>
      <c r="AQ274" s="302">
        <f>IF($BO274,AM274/$BO274*100,0)</f>
        <v>1.3336104042048584</v>
      </c>
      <c r="AR274" s="326"/>
      <c r="AS274" s="114">
        <v>736436</v>
      </c>
      <c r="AT274" s="326"/>
      <c r="AU274" s="302">
        <f>(AS274/$BS274)</f>
        <v>158.37333333333333</v>
      </c>
      <c r="AV274" s="326"/>
      <c r="AW274" s="302">
        <f>IF($BO274,AS274/$BO274*100,0)</f>
        <v>9.7225999527888121</v>
      </c>
      <c r="AX274" s="326"/>
      <c r="AY274" s="114">
        <v>96667</v>
      </c>
      <c r="AZ274" s="326"/>
      <c r="BA274" s="114">
        <v>48296</v>
      </c>
      <c r="BB274" s="326"/>
      <c r="BC274" s="114">
        <f>(AY274+BA274)</f>
        <v>144963</v>
      </c>
      <c r="BD274" s="326"/>
      <c r="BE274" s="302">
        <f>(BC274/$BS274)</f>
        <v>31.17483870967742</v>
      </c>
      <c r="BF274" s="326"/>
      <c r="BG274" s="302">
        <f>IF($BO274,BC274/$BO274*100,0)</f>
        <v>1.9138353597001296</v>
      </c>
      <c r="BH274" s="326"/>
      <c r="BI274" s="114">
        <v>101214</v>
      </c>
      <c r="BJ274" s="326"/>
      <c r="BK274" s="302">
        <f>(BI274/$BS274)</f>
        <v>21.766451612903225</v>
      </c>
      <c r="BL274" s="326"/>
      <c r="BM274" s="302">
        <f>IF($BO274,BI274/$BO274*100,0)</f>
        <v>1.3362508508839424</v>
      </c>
      <c r="BN274" s="326"/>
      <c r="BO274" s="114">
        <f>(U274+AA274+AG274+AM274+AS274+BC274+BI274)</f>
        <v>7574476</v>
      </c>
      <c r="BP274" s="388"/>
      <c r="BQ274" s="326">
        <v>29</v>
      </c>
      <c r="BR274" s="388"/>
      <c r="BS274" s="330">
        <v>4650</v>
      </c>
    </row>
    <row r="275" spans="1:71" ht="8.85" customHeight="1" x14ac:dyDescent="0.25">
      <c r="A275" s="345">
        <v>30</v>
      </c>
      <c r="B275" s="360"/>
      <c r="C275" s="345" t="s">
        <v>250</v>
      </c>
      <c r="D275" s="388"/>
      <c r="E275" s="114">
        <v>961051</v>
      </c>
      <c r="F275" s="343"/>
      <c r="G275" s="114">
        <v>34131</v>
      </c>
      <c r="H275" s="326"/>
      <c r="I275" s="114">
        <v>340986</v>
      </c>
      <c r="J275" s="114"/>
      <c r="K275" s="114">
        <v>72</v>
      </c>
      <c r="L275" s="326"/>
      <c r="M275" s="114">
        <v>344719</v>
      </c>
      <c r="N275" s="326"/>
      <c r="O275" s="114">
        <v>0</v>
      </c>
      <c r="P275" s="326"/>
      <c r="Q275" s="114">
        <v>34359</v>
      </c>
      <c r="R275" s="326"/>
      <c r="S275" s="114">
        <v>4073</v>
      </c>
      <c r="T275" s="326"/>
      <c r="U275" s="114">
        <f>SUM(E275:S275)</f>
        <v>1719391</v>
      </c>
      <c r="V275" s="326"/>
      <c r="W275" s="302">
        <f>(U275/$BS275)</f>
        <v>268.73882463269774</v>
      </c>
      <c r="X275" s="326"/>
      <c r="Y275" s="302">
        <f>IF($BO275,U275/$BO275*100,0)</f>
        <v>41.499798099553217</v>
      </c>
      <c r="Z275" s="326"/>
      <c r="AA275" s="114">
        <v>1891292</v>
      </c>
      <c r="AB275" s="326"/>
      <c r="AC275" s="302">
        <f>(AA275/$BS275)</f>
        <v>295.60675211003439</v>
      </c>
      <c r="AD275" s="326"/>
      <c r="AE275" s="302">
        <f>IF($BO275,AA275/$BO275*100,0)</f>
        <v>45.648858315124478</v>
      </c>
      <c r="AF275" s="326"/>
      <c r="AG275" s="390">
        <v>18469</v>
      </c>
      <c r="AH275" s="326"/>
      <c r="AI275" s="302">
        <f>(AG275/$BS275)</f>
        <v>2.8866833385432948</v>
      </c>
      <c r="AJ275" s="326"/>
      <c r="AK275" s="302">
        <f>IF($BO275,AG275/$BO275*100,0)</f>
        <v>0.44577398107856109</v>
      </c>
      <c r="AL275" s="326"/>
      <c r="AM275" s="390">
        <v>22520</v>
      </c>
      <c r="AN275" s="326"/>
      <c r="AO275" s="302">
        <f>(AM275/$BS275)</f>
        <v>3.5198499531103469</v>
      </c>
      <c r="AP275" s="326"/>
      <c r="AQ275" s="302">
        <f>IF($BO275,AM275/$BO275*100,0)</f>
        <v>0.54355027634897379</v>
      </c>
      <c r="AR275" s="326"/>
      <c r="AS275" s="390">
        <v>355172</v>
      </c>
      <c r="AT275" s="326"/>
      <c r="AU275" s="302">
        <f>(AS275/$BS275)</f>
        <v>55.512972804001251</v>
      </c>
      <c r="AV275" s="326"/>
      <c r="AW275" s="302">
        <f>IF($BO275,AS275/$BO275*100,0)</f>
        <v>8.5725505662263632</v>
      </c>
      <c r="AX275" s="326"/>
      <c r="AY275" s="390">
        <v>22215</v>
      </c>
      <c r="AZ275" s="326"/>
      <c r="BA275" s="390">
        <v>58425</v>
      </c>
      <c r="BB275" s="326"/>
      <c r="BC275" s="114">
        <f>(AY275+BA275)</f>
        <v>80640</v>
      </c>
      <c r="BD275" s="326"/>
      <c r="BE275" s="302">
        <f>(BC275/$BS275)</f>
        <v>12.603938730853391</v>
      </c>
      <c r="BF275" s="326"/>
      <c r="BG275" s="302">
        <f>IF($BO275,BC275/$BO275*100,0)</f>
        <v>1.9463540979032523</v>
      </c>
      <c r="BH275" s="326"/>
      <c r="BI275" s="390">
        <v>55647</v>
      </c>
      <c r="BJ275" s="326"/>
      <c r="BK275" s="302">
        <f>(BI275/$BS275)</f>
        <v>8.697561738043138</v>
      </c>
      <c r="BL275" s="326"/>
      <c r="BM275" s="302">
        <f>IF($BO275,BI275/$BO275*100,0)</f>
        <v>1.3431146637651574</v>
      </c>
      <c r="BN275" s="326"/>
      <c r="BO275" s="114">
        <f>(U275+AA275+AG275+AM275+AS275+BC275+BI275)</f>
        <v>4143131</v>
      </c>
      <c r="BP275" s="388"/>
      <c r="BQ275" s="326">
        <v>30</v>
      </c>
      <c r="BR275" s="388"/>
      <c r="BS275" s="330">
        <v>6398</v>
      </c>
    </row>
    <row r="276" spans="1:71" ht="8.85" customHeight="1" x14ac:dyDescent="0.25">
      <c r="A276" s="361"/>
      <c r="B276" s="345"/>
      <c r="C276" s="345"/>
      <c r="D276" s="388"/>
      <c r="E276" s="326"/>
      <c r="F276" s="326"/>
      <c r="G276" s="326"/>
      <c r="H276" s="326"/>
      <c r="I276" s="326"/>
      <c r="J276" s="326"/>
      <c r="K276" s="326"/>
      <c r="L276" s="326"/>
      <c r="M276" s="326"/>
      <c r="N276" s="326"/>
      <c r="O276" s="326"/>
      <c r="P276" s="326"/>
      <c r="Q276" s="326"/>
      <c r="R276" s="326"/>
      <c r="S276" s="326"/>
      <c r="T276" s="326"/>
      <c r="U276" s="326"/>
      <c r="V276" s="326"/>
      <c r="W276" s="367"/>
      <c r="X276" s="326"/>
      <c r="Y276" s="367"/>
      <c r="Z276" s="326"/>
      <c r="AA276" s="326"/>
      <c r="AB276" s="326"/>
      <c r="AC276" s="367"/>
      <c r="AD276" s="326"/>
      <c r="AE276" s="367"/>
      <c r="AF276" s="326"/>
      <c r="AG276" s="326"/>
      <c r="AH276" s="326"/>
      <c r="AI276" s="367"/>
      <c r="AJ276" s="326"/>
      <c r="AK276" s="367"/>
      <c r="AL276" s="326"/>
      <c r="AM276" s="326"/>
      <c r="AN276" s="326"/>
      <c r="AO276" s="367"/>
      <c r="AP276" s="326"/>
      <c r="AQ276" s="367"/>
      <c r="AR276" s="326"/>
      <c r="AS276" s="326"/>
      <c r="AT276" s="326"/>
      <c r="AU276" s="367"/>
      <c r="AV276" s="326"/>
      <c r="AW276" s="367"/>
      <c r="AX276" s="326"/>
      <c r="AY276" s="326"/>
      <c r="AZ276" s="326"/>
      <c r="BA276" s="326"/>
      <c r="BB276" s="326"/>
      <c r="BC276" s="326"/>
      <c r="BD276" s="326"/>
      <c r="BE276" s="367"/>
      <c r="BF276" s="326"/>
      <c r="BG276" s="367"/>
      <c r="BH276" s="326"/>
      <c r="BI276" s="326"/>
      <c r="BJ276" s="326"/>
      <c r="BK276" s="367"/>
      <c r="BL276" s="326"/>
      <c r="BM276" s="367"/>
      <c r="BN276" s="326"/>
      <c r="BO276" s="326"/>
      <c r="BP276" s="388"/>
      <c r="BQ276" s="391"/>
      <c r="BR276" s="388"/>
      <c r="BS276" s="325"/>
    </row>
    <row r="277" spans="1:71" ht="8.85" customHeight="1" x14ac:dyDescent="0.25">
      <c r="A277" s="345">
        <v>31</v>
      </c>
      <c r="B277" s="360"/>
      <c r="C277" s="345" t="s">
        <v>216</v>
      </c>
      <c r="D277" s="388"/>
      <c r="E277" s="114">
        <v>663868</v>
      </c>
      <c r="F277" s="343"/>
      <c r="G277" s="114">
        <v>47241</v>
      </c>
      <c r="H277" s="326"/>
      <c r="I277" s="114">
        <v>132428</v>
      </c>
      <c r="J277" s="114"/>
      <c r="K277" s="114">
        <v>0</v>
      </c>
      <c r="L277" s="326"/>
      <c r="M277" s="114">
        <v>0</v>
      </c>
      <c r="N277" s="326"/>
      <c r="O277" s="114">
        <v>0</v>
      </c>
      <c r="P277" s="326"/>
      <c r="Q277" s="114">
        <v>49931</v>
      </c>
      <c r="R277" s="326"/>
      <c r="S277" s="114">
        <v>3187</v>
      </c>
      <c r="T277" s="326"/>
      <c r="U277" s="114">
        <f>SUM(E277:S277)</f>
        <v>896655</v>
      </c>
      <c r="V277" s="326"/>
      <c r="W277" s="302">
        <f>(U277/$BS277)</f>
        <v>193.78755132915495</v>
      </c>
      <c r="X277" s="326"/>
      <c r="Y277" s="302">
        <f>IF($BO277,U277/$BO277*100,0)</f>
        <v>26.461091802788129</v>
      </c>
      <c r="Z277" s="326"/>
      <c r="AA277" s="114">
        <v>1533308</v>
      </c>
      <c r="AB277" s="326"/>
      <c r="AC277" s="302">
        <f>(AA277/$BS277)</f>
        <v>331.38275340393341</v>
      </c>
      <c r="AD277" s="326"/>
      <c r="AE277" s="302">
        <f>IF($BO277,AA277/$BO277*100,0)</f>
        <v>45.249291812290636</v>
      </c>
      <c r="AF277" s="326"/>
      <c r="AG277" s="390">
        <v>1583</v>
      </c>
      <c r="AH277" s="326"/>
      <c r="AI277" s="302">
        <f>(AG277/$BS277)</f>
        <v>0.34212232548087312</v>
      </c>
      <c r="AJ277" s="326"/>
      <c r="AK277" s="302">
        <f>IF($BO277,AG277/$BO277*100,0)</f>
        <v>4.6715747220294999E-2</v>
      </c>
      <c r="AL277" s="326"/>
      <c r="AM277" s="390">
        <v>53554</v>
      </c>
      <c r="AN277" s="326"/>
      <c r="AO277" s="302">
        <f>(AM277/$BS277)</f>
        <v>11.574238167279015</v>
      </c>
      <c r="AP277" s="326"/>
      <c r="AQ277" s="302">
        <f>IF($BO277,AM277/$BO277*100,0)</f>
        <v>1.580426485556335</v>
      </c>
      <c r="AR277" s="326"/>
      <c r="AS277" s="390">
        <v>771490</v>
      </c>
      <c r="AT277" s="326"/>
      <c r="AU277" s="302">
        <f>(AS277/$BS277)</f>
        <v>166.73654635833154</v>
      </c>
      <c r="AV277" s="326"/>
      <c r="AW277" s="302">
        <f>IF($BO277,AS277/$BO277*100,0)</f>
        <v>22.767360595695127</v>
      </c>
      <c r="AX277" s="326"/>
      <c r="AY277" s="390">
        <v>12558</v>
      </c>
      <c r="AZ277" s="326"/>
      <c r="BA277" s="390">
        <v>0</v>
      </c>
      <c r="BB277" s="326"/>
      <c r="BC277" s="114">
        <f>(AY277+BA277)</f>
        <v>12558</v>
      </c>
      <c r="BD277" s="326"/>
      <c r="BE277" s="302">
        <f>(BC277/$BS277)</f>
        <v>2.7140695915279878</v>
      </c>
      <c r="BF277" s="326"/>
      <c r="BG277" s="302">
        <f>IF($BO277,BC277/$BO277*100,0)</f>
        <v>0.37059782286321197</v>
      </c>
      <c r="BH277" s="326"/>
      <c r="BI277" s="390">
        <v>119431</v>
      </c>
      <c r="BJ277" s="326"/>
      <c r="BK277" s="302">
        <f>(BI277/$BS277)</f>
        <v>25.811757078020314</v>
      </c>
      <c r="BL277" s="326"/>
      <c r="BM277" s="302">
        <f>IF($BO277,BI277/$BO277*100,0)</f>
        <v>3.5245157335862616</v>
      </c>
      <c r="BN277" s="326"/>
      <c r="BO277" s="114">
        <f>(U277+AA277+AG277+AM277+AS277+BC277+BI277)</f>
        <v>3388579</v>
      </c>
      <c r="BP277" s="388"/>
      <c r="BQ277" s="326">
        <v>31</v>
      </c>
      <c r="BR277" s="388"/>
      <c r="BS277" s="330">
        <v>4627</v>
      </c>
    </row>
    <row r="278" spans="1:71" ht="8.85" customHeight="1" x14ac:dyDescent="0.25">
      <c r="A278" s="345">
        <v>32</v>
      </c>
      <c r="B278" s="360"/>
      <c r="C278" s="345" t="s">
        <v>251</v>
      </c>
      <c r="D278" s="388"/>
      <c r="E278" s="114">
        <v>10454032</v>
      </c>
      <c r="F278" s="343"/>
      <c r="G278" s="114">
        <v>94246</v>
      </c>
      <c r="H278" s="326"/>
      <c r="I278" s="114">
        <v>0</v>
      </c>
      <c r="J278" s="114"/>
      <c r="K278" s="114">
        <v>0</v>
      </c>
      <c r="L278" s="326"/>
      <c r="M278" s="114">
        <v>0</v>
      </c>
      <c r="N278" s="326"/>
      <c r="O278" s="114">
        <v>0</v>
      </c>
      <c r="P278" s="326"/>
      <c r="Q278" s="114">
        <v>35022</v>
      </c>
      <c r="R278" s="326"/>
      <c r="S278" s="114">
        <v>39603</v>
      </c>
      <c r="T278" s="326"/>
      <c r="U278" s="114">
        <f>SUM(E278:S278)</f>
        <v>10622903</v>
      </c>
      <c r="V278" s="326"/>
      <c r="W278" s="302">
        <f>(U278/$BS278)</f>
        <v>677.17874673296365</v>
      </c>
      <c r="X278" s="326"/>
      <c r="Y278" s="302">
        <f>IF($BO278,U278/$BO278*100,0)</f>
        <v>44.944389113737465</v>
      </c>
      <c r="Z278" s="326"/>
      <c r="AA278" s="114">
        <v>11048095</v>
      </c>
      <c r="AB278" s="326"/>
      <c r="AC278" s="302">
        <f>(AA278/$BS278)</f>
        <v>704.28348313890478</v>
      </c>
      <c r="AD278" s="326"/>
      <c r="AE278" s="302">
        <f>IF($BO278,AA278/$BO278*100,0)</f>
        <v>46.743331897649568</v>
      </c>
      <c r="AF278" s="326"/>
      <c r="AG278" s="390">
        <v>249733</v>
      </c>
      <c r="AH278" s="326"/>
      <c r="AI278" s="302">
        <f>(AG278/$BS278)</f>
        <v>15.919742461911136</v>
      </c>
      <c r="AJ278" s="326"/>
      <c r="AK278" s="302">
        <f>IF($BO278,AG278/$BO278*100,0)</f>
        <v>1.0565941463026629</v>
      </c>
      <c r="AL278" s="326"/>
      <c r="AM278" s="390">
        <v>368135</v>
      </c>
      <c r="AN278" s="326"/>
      <c r="AO278" s="302">
        <f>(AM278/$BS278)</f>
        <v>23.46752087715943</v>
      </c>
      <c r="AP278" s="326"/>
      <c r="AQ278" s="302">
        <f>IF($BO278,AM278/$BO278*100,0)</f>
        <v>1.5575405975547119</v>
      </c>
      <c r="AR278" s="326"/>
      <c r="AS278" s="390">
        <v>575312</v>
      </c>
      <c r="AT278" s="326"/>
      <c r="AU278" s="302">
        <f>(AS278/$BS278)</f>
        <v>36.674443806973926</v>
      </c>
      <c r="AV278" s="326"/>
      <c r="AW278" s="302">
        <f>IF($BO278,AS278/$BO278*100,0)</f>
        <v>2.4340847685234936</v>
      </c>
      <c r="AX278" s="326"/>
      <c r="AY278" s="390">
        <v>75417</v>
      </c>
      <c r="AZ278" s="326"/>
      <c r="BA278" s="390">
        <v>57275</v>
      </c>
      <c r="BB278" s="326"/>
      <c r="BC278" s="114">
        <f>(AY278+BA278)</f>
        <v>132692</v>
      </c>
      <c r="BD278" s="326"/>
      <c r="BE278" s="302">
        <f>(BC278/$BS278)</f>
        <v>8.458723784024988</v>
      </c>
      <c r="BF278" s="326"/>
      <c r="BG278" s="302">
        <f>IF($BO278,BC278/$BO278*100,0)</f>
        <v>0.56140594339231487</v>
      </c>
      <c r="BH278" s="326"/>
      <c r="BI278" s="390">
        <v>638790</v>
      </c>
      <c r="BJ278" s="326"/>
      <c r="BK278" s="302">
        <f>(BI278/$BS278)</f>
        <v>40.720979154714094</v>
      </c>
      <c r="BL278" s="326"/>
      <c r="BM278" s="302">
        <f>IF($BO278,BI278/$BO278*100,0)</f>
        <v>2.7026535328397849</v>
      </c>
      <c r="BN278" s="326"/>
      <c r="BO278" s="114">
        <f>(U278+AA278+AG278+AM278+AS278+BC278+BI278)</f>
        <v>23635660</v>
      </c>
      <c r="BP278" s="388"/>
      <c r="BQ278" s="326">
        <v>32</v>
      </c>
      <c r="BR278" s="388"/>
      <c r="BS278" s="330">
        <v>15687</v>
      </c>
    </row>
    <row r="279" spans="1:71" ht="8.85" customHeight="1" x14ac:dyDescent="0.25">
      <c r="A279" s="345">
        <v>33</v>
      </c>
      <c r="B279" s="360"/>
      <c r="C279" s="345" t="s">
        <v>252</v>
      </c>
      <c r="D279" s="388"/>
      <c r="E279" s="114">
        <v>331744</v>
      </c>
      <c r="F279" s="343"/>
      <c r="G279" s="114">
        <v>12071</v>
      </c>
      <c r="H279" s="326"/>
      <c r="I279" s="114">
        <v>253337</v>
      </c>
      <c r="J279" s="114"/>
      <c r="K279" s="114">
        <v>0</v>
      </c>
      <c r="L279" s="326"/>
      <c r="M279" s="114">
        <v>68828</v>
      </c>
      <c r="N279" s="326"/>
      <c r="O279" s="114">
        <v>0</v>
      </c>
      <c r="P279" s="326"/>
      <c r="Q279" s="114">
        <v>12821</v>
      </c>
      <c r="R279" s="326"/>
      <c r="S279" s="114">
        <v>8607</v>
      </c>
      <c r="T279" s="326"/>
      <c r="U279" s="114">
        <f>SUM(E279:S279)</f>
        <v>687408</v>
      </c>
      <c r="V279" s="326"/>
      <c r="W279" s="302">
        <f>(U279/$BS279)</f>
        <v>84.886144727093111</v>
      </c>
      <c r="X279" s="326"/>
      <c r="Y279" s="302">
        <f>IF($BO279,U279/$BO279*100,0)</f>
        <v>11.315842324115929</v>
      </c>
      <c r="Z279" s="326"/>
      <c r="AA279" s="114">
        <v>3888058</v>
      </c>
      <c r="AB279" s="326"/>
      <c r="AC279" s="302">
        <f>(AA279/$BS279)</f>
        <v>480.12571005186464</v>
      </c>
      <c r="AD279" s="326"/>
      <c r="AE279" s="302">
        <f>IF($BO279,AA279/$BO279*100,0)</f>
        <v>64.003693985256987</v>
      </c>
      <c r="AF279" s="326"/>
      <c r="AG279" s="390">
        <v>8712</v>
      </c>
      <c r="AH279" s="326"/>
      <c r="AI279" s="302">
        <f>(AG279/$BS279)</f>
        <v>1.0758211904173871</v>
      </c>
      <c r="AJ279" s="326"/>
      <c r="AK279" s="302">
        <f>IF($BO279,AG279/$BO279*100,0)</f>
        <v>0.14341354527107333</v>
      </c>
      <c r="AL279" s="326"/>
      <c r="AM279" s="390">
        <v>75085</v>
      </c>
      <c r="AN279" s="326"/>
      <c r="AO279" s="302">
        <f>(AM279/$BS279)</f>
        <v>9.2720424796245986</v>
      </c>
      <c r="AP279" s="326"/>
      <c r="AQ279" s="302">
        <f>IF($BO279,AM279/$BO279*100,0)</f>
        <v>1.2360199778097498</v>
      </c>
      <c r="AR279" s="326"/>
      <c r="AS279" s="390">
        <v>669808</v>
      </c>
      <c r="AT279" s="326"/>
      <c r="AU279" s="302">
        <f>(AS279/$BS279)</f>
        <v>82.712768584835757</v>
      </c>
      <c r="AV279" s="326"/>
      <c r="AW279" s="302">
        <f>IF($BO279,AS279/$BO279*100,0)</f>
        <v>11.026117990234972</v>
      </c>
      <c r="AX279" s="326"/>
      <c r="AY279" s="390">
        <v>25070</v>
      </c>
      <c r="AZ279" s="326"/>
      <c r="BA279" s="390">
        <v>117288</v>
      </c>
      <c r="BB279" s="326"/>
      <c r="BC279" s="114">
        <f>(AY279+BA279)</f>
        <v>142358</v>
      </c>
      <c r="BD279" s="326"/>
      <c r="BE279" s="302">
        <f>(BC279/$BS279)</f>
        <v>17.579402321560877</v>
      </c>
      <c r="BF279" s="326"/>
      <c r="BG279" s="302">
        <f>IF($BO279,BC279/$BO279*100,0)</f>
        <v>2.3434418592400661</v>
      </c>
      <c r="BH279" s="326"/>
      <c r="BI279" s="390">
        <v>603311</v>
      </c>
      <c r="BJ279" s="326"/>
      <c r="BK279" s="302">
        <f>(BI279/$BS279)</f>
        <v>74.501234872808098</v>
      </c>
      <c r="BL279" s="326"/>
      <c r="BM279" s="302">
        <f>IF($BO279,BI279/$BO279*100,0)</f>
        <v>9.9314703180712254</v>
      </c>
      <c r="BN279" s="326"/>
      <c r="BO279" s="114">
        <f>(U279+AA279+AG279+AM279+AS279+BC279+BI279)</f>
        <v>6074740</v>
      </c>
      <c r="BP279" s="388"/>
      <c r="BQ279" s="326">
        <v>33</v>
      </c>
      <c r="BR279" s="388"/>
      <c r="BS279" s="330">
        <v>8098</v>
      </c>
    </row>
    <row r="280" spans="1:71" ht="8.85" customHeight="1" x14ac:dyDescent="0.25">
      <c r="A280" s="345">
        <v>34</v>
      </c>
      <c r="B280" s="360"/>
      <c r="C280" s="345" t="s">
        <v>253</v>
      </c>
      <c r="D280" s="388"/>
      <c r="E280" s="114">
        <v>800510</v>
      </c>
      <c r="F280" s="343"/>
      <c r="G280" s="114">
        <v>13393</v>
      </c>
      <c r="H280" s="326"/>
      <c r="I280" s="114">
        <v>429114</v>
      </c>
      <c r="J280" s="114"/>
      <c r="K280" s="114">
        <v>0</v>
      </c>
      <c r="L280" s="326"/>
      <c r="M280" s="114">
        <v>8054</v>
      </c>
      <c r="N280" s="326"/>
      <c r="O280" s="114">
        <v>0</v>
      </c>
      <c r="P280" s="326"/>
      <c r="Q280" s="114">
        <v>8734</v>
      </c>
      <c r="R280" s="326"/>
      <c r="S280" s="114">
        <v>3962</v>
      </c>
      <c r="T280" s="326"/>
      <c r="U280" s="114">
        <f>SUM(E280:S280)</f>
        <v>1263767</v>
      </c>
      <c r="V280" s="326"/>
      <c r="W280" s="302">
        <f>(U280/$BS280)</f>
        <v>131.49172822807199</v>
      </c>
      <c r="X280" s="326"/>
      <c r="Y280" s="302">
        <f>IF($BO280,U280/$BO280*100,0)</f>
        <v>12.49171925061961</v>
      </c>
      <c r="Z280" s="326"/>
      <c r="AA280" s="114">
        <v>6931463</v>
      </c>
      <c r="AB280" s="326"/>
      <c r="AC280" s="302">
        <f>(AA280/$BS280)</f>
        <v>721.20101966496725</v>
      </c>
      <c r="AD280" s="326"/>
      <c r="AE280" s="302">
        <f>IF($BO280,AA280/$BO280*100,0)</f>
        <v>68.51412467017856</v>
      </c>
      <c r="AF280" s="326"/>
      <c r="AG280" s="390">
        <v>166562</v>
      </c>
      <c r="AH280" s="326"/>
      <c r="AI280" s="302">
        <f>(AG280/$BS280)</f>
        <v>17.33035063989179</v>
      </c>
      <c r="AJ280" s="326"/>
      <c r="AK280" s="302">
        <f>IF($BO280,AG280/$BO280*100,0)</f>
        <v>1.6463839788677055</v>
      </c>
      <c r="AL280" s="326"/>
      <c r="AM280" s="390">
        <v>125169</v>
      </c>
      <c r="AN280" s="326"/>
      <c r="AO280" s="302">
        <f>(AM280/$BS280)</f>
        <v>13.023514722713557</v>
      </c>
      <c r="AP280" s="326"/>
      <c r="AQ280" s="302">
        <f>IF($BO280,AM280/$BO280*100,0)</f>
        <v>1.2372344007089964</v>
      </c>
      <c r="AR280" s="326"/>
      <c r="AS280" s="390">
        <v>1187054</v>
      </c>
      <c r="AT280" s="326"/>
      <c r="AU280" s="302">
        <f>(AS280/$BS280)</f>
        <v>123.50993653105816</v>
      </c>
      <c r="AV280" s="326"/>
      <c r="AW280" s="302">
        <f>IF($BO280,AS280/$BO280*100,0)</f>
        <v>11.733448731708465</v>
      </c>
      <c r="AX280" s="326"/>
      <c r="AY280" s="390">
        <v>89890</v>
      </c>
      <c r="AZ280" s="326"/>
      <c r="BA280" s="390">
        <v>6625</v>
      </c>
      <c r="BB280" s="326"/>
      <c r="BC280" s="114">
        <f>(AY280+BA280)</f>
        <v>96515</v>
      </c>
      <c r="BD280" s="326"/>
      <c r="BE280" s="302">
        <f>(BC280/$BS280)</f>
        <v>10.04213921548226</v>
      </c>
      <c r="BF280" s="326"/>
      <c r="BG280" s="302">
        <f>IF($BO280,BC280/$BO280*100,0)</f>
        <v>0.95400361259120692</v>
      </c>
      <c r="BH280" s="326"/>
      <c r="BI280" s="390">
        <v>346308</v>
      </c>
      <c r="BJ280" s="326"/>
      <c r="BK280" s="302">
        <f>(BI280/$BS280)</f>
        <v>36.032462803038186</v>
      </c>
      <c r="BL280" s="326"/>
      <c r="BM280" s="302">
        <f>IF($BO280,BI280/$BO280*100,0)</f>
        <v>3.4230853553254481</v>
      </c>
      <c r="BN280" s="326"/>
      <c r="BO280" s="114">
        <f>(U280+AA280+AG280+AM280+AS280+BC280+BI280)</f>
        <v>10116838</v>
      </c>
      <c r="BP280" s="388"/>
      <c r="BQ280" s="326">
        <v>34</v>
      </c>
      <c r="BR280" s="388"/>
      <c r="BS280" s="330">
        <v>9611</v>
      </c>
    </row>
    <row r="281" spans="1:71" ht="8.85" customHeight="1" x14ac:dyDescent="0.25">
      <c r="A281" s="345">
        <v>35</v>
      </c>
      <c r="B281" s="360"/>
      <c r="C281" s="345" t="s">
        <v>254</v>
      </c>
      <c r="D281" s="388"/>
      <c r="E281" s="114">
        <v>2192190</v>
      </c>
      <c r="F281" s="343"/>
      <c r="G281" s="114">
        <v>113693</v>
      </c>
      <c r="H281" s="326"/>
      <c r="I281" s="114">
        <v>504901</v>
      </c>
      <c r="J281" s="114"/>
      <c r="K281" s="114">
        <v>0</v>
      </c>
      <c r="L281" s="326"/>
      <c r="M281" s="114">
        <v>2821879</v>
      </c>
      <c r="N281" s="326"/>
      <c r="O281" s="114">
        <v>0</v>
      </c>
      <c r="P281" s="326"/>
      <c r="Q281" s="114">
        <v>22869</v>
      </c>
      <c r="R281" s="326"/>
      <c r="S281" s="114">
        <v>19439</v>
      </c>
      <c r="T281" s="326"/>
      <c r="U281" s="114">
        <f>SUM(E281:S281)</f>
        <v>5674971</v>
      </c>
      <c r="V281" s="326"/>
      <c r="W281" s="302">
        <f>(U281/$BS281)</f>
        <v>1716.5671506352087</v>
      </c>
      <c r="X281" s="326"/>
      <c r="Y281" s="302">
        <f>IF($BO281,U281/$BO281*100,0)</f>
        <v>72.603905355240244</v>
      </c>
      <c r="Z281" s="326"/>
      <c r="AA281" s="114">
        <v>1036154</v>
      </c>
      <c r="AB281" s="326"/>
      <c r="AC281" s="302">
        <f>(AA281/$BS281)</f>
        <v>313.41621294615851</v>
      </c>
      <c r="AD281" s="326"/>
      <c r="AE281" s="302">
        <f>IF($BO281,AA281/$BO281*100,0)</f>
        <v>13.256248701438933</v>
      </c>
      <c r="AF281" s="326"/>
      <c r="AG281" s="390">
        <v>50166</v>
      </c>
      <c r="AH281" s="326"/>
      <c r="AI281" s="302">
        <f>(AG281/$BS281)</f>
        <v>15.174228675136115</v>
      </c>
      <c r="AJ281" s="326"/>
      <c r="AK281" s="302">
        <f>IF($BO281,AG281/$BO281*100,0)</f>
        <v>0.64180900942947239</v>
      </c>
      <c r="AL281" s="326"/>
      <c r="AM281" s="390">
        <v>31865</v>
      </c>
      <c r="AN281" s="326"/>
      <c r="AO281" s="302">
        <f>(AM281/$BS281)</f>
        <v>9.6385359951603142</v>
      </c>
      <c r="AP281" s="326"/>
      <c r="AQ281" s="302">
        <f>IF($BO281,AM281/$BO281*100,0)</f>
        <v>0.40767141261950601</v>
      </c>
      <c r="AR281" s="326"/>
      <c r="AS281" s="390">
        <v>361429</v>
      </c>
      <c r="AT281" s="326"/>
      <c r="AU281" s="302">
        <f>(AS281/$BS281)</f>
        <v>109.32516636418633</v>
      </c>
      <c r="AV281" s="326"/>
      <c r="AW281" s="302">
        <f>IF($BO281,AS281/$BO281*100,0)</f>
        <v>4.6240160361417049</v>
      </c>
      <c r="AX281" s="326"/>
      <c r="AY281" s="390">
        <v>53811</v>
      </c>
      <c r="AZ281" s="326"/>
      <c r="BA281" s="390">
        <v>170654</v>
      </c>
      <c r="BB281" s="326"/>
      <c r="BC281" s="114">
        <f>(AY281+BA281)</f>
        <v>224465</v>
      </c>
      <c r="BD281" s="326"/>
      <c r="BE281" s="302">
        <f>(BC281/$BS281)</f>
        <v>67.896249243799147</v>
      </c>
      <c r="BF281" s="326"/>
      <c r="BG281" s="302">
        <f>IF($BO281,BC281/$BO281*100,0)</f>
        <v>2.8717390125101967</v>
      </c>
      <c r="BH281" s="326"/>
      <c r="BI281" s="390">
        <v>437294</v>
      </c>
      <c r="BJ281" s="326"/>
      <c r="BK281" s="396">
        <f>(BI281/$BS281)</f>
        <v>132.27283726557775</v>
      </c>
      <c r="BL281" s="326"/>
      <c r="BM281" s="302">
        <f>IF($BO281,BI281/$BO281*100,0)</f>
        <v>5.5946104726199364</v>
      </c>
      <c r="BN281" s="326"/>
      <c r="BO281" s="114">
        <f>(U281+AA281+AG281+AM281+AS281+BC281+BI281)</f>
        <v>7816344</v>
      </c>
      <c r="BP281" s="388"/>
      <c r="BQ281" s="326">
        <v>35</v>
      </c>
      <c r="BR281" s="388"/>
      <c r="BS281" s="330">
        <v>3306</v>
      </c>
    </row>
    <row r="282" spans="1:71" ht="8.85" customHeight="1" x14ac:dyDescent="0.25">
      <c r="A282" s="345"/>
      <c r="B282" s="360"/>
      <c r="C282" s="345"/>
      <c r="D282" s="388"/>
      <c r="E282" s="114"/>
      <c r="F282" s="343"/>
      <c r="G282" s="114"/>
      <c r="H282" s="326"/>
      <c r="I282" s="114"/>
      <c r="J282" s="114"/>
      <c r="K282" s="114"/>
      <c r="L282" s="326"/>
      <c r="M282" s="114"/>
      <c r="N282" s="326"/>
      <c r="O282" s="114"/>
      <c r="P282" s="326"/>
      <c r="Q282" s="114"/>
      <c r="R282" s="326"/>
      <c r="S282" s="114"/>
      <c r="T282" s="326"/>
      <c r="U282" s="114"/>
      <c r="V282" s="326"/>
      <c r="W282" s="302"/>
      <c r="X282" s="326"/>
      <c r="Y282" s="302"/>
      <c r="Z282" s="326"/>
      <c r="AA282" s="114"/>
      <c r="AB282" s="326"/>
      <c r="AC282" s="302"/>
      <c r="AD282" s="326"/>
      <c r="AE282" s="302"/>
      <c r="AF282" s="326"/>
      <c r="AG282" s="390"/>
      <c r="AH282" s="326"/>
      <c r="AI282" s="302"/>
      <c r="AJ282" s="326"/>
      <c r="AK282" s="302"/>
      <c r="AL282" s="326"/>
      <c r="AM282" s="390"/>
      <c r="AN282" s="326"/>
      <c r="AO282" s="302"/>
      <c r="AP282" s="326"/>
      <c r="AQ282" s="302"/>
      <c r="AR282" s="326"/>
      <c r="AS282" s="390"/>
      <c r="AT282" s="326"/>
      <c r="AU282" s="302"/>
      <c r="AV282" s="326"/>
      <c r="AW282" s="302"/>
      <c r="AX282" s="326"/>
      <c r="AY282" s="390"/>
      <c r="AZ282" s="326"/>
      <c r="BA282" s="390"/>
      <c r="BB282" s="326"/>
      <c r="BC282" s="114"/>
      <c r="BD282" s="326"/>
      <c r="BE282" s="302"/>
      <c r="BF282" s="326"/>
      <c r="BG282" s="302"/>
      <c r="BH282" s="326"/>
      <c r="BI282" s="390"/>
      <c r="BJ282" s="326"/>
      <c r="BK282" s="302"/>
      <c r="BL282" s="326"/>
      <c r="BM282" s="302"/>
      <c r="BN282" s="326"/>
      <c r="BO282" s="114"/>
      <c r="BP282" s="388"/>
      <c r="BQ282" s="326"/>
      <c r="BR282" s="388"/>
      <c r="BS282" s="330"/>
    </row>
    <row r="283" spans="1:71" ht="8.85" customHeight="1" x14ac:dyDescent="0.25">
      <c r="A283" s="345">
        <v>36</v>
      </c>
      <c r="B283" s="360"/>
      <c r="C283" s="345" t="s">
        <v>220</v>
      </c>
      <c r="D283" s="388"/>
      <c r="E283" s="114">
        <v>607093</v>
      </c>
      <c r="F283" s="343"/>
      <c r="G283" s="114">
        <v>18835</v>
      </c>
      <c r="H283" s="326"/>
      <c r="I283" s="114">
        <v>129811</v>
      </c>
      <c r="J283" s="114"/>
      <c r="K283" s="114">
        <v>11385</v>
      </c>
      <c r="L283" s="326"/>
      <c r="M283" s="114">
        <v>0</v>
      </c>
      <c r="N283" s="326"/>
      <c r="O283" s="114">
        <v>0</v>
      </c>
      <c r="P283" s="326"/>
      <c r="Q283" s="114">
        <v>19787</v>
      </c>
      <c r="R283" s="326"/>
      <c r="S283" s="114">
        <v>4429</v>
      </c>
      <c r="T283" s="326"/>
      <c r="U283" s="114">
        <f>SUM(E283:S283)</f>
        <v>791340</v>
      </c>
      <c r="V283" s="326"/>
      <c r="W283" s="302">
        <f>(U283/$BS283)</f>
        <v>240.8216676810712</v>
      </c>
      <c r="X283" s="326"/>
      <c r="Y283" s="302">
        <f>IF($BO283,U283/$BO283*100,0)</f>
        <v>23.022822659619841</v>
      </c>
      <c r="Z283" s="326"/>
      <c r="AA283" s="114">
        <v>2196980</v>
      </c>
      <c r="AB283" s="326"/>
      <c r="AC283" s="302">
        <f>(AA283/$BS283)</f>
        <v>668.58794887401098</v>
      </c>
      <c r="AD283" s="326"/>
      <c r="AE283" s="302">
        <f>IF($BO283,AA283/$BO283*100,0)</f>
        <v>63.917760920377589</v>
      </c>
      <c r="AF283" s="326"/>
      <c r="AG283" s="390">
        <v>1025</v>
      </c>
      <c r="AH283" s="326"/>
      <c r="AI283" s="302">
        <f>(AG283/$BS283)</f>
        <v>0.31192939744370057</v>
      </c>
      <c r="AJ283" s="326"/>
      <c r="AK283" s="302">
        <f>IF($BO283,AG283/$BO283*100,0)</f>
        <v>2.9820801711161242E-2</v>
      </c>
      <c r="AL283" s="326"/>
      <c r="AM283" s="390">
        <v>14371</v>
      </c>
      <c r="AN283" s="326"/>
      <c r="AO283" s="302">
        <f>(AM283/$BS283)</f>
        <v>4.3734023128423614</v>
      </c>
      <c r="AP283" s="326"/>
      <c r="AQ283" s="302">
        <f>IF($BO283,AM283/$BO283*100,0)</f>
        <v>0.41810218672302268</v>
      </c>
      <c r="AR283" s="326"/>
      <c r="AS283" s="390">
        <v>330365</v>
      </c>
      <c r="AT283" s="326"/>
      <c r="AU283" s="302">
        <f>(AS283/$BS283)</f>
        <v>100.53712720632988</v>
      </c>
      <c r="AV283" s="326"/>
      <c r="AW283" s="302">
        <f>IF($BO283,AS283/$BO283*100,0)</f>
        <v>9.611462592495398</v>
      </c>
      <c r="AX283" s="326"/>
      <c r="AY283" s="390">
        <v>35530</v>
      </c>
      <c r="AZ283" s="326"/>
      <c r="BA283" s="390">
        <v>4400</v>
      </c>
      <c r="BB283" s="326"/>
      <c r="BC283" s="114">
        <f>(AY283+BA283)</f>
        <v>39930</v>
      </c>
      <c r="BD283" s="326"/>
      <c r="BE283" s="302">
        <f>(BC283/$BS283)</f>
        <v>12.151552038953135</v>
      </c>
      <c r="BF283" s="326"/>
      <c r="BG283" s="302">
        <f>IF($BO283,BC283/$BO283*100,0)</f>
        <v>1.1617020608065056</v>
      </c>
      <c r="BH283" s="326"/>
      <c r="BI283" s="390">
        <v>63187</v>
      </c>
      <c r="BJ283" s="326"/>
      <c r="BK283" s="302">
        <f>(BI283/$BS283)</f>
        <v>19.229153986609859</v>
      </c>
      <c r="BL283" s="326"/>
      <c r="BM283" s="302">
        <f>IF($BO283,BI283/$BO283*100,0)</f>
        <v>1.8383287782664834</v>
      </c>
      <c r="BN283" s="326"/>
      <c r="BO283" s="114">
        <f>(U283+AA283+AG283+AM283+AS283+BC283+BI283)</f>
        <v>3437198</v>
      </c>
      <c r="BP283" s="388"/>
      <c r="BQ283" s="326">
        <v>36</v>
      </c>
      <c r="BR283" s="388"/>
      <c r="BS283" s="330">
        <v>3286</v>
      </c>
    </row>
    <row r="284" spans="1:71" ht="8.85" customHeight="1" x14ac:dyDescent="0.25">
      <c r="A284" s="345">
        <v>37</v>
      </c>
      <c r="B284" s="360"/>
      <c r="C284" s="345" t="s">
        <v>255</v>
      </c>
      <c r="D284" s="388"/>
      <c r="E284" s="114">
        <v>840813</v>
      </c>
      <c r="F284" s="343"/>
      <c r="G284" s="114">
        <v>25165</v>
      </c>
      <c r="H284" s="326"/>
      <c r="I284" s="114">
        <v>256829</v>
      </c>
      <c r="J284" s="114"/>
      <c r="K284" s="114">
        <v>0</v>
      </c>
      <c r="L284" s="326"/>
      <c r="M284" s="114">
        <v>1237</v>
      </c>
      <c r="N284" s="326"/>
      <c r="O284" s="114">
        <v>0</v>
      </c>
      <c r="P284" s="326"/>
      <c r="Q284" s="114">
        <v>53395</v>
      </c>
      <c r="R284" s="326"/>
      <c r="S284" s="114">
        <v>18637</v>
      </c>
      <c r="T284" s="326"/>
      <c r="U284" s="114">
        <f>SUM(E284:S284)</f>
        <v>1196076</v>
      </c>
      <c r="V284" s="326"/>
      <c r="W284" s="302">
        <f>(U284/$BS284)</f>
        <v>234.6627427898764</v>
      </c>
      <c r="X284" s="326"/>
      <c r="Y284" s="302">
        <f>IF($BO284,U284/$BO284*100,0)</f>
        <v>27.568381260315878</v>
      </c>
      <c r="Z284" s="326"/>
      <c r="AA284" s="114">
        <v>2775321</v>
      </c>
      <c r="AB284" s="326"/>
      <c r="AC284" s="302">
        <f>(AA284/$BS284)</f>
        <v>544.50088287227777</v>
      </c>
      <c r="AD284" s="326"/>
      <c r="AE284" s="302">
        <f>IF($BO284,AA284/$BO284*100,0)</f>
        <v>63.96843298231979</v>
      </c>
      <c r="AF284" s="326"/>
      <c r="AG284" s="390">
        <v>14930</v>
      </c>
      <c r="AH284" s="326"/>
      <c r="AI284" s="302">
        <f>(AG284/$BS284)</f>
        <v>2.9291740239356483</v>
      </c>
      <c r="AJ284" s="326"/>
      <c r="AK284" s="302">
        <f>IF($BO284,AG284/$BO284*100,0)</f>
        <v>0.34412188875666433</v>
      </c>
      <c r="AL284" s="326"/>
      <c r="AM284" s="390">
        <v>38080</v>
      </c>
      <c r="AN284" s="326"/>
      <c r="AO284" s="302">
        <f>(AM284/$BS284)</f>
        <v>7.4710614086717673</v>
      </c>
      <c r="AP284" s="326"/>
      <c r="AQ284" s="302">
        <f>IF($BO284,AM284/$BO284*100,0)</f>
        <v>0.8777067330109698</v>
      </c>
      <c r="AR284" s="326"/>
      <c r="AS284" s="390">
        <v>273748</v>
      </c>
      <c r="AT284" s="326"/>
      <c r="AU284" s="302">
        <f>(AS284/$BS284)</f>
        <v>53.707671179124972</v>
      </c>
      <c r="AV284" s="326"/>
      <c r="AW284" s="302">
        <f>IF($BO284,AS284/$BO284*100,0)</f>
        <v>6.3096234965411488</v>
      </c>
      <c r="AX284" s="326"/>
      <c r="AY284" s="390">
        <v>18349</v>
      </c>
      <c r="AZ284" s="326"/>
      <c r="BA284" s="390">
        <v>3532</v>
      </c>
      <c r="BB284" s="326"/>
      <c r="BC284" s="114">
        <f>(AY284+BA284)</f>
        <v>21881</v>
      </c>
      <c r="BD284" s="326"/>
      <c r="BE284" s="302">
        <f>(BC284/$BS284)</f>
        <v>4.2929174023935648</v>
      </c>
      <c r="BF284" s="326"/>
      <c r="BG284" s="302">
        <f>IF($BO284,BC284/$BO284*100,0)</f>
        <v>0.50433563616105637</v>
      </c>
      <c r="BH284" s="326"/>
      <c r="BI284" s="390">
        <v>18543</v>
      </c>
      <c r="BJ284" s="326"/>
      <c r="BK284" s="302">
        <f>(BI284/$BS284)</f>
        <v>3.6380223660977045</v>
      </c>
      <c r="BL284" s="326"/>
      <c r="BM284" s="302">
        <f>IF($BO284,BI284/$BO284*100,0)</f>
        <v>0.42739800289449614</v>
      </c>
      <c r="BN284" s="326"/>
      <c r="BO284" s="114">
        <f>(U284+AA284+AG284+AM284+AS284+BC284+BI284)</f>
        <v>4338579</v>
      </c>
      <c r="BP284" s="388"/>
      <c r="BQ284" s="326">
        <v>37</v>
      </c>
      <c r="BR284" s="388"/>
      <c r="BS284" s="330">
        <v>5097</v>
      </c>
    </row>
    <row r="285" spans="1:71" ht="8.85" customHeight="1" x14ac:dyDescent="0.25">
      <c r="A285" s="363">
        <v>38</v>
      </c>
      <c r="B285" s="360"/>
      <c r="C285" s="333" t="s">
        <v>256</v>
      </c>
      <c r="D285" s="388"/>
      <c r="E285" s="115">
        <v>1242369</v>
      </c>
      <c r="F285" s="343"/>
      <c r="G285" s="115">
        <v>60743</v>
      </c>
      <c r="H285" s="326"/>
      <c r="I285" s="115">
        <v>174333</v>
      </c>
      <c r="J285" s="116"/>
      <c r="K285" s="115">
        <v>3258</v>
      </c>
      <c r="L285" s="326"/>
      <c r="M285" s="115">
        <v>96850</v>
      </c>
      <c r="N285" s="326"/>
      <c r="O285" s="115">
        <v>0</v>
      </c>
      <c r="P285" s="326"/>
      <c r="Q285" s="115">
        <v>13905</v>
      </c>
      <c r="R285" s="326"/>
      <c r="S285" s="115">
        <v>7360</v>
      </c>
      <c r="T285" s="326"/>
      <c r="U285" s="115">
        <f>SUM(E285:S285)</f>
        <v>1598818</v>
      </c>
      <c r="V285" s="326"/>
      <c r="W285" s="302">
        <f>(U285/$BS285)</f>
        <v>194.7165996833516</v>
      </c>
      <c r="X285" s="367"/>
      <c r="Y285" s="302">
        <f>IF($BO285,U285/$BO285*100,0)</f>
        <v>14.174323061349799</v>
      </c>
      <c r="Z285" s="326"/>
      <c r="AA285" s="115">
        <v>7240639</v>
      </c>
      <c r="AB285" s="326"/>
      <c r="AC285" s="302">
        <f>(AA285/$BS285)</f>
        <v>881.82182438192672</v>
      </c>
      <c r="AD285" s="367"/>
      <c r="AE285" s="302">
        <f>IF($BO285,AA285/$BO285*100,0)</f>
        <v>64.191894484931225</v>
      </c>
      <c r="AF285" s="326"/>
      <c r="AG285" s="115">
        <v>168601</v>
      </c>
      <c r="AH285" s="326"/>
      <c r="AI285" s="302">
        <f>(AG285/$BS285)</f>
        <v>20.533552551455365</v>
      </c>
      <c r="AJ285" s="367"/>
      <c r="AK285" s="302">
        <f>IF($BO285,AG285/$BO285*100,0)</f>
        <v>1.4947323850911347</v>
      </c>
      <c r="AL285" s="326"/>
      <c r="AM285" s="115">
        <v>107393</v>
      </c>
      <c r="AN285" s="326"/>
      <c r="AO285" s="302">
        <f>(AM285/$BS285)</f>
        <v>13.079162099622458</v>
      </c>
      <c r="AP285" s="367"/>
      <c r="AQ285" s="302">
        <f>IF($BO285,AM285/$BO285*100,0)</f>
        <v>0.95209278137195053</v>
      </c>
      <c r="AR285" s="326"/>
      <c r="AS285" s="115">
        <v>1001525</v>
      </c>
      <c r="AT285" s="326"/>
      <c r="AU285" s="302">
        <f>(AS285/$BS285)</f>
        <v>121.97357203751065</v>
      </c>
      <c r="AV285" s="367"/>
      <c r="AW285" s="302">
        <f>IF($BO285,AS285/$BO285*100,0)</f>
        <v>8.8790211919170048</v>
      </c>
      <c r="AX285" s="326"/>
      <c r="AY285" s="115">
        <v>338012</v>
      </c>
      <c r="AZ285" s="326"/>
      <c r="BA285" s="115">
        <v>93978</v>
      </c>
      <c r="BB285" s="326"/>
      <c r="BC285" s="115">
        <f>(AY285+BA285)</f>
        <v>431990</v>
      </c>
      <c r="BD285" s="326"/>
      <c r="BE285" s="302">
        <f>(BC285/$BS285)</f>
        <v>52.611131409085374</v>
      </c>
      <c r="BF285" s="367"/>
      <c r="BG285" s="302">
        <f>IF($BO285,BC285/$BO285*100,0)</f>
        <v>3.8298079076370799</v>
      </c>
      <c r="BH285" s="326"/>
      <c r="BI285" s="115">
        <v>730712</v>
      </c>
      <c r="BJ285" s="326"/>
      <c r="BK285" s="302">
        <f>(BI285/$BS285)</f>
        <v>88.99184021434661</v>
      </c>
      <c r="BL285" s="367"/>
      <c r="BM285" s="302">
        <f>IF($BO285,BI285/$BO285*100,0)</f>
        <v>6.4781281877018122</v>
      </c>
      <c r="BN285" s="326"/>
      <c r="BO285" s="115">
        <f>(U285+AA285+AG285+AM285+AS285+BC285+BI285)</f>
        <v>11279678</v>
      </c>
      <c r="BP285" s="388"/>
      <c r="BQ285" s="352">
        <v>38</v>
      </c>
      <c r="BR285" s="388"/>
      <c r="BS285" s="393">
        <v>8211</v>
      </c>
    </row>
    <row r="286" spans="1:71" ht="8.85" customHeight="1" x14ac:dyDescent="0.25">
      <c r="A286" s="346"/>
      <c r="B286" s="346"/>
      <c r="C286" s="326"/>
      <c r="D286" s="388"/>
      <c r="E286" s="326"/>
      <c r="F286" s="326"/>
      <c r="G286" s="326"/>
      <c r="H286" s="326"/>
      <c r="I286" s="326"/>
      <c r="J286" s="326"/>
      <c r="K286" s="326"/>
      <c r="L286" s="326"/>
      <c r="M286" s="326"/>
      <c r="N286" s="326"/>
      <c r="O286" s="326"/>
      <c r="P286" s="326"/>
      <c r="Q286" s="326"/>
      <c r="R286" s="326"/>
      <c r="S286" s="326"/>
      <c r="T286" s="326"/>
      <c r="U286" s="326"/>
      <c r="V286" s="326"/>
      <c r="W286" s="367"/>
      <c r="X286" s="367"/>
      <c r="Y286" s="367"/>
      <c r="Z286" s="326"/>
      <c r="AA286" s="326"/>
      <c r="AB286" s="326"/>
      <c r="AC286" s="367"/>
      <c r="AD286" s="367"/>
      <c r="AE286" s="367"/>
      <c r="AF286" s="326"/>
      <c r="AG286" s="326"/>
      <c r="AH286" s="326"/>
      <c r="AI286" s="367"/>
      <c r="AJ286" s="367"/>
      <c r="AK286" s="367"/>
      <c r="AL286" s="326"/>
      <c r="AM286" s="326"/>
      <c r="AN286" s="326"/>
      <c r="AO286" s="367"/>
      <c r="AP286" s="367"/>
      <c r="AQ286" s="367"/>
      <c r="AR286" s="326"/>
      <c r="AS286" s="326"/>
      <c r="AT286" s="326"/>
      <c r="AU286" s="367"/>
      <c r="AV286" s="367"/>
      <c r="AW286" s="367"/>
      <c r="AX286" s="326"/>
      <c r="AY286" s="326"/>
      <c r="AZ286" s="326"/>
      <c r="BA286" s="326"/>
      <c r="BB286" s="326"/>
      <c r="BC286" s="326"/>
      <c r="BD286" s="326"/>
      <c r="BE286" s="367"/>
      <c r="BF286" s="367"/>
      <c r="BG286" s="367"/>
      <c r="BH286" s="326"/>
      <c r="BI286" s="326"/>
      <c r="BJ286" s="326"/>
      <c r="BK286" s="367"/>
      <c r="BL286" s="367"/>
      <c r="BM286" s="367"/>
      <c r="BN286" s="326"/>
      <c r="BO286" s="326"/>
      <c r="BP286" s="388"/>
      <c r="BQ286" s="326"/>
      <c r="BR286" s="388"/>
      <c r="BS286" s="325"/>
    </row>
    <row r="287" spans="1:71" ht="12.75" customHeight="1" x14ac:dyDescent="0.25">
      <c r="A287" s="352">
        <f>A285</f>
        <v>38</v>
      </c>
      <c r="B287" s="346"/>
      <c r="C287" s="339" t="s">
        <v>68</v>
      </c>
      <c r="D287" s="386"/>
      <c r="E287" s="300">
        <f>SUM(E241:E285)</f>
        <v>80360089</v>
      </c>
      <c r="F287" s="334"/>
      <c r="G287" s="300">
        <f>SUM(G241:G285)</f>
        <v>2076339</v>
      </c>
      <c r="H287" s="334"/>
      <c r="I287" s="300">
        <f>SUM(I241:I285)</f>
        <v>12034490</v>
      </c>
      <c r="J287" s="311"/>
      <c r="K287" s="300">
        <f>SUM(K241:K285)</f>
        <v>54592</v>
      </c>
      <c r="L287" s="334"/>
      <c r="M287" s="300">
        <f>SUM(M241:M285)</f>
        <v>5394963</v>
      </c>
      <c r="N287" s="334"/>
      <c r="O287" s="300">
        <f>SUM(O241:O285)</f>
        <v>0</v>
      </c>
      <c r="P287" s="394"/>
      <c r="Q287" s="300">
        <f>SUM(Q241:Q285)</f>
        <v>802135</v>
      </c>
      <c r="R287" s="394"/>
      <c r="S287" s="300">
        <f>SUM(S241:S285)</f>
        <v>480286</v>
      </c>
      <c r="T287" s="334"/>
      <c r="U287" s="300">
        <f>SUM(E287:S287)</f>
        <v>101202894</v>
      </c>
      <c r="V287" s="334"/>
      <c r="W287" s="110">
        <f>(U287/$BS287)</f>
        <v>281.9029969442812</v>
      </c>
      <c r="X287" s="367"/>
      <c r="Y287" s="302">
        <f>IF($BO287,U287/$BO287*100,0)</f>
        <v>29.36688305116904</v>
      </c>
      <c r="Z287" s="334"/>
      <c r="AA287" s="300">
        <f>SUM(AA241:AA285)</f>
        <v>175923706</v>
      </c>
      <c r="AB287" s="334"/>
      <c r="AC287" s="110">
        <f>(AA287/$BS287)</f>
        <v>490.03954328563589</v>
      </c>
      <c r="AD287" s="367"/>
      <c r="AE287" s="302">
        <f>IF($BO287,AA287/$BO287*100,0)</f>
        <v>51.049240746319413</v>
      </c>
      <c r="AF287" s="326"/>
      <c r="AG287" s="300">
        <f>SUM(AG241:AG285)</f>
        <v>4581697</v>
      </c>
      <c r="AH287" s="334"/>
      <c r="AI287" s="110">
        <f>(AG287/$BS287)</f>
        <v>12.762422736553583</v>
      </c>
      <c r="AJ287" s="367"/>
      <c r="AK287" s="302">
        <f>IF($BO287,AG287/$BO287*100,0)</f>
        <v>1.329509015571156</v>
      </c>
      <c r="AL287" s="334"/>
      <c r="AM287" s="300">
        <f>SUM(AM241:AM285)</f>
        <v>3248359</v>
      </c>
      <c r="AN287" s="334"/>
      <c r="AO287" s="110">
        <f>(AM287/$BS287)</f>
        <v>9.0483789648439128</v>
      </c>
      <c r="AP287" s="367"/>
      <c r="AQ287" s="302">
        <f>IF($BO287,AM287/$BO287*100,0)</f>
        <v>0.94260327042833791</v>
      </c>
      <c r="AR287" s="334"/>
      <c r="AS287" s="300">
        <f>SUM(AS241:AS285)</f>
        <v>39086652</v>
      </c>
      <c r="AT287" s="334"/>
      <c r="AU287" s="110">
        <f>(AS287/$BS287)</f>
        <v>108.87677124448814</v>
      </c>
      <c r="AV287" s="367"/>
      <c r="AW287" s="302">
        <f>IF($BO287,AS287/$BO287*100,0)</f>
        <v>11.342097965555634</v>
      </c>
      <c r="AX287" s="334"/>
      <c r="AY287" s="300">
        <f>SUM(AY241:AY285)</f>
        <v>1818241</v>
      </c>
      <c r="AZ287" s="334"/>
      <c r="BA287" s="300">
        <f>SUM(BA241:BA285)</f>
        <v>5619161</v>
      </c>
      <c r="BB287" s="334"/>
      <c r="BC287" s="300">
        <f>SUM(BC241:BC285)</f>
        <v>7437402</v>
      </c>
      <c r="BD287" s="334"/>
      <c r="BE287" s="110">
        <f>(BC287/$BS287)</f>
        <v>20.717054922158557</v>
      </c>
      <c r="BF287" s="367"/>
      <c r="BG287" s="302">
        <f>IF($BO287,BC287/$BO287*100,0)</f>
        <v>2.158172618448349</v>
      </c>
      <c r="BH287" s="334"/>
      <c r="BI287" s="300">
        <f>SUM(BI241:BI285)</f>
        <v>13135005</v>
      </c>
      <c r="BJ287" s="334"/>
      <c r="BK287" s="110">
        <f>(BI287/$BS287)</f>
        <v>36.587859576210519</v>
      </c>
      <c r="BL287" s="367"/>
      <c r="BM287" s="302">
        <f>IF($BO287,BI287/$BO287*100,0)</f>
        <v>3.811493332508066</v>
      </c>
      <c r="BN287" s="334"/>
      <c r="BO287" s="300">
        <f>SUM(BO241:BO285)</f>
        <v>344615715</v>
      </c>
      <c r="BP287" s="388"/>
      <c r="BQ287" s="352">
        <f>BQ285</f>
        <v>38</v>
      </c>
      <c r="BR287" s="388"/>
      <c r="BS287" s="393">
        <f>SUM(BS241:BS285)</f>
        <v>358999</v>
      </c>
    </row>
    <row r="288" spans="1:71" ht="8.85" customHeight="1" x14ac:dyDescent="0.25">
      <c r="A288" s="346"/>
      <c r="B288" s="346"/>
      <c r="C288" s="326"/>
      <c r="D288" s="388"/>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c r="AI288" s="367"/>
      <c r="AJ288" s="367"/>
      <c r="AK288" s="367"/>
      <c r="AL288" s="326"/>
      <c r="AM288" s="326"/>
      <c r="AN288" s="326"/>
      <c r="AO288" s="367"/>
      <c r="AP288" s="367"/>
      <c r="AQ288" s="367"/>
      <c r="AR288" s="326"/>
      <c r="AS288" s="326"/>
      <c r="AT288" s="326"/>
      <c r="AU288" s="367"/>
      <c r="AV288" s="367"/>
      <c r="AW288" s="367"/>
      <c r="AX288" s="326"/>
      <c r="AY288" s="326"/>
      <c r="AZ288" s="326"/>
      <c r="BA288" s="326"/>
      <c r="BB288" s="326"/>
      <c r="BC288" s="326"/>
      <c r="BD288" s="326"/>
      <c r="BE288" s="367"/>
      <c r="BF288" s="367"/>
      <c r="BG288" s="367"/>
      <c r="BH288" s="326"/>
      <c r="BI288" s="326"/>
      <c r="BJ288" s="326"/>
      <c r="BK288" s="367"/>
      <c r="BL288" s="367"/>
      <c r="BM288" s="367"/>
      <c r="BN288" s="326"/>
      <c r="BO288" s="326"/>
      <c r="BP288" s="388"/>
      <c r="BQ288" s="326"/>
      <c r="BR288" s="388"/>
      <c r="BS288" s="325"/>
    </row>
    <row r="289" spans="1:71" ht="15.75" thickBot="1" x14ac:dyDescent="0.3">
      <c r="A289" s="364">
        <f>(A60+A219+A287)</f>
        <v>171</v>
      </c>
      <c r="B289" s="346"/>
      <c r="C289" s="339" t="s">
        <v>257</v>
      </c>
      <c r="D289" s="386"/>
      <c r="E289" s="309">
        <f>(E60+E219+E287)</f>
        <v>10639167851</v>
      </c>
      <c r="F289" s="334"/>
      <c r="G289" s="309">
        <f>(G60+G219+G287)</f>
        <v>398122543</v>
      </c>
      <c r="H289" s="334"/>
      <c r="I289" s="309">
        <f>(I60+I219+I287)</f>
        <v>2213168173</v>
      </c>
      <c r="J289" s="311"/>
      <c r="K289" s="309">
        <f>(K60+K219+K287)</f>
        <v>7342018</v>
      </c>
      <c r="L289" s="334"/>
      <c r="M289" s="309">
        <f>(M60+M219+M287)</f>
        <v>218292671</v>
      </c>
      <c r="N289" s="334"/>
      <c r="O289" s="309">
        <f>(O60+O219+O287)</f>
        <v>14068377</v>
      </c>
      <c r="P289" s="394"/>
      <c r="Q289" s="309">
        <f>(Q60+Q219+Q287)</f>
        <v>80924636</v>
      </c>
      <c r="R289" s="394"/>
      <c r="S289" s="309">
        <f>(S60+S219+S287)</f>
        <v>41107857</v>
      </c>
      <c r="T289" s="334"/>
      <c r="U289" s="309">
        <f>(U60+U219+U287)</f>
        <v>13612194126</v>
      </c>
      <c r="V289" s="334"/>
      <c r="W289" s="110">
        <f>(U289/$BS289)</f>
        <v>1551.9887880328458</v>
      </c>
      <c r="X289" s="367"/>
      <c r="Y289" s="302">
        <f>IF($BO289,U289/$BO289*100,0)</f>
        <v>65.830830862846838</v>
      </c>
      <c r="Z289" s="334"/>
      <c r="AA289" s="309">
        <f>(AA60+AA219+AA287)</f>
        <v>3807279953</v>
      </c>
      <c r="AB289" s="334"/>
      <c r="AC289" s="110">
        <f>(AA289/$BS289)</f>
        <v>434.08547845141271</v>
      </c>
      <c r="AD289" s="367"/>
      <c r="AE289" s="302">
        <f>IF($BO289,AA289/$BO289*100,0)</f>
        <v>18.412637985725009</v>
      </c>
      <c r="AF289" s="326"/>
      <c r="AG289" s="309">
        <f>(AG60+AG219+AG287)</f>
        <v>239436762</v>
      </c>
      <c r="AH289" s="334"/>
      <c r="AI289" s="110">
        <f>(AG289/$BS289)</f>
        <v>27.299285231108151</v>
      </c>
      <c r="AJ289" s="367"/>
      <c r="AK289" s="302">
        <f>IF($BO289,AG289/$BO289*100,0)</f>
        <v>1.1579559353670146</v>
      </c>
      <c r="AL289" s="334"/>
      <c r="AM289" s="309">
        <f>(AM60+AM219+AM287)</f>
        <v>96752045</v>
      </c>
      <c r="AN289" s="334"/>
      <c r="AO289" s="110">
        <f>(AM289/$BS289)</f>
        <v>11.031145138640037</v>
      </c>
      <c r="AP289" s="367"/>
      <c r="AQ289" s="302">
        <f>IF($BO289,AM289/$BO289*100,0)</f>
        <v>0.46790895362445001</v>
      </c>
      <c r="AR289" s="334"/>
      <c r="AS289" s="309">
        <f>(AS60+AS219+AS287)</f>
        <v>2252935889</v>
      </c>
      <c r="AT289" s="334"/>
      <c r="AU289" s="110">
        <f>(AS289/$BS289)</f>
        <v>256.86757090881144</v>
      </c>
      <c r="AV289" s="367"/>
      <c r="AW289" s="302">
        <f>IF($BO289,AS289/$BO289*100,0)</f>
        <v>10.895572020260245</v>
      </c>
      <c r="AX289" s="334"/>
      <c r="AY289" s="309">
        <f>(AY60+AY219+AY287)</f>
        <v>83238059</v>
      </c>
      <c r="AZ289" s="334"/>
      <c r="BA289" s="309">
        <f>(BA60+BA219+BA287)</f>
        <v>146810806</v>
      </c>
      <c r="BB289" s="334"/>
      <c r="BC289" s="309">
        <f>(BC60+BC219+BC287)</f>
        <v>230048865</v>
      </c>
      <c r="BD289" s="334"/>
      <c r="BE289" s="110">
        <f>(BC289/$BS289)</f>
        <v>26.228927965237407</v>
      </c>
      <c r="BF289" s="367"/>
      <c r="BG289" s="302">
        <f>IF($BO289,BC289/$BO289*100,0)</f>
        <v>1.1125545067770131</v>
      </c>
      <c r="BH289" s="334"/>
      <c r="BI289" s="309">
        <f>(BI60+BI219+BI287)</f>
        <v>438888930</v>
      </c>
      <c r="BJ289" s="334"/>
      <c r="BK289" s="110">
        <f>(BI289/$BS289)</f>
        <v>50.039743207210009</v>
      </c>
      <c r="BL289" s="367"/>
      <c r="BM289" s="302">
        <f>IF($BO289,BI289/$BO289*100,0)</f>
        <v>2.122539735399438</v>
      </c>
      <c r="BN289" s="334"/>
      <c r="BO289" s="309">
        <f>(BO60+BO219+BO287)</f>
        <v>20677536570</v>
      </c>
      <c r="BP289" s="388"/>
      <c r="BQ289" s="364">
        <f>(BQ60+BQ219+BQ287)</f>
        <v>171</v>
      </c>
      <c r="BR289" s="388"/>
      <c r="BS289" s="397">
        <f>BS60+BS219+BS287</f>
        <v>8770807</v>
      </c>
    </row>
    <row r="290" spans="1:71" ht="8.85" customHeight="1" thickTop="1" x14ac:dyDescent="0.25">
      <c r="A290" s="346"/>
      <c r="B290" s="346"/>
      <c r="C290" s="326"/>
      <c r="D290" s="388"/>
      <c r="E290" s="388"/>
      <c r="F290" s="388"/>
      <c r="G290" s="388"/>
      <c r="H290" s="388"/>
      <c r="I290" s="388"/>
      <c r="J290" s="388"/>
      <c r="K290" s="388"/>
      <c r="L290" s="388"/>
      <c r="M290" s="388"/>
      <c r="N290" s="388"/>
      <c r="O290" s="388"/>
      <c r="P290" s="388"/>
      <c r="Q290" s="388"/>
      <c r="R290" s="388"/>
      <c r="S290" s="388"/>
      <c r="T290" s="388"/>
      <c r="U290" s="388"/>
      <c r="V290" s="388"/>
      <c r="W290" s="388"/>
      <c r="X290" s="388"/>
      <c r="Y290" s="388"/>
      <c r="Z290" s="388"/>
      <c r="AA290" s="388"/>
      <c r="AB290" s="388"/>
      <c r="AC290" s="388"/>
      <c r="AD290" s="388"/>
      <c r="AE290" s="388"/>
      <c r="AF290" s="388"/>
      <c r="AG290" s="388"/>
      <c r="AH290" s="388"/>
      <c r="AI290" s="388"/>
      <c r="AJ290" s="388"/>
      <c r="AK290" s="388"/>
      <c r="AL290" s="388"/>
      <c r="AM290" s="388"/>
      <c r="AN290" s="388"/>
      <c r="AO290" s="388"/>
      <c r="AP290" s="388"/>
      <c r="AQ290" s="388"/>
      <c r="AR290" s="388"/>
      <c r="AS290" s="388"/>
      <c r="AT290" s="388"/>
      <c r="AU290" s="388"/>
      <c r="AV290" s="388"/>
      <c r="AW290" s="388"/>
      <c r="AX290" s="388"/>
      <c r="AY290" s="388"/>
      <c r="AZ290" s="388"/>
      <c r="BA290" s="388"/>
      <c r="BB290" s="388"/>
      <c r="BC290" s="388"/>
      <c r="BD290" s="388"/>
      <c r="BE290" s="388"/>
      <c r="BF290" s="388"/>
      <c r="BG290" s="388"/>
      <c r="BH290" s="388"/>
      <c r="BI290" s="388"/>
      <c r="BJ290" s="388"/>
      <c r="BK290" s="388"/>
      <c r="BL290" s="388"/>
      <c r="BM290" s="388"/>
      <c r="BN290" s="388"/>
      <c r="BO290" s="388"/>
      <c r="BP290" s="388"/>
      <c r="BQ290" s="388"/>
      <c r="BR290" s="388"/>
      <c r="BS290" s="325"/>
    </row>
    <row r="291" spans="1:71" ht="8.85" customHeight="1" x14ac:dyDescent="0.25">
      <c r="A291" s="346"/>
      <c r="B291" s="346"/>
      <c r="C291" s="326"/>
      <c r="D291" s="388"/>
      <c r="E291" s="388"/>
      <c r="F291" s="388"/>
      <c r="G291" s="388"/>
      <c r="H291" s="388"/>
      <c r="I291" s="388"/>
      <c r="J291" s="388"/>
      <c r="K291" s="388"/>
      <c r="L291" s="388"/>
      <c r="M291" s="388"/>
      <c r="N291" s="388"/>
      <c r="O291" s="388"/>
      <c r="P291" s="388"/>
      <c r="Q291" s="388"/>
      <c r="R291" s="388"/>
      <c r="S291" s="388"/>
      <c r="T291" s="388"/>
      <c r="U291" s="388"/>
      <c r="V291" s="388"/>
      <c r="W291" s="388"/>
      <c r="X291" s="388"/>
      <c r="Y291" s="388"/>
      <c r="Z291" s="388"/>
      <c r="AA291" s="388"/>
      <c r="AB291" s="388"/>
      <c r="AC291" s="388"/>
      <c r="AD291" s="388"/>
      <c r="AE291" s="388"/>
      <c r="AF291" s="388"/>
      <c r="AG291" s="388"/>
      <c r="AH291" s="388"/>
      <c r="AI291" s="388"/>
      <c r="AJ291" s="388"/>
      <c r="AK291" s="388"/>
      <c r="AL291" s="388"/>
      <c r="AM291" s="388"/>
      <c r="AN291" s="388"/>
      <c r="AO291" s="388"/>
      <c r="AP291" s="388"/>
      <c r="AQ291" s="388"/>
      <c r="AR291" s="388"/>
      <c r="AS291" s="388"/>
      <c r="AT291" s="388"/>
      <c r="AU291" s="388"/>
      <c r="AV291" s="388"/>
      <c r="AW291" s="388"/>
      <c r="AX291" s="388"/>
      <c r="AY291" s="388"/>
      <c r="AZ291" s="388"/>
      <c r="BA291" s="388"/>
      <c r="BB291" s="388"/>
      <c r="BC291" s="388"/>
      <c r="BD291" s="388"/>
      <c r="BE291" s="388"/>
      <c r="BF291" s="388"/>
      <c r="BG291" s="388"/>
      <c r="BH291" s="388"/>
      <c r="BI291" s="388"/>
      <c r="BJ291" s="388"/>
      <c r="BK291" s="388"/>
      <c r="BL291" s="388"/>
      <c r="BM291" s="388"/>
      <c r="BN291" s="388"/>
      <c r="BO291" s="388"/>
      <c r="BP291" s="388"/>
      <c r="BQ291" s="388"/>
      <c r="BR291" s="388"/>
      <c r="BS291" s="325"/>
    </row>
    <row r="292" spans="1:71" ht="10.5" customHeight="1" x14ac:dyDescent="0.25">
      <c r="A292" s="346"/>
      <c r="B292" s="346"/>
      <c r="C292" s="365" t="s">
        <v>258</v>
      </c>
      <c r="D292" s="388"/>
      <c r="E292" s="388"/>
      <c r="F292" s="388"/>
      <c r="G292" s="388"/>
      <c r="H292" s="388"/>
      <c r="I292" s="388"/>
      <c r="J292" s="388"/>
      <c r="K292" s="388"/>
      <c r="L292" s="388"/>
      <c r="M292" s="388"/>
      <c r="N292" s="388"/>
      <c r="O292" s="388"/>
      <c r="P292" s="388"/>
      <c r="Q292" s="388"/>
      <c r="R292" s="388"/>
      <c r="S292" s="388"/>
      <c r="T292" s="388"/>
      <c r="U292" s="388"/>
      <c r="V292" s="388"/>
      <c r="W292" s="388"/>
      <c r="X292" s="388"/>
      <c r="Y292" s="388"/>
      <c r="Z292" s="388"/>
      <c r="AA292" s="388"/>
      <c r="AB292" s="388"/>
      <c r="AC292" s="388"/>
      <c r="AD292" s="388"/>
      <c r="AE292" s="388"/>
      <c r="AF292" s="388"/>
      <c r="AG292" s="388"/>
      <c r="AH292" s="388"/>
      <c r="AI292" s="388"/>
      <c r="AJ292" s="388"/>
      <c r="AK292" s="388"/>
      <c r="AL292" s="388"/>
      <c r="AM292" s="388"/>
      <c r="AN292" s="388"/>
      <c r="AO292" s="388"/>
      <c r="AP292" s="388"/>
      <c r="AQ292" s="388"/>
      <c r="AR292" s="388"/>
      <c r="AS292" s="388"/>
      <c r="AT292" s="388"/>
      <c r="AU292" s="388"/>
      <c r="AV292" s="388"/>
      <c r="AW292" s="388"/>
      <c r="AX292" s="388"/>
      <c r="AY292" s="388"/>
      <c r="AZ292" s="388"/>
      <c r="BA292" s="388"/>
      <c r="BB292" s="388"/>
      <c r="BC292" s="388"/>
      <c r="BD292" s="388"/>
      <c r="BE292" s="388"/>
      <c r="BF292" s="388"/>
      <c r="BG292" s="388"/>
      <c r="BH292" s="388"/>
      <c r="BI292" s="388"/>
      <c r="BJ292" s="388"/>
      <c r="BK292" s="388"/>
      <c r="BL292" s="388"/>
      <c r="BM292" s="388"/>
      <c r="BN292" s="388"/>
      <c r="BO292" s="388"/>
      <c r="BP292" s="388"/>
      <c r="BQ292" s="388"/>
      <c r="BR292" s="388"/>
      <c r="BS292" s="325"/>
    </row>
    <row r="293" spans="1:71" ht="4.5" customHeight="1" x14ac:dyDescent="0.25">
      <c r="A293" s="346"/>
      <c r="B293" s="346"/>
      <c r="C293" s="326"/>
      <c r="D293" s="388"/>
      <c r="E293" s="388"/>
      <c r="F293" s="388"/>
      <c r="G293" s="388"/>
      <c r="H293" s="388"/>
      <c r="I293" s="388"/>
      <c r="J293" s="388"/>
      <c r="K293" s="388"/>
      <c r="L293" s="388"/>
      <c r="M293" s="388"/>
      <c r="N293" s="388"/>
      <c r="O293" s="388"/>
      <c r="P293" s="388"/>
      <c r="Q293" s="388"/>
      <c r="R293" s="388"/>
      <c r="S293" s="388"/>
      <c r="T293" s="388"/>
      <c r="U293" s="388"/>
      <c r="V293" s="388"/>
      <c r="W293" s="388"/>
      <c r="X293" s="388"/>
      <c r="Y293" s="388"/>
      <c r="Z293" s="388"/>
      <c r="AA293" s="388"/>
      <c r="AB293" s="388"/>
      <c r="AC293" s="388"/>
      <c r="AD293" s="388"/>
      <c r="AE293" s="388"/>
      <c r="AF293" s="388"/>
      <c r="AG293" s="388"/>
      <c r="AH293" s="388"/>
      <c r="AI293" s="388"/>
      <c r="AJ293" s="388"/>
      <c r="AK293" s="388"/>
      <c r="AL293" s="388"/>
      <c r="AM293" s="388"/>
      <c r="AN293" s="388"/>
      <c r="AO293" s="388"/>
      <c r="AP293" s="388"/>
      <c r="AQ293" s="388"/>
      <c r="AR293" s="388"/>
      <c r="AS293" s="388"/>
      <c r="AT293" s="388"/>
      <c r="AU293" s="388"/>
      <c r="AV293" s="388"/>
      <c r="AW293" s="388"/>
      <c r="AX293" s="388"/>
      <c r="AY293" s="388"/>
      <c r="AZ293" s="388"/>
      <c r="BA293" s="388"/>
      <c r="BB293" s="388"/>
      <c r="BC293" s="388"/>
      <c r="BD293" s="388"/>
      <c r="BE293" s="388"/>
      <c r="BF293" s="388"/>
      <c r="BG293" s="388"/>
      <c r="BH293" s="388"/>
      <c r="BI293" s="388"/>
      <c r="BJ293" s="388"/>
      <c r="BK293" s="388"/>
      <c r="BL293" s="388"/>
      <c r="BM293" s="388"/>
      <c r="BN293" s="388"/>
      <c r="BO293" s="388"/>
      <c r="BP293" s="388"/>
      <c r="BQ293" s="388"/>
      <c r="BR293" s="388"/>
      <c r="BS293" s="325"/>
    </row>
    <row r="294" spans="1:71" ht="8.85" customHeight="1" x14ac:dyDescent="0.25">
      <c r="A294" s="346"/>
      <c r="B294" s="346"/>
      <c r="C294" s="326"/>
      <c r="D294" s="388"/>
      <c r="E294" s="388"/>
      <c r="F294" s="388"/>
      <c r="G294" s="388"/>
      <c r="H294" s="388"/>
      <c r="I294" s="388"/>
      <c r="J294" s="388"/>
      <c r="K294" s="388"/>
      <c r="L294" s="388"/>
      <c r="M294" s="388"/>
      <c r="N294" s="388"/>
      <c r="O294" s="388"/>
      <c r="P294" s="388"/>
      <c r="Q294" s="388"/>
      <c r="R294" s="388"/>
      <c r="S294" s="388"/>
      <c r="T294" s="388"/>
      <c r="U294" s="388"/>
      <c r="V294" s="388"/>
      <c r="W294" s="388"/>
      <c r="X294" s="388"/>
      <c r="Y294" s="388"/>
      <c r="Z294" s="388"/>
      <c r="AA294" s="388"/>
      <c r="AB294" s="388"/>
      <c r="AC294" s="388"/>
      <c r="AD294" s="388"/>
      <c r="AE294" s="388"/>
      <c r="AF294" s="388"/>
      <c r="AG294" s="388"/>
      <c r="AH294" s="388"/>
      <c r="AI294" s="388"/>
      <c r="AJ294" s="388"/>
      <c r="AK294" s="388"/>
      <c r="AL294" s="388"/>
      <c r="AM294" s="388"/>
      <c r="AN294" s="388"/>
      <c r="AO294" s="388"/>
      <c r="AP294" s="388"/>
      <c r="AQ294" s="388"/>
      <c r="AR294" s="388"/>
      <c r="AS294" s="388"/>
      <c r="AT294" s="388"/>
      <c r="AU294" s="388"/>
      <c r="AV294" s="388"/>
      <c r="AW294" s="388"/>
      <c r="AX294" s="388"/>
      <c r="AY294" s="388"/>
      <c r="AZ294" s="388"/>
      <c r="BA294" s="388"/>
      <c r="BB294" s="388"/>
      <c r="BC294" s="388"/>
      <c r="BD294" s="388"/>
      <c r="BE294" s="388"/>
      <c r="BF294" s="388"/>
      <c r="BG294" s="388"/>
      <c r="BH294" s="388"/>
      <c r="BI294" s="388"/>
      <c r="BJ294" s="388"/>
      <c r="BK294" s="388"/>
      <c r="BL294" s="388"/>
      <c r="BM294" s="388"/>
      <c r="BN294" s="388"/>
      <c r="BO294" s="388"/>
      <c r="BP294" s="388"/>
      <c r="BQ294" s="388"/>
      <c r="BR294" s="388"/>
      <c r="BS294" s="325"/>
    </row>
    <row r="295" spans="1:71" ht="8.85" customHeight="1" x14ac:dyDescent="0.25">
      <c r="A295" s="346"/>
      <c r="B295" s="346"/>
      <c r="C295" s="326"/>
      <c r="D295" s="388"/>
      <c r="E295" s="388"/>
      <c r="F295" s="388"/>
      <c r="G295" s="388"/>
      <c r="H295" s="388"/>
      <c r="I295" s="388"/>
      <c r="J295" s="388"/>
      <c r="K295" s="388"/>
      <c r="L295" s="388"/>
      <c r="M295" s="388"/>
      <c r="N295" s="388"/>
      <c r="O295" s="388"/>
      <c r="P295" s="388"/>
      <c r="Q295" s="388"/>
      <c r="R295" s="388"/>
      <c r="S295" s="388"/>
      <c r="T295" s="388"/>
      <c r="U295" s="388"/>
      <c r="V295" s="388"/>
      <c r="W295" s="388"/>
      <c r="X295" s="388"/>
      <c r="Y295" s="388"/>
      <c r="Z295" s="388"/>
      <c r="AA295" s="388"/>
      <c r="AB295" s="388"/>
      <c r="AC295" s="388"/>
      <c r="AD295" s="388"/>
      <c r="AE295" s="388"/>
      <c r="AF295" s="388"/>
      <c r="AG295" s="388"/>
      <c r="AH295" s="388"/>
      <c r="AI295" s="388"/>
      <c r="AJ295" s="388"/>
      <c r="AK295" s="388"/>
      <c r="AL295" s="388"/>
      <c r="AM295" s="388"/>
      <c r="AN295" s="388"/>
      <c r="AO295" s="388"/>
      <c r="AP295" s="388"/>
      <c r="AQ295" s="388"/>
      <c r="AR295" s="388"/>
      <c r="AS295" s="388"/>
      <c r="AT295" s="388"/>
      <c r="AU295" s="388"/>
      <c r="AV295" s="388"/>
      <c r="AW295" s="388"/>
      <c r="AX295" s="388"/>
      <c r="AY295" s="388"/>
      <c r="AZ295" s="388"/>
      <c r="BA295" s="388"/>
      <c r="BB295" s="388"/>
      <c r="BC295" s="388"/>
      <c r="BD295" s="388"/>
      <c r="BE295" s="388"/>
      <c r="BF295" s="388"/>
      <c r="BG295" s="388"/>
      <c r="BH295" s="388"/>
      <c r="BI295" s="388"/>
      <c r="BJ295" s="388"/>
      <c r="BK295" s="388"/>
      <c r="BL295" s="388"/>
      <c r="BM295" s="388"/>
      <c r="BN295" s="388"/>
      <c r="BO295" s="388"/>
      <c r="BP295" s="388"/>
      <c r="BQ295" s="388"/>
      <c r="BR295" s="388"/>
      <c r="BS295" s="325"/>
    </row>
    <row r="296" spans="1:71" ht="8.85" customHeight="1" x14ac:dyDescent="0.25">
      <c r="A296" s="398"/>
      <c r="B296" s="398"/>
    </row>
    <row r="297" spans="1:71" ht="8.85" customHeight="1" x14ac:dyDescent="0.25">
      <c r="A297" s="398"/>
      <c r="B297" s="398"/>
    </row>
    <row r="298" spans="1:71" ht="8.85" customHeight="1" x14ac:dyDescent="0.25">
      <c r="A298" s="398"/>
      <c r="B298" s="398"/>
    </row>
    <row r="299" spans="1:71" ht="8.85" customHeight="1" x14ac:dyDescent="0.25">
      <c r="A299" s="398"/>
      <c r="B299" s="398"/>
    </row>
    <row r="300" spans="1:71" ht="8.4499999999999993" customHeight="1" x14ac:dyDescent="0.25">
      <c r="A300" s="398"/>
      <c r="B300" s="398"/>
    </row>
    <row r="301" spans="1:71" ht="8.85" hidden="1" customHeight="1" x14ac:dyDescent="0.25">
      <c r="A301" s="398"/>
      <c r="B301" s="398"/>
    </row>
    <row r="302" spans="1:71" ht="1.1499999999999999" customHeight="1" x14ac:dyDescent="0.25">
      <c r="A302" s="398"/>
      <c r="B302" s="398"/>
    </row>
    <row r="303" spans="1:71" ht="8.85" hidden="1" customHeight="1" x14ac:dyDescent="0.25">
      <c r="A303" s="398"/>
      <c r="B303" s="398"/>
    </row>
    <row r="304" spans="1:71" ht="8.85" customHeight="1" x14ac:dyDescent="0.25">
      <c r="A304" s="398"/>
      <c r="B304" s="398"/>
    </row>
    <row r="305" spans="1:69" s="329" customFormat="1" ht="10.5" customHeight="1" x14ac:dyDescent="0.25">
      <c r="A305" s="355" t="s">
        <v>260</v>
      </c>
      <c r="BQ305" s="356" t="s">
        <v>259</v>
      </c>
    </row>
    <row r="306" spans="1:69" ht="9.75" customHeight="1" x14ac:dyDescent="0.25">
      <c r="A306" s="333"/>
      <c r="B306" s="333"/>
    </row>
    <row r="307" spans="1:69" ht="9.75" customHeight="1" x14ac:dyDescent="0.25">
      <c r="A307" s="333"/>
      <c r="B307" s="333"/>
    </row>
    <row r="308" spans="1:69" ht="9.75" customHeight="1" x14ac:dyDescent="0.25">
      <c r="A308" s="333"/>
      <c r="B308" s="333"/>
    </row>
    <row r="309" spans="1:69" ht="9.75" customHeight="1" x14ac:dyDescent="0.25">
      <c r="A309" s="333"/>
      <c r="B309" s="333"/>
    </row>
    <row r="310" spans="1:69" ht="9.75" customHeight="1" x14ac:dyDescent="0.25">
      <c r="A310" s="333"/>
      <c r="B310" s="333"/>
    </row>
    <row r="311" spans="1:69" ht="9.75" customHeight="1" x14ac:dyDescent="0.25">
      <c r="A311" s="333"/>
      <c r="B311" s="333"/>
    </row>
    <row r="312" spans="1:69" ht="9.75" customHeight="1" x14ac:dyDescent="0.25">
      <c r="A312" s="333"/>
      <c r="B312" s="333"/>
    </row>
    <row r="313" spans="1:69" ht="9.75" customHeight="1" x14ac:dyDescent="0.25">
      <c r="A313" s="333"/>
      <c r="B313" s="333"/>
    </row>
    <row r="314" spans="1:69" ht="9.75" customHeight="1" x14ac:dyDescent="0.25">
      <c r="A314" s="333"/>
      <c r="B314" s="333"/>
    </row>
    <row r="315" spans="1:69" ht="9.75" customHeight="1" x14ac:dyDescent="0.25">
      <c r="A315" s="333"/>
      <c r="B315" s="333"/>
    </row>
    <row r="316" spans="1:69" ht="9.75" customHeight="1" x14ac:dyDescent="0.25">
      <c r="A316" s="333"/>
      <c r="B316" s="333"/>
    </row>
    <row r="317" spans="1:69" ht="9.75" customHeight="1" x14ac:dyDescent="0.25">
      <c r="A317" s="333"/>
      <c r="B317" s="333"/>
    </row>
    <row r="318" spans="1:69" ht="9.75" customHeight="1" x14ac:dyDescent="0.25">
      <c r="A318" s="333"/>
      <c r="B318" s="333"/>
    </row>
    <row r="319" spans="1:69" ht="9.75" customHeight="1" x14ac:dyDescent="0.25">
      <c r="A319" s="333"/>
      <c r="B319" s="333"/>
    </row>
    <row r="320" spans="1:69" ht="9.75" customHeight="1" x14ac:dyDescent="0.25">
      <c r="A320" s="333"/>
      <c r="B320" s="333"/>
    </row>
    <row r="321" spans="1:2" ht="9.75" customHeight="1" x14ac:dyDescent="0.25">
      <c r="A321" s="333"/>
      <c r="B321" s="333"/>
    </row>
    <row r="322" spans="1:2" ht="9.75" customHeight="1" x14ac:dyDescent="0.25">
      <c r="A322" s="333"/>
      <c r="B322" s="333"/>
    </row>
    <row r="323" spans="1:2" ht="9.75" customHeight="1" x14ac:dyDescent="0.25">
      <c r="A323" s="333"/>
      <c r="B323" s="333"/>
    </row>
    <row r="324" spans="1:2" ht="9.75" customHeight="1" x14ac:dyDescent="0.25">
      <c r="A324" s="333"/>
      <c r="B324" s="333"/>
    </row>
    <row r="325" spans="1:2" ht="9.75" customHeight="1" x14ac:dyDescent="0.25">
      <c r="A325" s="333"/>
      <c r="B325" s="333"/>
    </row>
    <row r="326" spans="1:2" ht="9.75" customHeight="1" x14ac:dyDescent="0.25">
      <c r="A326" s="333"/>
      <c r="B326" s="333"/>
    </row>
    <row r="327" spans="1:2" ht="9.75" customHeight="1" x14ac:dyDescent="0.25">
      <c r="A327" s="333"/>
      <c r="B327" s="333"/>
    </row>
    <row r="328" spans="1:2" ht="9.75" customHeight="1" x14ac:dyDescent="0.25">
      <c r="A328" s="333"/>
      <c r="B328" s="333"/>
    </row>
    <row r="329" spans="1:2" ht="9.75" customHeight="1" x14ac:dyDescent="0.25">
      <c r="A329" s="333"/>
      <c r="B329" s="333"/>
    </row>
    <row r="330" spans="1:2" ht="9.75" customHeight="1" x14ac:dyDescent="0.25">
      <c r="A330" s="333"/>
      <c r="B330" s="333"/>
    </row>
    <row r="331" spans="1:2" ht="9.75" customHeight="1" x14ac:dyDescent="0.25">
      <c r="A331" s="333"/>
      <c r="B331" s="333"/>
    </row>
    <row r="332" spans="1:2" ht="9.75" customHeight="1" x14ac:dyDescent="0.25">
      <c r="A332" s="333"/>
      <c r="B332" s="333"/>
    </row>
    <row r="333" spans="1:2" ht="9.75" customHeight="1" x14ac:dyDescent="0.25">
      <c r="A333" s="333"/>
      <c r="B333" s="333"/>
    </row>
    <row r="334" spans="1:2" ht="9.75" customHeight="1" x14ac:dyDescent="0.25">
      <c r="A334" s="333"/>
      <c r="B334" s="333"/>
    </row>
    <row r="335" spans="1:2" ht="9.75" customHeight="1" x14ac:dyDescent="0.25">
      <c r="A335" s="333"/>
      <c r="B335" s="333"/>
    </row>
    <row r="336" spans="1:2" ht="9.75" customHeight="1" x14ac:dyDescent="0.25">
      <c r="A336" s="333"/>
      <c r="B336" s="333"/>
    </row>
    <row r="337" spans="1:2" ht="9.75" customHeight="1" x14ac:dyDescent="0.25">
      <c r="A337" s="333"/>
      <c r="B337" s="333"/>
    </row>
    <row r="338" spans="1:2" ht="9.75" customHeight="1" x14ac:dyDescent="0.25">
      <c r="A338" s="333"/>
      <c r="B338" s="333"/>
    </row>
    <row r="339" spans="1:2" ht="9.75" customHeight="1" x14ac:dyDescent="0.25">
      <c r="A339" s="333"/>
      <c r="B339" s="333"/>
    </row>
    <row r="340" spans="1:2" ht="9.75" customHeight="1" x14ac:dyDescent="0.25">
      <c r="A340" s="333"/>
      <c r="B340" s="333"/>
    </row>
    <row r="341" spans="1:2" ht="9.75" customHeight="1" x14ac:dyDescent="0.25">
      <c r="A341" s="333"/>
      <c r="B341" s="333"/>
    </row>
    <row r="342" spans="1:2" ht="9.75" customHeight="1" x14ac:dyDescent="0.25">
      <c r="A342" s="333"/>
      <c r="B342" s="333"/>
    </row>
    <row r="343" spans="1:2" ht="9.75" customHeight="1" x14ac:dyDescent="0.25">
      <c r="A343" s="333"/>
      <c r="B343" s="333"/>
    </row>
    <row r="344" spans="1:2" ht="9.75" customHeight="1" x14ac:dyDescent="0.25">
      <c r="A344" s="333"/>
      <c r="B344" s="333"/>
    </row>
    <row r="345" spans="1:2" ht="9.75" customHeight="1" x14ac:dyDescent="0.25">
      <c r="A345" s="333"/>
      <c r="B345" s="333"/>
    </row>
    <row r="346" spans="1:2" ht="9.75" customHeight="1" x14ac:dyDescent="0.25">
      <c r="A346" s="333"/>
      <c r="B346" s="333"/>
    </row>
    <row r="347" spans="1:2" ht="9.75" customHeight="1" x14ac:dyDescent="0.25">
      <c r="A347" s="333"/>
      <c r="B347" s="333"/>
    </row>
    <row r="348" spans="1:2" ht="9.75" customHeight="1" x14ac:dyDescent="0.25">
      <c r="A348" s="333"/>
      <c r="B348" s="333"/>
    </row>
    <row r="349" spans="1:2" ht="9.75" customHeight="1" x14ac:dyDescent="0.25">
      <c r="A349" s="333"/>
      <c r="B349" s="333"/>
    </row>
    <row r="350" spans="1:2" ht="9.75" customHeight="1" x14ac:dyDescent="0.25">
      <c r="A350" s="333"/>
      <c r="B350" s="333"/>
    </row>
    <row r="351" spans="1:2" ht="9.75" customHeight="1" x14ac:dyDescent="0.25">
      <c r="A351" s="333"/>
      <c r="B351" s="333"/>
    </row>
    <row r="352" spans="1:2" ht="9.75" customHeight="1" x14ac:dyDescent="0.25">
      <c r="A352" s="333"/>
      <c r="B352" s="333"/>
    </row>
    <row r="353" spans="1:2" ht="9.75" customHeight="1" x14ac:dyDescent="0.25">
      <c r="A353" s="333"/>
      <c r="B353" s="333"/>
    </row>
    <row r="354" spans="1:2" ht="9.75" customHeight="1" x14ac:dyDescent="0.25">
      <c r="A354" s="333"/>
      <c r="B354" s="333"/>
    </row>
    <row r="355" spans="1:2" ht="9.75" customHeight="1" x14ac:dyDescent="0.25">
      <c r="A355" s="333"/>
      <c r="B355" s="333"/>
    </row>
    <row r="356" spans="1:2" ht="9.75" customHeight="1" x14ac:dyDescent="0.25">
      <c r="A356" s="333"/>
      <c r="B356" s="333"/>
    </row>
    <row r="357" spans="1:2" ht="9.75" customHeight="1" x14ac:dyDescent="0.25">
      <c r="A357" s="333"/>
      <c r="B357" s="333"/>
    </row>
    <row r="358" spans="1:2" ht="9.75" customHeight="1" x14ac:dyDescent="0.25">
      <c r="A358" s="333"/>
      <c r="B358" s="333"/>
    </row>
    <row r="359" spans="1:2" ht="9.75" customHeight="1" x14ac:dyDescent="0.25">
      <c r="A359" s="333"/>
      <c r="B359" s="333"/>
    </row>
    <row r="360" spans="1:2" ht="9.75" customHeight="1" x14ac:dyDescent="0.25">
      <c r="A360" s="333"/>
      <c r="B360" s="333"/>
    </row>
    <row r="361" spans="1:2" ht="9.75" customHeight="1" x14ac:dyDescent="0.25">
      <c r="A361" s="333"/>
      <c r="B361" s="333"/>
    </row>
    <row r="362" spans="1:2" ht="9.75" customHeight="1" x14ac:dyDescent="0.25">
      <c r="A362" s="333"/>
      <c r="B362" s="333"/>
    </row>
    <row r="363" spans="1:2" ht="9.75" customHeight="1" x14ac:dyDescent="0.25">
      <c r="A363" s="333"/>
      <c r="B363" s="333"/>
    </row>
    <row r="364" spans="1:2" ht="9.75" customHeight="1" x14ac:dyDescent="0.25">
      <c r="A364" s="333"/>
      <c r="B364" s="333"/>
    </row>
    <row r="365" spans="1:2" ht="9.75" customHeight="1" x14ac:dyDescent="0.25">
      <c r="A365" s="333"/>
      <c r="B365" s="333"/>
    </row>
    <row r="366" spans="1:2" ht="9.75" customHeight="1" x14ac:dyDescent="0.25">
      <c r="A366" s="333"/>
      <c r="B366" s="333"/>
    </row>
    <row r="367" spans="1:2" ht="9.75" customHeight="1" x14ac:dyDescent="0.25">
      <c r="A367" s="333"/>
      <c r="B367" s="333"/>
    </row>
    <row r="368" spans="1:2" ht="9.75" customHeight="1" x14ac:dyDescent="0.25">
      <c r="A368" s="333"/>
      <c r="B368" s="333"/>
    </row>
    <row r="369" spans="1:2" ht="9.75" customHeight="1" x14ac:dyDescent="0.25">
      <c r="A369" s="333"/>
      <c r="B369" s="333"/>
    </row>
    <row r="370" spans="1:2" ht="9.75" customHeight="1" x14ac:dyDescent="0.25">
      <c r="A370" s="333"/>
      <c r="B370" s="333"/>
    </row>
    <row r="371" spans="1:2" ht="9.75" customHeight="1" x14ac:dyDescent="0.25">
      <c r="A371" s="333"/>
      <c r="B371" s="333"/>
    </row>
    <row r="372" spans="1:2" ht="9.75" customHeight="1" x14ac:dyDescent="0.25">
      <c r="A372" s="333"/>
      <c r="B372" s="333"/>
    </row>
    <row r="373" spans="1:2" ht="9.75" customHeight="1" x14ac:dyDescent="0.25">
      <c r="A373" s="333"/>
      <c r="B373" s="333"/>
    </row>
    <row r="374" spans="1:2" ht="9.75" customHeight="1" x14ac:dyDescent="0.25">
      <c r="A374" s="333"/>
      <c r="B374" s="333"/>
    </row>
    <row r="375" spans="1:2" ht="9.75" customHeight="1" x14ac:dyDescent="0.25">
      <c r="A375" s="333"/>
      <c r="B375" s="333"/>
    </row>
    <row r="376" spans="1:2" ht="9.75" customHeight="1" x14ac:dyDescent="0.25">
      <c r="A376" s="333"/>
      <c r="B376" s="333"/>
    </row>
    <row r="377" spans="1:2" ht="9.75" customHeight="1" x14ac:dyDescent="0.25">
      <c r="A377" s="333"/>
      <c r="B377" s="333"/>
    </row>
    <row r="378" spans="1:2" ht="9.75" customHeight="1" x14ac:dyDescent="0.25">
      <c r="A378" s="333"/>
      <c r="B378" s="333"/>
    </row>
    <row r="379" spans="1:2" ht="9.75" customHeight="1" x14ac:dyDescent="0.25">
      <c r="A379" s="333"/>
      <c r="B379" s="333"/>
    </row>
    <row r="380" spans="1:2" ht="9.75" customHeight="1" x14ac:dyDescent="0.25">
      <c r="A380" s="333"/>
      <c r="B380" s="333"/>
    </row>
    <row r="381" spans="1:2" ht="9.75" customHeight="1" x14ac:dyDescent="0.25">
      <c r="A381" s="333"/>
      <c r="B381" s="333"/>
    </row>
    <row r="382" spans="1:2" ht="9.75" customHeight="1" x14ac:dyDescent="0.25">
      <c r="A382" s="333"/>
      <c r="B382" s="333"/>
    </row>
    <row r="383" spans="1:2" ht="9.75" customHeight="1" x14ac:dyDescent="0.25">
      <c r="A383" s="333"/>
      <c r="B383" s="333"/>
    </row>
    <row r="384" spans="1:2" ht="9.75" customHeight="1" x14ac:dyDescent="0.25">
      <c r="A384" s="333"/>
      <c r="B384" s="333"/>
    </row>
    <row r="385" spans="1:2" ht="9.75" customHeight="1" x14ac:dyDescent="0.25">
      <c r="A385" s="333"/>
      <c r="B385" s="333"/>
    </row>
    <row r="386" spans="1:2" ht="9.75" customHeight="1" x14ac:dyDescent="0.25">
      <c r="A386" s="333"/>
      <c r="B386" s="333"/>
    </row>
    <row r="387" spans="1:2" ht="9.75" customHeight="1" x14ac:dyDescent="0.25">
      <c r="A387" s="333"/>
      <c r="B387" s="333"/>
    </row>
    <row r="388" spans="1:2" ht="9.75" customHeight="1" x14ac:dyDescent="0.25">
      <c r="A388" s="333"/>
      <c r="B388" s="333"/>
    </row>
    <row r="389" spans="1:2" ht="9.75" customHeight="1" x14ac:dyDescent="0.25">
      <c r="A389" s="333"/>
      <c r="B389" s="333"/>
    </row>
    <row r="390" spans="1:2" ht="9.75" customHeight="1" x14ac:dyDescent="0.25">
      <c r="A390" s="333"/>
      <c r="B390" s="333"/>
    </row>
    <row r="391" spans="1:2" ht="9.75" customHeight="1" x14ac:dyDescent="0.25">
      <c r="A391" s="333"/>
      <c r="B391" s="333"/>
    </row>
    <row r="392" spans="1:2" ht="9.75" customHeight="1" x14ac:dyDescent="0.25">
      <c r="A392" s="333"/>
      <c r="B392" s="333"/>
    </row>
    <row r="393" spans="1:2" ht="9.75" customHeight="1" x14ac:dyDescent="0.25">
      <c r="A393" s="333"/>
      <c r="B393" s="333"/>
    </row>
    <row r="394" spans="1:2" ht="9.75" customHeight="1" x14ac:dyDescent="0.25">
      <c r="A394" s="333"/>
      <c r="B394" s="333"/>
    </row>
    <row r="395" spans="1:2" ht="9.75" customHeight="1" x14ac:dyDescent="0.25">
      <c r="A395" s="333"/>
      <c r="B395" s="333"/>
    </row>
    <row r="396" spans="1:2" ht="9.75" customHeight="1" x14ac:dyDescent="0.25">
      <c r="A396" s="333"/>
      <c r="B396" s="333"/>
    </row>
    <row r="397" spans="1:2" ht="9.75" customHeight="1" x14ac:dyDescent="0.25">
      <c r="A397" s="333"/>
      <c r="B397" s="333"/>
    </row>
    <row r="398" spans="1:2" ht="9.75" customHeight="1" x14ac:dyDescent="0.25">
      <c r="A398" s="333"/>
      <c r="B398" s="333"/>
    </row>
    <row r="399" spans="1:2" ht="9.75" customHeight="1" x14ac:dyDescent="0.25">
      <c r="A399" s="333"/>
      <c r="B399" s="333"/>
    </row>
    <row r="400" spans="1:2" ht="9.75" customHeight="1" x14ac:dyDescent="0.25">
      <c r="A400" s="333"/>
      <c r="B400" s="333"/>
    </row>
    <row r="401" spans="1:2" ht="9.75" customHeight="1" x14ac:dyDescent="0.25">
      <c r="A401" s="333"/>
      <c r="B401" s="333"/>
    </row>
    <row r="402" spans="1:2" ht="9.75" customHeight="1" x14ac:dyDescent="0.25">
      <c r="A402" s="333"/>
      <c r="B402" s="333"/>
    </row>
    <row r="403" spans="1:2" ht="9.75" customHeight="1" x14ac:dyDescent="0.25">
      <c r="A403" s="333"/>
      <c r="B403" s="333"/>
    </row>
    <row r="404" spans="1:2" ht="9.75" customHeight="1" x14ac:dyDescent="0.25">
      <c r="A404" s="333"/>
      <c r="B404" s="333"/>
    </row>
    <row r="405" spans="1:2" ht="9.75" customHeight="1" x14ac:dyDescent="0.25">
      <c r="A405" s="333"/>
      <c r="B405" s="333"/>
    </row>
    <row r="406" spans="1:2" ht="9.75" customHeight="1" x14ac:dyDescent="0.25">
      <c r="A406" s="333"/>
      <c r="B406" s="333"/>
    </row>
    <row r="407" spans="1:2" ht="9.75" customHeight="1" x14ac:dyDescent="0.25">
      <c r="A407" s="333"/>
      <c r="B407" s="333"/>
    </row>
    <row r="408" spans="1:2" ht="9.75" customHeight="1" x14ac:dyDescent="0.25">
      <c r="A408" s="333"/>
      <c r="B408" s="333"/>
    </row>
    <row r="409" spans="1:2" ht="9.75" customHeight="1" x14ac:dyDescent="0.25">
      <c r="A409" s="333"/>
      <c r="B409" s="333"/>
    </row>
    <row r="410" spans="1:2" ht="9.75" customHeight="1" x14ac:dyDescent="0.25">
      <c r="A410" s="333"/>
      <c r="B410" s="333"/>
    </row>
    <row r="411" spans="1:2" ht="9.75" customHeight="1" x14ac:dyDescent="0.25">
      <c r="A411" s="333"/>
      <c r="B411" s="333"/>
    </row>
    <row r="412" spans="1:2" ht="9.75" customHeight="1" x14ac:dyDescent="0.25">
      <c r="A412" s="333"/>
      <c r="B412" s="333"/>
    </row>
    <row r="413" spans="1:2" ht="9.75" customHeight="1" x14ac:dyDescent="0.25">
      <c r="A413" s="333"/>
      <c r="B413" s="333"/>
    </row>
    <row r="414" spans="1:2" ht="9.75" customHeight="1" x14ac:dyDescent="0.25">
      <c r="A414" s="333"/>
      <c r="B414" s="333"/>
    </row>
    <row r="415" spans="1:2" ht="9.75" customHeight="1" x14ac:dyDescent="0.25">
      <c r="A415" s="333"/>
      <c r="B415" s="333"/>
    </row>
    <row r="416" spans="1:2" ht="9.75" customHeight="1" x14ac:dyDescent="0.25">
      <c r="A416" s="333"/>
      <c r="B416" s="333"/>
    </row>
    <row r="417" spans="1:2" ht="9.75" customHeight="1" x14ac:dyDescent="0.25">
      <c r="A417" s="333"/>
      <c r="B417" s="333"/>
    </row>
    <row r="418" spans="1:2" ht="9.75" customHeight="1" x14ac:dyDescent="0.25">
      <c r="A418" s="333"/>
      <c r="B418" s="333"/>
    </row>
    <row r="419" spans="1:2" ht="9.75" customHeight="1" x14ac:dyDescent="0.25">
      <c r="A419" s="333"/>
      <c r="B419" s="333"/>
    </row>
    <row r="420" spans="1:2" ht="9.75" customHeight="1" x14ac:dyDescent="0.25">
      <c r="A420" s="333"/>
      <c r="B420" s="333"/>
    </row>
    <row r="421" spans="1:2" ht="9.75" customHeight="1" x14ac:dyDescent="0.25">
      <c r="A421" s="333"/>
      <c r="B421" s="333"/>
    </row>
    <row r="422" spans="1:2" ht="9.75" customHeight="1" x14ac:dyDescent="0.25">
      <c r="A422" s="333"/>
      <c r="B422" s="333"/>
    </row>
    <row r="423" spans="1:2" ht="9.75" customHeight="1" x14ac:dyDescent="0.25">
      <c r="A423" s="333"/>
      <c r="B423" s="333"/>
    </row>
    <row r="424" spans="1:2" ht="9.75" customHeight="1" x14ac:dyDescent="0.25">
      <c r="A424" s="333"/>
      <c r="B424" s="333"/>
    </row>
    <row r="425" spans="1:2" ht="9.75" customHeight="1" x14ac:dyDescent="0.25">
      <c r="A425" s="333"/>
      <c r="B425" s="333"/>
    </row>
    <row r="426" spans="1:2" ht="9.75" customHeight="1" x14ac:dyDescent="0.25">
      <c r="A426" s="333"/>
      <c r="B426" s="333"/>
    </row>
    <row r="427" spans="1:2" ht="9.75" customHeight="1" x14ac:dyDescent="0.25">
      <c r="A427" s="333"/>
      <c r="B427" s="333"/>
    </row>
    <row r="428" spans="1:2" ht="9.75" customHeight="1" x14ac:dyDescent="0.25">
      <c r="A428" s="333"/>
      <c r="B428" s="333"/>
    </row>
    <row r="429" spans="1:2" ht="9.75" customHeight="1" x14ac:dyDescent="0.25">
      <c r="A429" s="333"/>
      <c r="B429" s="333"/>
    </row>
    <row r="430" spans="1:2" ht="9.75" customHeight="1" x14ac:dyDescent="0.25">
      <c r="A430" s="333"/>
      <c r="B430" s="333"/>
    </row>
    <row r="431" spans="1:2" ht="9.75" customHeight="1" x14ac:dyDescent="0.25">
      <c r="A431" s="333"/>
      <c r="B431" s="333"/>
    </row>
    <row r="432" spans="1:2" ht="9.75" customHeight="1" x14ac:dyDescent="0.25">
      <c r="A432" s="333"/>
      <c r="B432" s="333"/>
    </row>
    <row r="433" spans="1:2" ht="9.75" customHeight="1" x14ac:dyDescent="0.25">
      <c r="A433" s="333"/>
      <c r="B433" s="333"/>
    </row>
    <row r="434" spans="1:2" ht="9.75" customHeight="1" x14ac:dyDescent="0.25">
      <c r="A434" s="333"/>
      <c r="B434" s="333"/>
    </row>
    <row r="435" spans="1:2" ht="9.75" customHeight="1" x14ac:dyDescent="0.25">
      <c r="A435" s="333"/>
      <c r="B435" s="333"/>
    </row>
    <row r="436" spans="1:2" ht="9.75" customHeight="1" x14ac:dyDescent="0.25">
      <c r="A436" s="333"/>
      <c r="B436" s="333"/>
    </row>
    <row r="437" spans="1:2" ht="9.75" customHeight="1" x14ac:dyDescent="0.25">
      <c r="A437" s="333"/>
      <c r="B437" s="333"/>
    </row>
    <row r="438" spans="1:2" ht="9.75" customHeight="1" x14ac:dyDescent="0.25">
      <c r="A438" s="333"/>
      <c r="B438" s="333"/>
    </row>
    <row r="439" spans="1:2" ht="9.75" customHeight="1" x14ac:dyDescent="0.25">
      <c r="A439" s="333"/>
      <c r="B439" s="333"/>
    </row>
    <row r="440" spans="1:2" ht="9.75" customHeight="1" x14ac:dyDescent="0.25">
      <c r="A440" s="333"/>
      <c r="B440" s="333"/>
    </row>
    <row r="441" spans="1:2" ht="9.75" customHeight="1" x14ac:dyDescent="0.25">
      <c r="A441" s="333"/>
      <c r="B441" s="333"/>
    </row>
    <row r="442" spans="1:2" ht="9.75" customHeight="1" x14ac:dyDescent="0.25">
      <c r="A442" s="333"/>
      <c r="B442" s="333"/>
    </row>
    <row r="443" spans="1:2" ht="9.75" customHeight="1" x14ac:dyDescent="0.25">
      <c r="A443" s="333"/>
      <c r="B443" s="333"/>
    </row>
    <row r="444" spans="1:2" ht="9.75" customHeight="1" x14ac:dyDescent="0.25">
      <c r="A444" s="333"/>
      <c r="B444" s="333"/>
    </row>
    <row r="445" spans="1:2" ht="9.75" customHeight="1" x14ac:dyDescent="0.25">
      <c r="A445" s="333"/>
      <c r="B445" s="333"/>
    </row>
    <row r="446" spans="1:2" ht="9.75" customHeight="1" x14ac:dyDescent="0.25">
      <c r="A446" s="333"/>
      <c r="B446" s="333"/>
    </row>
    <row r="447" spans="1:2" ht="9.75" customHeight="1" x14ac:dyDescent="0.25">
      <c r="A447" s="333"/>
      <c r="B447" s="333"/>
    </row>
    <row r="448" spans="1:2" ht="9.75" customHeight="1" x14ac:dyDescent="0.25">
      <c r="A448" s="333"/>
      <c r="B448" s="333"/>
    </row>
    <row r="449" spans="1:2" ht="9.75" customHeight="1" x14ac:dyDescent="0.25">
      <c r="A449" s="333"/>
      <c r="B449" s="333"/>
    </row>
    <row r="450" spans="1:2" ht="9.75" customHeight="1" x14ac:dyDescent="0.25">
      <c r="A450" s="333"/>
      <c r="B450" s="333"/>
    </row>
    <row r="451" spans="1:2" ht="9.75" customHeight="1" x14ac:dyDescent="0.25">
      <c r="A451" s="333"/>
      <c r="B451" s="333"/>
    </row>
    <row r="452" spans="1:2" ht="9.75" customHeight="1" x14ac:dyDescent="0.25">
      <c r="A452" s="333"/>
      <c r="B452" s="333"/>
    </row>
    <row r="453" spans="1:2" ht="9.75" customHeight="1" x14ac:dyDescent="0.25">
      <c r="A453" s="333"/>
      <c r="B453" s="333"/>
    </row>
    <row r="454" spans="1:2" ht="9.75" customHeight="1" x14ac:dyDescent="0.25">
      <c r="A454" s="333"/>
      <c r="B454" s="333"/>
    </row>
    <row r="455" spans="1:2" ht="9.75" customHeight="1" x14ac:dyDescent="0.25">
      <c r="A455" s="333"/>
      <c r="B455" s="333"/>
    </row>
    <row r="456" spans="1:2" ht="9.75" customHeight="1" x14ac:dyDescent="0.25">
      <c r="A456" s="333"/>
      <c r="B456" s="333"/>
    </row>
    <row r="457" spans="1:2" ht="9.75" customHeight="1" x14ac:dyDescent="0.25">
      <c r="A457" s="333"/>
      <c r="B457" s="333"/>
    </row>
    <row r="458" spans="1:2" ht="9.75" customHeight="1" x14ac:dyDescent="0.25">
      <c r="A458" s="333"/>
      <c r="B458" s="333"/>
    </row>
    <row r="459" spans="1:2" ht="9.75" customHeight="1" x14ac:dyDescent="0.25">
      <c r="A459" s="333"/>
      <c r="B459" s="333"/>
    </row>
    <row r="460" spans="1:2" ht="9.75" customHeight="1" x14ac:dyDescent="0.25">
      <c r="A460" s="333"/>
      <c r="B460" s="333"/>
    </row>
    <row r="461" spans="1:2" ht="9.75" customHeight="1" x14ac:dyDescent="0.25">
      <c r="A461" s="333"/>
      <c r="B461" s="333"/>
    </row>
    <row r="462" spans="1:2" ht="9.75" customHeight="1" x14ac:dyDescent="0.25">
      <c r="A462" s="333"/>
      <c r="B462" s="333"/>
    </row>
    <row r="463" spans="1:2" ht="9.75" customHeight="1" x14ac:dyDescent="0.25">
      <c r="A463" s="333"/>
      <c r="B463" s="333"/>
    </row>
    <row r="464" spans="1:2" ht="9.75" customHeight="1" x14ac:dyDescent="0.25">
      <c r="A464" s="333"/>
      <c r="B464" s="333"/>
    </row>
    <row r="465" spans="1:2" ht="9.75" customHeight="1" x14ac:dyDescent="0.25">
      <c r="A465" s="333"/>
      <c r="B465" s="333"/>
    </row>
    <row r="466" spans="1:2" ht="9.75" customHeight="1" x14ac:dyDescent="0.25">
      <c r="A466" s="333"/>
      <c r="B466" s="333"/>
    </row>
    <row r="467" spans="1:2" ht="9.75" customHeight="1" x14ac:dyDescent="0.25">
      <c r="A467" s="333"/>
      <c r="B467" s="333"/>
    </row>
    <row r="468" spans="1:2" ht="9.75" customHeight="1" x14ac:dyDescent="0.25">
      <c r="A468" s="333"/>
      <c r="B468" s="333"/>
    </row>
    <row r="469" spans="1:2" ht="9.75" customHeight="1" x14ac:dyDescent="0.25">
      <c r="A469" s="333"/>
      <c r="B469" s="333"/>
    </row>
    <row r="470" spans="1:2" ht="9.75" customHeight="1" x14ac:dyDescent="0.25">
      <c r="A470" s="333"/>
      <c r="B470" s="333"/>
    </row>
    <row r="471" spans="1:2" ht="9.75" customHeight="1" x14ac:dyDescent="0.25">
      <c r="A471" s="333"/>
      <c r="B471" s="333"/>
    </row>
    <row r="472" spans="1:2" ht="9.75" customHeight="1" x14ac:dyDescent="0.25">
      <c r="A472" s="333"/>
      <c r="B472" s="333"/>
    </row>
    <row r="473" spans="1:2" ht="9.75" customHeight="1" x14ac:dyDescent="0.25">
      <c r="A473" s="333"/>
      <c r="B473" s="333"/>
    </row>
    <row r="474" spans="1:2" ht="9.75" customHeight="1" x14ac:dyDescent="0.25">
      <c r="A474" s="333"/>
      <c r="B474" s="333"/>
    </row>
    <row r="475" spans="1:2" ht="9.75" customHeight="1" x14ac:dyDescent="0.25">
      <c r="A475" s="333"/>
      <c r="B475" s="333"/>
    </row>
    <row r="476" spans="1:2" ht="9.75" customHeight="1" x14ac:dyDescent="0.25">
      <c r="A476" s="333"/>
      <c r="B476" s="333"/>
    </row>
    <row r="477" spans="1:2" ht="9.75" customHeight="1" x14ac:dyDescent="0.25">
      <c r="A477" s="333"/>
      <c r="B477" s="333"/>
    </row>
    <row r="478" spans="1:2" ht="9.75" customHeight="1" x14ac:dyDescent="0.25">
      <c r="A478" s="333"/>
      <c r="B478" s="333"/>
    </row>
    <row r="479" spans="1:2" ht="9.75" customHeight="1" x14ac:dyDescent="0.25">
      <c r="A479" s="333"/>
      <c r="B479" s="333"/>
    </row>
    <row r="480" spans="1:2" ht="9.75" customHeight="1" x14ac:dyDescent="0.25">
      <c r="A480" s="333"/>
      <c r="B480" s="333"/>
    </row>
    <row r="481" spans="1:2" ht="9.75" customHeight="1" x14ac:dyDescent="0.25">
      <c r="A481" s="333"/>
      <c r="B481" s="333"/>
    </row>
    <row r="482" spans="1:2" ht="9.75" customHeight="1" x14ac:dyDescent="0.25">
      <c r="A482" s="333"/>
      <c r="B482" s="333"/>
    </row>
    <row r="483" spans="1:2" ht="9.75" customHeight="1" x14ac:dyDescent="0.25">
      <c r="A483" s="333"/>
      <c r="B483" s="333"/>
    </row>
    <row r="484" spans="1:2" ht="9.75" customHeight="1" x14ac:dyDescent="0.25">
      <c r="A484" s="333"/>
      <c r="B484" s="333"/>
    </row>
    <row r="485" spans="1:2" ht="9.75" customHeight="1" x14ac:dyDescent="0.25">
      <c r="A485" s="333"/>
      <c r="B485" s="333"/>
    </row>
    <row r="486" spans="1:2" ht="9.75" customHeight="1" x14ac:dyDescent="0.25">
      <c r="A486" s="333"/>
      <c r="B486" s="333"/>
    </row>
    <row r="487" spans="1:2" ht="9.75" customHeight="1" x14ac:dyDescent="0.25">
      <c r="A487" s="333"/>
      <c r="B487" s="333"/>
    </row>
    <row r="488" spans="1:2" ht="9.75" customHeight="1" x14ac:dyDescent="0.25">
      <c r="A488" s="333"/>
      <c r="B488" s="333"/>
    </row>
    <row r="489" spans="1:2" ht="9.75" customHeight="1" x14ac:dyDescent="0.25">
      <c r="A489" s="333"/>
      <c r="B489" s="333"/>
    </row>
    <row r="490" spans="1:2" ht="9.75" customHeight="1" x14ac:dyDescent="0.25">
      <c r="A490" s="333"/>
      <c r="B490" s="333"/>
    </row>
    <row r="491" spans="1:2" ht="9.75" customHeight="1" x14ac:dyDescent="0.25">
      <c r="A491" s="333"/>
      <c r="B491" s="333"/>
    </row>
    <row r="492" spans="1:2" ht="9.75" customHeight="1" x14ac:dyDescent="0.25">
      <c r="A492" s="333"/>
      <c r="B492" s="333"/>
    </row>
    <row r="493" spans="1:2" ht="9.75" customHeight="1" x14ac:dyDescent="0.25">
      <c r="A493" s="333"/>
      <c r="B493" s="333"/>
    </row>
    <row r="494" spans="1:2" ht="9.75" customHeight="1" x14ac:dyDescent="0.25">
      <c r="A494" s="333"/>
      <c r="B494" s="333"/>
    </row>
    <row r="495" spans="1:2" ht="9.75" customHeight="1" x14ac:dyDescent="0.25">
      <c r="A495" s="333"/>
      <c r="B495" s="333"/>
    </row>
    <row r="496" spans="1:2" ht="9.75" customHeight="1" x14ac:dyDescent="0.25">
      <c r="A496" s="333"/>
      <c r="B496" s="333"/>
    </row>
    <row r="497" spans="1:2" ht="9.75" customHeight="1" x14ac:dyDescent="0.25">
      <c r="A497" s="333"/>
      <c r="B497" s="333"/>
    </row>
    <row r="498" spans="1:2" ht="9.75" customHeight="1" x14ac:dyDescent="0.25">
      <c r="A498" s="333"/>
      <c r="B498" s="333"/>
    </row>
    <row r="499" spans="1:2" ht="9.75" customHeight="1" x14ac:dyDescent="0.25">
      <c r="A499" s="333"/>
      <c r="B499" s="333"/>
    </row>
    <row r="500" spans="1:2" ht="9.75" customHeight="1" x14ac:dyDescent="0.25">
      <c r="A500" s="333"/>
      <c r="B500" s="333"/>
    </row>
    <row r="501" spans="1:2" ht="9.75" customHeight="1" x14ac:dyDescent="0.25">
      <c r="A501" s="333"/>
      <c r="B501" s="333"/>
    </row>
    <row r="502" spans="1:2" ht="9.75" customHeight="1" x14ac:dyDescent="0.25">
      <c r="A502" s="333"/>
      <c r="B502" s="333"/>
    </row>
    <row r="503" spans="1:2" ht="9.75" customHeight="1" x14ac:dyDescent="0.25">
      <c r="A503" s="333"/>
      <c r="B503" s="333"/>
    </row>
    <row r="504" spans="1:2" ht="9.75" customHeight="1" x14ac:dyDescent="0.25">
      <c r="A504" s="333"/>
      <c r="B504" s="333"/>
    </row>
    <row r="505" spans="1:2" ht="9.75" customHeight="1" x14ac:dyDescent="0.25">
      <c r="A505" s="333"/>
      <c r="B505" s="333"/>
    </row>
    <row r="506" spans="1:2" ht="9.75" customHeight="1" x14ac:dyDescent="0.25">
      <c r="A506" s="333"/>
      <c r="B506" s="333"/>
    </row>
    <row r="507" spans="1:2" ht="9.75" customHeight="1" x14ac:dyDescent="0.25">
      <c r="A507" s="333"/>
      <c r="B507" s="333"/>
    </row>
    <row r="508" spans="1:2" ht="9.75" customHeight="1" x14ac:dyDescent="0.25">
      <c r="A508" s="333"/>
      <c r="B508" s="333"/>
    </row>
    <row r="509" spans="1:2" ht="9.75" customHeight="1" x14ac:dyDescent="0.25">
      <c r="A509" s="333"/>
      <c r="B509" s="333"/>
    </row>
    <row r="510" spans="1:2" ht="9.75" customHeight="1" x14ac:dyDescent="0.25">
      <c r="A510" s="333"/>
      <c r="B510" s="333"/>
    </row>
    <row r="511" spans="1:2" ht="9.75" customHeight="1" x14ac:dyDescent="0.25">
      <c r="A511" s="333"/>
      <c r="B511" s="333"/>
    </row>
    <row r="512" spans="1:2" ht="9.75" customHeight="1" x14ac:dyDescent="0.25">
      <c r="A512" s="333"/>
      <c r="B512" s="333"/>
    </row>
    <row r="513" spans="1:2" ht="9.75" customHeight="1" x14ac:dyDescent="0.25">
      <c r="A513" s="333"/>
      <c r="B513" s="333"/>
    </row>
    <row r="514" spans="1:2" ht="9.75" customHeight="1" x14ac:dyDescent="0.25">
      <c r="A514" s="333"/>
      <c r="B514" s="333"/>
    </row>
    <row r="515" spans="1:2" ht="9.75" customHeight="1" x14ac:dyDescent="0.25">
      <c r="A515" s="333"/>
      <c r="B515" s="333"/>
    </row>
    <row r="516" spans="1:2" ht="9.75" customHeight="1" x14ac:dyDescent="0.25">
      <c r="A516" s="333"/>
      <c r="B516" s="333"/>
    </row>
    <row r="517" spans="1:2" ht="9.75" customHeight="1" x14ac:dyDescent="0.25">
      <c r="A517" s="333"/>
      <c r="B517" s="333"/>
    </row>
    <row r="518" spans="1:2" ht="9.75" customHeight="1" x14ac:dyDescent="0.25">
      <c r="A518" s="333"/>
      <c r="B518" s="333"/>
    </row>
    <row r="519" spans="1:2" ht="9.75" customHeight="1" x14ac:dyDescent="0.25">
      <c r="A519" s="333"/>
      <c r="B519" s="333"/>
    </row>
    <row r="520" spans="1:2" ht="9.75" customHeight="1" x14ac:dyDescent="0.25">
      <c r="A520" s="333"/>
      <c r="B520" s="333"/>
    </row>
    <row r="521" spans="1:2" ht="9.75" customHeight="1" x14ac:dyDescent="0.25">
      <c r="A521" s="333"/>
      <c r="B521" s="333"/>
    </row>
    <row r="522" spans="1:2" ht="9.75" customHeight="1" x14ac:dyDescent="0.25">
      <c r="A522" s="333"/>
      <c r="B522" s="333"/>
    </row>
    <row r="523" spans="1:2" ht="9.75" customHeight="1" x14ac:dyDescent="0.25">
      <c r="A523" s="333"/>
      <c r="B523" s="333"/>
    </row>
    <row r="524" spans="1:2" ht="9.75" customHeight="1" x14ac:dyDescent="0.25">
      <c r="A524" s="333"/>
      <c r="B524" s="333"/>
    </row>
    <row r="525" spans="1:2" ht="9.75" customHeight="1" x14ac:dyDescent="0.25">
      <c r="A525" s="333"/>
      <c r="B525" s="333"/>
    </row>
    <row r="526" spans="1:2" ht="9.75" customHeight="1" x14ac:dyDescent="0.25">
      <c r="A526" s="333"/>
      <c r="B526" s="333"/>
    </row>
    <row r="527" spans="1:2" ht="9.75" customHeight="1" x14ac:dyDescent="0.25">
      <c r="A527" s="333"/>
      <c r="B527" s="333"/>
    </row>
    <row r="528" spans="1:2" ht="9.75" customHeight="1" x14ac:dyDescent="0.25">
      <c r="A528" s="333"/>
      <c r="B528" s="333"/>
    </row>
    <row r="529" spans="1:2" ht="9.75" customHeight="1" x14ac:dyDescent="0.25">
      <c r="A529" s="333"/>
      <c r="B529" s="333"/>
    </row>
    <row r="530" spans="1:2" ht="9.75" customHeight="1" x14ac:dyDescent="0.25">
      <c r="A530" s="333"/>
      <c r="B530" s="333"/>
    </row>
    <row r="531" spans="1:2" ht="9.75" customHeight="1" x14ac:dyDescent="0.25">
      <c r="A531" s="333"/>
      <c r="B531" s="333"/>
    </row>
    <row r="532" spans="1:2" ht="9.75" customHeight="1" x14ac:dyDescent="0.25">
      <c r="A532" s="333"/>
      <c r="B532" s="333"/>
    </row>
    <row r="533" spans="1:2" ht="9.75" customHeight="1" x14ac:dyDescent="0.25">
      <c r="A533" s="333"/>
      <c r="B533" s="333"/>
    </row>
    <row r="534" spans="1:2" ht="9.75" customHeight="1" x14ac:dyDescent="0.25">
      <c r="A534" s="333"/>
      <c r="B534" s="333"/>
    </row>
    <row r="535" spans="1:2" ht="9.75" customHeight="1" x14ac:dyDescent="0.25">
      <c r="A535" s="333"/>
      <c r="B535" s="333"/>
    </row>
    <row r="536" spans="1:2" ht="9.75" customHeight="1" x14ac:dyDescent="0.25">
      <c r="A536" s="333"/>
      <c r="B536" s="333"/>
    </row>
    <row r="537" spans="1:2" ht="9.75" customHeight="1" x14ac:dyDescent="0.25">
      <c r="A537" s="333"/>
      <c r="B537" s="333"/>
    </row>
    <row r="538" spans="1:2" ht="9.75" customHeight="1" x14ac:dyDescent="0.25">
      <c r="A538" s="333"/>
      <c r="B538" s="333"/>
    </row>
    <row r="539" spans="1:2" ht="9.75" customHeight="1" x14ac:dyDescent="0.25">
      <c r="A539" s="333"/>
      <c r="B539" s="333"/>
    </row>
    <row r="540" spans="1:2" ht="9.75" customHeight="1" x14ac:dyDescent="0.25">
      <c r="A540" s="333"/>
      <c r="B540" s="333"/>
    </row>
    <row r="541" spans="1:2" ht="9.75" customHeight="1" x14ac:dyDescent="0.25">
      <c r="A541" s="333"/>
      <c r="B541" s="333"/>
    </row>
    <row r="542" spans="1:2" ht="9.75" customHeight="1" x14ac:dyDescent="0.25">
      <c r="A542" s="333"/>
      <c r="B542" s="333"/>
    </row>
    <row r="543" spans="1:2" ht="9.75" customHeight="1" x14ac:dyDescent="0.25">
      <c r="A543" s="333"/>
      <c r="B543" s="333"/>
    </row>
    <row r="544" spans="1:2" ht="9.75" customHeight="1" x14ac:dyDescent="0.25">
      <c r="A544" s="333"/>
      <c r="B544" s="333"/>
    </row>
    <row r="545" spans="1:2" ht="9.75" customHeight="1" x14ac:dyDescent="0.25">
      <c r="A545" s="333"/>
      <c r="B545" s="333"/>
    </row>
    <row r="546" spans="1:2" ht="9.75" customHeight="1" x14ac:dyDescent="0.25">
      <c r="A546" s="333"/>
      <c r="B546" s="333"/>
    </row>
    <row r="547" spans="1:2" ht="9.75" customHeight="1" x14ac:dyDescent="0.25">
      <c r="A547" s="333"/>
      <c r="B547" s="333"/>
    </row>
    <row r="548" spans="1:2" ht="9.75" customHeight="1" x14ac:dyDescent="0.25">
      <c r="A548" s="333"/>
      <c r="B548" s="333"/>
    </row>
    <row r="549" spans="1:2" ht="9.75" customHeight="1" x14ac:dyDescent="0.25">
      <c r="A549" s="333"/>
      <c r="B549" s="333"/>
    </row>
    <row r="550" spans="1:2" ht="9.75" customHeight="1" x14ac:dyDescent="0.25">
      <c r="A550" s="333"/>
      <c r="B550" s="333"/>
    </row>
    <row r="551" spans="1:2" ht="9.75" customHeight="1" x14ac:dyDescent="0.25">
      <c r="A551" s="333"/>
      <c r="B551" s="333"/>
    </row>
    <row r="552" spans="1:2" ht="9.75" customHeight="1" x14ac:dyDescent="0.25">
      <c r="A552" s="333"/>
      <c r="B552" s="333"/>
    </row>
    <row r="553" spans="1:2" ht="9.75" customHeight="1" x14ac:dyDescent="0.25">
      <c r="A553" s="333"/>
      <c r="B553" s="333"/>
    </row>
    <row r="554" spans="1:2" ht="9.75" customHeight="1" x14ac:dyDescent="0.25">
      <c r="A554" s="333"/>
      <c r="B554" s="333"/>
    </row>
    <row r="555" spans="1:2" ht="9.75" customHeight="1" x14ac:dyDescent="0.25">
      <c r="A555" s="333"/>
      <c r="B555" s="333"/>
    </row>
    <row r="556" spans="1:2" ht="9.75" customHeight="1" x14ac:dyDescent="0.25">
      <c r="A556" s="333"/>
      <c r="B556" s="333"/>
    </row>
    <row r="557" spans="1:2" ht="9.75" customHeight="1" x14ac:dyDescent="0.25">
      <c r="A557" s="333"/>
      <c r="B557" s="333"/>
    </row>
    <row r="558" spans="1:2" ht="9.75" customHeight="1" x14ac:dyDescent="0.25">
      <c r="A558" s="333"/>
      <c r="B558" s="333"/>
    </row>
    <row r="559" spans="1:2" ht="9.75" customHeight="1" x14ac:dyDescent="0.25">
      <c r="A559" s="333"/>
      <c r="B559" s="333"/>
    </row>
    <row r="560" spans="1:2" ht="9.75" customHeight="1" x14ac:dyDescent="0.25">
      <c r="A560" s="333"/>
      <c r="B560" s="333"/>
    </row>
    <row r="561" spans="1:2" ht="9.75" customHeight="1" x14ac:dyDescent="0.25">
      <c r="A561" s="333"/>
      <c r="B561" s="333"/>
    </row>
    <row r="562" spans="1:2" ht="9.75" customHeight="1" x14ac:dyDescent="0.25">
      <c r="A562" s="333"/>
      <c r="B562" s="333"/>
    </row>
    <row r="563" spans="1:2" ht="9.75" customHeight="1" x14ac:dyDescent="0.25">
      <c r="A563" s="333"/>
      <c r="B563" s="333"/>
    </row>
    <row r="564" spans="1:2" ht="9.75" customHeight="1" x14ac:dyDescent="0.25">
      <c r="A564" s="333"/>
      <c r="B564" s="333"/>
    </row>
    <row r="565" spans="1:2" ht="9.75" customHeight="1" x14ac:dyDescent="0.25">
      <c r="A565" s="333"/>
      <c r="B565" s="333"/>
    </row>
    <row r="566" spans="1:2" ht="9.75" customHeight="1" x14ac:dyDescent="0.25">
      <c r="A566" s="333"/>
      <c r="B566" s="333"/>
    </row>
    <row r="567" spans="1:2" ht="9.75" customHeight="1" x14ac:dyDescent="0.25">
      <c r="A567" s="333"/>
      <c r="B567" s="333"/>
    </row>
    <row r="568" spans="1:2" ht="9.75" customHeight="1" x14ac:dyDescent="0.25">
      <c r="A568" s="333"/>
      <c r="B568" s="333"/>
    </row>
    <row r="569" spans="1:2" ht="9.75" customHeight="1" x14ac:dyDescent="0.25">
      <c r="A569" s="333"/>
      <c r="B569" s="333"/>
    </row>
    <row r="570" spans="1:2" ht="9.75" customHeight="1" x14ac:dyDescent="0.25">
      <c r="A570" s="333"/>
      <c r="B570" s="333"/>
    </row>
    <row r="571" spans="1:2" ht="9.75" customHeight="1" x14ac:dyDescent="0.25">
      <c r="A571" s="333"/>
      <c r="B571" s="333"/>
    </row>
    <row r="572" spans="1:2" ht="9.75" customHeight="1" x14ac:dyDescent="0.25">
      <c r="A572" s="333"/>
      <c r="B572" s="333"/>
    </row>
    <row r="573" spans="1:2" ht="9.75" customHeight="1" x14ac:dyDescent="0.25">
      <c r="A573" s="333"/>
      <c r="B573" s="333"/>
    </row>
    <row r="574" spans="1:2" ht="9.75" customHeight="1" x14ac:dyDescent="0.25">
      <c r="A574" s="333"/>
      <c r="B574" s="333"/>
    </row>
    <row r="575" spans="1:2" ht="9.75" customHeight="1" x14ac:dyDescent="0.25">
      <c r="A575" s="333"/>
      <c r="B575" s="333"/>
    </row>
    <row r="576" spans="1:2" ht="9.75" customHeight="1" x14ac:dyDescent="0.25">
      <c r="A576" s="333"/>
      <c r="B576" s="333"/>
    </row>
    <row r="577" spans="1:2" ht="9.75" customHeight="1" x14ac:dyDescent="0.25">
      <c r="A577" s="333"/>
      <c r="B577" s="333"/>
    </row>
    <row r="578" spans="1:2" ht="9.75" customHeight="1" x14ac:dyDescent="0.25">
      <c r="A578" s="333"/>
      <c r="B578" s="333"/>
    </row>
    <row r="579" spans="1:2" ht="9.75" customHeight="1" x14ac:dyDescent="0.25">
      <c r="A579" s="333"/>
      <c r="B579" s="333"/>
    </row>
    <row r="580" spans="1:2" ht="9.75" customHeight="1" x14ac:dyDescent="0.25">
      <c r="A580" s="333"/>
      <c r="B580" s="333"/>
    </row>
    <row r="581" spans="1:2" ht="9.75" customHeight="1" x14ac:dyDescent="0.25">
      <c r="A581" s="333"/>
      <c r="B581" s="333"/>
    </row>
    <row r="582" spans="1:2" ht="9.75" customHeight="1" x14ac:dyDescent="0.25">
      <c r="A582" s="333"/>
      <c r="B582" s="333"/>
    </row>
    <row r="583" spans="1:2" ht="9.75" customHeight="1" x14ac:dyDescent="0.25">
      <c r="A583" s="333"/>
      <c r="B583" s="333"/>
    </row>
    <row r="584" spans="1:2" ht="9.75" customHeight="1" x14ac:dyDescent="0.25">
      <c r="A584" s="333"/>
      <c r="B584" s="333"/>
    </row>
    <row r="585" spans="1:2" ht="9.75" customHeight="1" x14ac:dyDescent="0.25">
      <c r="A585" s="333"/>
      <c r="B585" s="333"/>
    </row>
    <row r="586" spans="1:2" ht="9.75" customHeight="1" x14ac:dyDescent="0.25">
      <c r="A586" s="333"/>
      <c r="B586" s="333"/>
    </row>
    <row r="587" spans="1:2" ht="9.75" customHeight="1" x14ac:dyDescent="0.25">
      <c r="A587" s="333"/>
      <c r="B587" s="333"/>
    </row>
    <row r="588" spans="1:2" ht="9.75" customHeight="1" x14ac:dyDescent="0.25">
      <c r="A588" s="333"/>
      <c r="B588" s="333"/>
    </row>
    <row r="589" spans="1:2" ht="9.75" customHeight="1" x14ac:dyDescent="0.25">
      <c r="A589" s="333"/>
      <c r="B589" s="333"/>
    </row>
    <row r="590" spans="1:2" ht="9.75" customHeight="1" x14ac:dyDescent="0.25">
      <c r="A590" s="333"/>
      <c r="B590" s="333"/>
    </row>
    <row r="591" spans="1:2" ht="9.75" customHeight="1" x14ac:dyDescent="0.25">
      <c r="A591" s="333"/>
      <c r="B591" s="333"/>
    </row>
    <row r="592" spans="1:2" ht="9.75" customHeight="1" x14ac:dyDescent="0.25">
      <c r="A592" s="333"/>
      <c r="B592" s="333"/>
    </row>
    <row r="593" spans="1:2" ht="9.75" customHeight="1" x14ac:dyDescent="0.25">
      <c r="A593" s="333"/>
      <c r="B593" s="333"/>
    </row>
    <row r="594" spans="1:2" ht="9.75" customHeight="1" x14ac:dyDescent="0.25">
      <c r="A594" s="333"/>
      <c r="B594" s="333"/>
    </row>
    <row r="595" spans="1:2" ht="9.75" customHeight="1" x14ac:dyDescent="0.25">
      <c r="A595" s="333"/>
      <c r="B595" s="333"/>
    </row>
    <row r="596" spans="1:2" ht="9.75" customHeight="1" x14ac:dyDescent="0.25">
      <c r="A596" s="333"/>
      <c r="B596" s="333"/>
    </row>
    <row r="597" spans="1:2" ht="9.75" customHeight="1" x14ac:dyDescent="0.25">
      <c r="A597" s="333"/>
      <c r="B597" s="333"/>
    </row>
    <row r="598" spans="1:2" ht="9.75" customHeight="1" x14ac:dyDescent="0.25">
      <c r="A598" s="333"/>
      <c r="B598" s="333"/>
    </row>
    <row r="599" spans="1:2" ht="9.75" customHeight="1" x14ac:dyDescent="0.25">
      <c r="A599" s="333"/>
      <c r="B599" s="333"/>
    </row>
    <row r="600" spans="1:2" ht="9.75" customHeight="1" x14ac:dyDescent="0.25">
      <c r="A600" s="333"/>
      <c r="B600" s="333"/>
    </row>
    <row r="601" spans="1:2" ht="9.75" customHeight="1" x14ac:dyDescent="0.25">
      <c r="A601" s="333"/>
      <c r="B601" s="333"/>
    </row>
    <row r="602" spans="1:2" ht="9.75" customHeight="1" x14ac:dyDescent="0.25">
      <c r="A602" s="333"/>
      <c r="B602" s="333"/>
    </row>
    <row r="603" spans="1:2" ht="9.75" customHeight="1" x14ac:dyDescent="0.25">
      <c r="A603" s="333"/>
      <c r="B603" s="333"/>
    </row>
    <row r="604" spans="1:2" ht="9.75" customHeight="1" x14ac:dyDescent="0.25">
      <c r="A604" s="333"/>
      <c r="B604" s="333"/>
    </row>
    <row r="605" spans="1:2" ht="9.75" customHeight="1" x14ac:dyDescent="0.25">
      <c r="A605" s="333"/>
      <c r="B605" s="333"/>
    </row>
    <row r="606" spans="1:2" ht="9.75" customHeight="1" x14ac:dyDescent="0.25">
      <c r="A606" s="333"/>
      <c r="B606" s="333"/>
    </row>
    <row r="607" spans="1:2" ht="9.75" customHeight="1" x14ac:dyDescent="0.25">
      <c r="A607" s="333"/>
      <c r="B607" s="333"/>
    </row>
    <row r="608" spans="1:2" ht="9.75" customHeight="1" x14ac:dyDescent="0.25">
      <c r="A608" s="333"/>
      <c r="B608" s="333"/>
    </row>
    <row r="609" spans="1:2" ht="9.75" customHeight="1" x14ac:dyDescent="0.25">
      <c r="A609" s="333"/>
      <c r="B609" s="333"/>
    </row>
    <row r="610" spans="1:2" ht="9.75" customHeight="1" x14ac:dyDescent="0.25">
      <c r="A610" s="333"/>
      <c r="B610" s="333"/>
    </row>
    <row r="611" spans="1:2" ht="9.75" customHeight="1" x14ac:dyDescent="0.25">
      <c r="A611" s="333"/>
      <c r="B611" s="333"/>
    </row>
    <row r="612" spans="1:2" ht="9.75" customHeight="1" x14ac:dyDescent="0.25">
      <c r="A612" s="333"/>
      <c r="B612" s="333"/>
    </row>
    <row r="613" spans="1:2" ht="9.75" customHeight="1" x14ac:dyDescent="0.25">
      <c r="A613" s="333"/>
      <c r="B613" s="333"/>
    </row>
    <row r="614" spans="1:2" ht="9.75" customHeight="1" x14ac:dyDescent="0.25">
      <c r="A614" s="333"/>
      <c r="B614" s="333"/>
    </row>
    <row r="615" spans="1:2" ht="9.75" customHeight="1" x14ac:dyDescent="0.25">
      <c r="A615" s="333"/>
      <c r="B615" s="333"/>
    </row>
    <row r="616" spans="1:2" ht="9.75" customHeight="1" x14ac:dyDescent="0.25">
      <c r="A616" s="333"/>
      <c r="B616" s="333"/>
    </row>
    <row r="617" spans="1:2" ht="9.75" customHeight="1" x14ac:dyDescent="0.25">
      <c r="A617" s="333"/>
      <c r="B617" s="333"/>
    </row>
    <row r="618" spans="1:2" ht="9.75" customHeight="1" x14ac:dyDescent="0.25">
      <c r="A618" s="333"/>
      <c r="B618" s="333"/>
    </row>
    <row r="619" spans="1:2" ht="9.75" customHeight="1" x14ac:dyDescent="0.25">
      <c r="A619" s="333"/>
      <c r="B619" s="333"/>
    </row>
    <row r="620" spans="1:2" ht="9.75" customHeight="1" x14ac:dyDescent="0.25">
      <c r="A620" s="333"/>
      <c r="B620" s="333"/>
    </row>
    <row r="621" spans="1:2" ht="9.75" customHeight="1" x14ac:dyDescent="0.25">
      <c r="A621" s="333"/>
      <c r="B621" s="333"/>
    </row>
    <row r="622" spans="1:2" ht="9.75" customHeight="1" x14ac:dyDescent="0.25">
      <c r="A622" s="333"/>
      <c r="B622" s="333"/>
    </row>
    <row r="623" spans="1:2" ht="9.75" customHeight="1" x14ac:dyDescent="0.25">
      <c r="A623" s="333"/>
      <c r="B623" s="333"/>
    </row>
    <row r="624" spans="1:2" ht="9.75" customHeight="1" x14ac:dyDescent="0.25">
      <c r="A624" s="333"/>
      <c r="B624" s="333"/>
    </row>
    <row r="625" spans="1:2" ht="9.75" customHeight="1" x14ac:dyDescent="0.25">
      <c r="A625" s="333"/>
      <c r="B625" s="333"/>
    </row>
    <row r="626" spans="1:2" ht="9.75" customHeight="1" x14ac:dyDescent="0.25">
      <c r="A626" s="333"/>
      <c r="B626" s="333"/>
    </row>
    <row r="627" spans="1:2" ht="9.75" customHeight="1" x14ac:dyDescent="0.25">
      <c r="A627" s="333"/>
      <c r="B627" s="333"/>
    </row>
    <row r="628" spans="1:2" ht="9.75" customHeight="1" x14ac:dyDescent="0.25">
      <c r="A628" s="333"/>
      <c r="B628" s="333"/>
    </row>
    <row r="629" spans="1:2" ht="9.75" customHeight="1" x14ac:dyDescent="0.25">
      <c r="A629" s="333"/>
      <c r="B629" s="333"/>
    </row>
    <row r="630" spans="1:2" ht="9.75" customHeight="1" x14ac:dyDescent="0.25">
      <c r="A630" s="333"/>
      <c r="B630" s="333"/>
    </row>
    <row r="631" spans="1:2" ht="9.75" customHeight="1" x14ac:dyDescent="0.25">
      <c r="A631" s="333"/>
      <c r="B631" s="333"/>
    </row>
    <row r="632" spans="1:2" ht="9.75" customHeight="1" x14ac:dyDescent="0.25">
      <c r="A632" s="333"/>
      <c r="B632" s="333"/>
    </row>
    <row r="633" spans="1:2" ht="9.75" customHeight="1" x14ac:dyDescent="0.25">
      <c r="A633" s="333"/>
      <c r="B633" s="333"/>
    </row>
    <row r="634" spans="1:2" ht="9.75" customHeight="1" x14ac:dyDescent="0.25">
      <c r="A634" s="333"/>
      <c r="B634" s="333"/>
    </row>
    <row r="635" spans="1:2" ht="9.75" customHeight="1" x14ac:dyDescent="0.25">
      <c r="A635" s="333"/>
      <c r="B635" s="333"/>
    </row>
    <row r="636" spans="1:2" ht="9.75" customHeight="1" x14ac:dyDescent="0.25">
      <c r="A636" s="333"/>
      <c r="B636" s="333"/>
    </row>
    <row r="637" spans="1:2" ht="9.75" customHeight="1" x14ac:dyDescent="0.25">
      <c r="A637" s="333"/>
      <c r="B637" s="333"/>
    </row>
    <row r="638" spans="1:2" ht="9.75" customHeight="1" x14ac:dyDescent="0.25">
      <c r="A638" s="333"/>
      <c r="B638" s="333"/>
    </row>
    <row r="639" spans="1:2" ht="9.75" customHeight="1" x14ac:dyDescent="0.25">
      <c r="A639" s="333"/>
      <c r="B639" s="333"/>
    </row>
    <row r="640" spans="1:2" ht="9.75" customHeight="1" x14ac:dyDescent="0.25">
      <c r="A640" s="333"/>
      <c r="B640" s="333"/>
    </row>
    <row r="641" spans="1:2" ht="9.75" customHeight="1" x14ac:dyDescent="0.25">
      <c r="A641" s="333"/>
      <c r="B641" s="333"/>
    </row>
    <row r="642" spans="1:2" ht="9.75" customHeight="1" x14ac:dyDescent="0.25">
      <c r="A642" s="333"/>
      <c r="B642" s="333"/>
    </row>
    <row r="643" spans="1:2" ht="9.75" customHeight="1" x14ac:dyDescent="0.25">
      <c r="A643" s="333"/>
      <c r="B643" s="333"/>
    </row>
    <row r="644" spans="1:2" ht="9.75" customHeight="1" x14ac:dyDescent="0.25">
      <c r="A644" s="333"/>
      <c r="B644" s="333"/>
    </row>
    <row r="645" spans="1:2" ht="9.75" customHeight="1" x14ac:dyDescent="0.25">
      <c r="A645" s="333"/>
      <c r="B645" s="333"/>
    </row>
    <row r="646" spans="1:2" ht="9.75" customHeight="1" x14ac:dyDescent="0.25">
      <c r="A646" s="333"/>
      <c r="B646" s="333"/>
    </row>
    <row r="647" spans="1:2" ht="9.75" customHeight="1" x14ac:dyDescent="0.25">
      <c r="A647" s="333"/>
      <c r="B647" s="333"/>
    </row>
    <row r="648" spans="1:2" ht="9.75" customHeight="1" x14ac:dyDescent="0.25">
      <c r="A648" s="333"/>
      <c r="B648" s="333"/>
    </row>
    <row r="649" spans="1:2" ht="9.75" customHeight="1" x14ac:dyDescent="0.25">
      <c r="A649" s="333"/>
      <c r="B649" s="333"/>
    </row>
    <row r="650" spans="1:2" ht="9.75" customHeight="1" x14ac:dyDescent="0.25">
      <c r="A650" s="333"/>
      <c r="B650" s="333"/>
    </row>
    <row r="651" spans="1:2" ht="9.75" customHeight="1" x14ac:dyDescent="0.25">
      <c r="A651" s="333"/>
      <c r="B651" s="333"/>
    </row>
    <row r="652" spans="1:2" ht="9.75" customHeight="1" x14ac:dyDescent="0.25">
      <c r="A652" s="333"/>
      <c r="B652" s="333"/>
    </row>
    <row r="653" spans="1:2" ht="9.75" customHeight="1" x14ac:dyDescent="0.25">
      <c r="A653" s="333"/>
      <c r="B653" s="333"/>
    </row>
    <row r="654" spans="1:2" ht="9.75" customHeight="1" x14ac:dyDescent="0.25">
      <c r="A654" s="333"/>
      <c r="B654" s="333"/>
    </row>
    <row r="655" spans="1:2" ht="9.75" customHeight="1" x14ac:dyDescent="0.25">
      <c r="A655" s="333"/>
      <c r="B655" s="333"/>
    </row>
    <row r="656" spans="1:2" ht="9.75" customHeight="1" x14ac:dyDescent="0.25">
      <c r="A656" s="333"/>
      <c r="B656" s="333"/>
    </row>
    <row r="657" spans="1:2" ht="9.75" customHeight="1" x14ac:dyDescent="0.25">
      <c r="A657" s="333"/>
      <c r="B657" s="333"/>
    </row>
    <row r="658" spans="1:2" ht="9.75" customHeight="1" x14ac:dyDescent="0.25">
      <c r="A658" s="333"/>
      <c r="B658" s="333"/>
    </row>
    <row r="659" spans="1:2" ht="9.75" customHeight="1" x14ac:dyDescent="0.25">
      <c r="A659" s="333"/>
      <c r="B659" s="333"/>
    </row>
    <row r="660" spans="1:2" ht="9.75" customHeight="1" x14ac:dyDescent="0.25">
      <c r="A660" s="333"/>
      <c r="B660" s="333"/>
    </row>
    <row r="661" spans="1:2" ht="9.75" customHeight="1" x14ac:dyDescent="0.25">
      <c r="A661" s="333"/>
      <c r="B661" s="333"/>
    </row>
    <row r="662" spans="1:2" ht="9.75" customHeight="1" x14ac:dyDescent="0.25">
      <c r="A662" s="333"/>
      <c r="B662" s="333"/>
    </row>
    <row r="663" spans="1:2" ht="9.75" customHeight="1" x14ac:dyDescent="0.25">
      <c r="A663" s="333"/>
      <c r="B663" s="333"/>
    </row>
    <row r="664" spans="1:2" ht="9.75" customHeight="1" x14ac:dyDescent="0.25">
      <c r="A664" s="333"/>
      <c r="B664" s="333"/>
    </row>
    <row r="665" spans="1:2" ht="9.75" customHeight="1" x14ac:dyDescent="0.25">
      <c r="A665" s="333"/>
      <c r="B665" s="333"/>
    </row>
    <row r="666" spans="1:2" ht="9.75" customHeight="1" x14ac:dyDescent="0.25">
      <c r="A666" s="333"/>
      <c r="B666" s="333"/>
    </row>
    <row r="667" spans="1:2" ht="9.75" customHeight="1" x14ac:dyDescent="0.25">
      <c r="A667" s="333"/>
      <c r="B667" s="333"/>
    </row>
    <row r="668" spans="1:2" ht="9.75" customHeight="1" x14ac:dyDescent="0.25">
      <c r="A668" s="333"/>
      <c r="B668" s="333"/>
    </row>
    <row r="669" spans="1:2" ht="9.75" customHeight="1" x14ac:dyDescent="0.25">
      <c r="A669" s="333"/>
      <c r="B669" s="333"/>
    </row>
    <row r="670" spans="1:2" ht="9.75" customHeight="1" x14ac:dyDescent="0.25">
      <c r="A670" s="333"/>
      <c r="B670" s="333"/>
    </row>
    <row r="671" spans="1:2" ht="9.75" customHeight="1" x14ac:dyDescent="0.25">
      <c r="A671" s="333"/>
      <c r="B671" s="333"/>
    </row>
    <row r="672" spans="1:2" ht="9.75" customHeight="1" x14ac:dyDescent="0.25">
      <c r="A672" s="333"/>
      <c r="B672" s="333"/>
    </row>
    <row r="673" spans="1:2" ht="9.75" customHeight="1" x14ac:dyDescent="0.25">
      <c r="A673" s="333"/>
      <c r="B673" s="333"/>
    </row>
    <row r="674" spans="1:2" ht="9.75" customHeight="1" x14ac:dyDescent="0.25">
      <c r="A674" s="333"/>
      <c r="B674" s="333"/>
    </row>
    <row r="675" spans="1:2" ht="9.75" customHeight="1" x14ac:dyDescent="0.25">
      <c r="A675" s="333"/>
      <c r="B675" s="333"/>
    </row>
    <row r="676" spans="1:2" ht="9.75" customHeight="1" x14ac:dyDescent="0.25">
      <c r="A676" s="333"/>
      <c r="B676" s="333"/>
    </row>
    <row r="677" spans="1:2" ht="9.75" customHeight="1" x14ac:dyDescent="0.25">
      <c r="A677" s="333"/>
      <c r="B677" s="333"/>
    </row>
    <row r="678" spans="1:2" ht="9.75" customHeight="1" x14ac:dyDescent="0.25">
      <c r="A678" s="333"/>
      <c r="B678" s="333"/>
    </row>
    <row r="679" spans="1:2" ht="9.75" customHeight="1" x14ac:dyDescent="0.25">
      <c r="A679" s="333"/>
      <c r="B679" s="333"/>
    </row>
    <row r="680" spans="1:2" ht="9.75" customHeight="1" x14ac:dyDescent="0.25">
      <c r="A680" s="333"/>
      <c r="B680" s="333"/>
    </row>
    <row r="681" spans="1:2" ht="9.75" customHeight="1" x14ac:dyDescent="0.25">
      <c r="A681" s="333"/>
      <c r="B681" s="333"/>
    </row>
    <row r="682" spans="1:2" ht="9.75" customHeight="1" x14ac:dyDescent="0.25">
      <c r="A682" s="333"/>
      <c r="B682" s="333"/>
    </row>
    <row r="683" spans="1:2" ht="9.75" customHeight="1" x14ac:dyDescent="0.25">
      <c r="A683" s="333"/>
      <c r="B683" s="333"/>
    </row>
    <row r="684" spans="1:2" ht="9.75" customHeight="1" x14ac:dyDescent="0.25">
      <c r="A684" s="333"/>
      <c r="B684" s="333"/>
    </row>
    <row r="685" spans="1:2" ht="9.75" customHeight="1" x14ac:dyDescent="0.25">
      <c r="A685" s="333"/>
      <c r="B685" s="333"/>
    </row>
    <row r="686" spans="1:2" ht="9.75" customHeight="1" x14ac:dyDescent="0.25">
      <c r="A686" s="333"/>
      <c r="B686" s="333"/>
    </row>
    <row r="687" spans="1:2" ht="9.75" customHeight="1" x14ac:dyDescent="0.25">
      <c r="A687" s="333"/>
      <c r="B687" s="333"/>
    </row>
    <row r="688" spans="1:2" ht="9.75" customHeight="1" x14ac:dyDescent="0.25">
      <c r="A688" s="333"/>
      <c r="B688" s="333"/>
    </row>
    <row r="689" spans="1:2" ht="9.75" customHeight="1" x14ac:dyDescent="0.25">
      <c r="A689" s="333"/>
      <c r="B689" s="333"/>
    </row>
    <row r="690" spans="1:2" ht="9.75" customHeight="1" x14ac:dyDescent="0.25">
      <c r="A690" s="333"/>
      <c r="B690" s="333"/>
    </row>
    <row r="691" spans="1:2" ht="9.75" customHeight="1" x14ac:dyDescent="0.25">
      <c r="A691" s="333"/>
      <c r="B691" s="333"/>
    </row>
    <row r="692" spans="1:2" ht="9.75" customHeight="1" x14ac:dyDescent="0.25">
      <c r="A692" s="333"/>
      <c r="B692" s="333"/>
    </row>
    <row r="693" spans="1:2" ht="9.75" customHeight="1" x14ac:dyDescent="0.25">
      <c r="A693" s="333"/>
      <c r="B693" s="333"/>
    </row>
    <row r="694" spans="1:2" ht="9.75" customHeight="1" x14ac:dyDescent="0.25">
      <c r="A694" s="333"/>
      <c r="B694" s="333"/>
    </row>
    <row r="695" spans="1:2" ht="9.75" customHeight="1" x14ac:dyDescent="0.25">
      <c r="A695" s="333"/>
      <c r="B695" s="333"/>
    </row>
    <row r="696" spans="1:2" ht="9.75" customHeight="1" x14ac:dyDescent="0.25">
      <c r="A696" s="333"/>
      <c r="B696" s="333"/>
    </row>
    <row r="697" spans="1:2" ht="9.75" customHeight="1" x14ac:dyDescent="0.25">
      <c r="A697" s="333"/>
      <c r="B697" s="333"/>
    </row>
    <row r="698" spans="1:2" ht="9.75" customHeight="1" x14ac:dyDescent="0.25">
      <c r="A698" s="333"/>
      <c r="B698" s="333"/>
    </row>
    <row r="699" spans="1:2" ht="9.75" customHeight="1" x14ac:dyDescent="0.25">
      <c r="A699" s="333"/>
      <c r="B699" s="333"/>
    </row>
    <row r="700" spans="1:2" ht="9.75" customHeight="1" x14ac:dyDescent="0.25">
      <c r="A700" s="333"/>
      <c r="B700" s="333"/>
    </row>
    <row r="701" spans="1:2" ht="9.75" customHeight="1" x14ac:dyDescent="0.25">
      <c r="A701" s="333"/>
      <c r="B701" s="333"/>
    </row>
    <row r="702" spans="1:2" ht="9.75" customHeight="1" x14ac:dyDescent="0.25">
      <c r="A702" s="333"/>
      <c r="B702" s="333"/>
    </row>
    <row r="703" spans="1:2" ht="9.75" customHeight="1" x14ac:dyDescent="0.25">
      <c r="A703" s="333"/>
      <c r="B703" s="333"/>
    </row>
    <row r="704" spans="1:2" ht="9.75" customHeight="1" x14ac:dyDescent="0.25">
      <c r="A704" s="333"/>
      <c r="B704" s="333"/>
    </row>
    <row r="705" spans="1:2" ht="9.75" customHeight="1" x14ac:dyDescent="0.25">
      <c r="A705" s="333"/>
      <c r="B705" s="333"/>
    </row>
    <row r="706" spans="1:2" ht="9.75" customHeight="1" x14ac:dyDescent="0.25">
      <c r="A706" s="333"/>
      <c r="B706" s="333"/>
    </row>
    <row r="707" spans="1:2" ht="9.75" customHeight="1" x14ac:dyDescent="0.25">
      <c r="A707" s="333"/>
      <c r="B707" s="333"/>
    </row>
    <row r="708" spans="1:2" ht="9.75" customHeight="1" x14ac:dyDescent="0.25">
      <c r="A708" s="333"/>
      <c r="B708" s="333"/>
    </row>
    <row r="709" spans="1:2" ht="9.75" customHeight="1" x14ac:dyDescent="0.25">
      <c r="A709" s="333"/>
      <c r="B709" s="333"/>
    </row>
    <row r="710" spans="1:2" ht="9.75" customHeight="1" x14ac:dyDescent="0.25">
      <c r="A710" s="333"/>
      <c r="B710" s="333"/>
    </row>
    <row r="711" spans="1:2" ht="9.75" customHeight="1" x14ac:dyDescent="0.25">
      <c r="A711" s="333"/>
      <c r="B711" s="333"/>
    </row>
    <row r="712" spans="1:2" ht="9.75" customHeight="1" x14ac:dyDescent="0.25">
      <c r="A712" s="333"/>
      <c r="B712" s="333"/>
    </row>
    <row r="713" spans="1:2" ht="9.75" customHeight="1" x14ac:dyDescent="0.25">
      <c r="A713" s="333"/>
      <c r="B713" s="333"/>
    </row>
    <row r="714" spans="1:2" ht="9.75" customHeight="1" x14ac:dyDescent="0.25">
      <c r="A714" s="333"/>
      <c r="B714" s="333"/>
    </row>
    <row r="715" spans="1:2" ht="9.75" customHeight="1" x14ac:dyDescent="0.25">
      <c r="A715" s="333"/>
      <c r="B715" s="333"/>
    </row>
    <row r="716" spans="1:2" ht="9.75" customHeight="1" x14ac:dyDescent="0.25">
      <c r="A716" s="333"/>
      <c r="B716" s="333"/>
    </row>
    <row r="717" spans="1:2" ht="9.75" customHeight="1" x14ac:dyDescent="0.25">
      <c r="A717" s="333"/>
      <c r="B717" s="333"/>
    </row>
    <row r="718" spans="1:2" ht="9.75" customHeight="1" x14ac:dyDescent="0.25">
      <c r="A718" s="333"/>
      <c r="B718" s="333"/>
    </row>
    <row r="719" spans="1:2" ht="9.75" customHeight="1" x14ac:dyDescent="0.25">
      <c r="A719" s="333"/>
      <c r="B719" s="333"/>
    </row>
    <row r="720" spans="1:2" ht="9.75" customHeight="1" x14ac:dyDescent="0.25">
      <c r="A720" s="333"/>
      <c r="B720" s="333"/>
    </row>
    <row r="721" spans="1:2" ht="9.75" customHeight="1" x14ac:dyDescent="0.25">
      <c r="A721" s="333"/>
      <c r="B721" s="333"/>
    </row>
    <row r="722" spans="1:2" ht="9.75" customHeight="1" x14ac:dyDescent="0.25">
      <c r="A722" s="333"/>
      <c r="B722" s="333"/>
    </row>
    <row r="723" spans="1:2" ht="9.75" customHeight="1" x14ac:dyDescent="0.25">
      <c r="A723" s="333"/>
      <c r="B723" s="333"/>
    </row>
    <row r="724" spans="1:2" ht="9.75" customHeight="1" x14ac:dyDescent="0.25">
      <c r="A724" s="333"/>
      <c r="B724" s="333"/>
    </row>
    <row r="725" spans="1:2" ht="9.75" customHeight="1" x14ac:dyDescent="0.25">
      <c r="A725" s="333"/>
      <c r="B725" s="333"/>
    </row>
    <row r="726" spans="1:2" ht="9.75" customHeight="1" x14ac:dyDescent="0.25">
      <c r="A726" s="333"/>
      <c r="B726" s="333"/>
    </row>
    <row r="727" spans="1:2" ht="9.75" customHeight="1" x14ac:dyDescent="0.25">
      <c r="A727" s="333"/>
      <c r="B727" s="333"/>
    </row>
    <row r="728" spans="1:2" ht="9.75" customHeight="1" x14ac:dyDescent="0.25">
      <c r="A728" s="333"/>
      <c r="B728" s="333"/>
    </row>
    <row r="729" spans="1:2" ht="9.75" customHeight="1" x14ac:dyDescent="0.25">
      <c r="A729" s="333"/>
      <c r="B729" s="333"/>
    </row>
    <row r="730" spans="1:2" ht="9.75" customHeight="1" x14ac:dyDescent="0.25">
      <c r="A730" s="333"/>
      <c r="B730" s="333"/>
    </row>
    <row r="731" spans="1:2" ht="9.75" customHeight="1" x14ac:dyDescent="0.25">
      <c r="A731" s="333"/>
      <c r="B731" s="333"/>
    </row>
    <row r="732" spans="1:2" ht="9.75" customHeight="1" x14ac:dyDescent="0.25">
      <c r="A732" s="333"/>
      <c r="B732" s="333"/>
    </row>
    <row r="733" spans="1:2" ht="9.75" customHeight="1" x14ac:dyDescent="0.25">
      <c r="A733" s="333"/>
      <c r="B733" s="333"/>
    </row>
    <row r="734" spans="1:2" ht="9.75" customHeight="1" x14ac:dyDescent="0.25">
      <c r="A734" s="333"/>
      <c r="B734" s="333"/>
    </row>
    <row r="735" spans="1:2" ht="9.75" customHeight="1" x14ac:dyDescent="0.25">
      <c r="A735" s="333"/>
      <c r="B735" s="333"/>
    </row>
    <row r="736" spans="1:2" ht="9.75" customHeight="1" x14ac:dyDescent="0.25">
      <c r="A736" s="333"/>
      <c r="B736" s="333"/>
    </row>
    <row r="737" spans="1:2" ht="9.75" customHeight="1" x14ac:dyDescent="0.25">
      <c r="A737" s="333"/>
      <c r="B737" s="333"/>
    </row>
    <row r="738" spans="1:2" ht="9.75" customHeight="1" x14ac:dyDescent="0.25">
      <c r="A738" s="333"/>
      <c r="B738" s="333"/>
    </row>
    <row r="739" spans="1:2" ht="9.75" customHeight="1" x14ac:dyDescent="0.25">
      <c r="A739" s="333"/>
      <c r="B739" s="333"/>
    </row>
    <row r="740" spans="1:2" ht="9.75" customHeight="1" x14ac:dyDescent="0.25">
      <c r="A740" s="333"/>
      <c r="B740" s="333"/>
    </row>
    <row r="741" spans="1:2" ht="9.75" customHeight="1" x14ac:dyDescent="0.25">
      <c r="A741" s="333"/>
      <c r="B741" s="333"/>
    </row>
    <row r="742" spans="1:2" ht="9.75" customHeight="1" x14ac:dyDescent="0.25">
      <c r="A742" s="333"/>
      <c r="B742" s="333"/>
    </row>
    <row r="743" spans="1:2" ht="9.75" customHeight="1" x14ac:dyDescent="0.25">
      <c r="A743" s="333"/>
      <c r="B743" s="333"/>
    </row>
    <row r="744" spans="1:2" ht="9.75" customHeight="1" x14ac:dyDescent="0.25">
      <c r="A744" s="333"/>
      <c r="B744" s="333"/>
    </row>
    <row r="745" spans="1:2" ht="9.75" customHeight="1" x14ac:dyDescent="0.25">
      <c r="A745" s="333"/>
      <c r="B745" s="333"/>
    </row>
    <row r="746" spans="1:2" ht="9.75" customHeight="1" x14ac:dyDescent="0.25">
      <c r="A746" s="333"/>
      <c r="B746" s="333"/>
    </row>
    <row r="747" spans="1:2" ht="9.75" customHeight="1" x14ac:dyDescent="0.25">
      <c r="A747" s="333"/>
      <c r="B747" s="333"/>
    </row>
    <row r="748" spans="1:2" ht="9.75" customHeight="1" x14ac:dyDescent="0.25">
      <c r="A748" s="333"/>
      <c r="B748" s="333"/>
    </row>
    <row r="749" spans="1:2" ht="9.75" customHeight="1" x14ac:dyDescent="0.25">
      <c r="A749" s="333"/>
      <c r="B749" s="333"/>
    </row>
    <row r="750" spans="1:2" ht="9.75" customHeight="1" x14ac:dyDescent="0.25">
      <c r="A750" s="333"/>
      <c r="B750" s="333"/>
    </row>
    <row r="751" spans="1:2" ht="9.75" customHeight="1" x14ac:dyDescent="0.25">
      <c r="A751" s="333"/>
      <c r="B751" s="333"/>
    </row>
    <row r="752" spans="1:2" ht="9.75" customHeight="1" x14ac:dyDescent="0.25">
      <c r="A752" s="333"/>
      <c r="B752" s="333"/>
    </row>
    <row r="753" spans="1:2" ht="9.75" customHeight="1" x14ac:dyDescent="0.25">
      <c r="A753" s="333"/>
      <c r="B753" s="333"/>
    </row>
    <row r="754" spans="1:2" ht="9.75" customHeight="1" x14ac:dyDescent="0.25">
      <c r="A754" s="333"/>
      <c r="B754" s="333"/>
    </row>
    <row r="755" spans="1:2" ht="9.75" customHeight="1" x14ac:dyDescent="0.25">
      <c r="A755" s="333"/>
      <c r="B755" s="333"/>
    </row>
    <row r="756" spans="1:2" ht="9.75" customHeight="1" x14ac:dyDescent="0.25">
      <c r="A756" s="333"/>
      <c r="B756" s="333"/>
    </row>
    <row r="757" spans="1:2" ht="9.75" customHeight="1" x14ac:dyDescent="0.25">
      <c r="A757" s="333"/>
      <c r="B757" s="333"/>
    </row>
    <row r="758" spans="1:2" ht="9.75" customHeight="1" x14ac:dyDescent="0.25">
      <c r="A758" s="333"/>
      <c r="B758" s="333"/>
    </row>
    <row r="759" spans="1:2" ht="9.75" customHeight="1" x14ac:dyDescent="0.25">
      <c r="A759" s="333"/>
      <c r="B759" s="333"/>
    </row>
    <row r="760" spans="1:2" ht="9.75" customHeight="1" x14ac:dyDescent="0.25">
      <c r="A760" s="333"/>
      <c r="B760" s="333"/>
    </row>
    <row r="761" spans="1:2" ht="9.75" customHeight="1" x14ac:dyDescent="0.25">
      <c r="A761" s="333"/>
      <c r="B761" s="333"/>
    </row>
    <row r="762" spans="1:2" ht="9.75" customHeight="1" x14ac:dyDescent="0.25">
      <c r="A762" s="333"/>
      <c r="B762" s="333"/>
    </row>
    <row r="763" spans="1:2" ht="9.75" customHeight="1" x14ac:dyDescent="0.25">
      <c r="A763" s="333"/>
      <c r="B763" s="333"/>
    </row>
    <row r="764" spans="1:2" ht="9.75" customHeight="1" x14ac:dyDescent="0.25">
      <c r="A764" s="333"/>
      <c r="B764" s="333"/>
    </row>
    <row r="765" spans="1:2" ht="9.75" customHeight="1" x14ac:dyDescent="0.25">
      <c r="A765" s="333"/>
      <c r="B765" s="333"/>
    </row>
    <row r="766" spans="1:2" ht="9.75" customHeight="1" x14ac:dyDescent="0.25">
      <c r="A766" s="333"/>
      <c r="B766" s="333"/>
    </row>
    <row r="767" spans="1:2" ht="9.75" customHeight="1" x14ac:dyDescent="0.25">
      <c r="A767" s="333"/>
      <c r="B767" s="333"/>
    </row>
    <row r="768" spans="1:2" ht="9.75" customHeight="1" x14ac:dyDescent="0.25">
      <c r="A768" s="333"/>
      <c r="B768" s="333"/>
    </row>
    <row r="769" spans="1:2" ht="9.75" customHeight="1" x14ac:dyDescent="0.25">
      <c r="A769" s="333"/>
      <c r="B769" s="333"/>
    </row>
    <row r="770" spans="1:2" ht="9.75" customHeight="1" x14ac:dyDescent="0.25">
      <c r="A770" s="333"/>
      <c r="B770" s="333"/>
    </row>
    <row r="771" spans="1:2" ht="9.75" customHeight="1" x14ac:dyDescent="0.25">
      <c r="A771" s="333"/>
      <c r="B771" s="333"/>
    </row>
    <row r="772" spans="1:2" ht="9.75" customHeight="1" x14ac:dyDescent="0.25">
      <c r="A772" s="333"/>
      <c r="B772" s="333"/>
    </row>
    <row r="773" spans="1:2" ht="9.75" customHeight="1" x14ac:dyDescent="0.25">
      <c r="A773" s="333"/>
      <c r="B773" s="333"/>
    </row>
    <row r="774" spans="1:2" ht="9.75" customHeight="1" x14ac:dyDescent="0.25">
      <c r="A774" s="333"/>
      <c r="B774" s="333"/>
    </row>
    <row r="775" spans="1:2" ht="9.75" customHeight="1" x14ac:dyDescent="0.25">
      <c r="A775" s="333"/>
      <c r="B775" s="333"/>
    </row>
    <row r="776" spans="1:2" ht="9.75" customHeight="1" x14ac:dyDescent="0.25">
      <c r="A776" s="333"/>
      <c r="B776" s="333"/>
    </row>
    <row r="777" spans="1:2" ht="9.75" customHeight="1" x14ac:dyDescent="0.25">
      <c r="A777" s="333"/>
      <c r="B777" s="333"/>
    </row>
    <row r="778" spans="1:2" ht="9.75" customHeight="1" x14ac:dyDescent="0.25">
      <c r="A778" s="333"/>
      <c r="B778" s="333"/>
    </row>
    <row r="779" spans="1:2" ht="9.75" customHeight="1" x14ac:dyDescent="0.25">
      <c r="A779" s="333"/>
      <c r="B779" s="333"/>
    </row>
    <row r="780" spans="1:2" ht="9.75" customHeight="1" x14ac:dyDescent="0.25">
      <c r="A780" s="333"/>
      <c r="B780" s="333"/>
    </row>
    <row r="781" spans="1:2" ht="9.75" customHeight="1" x14ac:dyDescent="0.25">
      <c r="A781" s="333"/>
      <c r="B781" s="333"/>
    </row>
    <row r="782" spans="1:2" ht="9.75" customHeight="1" x14ac:dyDescent="0.25">
      <c r="A782" s="333"/>
      <c r="B782" s="333"/>
    </row>
    <row r="783" spans="1:2" ht="9.75" customHeight="1" x14ac:dyDescent="0.25">
      <c r="A783" s="333"/>
      <c r="B783" s="333"/>
    </row>
    <row r="784" spans="1:2" ht="9.75" customHeight="1" x14ac:dyDescent="0.25">
      <c r="A784" s="333"/>
      <c r="B784" s="333"/>
    </row>
    <row r="785" spans="1:2" ht="9.75" customHeight="1" x14ac:dyDescent="0.25">
      <c r="A785" s="333"/>
      <c r="B785" s="333"/>
    </row>
    <row r="786" spans="1:2" ht="9.75" customHeight="1" x14ac:dyDescent="0.25">
      <c r="A786" s="333"/>
      <c r="B786" s="333"/>
    </row>
    <row r="787" spans="1:2" ht="9.75" customHeight="1" x14ac:dyDescent="0.25">
      <c r="A787" s="333"/>
      <c r="B787" s="333"/>
    </row>
    <row r="788" spans="1:2" ht="9.75" customHeight="1" x14ac:dyDescent="0.25">
      <c r="A788" s="333"/>
      <c r="B788" s="333"/>
    </row>
    <row r="789" spans="1:2" ht="9.75" customHeight="1" x14ac:dyDescent="0.25">
      <c r="A789" s="333"/>
      <c r="B789" s="333"/>
    </row>
    <row r="790" spans="1:2" ht="9.75" customHeight="1" x14ac:dyDescent="0.25">
      <c r="A790" s="333"/>
      <c r="B790" s="333"/>
    </row>
    <row r="791" spans="1:2" ht="9.75" customHeight="1" x14ac:dyDescent="0.25">
      <c r="A791" s="333"/>
      <c r="B791" s="333"/>
    </row>
    <row r="792" spans="1:2" ht="9.75" customHeight="1" x14ac:dyDescent="0.25">
      <c r="A792" s="333"/>
      <c r="B792" s="333"/>
    </row>
    <row r="793" spans="1:2" ht="9.75" customHeight="1" x14ac:dyDescent="0.25">
      <c r="A793" s="333"/>
      <c r="B793" s="333"/>
    </row>
    <row r="794" spans="1:2" ht="9.75" customHeight="1" x14ac:dyDescent="0.25">
      <c r="A794" s="333"/>
      <c r="B794" s="333"/>
    </row>
    <row r="795" spans="1:2" ht="9.75" customHeight="1" x14ac:dyDescent="0.25">
      <c r="A795" s="333"/>
      <c r="B795" s="333"/>
    </row>
    <row r="796" spans="1:2" ht="9.75" customHeight="1" x14ac:dyDescent="0.25">
      <c r="A796" s="333"/>
      <c r="B796" s="333"/>
    </row>
    <row r="797" spans="1:2" ht="9.75" customHeight="1" x14ac:dyDescent="0.25">
      <c r="A797" s="333"/>
      <c r="B797" s="333"/>
    </row>
    <row r="798" spans="1:2" ht="9.75" customHeight="1" x14ac:dyDescent="0.25">
      <c r="A798" s="333"/>
      <c r="B798" s="333"/>
    </row>
    <row r="799" spans="1:2" ht="9.75" customHeight="1" x14ac:dyDescent="0.25">
      <c r="A799" s="333"/>
      <c r="B799" s="333"/>
    </row>
    <row r="800" spans="1:2" ht="9.75" customHeight="1" x14ac:dyDescent="0.25">
      <c r="A800" s="333"/>
      <c r="B800" s="333"/>
    </row>
    <row r="801" spans="1:2" ht="9.75" customHeight="1" x14ac:dyDescent="0.25">
      <c r="A801" s="333"/>
      <c r="B801" s="333"/>
    </row>
    <row r="802" spans="1:2" ht="9.75" customHeight="1" x14ac:dyDescent="0.25">
      <c r="A802" s="333"/>
      <c r="B802" s="333"/>
    </row>
    <row r="803" spans="1:2" ht="9.75" customHeight="1" x14ac:dyDescent="0.25">
      <c r="A803" s="333"/>
      <c r="B803" s="333"/>
    </row>
    <row r="804" spans="1:2" ht="9.75" customHeight="1" x14ac:dyDescent="0.25">
      <c r="A804" s="333"/>
      <c r="B804" s="333"/>
    </row>
    <row r="805" spans="1:2" ht="9.75" customHeight="1" x14ac:dyDescent="0.25">
      <c r="A805" s="333"/>
      <c r="B805" s="333"/>
    </row>
    <row r="806" spans="1:2" ht="9.75" customHeight="1" x14ac:dyDescent="0.25">
      <c r="A806" s="333"/>
      <c r="B806" s="333"/>
    </row>
    <row r="807" spans="1:2" ht="9.75" customHeight="1" x14ac:dyDescent="0.25">
      <c r="A807" s="333"/>
      <c r="B807" s="333"/>
    </row>
    <row r="808" spans="1:2" ht="9.75" customHeight="1" x14ac:dyDescent="0.25">
      <c r="A808" s="333"/>
      <c r="B808" s="333"/>
    </row>
    <row r="809" spans="1:2" ht="9.75" customHeight="1" x14ac:dyDescent="0.25">
      <c r="A809" s="333"/>
      <c r="B809" s="333"/>
    </row>
    <row r="810" spans="1:2" ht="9.75" customHeight="1" x14ac:dyDescent="0.25">
      <c r="A810" s="333"/>
      <c r="B810" s="333"/>
    </row>
    <row r="811" spans="1:2" ht="9.75" customHeight="1" x14ac:dyDescent="0.25">
      <c r="A811" s="333"/>
      <c r="B811" s="333"/>
    </row>
    <row r="812" spans="1:2" ht="9.75" customHeight="1" x14ac:dyDescent="0.25">
      <c r="A812" s="333"/>
      <c r="B812" s="333"/>
    </row>
    <row r="813" spans="1:2" ht="9.75" customHeight="1" x14ac:dyDescent="0.25">
      <c r="A813" s="333"/>
      <c r="B813" s="333"/>
    </row>
    <row r="814" spans="1:2" ht="9.75" customHeight="1" x14ac:dyDescent="0.25">
      <c r="A814" s="333"/>
      <c r="B814" s="333"/>
    </row>
    <row r="815" spans="1:2" ht="9.75" customHeight="1" x14ac:dyDescent="0.25">
      <c r="A815" s="333"/>
      <c r="B815" s="333"/>
    </row>
    <row r="816" spans="1:2" ht="9.75" customHeight="1" x14ac:dyDescent="0.25">
      <c r="A816" s="333"/>
      <c r="B816" s="333"/>
    </row>
    <row r="817" spans="1:2" ht="9.75" customHeight="1" x14ac:dyDescent="0.25">
      <c r="A817" s="333"/>
      <c r="B817" s="333"/>
    </row>
    <row r="818" spans="1:2" ht="9.75" customHeight="1" x14ac:dyDescent="0.25">
      <c r="A818" s="333"/>
      <c r="B818" s="333"/>
    </row>
    <row r="819" spans="1:2" ht="9.75" customHeight="1" x14ac:dyDescent="0.25">
      <c r="A819" s="333"/>
      <c r="B819" s="333"/>
    </row>
    <row r="820" spans="1:2" ht="9.75" customHeight="1" x14ac:dyDescent="0.25">
      <c r="A820" s="333"/>
      <c r="B820" s="333"/>
    </row>
    <row r="821" spans="1:2" ht="9.75" customHeight="1" x14ac:dyDescent="0.25">
      <c r="A821" s="333"/>
      <c r="B821" s="333"/>
    </row>
    <row r="822" spans="1:2" ht="9.75" customHeight="1" x14ac:dyDescent="0.25">
      <c r="A822" s="333"/>
      <c r="B822" s="333"/>
    </row>
    <row r="823" spans="1:2" ht="9.75" customHeight="1" x14ac:dyDescent="0.25">
      <c r="A823" s="333"/>
      <c r="B823" s="333"/>
    </row>
    <row r="824" spans="1:2" ht="9.75" customHeight="1" x14ac:dyDescent="0.25">
      <c r="A824" s="333"/>
      <c r="B824" s="333"/>
    </row>
    <row r="825" spans="1:2" ht="9.75" customHeight="1" x14ac:dyDescent="0.25">
      <c r="A825" s="333"/>
      <c r="B825" s="333"/>
    </row>
    <row r="826" spans="1:2" ht="9.75" customHeight="1" x14ac:dyDescent="0.25">
      <c r="A826" s="333"/>
      <c r="B826" s="333"/>
    </row>
    <row r="827" spans="1:2" ht="9.75" customHeight="1" x14ac:dyDescent="0.25">
      <c r="A827" s="333"/>
      <c r="B827" s="333"/>
    </row>
    <row r="828" spans="1:2" ht="9.75" customHeight="1" x14ac:dyDescent="0.25">
      <c r="A828" s="333"/>
      <c r="B828" s="333"/>
    </row>
    <row r="829" spans="1:2" ht="9.75" customHeight="1" x14ac:dyDescent="0.25">
      <c r="A829" s="333"/>
      <c r="B829" s="333"/>
    </row>
    <row r="830" spans="1:2" ht="9.75" customHeight="1" x14ac:dyDescent="0.25">
      <c r="A830" s="333"/>
      <c r="B830" s="333"/>
    </row>
    <row r="831" spans="1:2" ht="9.75" customHeight="1" x14ac:dyDescent="0.25">
      <c r="A831" s="333"/>
      <c r="B831" s="333"/>
    </row>
    <row r="832" spans="1:2" ht="9.75" customHeight="1" x14ac:dyDescent="0.25">
      <c r="A832" s="333"/>
      <c r="B832" s="333"/>
    </row>
    <row r="833" spans="1:2" ht="9.75" customHeight="1" x14ac:dyDescent="0.25">
      <c r="A833" s="333"/>
      <c r="B833" s="333"/>
    </row>
    <row r="834" spans="1:2" ht="9.75" customHeight="1" x14ac:dyDescent="0.25">
      <c r="A834" s="333"/>
      <c r="B834" s="333"/>
    </row>
    <row r="835" spans="1:2" ht="9.75" customHeight="1" x14ac:dyDescent="0.25">
      <c r="A835" s="333"/>
      <c r="B835" s="333"/>
    </row>
    <row r="836" spans="1:2" ht="9.75" customHeight="1" x14ac:dyDescent="0.25">
      <c r="A836" s="333"/>
      <c r="B836" s="333"/>
    </row>
    <row r="837" spans="1:2" ht="9.75" customHeight="1" x14ac:dyDescent="0.25">
      <c r="A837" s="333"/>
      <c r="B837" s="333"/>
    </row>
    <row r="838" spans="1:2" ht="9.75" customHeight="1" x14ac:dyDescent="0.25">
      <c r="A838" s="333"/>
      <c r="B838" s="333"/>
    </row>
    <row r="839" spans="1:2" ht="9.75" customHeight="1" x14ac:dyDescent="0.25">
      <c r="A839" s="333"/>
      <c r="B839" s="333"/>
    </row>
    <row r="840" spans="1:2" ht="9.75" customHeight="1" x14ac:dyDescent="0.25">
      <c r="A840" s="333"/>
      <c r="B840" s="333"/>
    </row>
    <row r="841" spans="1:2" ht="9.75" customHeight="1" x14ac:dyDescent="0.25">
      <c r="A841" s="333"/>
      <c r="B841" s="333"/>
    </row>
    <row r="842" spans="1:2" ht="9.75" customHeight="1" x14ac:dyDescent="0.25">
      <c r="A842" s="333"/>
      <c r="B842" s="333"/>
    </row>
    <row r="843" spans="1:2" ht="9.75" customHeight="1" x14ac:dyDescent="0.25">
      <c r="A843" s="333"/>
      <c r="B843" s="333"/>
    </row>
    <row r="844" spans="1:2" ht="9.75" customHeight="1" x14ac:dyDescent="0.25">
      <c r="A844" s="333"/>
      <c r="B844" s="333"/>
    </row>
    <row r="845" spans="1:2" ht="9.75" customHeight="1" x14ac:dyDescent="0.25">
      <c r="A845" s="333"/>
      <c r="B845" s="333"/>
    </row>
    <row r="846" spans="1:2" ht="9.75" customHeight="1" x14ac:dyDescent="0.25">
      <c r="A846" s="333"/>
      <c r="B846" s="333"/>
    </row>
    <row r="847" spans="1:2" ht="9.75" customHeight="1" x14ac:dyDescent="0.25">
      <c r="A847" s="333"/>
      <c r="B847" s="333"/>
    </row>
    <row r="848" spans="1:2" ht="9.75" customHeight="1" x14ac:dyDescent="0.25">
      <c r="A848" s="333"/>
      <c r="B848" s="333"/>
    </row>
    <row r="849" spans="1:2" ht="9.75" customHeight="1" x14ac:dyDescent="0.25">
      <c r="A849" s="333"/>
      <c r="B849" s="333"/>
    </row>
    <row r="850" spans="1:2" ht="9.75" customHeight="1" x14ac:dyDescent="0.25">
      <c r="A850" s="333"/>
      <c r="B850" s="333"/>
    </row>
    <row r="851" spans="1:2" ht="9.75" customHeight="1" x14ac:dyDescent="0.25">
      <c r="A851" s="333"/>
      <c r="B851" s="333"/>
    </row>
    <row r="852" spans="1:2" ht="9.75" customHeight="1" x14ac:dyDescent="0.25">
      <c r="A852" s="333"/>
      <c r="B852" s="333"/>
    </row>
    <row r="853" spans="1:2" ht="9.75" customHeight="1" x14ac:dyDescent="0.25">
      <c r="A853" s="333"/>
      <c r="B853" s="333"/>
    </row>
    <row r="854" spans="1:2" ht="9.75" customHeight="1" x14ac:dyDescent="0.25">
      <c r="A854" s="333"/>
      <c r="B854" s="333"/>
    </row>
    <row r="855" spans="1:2" ht="9.75" customHeight="1" x14ac:dyDescent="0.25">
      <c r="A855" s="333"/>
      <c r="B855" s="333"/>
    </row>
    <row r="856" spans="1:2" ht="9.75" customHeight="1" x14ac:dyDescent="0.25">
      <c r="A856" s="333"/>
      <c r="B856" s="333"/>
    </row>
    <row r="857" spans="1:2" ht="9.75" customHeight="1" x14ac:dyDescent="0.25">
      <c r="A857" s="333"/>
      <c r="B857" s="333"/>
    </row>
    <row r="858" spans="1:2" ht="9.75" customHeight="1" x14ac:dyDescent="0.25">
      <c r="A858" s="333"/>
      <c r="B858" s="333"/>
    </row>
    <row r="859" spans="1:2" ht="9.75" customHeight="1" x14ac:dyDescent="0.25">
      <c r="A859" s="333"/>
      <c r="B859" s="333"/>
    </row>
    <row r="860" spans="1:2" ht="9.75" customHeight="1" x14ac:dyDescent="0.25">
      <c r="A860" s="333"/>
      <c r="B860" s="333"/>
    </row>
    <row r="861" spans="1:2" ht="9.75" customHeight="1" x14ac:dyDescent="0.25">
      <c r="A861" s="333"/>
      <c r="B861" s="333"/>
    </row>
    <row r="862" spans="1:2" ht="9.75" customHeight="1" x14ac:dyDescent="0.25">
      <c r="A862" s="333"/>
      <c r="B862" s="333"/>
    </row>
    <row r="863" spans="1:2" ht="9.75" customHeight="1" x14ac:dyDescent="0.25">
      <c r="A863" s="333"/>
      <c r="B863" s="333"/>
    </row>
    <row r="864" spans="1:2" ht="9.75" customHeight="1" x14ac:dyDescent="0.25">
      <c r="A864" s="333"/>
      <c r="B864" s="333"/>
    </row>
    <row r="865" spans="1:2" ht="9.75" customHeight="1" x14ac:dyDescent="0.25">
      <c r="A865" s="333"/>
      <c r="B865" s="333"/>
    </row>
    <row r="866" spans="1:2" ht="9.75" customHeight="1" x14ac:dyDescent="0.25">
      <c r="A866" s="333"/>
      <c r="B866" s="333"/>
    </row>
    <row r="867" spans="1:2" ht="9.75" customHeight="1" x14ac:dyDescent="0.25">
      <c r="A867" s="333"/>
      <c r="B867" s="333"/>
    </row>
    <row r="868" spans="1:2" ht="9.75" customHeight="1" x14ac:dyDescent="0.25">
      <c r="A868" s="333"/>
      <c r="B868" s="333"/>
    </row>
    <row r="869" spans="1:2" ht="9.75" customHeight="1" x14ac:dyDescent="0.25">
      <c r="A869" s="333"/>
      <c r="B869" s="333"/>
    </row>
    <row r="870" spans="1:2" ht="9.75" customHeight="1" x14ac:dyDescent="0.25">
      <c r="A870" s="333"/>
      <c r="B870" s="333"/>
    </row>
    <row r="871" spans="1:2" ht="9.75" customHeight="1" x14ac:dyDescent="0.25">
      <c r="A871" s="333"/>
      <c r="B871" s="333"/>
    </row>
    <row r="872" spans="1:2" ht="9.75" customHeight="1" x14ac:dyDescent="0.25">
      <c r="A872" s="333"/>
      <c r="B872" s="333"/>
    </row>
    <row r="873" spans="1:2" ht="9.75" customHeight="1" x14ac:dyDescent="0.25">
      <c r="A873" s="333"/>
      <c r="B873" s="333"/>
    </row>
    <row r="874" spans="1:2" ht="9.75" customHeight="1" x14ac:dyDescent="0.25">
      <c r="A874" s="333"/>
      <c r="B874" s="333"/>
    </row>
    <row r="875" spans="1:2" ht="9.75" customHeight="1" x14ac:dyDescent="0.25">
      <c r="A875" s="333"/>
      <c r="B875" s="333"/>
    </row>
    <row r="876" spans="1:2" ht="9.75" customHeight="1" x14ac:dyDescent="0.25">
      <c r="A876" s="333"/>
      <c r="B876" s="333"/>
    </row>
    <row r="877" spans="1:2" ht="9.75" customHeight="1" x14ac:dyDescent="0.25">
      <c r="A877" s="333"/>
      <c r="B877" s="333"/>
    </row>
    <row r="878" spans="1:2" ht="9.75" customHeight="1" x14ac:dyDescent="0.25">
      <c r="A878" s="333"/>
      <c r="B878" s="333"/>
    </row>
    <row r="879" spans="1:2" ht="9.75" customHeight="1" x14ac:dyDescent="0.25">
      <c r="A879" s="333"/>
      <c r="B879" s="333"/>
    </row>
    <row r="880" spans="1:2" ht="9.75" customHeight="1" x14ac:dyDescent="0.25">
      <c r="A880" s="333"/>
      <c r="B880" s="333"/>
    </row>
    <row r="881" spans="1:2" ht="9.75" customHeight="1" x14ac:dyDescent="0.25">
      <c r="A881" s="333"/>
      <c r="B881" s="333"/>
    </row>
    <row r="882" spans="1:2" ht="9.75" customHeight="1" x14ac:dyDescent="0.25">
      <c r="A882" s="333"/>
      <c r="B882" s="333"/>
    </row>
    <row r="883" spans="1:2" ht="9.75" customHeight="1" x14ac:dyDescent="0.25">
      <c r="A883" s="333"/>
      <c r="B883" s="333"/>
    </row>
    <row r="884" spans="1:2" ht="9.75" customHeight="1" x14ac:dyDescent="0.25">
      <c r="A884" s="333"/>
      <c r="B884" s="333"/>
    </row>
    <row r="885" spans="1:2" ht="9.75" customHeight="1" x14ac:dyDescent="0.25">
      <c r="A885" s="333"/>
      <c r="B885" s="333"/>
    </row>
    <row r="886" spans="1:2" ht="9.75" customHeight="1" x14ac:dyDescent="0.25">
      <c r="A886" s="333"/>
      <c r="B886" s="333"/>
    </row>
    <row r="887" spans="1:2" ht="9.75" customHeight="1" x14ac:dyDescent="0.25">
      <c r="A887" s="333"/>
      <c r="B887" s="333"/>
    </row>
    <row r="888" spans="1:2" ht="9.75" customHeight="1" x14ac:dyDescent="0.25">
      <c r="A888" s="333"/>
      <c r="B888" s="333"/>
    </row>
    <row r="889" spans="1:2" ht="9.75" customHeight="1" x14ac:dyDescent="0.25">
      <c r="A889" s="333"/>
      <c r="B889" s="333"/>
    </row>
    <row r="890" spans="1:2" ht="9.75" customHeight="1" x14ac:dyDescent="0.25">
      <c r="A890" s="333"/>
      <c r="B890" s="333"/>
    </row>
    <row r="891" spans="1:2" ht="9.75" customHeight="1" x14ac:dyDescent="0.25">
      <c r="A891" s="333"/>
      <c r="B891" s="333"/>
    </row>
    <row r="892" spans="1:2" ht="9.75" customHeight="1" x14ac:dyDescent="0.25">
      <c r="A892" s="333"/>
      <c r="B892" s="333"/>
    </row>
    <row r="893" spans="1:2" ht="9.75" customHeight="1" x14ac:dyDescent="0.25">
      <c r="A893" s="333"/>
      <c r="B893" s="333"/>
    </row>
    <row r="894" spans="1:2" ht="9.75" customHeight="1" x14ac:dyDescent="0.25">
      <c r="A894" s="333"/>
      <c r="B894" s="333"/>
    </row>
    <row r="895" spans="1:2" ht="9.75" customHeight="1" x14ac:dyDescent="0.25">
      <c r="A895" s="333"/>
      <c r="B895" s="333"/>
    </row>
    <row r="896" spans="1:2" ht="9.75" customHeight="1" x14ac:dyDescent="0.25">
      <c r="A896" s="333"/>
      <c r="B896" s="333"/>
    </row>
    <row r="897" spans="1:2" ht="9.75" customHeight="1" x14ac:dyDescent="0.25">
      <c r="A897" s="333"/>
      <c r="B897" s="333"/>
    </row>
    <row r="898" spans="1:2" ht="9.75" customHeight="1" x14ac:dyDescent="0.25">
      <c r="A898" s="333"/>
      <c r="B898" s="333"/>
    </row>
    <row r="899" spans="1:2" ht="9.75" customHeight="1" x14ac:dyDescent="0.25">
      <c r="A899" s="333"/>
      <c r="B899" s="333"/>
    </row>
    <row r="900" spans="1:2" ht="9.75" customHeight="1" x14ac:dyDescent="0.25">
      <c r="A900" s="333"/>
      <c r="B900" s="333"/>
    </row>
    <row r="901" spans="1:2" ht="9.75" customHeight="1" x14ac:dyDescent="0.25">
      <c r="A901" s="333"/>
      <c r="B901" s="333"/>
    </row>
    <row r="902" spans="1:2" ht="9.75" customHeight="1" x14ac:dyDescent="0.25">
      <c r="A902" s="333"/>
      <c r="B902" s="333"/>
    </row>
    <row r="903" spans="1:2" ht="9.75" customHeight="1" x14ac:dyDescent="0.25">
      <c r="A903" s="333"/>
      <c r="B903" s="333"/>
    </row>
    <row r="904" spans="1:2" ht="9.75" customHeight="1" x14ac:dyDescent="0.25">
      <c r="A904" s="333"/>
      <c r="B904" s="333"/>
    </row>
    <row r="905" spans="1:2" ht="9.75" customHeight="1" x14ac:dyDescent="0.25">
      <c r="A905" s="333"/>
      <c r="B905" s="333"/>
    </row>
    <row r="906" spans="1:2" ht="9.75" customHeight="1" x14ac:dyDescent="0.25">
      <c r="A906" s="333"/>
      <c r="B906" s="333"/>
    </row>
    <row r="907" spans="1:2" ht="9.75" customHeight="1" x14ac:dyDescent="0.25">
      <c r="A907" s="333"/>
      <c r="B907" s="333"/>
    </row>
    <row r="908" spans="1:2" ht="9.75" customHeight="1" x14ac:dyDescent="0.25">
      <c r="A908" s="333"/>
      <c r="B908" s="333"/>
    </row>
    <row r="909" spans="1:2" ht="9.75" customHeight="1" x14ac:dyDescent="0.25">
      <c r="A909" s="333"/>
      <c r="B909" s="333"/>
    </row>
    <row r="910" spans="1:2" ht="9.75" customHeight="1" x14ac:dyDescent="0.25">
      <c r="A910" s="333"/>
      <c r="B910" s="333"/>
    </row>
    <row r="911" spans="1:2" ht="9.75" customHeight="1" x14ac:dyDescent="0.25">
      <c r="A911" s="333"/>
      <c r="B911" s="333"/>
    </row>
    <row r="912" spans="1:2" ht="9.75" customHeight="1" x14ac:dyDescent="0.25">
      <c r="A912" s="333"/>
      <c r="B912" s="333"/>
    </row>
    <row r="913" spans="1:2" ht="9.75" customHeight="1" x14ac:dyDescent="0.25">
      <c r="A913" s="333"/>
      <c r="B913" s="333"/>
    </row>
    <row r="914" spans="1:2" ht="9.75" customHeight="1" x14ac:dyDescent="0.25">
      <c r="A914" s="333"/>
      <c r="B914" s="333"/>
    </row>
    <row r="915" spans="1:2" ht="9.75" customHeight="1" x14ac:dyDescent="0.25">
      <c r="A915" s="333"/>
      <c r="B915" s="333"/>
    </row>
    <row r="916" spans="1:2" ht="9.75" customHeight="1" x14ac:dyDescent="0.25">
      <c r="A916" s="333"/>
      <c r="B916" s="333"/>
    </row>
    <row r="917" spans="1:2" ht="9.75" customHeight="1" x14ac:dyDescent="0.25">
      <c r="A917" s="333"/>
      <c r="B917" s="333"/>
    </row>
    <row r="918" spans="1:2" ht="9.75" customHeight="1" x14ac:dyDescent="0.25">
      <c r="A918" s="333"/>
      <c r="B918" s="333"/>
    </row>
    <row r="919" spans="1:2" ht="9.75" customHeight="1" x14ac:dyDescent="0.25">
      <c r="A919" s="333"/>
      <c r="B919" s="333"/>
    </row>
    <row r="920" spans="1:2" ht="9.75" customHeight="1" x14ac:dyDescent="0.25">
      <c r="A920" s="333"/>
      <c r="B920" s="333"/>
    </row>
    <row r="921" spans="1:2" ht="9.75" customHeight="1" x14ac:dyDescent="0.25">
      <c r="A921" s="333"/>
      <c r="B921" s="333"/>
    </row>
    <row r="922" spans="1:2" ht="9.75" customHeight="1" x14ac:dyDescent="0.25">
      <c r="A922" s="333"/>
      <c r="B922" s="333"/>
    </row>
    <row r="923" spans="1:2" ht="9.75" customHeight="1" x14ac:dyDescent="0.25">
      <c r="A923" s="333"/>
      <c r="B923" s="333"/>
    </row>
    <row r="924" spans="1:2" ht="9.75" customHeight="1" x14ac:dyDescent="0.25">
      <c r="A924" s="333"/>
      <c r="B924" s="333"/>
    </row>
    <row r="925" spans="1:2" ht="9.75" customHeight="1" x14ac:dyDescent="0.25">
      <c r="A925" s="333"/>
      <c r="B925" s="333"/>
    </row>
    <row r="926" spans="1:2" ht="9.75" customHeight="1" x14ac:dyDescent="0.25">
      <c r="A926" s="333"/>
      <c r="B926" s="333"/>
    </row>
    <row r="927" spans="1:2" ht="9.75" customHeight="1" x14ac:dyDescent="0.25">
      <c r="A927" s="333"/>
      <c r="B927" s="333"/>
    </row>
    <row r="928" spans="1:2" ht="9.75" customHeight="1" x14ac:dyDescent="0.25">
      <c r="A928" s="333"/>
      <c r="B928" s="333"/>
    </row>
    <row r="929" spans="1:2" ht="9.75" customHeight="1" x14ac:dyDescent="0.25">
      <c r="A929" s="333"/>
      <c r="B929" s="333"/>
    </row>
    <row r="930" spans="1:2" ht="9.75" customHeight="1" x14ac:dyDescent="0.25">
      <c r="A930" s="333"/>
      <c r="B930" s="333"/>
    </row>
    <row r="931" spans="1:2" ht="9.75" customHeight="1" x14ac:dyDescent="0.25">
      <c r="A931" s="333"/>
      <c r="B931" s="333"/>
    </row>
    <row r="932" spans="1:2" ht="9.75" customHeight="1" x14ac:dyDescent="0.25">
      <c r="A932" s="333"/>
      <c r="B932" s="333"/>
    </row>
    <row r="933" spans="1:2" ht="9.75" customHeight="1" x14ac:dyDescent="0.25">
      <c r="A933" s="333"/>
      <c r="B933" s="333"/>
    </row>
    <row r="934" spans="1:2" ht="9.75" customHeight="1" x14ac:dyDescent="0.25">
      <c r="A934" s="333"/>
      <c r="B934" s="333"/>
    </row>
    <row r="935" spans="1:2" ht="9.75" customHeight="1" x14ac:dyDescent="0.25">
      <c r="A935" s="333"/>
      <c r="B935" s="333"/>
    </row>
    <row r="936" spans="1:2" ht="9.75" customHeight="1" x14ac:dyDescent="0.25">
      <c r="A936" s="333"/>
      <c r="B936" s="333"/>
    </row>
    <row r="937" spans="1:2" ht="9.75" customHeight="1" x14ac:dyDescent="0.25">
      <c r="A937" s="333"/>
      <c r="B937" s="333"/>
    </row>
    <row r="938" spans="1:2" ht="9.75" customHeight="1" x14ac:dyDescent="0.25">
      <c r="A938" s="333"/>
      <c r="B938" s="333"/>
    </row>
    <row r="939" spans="1:2" ht="9.75" customHeight="1" x14ac:dyDescent="0.25">
      <c r="A939" s="333"/>
      <c r="B939" s="333"/>
    </row>
    <row r="940" spans="1:2" ht="9.75" customHeight="1" x14ac:dyDescent="0.25">
      <c r="A940" s="333"/>
      <c r="B940" s="333"/>
    </row>
    <row r="941" spans="1:2" ht="9.75" customHeight="1" x14ac:dyDescent="0.25">
      <c r="A941" s="333"/>
      <c r="B941" s="333"/>
    </row>
    <row r="942" spans="1:2" ht="9.75" customHeight="1" x14ac:dyDescent="0.25">
      <c r="A942" s="333"/>
      <c r="B942" s="333"/>
    </row>
    <row r="943" spans="1:2" ht="9.75" customHeight="1" x14ac:dyDescent="0.25">
      <c r="A943" s="333"/>
      <c r="B943" s="333"/>
    </row>
    <row r="944" spans="1:2" ht="9.75" customHeight="1" x14ac:dyDescent="0.25">
      <c r="A944" s="333"/>
      <c r="B944" s="333"/>
    </row>
    <row r="945" spans="1:2" ht="9.75" customHeight="1" x14ac:dyDescent="0.25">
      <c r="A945" s="333"/>
      <c r="B945" s="333"/>
    </row>
    <row r="946" spans="1:2" ht="9.75" customHeight="1" x14ac:dyDescent="0.25">
      <c r="A946" s="333"/>
      <c r="B946" s="333"/>
    </row>
    <row r="947" spans="1:2" ht="9.75" customHeight="1" x14ac:dyDescent="0.25">
      <c r="A947" s="333"/>
      <c r="B947" s="333"/>
    </row>
    <row r="948" spans="1:2" ht="9.75" customHeight="1" x14ac:dyDescent="0.25">
      <c r="A948" s="333"/>
      <c r="B948" s="333"/>
    </row>
    <row r="949" spans="1:2" ht="9.75" customHeight="1" x14ac:dyDescent="0.25">
      <c r="A949" s="333"/>
      <c r="B949" s="333"/>
    </row>
    <row r="950" spans="1:2" ht="9.75" customHeight="1" x14ac:dyDescent="0.25">
      <c r="A950" s="333"/>
      <c r="B950" s="333"/>
    </row>
    <row r="951" spans="1:2" ht="9.75" customHeight="1" x14ac:dyDescent="0.25">
      <c r="A951" s="333"/>
      <c r="B951" s="333"/>
    </row>
    <row r="952" spans="1:2" ht="9.75" customHeight="1" x14ac:dyDescent="0.25">
      <c r="A952" s="333"/>
      <c r="B952" s="333"/>
    </row>
    <row r="953" spans="1:2" ht="9.75" customHeight="1" x14ac:dyDescent="0.25">
      <c r="A953" s="333"/>
      <c r="B953" s="333"/>
    </row>
    <row r="954" spans="1:2" ht="9.75" customHeight="1" x14ac:dyDescent="0.25">
      <c r="A954" s="333"/>
      <c r="B954" s="333"/>
    </row>
    <row r="955" spans="1:2" ht="9.75" customHeight="1" x14ac:dyDescent="0.25">
      <c r="A955" s="333"/>
      <c r="B955" s="333"/>
    </row>
    <row r="956" spans="1:2" ht="9.75" customHeight="1" x14ac:dyDescent="0.25">
      <c r="A956" s="333"/>
      <c r="B956" s="333"/>
    </row>
    <row r="957" spans="1:2" ht="9.75" customHeight="1" x14ac:dyDescent="0.25">
      <c r="A957" s="333"/>
      <c r="B957" s="333"/>
    </row>
    <row r="958" spans="1:2" ht="9.75" customHeight="1" x14ac:dyDescent="0.25">
      <c r="A958" s="333"/>
      <c r="B958" s="333"/>
    </row>
    <row r="959" spans="1:2" ht="9.75" customHeight="1" x14ac:dyDescent="0.25">
      <c r="A959" s="333"/>
      <c r="B959" s="333"/>
    </row>
    <row r="960" spans="1:2" ht="9.75" customHeight="1" x14ac:dyDescent="0.25">
      <c r="A960" s="333"/>
      <c r="B960" s="333"/>
    </row>
    <row r="961" spans="1:2" ht="9.75" customHeight="1" x14ac:dyDescent="0.25">
      <c r="A961" s="333"/>
      <c r="B961" s="333"/>
    </row>
    <row r="962" spans="1:2" ht="9.75" customHeight="1" x14ac:dyDescent="0.25">
      <c r="A962" s="333"/>
      <c r="B962" s="333"/>
    </row>
    <row r="963" spans="1:2" ht="9.75" customHeight="1" x14ac:dyDescent="0.25">
      <c r="A963" s="333"/>
      <c r="B963" s="333"/>
    </row>
    <row r="964" spans="1:2" ht="9.75" customHeight="1" x14ac:dyDescent="0.25">
      <c r="A964" s="333"/>
      <c r="B964" s="333"/>
    </row>
    <row r="965" spans="1:2" ht="9.75" customHeight="1" x14ac:dyDescent="0.25">
      <c r="A965" s="333"/>
      <c r="B965" s="333"/>
    </row>
    <row r="966" spans="1:2" ht="9.75" customHeight="1" x14ac:dyDescent="0.25">
      <c r="A966" s="333"/>
      <c r="B966" s="333"/>
    </row>
    <row r="967" spans="1:2" ht="9.75" customHeight="1" x14ac:dyDescent="0.25">
      <c r="A967" s="333"/>
      <c r="B967" s="333"/>
    </row>
    <row r="968" spans="1:2" ht="9.75" customHeight="1" x14ac:dyDescent="0.25">
      <c r="A968" s="333"/>
      <c r="B968" s="333"/>
    </row>
    <row r="969" spans="1:2" ht="9.75" customHeight="1" x14ac:dyDescent="0.25">
      <c r="A969" s="333"/>
      <c r="B969" s="333"/>
    </row>
    <row r="970" spans="1:2" ht="9.75" customHeight="1" x14ac:dyDescent="0.25">
      <c r="A970" s="333"/>
      <c r="B970" s="333"/>
    </row>
    <row r="971" spans="1:2" ht="9.75" customHeight="1" x14ac:dyDescent="0.25">
      <c r="A971" s="333"/>
      <c r="B971" s="333"/>
    </row>
    <row r="972" spans="1:2" ht="9.75" customHeight="1" x14ac:dyDescent="0.25">
      <c r="A972" s="333"/>
      <c r="B972" s="333"/>
    </row>
    <row r="973" spans="1:2" ht="9.75" customHeight="1" x14ac:dyDescent="0.25">
      <c r="A973" s="333"/>
      <c r="B973" s="333"/>
    </row>
    <row r="974" spans="1:2" ht="9.75" customHeight="1" x14ac:dyDescent="0.25">
      <c r="A974" s="333"/>
      <c r="B974" s="333"/>
    </row>
    <row r="975" spans="1:2" ht="9.75" customHeight="1" x14ac:dyDescent="0.25">
      <c r="A975" s="333"/>
      <c r="B975" s="333"/>
    </row>
    <row r="976" spans="1:2" ht="9.75" customHeight="1" x14ac:dyDescent="0.25">
      <c r="A976" s="333"/>
      <c r="B976" s="333"/>
    </row>
    <row r="977" spans="1:2" ht="9.75" customHeight="1" x14ac:dyDescent="0.25">
      <c r="A977" s="333"/>
      <c r="B977" s="333"/>
    </row>
    <row r="978" spans="1:2" ht="9.75" customHeight="1" x14ac:dyDescent="0.25">
      <c r="A978" s="333"/>
      <c r="B978" s="333"/>
    </row>
    <row r="979" spans="1:2" ht="9.75" customHeight="1" x14ac:dyDescent="0.25">
      <c r="A979" s="333"/>
      <c r="B979" s="333"/>
    </row>
    <row r="980" spans="1:2" ht="9.75" customHeight="1" x14ac:dyDescent="0.25">
      <c r="A980" s="333"/>
      <c r="B980" s="333"/>
    </row>
    <row r="981" spans="1:2" ht="9.75" customHeight="1" x14ac:dyDescent="0.25">
      <c r="A981" s="333"/>
      <c r="B981" s="333"/>
    </row>
    <row r="982" spans="1:2" ht="9.75" customHeight="1" x14ac:dyDescent="0.25">
      <c r="A982" s="333"/>
      <c r="B982" s="333"/>
    </row>
    <row r="983" spans="1:2" ht="9.75" customHeight="1" x14ac:dyDescent="0.25">
      <c r="A983" s="333"/>
      <c r="B983" s="333"/>
    </row>
    <row r="984" spans="1:2" ht="9.75" customHeight="1" x14ac:dyDescent="0.25">
      <c r="A984" s="333"/>
      <c r="B984" s="333"/>
    </row>
    <row r="985" spans="1:2" ht="9.75" customHeight="1" x14ac:dyDescent="0.25">
      <c r="A985" s="333"/>
      <c r="B985" s="333"/>
    </row>
    <row r="986" spans="1:2" ht="9.75" customHeight="1" x14ac:dyDescent="0.25">
      <c r="A986" s="333"/>
      <c r="B986" s="333"/>
    </row>
    <row r="987" spans="1:2" ht="9.75" customHeight="1" x14ac:dyDescent="0.25">
      <c r="A987" s="333"/>
      <c r="B987" s="333"/>
    </row>
    <row r="988" spans="1:2" ht="9.75" customHeight="1" x14ac:dyDescent="0.25">
      <c r="A988" s="333"/>
      <c r="B988" s="333"/>
    </row>
    <row r="989" spans="1:2" ht="9.75" customHeight="1" x14ac:dyDescent="0.25">
      <c r="A989" s="333"/>
      <c r="B989" s="333"/>
    </row>
    <row r="990" spans="1:2" ht="9.75" customHeight="1" x14ac:dyDescent="0.25">
      <c r="A990" s="333"/>
      <c r="B990" s="333"/>
    </row>
    <row r="991" spans="1:2" ht="9.75" customHeight="1" x14ac:dyDescent="0.25">
      <c r="A991" s="333"/>
      <c r="B991" s="333"/>
    </row>
    <row r="992" spans="1:2" ht="9.75" customHeight="1" x14ac:dyDescent="0.25">
      <c r="A992" s="333"/>
      <c r="B992" s="333"/>
    </row>
    <row r="993" spans="1:2" ht="9.75" customHeight="1" x14ac:dyDescent="0.25">
      <c r="A993" s="333"/>
      <c r="B993" s="333"/>
    </row>
    <row r="994" spans="1:2" ht="9.75" customHeight="1" x14ac:dyDescent="0.25">
      <c r="A994" s="333"/>
      <c r="B994" s="333"/>
    </row>
    <row r="995" spans="1:2" ht="9.75" customHeight="1" x14ac:dyDescent="0.25">
      <c r="A995" s="333"/>
      <c r="B995" s="333"/>
    </row>
    <row r="996" spans="1:2" ht="9.75" customHeight="1" x14ac:dyDescent="0.25">
      <c r="A996" s="333"/>
      <c r="B996" s="333"/>
    </row>
    <row r="997" spans="1:2" ht="9.75" customHeight="1" x14ac:dyDescent="0.25">
      <c r="A997" s="333"/>
      <c r="B997" s="333"/>
    </row>
    <row r="998" spans="1:2" ht="9.75" customHeight="1" x14ac:dyDescent="0.25">
      <c r="A998" s="333"/>
      <c r="B998" s="333"/>
    </row>
    <row r="999" spans="1:2" ht="9.75" customHeight="1" x14ac:dyDescent="0.25">
      <c r="A999" s="333"/>
      <c r="B999" s="333"/>
    </row>
    <row r="1000" spans="1:2" ht="9.75" customHeight="1" x14ac:dyDescent="0.25">
      <c r="A1000" s="333"/>
      <c r="B1000" s="333"/>
    </row>
    <row r="1001" spans="1:2" ht="9.75" customHeight="1" x14ac:dyDescent="0.25">
      <c r="A1001" s="333"/>
      <c r="B1001" s="333"/>
    </row>
    <row r="1002" spans="1:2" ht="9.75" customHeight="1" x14ac:dyDescent="0.25">
      <c r="A1002" s="333"/>
      <c r="B1002" s="333"/>
    </row>
    <row r="1003" spans="1:2" ht="9.75" customHeight="1" x14ac:dyDescent="0.25">
      <c r="A1003" s="333"/>
      <c r="B1003" s="333"/>
    </row>
    <row r="1004" spans="1:2" ht="9.75" customHeight="1" x14ac:dyDescent="0.25">
      <c r="A1004" s="333"/>
      <c r="B1004" s="333"/>
    </row>
    <row r="1005" spans="1:2" ht="9.75" customHeight="1" x14ac:dyDescent="0.25">
      <c r="A1005" s="333"/>
      <c r="B1005" s="333"/>
    </row>
    <row r="1006" spans="1:2" ht="9.75" customHeight="1" x14ac:dyDescent="0.25">
      <c r="A1006" s="333"/>
      <c r="B1006" s="333"/>
    </row>
    <row r="1007" spans="1:2" ht="9.75" customHeight="1" x14ac:dyDescent="0.25">
      <c r="A1007" s="333"/>
      <c r="B1007" s="333"/>
    </row>
    <row r="1008" spans="1:2" ht="9.75" customHeight="1" x14ac:dyDescent="0.25">
      <c r="A1008" s="333"/>
      <c r="B1008" s="333"/>
    </row>
    <row r="1009" spans="1:2" ht="9.75" customHeight="1" x14ac:dyDescent="0.25">
      <c r="A1009" s="333"/>
      <c r="B1009" s="333"/>
    </row>
    <row r="1010" spans="1:2" ht="9.75" customHeight="1" x14ac:dyDescent="0.25">
      <c r="A1010" s="333"/>
      <c r="B1010" s="333"/>
    </row>
    <row r="1011" spans="1:2" ht="9.75" customHeight="1" x14ac:dyDescent="0.25">
      <c r="A1011" s="333"/>
      <c r="B1011" s="333"/>
    </row>
    <row r="1012" spans="1:2" ht="9.75" customHeight="1" x14ac:dyDescent="0.25">
      <c r="A1012" s="333"/>
      <c r="B1012" s="333"/>
    </row>
    <row r="1013" spans="1:2" ht="9.75" customHeight="1" x14ac:dyDescent="0.25">
      <c r="A1013" s="333"/>
      <c r="B1013" s="333"/>
    </row>
    <row r="1014" spans="1:2" ht="9.75" customHeight="1" x14ac:dyDescent="0.25">
      <c r="A1014" s="333"/>
      <c r="B1014" s="333"/>
    </row>
    <row r="1015" spans="1:2" ht="9.75" customHeight="1" x14ac:dyDescent="0.25">
      <c r="A1015" s="333"/>
      <c r="B1015" s="333"/>
    </row>
    <row r="1016" spans="1:2" ht="9.75" customHeight="1" x14ac:dyDescent="0.25">
      <c r="A1016" s="333"/>
      <c r="B1016" s="333"/>
    </row>
    <row r="1017" spans="1:2" ht="9.75" customHeight="1" x14ac:dyDescent="0.25">
      <c r="A1017" s="333"/>
      <c r="B1017" s="333"/>
    </row>
    <row r="1018" spans="1:2" ht="9.75" customHeight="1" x14ac:dyDescent="0.25">
      <c r="A1018" s="333"/>
      <c r="B1018" s="333"/>
    </row>
    <row r="1019" spans="1:2" ht="9.75" customHeight="1" x14ac:dyDescent="0.25">
      <c r="A1019" s="333"/>
      <c r="B1019" s="333"/>
    </row>
    <row r="1020" spans="1:2" ht="9.75" customHeight="1" x14ac:dyDescent="0.25">
      <c r="A1020" s="333"/>
      <c r="B1020" s="333"/>
    </row>
    <row r="1021" spans="1:2" ht="9.75" customHeight="1" x14ac:dyDescent="0.25">
      <c r="A1021" s="333"/>
      <c r="B1021" s="333"/>
    </row>
    <row r="1022" spans="1:2" ht="9.75" customHeight="1" x14ac:dyDescent="0.25">
      <c r="A1022" s="333"/>
      <c r="B1022" s="333"/>
    </row>
    <row r="1023" spans="1:2" ht="9.75" customHeight="1" x14ac:dyDescent="0.25">
      <c r="A1023" s="333"/>
      <c r="B1023" s="333"/>
    </row>
    <row r="1024" spans="1:2" ht="9.75" customHeight="1" x14ac:dyDescent="0.25">
      <c r="A1024" s="333"/>
      <c r="B1024" s="333"/>
    </row>
    <row r="1025" spans="1:2" ht="9.75" customHeight="1" x14ac:dyDescent="0.25">
      <c r="A1025" s="333"/>
      <c r="B1025" s="333"/>
    </row>
    <row r="1026" spans="1:2" ht="9.75" customHeight="1" x14ac:dyDescent="0.25">
      <c r="A1026" s="333"/>
      <c r="B1026" s="333"/>
    </row>
    <row r="1027" spans="1:2" ht="9.75" customHeight="1" x14ac:dyDescent="0.25">
      <c r="A1027" s="333"/>
      <c r="B1027" s="333"/>
    </row>
    <row r="1028" spans="1:2" ht="9.75" customHeight="1" x14ac:dyDescent="0.25">
      <c r="A1028" s="333"/>
      <c r="B1028" s="333"/>
    </row>
    <row r="1029" spans="1:2" ht="9.75" customHeight="1" x14ac:dyDescent="0.25">
      <c r="A1029" s="333"/>
      <c r="B1029" s="333"/>
    </row>
    <row r="1030" spans="1:2" ht="9.75" customHeight="1" x14ac:dyDescent="0.25">
      <c r="A1030" s="333"/>
      <c r="B1030" s="333"/>
    </row>
    <row r="1031" spans="1:2" ht="9.75" customHeight="1" x14ac:dyDescent="0.25">
      <c r="A1031" s="333"/>
      <c r="B1031" s="333"/>
    </row>
    <row r="1032" spans="1:2" ht="9.75" customHeight="1" x14ac:dyDescent="0.25">
      <c r="A1032" s="333"/>
      <c r="B1032" s="333"/>
    </row>
    <row r="1033" spans="1:2" ht="9.75" customHeight="1" x14ac:dyDescent="0.25">
      <c r="A1033" s="333"/>
      <c r="B1033" s="333"/>
    </row>
    <row r="1034" spans="1:2" ht="9.75" customHeight="1" x14ac:dyDescent="0.25">
      <c r="A1034" s="333"/>
      <c r="B1034" s="333"/>
    </row>
    <row r="1035" spans="1:2" ht="9.75" customHeight="1" x14ac:dyDescent="0.25">
      <c r="A1035" s="333"/>
      <c r="B1035" s="333"/>
    </row>
    <row r="1036" spans="1:2" ht="9.75" customHeight="1" x14ac:dyDescent="0.25">
      <c r="A1036" s="333"/>
      <c r="B1036" s="333"/>
    </row>
    <row r="1037" spans="1:2" ht="9.75" customHeight="1" x14ac:dyDescent="0.25">
      <c r="A1037" s="333"/>
      <c r="B1037" s="333"/>
    </row>
    <row r="1038" spans="1:2" ht="9.75" customHeight="1" x14ac:dyDescent="0.25">
      <c r="A1038" s="333"/>
      <c r="B1038" s="333"/>
    </row>
    <row r="1039" spans="1:2" ht="9.75" customHeight="1" x14ac:dyDescent="0.25">
      <c r="A1039" s="333"/>
      <c r="B1039" s="333"/>
    </row>
    <row r="1040" spans="1:2" ht="9.75" customHeight="1" x14ac:dyDescent="0.25">
      <c r="A1040" s="333"/>
      <c r="B1040" s="333"/>
    </row>
    <row r="1041" spans="1:2" ht="9.75" customHeight="1" x14ac:dyDescent="0.25">
      <c r="A1041" s="333"/>
      <c r="B1041" s="333"/>
    </row>
    <row r="1042" spans="1:2" ht="9.75" customHeight="1" x14ac:dyDescent="0.25">
      <c r="A1042" s="333"/>
      <c r="B1042" s="333"/>
    </row>
    <row r="1043" spans="1:2" ht="9.75" customHeight="1" x14ac:dyDescent="0.25">
      <c r="A1043" s="333"/>
      <c r="B1043" s="333"/>
    </row>
    <row r="1044" spans="1:2" ht="9.75" customHeight="1" x14ac:dyDescent="0.25">
      <c r="A1044" s="333"/>
      <c r="B1044" s="333"/>
    </row>
    <row r="1045" spans="1:2" ht="9.75" customHeight="1" x14ac:dyDescent="0.25">
      <c r="A1045" s="333"/>
      <c r="B1045" s="333"/>
    </row>
    <row r="1046" spans="1:2" ht="9.75" customHeight="1" x14ac:dyDescent="0.25">
      <c r="A1046" s="333"/>
      <c r="B1046" s="333"/>
    </row>
    <row r="1047" spans="1:2" ht="9.75" customHeight="1" x14ac:dyDescent="0.25">
      <c r="A1047" s="333"/>
      <c r="B1047" s="333"/>
    </row>
    <row r="1048" spans="1:2" ht="9.75" customHeight="1" x14ac:dyDescent="0.25">
      <c r="A1048" s="333"/>
      <c r="B1048" s="333"/>
    </row>
    <row r="1049" spans="1:2" ht="9.75" customHeight="1" x14ac:dyDescent="0.25">
      <c r="A1049" s="333"/>
      <c r="B1049" s="333"/>
    </row>
    <row r="1050" spans="1:2" ht="9.75" customHeight="1" x14ac:dyDescent="0.25">
      <c r="A1050" s="333"/>
      <c r="B1050" s="333"/>
    </row>
    <row r="1051" spans="1:2" ht="9.75" customHeight="1" x14ac:dyDescent="0.25">
      <c r="A1051" s="333"/>
      <c r="B1051" s="333"/>
    </row>
    <row r="1052" spans="1:2" ht="9.75" customHeight="1" x14ac:dyDescent="0.25">
      <c r="A1052" s="333"/>
      <c r="B1052" s="333"/>
    </row>
    <row r="1053" spans="1:2" ht="9.75" customHeight="1" x14ac:dyDescent="0.25">
      <c r="A1053" s="333"/>
      <c r="B1053" s="333"/>
    </row>
    <row r="1054" spans="1:2" ht="9.75" customHeight="1" x14ac:dyDescent="0.25">
      <c r="A1054" s="333"/>
      <c r="B1054" s="333"/>
    </row>
    <row r="1055" spans="1:2" ht="9.75" customHeight="1" x14ac:dyDescent="0.25">
      <c r="A1055" s="333"/>
      <c r="B1055" s="333"/>
    </row>
    <row r="1056" spans="1:2" ht="9.75" customHeight="1" x14ac:dyDescent="0.25">
      <c r="A1056" s="333"/>
      <c r="B1056" s="333"/>
    </row>
    <row r="1057" spans="1:2" ht="9.75" customHeight="1" x14ac:dyDescent="0.25">
      <c r="A1057" s="333"/>
      <c r="B1057" s="333"/>
    </row>
    <row r="1058" spans="1:2" ht="9.75" customHeight="1" x14ac:dyDescent="0.25">
      <c r="A1058" s="333"/>
      <c r="B1058" s="333"/>
    </row>
    <row r="1059" spans="1:2" ht="9.75" customHeight="1" x14ac:dyDescent="0.25">
      <c r="A1059" s="333"/>
      <c r="B1059" s="333"/>
    </row>
    <row r="1060" spans="1:2" ht="9.75" customHeight="1" x14ac:dyDescent="0.25">
      <c r="A1060" s="333"/>
      <c r="B1060" s="333"/>
    </row>
    <row r="1061" spans="1:2" ht="9.75" customHeight="1" x14ac:dyDescent="0.25">
      <c r="A1061" s="333"/>
      <c r="B1061" s="333"/>
    </row>
    <row r="1062" spans="1:2" ht="9.75" customHeight="1" x14ac:dyDescent="0.25">
      <c r="A1062" s="333"/>
      <c r="B1062" s="333"/>
    </row>
    <row r="1063" spans="1:2" ht="9.75" customHeight="1" x14ac:dyDescent="0.25">
      <c r="A1063" s="333"/>
      <c r="B1063" s="333"/>
    </row>
    <row r="1064" spans="1:2" ht="9.75" customHeight="1" x14ac:dyDescent="0.25">
      <c r="A1064" s="333"/>
      <c r="B1064" s="333"/>
    </row>
    <row r="1065" spans="1:2" ht="9.75" customHeight="1" x14ac:dyDescent="0.25">
      <c r="A1065" s="333"/>
      <c r="B1065" s="333"/>
    </row>
    <row r="1066" spans="1:2" ht="9.75" customHeight="1" x14ac:dyDescent="0.25">
      <c r="A1066" s="333"/>
      <c r="B1066" s="333"/>
    </row>
    <row r="1067" spans="1:2" ht="9.75" customHeight="1" x14ac:dyDescent="0.25">
      <c r="A1067" s="333"/>
      <c r="B1067" s="333"/>
    </row>
    <row r="1068" spans="1:2" ht="9.75" customHeight="1" x14ac:dyDescent="0.25">
      <c r="A1068" s="333"/>
      <c r="B1068" s="333"/>
    </row>
    <row r="1069" spans="1:2" ht="9.75" customHeight="1" x14ac:dyDescent="0.25">
      <c r="A1069" s="333"/>
      <c r="B1069" s="333"/>
    </row>
    <row r="1070" spans="1:2" ht="9.75" customHeight="1" x14ac:dyDescent="0.25">
      <c r="A1070" s="333"/>
      <c r="B1070" s="333"/>
    </row>
    <row r="1071" spans="1:2" ht="9.75" customHeight="1" x14ac:dyDescent="0.25">
      <c r="A1071" s="333"/>
      <c r="B1071" s="333"/>
    </row>
    <row r="1072" spans="1:2" ht="9.75" customHeight="1" x14ac:dyDescent="0.25">
      <c r="A1072" s="333"/>
      <c r="B1072" s="333"/>
    </row>
    <row r="1073" spans="1:2" ht="9.75" customHeight="1" x14ac:dyDescent="0.25">
      <c r="A1073" s="333"/>
      <c r="B1073" s="333"/>
    </row>
    <row r="1074" spans="1:2" ht="9.75" customHeight="1" x14ac:dyDescent="0.25">
      <c r="A1074" s="333"/>
      <c r="B1074" s="333"/>
    </row>
    <row r="1075" spans="1:2" ht="9.75" customHeight="1" x14ac:dyDescent="0.25">
      <c r="A1075" s="333"/>
      <c r="B1075" s="333"/>
    </row>
    <row r="1076" spans="1:2" ht="9.75" customHeight="1" x14ac:dyDescent="0.25">
      <c r="A1076" s="333"/>
      <c r="B1076" s="333"/>
    </row>
    <row r="1077" spans="1:2" ht="9.75" customHeight="1" x14ac:dyDescent="0.25">
      <c r="A1077" s="333"/>
      <c r="B1077" s="333"/>
    </row>
    <row r="1078" spans="1:2" ht="9.75" customHeight="1" x14ac:dyDescent="0.25">
      <c r="A1078" s="333"/>
      <c r="B1078" s="333"/>
    </row>
    <row r="1079" spans="1:2" ht="9.75" customHeight="1" x14ac:dyDescent="0.25">
      <c r="A1079" s="333"/>
      <c r="B1079" s="333"/>
    </row>
    <row r="1080" spans="1:2" ht="9.75" customHeight="1" x14ac:dyDescent="0.25">
      <c r="A1080" s="333"/>
      <c r="B1080" s="333"/>
    </row>
    <row r="1081" spans="1:2" ht="9.75" customHeight="1" x14ac:dyDescent="0.25">
      <c r="A1081" s="333"/>
      <c r="B1081" s="333"/>
    </row>
    <row r="1082" spans="1:2" ht="9.75" customHeight="1" x14ac:dyDescent="0.25">
      <c r="A1082" s="333"/>
      <c r="B1082" s="333"/>
    </row>
    <row r="1083" spans="1:2" ht="9.75" customHeight="1" x14ac:dyDescent="0.25">
      <c r="A1083" s="333"/>
      <c r="B1083" s="333"/>
    </row>
    <row r="1084" spans="1:2" ht="9.75" customHeight="1" x14ac:dyDescent="0.25">
      <c r="A1084" s="333"/>
      <c r="B1084" s="333"/>
    </row>
    <row r="1085" spans="1:2" ht="9.75" customHeight="1" x14ac:dyDescent="0.25">
      <c r="A1085" s="333"/>
      <c r="B1085" s="333"/>
    </row>
    <row r="1086" spans="1:2" ht="9.75" customHeight="1" x14ac:dyDescent="0.25">
      <c r="A1086" s="333"/>
      <c r="B1086" s="333"/>
    </row>
    <row r="1087" spans="1:2" ht="9.75" customHeight="1" x14ac:dyDescent="0.25">
      <c r="A1087" s="333"/>
      <c r="B1087" s="333"/>
    </row>
    <row r="1088" spans="1:2" ht="9.75" customHeight="1" x14ac:dyDescent="0.25">
      <c r="A1088" s="333"/>
      <c r="B1088" s="333"/>
    </row>
    <row r="1089" spans="1:2" ht="9.75" customHeight="1" x14ac:dyDescent="0.25">
      <c r="A1089" s="333"/>
      <c r="B1089" s="333"/>
    </row>
    <row r="1090" spans="1:2" ht="9.75" customHeight="1" x14ac:dyDescent="0.25">
      <c r="A1090" s="333"/>
      <c r="B1090" s="333"/>
    </row>
    <row r="1091" spans="1:2" ht="9.75" customHeight="1" x14ac:dyDescent="0.25">
      <c r="A1091" s="333"/>
      <c r="B1091" s="333"/>
    </row>
    <row r="1092" spans="1:2" ht="9.75" customHeight="1" x14ac:dyDescent="0.25">
      <c r="A1092" s="333"/>
      <c r="B1092" s="333"/>
    </row>
    <row r="1093" spans="1:2" ht="9.75" customHeight="1" x14ac:dyDescent="0.25">
      <c r="A1093" s="333"/>
      <c r="B1093" s="333"/>
    </row>
    <row r="1094" spans="1:2" ht="9.75" customHeight="1" x14ac:dyDescent="0.25">
      <c r="A1094" s="333"/>
      <c r="B1094" s="333"/>
    </row>
    <row r="1095" spans="1:2" ht="9.75" customHeight="1" x14ac:dyDescent="0.25">
      <c r="A1095" s="333"/>
      <c r="B1095" s="333"/>
    </row>
    <row r="1096" spans="1:2" ht="9.75" customHeight="1" x14ac:dyDescent="0.25">
      <c r="A1096" s="333"/>
      <c r="B1096" s="333"/>
    </row>
    <row r="1097" spans="1:2" ht="9.75" customHeight="1" x14ac:dyDescent="0.25">
      <c r="A1097" s="333"/>
      <c r="B1097" s="333"/>
    </row>
    <row r="1098" spans="1:2" ht="9.75" customHeight="1" x14ac:dyDescent="0.25">
      <c r="A1098" s="333"/>
      <c r="B1098" s="333"/>
    </row>
    <row r="1099" spans="1:2" ht="9.75" customHeight="1" x14ac:dyDescent="0.25">
      <c r="A1099" s="333"/>
      <c r="B1099" s="333"/>
    </row>
    <row r="1100" spans="1:2" ht="9.75" customHeight="1" x14ac:dyDescent="0.25">
      <c r="A1100" s="333"/>
      <c r="B1100" s="333"/>
    </row>
    <row r="1101" spans="1:2" ht="9.75" customHeight="1" x14ac:dyDescent="0.25">
      <c r="A1101" s="333"/>
      <c r="B1101" s="333"/>
    </row>
    <row r="1102" spans="1:2" ht="9.75" customHeight="1" x14ac:dyDescent="0.25">
      <c r="A1102" s="333"/>
      <c r="B1102" s="333"/>
    </row>
    <row r="1103" spans="1:2" ht="9.75" customHeight="1" x14ac:dyDescent="0.25">
      <c r="A1103" s="333"/>
      <c r="B1103" s="333"/>
    </row>
    <row r="1104" spans="1:2" ht="9.75" customHeight="1" x14ac:dyDescent="0.25">
      <c r="A1104" s="333"/>
      <c r="B1104" s="333"/>
    </row>
    <row r="1105" spans="1:2" ht="9.75" customHeight="1" x14ac:dyDescent="0.25">
      <c r="A1105" s="333"/>
      <c r="B1105" s="333"/>
    </row>
    <row r="1106" spans="1:2" ht="9.75" customHeight="1" x14ac:dyDescent="0.25">
      <c r="A1106" s="333"/>
      <c r="B1106" s="333"/>
    </row>
    <row r="1107" spans="1:2" ht="9.75" customHeight="1" x14ac:dyDescent="0.25">
      <c r="A1107" s="333"/>
      <c r="B1107" s="333"/>
    </row>
    <row r="1108" spans="1:2" ht="9.75" customHeight="1" x14ac:dyDescent="0.25">
      <c r="A1108" s="333"/>
      <c r="B1108" s="333"/>
    </row>
    <row r="1109" spans="1:2" ht="9.75" customHeight="1" x14ac:dyDescent="0.25">
      <c r="A1109" s="333"/>
      <c r="B1109" s="333"/>
    </row>
    <row r="1110" spans="1:2" ht="9.75" customHeight="1" x14ac:dyDescent="0.25">
      <c r="A1110" s="333"/>
      <c r="B1110" s="333"/>
    </row>
    <row r="1111" spans="1:2" ht="9.75" customHeight="1" x14ac:dyDescent="0.25">
      <c r="A1111" s="333"/>
      <c r="B1111" s="333"/>
    </row>
    <row r="1112" spans="1:2" ht="9.75" customHeight="1" x14ac:dyDescent="0.25">
      <c r="A1112" s="333"/>
      <c r="B1112" s="333"/>
    </row>
    <row r="1113" spans="1:2" ht="9.75" customHeight="1" x14ac:dyDescent="0.25">
      <c r="A1113" s="333"/>
      <c r="B1113" s="333"/>
    </row>
    <row r="1114" spans="1:2" ht="9.75" customHeight="1" x14ac:dyDescent="0.25">
      <c r="A1114" s="333"/>
      <c r="B1114" s="333"/>
    </row>
    <row r="1115" spans="1:2" ht="9.75" customHeight="1" x14ac:dyDescent="0.25">
      <c r="A1115" s="333"/>
      <c r="B1115" s="333"/>
    </row>
    <row r="1116" spans="1:2" ht="9.75" customHeight="1" x14ac:dyDescent="0.25">
      <c r="A1116" s="333"/>
      <c r="B1116" s="333"/>
    </row>
    <row r="1117" spans="1:2" ht="9.75" customHeight="1" x14ac:dyDescent="0.25">
      <c r="A1117" s="333"/>
      <c r="B1117" s="333"/>
    </row>
    <row r="1118" spans="1:2" ht="9.75" customHeight="1" x14ac:dyDescent="0.25">
      <c r="A1118" s="333"/>
      <c r="B1118" s="333"/>
    </row>
    <row r="1119" spans="1:2" ht="9.75" customHeight="1" x14ac:dyDescent="0.25">
      <c r="A1119" s="333"/>
      <c r="B1119" s="333"/>
    </row>
    <row r="1120" spans="1:2" ht="9.75" customHeight="1" x14ac:dyDescent="0.25">
      <c r="A1120" s="333"/>
      <c r="B1120" s="333"/>
    </row>
    <row r="1121" spans="1:2" ht="9.75" customHeight="1" x14ac:dyDescent="0.25">
      <c r="A1121" s="333"/>
      <c r="B1121" s="333"/>
    </row>
    <row r="1122" spans="1:2" ht="9.75" customHeight="1" x14ac:dyDescent="0.25">
      <c r="A1122" s="333"/>
      <c r="B1122" s="333"/>
    </row>
    <row r="1123" spans="1:2" ht="9.75" customHeight="1" x14ac:dyDescent="0.25">
      <c r="A1123" s="333"/>
      <c r="B1123" s="333"/>
    </row>
    <row r="1124" spans="1:2" ht="9.75" customHeight="1" x14ac:dyDescent="0.25">
      <c r="A1124" s="333"/>
      <c r="B1124" s="333"/>
    </row>
    <row r="1125" spans="1:2" ht="9.75" customHeight="1" x14ac:dyDescent="0.25">
      <c r="A1125" s="333"/>
      <c r="B1125" s="333"/>
    </row>
    <row r="1126" spans="1:2" ht="9.75" customHeight="1" x14ac:dyDescent="0.25">
      <c r="A1126" s="333"/>
      <c r="B1126" s="333"/>
    </row>
    <row r="1127" spans="1:2" ht="9.75" customHeight="1" x14ac:dyDescent="0.25">
      <c r="A1127" s="333"/>
      <c r="B1127" s="333"/>
    </row>
    <row r="1128" spans="1:2" ht="9.75" customHeight="1" x14ac:dyDescent="0.25">
      <c r="A1128" s="333"/>
      <c r="B1128" s="333"/>
    </row>
    <row r="1129" spans="1:2" ht="9.75" customHeight="1" x14ac:dyDescent="0.25">
      <c r="A1129" s="333"/>
      <c r="B1129" s="333"/>
    </row>
    <row r="1130" spans="1:2" ht="9.75" customHeight="1" x14ac:dyDescent="0.25">
      <c r="A1130" s="333"/>
      <c r="B1130" s="333"/>
    </row>
    <row r="1131" spans="1:2" ht="9.75" customHeight="1" x14ac:dyDescent="0.25">
      <c r="A1131" s="333"/>
      <c r="B1131" s="333"/>
    </row>
    <row r="1132" spans="1:2" ht="9.75" customHeight="1" x14ac:dyDescent="0.25">
      <c r="A1132" s="333"/>
      <c r="B1132" s="333"/>
    </row>
    <row r="1133" spans="1:2" ht="9.75" customHeight="1" x14ac:dyDescent="0.25">
      <c r="A1133" s="333"/>
      <c r="B1133" s="333"/>
    </row>
    <row r="1134" spans="1:2" ht="9.75" customHeight="1" x14ac:dyDescent="0.25">
      <c r="A1134" s="333"/>
      <c r="B1134" s="333"/>
    </row>
    <row r="1135" spans="1:2" ht="9.75" customHeight="1" x14ac:dyDescent="0.25">
      <c r="A1135" s="333"/>
      <c r="B1135" s="333"/>
    </row>
    <row r="1136" spans="1:2" ht="9.75" customHeight="1" x14ac:dyDescent="0.25">
      <c r="A1136" s="333"/>
      <c r="B1136" s="333"/>
    </row>
    <row r="1137" spans="1:2" ht="9.75" customHeight="1" x14ac:dyDescent="0.25">
      <c r="A1137" s="333"/>
      <c r="B1137" s="333"/>
    </row>
    <row r="1138" spans="1:2" ht="9.75" customHeight="1" x14ac:dyDescent="0.25">
      <c r="A1138" s="333"/>
      <c r="B1138" s="333"/>
    </row>
    <row r="1139" spans="1:2" ht="9.75" customHeight="1" x14ac:dyDescent="0.25">
      <c r="A1139" s="333"/>
      <c r="B1139" s="333"/>
    </row>
    <row r="1140" spans="1:2" ht="9.75" customHeight="1" x14ac:dyDescent="0.25">
      <c r="A1140" s="333"/>
      <c r="B1140" s="333"/>
    </row>
    <row r="1141" spans="1:2" ht="9.75" customHeight="1" x14ac:dyDescent="0.25">
      <c r="A1141" s="333"/>
      <c r="B1141" s="333"/>
    </row>
    <row r="1142" spans="1:2" ht="9.75" customHeight="1" x14ac:dyDescent="0.25">
      <c r="A1142" s="333"/>
      <c r="B1142" s="333"/>
    </row>
    <row r="1143" spans="1:2" ht="9.75" customHeight="1" x14ac:dyDescent="0.25">
      <c r="A1143" s="333"/>
      <c r="B1143" s="333"/>
    </row>
    <row r="1144" spans="1:2" ht="9.75" customHeight="1" x14ac:dyDescent="0.25">
      <c r="A1144" s="333"/>
      <c r="B1144" s="333"/>
    </row>
    <row r="1145" spans="1:2" ht="9.75" customHeight="1" x14ac:dyDescent="0.25">
      <c r="A1145" s="333"/>
      <c r="B1145" s="333"/>
    </row>
    <row r="1146" spans="1:2" ht="9.75" customHeight="1" x14ac:dyDescent="0.25">
      <c r="A1146" s="333"/>
      <c r="B1146" s="333"/>
    </row>
    <row r="1147" spans="1:2" ht="9.75" customHeight="1" x14ac:dyDescent="0.25">
      <c r="A1147" s="333"/>
      <c r="B1147" s="333"/>
    </row>
    <row r="1148" spans="1:2" ht="9.75" customHeight="1" x14ac:dyDescent="0.25">
      <c r="A1148" s="333"/>
      <c r="B1148" s="333"/>
    </row>
    <row r="1149" spans="1:2" ht="9.75" customHeight="1" x14ac:dyDescent="0.25">
      <c r="A1149" s="333"/>
      <c r="B1149" s="333"/>
    </row>
    <row r="1150" spans="1:2" ht="9.75" customHeight="1" x14ac:dyDescent="0.25">
      <c r="A1150" s="333"/>
      <c r="B1150" s="333"/>
    </row>
    <row r="1151" spans="1:2" ht="9.75" customHeight="1" x14ac:dyDescent="0.25">
      <c r="A1151" s="333"/>
      <c r="B1151" s="333"/>
    </row>
    <row r="1152" spans="1:2" ht="9.75" customHeight="1" x14ac:dyDescent="0.25">
      <c r="A1152" s="333"/>
      <c r="B1152" s="333"/>
    </row>
    <row r="1153" spans="1:2" ht="9.75" customHeight="1" x14ac:dyDescent="0.25">
      <c r="A1153" s="333"/>
      <c r="B1153" s="333"/>
    </row>
    <row r="1154" spans="1:2" ht="9.75" customHeight="1" x14ac:dyDescent="0.25">
      <c r="A1154" s="333"/>
      <c r="B1154" s="333"/>
    </row>
    <row r="1155" spans="1:2" ht="9.75" customHeight="1" x14ac:dyDescent="0.25">
      <c r="A1155" s="333"/>
      <c r="B1155" s="333"/>
    </row>
    <row r="1156" spans="1:2" ht="9.75" customHeight="1" x14ac:dyDescent="0.25">
      <c r="A1156" s="333"/>
      <c r="B1156" s="333"/>
    </row>
    <row r="1157" spans="1:2" ht="9.75" customHeight="1" x14ac:dyDescent="0.25">
      <c r="A1157" s="333"/>
      <c r="B1157" s="333"/>
    </row>
    <row r="1158" spans="1:2" ht="9.75" customHeight="1" x14ac:dyDescent="0.25">
      <c r="A1158" s="333"/>
      <c r="B1158" s="333"/>
    </row>
    <row r="1159" spans="1:2" ht="9.75" customHeight="1" x14ac:dyDescent="0.25">
      <c r="A1159" s="333"/>
      <c r="B1159" s="333"/>
    </row>
    <row r="1160" spans="1:2" ht="9.75" customHeight="1" x14ac:dyDescent="0.25">
      <c r="A1160" s="333"/>
      <c r="B1160" s="333"/>
    </row>
    <row r="1161" spans="1:2" ht="9.75" customHeight="1" x14ac:dyDescent="0.25">
      <c r="A1161" s="333"/>
      <c r="B1161" s="333"/>
    </row>
    <row r="1162" spans="1:2" ht="9.75" customHeight="1" x14ac:dyDescent="0.25">
      <c r="A1162" s="333"/>
      <c r="B1162" s="333"/>
    </row>
    <row r="1163" spans="1:2" ht="9.75" customHeight="1" x14ac:dyDescent="0.25">
      <c r="A1163" s="333"/>
      <c r="B1163" s="333"/>
    </row>
    <row r="1164" spans="1:2" ht="9.75" customHeight="1" x14ac:dyDescent="0.25">
      <c r="A1164" s="333"/>
      <c r="B1164" s="333"/>
    </row>
    <row r="1165" spans="1:2" ht="9.75" customHeight="1" x14ac:dyDescent="0.25">
      <c r="A1165" s="333"/>
      <c r="B1165" s="333"/>
    </row>
    <row r="1166" spans="1:2" ht="9.75" customHeight="1" x14ac:dyDescent="0.25">
      <c r="A1166" s="333"/>
      <c r="B1166" s="333"/>
    </row>
    <row r="1167" spans="1:2" ht="9.75" customHeight="1" x14ac:dyDescent="0.25">
      <c r="A1167" s="333"/>
      <c r="B1167" s="333"/>
    </row>
    <row r="1168" spans="1:2" ht="9.75" customHeight="1" x14ac:dyDescent="0.25">
      <c r="A1168" s="333"/>
      <c r="B1168" s="333"/>
    </row>
    <row r="1169" spans="1:2" ht="9.75" customHeight="1" x14ac:dyDescent="0.25">
      <c r="A1169" s="333"/>
      <c r="B1169" s="333"/>
    </row>
    <row r="1170" spans="1:2" ht="9.75" customHeight="1" x14ac:dyDescent="0.25">
      <c r="A1170" s="333"/>
      <c r="B1170" s="333"/>
    </row>
    <row r="1171" spans="1:2" ht="9.75" customHeight="1" x14ac:dyDescent="0.25">
      <c r="A1171" s="333"/>
      <c r="B1171" s="333"/>
    </row>
    <row r="1172" spans="1:2" ht="9.75" customHeight="1" x14ac:dyDescent="0.25">
      <c r="A1172" s="333"/>
      <c r="B1172" s="333"/>
    </row>
    <row r="1173" spans="1:2" ht="9.75" customHeight="1" x14ac:dyDescent="0.25">
      <c r="A1173" s="333"/>
      <c r="B1173" s="333"/>
    </row>
    <row r="1174" spans="1:2" ht="9.75" customHeight="1" x14ac:dyDescent="0.25">
      <c r="A1174" s="333"/>
      <c r="B1174" s="333"/>
    </row>
    <row r="1175" spans="1:2" ht="9.75" customHeight="1" x14ac:dyDescent="0.25">
      <c r="A1175" s="333"/>
      <c r="B1175" s="333"/>
    </row>
    <row r="1176" spans="1:2" ht="9.75" customHeight="1" x14ac:dyDescent="0.25">
      <c r="A1176" s="333"/>
      <c r="B1176" s="333"/>
    </row>
    <row r="1177" spans="1:2" ht="9.75" customHeight="1" x14ac:dyDescent="0.25">
      <c r="A1177" s="333"/>
      <c r="B1177" s="333"/>
    </row>
    <row r="1178" spans="1:2" ht="9.75" customHeight="1" x14ac:dyDescent="0.25">
      <c r="A1178" s="333"/>
      <c r="B1178" s="333"/>
    </row>
    <row r="1179" spans="1:2" ht="9.75" customHeight="1" x14ac:dyDescent="0.25">
      <c r="A1179" s="333"/>
      <c r="B1179" s="333"/>
    </row>
    <row r="1180" spans="1:2" ht="9.75" customHeight="1" x14ac:dyDescent="0.25">
      <c r="A1180" s="333"/>
      <c r="B1180" s="333"/>
    </row>
    <row r="1181" spans="1:2" ht="9.75" customHeight="1" x14ac:dyDescent="0.25">
      <c r="A1181" s="333"/>
      <c r="B1181" s="333"/>
    </row>
    <row r="1182" spans="1:2" ht="9.75" customHeight="1" x14ac:dyDescent="0.25">
      <c r="A1182" s="333"/>
      <c r="B1182" s="333"/>
    </row>
    <row r="1183" spans="1:2" ht="9.75" customHeight="1" x14ac:dyDescent="0.25">
      <c r="A1183" s="333"/>
      <c r="B1183" s="333"/>
    </row>
    <row r="1184" spans="1:2" ht="9.75" customHeight="1" x14ac:dyDescent="0.25">
      <c r="A1184" s="333"/>
      <c r="B1184" s="333"/>
    </row>
    <row r="1185" spans="1:2" ht="9.75" customHeight="1" x14ac:dyDescent="0.25">
      <c r="A1185" s="333"/>
      <c r="B1185" s="333"/>
    </row>
    <row r="1186" spans="1:2" ht="9.75" customHeight="1" x14ac:dyDescent="0.25">
      <c r="A1186" s="333"/>
      <c r="B1186" s="333"/>
    </row>
    <row r="1187" spans="1:2" ht="9.75" customHeight="1" x14ac:dyDescent="0.25">
      <c r="A1187" s="333"/>
      <c r="B1187" s="333"/>
    </row>
    <row r="1188" spans="1:2" ht="9.75" customHeight="1" x14ac:dyDescent="0.25">
      <c r="A1188" s="333"/>
      <c r="B1188" s="333"/>
    </row>
    <row r="1189" spans="1:2" ht="9.75" customHeight="1" x14ac:dyDescent="0.25">
      <c r="A1189" s="333"/>
      <c r="B1189" s="333"/>
    </row>
    <row r="1190" spans="1:2" ht="9.75" customHeight="1" x14ac:dyDescent="0.25">
      <c r="A1190" s="333"/>
      <c r="B1190" s="333"/>
    </row>
    <row r="1191" spans="1:2" ht="9.75" customHeight="1" x14ac:dyDescent="0.25">
      <c r="A1191" s="333"/>
      <c r="B1191" s="333"/>
    </row>
    <row r="1192" spans="1:2" ht="9.75" customHeight="1" x14ac:dyDescent="0.25">
      <c r="A1192" s="333"/>
      <c r="B1192" s="333"/>
    </row>
    <row r="1193" spans="1:2" ht="9.75" customHeight="1" x14ac:dyDescent="0.25">
      <c r="A1193" s="333"/>
      <c r="B1193" s="333"/>
    </row>
    <row r="1194" spans="1:2" ht="9.75" customHeight="1" x14ac:dyDescent="0.25">
      <c r="A1194" s="333"/>
      <c r="B1194" s="333"/>
    </row>
    <row r="1195" spans="1:2" ht="9.75" customHeight="1" x14ac:dyDescent="0.25">
      <c r="A1195" s="333"/>
      <c r="B1195" s="333"/>
    </row>
    <row r="1196" spans="1:2" ht="9.75" customHeight="1" x14ac:dyDescent="0.25">
      <c r="A1196" s="333"/>
      <c r="B1196" s="333"/>
    </row>
    <row r="1197" spans="1:2" ht="9.75" customHeight="1" x14ac:dyDescent="0.25">
      <c r="A1197" s="333"/>
      <c r="B1197" s="333"/>
    </row>
    <row r="1198" spans="1:2" ht="9.75" customHeight="1" x14ac:dyDescent="0.25">
      <c r="A1198" s="333"/>
      <c r="B1198" s="333"/>
    </row>
    <row r="1199" spans="1:2" ht="9.75" customHeight="1" x14ac:dyDescent="0.25">
      <c r="A1199" s="333"/>
      <c r="B1199" s="333"/>
    </row>
    <row r="1200" spans="1:2" ht="9.75" customHeight="1" x14ac:dyDescent="0.25">
      <c r="A1200" s="333"/>
      <c r="B1200" s="333"/>
    </row>
    <row r="1201" spans="1:2" ht="9.75" customHeight="1" x14ac:dyDescent="0.25">
      <c r="A1201" s="333"/>
      <c r="B1201" s="333"/>
    </row>
    <row r="1202" spans="1:2" ht="9.75" customHeight="1" x14ac:dyDescent="0.25">
      <c r="A1202" s="333"/>
      <c r="B1202" s="333"/>
    </row>
    <row r="1203" spans="1:2" ht="9.75" customHeight="1" x14ac:dyDescent="0.25">
      <c r="A1203" s="333"/>
      <c r="B1203" s="333"/>
    </row>
    <row r="1204" spans="1:2" ht="9.75" customHeight="1" x14ac:dyDescent="0.25">
      <c r="A1204" s="333"/>
      <c r="B1204" s="333"/>
    </row>
    <row r="1205" spans="1:2" ht="9.75" customHeight="1" x14ac:dyDescent="0.25">
      <c r="A1205" s="333"/>
      <c r="B1205" s="333"/>
    </row>
    <row r="1206" spans="1:2" ht="9.75" customHeight="1" x14ac:dyDescent="0.25">
      <c r="A1206" s="333"/>
      <c r="B1206" s="333"/>
    </row>
    <row r="1207" spans="1:2" ht="9.75" customHeight="1" x14ac:dyDescent="0.25">
      <c r="A1207" s="333"/>
      <c r="B1207" s="333"/>
    </row>
    <row r="1208" spans="1:2" ht="9.75" customHeight="1" x14ac:dyDescent="0.25">
      <c r="A1208" s="333"/>
      <c r="B1208" s="333"/>
    </row>
    <row r="1209" spans="1:2" ht="9.75" customHeight="1" x14ac:dyDescent="0.25">
      <c r="A1209" s="333"/>
      <c r="B1209" s="333"/>
    </row>
    <row r="1210" spans="1:2" ht="9.75" customHeight="1" x14ac:dyDescent="0.25">
      <c r="A1210" s="333"/>
      <c r="B1210" s="333"/>
    </row>
    <row r="1211" spans="1:2" ht="9.75" customHeight="1" x14ac:dyDescent="0.25">
      <c r="A1211" s="333"/>
      <c r="B1211" s="333"/>
    </row>
    <row r="1212" spans="1:2" ht="9.75" customHeight="1" x14ac:dyDescent="0.25">
      <c r="A1212" s="333"/>
      <c r="B1212" s="333"/>
    </row>
    <row r="1213" spans="1:2" ht="9.75" customHeight="1" x14ac:dyDescent="0.25">
      <c r="A1213" s="333"/>
      <c r="B1213" s="333"/>
    </row>
    <row r="1214" spans="1:2" ht="9.75" customHeight="1" x14ac:dyDescent="0.25">
      <c r="A1214" s="333"/>
      <c r="B1214" s="333"/>
    </row>
    <row r="1215" spans="1:2" ht="9.75" customHeight="1" x14ac:dyDescent="0.25">
      <c r="A1215" s="333"/>
      <c r="B1215" s="333"/>
    </row>
    <row r="1216" spans="1:2" ht="9.75" customHeight="1" x14ac:dyDescent="0.25">
      <c r="A1216" s="333"/>
      <c r="B1216" s="333"/>
    </row>
    <row r="1217" spans="1:2" ht="9.75" customHeight="1" x14ac:dyDescent="0.25">
      <c r="A1217" s="333"/>
      <c r="B1217" s="333"/>
    </row>
    <row r="1218" spans="1:2" ht="9.75" customHeight="1" x14ac:dyDescent="0.25">
      <c r="A1218" s="333"/>
      <c r="B1218" s="333"/>
    </row>
    <row r="1219" spans="1:2" ht="9.75" customHeight="1" x14ac:dyDescent="0.25">
      <c r="A1219" s="333"/>
      <c r="B1219" s="333"/>
    </row>
    <row r="1220" spans="1:2" ht="9.75" customHeight="1" x14ac:dyDescent="0.25">
      <c r="A1220" s="333"/>
      <c r="B1220" s="333"/>
    </row>
    <row r="1221" spans="1:2" ht="9.75" customHeight="1" x14ac:dyDescent="0.25">
      <c r="A1221" s="333"/>
      <c r="B1221" s="333"/>
    </row>
    <row r="1222" spans="1:2" ht="9.75" customHeight="1" x14ac:dyDescent="0.25">
      <c r="A1222" s="333"/>
      <c r="B1222" s="333"/>
    </row>
    <row r="1223" spans="1:2" ht="9.75" customHeight="1" x14ac:dyDescent="0.25">
      <c r="A1223" s="333"/>
      <c r="B1223" s="333"/>
    </row>
    <row r="1224" spans="1:2" ht="9.75" customHeight="1" x14ac:dyDescent="0.25">
      <c r="A1224" s="333"/>
      <c r="B1224" s="333"/>
    </row>
    <row r="1225" spans="1:2" ht="9.75" customHeight="1" x14ac:dyDescent="0.25">
      <c r="A1225" s="333"/>
      <c r="B1225" s="333"/>
    </row>
    <row r="1226" spans="1:2" ht="9.75" customHeight="1" x14ac:dyDescent="0.25">
      <c r="A1226" s="333"/>
      <c r="B1226" s="333"/>
    </row>
    <row r="1227" spans="1:2" ht="9.75" customHeight="1" x14ac:dyDescent="0.25">
      <c r="A1227" s="333"/>
      <c r="B1227" s="333"/>
    </row>
    <row r="1228" spans="1:2" ht="9.75" customHeight="1" x14ac:dyDescent="0.25">
      <c r="A1228" s="333"/>
      <c r="B1228" s="333"/>
    </row>
    <row r="1229" spans="1:2" ht="9.75" customHeight="1" x14ac:dyDescent="0.25">
      <c r="A1229" s="333"/>
      <c r="B1229" s="333"/>
    </row>
    <row r="1230" spans="1:2" ht="9.75" customHeight="1" x14ac:dyDescent="0.25">
      <c r="A1230" s="333"/>
      <c r="B1230" s="333"/>
    </row>
    <row r="1231" spans="1:2" ht="9.75" customHeight="1" x14ac:dyDescent="0.25">
      <c r="A1231" s="333"/>
      <c r="B1231" s="333"/>
    </row>
    <row r="1232" spans="1:2" ht="9.75" customHeight="1" x14ac:dyDescent="0.25">
      <c r="A1232" s="333"/>
      <c r="B1232" s="333"/>
    </row>
    <row r="1233" spans="1:2" ht="9.75" customHeight="1" x14ac:dyDescent="0.25">
      <c r="A1233" s="333"/>
      <c r="B1233" s="333"/>
    </row>
    <row r="1234" spans="1:2" ht="9.75" customHeight="1" x14ac:dyDescent="0.25">
      <c r="A1234" s="333"/>
      <c r="B1234" s="333"/>
    </row>
    <row r="1235" spans="1:2" ht="9.75" customHeight="1" x14ac:dyDescent="0.25">
      <c r="A1235" s="333"/>
      <c r="B1235" s="333"/>
    </row>
    <row r="1236" spans="1:2" ht="9.75" customHeight="1" x14ac:dyDescent="0.25">
      <c r="A1236" s="333"/>
      <c r="B1236" s="333"/>
    </row>
    <row r="1237" spans="1:2" ht="9.75" customHeight="1" x14ac:dyDescent="0.25">
      <c r="A1237" s="333"/>
      <c r="B1237" s="333"/>
    </row>
    <row r="1238" spans="1:2" ht="9.75" customHeight="1" x14ac:dyDescent="0.25">
      <c r="A1238" s="333"/>
      <c r="B1238" s="333"/>
    </row>
    <row r="1239" spans="1:2" ht="9.75" customHeight="1" x14ac:dyDescent="0.25">
      <c r="A1239" s="333"/>
      <c r="B1239" s="333"/>
    </row>
    <row r="1240" spans="1:2" ht="9.75" customHeight="1" x14ac:dyDescent="0.25">
      <c r="A1240" s="333"/>
      <c r="B1240" s="333"/>
    </row>
    <row r="1241" spans="1:2" ht="9.75" customHeight="1" x14ac:dyDescent="0.25">
      <c r="A1241" s="333"/>
      <c r="B1241" s="333"/>
    </row>
    <row r="1242" spans="1:2" ht="9.75" customHeight="1" x14ac:dyDescent="0.25">
      <c r="A1242" s="333"/>
      <c r="B1242" s="333"/>
    </row>
    <row r="1243" spans="1:2" ht="9.75" customHeight="1" x14ac:dyDescent="0.25">
      <c r="A1243" s="333"/>
      <c r="B1243" s="333"/>
    </row>
    <row r="1244" spans="1:2" ht="9.75" customHeight="1" x14ac:dyDescent="0.25">
      <c r="A1244" s="333"/>
      <c r="B1244" s="333"/>
    </row>
    <row r="1245" spans="1:2" ht="9.75" customHeight="1" x14ac:dyDescent="0.25">
      <c r="A1245" s="333"/>
      <c r="B1245" s="333"/>
    </row>
    <row r="1246" spans="1:2" ht="9.75" customHeight="1" x14ac:dyDescent="0.25">
      <c r="A1246" s="333"/>
      <c r="B1246" s="333"/>
    </row>
    <row r="1247" spans="1:2" ht="9.75" customHeight="1" x14ac:dyDescent="0.25">
      <c r="A1247" s="333"/>
      <c r="B1247" s="333"/>
    </row>
    <row r="1248" spans="1:2" ht="9.75" customHeight="1" x14ac:dyDescent="0.25">
      <c r="A1248" s="333"/>
      <c r="B1248" s="333"/>
    </row>
    <row r="1249" spans="1:2" ht="9.75" customHeight="1" x14ac:dyDescent="0.25">
      <c r="A1249" s="333"/>
      <c r="B1249" s="333"/>
    </row>
    <row r="1250" spans="1:2" ht="9.75" customHeight="1" x14ac:dyDescent="0.25">
      <c r="A1250" s="333"/>
      <c r="B1250" s="333"/>
    </row>
    <row r="1251" spans="1:2" ht="9.75" customHeight="1" x14ac:dyDescent="0.25">
      <c r="A1251" s="333"/>
      <c r="B1251" s="333"/>
    </row>
    <row r="1252" spans="1:2" ht="9.75" customHeight="1" x14ac:dyDescent="0.25">
      <c r="A1252" s="333"/>
      <c r="B1252" s="333"/>
    </row>
    <row r="1253" spans="1:2" ht="9.75" customHeight="1" x14ac:dyDescent="0.25">
      <c r="A1253" s="333"/>
      <c r="B1253" s="333"/>
    </row>
    <row r="1254" spans="1:2" ht="9.75" customHeight="1" x14ac:dyDescent="0.25">
      <c r="A1254" s="333"/>
      <c r="B1254" s="333"/>
    </row>
    <row r="1255" spans="1:2" ht="9.75" customHeight="1" x14ac:dyDescent="0.25">
      <c r="A1255" s="333"/>
      <c r="B1255" s="333"/>
    </row>
    <row r="1256" spans="1:2" ht="9.75" customHeight="1" x14ac:dyDescent="0.25">
      <c r="A1256" s="333"/>
      <c r="B1256" s="333"/>
    </row>
    <row r="1257" spans="1:2" ht="9.75" customHeight="1" x14ac:dyDescent="0.25">
      <c r="A1257" s="333"/>
      <c r="B1257" s="333"/>
    </row>
    <row r="1258" spans="1:2" ht="9.75" customHeight="1" x14ac:dyDescent="0.25">
      <c r="A1258" s="333"/>
      <c r="B1258" s="333"/>
    </row>
    <row r="1259" spans="1:2" ht="9.75" customHeight="1" x14ac:dyDescent="0.25">
      <c r="A1259" s="333"/>
      <c r="B1259" s="333"/>
    </row>
    <row r="1260" spans="1:2" ht="9.75" customHeight="1" x14ac:dyDescent="0.25">
      <c r="A1260" s="333"/>
      <c r="B1260" s="333"/>
    </row>
    <row r="1261" spans="1:2" ht="9.75" customHeight="1" x14ac:dyDescent="0.25">
      <c r="A1261" s="333"/>
      <c r="B1261" s="333"/>
    </row>
    <row r="1262" spans="1:2" ht="9.75" customHeight="1" x14ac:dyDescent="0.25">
      <c r="A1262" s="333"/>
      <c r="B1262" s="333"/>
    </row>
    <row r="1263" spans="1:2" ht="9.75" customHeight="1" x14ac:dyDescent="0.25">
      <c r="A1263" s="333"/>
      <c r="B1263" s="333"/>
    </row>
    <row r="1264" spans="1:2" ht="9.75" customHeight="1" x14ac:dyDescent="0.25">
      <c r="A1264" s="333"/>
      <c r="B1264" s="333"/>
    </row>
    <row r="1265" spans="1:2" ht="9.75" customHeight="1" x14ac:dyDescent="0.25">
      <c r="A1265" s="333"/>
      <c r="B1265" s="333"/>
    </row>
    <row r="1266" spans="1:2" ht="9.75" customHeight="1" x14ac:dyDescent="0.25">
      <c r="A1266" s="333"/>
      <c r="B1266" s="333"/>
    </row>
    <row r="1267" spans="1:2" ht="9.75" customHeight="1" x14ac:dyDescent="0.25">
      <c r="A1267" s="333"/>
      <c r="B1267" s="333"/>
    </row>
    <row r="1268" spans="1:2" ht="9.75" customHeight="1" x14ac:dyDescent="0.25">
      <c r="A1268" s="333"/>
      <c r="B1268" s="333"/>
    </row>
    <row r="1269" spans="1:2" ht="9.75" customHeight="1" x14ac:dyDescent="0.25">
      <c r="A1269" s="333"/>
      <c r="B1269" s="333"/>
    </row>
    <row r="1270" spans="1:2" ht="9.75" customHeight="1" x14ac:dyDescent="0.25">
      <c r="A1270" s="333"/>
      <c r="B1270" s="333"/>
    </row>
    <row r="1271" spans="1:2" ht="9.75" customHeight="1" x14ac:dyDescent="0.25">
      <c r="A1271" s="333"/>
      <c r="B1271" s="333"/>
    </row>
    <row r="1272" spans="1:2" ht="9.75" customHeight="1" x14ac:dyDescent="0.25">
      <c r="A1272" s="333"/>
      <c r="B1272" s="333"/>
    </row>
    <row r="1273" spans="1:2" ht="9.75" customHeight="1" x14ac:dyDescent="0.25">
      <c r="A1273" s="333"/>
      <c r="B1273" s="333"/>
    </row>
    <row r="1274" spans="1:2" ht="9.75" customHeight="1" x14ac:dyDescent="0.25">
      <c r="A1274" s="333"/>
      <c r="B1274" s="333"/>
    </row>
    <row r="1275" spans="1:2" ht="9.75" customHeight="1" x14ac:dyDescent="0.25">
      <c r="A1275" s="333"/>
      <c r="B1275" s="333"/>
    </row>
    <row r="1276" spans="1:2" ht="9.75" customHeight="1" x14ac:dyDescent="0.25">
      <c r="A1276" s="333"/>
      <c r="B1276" s="333"/>
    </row>
    <row r="1277" spans="1:2" ht="9.75" customHeight="1" x14ac:dyDescent="0.25">
      <c r="A1277" s="333"/>
      <c r="B1277" s="333"/>
    </row>
    <row r="1278" spans="1:2" ht="9.75" customHeight="1" x14ac:dyDescent="0.25">
      <c r="A1278" s="333"/>
      <c r="B1278" s="333"/>
    </row>
    <row r="1279" spans="1:2" ht="9.75" customHeight="1" x14ac:dyDescent="0.25">
      <c r="A1279" s="333"/>
      <c r="B1279" s="333"/>
    </row>
    <row r="1280" spans="1:2" ht="9.75" customHeight="1" x14ac:dyDescent="0.25">
      <c r="A1280" s="333"/>
      <c r="B1280" s="333"/>
    </row>
    <row r="1281" spans="1:2" ht="9.75" customHeight="1" x14ac:dyDescent="0.25">
      <c r="A1281" s="333"/>
      <c r="B1281" s="333"/>
    </row>
    <row r="1282" spans="1:2" ht="9.75" customHeight="1" x14ac:dyDescent="0.25">
      <c r="A1282" s="333"/>
      <c r="B1282" s="333"/>
    </row>
    <row r="1283" spans="1:2" ht="9.75" customHeight="1" x14ac:dyDescent="0.25">
      <c r="A1283" s="333"/>
      <c r="B1283" s="333"/>
    </row>
    <row r="1284" spans="1:2" ht="9.75" customHeight="1" x14ac:dyDescent="0.25">
      <c r="A1284" s="333"/>
      <c r="B1284" s="333"/>
    </row>
    <row r="1285" spans="1:2" ht="9.75" customHeight="1" x14ac:dyDescent="0.25">
      <c r="A1285" s="333"/>
      <c r="B1285" s="333"/>
    </row>
    <row r="1286" spans="1:2" ht="9.75" customHeight="1" x14ac:dyDescent="0.25">
      <c r="A1286" s="333"/>
      <c r="B1286" s="333"/>
    </row>
    <row r="1287" spans="1:2" ht="9.75" customHeight="1" x14ac:dyDescent="0.25">
      <c r="A1287" s="333"/>
      <c r="B1287" s="333"/>
    </row>
    <row r="1288" spans="1:2" ht="9.75" customHeight="1" x14ac:dyDescent="0.25">
      <c r="A1288" s="333"/>
      <c r="B1288" s="333"/>
    </row>
    <row r="1289" spans="1:2" ht="9.75" customHeight="1" x14ac:dyDescent="0.25">
      <c r="A1289" s="333"/>
      <c r="B1289" s="333"/>
    </row>
    <row r="1290" spans="1:2" ht="9.75" customHeight="1" x14ac:dyDescent="0.25">
      <c r="A1290" s="333"/>
      <c r="B1290" s="333"/>
    </row>
    <row r="1291" spans="1:2" ht="9.75" customHeight="1" x14ac:dyDescent="0.25">
      <c r="A1291" s="333"/>
      <c r="B1291" s="333"/>
    </row>
    <row r="1292" spans="1:2" ht="9.75" customHeight="1" x14ac:dyDescent="0.25">
      <c r="A1292" s="333"/>
      <c r="B1292" s="333"/>
    </row>
    <row r="1293" spans="1:2" ht="9.75" customHeight="1" x14ac:dyDescent="0.25">
      <c r="A1293" s="333"/>
      <c r="B1293" s="333"/>
    </row>
    <row r="1294" spans="1:2" ht="9.75" customHeight="1" x14ac:dyDescent="0.25">
      <c r="A1294" s="333"/>
      <c r="B1294" s="333"/>
    </row>
    <row r="1295" spans="1:2" ht="9.75" customHeight="1" x14ac:dyDescent="0.25">
      <c r="A1295" s="333"/>
      <c r="B1295" s="333"/>
    </row>
    <row r="1296" spans="1:2" ht="9.75" customHeight="1" x14ac:dyDescent="0.25">
      <c r="A1296" s="333"/>
      <c r="B1296" s="333"/>
    </row>
    <row r="1297" spans="1:2" ht="9.75" customHeight="1" x14ac:dyDescent="0.25">
      <c r="A1297" s="333"/>
      <c r="B1297" s="333"/>
    </row>
    <row r="1298" spans="1:2" ht="9.75" customHeight="1" x14ac:dyDescent="0.25">
      <c r="A1298" s="333"/>
      <c r="B1298" s="333"/>
    </row>
    <row r="1299" spans="1:2" ht="9.75" customHeight="1" x14ac:dyDescent="0.25">
      <c r="A1299" s="333"/>
      <c r="B1299" s="333"/>
    </row>
    <row r="1300" spans="1:2" ht="9.75" customHeight="1" x14ac:dyDescent="0.25">
      <c r="A1300" s="333"/>
      <c r="B1300" s="333"/>
    </row>
    <row r="1301" spans="1:2" ht="9.75" customHeight="1" x14ac:dyDescent="0.25">
      <c r="A1301" s="333"/>
      <c r="B1301" s="333"/>
    </row>
    <row r="1302" spans="1:2" ht="9.75" customHeight="1" x14ac:dyDescent="0.25">
      <c r="A1302" s="333"/>
      <c r="B1302" s="333"/>
    </row>
    <row r="1303" spans="1:2" ht="9.75" customHeight="1" x14ac:dyDescent="0.25">
      <c r="A1303" s="333"/>
      <c r="B1303" s="333"/>
    </row>
    <row r="1304" spans="1:2" ht="9.75" customHeight="1" x14ac:dyDescent="0.25">
      <c r="A1304" s="333"/>
      <c r="B1304" s="333"/>
    </row>
    <row r="1305" spans="1:2" ht="9.75" customHeight="1" x14ac:dyDescent="0.25">
      <c r="A1305" s="333"/>
      <c r="B1305" s="333"/>
    </row>
    <row r="1306" spans="1:2" ht="9.75" customHeight="1" x14ac:dyDescent="0.25">
      <c r="A1306" s="333"/>
      <c r="B1306" s="333"/>
    </row>
    <row r="1307" spans="1:2" ht="9.75" customHeight="1" x14ac:dyDescent="0.25">
      <c r="A1307" s="333"/>
      <c r="B1307" s="333"/>
    </row>
    <row r="1308" spans="1:2" ht="9.75" customHeight="1" x14ac:dyDescent="0.25">
      <c r="A1308" s="333"/>
      <c r="B1308" s="333"/>
    </row>
    <row r="1309" spans="1:2" ht="9.75" customHeight="1" x14ac:dyDescent="0.25">
      <c r="A1309" s="333"/>
      <c r="B1309" s="333"/>
    </row>
    <row r="1310" spans="1:2" ht="9.75" customHeight="1" x14ac:dyDescent="0.25">
      <c r="A1310" s="333"/>
      <c r="B1310" s="333"/>
    </row>
    <row r="1311" spans="1:2" ht="9.75" customHeight="1" x14ac:dyDescent="0.25">
      <c r="A1311" s="333"/>
      <c r="B1311" s="333"/>
    </row>
    <row r="1312" spans="1:2" ht="9.75" customHeight="1" x14ac:dyDescent="0.25">
      <c r="A1312" s="333"/>
      <c r="B1312" s="333"/>
    </row>
    <row r="1313" spans="1:2" ht="9.75" customHeight="1" x14ac:dyDescent="0.25">
      <c r="A1313" s="333"/>
      <c r="B1313" s="333"/>
    </row>
    <row r="1314" spans="1:2" ht="9.75" customHeight="1" x14ac:dyDescent="0.25">
      <c r="A1314" s="333"/>
      <c r="B1314" s="333"/>
    </row>
    <row r="1315" spans="1:2" ht="9.75" customHeight="1" x14ac:dyDescent="0.25">
      <c r="A1315" s="333"/>
      <c r="B1315" s="333"/>
    </row>
    <row r="1316" spans="1:2" ht="9.75" customHeight="1" x14ac:dyDescent="0.25">
      <c r="A1316" s="333"/>
      <c r="B1316" s="333"/>
    </row>
    <row r="1317" spans="1:2" ht="9.75" customHeight="1" x14ac:dyDescent="0.25">
      <c r="A1317" s="333"/>
      <c r="B1317" s="333"/>
    </row>
    <row r="1318" spans="1:2" ht="9.75" customHeight="1" x14ac:dyDescent="0.25">
      <c r="A1318" s="333"/>
      <c r="B1318" s="333"/>
    </row>
    <row r="1319" spans="1:2" ht="9.75" customHeight="1" x14ac:dyDescent="0.25">
      <c r="A1319" s="333"/>
      <c r="B1319" s="333"/>
    </row>
    <row r="1320" spans="1:2" ht="9.75" customHeight="1" x14ac:dyDescent="0.25">
      <c r="A1320" s="333"/>
      <c r="B1320" s="333"/>
    </row>
    <row r="1321" spans="1:2" ht="9.75" customHeight="1" x14ac:dyDescent="0.25">
      <c r="A1321" s="333"/>
      <c r="B1321" s="333"/>
    </row>
    <row r="1322" spans="1:2" ht="9.75" customHeight="1" x14ac:dyDescent="0.25">
      <c r="A1322" s="333"/>
      <c r="B1322" s="333"/>
    </row>
    <row r="1323" spans="1:2" ht="9.75" customHeight="1" x14ac:dyDescent="0.25">
      <c r="A1323" s="333"/>
      <c r="B1323" s="333"/>
    </row>
    <row r="1324" spans="1:2" ht="9.75" customHeight="1" x14ac:dyDescent="0.25">
      <c r="A1324" s="333"/>
      <c r="B1324" s="333"/>
    </row>
    <row r="1325" spans="1:2" ht="9.75" customHeight="1" x14ac:dyDescent="0.25">
      <c r="A1325" s="333"/>
      <c r="B1325" s="333"/>
    </row>
    <row r="1326" spans="1:2" ht="9.75" customHeight="1" x14ac:dyDescent="0.25">
      <c r="A1326" s="333"/>
      <c r="B1326" s="333"/>
    </row>
    <row r="1327" spans="1:2" ht="9.75" customHeight="1" x14ac:dyDescent="0.25">
      <c r="A1327" s="333"/>
      <c r="B1327" s="333"/>
    </row>
    <row r="1328" spans="1:2" ht="9.75" customHeight="1" x14ac:dyDescent="0.25">
      <c r="A1328" s="333"/>
      <c r="B1328" s="333"/>
    </row>
    <row r="1329" spans="1:2" ht="9.75" customHeight="1" x14ac:dyDescent="0.25">
      <c r="A1329" s="333"/>
      <c r="B1329" s="333"/>
    </row>
    <row r="1330" spans="1:2" ht="9.75" customHeight="1" x14ac:dyDescent="0.25">
      <c r="A1330" s="333"/>
      <c r="B1330" s="333"/>
    </row>
    <row r="1331" spans="1:2" ht="9.75" customHeight="1" x14ac:dyDescent="0.25">
      <c r="A1331" s="333"/>
      <c r="B1331" s="333"/>
    </row>
    <row r="1332" spans="1:2" ht="9.75" customHeight="1" x14ac:dyDescent="0.25">
      <c r="A1332" s="333"/>
      <c r="B1332" s="333"/>
    </row>
    <row r="1333" spans="1:2" ht="9.75" customHeight="1" x14ac:dyDescent="0.25">
      <c r="A1333" s="333"/>
      <c r="B1333" s="333"/>
    </row>
    <row r="1334" spans="1:2" ht="9.75" customHeight="1" x14ac:dyDescent="0.25">
      <c r="A1334" s="333"/>
      <c r="B1334" s="333"/>
    </row>
    <row r="1335" spans="1:2" ht="9.75" customHeight="1" x14ac:dyDescent="0.25">
      <c r="A1335" s="333"/>
      <c r="B1335" s="333"/>
    </row>
    <row r="1336" spans="1:2" ht="9.75" customHeight="1" x14ac:dyDescent="0.25">
      <c r="A1336" s="333"/>
      <c r="B1336" s="333"/>
    </row>
    <row r="1337" spans="1:2" ht="9.75" customHeight="1" x14ac:dyDescent="0.25">
      <c r="A1337" s="333"/>
      <c r="B1337" s="333"/>
    </row>
    <row r="1338" spans="1:2" ht="9.75" customHeight="1" x14ac:dyDescent="0.25">
      <c r="A1338" s="333"/>
      <c r="B1338" s="333"/>
    </row>
    <row r="1339" spans="1:2" ht="9.75" customHeight="1" x14ac:dyDescent="0.25">
      <c r="A1339" s="333"/>
      <c r="B1339" s="333"/>
    </row>
    <row r="1340" spans="1:2" ht="9.75" customHeight="1" x14ac:dyDescent="0.25">
      <c r="A1340" s="333"/>
      <c r="B1340" s="333"/>
    </row>
    <row r="1341" spans="1:2" ht="9.75" customHeight="1" x14ac:dyDescent="0.25">
      <c r="A1341" s="333"/>
      <c r="B1341" s="333"/>
    </row>
    <row r="1342" spans="1:2" ht="9.75" customHeight="1" x14ac:dyDescent="0.25">
      <c r="A1342" s="333"/>
      <c r="B1342" s="333"/>
    </row>
    <row r="1343" spans="1:2" ht="9.75" customHeight="1" x14ac:dyDescent="0.25">
      <c r="A1343" s="333"/>
      <c r="B1343" s="333"/>
    </row>
    <row r="1344" spans="1:2" ht="9.75" customHeight="1" x14ac:dyDescent="0.25">
      <c r="A1344" s="333"/>
      <c r="B1344" s="333"/>
    </row>
    <row r="1345" spans="1:2" ht="9.75" customHeight="1" x14ac:dyDescent="0.25">
      <c r="A1345" s="333"/>
      <c r="B1345" s="333"/>
    </row>
    <row r="1346" spans="1:2" ht="9.75" customHeight="1" x14ac:dyDescent="0.25">
      <c r="A1346" s="333"/>
      <c r="B1346" s="333"/>
    </row>
    <row r="1347" spans="1:2" ht="9.75" customHeight="1" x14ac:dyDescent="0.25">
      <c r="A1347" s="333"/>
      <c r="B1347" s="333"/>
    </row>
    <row r="1348" spans="1:2" ht="9.75" customHeight="1" x14ac:dyDescent="0.25">
      <c r="A1348" s="333"/>
      <c r="B1348" s="333"/>
    </row>
    <row r="1349" spans="1:2" ht="9.75" customHeight="1" x14ac:dyDescent="0.25">
      <c r="A1349" s="333"/>
      <c r="B1349" s="333"/>
    </row>
    <row r="1350" spans="1:2" ht="9.75" customHeight="1" x14ac:dyDescent="0.25">
      <c r="A1350" s="333"/>
      <c r="B1350" s="333"/>
    </row>
    <row r="1351" spans="1:2" ht="9.75" customHeight="1" x14ac:dyDescent="0.25">
      <c r="A1351" s="333"/>
      <c r="B1351" s="333"/>
    </row>
    <row r="1352" spans="1:2" ht="9.75" customHeight="1" x14ac:dyDescent="0.25">
      <c r="A1352" s="333"/>
      <c r="B1352" s="333"/>
    </row>
    <row r="1353" spans="1:2" ht="9.75" customHeight="1" x14ac:dyDescent="0.25">
      <c r="A1353" s="333"/>
      <c r="B1353" s="333"/>
    </row>
    <row r="1354" spans="1:2" ht="9.75" customHeight="1" x14ac:dyDescent="0.25">
      <c r="A1354" s="333"/>
      <c r="B1354" s="333"/>
    </row>
    <row r="1355" spans="1:2" ht="9.75" customHeight="1" x14ac:dyDescent="0.25">
      <c r="A1355" s="333"/>
      <c r="B1355" s="333"/>
    </row>
    <row r="1356" spans="1:2" ht="9.75" customHeight="1" x14ac:dyDescent="0.25">
      <c r="A1356" s="333"/>
      <c r="B1356" s="333"/>
    </row>
    <row r="1357" spans="1:2" ht="9.75" customHeight="1" x14ac:dyDescent="0.25">
      <c r="A1357" s="333"/>
      <c r="B1357" s="333"/>
    </row>
    <row r="1358" spans="1:2" ht="9.75" customHeight="1" x14ac:dyDescent="0.25">
      <c r="A1358" s="333"/>
      <c r="B1358" s="333"/>
    </row>
    <row r="1359" spans="1:2" ht="9.75" customHeight="1" x14ac:dyDescent="0.25">
      <c r="A1359" s="333"/>
      <c r="B1359" s="333"/>
    </row>
    <row r="1360" spans="1:2" ht="9.75" customHeight="1" x14ac:dyDescent="0.25">
      <c r="A1360" s="333"/>
      <c r="B1360" s="333"/>
    </row>
    <row r="1361" spans="1:2" ht="9.75" customHeight="1" x14ac:dyDescent="0.25">
      <c r="A1361" s="333"/>
      <c r="B1361" s="333"/>
    </row>
    <row r="1362" spans="1:2" ht="9.75" customHeight="1" x14ac:dyDescent="0.25">
      <c r="A1362" s="333"/>
      <c r="B1362" s="333"/>
    </row>
    <row r="1363" spans="1:2" ht="9.75" customHeight="1" x14ac:dyDescent="0.25">
      <c r="A1363" s="333"/>
      <c r="B1363" s="333"/>
    </row>
    <row r="1364" spans="1:2" ht="9.75" customHeight="1" x14ac:dyDescent="0.25">
      <c r="A1364" s="333"/>
      <c r="B1364" s="333"/>
    </row>
    <row r="1365" spans="1:2" ht="9.75" customHeight="1" x14ac:dyDescent="0.25">
      <c r="A1365" s="333"/>
      <c r="B1365" s="333"/>
    </row>
    <row r="1366" spans="1:2" ht="9.75" customHeight="1" x14ac:dyDescent="0.25">
      <c r="A1366" s="333"/>
      <c r="B1366" s="333"/>
    </row>
    <row r="1367" spans="1:2" ht="9.75" customHeight="1" x14ac:dyDescent="0.25">
      <c r="A1367" s="333"/>
      <c r="B1367" s="333"/>
    </row>
    <row r="1368" spans="1:2" ht="9.75" customHeight="1" x14ac:dyDescent="0.25">
      <c r="A1368" s="333"/>
      <c r="B1368" s="333"/>
    </row>
    <row r="1369" spans="1:2" ht="9.75" customHeight="1" x14ac:dyDescent="0.25">
      <c r="A1369" s="333"/>
      <c r="B1369" s="333"/>
    </row>
    <row r="1370" spans="1:2" ht="9.75" customHeight="1" x14ac:dyDescent="0.25">
      <c r="A1370" s="333"/>
      <c r="B1370" s="333"/>
    </row>
    <row r="1371" spans="1:2" ht="9.75" customHeight="1" x14ac:dyDescent="0.25">
      <c r="A1371" s="333"/>
      <c r="B1371" s="333"/>
    </row>
    <row r="1372" spans="1:2" ht="9.75" customHeight="1" x14ac:dyDescent="0.25">
      <c r="A1372" s="333"/>
      <c r="B1372" s="333"/>
    </row>
    <row r="1373" spans="1:2" ht="9.75" customHeight="1" x14ac:dyDescent="0.25">
      <c r="A1373" s="333"/>
      <c r="B1373" s="333"/>
    </row>
    <row r="1374" spans="1:2" ht="9.75" customHeight="1" x14ac:dyDescent="0.25">
      <c r="A1374" s="333"/>
      <c r="B1374" s="333"/>
    </row>
    <row r="1375" spans="1:2" ht="9.75" customHeight="1" x14ac:dyDescent="0.25">
      <c r="A1375" s="333"/>
      <c r="B1375" s="333"/>
    </row>
    <row r="1376" spans="1:2" ht="9.75" customHeight="1" x14ac:dyDescent="0.25">
      <c r="A1376" s="333"/>
      <c r="B1376" s="333"/>
    </row>
    <row r="1377" spans="1:2" ht="9.75" customHeight="1" x14ac:dyDescent="0.25">
      <c r="A1377" s="333"/>
      <c r="B1377" s="333"/>
    </row>
    <row r="1378" spans="1:2" ht="9.75" customHeight="1" x14ac:dyDescent="0.25">
      <c r="A1378" s="333"/>
      <c r="B1378" s="333"/>
    </row>
    <row r="1379" spans="1:2" ht="9.75" customHeight="1" x14ac:dyDescent="0.25">
      <c r="A1379" s="333"/>
      <c r="B1379" s="333"/>
    </row>
    <row r="1380" spans="1:2" ht="9.75" customHeight="1" x14ac:dyDescent="0.25">
      <c r="A1380" s="333"/>
      <c r="B1380" s="333"/>
    </row>
    <row r="1381" spans="1:2" ht="9.75" customHeight="1" x14ac:dyDescent="0.25">
      <c r="A1381" s="333"/>
      <c r="B1381" s="333"/>
    </row>
    <row r="1382" spans="1:2" ht="9.75" customHeight="1" x14ac:dyDescent="0.25">
      <c r="A1382" s="333"/>
      <c r="B1382" s="333"/>
    </row>
    <row r="1383" spans="1:2" ht="9.75" customHeight="1" x14ac:dyDescent="0.25">
      <c r="A1383" s="333"/>
      <c r="B1383" s="333"/>
    </row>
    <row r="1384" spans="1:2" ht="9.75" customHeight="1" x14ac:dyDescent="0.25">
      <c r="A1384" s="333"/>
      <c r="B1384" s="333"/>
    </row>
    <row r="1385" spans="1:2" ht="9.75" customHeight="1" x14ac:dyDescent="0.25">
      <c r="A1385" s="333"/>
      <c r="B1385" s="333"/>
    </row>
    <row r="1386" spans="1:2" ht="9.75" customHeight="1" x14ac:dyDescent="0.25">
      <c r="A1386" s="333"/>
      <c r="B1386" s="333"/>
    </row>
    <row r="1387" spans="1:2" ht="9.75" customHeight="1" x14ac:dyDescent="0.25">
      <c r="A1387" s="333"/>
      <c r="B1387" s="333"/>
    </row>
    <row r="1388" spans="1:2" ht="9.75" customHeight="1" x14ac:dyDescent="0.25">
      <c r="A1388" s="333"/>
      <c r="B1388" s="333"/>
    </row>
    <row r="1389" spans="1:2" ht="9.75" customHeight="1" x14ac:dyDescent="0.25">
      <c r="A1389" s="333"/>
      <c r="B1389" s="333"/>
    </row>
    <row r="1390" spans="1:2" ht="9.75" customHeight="1" x14ac:dyDescent="0.25">
      <c r="A1390" s="333"/>
      <c r="B1390" s="333"/>
    </row>
    <row r="1391" spans="1:2" ht="9.75" customHeight="1" x14ac:dyDescent="0.25">
      <c r="A1391" s="333"/>
      <c r="B1391" s="333"/>
    </row>
    <row r="1392" spans="1:2" ht="9.75" customHeight="1" x14ac:dyDescent="0.25">
      <c r="A1392" s="333"/>
      <c r="B1392" s="333"/>
    </row>
    <row r="1393" spans="1:2" ht="9.75" customHeight="1" x14ac:dyDescent="0.25">
      <c r="A1393" s="333"/>
      <c r="B1393" s="333"/>
    </row>
    <row r="1394" spans="1:2" ht="9.75" customHeight="1" x14ac:dyDescent="0.25">
      <c r="A1394" s="333"/>
      <c r="B1394" s="333"/>
    </row>
    <row r="1395" spans="1:2" ht="9.75" customHeight="1" x14ac:dyDescent="0.25">
      <c r="A1395" s="333"/>
      <c r="B1395" s="333"/>
    </row>
    <row r="1396" spans="1:2" ht="9.75" customHeight="1" x14ac:dyDescent="0.25">
      <c r="A1396" s="333"/>
      <c r="B1396" s="333"/>
    </row>
    <row r="1397" spans="1:2" ht="9.75" customHeight="1" x14ac:dyDescent="0.25">
      <c r="A1397" s="333"/>
      <c r="B1397" s="333"/>
    </row>
    <row r="1398" spans="1:2" ht="9.75" customHeight="1" x14ac:dyDescent="0.25">
      <c r="A1398" s="333"/>
      <c r="B1398" s="333"/>
    </row>
    <row r="1399" spans="1:2" ht="9.75" customHeight="1" x14ac:dyDescent="0.25">
      <c r="A1399" s="333"/>
      <c r="B1399" s="333"/>
    </row>
    <row r="1400" spans="1:2" ht="9.75" customHeight="1" x14ac:dyDescent="0.25">
      <c r="A1400" s="333"/>
      <c r="B1400" s="333"/>
    </row>
    <row r="1401" spans="1:2" ht="9.75" customHeight="1" x14ac:dyDescent="0.25">
      <c r="A1401" s="333"/>
      <c r="B1401" s="333"/>
    </row>
    <row r="1402" spans="1:2" ht="9.75" customHeight="1" x14ac:dyDescent="0.25">
      <c r="A1402" s="333"/>
      <c r="B1402" s="333"/>
    </row>
    <row r="1403" spans="1:2" ht="9.75" customHeight="1" x14ac:dyDescent="0.25">
      <c r="A1403" s="333"/>
      <c r="B1403" s="333"/>
    </row>
    <row r="1404" spans="1:2" ht="9.75" customHeight="1" x14ac:dyDescent="0.25">
      <c r="A1404" s="333"/>
      <c r="B1404" s="333"/>
    </row>
    <row r="1405" spans="1:2" ht="9.75" customHeight="1" x14ac:dyDescent="0.25">
      <c r="A1405" s="333"/>
      <c r="B1405" s="333"/>
    </row>
    <row r="1406" spans="1:2" ht="9.75" customHeight="1" x14ac:dyDescent="0.25">
      <c r="A1406" s="333"/>
      <c r="B1406" s="333"/>
    </row>
    <row r="1407" spans="1:2" ht="9.75" customHeight="1" x14ac:dyDescent="0.25">
      <c r="A1407" s="333"/>
      <c r="B1407" s="333"/>
    </row>
    <row r="1408" spans="1:2" ht="9.75" customHeight="1" x14ac:dyDescent="0.25">
      <c r="A1408" s="333"/>
      <c r="B1408" s="333"/>
    </row>
    <row r="1409" spans="1:2" ht="9.75" customHeight="1" x14ac:dyDescent="0.25">
      <c r="A1409" s="333"/>
      <c r="B1409" s="333"/>
    </row>
    <row r="1410" spans="1:2" ht="9.75" customHeight="1" x14ac:dyDescent="0.25">
      <c r="A1410" s="333"/>
      <c r="B1410" s="333"/>
    </row>
    <row r="1411" spans="1:2" ht="9.75" customHeight="1" x14ac:dyDescent="0.25">
      <c r="A1411" s="333"/>
      <c r="B1411" s="333"/>
    </row>
    <row r="1412" spans="1:2" ht="9.75" customHeight="1" x14ac:dyDescent="0.25">
      <c r="A1412" s="333"/>
      <c r="B1412" s="333"/>
    </row>
    <row r="1413" spans="1:2" ht="9.75" customHeight="1" x14ac:dyDescent="0.25">
      <c r="A1413" s="333"/>
      <c r="B1413" s="333"/>
    </row>
    <row r="1414" spans="1:2" ht="9.75" customHeight="1" x14ac:dyDescent="0.25">
      <c r="A1414" s="333"/>
      <c r="B1414" s="333"/>
    </row>
    <row r="1415" spans="1:2" ht="9.75" customHeight="1" x14ac:dyDescent="0.25">
      <c r="A1415" s="333"/>
      <c r="B1415" s="333"/>
    </row>
    <row r="1416" spans="1:2" ht="9.75" customHeight="1" x14ac:dyDescent="0.25">
      <c r="A1416" s="333"/>
      <c r="B1416" s="333"/>
    </row>
    <row r="1417" spans="1:2" ht="9.75" customHeight="1" x14ac:dyDescent="0.25">
      <c r="A1417" s="333"/>
      <c r="B1417" s="333"/>
    </row>
    <row r="1418" spans="1:2" ht="9.75" customHeight="1" x14ac:dyDescent="0.25">
      <c r="A1418" s="333"/>
      <c r="B1418" s="333"/>
    </row>
    <row r="1419" spans="1:2" ht="9.75" customHeight="1" x14ac:dyDescent="0.25">
      <c r="A1419" s="333"/>
      <c r="B1419" s="333"/>
    </row>
    <row r="1420" spans="1:2" ht="9.75" customHeight="1" x14ac:dyDescent="0.25">
      <c r="A1420" s="333"/>
      <c r="B1420" s="333"/>
    </row>
    <row r="1421" spans="1:2" ht="9.75" customHeight="1" x14ac:dyDescent="0.25">
      <c r="A1421" s="333"/>
      <c r="B1421" s="333"/>
    </row>
    <row r="1422" spans="1:2" ht="9.75" customHeight="1" x14ac:dyDescent="0.25">
      <c r="A1422" s="333"/>
      <c r="B1422" s="333"/>
    </row>
    <row r="1423" spans="1:2" ht="9.75" customHeight="1" x14ac:dyDescent="0.25">
      <c r="A1423" s="333"/>
      <c r="B1423" s="333"/>
    </row>
    <row r="1424" spans="1:2" ht="9.75" customHeight="1" x14ac:dyDescent="0.25">
      <c r="A1424" s="333"/>
      <c r="B1424" s="333"/>
    </row>
    <row r="1425" spans="1:2" ht="9.75" customHeight="1" x14ac:dyDescent="0.25">
      <c r="A1425" s="333"/>
      <c r="B1425" s="333"/>
    </row>
    <row r="1426" spans="1:2" ht="9.75" customHeight="1" x14ac:dyDescent="0.25">
      <c r="A1426" s="333"/>
      <c r="B1426" s="333"/>
    </row>
    <row r="1427" spans="1:2" ht="9.75" customHeight="1" x14ac:dyDescent="0.25">
      <c r="A1427" s="333"/>
      <c r="B1427" s="333"/>
    </row>
    <row r="1428" spans="1:2" ht="9.75" customHeight="1" x14ac:dyDescent="0.25">
      <c r="A1428" s="333"/>
      <c r="B1428" s="333"/>
    </row>
    <row r="1429" spans="1:2" ht="9.75" customHeight="1" x14ac:dyDescent="0.25">
      <c r="A1429" s="333"/>
      <c r="B1429" s="333"/>
    </row>
    <row r="1430" spans="1:2" ht="9.75" customHeight="1" x14ac:dyDescent="0.25">
      <c r="A1430" s="333"/>
      <c r="B1430" s="333"/>
    </row>
    <row r="1431" spans="1:2" ht="9.75" customHeight="1" x14ac:dyDescent="0.25">
      <c r="A1431" s="333"/>
      <c r="B1431" s="333"/>
    </row>
    <row r="1432" spans="1:2" ht="9.75" customHeight="1" x14ac:dyDescent="0.25">
      <c r="A1432" s="333"/>
      <c r="B1432" s="333"/>
    </row>
    <row r="1433" spans="1:2" ht="9.75" customHeight="1" x14ac:dyDescent="0.25">
      <c r="A1433" s="333"/>
      <c r="B1433" s="333"/>
    </row>
    <row r="1434" spans="1:2" ht="9.75" customHeight="1" x14ac:dyDescent="0.25">
      <c r="A1434" s="333"/>
      <c r="B1434" s="333"/>
    </row>
    <row r="1435" spans="1:2" ht="9.75" customHeight="1" x14ac:dyDescent="0.25">
      <c r="A1435" s="333"/>
      <c r="B1435" s="333"/>
    </row>
    <row r="1436" spans="1:2" ht="9.75" customHeight="1" x14ac:dyDescent="0.25">
      <c r="A1436" s="333"/>
      <c r="B1436" s="333"/>
    </row>
    <row r="1437" spans="1:2" ht="9.75" customHeight="1" x14ac:dyDescent="0.25">
      <c r="A1437" s="333"/>
      <c r="B1437" s="333"/>
    </row>
    <row r="1438" spans="1:2" ht="9.75" customHeight="1" x14ac:dyDescent="0.25">
      <c r="A1438" s="333"/>
      <c r="B1438" s="333"/>
    </row>
    <row r="1439" spans="1:2" ht="9.75" customHeight="1" x14ac:dyDescent="0.25">
      <c r="A1439" s="333"/>
      <c r="B1439" s="333"/>
    </row>
    <row r="1440" spans="1:2" ht="9.75" customHeight="1" x14ac:dyDescent="0.25">
      <c r="A1440" s="333"/>
      <c r="B1440" s="333"/>
    </row>
    <row r="1441" spans="1:2" ht="9.75" customHeight="1" x14ac:dyDescent="0.25">
      <c r="A1441" s="333"/>
      <c r="B1441" s="333"/>
    </row>
    <row r="1442" spans="1:2" ht="9.75" customHeight="1" x14ac:dyDescent="0.25">
      <c r="A1442" s="333"/>
      <c r="B1442" s="333"/>
    </row>
    <row r="1443" spans="1:2" ht="9.75" customHeight="1" x14ac:dyDescent="0.25">
      <c r="A1443" s="333"/>
      <c r="B1443" s="333"/>
    </row>
    <row r="1444" spans="1:2" ht="9.75" customHeight="1" x14ac:dyDescent="0.25">
      <c r="A1444" s="333"/>
      <c r="B1444" s="333"/>
    </row>
    <row r="1445" spans="1:2" ht="9.75" customHeight="1" x14ac:dyDescent="0.25">
      <c r="A1445" s="333"/>
      <c r="B1445" s="333"/>
    </row>
    <row r="1446" spans="1:2" ht="9.75" customHeight="1" x14ac:dyDescent="0.25">
      <c r="A1446" s="333"/>
      <c r="B1446" s="333"/>
    </row>
    <row r="1447" spans="1:2" ht="9.75" customHeight="1" x14ac:dyDescent="0.25">
      <c r="A1447" s="333"/>
      <c r="B1447" s="333"/>
    </row>
    <row r="1448" spans="1:2" ht="9.75" customHeight="1" x14ac:dyDescent="0.25">
      <c r="A1448" s="333"/>
      <c r="B1448" s="333"/>
    </row>
    <row r="1449" spans="1:2" ht="9.75" customHeight="1" x14ac:dyDescent="0.25">
      <c r="A1449" s="333"/>
      <c r="B1449" s="333"/>
    </row>
    <row r="1450" spans="1:2" ht="9.75" customHeight="1" x14ac:dyDescent="0.25">
      <c r="A1450" s="333"/>
      <c r="B1450" s="333"/>
    </row>
    <row r="1451" spans="1:2" ht="9.75" customHeight="1" x14ac:dyDescent="0.25">
      <c r="A1451" s="333"/>
      <c r="B1451" s="333"/>
    </row>
    <row r="1452" spans="1:2" ht="9.75" customHeight="1" x14ac:dyDescent="0.25">
      <c r="A1452" s="333"/>
      <c r="B1452" s="333"/>
    </row>
    <row r="1453" spans="1:2" ht="9.75" customHeight="1" x14ac:dyDescent="0.25">
      <c r="A1453" s="333"/>
      <c r="B1453" s="333"/>
    </row>
    <row r="1454" spans="1:2" ht="9.75" customHeight="1" x14ac:dyDescent="0.25">
      <c r="A1454" s="333"/>
      <c r="B1454" s="333"/>
    </row>
    <row r="1455" spans="1:2" ht="9.75" customHeight="1" x14ac:dyDescent="0.25">
      <c r="A1455" s="333"/>
      <c r="B1455" s="333"/>
    </row>
    <row r="1456" spans="1:2" ht="9.75" customHeight="1" x14ac:dyDescent="0.25">
      <c r="A1456" s="333"/>
      <c r="B1456" s="333"/>
    </row>
    <row r="1457" spans="1:2" ht="9.75" customHeight="1" x14ac:dyDescent="0.25">
      <c r="A1457" s="333"/>
      <c r="B1457" s="333"/>
    </row>
    <row r="1458" spans="1:2" ht="9.75" customHeight="1" x14ac:dyDescent="0.25">
      <c r="A1458" s="333"/>
      <c r="B1458" s="333"/>
    </row>
    <row r="1459" spans="1:2" ht="9.75" customHeight="1" x14ac:dyDescent="0.25">
      <c r="A1459" s="333"/>
      <c r="B1459" s="333"/>
    </row>
    <row r="1460" spans="1:2" ht="9.75" customHeight="1" x14ac:dyDescent="0.25">
      <c r="A1460" s="333"/>
      <c r="B1460" s="333"/>
    </row>
    <row r="1461" spans="1:2" ht="9.75" customHeight="1" x14ac:dyDescent="0.25">
      <c r="A1461" s="333"/>
      <c r="B1461" s="333"/>
    </row>
    <row r="1462" spans="1:2" ht="9.75" customHeight="1" x14ac:dyDescent="0.25">
      <c r="A1462" s="333"/>
      <c r="B1462" s="333"/>
    </row>
    <row r="1463" spans="1:2" ht="9.75" customHeight="1" x14ac:dyDescent="0.25">
      <c r="A1463" s="333"/>
      <c r="B1463" s="333"/>
    </row>
    <row r="1464" spans="1:2" ht="9.75" customHeight="1" x14ac:dyDescent="0.25">
      <c r="A1464" s="333"/>
      <c r="B1464" s="333"/>
    </row>
    <row r="1465" spans="1:2" ht="9.75" customHeight="1" x14ac:dyDescent="0.25">
      <c r="A1465" s="333"/>
      <c r="B1465" s="333"/>
    </row>
    <row r="1466" spans="1:2" ht="9.75" customHeight="1" x14ac:dyDescent="0.25">
      <c r="A1466" s="333"/>
      <c r="B1466" s="333"/>
    </row>
    <row r="1467" spans="1:2" ht="9.75" customHeight="1" x14ac:dyDescent="0.25">
      <c r="A1467" s="333"/>
      <c r="B1467" s="333"/>
    </row>
    <row r="1468" spans="1:2" ht="9.75" customHeight="1" x14ac:dyDescent="0.25">
      <c r="A1468" s="333"/>
      <c r="B1468" s="333"/>
    </row>
    <row r="1469" spans="1:2" ht="9.75" customHeight="1" x14ac:dyDescent="0.25">
      <c r="A1469" s="333"/>
      <c r="B1469" s="333"/>
    </row>
    <row r="1470" spans="1:2" ht="9.75" customHeight="1" x14ac:dyDescent="0.25">
      <c r="A1470" s="333"/>
      <c r="B1470" s="333"/>
    </row>
    <row r="1471" spans="1:2" ht="9.75" customHeight="1" x14ac:dyDescent="0.25">
      <c r="A1471" s="333"/>
      <c r="B1471" s="333"/>
    </row>
    <row r="1472" spans="1:2" ht="9.75" customHeight="1" x14ac:dyDescent="0.25">
      <c r="A1472" s="333"/>
      <c r="B1472" s="333"/>
    </row>
    <row r="1473" spans="1:2" ht="9.75" customHeight="1" x14ac:dyDescent="0.25">
      <c r="A1473" s="333"/>
      <c r="B1473" s="333"/>
    </row>
    <row r="1474" spans="1:2" ht="9.75" customHeight="1" x14ac:dyDescent="0.25">
      <c r="A1474" s="333"/>
      <c r="B1474" s="333"/>
    </row>
    <row r="1475" spans="1:2" ht="9.75" customHeight="1" x14ac:dyDescent="0.25">
      <c r="A1475" s="333"/>
      <c r="B1475" s="333"/>
    </row>
    <row r="1476" spans="1:2" ht="9.75" customHeight="1" x14ac:dyDescent="0.25">
      <c r="A1476" s="333"/>
      <c r="B1476" s="333"/>
    </row>
    <row r="1477" spans="1:2" ht="9.75" customHeight="1" x14ac:dyDescent="0.25">
      <c r="A1477" s="333"/>
      <c r="B1477" s="333"/>
    </row>
    <row r="1478" spans="1:2" ht="9.75" customHeight="1" x14ac:dyDescent="0.25">
      <c r="A1478" s="333"/>
      <c r="B1478" s="333"/>
    </row>
    <row r="1479" spans="1:2" ht="9.75" customHeight="1" x14ac:dyDescent="0.25">
      <c r="A1479" s="333"/>
      <c r="B1479" s="333"/>
    </row>
    <row r="1480" spans="1:2" ht="9.75" customHeight="1" x14ac:dyDescent="0.25">
      <c r="A1480" s="333"/>
      <c r="B1480" s="333"/>
    </row>
    <row r="1481" spans="1:2" ht="9.75" customHeight="1" x14ac:dyDescent="0.25">
      <c r="A1481" s="333"/>
      <c r="B1481" s="333"/>
    </row>
    <row r="1482" spans="1:2" ht="9.75" customHeight="1" x14ac:dyDescent="0.25">
      <c r="A1482" s="333"/>
      <c r="B1482" s="333"/>
    </row>
    <row r="1483" spans="1:2" ht="9.75" customHeight="1" x14ac:dyDescent="0.25">
      <c r="A1483" s="333"/>
      <c r="B1483" s="333"/>
    </row>
    <row r="1484" spans="1:2" ht="9.75" customHeight="1" x14ac:dyDescent="0.25">
      <c r="A1484" s="333"/>
      <c r="B1484" s="333"/>
    </row>
    <row r="1485" spans="1:2" ht="9.75" customHeight="1" x14ac:dyDescent="0.25">
      <c r="A1485" s="333"/>
      <c r="B1485" s="333"/>
    </row>
    <row r="1486" spans="1:2" ht="9.75" customHeight="1" x14ac:dyDescent="0.25">
      <c r="A1486" s="333"/>
      <c r="B1486" s="333"/>
    </row>
    <row r="1487" spans="1:2" ht="9.75" customHeight="1" x14ac:dyDescent="0.25">
      <c r="A1487" s="333"/>
      <c r="B1487" s="333"/>
    </row>
    <row r="1488" spans="1:2" ht="9.75" customHeight="1" x14ac:dyDescent="0.25">
      <c r="A1488" s="333"/>
      <c r="B1488" s="333"/>
    </row>
    <row r="1489" spans="1:2" ht="9.75" customHeight="1" x14ac:dyDescent="0.25">
      <c r="A1489" s="333"/>
      <c r="B1489" s="333"/>
    </row>
    <row r="1490" spans="1:2" ht="9.75" customHeight="1" x14ac:dyDescent="0.25">
      <c r="A1490" s="333"/>
      <c r="B1490" s="333"/>
    </row>
    <row r="1491" spans="1:2" ht="9.75" customHeight="1" x14ac:dyDescent="0.25">
      <c r="A1491" s="333"/>
      <c r="B1491" s="333"/>
    </row>
    <row r="1492" spans="1:2" ht="9.75" customHeight="1" x14ac:dyDescent="0.25">
      <c r="A1492" s="333"/>
      <c r="B1492" s="333"/>
    </row>
    <row r="1493" spans="1:2" ht="9.75" customHeight="1" x14ac:dyDescent="0.25">
      <c r="A1493" s="333"/>
      <c r="B1493" s="333"/>
    </row>
    <row r="1494" spans="1:2" ht="9.75" customHeight="1" x14ac:dyDescent="0.25">
      <c r="A1494" s="333"/>
      <c r="B1494" s="333"/>
    </row>
    <row r="1495" spans="1:2" ht="9.75" customHeight="1" x14ac:dyDescent="0.25">
      <c r="A1495" s="333"/>
      <c r="B1495" s="333"/>
    </row>
    <row r="1496" spans="1:2" ht="9.75" customHeight="1" x14ac:dyDescent="0.25">
      <c r="A1496" s="333"/>
      <c r="B1496" s="333"/>
    </row>
    <row r="1497" spans="1:2" ht="9.75" customHeight="1" x14ac:dyDescent="0.25">
      <c r="A1497" s="333"/>
      <c r="B1497" s="333"/>
    </row>
    <row r="1498" spans="1:2" ht="9.75" customHeight="1" x14ac:dyDescent="0.25">
      <c r="A1498" s="333"/>
      <c r="B1498" s="333"/>
    </row>
    <row r="1499" spans="1:2" ht="9.75" customHeight="1" x14ac:dyDescent="0.25">
      <c r="A1499" s="333"/>
      <c r="B1499" s="333"/>
    </row>
    <row r="1500" spans="1:2" ht="9.75" customHeight="1" x14ac:dyDescent="0.25">
      <c r="A1500" s="333"/>
      <c r="B1500" s="333"/>
    </row>
    <row r="1501" spans="1:2" ht="9.75" customHeight="1" x14ac:dyDescent="0.25">
      <c r="A1501" s="333"/>
      <c r="B1501" s="333"/>
    </row>
    <row r="1502" spans="1:2" ht="9.75" customHeight="1" x14ac:dyDescent="0.25">
      <c r="A1502" s="333"/>
      <c r="B1502" s="333"/>
    </row>
    <row r="1503" spans="1:2" ht="9.75" customHeight="1" x14ac:dyDescent="0.25">
      <c r="A1503" s="333"/>
      <c r="B1503" s="333"/>
    </row>
    <row r="1504" spans="1:2" ht="9.75" customHeight="1" x14ac:dyDescent="0.25">
      <c r="A1504" s="333"/>
      <c r="B1504" s="333"/>
    </row>
    <row r="1505" spans="1:2" ht="9.75" customHeight="1" x14ac:dyDescent="0.25">
      <c r="A1505" s="333"/>
      <c r="B1505" s="333"/>
    </row>
    <row r="1506" spans="1:2" ht="9.75" customHeight="1" x14ac:dyDescent="0.25">
      <c r="A1506" s="333"/>
      <c r="B1506" s="333"/>
    </row>
    <row r="1507" spans="1:2" ht="9.75" customHeight="1" x14ac:dyDescent="0.25">
      <c r="A1507" s="333"/>
      <c r="B1507" s="333"/>
    </row>
    <row r="1508" spans="1:2" ht="9.75" customHeight="1" x14ac:dyDescent="0.25">
      <c r="A1508" s="333"/>
      <c r="B1508" s="333"/>
    </row>
    <row r="1509" spans="1:2" ht="9.75" customHeight="1" x14ac:dyDescent="0.25">
      <c r="A1509" s="333"/>
      <c r="B1509" s="333"/>
    </row>
    <row r="1510" spans="1:2" ht="9.75" customHeight="1" x14ac:dyDescent="0.25">
      <c r="A1510" s="333"/>
      <c r="B1510" s="333"/>
    </row>
    <row r="1511" spans="1:2" ht="9.75" customHeight="1" x14ac:dyDescent="0.25">
      <c r="A1511" s="333"/>
      <c r="B1511" s="333"/>
    </row>
    <row r="1512" spans="1:2" ht="9.75" customHeight="1" x14ac:dyDescent="0.25">
      <c r="A1512" s="333"/>
      <c r="B1512" s="333"/>
    </row>
    <row r="1513" spans="1:2" ht="9.75" customHeight="1" x14ac:dyDescent="0.25">
      <c r="A1513" s="333"/>
      <c r="B1513" s="333"/>
    </row>
    <row r="1514" spans="1:2" ht="9.75" customHeight="1" x14ac:dyDescent="0.25">
      <c r="A1514" s="333"/>
      <c r="B1514" s="333"/>
    </row>
    <row r="1515" spans="1:2" ht="9.75" customHeight="1" x14ac:dyDescent="0.25">
      <c r="A1515" s="333"/>
      <c r="B1515" s="333"/>
    </row>
    <row r="1516" spans="1:2" ht="9.75" customHeight="1" x14ac:dyDescent="0.25">
      <c r="A1516" s="333"/>
      <c r="B1516" s="333"/>
    </row>
    <row r="1517" spans="1:2" ht="9.75" customHeight="1" x14ac:dyDescent="0.25">
      <c r="A1517" s="333"/>
      <c r="B1517" s="333"/>
    </row>
    <row r="1518" spans="1:2" ht="9.75" customHeight="1" x14ac:dyDescent="0.25">
      <c r="A1518" s="333"/>
      <c r="B1518" s="333"/>
    </row>
    <row r="1519" spans="1:2" ht="9.75" customHeight="1" x14ac:dyDescent="0.25">
      <c r="A1519" s="333"/>
      <c r="B1519" s="333"/>
    </row>
    <row r="1520" spans="1:2" ht="9.75" customHeight="1" x14ac:dyDescent="0.25">
      <c r="A1520" s="333"/>
      <c r="B1520" s="333"/>
    </row>
    <row r="1521" spans="1:2" ht="9.75" customHeight="1" x14ac:dyDescent="0.25">
      <c r="A1521" s="333"/>
      <c r="B1521" s="333"/>
    </row>
    <row r="1522" spans="1:2" ht="9.75" customHeight="1" x14ac:dyDescent="0.25">
      <c r="A1522" s="333"/>
      <c r="B1522" s="333"/>
    </row>
    <row r="1523" spans="1:2" ht="9.75" customHeight="1" x14ac:dyDescent="0.25">
      <c r="A1523" s="333"/>
      <c r="B1523" s="333"/>
    </row>
    <row r="1524" spans="1:2" ht="9.75" customHeight="1" x14ac:dyDescent="0.25">
      <c r="A1524" s="333"/>
      <c r="B1524" s="333"/>
    </row>
    <row r="1525" spans="1:2" ht="9.75" customHeight="1" x14ac:dyDescent="0.25">
      <c r="A1525" s="333"/>
      <c r="B1525" s="333"/>
    </row>
    <row r="1526" spans="1:2" ht="9.75" customHeight="1" x14ac:dyDescent="0.25">
      <c r="A1526" s="333"/>
      <c r="B1526" s="333"/>
    </row>
    <row r="1527" spans="1:2" ht="9.75" customHeight="1" x14ac:dyDescent="0.25">
      <c r="A1527" s="333"/>
      <c r="B1527" s="333"/>
    </row>
    <row r="1528" spans="1:2" ht="9.75" customHeight="1" x14ac:dyDescent="0.25">
      <c r="A1528" s="333"/>
      <c r="B1528" s="333"/>
    </row>
    <row r="1529" spans="1:2" ht="9.75" customHeight="1" x14ac:dyDescent="0.25">
      <c r="A1529" s="333"/>
      <c r="B1529" s="333"/>
    </row>
    <row r="1530" spans="1:2" ht="9.75" customHeight="1" x14ac:dyDescent="0.25">
      <c r="A1530" s="333"/>
      <c r="B1530" s="333"/>
    </row>
    <row r="1531" spans="1:2" ht="9.75" customHeight="1" x14ac:dyDescent="0.25">
      <c r="A1531" s="333"/>
      <c r="B1531" s="333"/>
    </row>
    <row r="1532" spans="1:2" ht="9.75" customHeight="1" x14ac:dyDescent="0.25">
      <c r="A1532" s="333"/>
      <c r="B1532" s="333"/>
    </row>
    <row r="1533" spans="1:2" ht="9.75" customHeight="1" x14ac:dyDescent="0.25">
      <c r="A1533" s="333"/>
      <c r="B1533" s="333"/>
    </row>
    <row r="1534" spans="1:2" ht="9.75" customHeight="1" x14ac:dyDescent="0.25">
      <c r="A1534" s="333"/>
      <c r="B1534" s="333"/>
    </row>
    <row r="1535" spans="1:2" ht="9.75" customHeight="1" x14ac:dyDescent="0.25">
      <c r="A1535" s="333"/>
      <c r="B1535" s="333"/>
    </row>
    <row r="1536" spans="1:2" ht="9.75" customHeight="1" x14ac:dyDescent="0.25">
      <c r="A1536" s="333"/>
      <c r="B1536" s="333"/>
    </row>
    <row r="1537" spans="1:2" ht="9.75" customHeight="1" x14ac:dyDescent="0.25">
      <c r="A1537" s="333"/>
      <c r="B1537" s="333"/>
    </row>
    <row r="1538" spans="1:2" ht="9.75" customHeight="1" x14ac:dyDescent="0.25">
      <c r="A1538" s="333"/>
      <c r="B1538" s="333"/>
    </row>
    <row r="1539" spans="1:2" ht="9.75" customHeight="1" x14ac:dyDescent="0.25">
      <c r="A1539" s="333"/>
      <c r="B1539" s="333"/>
    </row>
    <row r="1540" spans="1:2" ht="9.75" customHeight="1" x14ac:dyDescent="0.25">
      <c r="A1540" s="333"/>
      <c r="B1540" s="333"/>
    </row>
    <row r="1541" spans="1:2" ht="9.75" customHeight="1" x14ac:dyDescent="0.25">
      <c r="A1541" s="333"/>
      <c r="B1541" s="333"/>
    </row>
    <row r="1542" spans="1:2" ht="9.75" customHeight="1" x14ac:dyDescent="0.25">
      <c r="A1542" s="333"/>
      <c r="B1542" s="333"/>
    </row>
    <row r="1543" spans="1:2" ht="9.75" customHeight="1" x14ac:dyDescent="0.25">
      <c r="A1543" s="333"/>
      <c r="B1543" s="333"/>
    </row>
    <row r="1544" spans="1:2" ht="9.75" customHeight="1" x14ac:dyDescent="0.25">
      <c r="A1544" s="333"/>
      <c r="B1544" s="333"/>
    </row>
    <row r="1545" spans="1:2" ht="9.75" customHeight="1" x14ac:dyDescent="0.25">
      <c r="A1545" s="333"/>
      <c r="B1545" s="333"/>
    </row>
    <row r="1546" spans="1:2" ht="9.75" customHeight="1" x14ac:dyDescent="0.25">
      <c r="A1546" s="333"/>
      <c r="B1546" s="333"/>
    </row>
    <row r="1547" spans="1:2" ht="9.75" customHeight="1" x14ac:dyDescent="0.25">
      <c r="A1547" s="333"/>
      <c r="B1547" s="333"/>
    </row>
    <row r="1548" spans="1:2" ht="9.75" customHeight="1" x14ac:dyDescent="0.25">
      <c r="A1548" s="333"/>
      <c r="B1548" s="333"/>
    </row>
    <row r="1549" spans="1:2" ht="9.75" customHeight="1" x14ac:dyDescent="0.25">
      <c r="A1549" s="333"/>
      <c r="B1549" s="333"/>
    </row>
    <row r="1550" spans="1:2" ht="9.75" customHeight="1" x14ac:dyDescent="0.25">
      <c r="A1550" s="333"/>
      <c r="B1550" s="333"/>
    </row>
    <row r="1551" spans="1:2" ht="9.75" customHeight="1" x14ac:dyDescent="0.25">
      <c r="A1551" s="333"/>
      <c r="B1551" s="333"/>
    </row>
    <row r="1552" spans="1:2" ht="9.75" customHeight="1" x14ac:dyDescent="0.25">
      <c r="A1552" s="333"/>
      <c r="B1552" s="333"/>
    </row>
    <row r="1553" spans="1:2" ht="9.75" customHeight="1" x14ac:dyDescent="0.25">
      <c r="A1553" s="333"/>
      <c r="B1553" s="333"/>
    </row>
    <row r="1554" spans="1:2" ht="9.75" customHeight="1" x14ac:dyDescent="0.25">
      <c r="A1554" s="333"/>
      <c r="B1554" s="333"/>
    </row>
    <row r="1555" spans="1:2" ht="9.75" customHeight="1" x14ac:dyDescent="0.25">
      <c r="A1555" s="333"/>
      <c r="B1555" s="333"/>
    </row>
    <row r="1556" spans="1:2" ht="9.75" customHeight="1" x14ac:dyDescent="0.25">
      <c r="A1556" s="333"/>
      <c r="B1556" s="333"/>
    </row>
    <row r="1557" spans="1:2" ht="9.75" customHeight="1" x14ac:dyDescent="0.25">
      <c r="A1557" s="333"/>
      <c r="B1557" s="333"/>
    </row>
    <row r="1558" spans="1:2" ht="9.75" customHeight="1" x14ac:dyDescent="0.25">
      <c r="A1558" s="333"/>
      <c r="B1558" s="333"/>
    </row>
    <row r="1559" spans="1:2" ht="9.75" customHeight="1" x14ac:dyDescent="0.25">
      <c r="A1559" s="333"/>
      <c r="B1559" s="333"/>
    </row>
    <row r="1560" spans="1:2" ht="9.75" customHeight="1" x14ac:dyDescent="0.25">
      <c r="A1560" s="333"/>
      <c r="B1560" s="333"/>
    </row>
    <row r="1561" spans="1:2" ht="9.75" customHeight="1" x14ac:dyDescent="0.25">
      <c r="A1561" s="333"/>
      <c r="B1561" s="333"/>
    </row>
    <row r="1562" spans="1:2" ht="9.75" customHeight="1" x14ac:dyDescent="0.25">
      <c r="A1562" s="333"/>
      <c r="B1562" s="333"/>
    </row>
    <row r="1563" spans="1:2" ht="9.75" customHeight="1" x14ac:dyDescent="0.25">
      <c r="A1563" s="333"/>
      <c r="B1563" s="333"/>
    </row>
    <row r="1564" spans="1:2" ht="9.75" customHeight="1" x14ac:dyDescent="0.25">
      <c r="A1564" s="333"/>
      <c r="B1564" s="333"/>
    </row>
    <row r="1565" spans="1:2" ht="9.75" customHeight="1" x14ac:dyDescent="0.25">
      <c r="A1565" s="333"/>
      <c r="B1565" s="333"/>
    </row>
    <row r="1566" spans="1:2" ht="9.75" customHeight="1" x14ac:dyDescent="0.25">
      <c r="A1566" s="333"/>
      <c r="B1566" s="333"/>
    </row>
    <row r="1567" spans="1:2" ht="9.75" customHeight="1" x14ac:dyDescent="0.25">
      <c r="A1567" s="333"/>
      <c r="B1567" s="333"/>
    </row>
    <row r="1568" spans="1:2" ht="9.75" customHeight="1" x14ac:dyDescent="0.25">
      <c r="A1568" s="333"/>
      <c r="B1568" s="333"/>
    </row>
    <row r="1569" spans="1:2" ht="9.75" customHeight="1" x14ac:dyDescent="0.25">
      <c r="A1569" s="333"/>
      <c r="B1569" s="333"/>
    </row>
    <row r="1570" spans="1:2" ht="9.75" customHeight="1" x14ac:dyDescent="0.25">
      <c r="A1570" s="333"/>
      <c r="B1570" s="333"/>
    </row>
    <row r="1571" spans="1:2" ht="9.75" customHeight="1" x14ac:dyDescent="0.25">
      <c r="A1571" s="333"/>
      <c r="B1571" s="333"/>
    </row>
    <row r="1572" spans="1:2" ht="9.75" customHeight="1" x14ac:dyDescent="0.25">
      <c r="A1572" s="333"/>
      <c r="B1572" s="333"/>
    </row>
    <row r="1573" spans="1:2" ht="9.75" customHeight="1" x14ac:dyDescent="0.25">
      <c r="A1573" s="333"/>
      <c r="B1573" s="333"/>
    </row>
    <row r="1574" spans="1:2" ht="9.75" customHeight="1" x14ac:dyDescent="0.25">
      <c r="A1574" s="333"/>
      <c r="B1574" s="333"/>
    </row>
    <row r="1575" spans="1:2" ht="9.75" customHeight="1" x14ac:dyDescent="0.25">
      <c r="A1575" s="333"/>
      <c r="B1575" s="333"/>
    </row>
    <row r="1576" spans="1:2" ht="9.75" customHeight="1" x14ac:dyDescent="0.25">
      <c r="A1576" s="333"/>
      <c r="B1576" s="333"/>
    </row>
    <row r="1577" spans="1:2" ht="9.75" customHeight="1" x14ac:dyDescent="0.25">
      <c r="A1577" s="333"/>
      <c r="B1577" s="333"/>
    </row>
    <row r="1578" spans="1:2" ht="9.75" customHeight="1" x14ac:dyDescent="0.25">
      <c r="A1578" s="333"/>
      <c r="B1578" s="333"/>
    </row>
    <row r="1579" spans="1:2" ht="9.75" customHeight="1" x14ac:dyDescent="0.25">
      <c r="A1579" s="333"/>
      <c r="B1579" s="333"/>
    </row>
    <row r="1580" spans="1:2" ht="9.75" customHeight="1" x14ac:dyDescent="0.25">
      <c r="A1580" s="333"/>
      <c r="B1580" s="333"/>
    </row>
    <row r="1581" spans="1:2" ht="9.75" customHeight="1" x14ac:dyDescent="0.25">
      <c r="A1581" s="333"/>
      <c r="B1581" s="333"/>
    </row>
    <row r="1582" spans="1:2" ht="9.75" customHeight="1" x14ac:dyDescent="0.25">
      <c r="A1582" s="333"/>
      <c r="B1582" s="333"/>
    </row>
    <row r="1583" spans="1:2" ht="9.75" customHeight="1" x14ac:dyDescent="0.25">
      <c r="A1583" s="333"/>
      <c r="B1583" s="333"/>
    </row>
    <row r="1584" spans="1:2" ht="9.75" customHeight="1" x14ac:dyDescent="0.25">
      <c r="A1584" s="333"/>
      <c r="B1584" s="333"/>
    </row>
    <row r="1585" spans="1:2" ht="9.75" customHeight="1" x14ac:dyDescent="0.25">
      <c r="A1585" s="333"/>
      <c r="B1585" s="333"/>
    </row>
    <row r="1586" spans="1:2" ht="9.75" customHeight="1" x14ac:dyDescent="0.25">
      <c r="A1586" s="333"/>
      <c r="B1586" s="333"/>
    </row>
    <row r="1587" spans="1:2" ht="9.75" customHeight="1" x14ac:dyDescent="0.25">
      <c r="A1587" s="333"/>
      <c r="B1587" s="333"/>
    </row>
    <row r="1588" spans="1:2" ht="9.75" customHeight="1" x14ac:dyDescent="0.25">
      <c r="A1588" s="333"/>
      <c r="B1588" s="333"/>
    </row>
    <row r="1589" spans="1:2" ht="9.75" customHeight="1" x14ac:dyDescent="0.25">
      <c r="A1589" s="333"/>
      <c r="B1589" s="333"/>
    </row>
    <row r="1590" spans="1:2" ht="9.75" customHeight="1" x14ac:dyDescent="0.25">
      <c r="A1590" s="333"/>
      <c r="B1590" s="333"/>
    </row>
    <row r="1591" spans="1:2" ht="9.75" customHeight="1" x14ac:dyDescent="0.25">
      <c r="A1591" s="333"/>
      <c r="B1591" s="333"/>
    </row>
    <row r="1592" spans="1:2" ht="9.75" customHeight="1" x14ac:dyDescent="0.25">
      <c r="A1592" s="333"/>
      <c r="B1592" s="333"/>
    </row>
    <row r="1593" spans="1:2" ht="9.75" customHeight="1" x14ac:dyDescent="0.25">
      <c r="A1593" s="333"/>
      <c r="B1593" s="333"/>
    </row>
    <row r="1594" spans="1:2" ht="9.75" customHeight="1" x14ac:dyDescent="0.25">
      <c r="A1594" s="333"/>
      <c r="B1594" s="333"/>
    </row>
    <row r="1595" spans="1:2" ht="9.75" customHeight="1" x14ac:dyDescent="0.25">
      <c r="A1595" s="333"/>
      <c r="B1595" s="333"/>
    </row>
    <row r="1596" spans="1:2" ht="9.75" customHeight="1" x14ac:dyDescent="0.25">
      <c r="A1596" s="333"/>
      <c r="B1596" s="333"/>
    </row>
    <row r="1597" spans="1:2" ht="9.75" customHeight="1" x14ac:dyDescent="0.25">
      <c r="A1597" s="333"/>
      <c r="B1597" s="333"/>
    </row>
    <row r="1598" spans="1:2" ht="9.75" customHeight="1" x14ac:dyDescent="0.25">
      <c r="A1598" s="333"/>
      <c r="B1598" s="333"/>
    </row>
    <row r="1599" spans="1:2" ht="9.75" customHeight="1" x14ac:dyDescent="0.25">
      <c r="A1599" s="333"/>
      <c r="B1599" s="333"/>
    </row>
    <row r="1600" spans="1:2" ht="9.75" customHeight="1" x14ac:dyDescent="0.25">
      <c r="A1600" s="333"/>
      <c r="B1600" s="333"/>
    </row>
    <row r="1601" spans="1:2" ht="9.75" customHeight="1" x14ac:dyDescent="0.25">
      <c r="A1601" s="333"/>
      <c r="B1601" s="333"/>
    </row>
    <row r="1602" spans="1:2" ht="9.75" customHeight="1" x14ac:dyDescent="0.25">
      <c r="A1602" s="333"/>
      <c r="B1602" s="333"/>
    </row>
    <row r="1603" spans="1:2" ht="9.75" customHeight="1" x14ac:dyDescent="0.25">
      <c r="A1603" s="333"/>
      <c r="B1603" s="333"/>
    </row>
    <row r="1604" spans="1:2" ht="9.75" customHeight="1" x14ac:dyDescent="0.25">
      <c r="A1604" s="333"/>
      <c r="B1604" s="333"/>
    </row>
    <row r="1605" spans="1:2" ht="9.75" customHeight="1" x14ac:dyDescent="0.25">
      <c r="A1605" s="333"/>
      <c r="B1605" s="333"/>
    </row>
    <row r="1606" spans="1:2" ht="9.75" customHeight="1" x14ac:dyDescent="0.25">
      <c r="A1606" s="333"/>
      <c r="B1606" s="333"/>
    </row>
    <row r="1607" spans="1:2" ht="9.75" customHeight="1" x14ac:dyDescent="0.25">
      <c r="A1607" s="333"/>
      <c r="B1607" s="333"/>
    </row>
    <row r="1608" spans="1:2" ht="9.75" customHeight="1" x14ac:dyDescent="0.25">
      <c r="A1608" s="333"/>
      <c r="B1608" s="333"/>
    </row>
    <row r="1609" spans="1:2" ht="9.75" customHeight="1" x14ac:dyDescent="0.25">
      <c r="A1609" s="333"/>
      <c r="B1609" s="333"/>
    </row>
    <row r="1610" spans="1:2" ht="9.75" customHeight="1" x14ac:dyDescent="0.25">
      <c r="A1610" s="333"/>
      <c r="B1610" s="333"/>
    </row>
    <row r="1611" spans="1:2" ht="9.75" customHeight="1" x14ac:dyDescent="0.25">
      <c r="A1611" s="333"/>
      <c r="B1611" s="333"/>
    </row>
    <row r="1612" spans="1:2" ht="9.75" customHeight="1" x14ac:dyDescent="0.25">
      <c r="A1612" s="333"/>
      <c r="B1612" s="333"/>
    </row>
    <row r="1613" spans="1:2" ht="9.75" customHeight="1" x14ac:dyDescent="0.25">
      <c r="A1613" s="333"/>
      <c r="B1613" s="333"/>
    </row>
    <row r="1614" spans="1:2" ht="9.75" customHeight="1" x14ac:dyDescent="0.25">
      <c r="A1614" s="333"/>
      <c r="B1614" s="333"/>
    </row>
    <row r="1615" spans="1:2" ht="9.75" customHeight="1" x14ac:dyDescent="0.25">
      <c r="A1615" s="333"/>
      <c r="B1615" s="333"/>
    </row>
    <row r="1616" spans="1:2" ht="9.75" customHeight="1" x14ac:dyDescent="0.25">
      <c r="A1616" s="333"/>
      <c r="B1616" s="333"/>
    </row>
    <row r="1617" spans="1:2" ht="9.75" customHeight="1" x14ac:dyDescent="0.25">
      <c r="A1617" s="333"/>
      <c r="B1617" s="333"/>
    </row>
    <row r="1618" spans="1:2" ht="9.75" customHeight="1" x14ac:dyDescent="0.25">
      <c r="A1618" s="333"/>
      <c r="B1618" s="333"/>
    </row>
    <row r="1619" spans="1:2" ht="9.75" customHeight="1" x14ac:dyDescent="0.25">
      <c r="A1619" s="333"/>
      <c r="B1619" s="333"/>
    </row>
    <row r="1620" spans="1:2" ht="9.75" customHeight="1" x14ac:dyDescent="0.25">
      <c r="A1620" s="333"/>
      <c r="B1620" s="333"/>
    </row>
    <row r="1621" spans="1:2" ht="9.75" customHeight="1" x14ac:dyDescent="0.25">
      <c r="A1621" s="333"/>
      <c r="B1621" s="333"/>
    </row>
    <row r="1622" spans="1:2" ht="9.75" customHeight="1" x14ac:dyDescent="0.25">
      <c r="A1622" s="333"/>
      <c r="B1622" s="333"/>
    </row>
    <row r="1623" spans="1:2" ht="9.75" customHeight="1" x14ac:dyDescent="0.25">
      <c r="A1623" s="333"/>
      <c r="B1623" s="333"/>
    </row>
    <row r="1624" spans="1:2" ht="9.75" customHeight="1" x14ac:dyDescent="0.25">
      <c r="A1624" s="333"/>
      <c r="B1624" s="333"/>
    </row>
    <row r="1625" spans="1:2" ht="9.75" customHeight="1" x14ac:dyDescent="0.25">
      <c r="A1625" s="333"/>
      <c r="B1625" s="333"/>
    </row>
    <row r="1626" spans="1:2" ht="9.75" customHeight="1" x14ac:dyDescent="0.25">
      <c r="A1626" s="333"/>
      <c r="B1626" s="333"/>
    </row>
    <row r="1627" spans="1:2" ht="9.75" customHeight="1" x14ac:dyDescent="0.25">
      <c r="A1627" s="333"/>
      <c r="B1627" s="333"/>
    </row>
    <row r="1628" spans="1:2" ht="9.75" customHeight="1" x14ac:dyDescent="0.25">
      <c r="A1628" s="333"/>
      <c r="B1628" s="333"/>
    </row>
    <row r="1629" spans="1:2" ht="9.75" customHeight="1" x14ac:dyDescent="0.25">
      <c r="A1629" s="333"/>
      <c r="B1629" s="333"/>
    </row>
    <row r="1630" spans="1:2" ht="9.75" customHeight="1" x14ac:dyDescent="0.25">
      <c r="A1630" s="333"/>
      <c r="B1630" s="333"/>
    </row>
    <row r="1631" spans="1:2" ht="9.75" customHeight="1" x14ac:dyDescent="0.25">
      <c r="A1631" s="333"/>
      <c r="B1631" s="333"/>
    </row>
    <row r="1632" spans="1:2" ht="9.75" customHeight="1" x14ac:dyDescent="0.25">
      <c r="A1632" s="333"/>
      <c r="B1632" s="333"/>
    </row>
    <row r="1633" spans="1:2" ht="9.75" customHeight="1" x14ac:dyDescent="0.25">
      <c r="A1633" s="333"/>
      <c r="B1633" s="333"/>
    </row>
    <row r="1634" spans="1:2" ht="9.75" customHeight="1" x14ac:dyDescent="0.25">
      <c r="A1634" s="333"/>
      <c r="B1634" s="333"/>
    </row>
    <row r="1635" spans="1:2" ht="9.75" customHeight="1" x14ac:dyDescent="0.25">
      <c r="A1635" s="333"/>
      <c r="B1635" s="333"/>
    </row>
    <row r="1636" spans="1:2" ht="9.75" customHeight="1" x14ac:dyDescent="0.25">
      <c r="A1636" s="333"/>
      <c r="B1636" s="333"/>
    </row>
    <row r="1637" spans="1:2" ht="9.75" customHeight="1" x14ac:dyDescent="0.25">
      <c r="A1637" s="333"/>
      <c r="B1637" s="333"/>
    </row>
    <row r="1638" spans="1:2" ht="9.75" customHeight="1" x14ac:dyDescent="0.25">
      <c r="A1638" s="333"/>
      <c r="B1638" s="333"/>
    </row>
    <row r="1639" spans="1:2" ht="9.75" customHeight="1" x14ac:dyDescent="0.25">
      <c r="A1639" s="333"/>
      <c r="B1639" s="333"/>
    </row>
    <row r="1640" spans="1:2" ht="9.75" customHeight="1" x14ac:dyDescent="0.25">
      <c r="A1640" s="333"/>
      <c r="B1640" s="333"/>
    </row>
    <row r="1641" spans="1:2" ht="9.75" customHeight="1" x14ac:dyDescent="0.25">
      <c r="A1641" s="333"/>
      <c r="B1641" s="333"/>
    </row>
    <row r="1642" spans="1:2" ht="9.75" customHeight="1" x14ac:dyDescent="0.25">
      <c r="A1642" s="333"/>
      <c r="B1642" s="333"/>
    </row>
    <row r="1643" spans="1:2" ht="9.75" customHeight="1" x14ac:dyDescent="0.25">
      <c r="A1643" s="333"/>
      <c r="B1643" s="333"/>
    </row>
    <row r="1644" spans="1:2" ht="9.75" customHeight="1" x14ac:dyDescent="0.25">
      <c r="A1644" s="333"/>
      <c r="B1644" s="333"/>
    </row>
    <row r="1645" spans="1:2" ht="9.75" customHeight="1" x14ac:dyDescent="0.25">
      <c r="A1645" s="333"/>
      <c r="B1645" s="333"/>
    </row>
    <row r="1646" spans="1:2" ht="9.75" customHeight="1" x14ac:dyDescent="0.25">
      <c r="A1646" s="333"/>
      <c r="B1646" s="333"/>
    </row>
    <row r="1647" spans="1:2" ht="9.75" customHeight="1" x14ac:dyDescent="0.25">
      <c r="A1647" s="333"/>
      <c r="B1647" s="333"/>
    </row>
    <row r="1648" spans="1:2" ht="9.75" customHeight="1" x14ac:dyDescent="0.25">
      <c r="A1648" s="333"/>
      <c r="B1648" s="333"/>
    </row>
    <row r="1649" spans="1:2" ht="9.75" customHeight="1" x14ac:dyDescent="0.25">
      <c r="A1649" s="333"/>
      <c r="B1649" s="333"/>
    </row>
    <row r="1650" spans="1:2" ht="9.75" customHeight="1" x14ac:dyDescent="0.25">
      <c r="A1650" s="333"/>
      <c r="B1650" s="333"/>
    </row>
    <row r="1651" spans="1:2" ht="9.75" customHeight="1" x14ac:dyDescent="0.25">
      <c r="A1651" s="333"/>
      <c r="B1651" s="333"/>
    </row>
    <row r="1652" spans="1:2" ht="9.75" customHeight="1" x14ac:dyDescent="0.25">
      <c r="A1652" s="333"/>
      <c r="B1652" s="333"/>
    </row>
    <row r="1653" spans="1:2" ht="9.75" customHeight="1" x14ac:dyDescent="0.25">
      <c r="A1653" s="333"/>
      <c r="B1653" s="333"/>
    </row>
    <row r="1654" spans="1:2" ht="9.75" customHeight="1" x14ac:dyDescent="0.25">
      <c r="A1654" s="333"/>
      <c r="B1654" s="333"/>
    </row>
    <row r="1655" spans="1:2" ht="9.75" customHeight="1" x14ac:dyDescent="0.25">
      <c r="A1655" s="333"/>
      <c r="B1655" s="333"/>
    </row>
    <row r="1656" spans="1:2" ht="9.75" customHeight="1" x14ac:dyDescent="0.25">
      <c r="A1656" s="333"/>
      <c r="B1656" s="333"/>
    </row>
    <row r="1657" spans="1:2" ht="9.75" customHeight="1" x14ac:dyDescent="0.25">
      <c r="A1657" s="333"/>
      <c r="B1657" s="333"/>
    </row>
    <row r="1658" spans="1:2" ht="9.75" customHeight="1" x14ac:dyDescent="0.25">
      <c r="A1658" s="333"/>
      <c r="B1658" s="333"/>
    </row>
    <row r="1659" spans="1:2" ht="9.75" customHeight="1" x14ac:dyDescent="0.25">
      <c r="A1659" s="333"/>
      <c r="B1659" s="333"/>
    </row>
    <row r="1660" spans="1:2" ht="9.75" customHeight="1" x14ac:dyDescent="0.25">
      <c r="A1660" s="333"/>
      <c r="B1660" s="333"/>
    </row>
    <row r="1661" spans="1:2" ht="9.75" customHeight="1" x14ac:dyDescent="0.25">
      <c r="A1661" s="333"/>
      <c r="B1661" s="333"/>
    </row>
    <row r="1662" spans="1:2" ht="9.75" customHeight="1" x14ac:dyDescent="0.25">
      <c r="A1662" s="333"/>
      <c r="B1662" s="333"/>
    </row>
    <row r="1663" spans="1:2" ht="9.75" customHeight="1" x14ac:dyDescent="0.25">
      <c r="A1663" s="333"/>
      <c r="B1663" s="333"/>
    </row>
    <row r="1664" spans="1:2" ht="9.75" customHeight="1" x14ac:dyDescent="0.25">
      <c r="A1664" s="333"/>
      <c r="B1664" s="333"/>
    </row>
    <row r="1665" spans="1:2" ht="9.75" customHeight="1" x14ac:dyDescent="0.25">
      <c r="A1665" s="333"/>
      <c r="B1665" s="333"/>
    </row>
    <row r="1666" spans="1:2" ht="9.75" customHeight="1" x14ac:dyDescent="0.25">
      <c r="A1666" s="333"/>
      <c r="B1666" s="333"/>
    </row>
    <row r="1667" spans="1:2" ht="9.75" customHeight="1" x14ac:dyDescent="0.25">
      <c r="A1667" s="333"/>
      <c r="B1667" s="333"/>
    </row>
    <row r="1668" spans="1:2" ht="9.75" customHeight="1" x14ac:dyDescent="0.25">
      <c r="A1668" s="333"/>
      <c r="B1668" s="333"/>
    </row>
    <row r="1669" spans="1:2" ht="9.75" customHeight="1" x14ac:dyDescent="0.25">
      <c r="A1669" s="333"/>
      <c r="B1669" s="333"/>
    </row>
    <row r="1670" spans="1:2" ht="9.75" customHeight="1" x14ac:dyDescent="0.25">
      <c r="A1670" s="333"/>
      <c r="B1670" s="333"/>
    </row>
    <row r="1671" spans="1:2" ht="9.75" customHeight="1" x14ac:dyDescent="0.25">
      <c r="A1671" s="333"/>
      <c r="B1671" s="333"/>
    </row>
    <row r="1672" spans="1:2" ht="9.75" customHeight="1" x14ac:dyDescent="0.25">
      <c r="A1672" s="333"/>
      <c r="B1672" s="333"/>
    </row>
    <row r="1673" spans="1:2" ht="9.75" customHeight="1" x14ac:dyDescent="0.25">
      <c r="A1673" s="333"/>
      <c r="B1673" s="333"/>
    </row>
    <row r="1674" spans="1:2" ht="9.75" customHeight="1" x14ac:dyDescent="0.25">
      <c r="A1674" s="333"/>
      <c r="B1674" s="333"/>
    </row>
    <row r="1675" spans="1:2" ht="9.75" customHeight="1" x14ac:dyDescent="0.25">
      <c r="A1675" s="333"/>
      <c r="B1675" s="333"/>
    </row>
    <row r="1676" spans="1:2" ht="9.75" customHeight="1" x14ac:dyDescent="0.25">
      <c r="A1676" s="333"/>
      <c r="B1676" s="333"/>
    </row>
    <row r="1677" spans="1:2" ht="9.75" customHeight="1" x14ac:dyDescent="0.25">
      <c r="A1677" s="333"/>
      <c r="B1677" s="333"/>
    </row>
    <row r="1678" spans="1:2" ht="9.75" customHeight="1" x14ac:dyDescent="0.25">
      <c r="A1678" s="333"/>
      <c r="B1678" s="333"/>
    </row>
    <row r="1679" spans="1:2" ht="9.75" customHeight="1" x14ac:dyDescent="0.25">
      <c r="A1679" s="333"/>
      <c r="B1679" s="333"/>
    </row>
    <row r="1680" spans="1:2" ht="9.75" customHeight="1" x14ac:dyDescent="0.25">
      <c r="A1680" s="333"/>
      <c r="B1680" s="333"/>
    </row>
    <row r="1681" spans="1:2" ht="9.75" customHeight="1" x14ac:dyDescent="0.25">
      <c r="A1681" s="333"/>
      <c r="B1681" s="333"/>
    </row>
    <row r="1682" spans="1:2" ht="9.75" customHeight="1" x14ac:dyDescent="0.25">
      <c r="A1682" s="333"/>
      <c r="B1682" s="333"/>
    </row>
    <row r="1683" spans="1:2" ht="9.75" customHeight="1" x14ac:dyDescent="0.25">
      <c r="A1683" s="333"/>
      <c r="B1683" s="333"/>
    </row>
    <row r="1684" spans="1:2" ht="9.75" customHeight="1" x14ac:dyDescent="0.25">
      <c r="A1684" s="333"/>
      <c r="B1684" s="333"/>
    </row>
    <row r="1685" spans="1:2" ht="9.75" customHeight="1" x14ac:dyDescent="0.25">
      <c r="A1685" s="333"/>
      <c r="B1685" s="333"/>
    </row>
    <row r="1686" spans="1:2" ht="9.75" customHeight="1" x14ac:dyDescent="0.25">
      <c r="A1686" s="333"/>
      <c r="B1686" s="333"/>
    </row>
    <row r="1687" spans="1:2" ht="9.75" customHeight="1" x14ac:dyDescent="0.25">
      <c r="A1687" s="333"/>
      <c r="B1687" s="333"/>
    </row>
    <row r="1688" spans="1:2" ht="9.75" customHeight="1" x14ac:dyDescent="0.25">
      <c r="A1688" s="333"/>
      <c r="B1688" s="333"/>
    </row>
    <row r="1689" spans="1:2" ht="9.75" customHeight="1" x14ac:dyDescent="0.25">
      <c r="A1689" s="333"/>
      <c r="B1689" s="333"/>
    </row>
    <row r="1690" spans="1:2" ht="9.75" customHeight="1" x14ac:dyDescent="0.25">
      <c r="A1690" s="333"/>
      <c r="B1690" s="333"/>
    </row>
    <row r="1691" spans="1:2" ht="9.75" customHeight="1" x14ac:dyDescent="0.25">
      <c r="A1691" s="333"/>
      <c r="B1691" s="333"/>
    </row>
    <row r="1692" spans="1:2" ht="9.75" customHeight="1" x14ac:dyDescent="0.25">
      <c r="A1692" s="333"/>
      <c r="B1692" s="333"/>
    </row>
    <row r="1693" spans="1:2" ht="9.75" customHeight="1" x14ac:dyDescent="0.25">
      <c r="A1693" s="333"/>
      <c r="B1693" s="333"/>
    </row>
    <row r="1694" spans="1:2" ht="9.75" customHeight="1" x14ac:dyDescent="0.25">
      <c r="A1694" s="333"/>
      <c r="B1694" s="333"/>
    </row>
    <row r="1695" spans="1:2" ht="9.75" customHeight="1" x14ac:dyDescent="0.25">
      <c r="A1695" s="333"/>
      <c r="B1695" s="333"/>
    </row>
    <row r="1696" spans="1:2" ht="9.75" customHeight="1" x14ac:dyDescent="0.25">
      <c r="A1696" s="333"/>
      <c r="B1696" s="333"/>
    </row>
    <row r="1697" spans="1:2" ht="9.75" customHeight="1" x14ac:dyDescent="0.25">
      <c r="A1697" s="333"/>
      <c r="B1697" s="333"/>
    </row>
    <row r="1698" spans="1:2" ht="9.75" customHeight="1" x14ac:dyDescent="0.25">
      <c r="A1698" s="333"/>
      <c r="B1698" s="333"/>
    </row>
    <row r="1699" spans="1:2" ht="9.75" customHeight="1" x14ac:dyDescent="0.25">
      <c r="A1699" s="333"/>
      <c r="B1699" s="333"/>
    </row>
    <row r="1700" spans="1:2" ht="9.75" customHeight="1" x14ac:dyDescent="0.25">
      <c r="A1700" s="333"/>
      <c r="B1700" s="333"/>
    </row>
    <row r="1701" spans="1:2" ht="9.75" customHeight="1" x14ac:dyDescent="0.25">
      <c r="A1701" s="333"/>
      <c r="B1701" s="333"/>
    </row>
    <row r="1702" spans="1:2" ht="9.75" customHeight="1" x14ac:dyDescent="0.25">
      <c r="A1702" s="333"/>
      <c r="B1702" s="333"/>
    </row>
    <row r="1703" spans="1:2" ht="9.75" customHeight="1" x14ac:dyDescent="0.25">
      <c r="A1703" s="333"/>
      <c r="B1703" s="333"/>
    </row>
    <row r="1704" spans="1:2" ht="9.75" customHeight="1" x14ac:dyDescent="0.25">
      <c r="A1704" s="333"/>
      <c r="B1704" s="333"/>
    </row>
    <row r="1705" spans="1:2" ht="9.75" customHeight="1" x14ac:dyDescent="0.25">
      <c r="A1705" s="333"/>
      <c r="B1705" s="333"/>
    </row>
    <row r="1706" spans="1:2" ht="9.75" customHeight="1" x14ac:dyDescent="0.25">
      <c r="A1706" s="333"/>
      <c r="B1706" s="333"/>
    </row>
    <row r="1707" spans="1:2" ht="9.75" customHeight="1" x14ac:dyDescent="0.25">
      <c r="A1707" s="333"/>
      <c r="B1707" s="333"/>
    </row>
    <row r="1708" spans="1:2" ht="9.75" customHeight="1" x14ac:dyDescent="0.25">
      <c r="A1708" s="333"/>
      <c r="B1708" s="333"/>
    </row>
    <row r="1709" spans="1:2" ht="9.75" customHeight="1" x14ac:dyDescent="0.25">
      <c r="A1709" s="333"/>
      <c r="B1709" s="333"/>
    </row>
    <row r="1710" spans="1:2" ht="9.75" customHeight="1" x14ac:dyDescent="0.25">
      <c r="A1710" s="333"/>
      <c r="B1710" s="333"/>
    </row>
    <row r="1711" spans="1:2" ht="9.75" customHeight="1" x14ac:dyDescent="0.25">
      <c r="A1711" s="333"/>
      <c r="B1711" s="333"/>
    </row>
    <row r="1712" spans="1:2" ht="9.75" customHeight="1" x14ac:dyDescent="0.25">
      <c r="A1712" s="333"/>
      <c r="B1712" s="333"/>
    </row>
    <row r="1713" spans="1:2" ht="9.75" customHeight="1" x14ac:dyDescent="0.25">
      <c r="A1713" s="333"/>
      <c r="B1713" s="333"/>
    </row>
    <row r="1714" spans="1:2" ht="9.75" customHeight="1" x14ac:dyDescent="0.25">
      <c r="A1714" s="333"/>
      <c r="B1714" s="333"/>
    </row>
    <row r="1715" spans="1:2" ht="9.75" customHeight="1" x14ac:dyDescent="0.25">
      <c r="A1715" s="333"/>
      <c r="B1715" s="333"/>
    </row>
    <row r="1716" spans="1:2" ht="9.75" customHeight="1" x14ac:dyDescent="0.25">
      <c r="A1716" s="333"/>
      <c r="B1716" s="333"/>
    </row>
    <row r="1717" spans="1:2" ht="9.75" customHeight="1" x14ac:dyDescent="0.25">
      <c r="A1717" s="333"/>
      <c r="B1717" s="333"/>
    </row>
    <row r="1718" spans="1:2" ht="9.75" customHeight="1" x14ac:dyDescent="0.25">
      <c r="A1718" s="333"/>
      <c r="B1718" s="333"/>
    </row>
    <row r="1719" spans="1:2" ht="9.75" customHeight="1" x14ac:dyDescent="0.25">
      <c r="A1719" s="333"/>
      <c r="B1719" s="333"/>
    </row>
    <row r="1720" spans="1:2" ht="9.75" customHeight="1" x14ac:dyDescent="0.25">
      <c r="A1720" s="333"/>
      <c r="B1720" s="333"/>
    </row>
    <row r="1721" spans="1:2" ht="9.75" customHeight="1" x14ac:dyDescent="0.25">
      <c r="A1721" s="333"/>
      <c r="B1721" s="333"/>
    </row>
    <row r="1722" spans="1:2" ht="9.75" customHeight="1" x14ac:dyDescent="0.25">
      <c r="A1722" s="333"/>
      <c r="B1722" s="333"/>
    </row>
    <row r="1723" spans="1:2" ht="9.75" customHeight="1" x14ac:dyDescent="0.25">
      <c r="A1723" s="333"/>
      <c r="B1723" s="333"/>
    </row>
    <row r="1724" spans="1:2" ht="9.75" customHeight="1" x14ac:dyDescent="0.25">
      <c r="A1724" s="333"/>
      <c r="B1724" s="333"/>
    </row>
    <row r="1725" spans="1:2" ht="9.75" customHeight="1" x14ac:dyDescent="0.25">
      <c r="A1725" s="333"/>
      <c r="B1725" s="333"/>
    </row>
    <row r="1726" spans="1:2" ht="9.75" customHeight="1" x14ac:dyDescent="0.25">
      <c r="A1726" s="333"/>
      <c r="B1726" s="333"/>
    </row>
    <row r="1727" spans="1:2" ht="9.75" customHeight="1" x14ac:dyDescent="0.25">
      <c r="A1727" s="333"/>
      <c r="B1727" s="333"/>
    </row>
    <row r="1728" spans="1:2" ht="9.75" customHeight="1" x14ac:dyDescent="0.25">
      <c r="A1728" s="333"/>
      <c r="B1728" s="333"/>
    </row>
    <row r="1729" spans="1:2" ht="9.75" customHeight="1" x14ac:dyDescent="0.25">
      <c r="A1729" s="333"/>
      <c r="B1729" s="333"/>
    </row>
    <row r="1730" spans="1:2" ht="9.75" customHeight="1" x14ac:dyDescent="0.25">
      <c r="A1730" s="333"/>
      <c r="B1730" s="333"/>
    </row>
    <row r="1731" spans="1:2" ht="9.75" customHeight="1" x14ac:dyDescent="0.25">
      <c r="A1731" s="333"/>
      <c r="B1731" s="333"/>
    </row>
    <row r="1732" spans="1:2" ht="9.75" customHeight="1" x14ac:dyDescent="0.25">
      <c r="A1732" s="333"/>
      <c r="B1732" s="333"/>
    </row>
    <row r="1733" spans="1:2" ht="9.75" customHeight="1" x14ac:dyDescent="0.25">
      <c r="A1733" s="333"/>
      <c r="B1733" s="333"/>
    </row>
    <row r="1734" spans="1:2" ht="9.75" customHeight="1" x14ac:dyDescent="0.25">
      <c r="A1734" s="333"/>
      <c r="B1734" s="333"/>
    </row>
    <row r="1735" spans="1:2" ht="9.75" customHeight="1" x14ac:dyDescent="0.25">
      <c r="A1735" s="333"/>
      <c r="B1735" s="333"/>
    </row>
    <row r="1736" spans="1:2" ht="9.75" customHeight="1" x14ac:dyDescent="0.25">
      <c r="A1736" s="333"/>
      <c r="B1736" s="333"/>
    </row>
    <row r="1737" spans="1:2" ht="9.75" customHeight="1" x14ac:dyDescent="0.25">
      <c r="A1737" s="333"/>
      <c r="B1737" s="333"/>
    </row>
    <row r="1738" spans="1:2" ht="9.75" customHeight="1" x14ac:dyDescent="0.25">
      <c r="A1738" s="333"/>
      <c r="B1738" s="333"/>
    </row>
    <row r="1739" spans="1:2" ht="9.75" customHeight="1" x14ac:dyDescent="0.25">
      <c r="A1739" s="333"/>
      <c r="B1739" s="333"/>
    </row>
    <row r="1740" spans="1:2" ht="9.75" customHeight="1" x14ac:dyDescent="0.25">
      <c r="A1740" s="333"/>
      <c r="B1740" s="333"/>
    </row>
    <row r="1741" spans="1:2" ht="9.75" customHeight="1" x14ac:dyDescent="0.25">
      <c r="A1741" s="333"/>
      <c r="B1741" s="333"/>
    </row>
    <row r="1742" spans="1:2" ht="9.75" customHeight="1" x14ac:dyDescent="0.25">
      <c r="A1742" s="333"/>
      <c r="B1742" s="333"/>
    </row>
    <row r="1743" spans="1:2" ht="9.75" customHeight="1" x14ac:dyDescent="0.25">
      <c r="A1743" s="333"/>
      <c r="B1743" s="333"/>
    </row>
    <row r="1744" spans="1:2" ht="9.75" customHeight="1" x14ac:dyDescent="0.25">
      <c r="A1744" s="333"/>
      <c r="B1744" s="333"/>
    </row>
    <row r="1745" spans="1:2" ht="9.75" customHeight="1" x14ac:dyDescent="0.25">
      <c r="A1745" s="333"/>
      <c r="B1745" s="333"/>
    </row>
    <row r="1746" spans="1:2" ht="9.75" customHeight="1" x14ac:dyDescent="0.25">
      <c r="A1746" s="333"/>
      <c r="B1746" s="333"/>
    </row>
    <row r="1747" spans="1:2" ht="9.75" customHeight="1" x14ac:dyDescent="0.25">
      <c r="A1747" s="333"/>
      <c r="B1747" s="333"/>
    </row>
    <row r="1748" spans="1:2" ht="9.75" customHeight="1" x14ac:dyDescent="0.25">
      <c r="A1748" s="333"/>
      <c r="B1748" s="333"/>
    </row>
    <row r="1749" spans="1:2" ht="9.75" customHeight="1" x14ac:dyDescent="0.25">
      <c r="A1749" s="333"/>
      <c r="B1749" s="333"/>
    </row>
    <row r="1750" spans="1:2" ht="9.75" customHeight="1" x14ac:dyDescent="0.25">
      <c r="A1750" s="333"/>
      <c r="B1750" s="333"/>
    </row>
    <row r="1751" spans="1:2" ht="9.75" customHeight="1" x14ac:dyDescent="0.25">
      <c r="A1751" s="333"/>
      <c r="B1751" s="333"/>
    </row>
    <row r="1752" spans="1:2" ht="9.75" customHeight="1" x14ac:dyDescent="0.25">
      <c r="A1752" s="333"/>
      <c r="B1752" s="333"/>
    </row>
    <row r="1753" spans="1:2" ht="9.75" customHeight="1" x14ac:dyDescent="0.25">
      <c r="A1753" s="333"/>
      <c r="B1753" s="333"/>
    </row>
    <row r="1754" spans="1:2" ht="9.75" customHeight="1" x14ac:dyDescent="0.25">
      <c r="A1754" s="333"/>
      <c r="B1754" s="333"/>
    </row>
    <row r="1755" spans="1:2" ht="9.75" customHeight="1" x14ac:dyDescent="0.25">
      <c r="A1755" s="333"/>
      <c r="B1755" s="333"/>
    </row>
    <row r="1756" spans="1:2" ht="9.75" customHeight="1" x14ac:dyDescent="0.25">
      <c r="A1756" s="333"/>
      <c r="B1756" s="333"/>
    </row>
    <row r="1757" spans="1:2" ht="9.75" customHeight="1" x14ac:dyDescent="0.25">
      <c r="A1757" s="333"/>
      <c r="B1757" s="333"/>
    </row>
    <row r="1758" spans="1:2" ht="9.75" customHeight="1" x14ac:dyDescent="0.25">
      <c r="A1758" s="333"/>
      <c r="B1758" s="333"/>
    </row>
    <row r="1759" spans="1:2" ht="9.75" customHeight="1" x14ac:dyDescent="0.25">
      <c r="A1759" s="333"/>
      <c r="B1759" s="333"/>
    </row>
    <row r="1760" spans="1:2" ht="9.75" customHeight="1" x14ac:dyDescent="0.25">
      <c r="A1760" s="333"/>
      <c r="B1760" s="333"/>
    </row>
    <row r="1761" spans="1:2" ht="9.75" customHeight="1" x14ac:dyDescent="0.25">
      <c r="A1761" s="333"/>
      <c r="B1761" s="333"/>
    </row>
    <row r="1762" spans="1:2" ht="9.75" customHeight="1" x14ac:dyDescent="0.25">
      <c r="A1762" s="333"/>
      <c r="B1762" s="333"/>
    </row>
    <row r="1763" spans="1:2" ht="9.75" customHeight="1" x14ac:dyDescent="0.25">
      <c r="A1763" s="333"/>
      <c r="B1763" s="333"/>
    </row>
    <row r="1764" spans="1:2" ht="9.75" customHeight="1" x14ac:dyDescent="0.25">
      <c r="A1764" s="333"/>
      <c r="B1764" s="333"/>
    </row>
    <row r="1765" spans="1:2" ht="9.75" customHeight="1" x14ac:dyDescent="0.25">
      <c r="A1765" s="333"/>
      <c r="B1765" s="333"/>
    </row>
    <row r="1766" spans="1:2" ht="9.75" customHeight="1" x14ac:dyDescent="0.25">
      <c r="A1766" s="333"/>
      <c r="B1766" s="333"/>
    </row>
    <row r="1767" spans="1:2" ht="9.75" customHeight="1" x14ac:dyDescent="0.25">
      <c r="A1767" s="333"/>
      <c r="B1767" s="333"/>
    </row>
    <row r="1768" spans="1:2" ht="9.75" customHeight="1" x14ac:dyDescent="0.25">
      <c r="A1768" s="333"/>
      <c r="B1768" s="333"/>
    </row>
    <row r="1769" spans="1:2" ht="9.75" customHeight="1" x14ac:dyDescent="0.25">
      <c r="A1769" s="333"/>
      <c r="B1769" s="333"/>
    </row>
    <row r="1770" spans="1:2" ht="9.75" customHeight="1" x14ac:dyDescent="0.25">
      <c r="A1770" s="333"/>
      <c r="B1770" s="333"/>
    </row>
    <row r="1771" spans="1:2" ht="9.75" customHeight="1" x14ac:dyDescent="0.25">
      <c r="A1771" s="333"/>
      <c r="B1771" s="333"/>
    </row>
    <row r="1772" spans="1:2" ht="9.75" customHeight="1" x14ac:dyDescent="0.25">
      <c r="A1772" s="333"/>
      <c r="B1772" s="333"/>
    </row>
    <row r="1773" spans="1:2" ht="9.75" customHeight="1" x14ac:dyDescent="0.25">
      <c r="A1773" s="333"/>
      <c r="B1773" s="333"/>
    </row>
    <row r="1774" spans="1:2" ht="9.75" customHeight="1" x14ac:dyDescent="0.25">
      <c r="A1774" s="333"/>
      <c r="B1774" s="333"/>
    </row>
    <row r="1775" spans="1:2" ht="9.75" customHeight="1" x14ac:dyDescent="0.25">
      <c r="A1775" s="333"/>
      <c r="B1775" s="333"/>
    </row>
    <row r="1776" spans="1:2" ht="9.75" customHeight="1" x14ac:dyDescent="0.25">
      <c r="A1776" s="333"/>
      <c r="B1776" s="333"/>
    </row>
    <row r="1777" spans="1:2" ht="9.75" customHeight="1" x14ac:dyDescent="0.25">
      <c r="A1777" s="333"/>
      <c r="B1777" s="333"/>
    </row>
    <row r="1778" spans="1:2" ht="9.75" customHeight="1" x14ac:dyDescent="0.25">
      <c r="A1778" s="333"/>
      <c r="B1778" s="333"/>
    </row>
    <row r="1779" spans="1:2" ht="9.75" customHeight="1" x14ac:dyDescent="0.25">
      <c r="A1779" s="333"/>
      <c r="B1779" s="333"/>
    </row>
    <row r="1780" spans="1:2" ht="9.75" customHeight="1" x14ac:dyDescent="0.25">
      <c r="A1780" s="333"/>
      <c r="B1780" s="333"/>
    </row>
    <row r="1781" spans="1:2" ht="9.75" customHeight="1" x14ac:dyDescent="0.25">
      <c r="A1781" s="333"/>
      <c r="B1781" s="333"/>
    </row>
    <row r="1782" spans="1:2" ht="9.75" customHeight="1" x14ac:dyDescent="0.25">
      <c r="A1782" s="333"/>
      <c r="B1782" s="333"/>
    </row>
    <row r="1783" spans="1:2" ht="9.75" customHeight="1" x14ac:dyDescent="0.25">
      <c r="A1783" s="333"/>
      <c r="B1783" s="333"/>
    </row>
    <row r="1784" spans="1:2" ht="9.75" customHeight="1" x14ac:dyDescent="0.25">
      <c r="A1784" s="333"/>
      <c r="B1784" s="333"/>
    </row>
    <row r="1785" spans="1:2" ht="9.75" customHeight="1" x14ac:dyDescent="0.25">
      <c r="A1785" s="333"/>
      <c r="B1785" s="333"/>
    </row>
    <row r="1786" spans="1:2" ht="9.75" customHeight="1" x14ac:dyDescent="0.25">
      <c r="A1786" s="333"/>
      <c r="B1786" s="333"/>
    </row>
    <row r="1787" spans="1:2" ht="9.75" customHeight="1" x14ac:dyDescent="0.25">
      <c r="A1787" s="333"/>
      <c r="B1787" s="333"/>
    </row>
    <row r="1788" spans="1:2" ht="9.75" customHeight="1" x14ac:dyDescent="0.25">
      <c r="A1788" s="333"/>
      <c r="B1788" s="333"/>
    </row>
    <row r="1789" spans="1:2" ht="9.75" customHeight="1" x14ac:dyDescent="0.25">
      <c r="A1789" s="333"/>
      <c r="B1789" s="333"/>
    </row>
    <row r="1790" spans="1:2" ht="9.75" customHeight="1" x14ac:dyDescent="0.25">
      <c r="A1790" s="333"/>
      <c r="B1790" s="333"/>
    </row>
    <row r="1791" spans="1:2" ht="9.75" customHeight="1" x14ac:dyDescent="0.25">
      <c r="A1791" s="333"/>
      <c r="B1791" s="333"/>
    </row>
    <row r="1792" spans="1:2" ht="9.75" customHeight="1" x14ac:dyDescent="0.25">
      <c r="A1792" s="333"/>
      <c r="B1792" s="333"/>
    </row>
    <row r="1793" spans="1:2" ht="9.75" customHeight="1" x14ac:dyDescent="0.25">
      <c r="A1793" s="333"/>
      <c r="B1793" s="333"/>
    </row>
    <row r="1794" spans="1:2" ht="9.75" customHeight="1" x14ac:dyDescent="0.25">
      <c r="A1794" s="333"/>
      <c r="B1794" s="333"/>
    </row>
    <row r="1795" spans="1:2" ht="9.75" customHeight="1" x14ac:dyDescent="0.25">
      <c r="A1795" s="333"/>
      <c r="B1795" s="333"/>
    </row>
    <row r="1796" spans="1:2" ht="9.75" customHeight="1" x14ac:dyDescent="0.25">
      <c r="A1796" s="333"/>
      <c r="B1796" s="333"/>
    </row>
    <row r="1797" spans="1:2" ht="9.75" customHeight="1" x14ac:dyDescent="0.25">
      <c r="A1797" s="333"/>
      <c r="B1797" s="333"/>
    </row>
    <row r="1798" spans="1:2" ht="9.75" customHeight="1" x14ac:dyDescent="0.25">
      <c r="A1798" s="333"/>
      <c r="B1798" s="333"/>
    </row>
    <row r="1799" spans="1:2" ht="9.75" customHeight="1" x14ac:dyDescent="0.25">
      <c r="A1799" s="333"/>
      <c r="B1799" s="333"/>
    </row>
    <row r="1800" spans="1:2" ht="9.75" customHeight="1" x14ac:dyDescent="0.25">
      <c r="A1800" s="333"/>
      <c r="B1800" s="333"/>
    </row>
    <row r="1801" spans="1:2" ht="9.75" customHeight="1" x14ac:dyDescent="0.25">
      <c r="A1801" s="333"/>
      <c r="B1801" s="333"/>
    </row>
    <row r="1802" spans="1:2" ht="9.75" customHeight="1" x14ac:dyDescent="0.25">
      <c r="A1802" s="333"/>
      <c r="B1802" s="333"/>
    </row>
    <row r="1803" spans="1:2" ht="9.75" customHeight="1" x14ac:dyDescent="0.25">
      <c r="A1803" s="333"/>
      <c r="B1803" s="333"/>
    </row>
    <row r="1804" spans="1:2" ht="9.75" customHeight="1" x14ac:dyDescent="0.25">
      <c r="A1804" s="333"/>
      <c r="B1804" s="333"/>
    </row>
    <row r="1805" spans="1:2" ht="9.75" customHeight="1" x14ac:dyDescent="0.25">
      <c r="A1805" s="333"/>
      <c r="B1805" s="333"/>
    </row>
    <row r="1806" spans="1:2" ht="9.75" customHeight="1" x14ac:dyDescent="0.25">
      <c r="A1806" s="333"/>
      <c r="B1806" s="333"/>
    </row>
    <row r="1807" spans="1:2" ht="9.75" customHeight="1" x14ac:dyDescent="0.25">
      <c r="A1807" s="333"/>
      <c r="B1807" s="333"/>
    </row>
    <row r="1808" spans="1:2" ht="9.75" customHeight="1" x14ac:dyDescent="0.25">
      <c r="A1808" s="333"/>
      <c r="B1808" s="333"/>
    </row>
    <row r="1809" spans="1:2" ht="9.75" customHeight="1" x14ac:dyDescent="0.25">
      <c r="A1809" s="333"/>
      <c r="B1809" s="333"/>
    </row>
    <row r="1810" spans="1:2" ht="9.75" customHeight="1" x14ac:dyDescent="0.25">
      <c r="A1810" s="333"/>
      <c r="B1810" s="333"/>
    </row>
    <row r="1811" spans="1:2" ht="9.75" customHeight="1" x14ac:dyDescent="0.25">
      <c r="A1811" s="333"/>
      <c r="B1811" s="333"/>
    </row>
    <row r="1812" spans="1:2" ht="9.75" customHeight="1" x14ac:dyDescent="0.25">
      <c r="A1812" s="333"/>
      <c r="B1812" s="333"/>
    </row>
    <row r="1813" spans="1:2" ht="9.75" customHeight="1" x14ac:dyDescent="0.25">
      <c r="A1813" s="333"/>
      <c r="B1813" s="333"/>
    </row>
    <row r="1814" spans="1:2" ht="9.75" customHeight="1" x14ac:dyDescent="0.25">
      <c r="A1814" s="333"/>
      <c r="B1814" s="333"/>
    </row>
    <row r="1815" spans="1:2" ht="9.75" customHeight="1" x14ac:dyDescent="0.25">
      <c r="A1815" s="333"/>
      <c r="B1815" s="333"/>
    </row>
    <row r="1816" spans="1:2" ht="9.75" customHeight="1" x14ac:dyDescent="0.25">
      <c r="A1816" s="333"/>
      <c r="B1816" s="333"/>
    </row>
    <row r="1817" spans="1:2" ht="9.75" customHeight="1" x14ac:dyDescent="0.25">
      <c r="A1817" s="333"/>
      <c r="B1817" s="333"/>
    </row>
    <row r="1818" spans="1:2" ht="9.75" customHeight="1" x14ac:dyDescent="0.25">
      <c r="A1818" s="333"/>
      <c r="B1818" s="333"/>
    </row>
    <row r="1819" spans="1:2" ht="9.75" customHeight="1" x14ac:dyDescent="0.25">
      <c r="A1819" s="333"/>
      <c r="B1819" s="333"/>
    </row>
    <row r="1820" spans="1:2" ht="9.75" customHeight="1" x14ac:dyDescent="0.25">
      <c r="A1820" s="333"/>
      <c r="B1820" s="333"/>
    </row>
    <row r="1821" spans="1:2" ht="9.75" customHeight="1" x14ac:dyDescent="0.25">
      <c r="A1821" s="333"/>
      <c r="B1821" s="333"/>
    </row>
    <row r="1822" spans="1:2" ht="9.75" customHeight="1" x14ac:dyDescent="0.25">
      <c r="A1822" s="333"/>
      <c r="B1822" s="333"/>
    </row>
    <row r="1823" spans="1:2" ht="9.75" customHeight="1" x14ac:dyDescent="0.25">
      <c r="A1823" s="333"/>
      <c r="B1823" s="333"/>
    </row>
    <row r="1824" spans="1:2" ht="9.75" customHeight="1" x14ac:dyDescent="0.25">
      <c r="A1824" s="333"/>
      <c r="B1824" s="333"/>
    </row>
    <row r="1825" spans="1:2" ht="9.75" customHeight="1" x14ac:dyDescent="0.25">
      <c r="A1825" s="333"/>
      <c r="B1825" s="333"/>
    </row>
    <row r="1826" spans="1:2" ht="9.75" customHeight="1" x14ac:dyDescent="0.25">
      <c r="A1826" s="333"/>
      <c r="B1826" s="333"/>
    </row>
    <row r="1827" spans="1:2" ht="9.75" customHeight="1" x14ac:dyDescent="0.25">
      <c r="A1827" s="333"/>
      <c r="B1827" s="333"/>
    </row>
    <row r="1828" spans="1:2" ht="9.75" customHeight="1" x14ac:dyDescent="0.25">
      <c r="A1828" s="333"/>
      <c r="B1828" s="333"/>
    </row>
    <row r="1829" spans="1:2" ht="9.75" customHeight="1" x14ac:dyDescent="0.25">
      <c r="A1829" s="333"/>
      <c r="B1829" s="333"/>
    </row>
    <row r="1830" spans="1:2" ht="9.75" customHeight="1" x14ac:dyDescent="0.25">
      <c r="A1830" s="333"/>
      <c r="B1830" s="333"/>
    </row>
    <row r="1831" spans="1:2" ht="9.75" customHeight="1" x14ac:dyDescent="0.25">
      <c r="A1831" s="333"/>
      <c r="B1831" s="333"/>
    </row>
    <row r="1832" spans="1:2" ht="9.75" customHeight="1" x14ac:dyDescent="0.25">
      <c r="A1832" s="333"/>
      <c r="B1832" s="333"/>
    </row>
    <row r="1833" spans="1:2" ht="9.75" customHeight="1" x14ac:dyDescent="0.25">
      <c r="A1833" s="333"/>
      <c r="B1833" s="333"/>
    </row>
    <row r="1834" spans="1:2" ht="9.75" customHeight="1" x14ac:dyDescent="0.25">
      <c r="A1834" s="333"/>
      <c r="B1834" s="333"/>
    </row>
    <row r="1835" spans="1:2" ht="9.75" customHeight="1" x14ac:dyDescent="0.25">
      <c r="A1835" s="333"/>
      <c r="B1835" s="333"/>
    </row>
    <row r="1836" spans="1:2" ht="9.75" customHeight="1" x14ac:dyDescent="0.25">
      <c r="A1836" s="333"/>
      <c r="B1836" s="333"/>
    </row>
    <row r="1837" spans="1:2" ht="9.75" customHeight="1" x14ac:dyDescent="0.25">
      <c r="A1837" s="333"/>
      <c r="B1837" s="333"/>
    </row>
    <row r="1838" spans="1:2" ht="9.75" customHeight="1" x14ac:dyDescent="0.25">
      <c r="A1838" s="333"/>
      <c r="B1838" s="333"/>
    </row>
    <row r="1839" spans="1:2" ht="9.75" customHeight="1" x14ac:dyDescent="0.25">
      <c r="A1839" s="333"/>
      <c r="B1839" s="333"/>
    </row>
    <row r="1840" spans="1:2" ht="9.75" customHeight="1" x14ac:dyDescent="0.25">
      <c r="A1840" s="333"/>
      <c r="B1840" s="333"/>
    </row>
    <row r="1841" spans="1:2" ht="9.75" customHeight="1" x14ac:dyDescent="0.25">
      <c r="A1841" s="333"/>
      <c r="B1841" s="333"/>
    </row>
    <row r="1842" spans="1:2" ht="9.75" customHeight="1" x14ac:dyDescent="0.25">
      <c r="A1842" s="333"/>
      <c r="B1842" s="333"/>
    </row>
    <row r="1843" spans="1:2" ht="9.75" customHeight="1" x14ac:dyDescent="0.25">
      <c r="A1843" s="333"/>
      <c r="B1843" s="333"/>
    </row>
    <row r="1844" spans="1:2" ht="9.75" customHeight="1" x14ac:dyDescent="0.25">
      <c r="A1844" s="333"/>
      <c r="B1844" s="333"/>
    </row>
    <row r="1845" spans="1:2" ht="9.75" customHeight="1" x14ac:dyDescent="0.25">
      <c r="A1845" s="333"/>
      <c r="B1845" s="333"/>
    </row>
    <row r="1846" spans="1:2" ht="9.75" customHeight="1" x14ac:dyDescent="0.25">
      <c r="A1846" s="333"/>
      <c r="B1846" s="333"/>
    </row>
    <row r="1847" spans="1:2" ht="9.75" customHeight="1" x14ac:dyDescent="0.25">
      <c r="A1847" s="333"/>
      <c r="B1847" s="333"/>
    </row>
    <row r="1848" spans="1:2" ht="9.75" customHeight="1" x14ac:dyDescent="0.25">
      <c r="A1848" s="333"/>
      <c r="B1848" s="333"/>
    </row>
    <row r="1849" spans="1:2" ht="9.75" customHeight="1" x14ac:dyDescent="0.25">
      <c r="A1849" s="333"/>
      <c r="B1849" s="333"/>
    </row>
    <row r="1850" spans="1:2" ht="9.75" customHeight="1" x14ac:dyDescent="0.25">
      <c r="A1850" s="333"/>
      <c r="B1850" s="333"/>
    </row>
    <row r="1851" spans="1:2" ht="9.75" customHeight="1" x14ac:dyDescent="0.25">
      <c r="A1851" s="333"/>
      <c r="B1851" s="333"/>
    </row>
    <row r="1852" spans="1:2" ht="9.75" customHeight="1" x14ac:dyDescent="0.25">
      <c r="A1852" s="333"/>
      <c r="B1852" s="333"/>
    </row>
    <row r="1853" spans="1:2" ht="9.75" customHeight="1" x14ac:dyDescent="0.25">
      <c r="A1853" s="333"/>
      <c r="B1853" s="333"/>
    </row>
    <row r="1854" spans="1:2" ht="9.75" customHeight="1" x14ac:dyDescent="0.25">
      <c r="A1854" s="333"/>
      <c r="B1854" s="333"/>
    </row>
    <row r="1855" spans="1:2" ht="9.75" customHeight="1" x14ac:dyDescent="0.25">
      <c r="A1855" s="333"/>
      <c r="B1855" s="333"/>
    </row>
    <row r="1856" spans="1:2" ht="9.75" customHeight="1" x14ac:dyDescent="0.25">
      <c r="A1856" s="333"/>
      <c r="B1856" s="333"/>
    </row>
    <row r="1857" spans="1:2" ht="9.75" customHeight="1" x14ac:dyDescent="0.25">
      <c r="A1857" s="333"/>
      <c r="B1857" s="333"/>
    </row>
    <row r="1858" spans="1:2" ht="9.75" customHeight="1" x14ac:dyDescent="0.25">
      <c r="A1858" s="333"/>
      <c r="B1858" s="333"/>
    </row>
    <row r="1859" spans="1:2" ht="9.75" customHeight="1" x14ac:dyDescent="0.25">
      <c r="A1859" s="333"/>
      <c r="B1859" s="333"/>
    </row>
    <row r="1860" spans="1:2" ht="9.75" customHeight="1" x14ac:dyDescent="0.25">
      <c r="A1860" s="333"/>
      <c r="B1860" s="333"/>
    </row>
    <row r="1861" spans="1:2" ht="9.75" customHeight="1" x14ac:dyDescent="0.25">
      <c r="A1861" s="333"/>
      <c r="B1861" s="333"/>
    </row>
    <row r="1862" spans="1:2" ht="9.75" customHeight="1" x14ac:dyDescent="0.25">
      <c r="A1862" s="333"/>
      <c r="B1862" s="333"/>
    </row>
    <row r="1863" spans="1:2" ht="9.75" customHeight="1" x14ac:dyDescent="0.25">
      <c r="A1863" s="333"/>
      <c r="B1863" s="333"/>
    </row>
    <row r="1864" spans="1:2" ht="9.75" customHeight="1" x14ac:dyDescent="0.25">
      <c r="A1864" s="333"/>
      <c r="B1864" s="333"/>
    </row>
    <row r="1865" spans="1:2" ht="9.75" customHeight="1" x14ac:dyDescent="0.25">
      <c r="A1865" s="333"/>
      <c r="B1865" s="333"/>
    </row>
    <row r="1866" spans="1:2" ht="9.75" customHeight="1" x14ac:dyDescent="0.25">
      <c r="A1866" s="333"/>
      <c r="B1866" s="333"/>
    </row>
    <row r="1867" spans="1:2" ht="9.75" customHeight="1" x14ac:dyDescent="0.25">
      <c r="A1867" s="333"/>
      <c r="B1867" s="333"/>
    </row>
    <row r="1868" spans="1:2" ht="9.75" customHeight="1" x14ac:dyDescent="0.25">
      <c r="A1868" s="333"/>
      <c r="B1868" s="333"/>
    </row>
    <row r="1869" spans="1:2" ht="9.75" customHeight="1" x14ac:dyDescent="0.25">
      <c r="A1869" s="333"/>
      <c r="B1869" s="333"/>
    </row>
    <row r="1870" spans="1:2" ht="9.75" customHeight="1" x14ac:dyDescent="0.25">
      <c r="A1870" s="333"/>
      <c r="B1870" s="333"/>
    </row>
    <row r="1871" spans="1:2" ht="9.75" customHeight="1" x14ac:dyDescent="0.25">
      <c r="A1871" s="333"/>
      <c r="B1871" s="333"/>
    </row>
    <row r="1872" spans="1:2" ht="9.75" customHeight="1" x14ac:dyDescent="0.25">
      <c r="A1872" s="333"/>
      <c r="B1872" s="333"/>
    </row>
    <row r="1873" spans="1:2" ht="9.75" customHeight="1" x14ac:dyDescent="0.25">
      <c r="A1873" s="333"/>
      <c r="B1873" s="333"/>
    </row>
    <row r="1874" spans="1:2" ht="9.75" customHeight="1" x14ac:dyDescent="0.25">
      <c r="A1874" s="333"/>
      <c r="B1874" s="333"/>
    </row>
    <row r="1875" spans="1:2" ht="9.75" customHeight="1" x14ac:dyDescent="0.25">
      <c r="A1875" s="333"/>
      <c r="B1875" s="333"/>
    </row>
    <row r="1876" spans="1:2" ht="9.75" customHeight="1" x14ac:dyDescent="0.25">
      <c r="A1876" s="333"/>
      <c r="B1876" s="333"/>
    </row>
    <row r="1877" spans="1:2" ht="9.75" customHeight="1" x14ac:dyDescent="0.25">
      <c r="A1877" s="333"/>
      <c r="B1877" s="333"/>
    </row>
    <row r="1878" spans="1:2" ht="9.75" customHeight="1" x14ac:dyDescent="0.25">
      <c r="A1878" s="333"/>
      <c r="B1878" s="333"/>
    </row>
    <row r="1879" spans="1:2" ht="9.75" customHeight="1" x14ac:dyDescent="0.25">
      <c r="A1879" s="333"/>
      <c r="B1879" s="333"/>
    </row>
    <row r="1880" spans="1:2" ht="9.75" customHeight="1" x14ac:dyDescent="0.25">
      <c r="A1880" s="333"/>
      <c r="B1880" s="333"/>
    </row>
    <row r="1881" spans="1:2" ht="9.75" customHeight="1" x14ac:dyDescent="0.25">
      <c r="A1881" s="333"/>
      <c r="B1881" s="333"/>
    </row>
    <row r="1882" spans="1:2" ht="9.75" customHeight="1" x14ac:dyDescent="0.25">
      <c r="A1882" s="333"/>
      <c r="B1882" s="333"/>
    </row>
    <row r="1883" spans="1:2" ht="9.75" customHeight="1" x14ac:dyDescent="0.25">
      <c r="A1883" s="333"/>
      <c r="B1883" s="333"/>
    </row>
    <row r="1884" spans="1:2" ht="9.75" customHeight="1" x14ac:dyDescent="0.25">
      <c r="A1884" s="333"/>
      <c r="B1884" s="333"/>
    </row>
    <row r="1885" spans="1:2" ht="9.75" customHeight="1" x14ac:dyDescent="0.25">
      <c r="A1885" s="333"/>
      <c r="B1885" s="333"/>
    </row>
    <row r="1886" spans="1:2" ht="9.75" customHeight="1" x14ac:dyDescent="0.25">
      <c r="A1886" s="333"/>
      <c r="B1886" s="333"/>
    </row>
    <row r="1887" spans="1:2" ht="9.75" customHeight="1" x14ac:dyDescent="0.25">
      <c r="A1887" s="333"/>
      <c r="B1887" s="333"/>
    </row>
    <row r="1888" spans="1:2" ht="9.75" customHeight="1" x14ac:dyDescent="0.25">
      <c r="A1888" s="333"/>
      <c r="B1888" s="333"/>
    </row>
    <row r="1889" spans="1:2" ht="9.75" customHeight="1" x14ac:dyDescent="0.25">
      <c r="A1889" s="333"/>
      <c r="B1889" s="333"/>
    </row>
    <row r="1890" spans="1:2" ht="9.75" customHeight="1" x14ac:dyDescent="0.25">
      <c r="A1890" s="333"/>
      <c r="B1890" s="333"/>
    </row>
    <row r="1891" spans="1:2" ht="9.75" customHeight="1" x14ac:dyDescent="0.25">
      <c r="A1891" s="333"/>
      <c r="B1891" s="333"/>
    </row>
    <row r="1892" spans="1:2" ht="9.75" customHeight="1" x14ac:dyDescent="0.25">
      <c r="A1892" s="333"/>
      <c r="B1892" s="333"/>
    </row>
    <row r="1893" spans="1:2" ht="9.75" customHeight="1" x14ac:dyDescent="0.25">
      <c r="A1893" s="333"/>
      <c r="B1893" s="333"/>
    </row>
    <row r="1894" spans="1:2" ht="9.75" customHeight="1" x14ac:dyDescent="0.25">
      <c r="A1894" s="333"/>
      <c r="B1894" s="333"/>
    </row>
    <row r="1895" spans="1:2" ht="9.75" customHeight="1" x14ac:dyDescent="0.25">
      <c r="A1895" s="333"/>
      <c r="B1895" s="333"/>
    </row>
    <row r="1896" spans="1:2" ht="9.75" customHeight="1" x14ac:dyDescent="0.25">
      <c r="A1896" s="333"/>
      <c r="B1896" s="333"/>
    </row>
    <row r="1897" spans="1:2" ht="9.75" customHeight="1" x14ac:dyDescent="0.25">
      <c r="A1897" s="333"/>
      <c r="B1897" s="333"/>
    </row>
    <row r="1898" spans="1:2" ht="9.75" customHeight="1" x14ac:dyDescent="0.25">
      <c r="A1898" s="333"/>
      <c r="B1898" s="333"/>
    </row>
    <row r="1899" spans="1:2" ht="9.75" customHeight="1" x14ac:dyDescent="0.25">
      <c r="A1899" s="333"/>
      <c r="B1899" s="333"/>
    </row>
    <row r="1900" spans="1:2" ht="9.75" customHeight="1" x14ac:dyDescent="0.25">
      <c r="A1900" s="333"/>
      <c r="B1900" s="333"/>
    </row>
    <row r="1901" spans="1:2" ht="9.75" customHeight="1" x14ac:dyDescent="0.25">
      <c r="A1901" s="333"/>
      <c r="B1901" s="333"/>
    </row>
    <row r="1902" spans="1:2" ht="9.75" customHeight="1" x14ac:dyDescent="0.25">
      <c r="A1902" s="333"/>
      <c r="B1902" s="333"/>
    </row>
    <row r="1903" spans="1:2" ht="9.75" customHeight="1" x14ac:dyDescent="0.25">
      <c r="A1903" s="333"/>
      <c r="B1903" s="333"/>
    </row>
    <row r="1904" spans="1:2" ht="9.75" customHeight="1" x14ac:dyDescent="0.25">
      <c r="A1904" s="333"/>
      <c r="B1904" s="333"/>
    </row>
    <row r="1905" spans="1:2" ht="9.75" customHeight="1" x14ac:dyDescent="0.25">
      <c r="A1905" s="333"/>
      <c r="B1905" s="333"/>
    </row>
    <row r="1906" spans="1:2" ht="9.75" customHeight="1" x14ac:dyDescent="0.25">
      <c r="A1906" s="333"/>
      <c r="B1906" s="333"/>
    </row>
    <row r="1907" spans="1:2" ht="9.75" customHeight="1" x14ac:dyDescent="0.25">
      <c r="A1907" s="333"/>
      <c r="B1907" s="333"/>
    </row>
    <row r="1908" spans="1:2" ht="9.75" customHeight="1" x14ac:dyDescent="0.25">
      <c r="A1908" s="333"/>
      <c r="B1908" s="333"/>
    </row>
    <row r="1909" spans="1:2" ht="9.75" customHeight="1" x14ac:dyDescent="0.25">
      <c r="A1909" s="333"/>
      <c r="B1909" s="333"/>
    </row>
    <row r="1910" spans="1:2" ht="9.75" customHeight="1" x14ac:dyDescent="0.25">
      <c r="A1910" s="333"/>
      <c r="B1910" s="333"/>
    </row>
    <row r="1911" spans="1:2" ht="9.75" customHeight="1" x14ac:dyDescent="0.25">
      <c r="A1911" s="333"/>
      <c r="B1911" s="333"/>
    </row>
    <row r="1912" spans="1:2" ht="9.75" customHeight="1" x14ac:dyDescent="0.25">
      <c r="A1912" s="333"/>
      <c r="B1912" s="333"/>
    </row>
    <row r="1913" spans="1:2" ht="9.75" customHeight="1" x14ac:dyDescent="0.25">
      <c r="A1913" s="333"/>
      <c r="B1913" s="333"/>
    </row>
    <row r="1914" spans="1:2" ht="9.75" customHeight="1" x14ac:dyDescent="0.25">
      <c r="A1914" s="333"/>
      <c r="B1914" s="333"/>
    </row>
    <row r="1915" spans="1:2" ht="9.75" customHeight="1" x14ac:dyDescent="0.25">
      <c r="A1915" s="333"/>
      <c r="B1915" s="333"/>
    </row>
    <row r="1916" spans="1:2" ht="9.75" customHeight="1" x14ac:dyDescent="0.25">
      <c r="A1916" s="333"/>
      <c r="B1916" s="333"/>
    </row>
    <row r="1917" spans="1:2" ht="9.75" customHeight="1" x14ac:dyDescent="0.25">
      <c r="A1917" s="333"/>
      <c r="B1917" s="333"/>
    </row>
    <row r="1918" spans="1:2" ht="9.75" customHeight="1" x14ac:dyDescent="0.25">
      <c r="A1918" s="333"/>
      <c r="B1918" s="333"/>
    </row>
    <row r="1919" spans="1:2" ht="9.75" customHeight="1" x14ac:dyDescent="0.25">
      <c r="A1919" s="333"/>
      <c r="B1919" s="333"/>
    </row>
    <row r="1920" spans="1:2" ht="9.75" customHeight="1" x14ac:dyDescent="0.25">
      <c r="A1920" s="333"/>
      <c r="B1920" s="333"/>
    </row>
    <row r="1921" spans="1:2" ht="9.75" customHeight="1" x14ac:dyDescent="0.25">
      <c r="A1921" s="333"/>
      <c r="B1921" s="333"/>
    </row>
    <row r="1922" spans="1:2" ht="9.75" customHeight="1" x14ac:dyDescent="0.25">
      <c r="A1922" s="333"/>
      <c r="B1922" s="333"/>
    </row>
    <row r="1923" spans="1:2" ht="9.75" customHeight="1" x14ac:dyDescent="0.25">
      <c r="A1923" s="333"/>
      <c r="B1923" s="333"/>
    </row>
    <row r="1924" spans="1:2" ht="9.75" customHeight="1" x14ac:dyDescent="0.25">
      <c r="A1924" s="333"/>
      <c r="B1924" s="333"/>
    </row>
    <row r="1925" spans="1:2" ht="9.75" customHeight="1" x14ac:dyDescent="0.25">
      <c r="A1925" s="333"/>
      <c r="B1925" s="333"/>
    </row>
    <row r="1926" spans="1:2" ht="9.75" customHeight="1" x14ac:dyDescent="0.25">
      <c r="A1926" s="333"/>
      <c r="B1926" s="333"/>
    </row>
    <row r="1927" spans="1:2" ht="9.75" customHeight="1" x14ac:dyDescent="0.25">
      <c r="A1927" s="333"/>
      <c r="B1927" s="333"/>
    </row>
    <row r="1928" spans="1:2" ht="9.75" customHeight="1" x14ac:dyDescent="0.25">
      <c r="A1928" s="333"/>
      <c r="B1928" s="333"/>
    </row>
    <row r="1929" spans="1:2" ht="9.75" customHeight="1" x14ac:dyDescent="0.25">
      <c r="A1929" s="333"/>
      <c r="B1929" s="333"/>
    </row>
    <row r="1930" spans="1:2" ht="9.75" customHeight="1" x14ac:dyDescent="0.25">
      <c r="A1930" s="333"/>
      <c r="B1930" s="333"/>
    </row>
    <row r="1931" spans="1:2" ht="9.75" customHeight="1" x14ac:dyDescent="0.25">
      <c r="A1931" s="333"/>
      <c r="B1931" s="333"/>
    </row>
    <row r="1932" spans="1:2" ht="9.75" customHeight="1" x14ac:dyDescent="0.25">
      <c r="A1932" s="333"/>
      <c r="B1932" s="333"/>
    </row>
    <row r="1933" spans="1:2" ht="9.75" customHeight="1" x14ac:dyDescent="0.25">
      <c r="A1933" s="333"/>
      <c r="B1933" s="333"/>
    </row>
    <row r="1934" spans="1:2" ht="9.75" customHeight="1" x14ac:dyDescent="0.25">
      <c r="A1934" s="333"/>
      <c r="B1934" s="333"/>
    </row>
    <row r="1935" spans="1:2" ht="9.75" customHeight="1" x14ac:dyDescent="0.25">
      <c r="A1935" s="333"/>
      <c r="B1935" s="333"/>
    </row>
    <row r="1936" spans="1:2" ht="9.75" customHeight="1" x14ac:dyDescent="0.25">
      <c r="A1936" s="333"/>
      <c r="B1936" s="333"/>
    </row>
    <row r="1937" spans="1:2" ht="9.75" customHeight="1" x14ac:dyDescent="0.25">
      <c r="A1937" s="333"/>
      <c r="B1937" s="333"/>
    </row>
    <row r="1938" spans="1:2" ht="9.75" customHeight="1" x14ac:dyDescent="0.25">
      <c r="A1938" s="333"/>
      <c r="B1938" s="333"/>
    </row>
    <row r="1939" spans="1:2" ht="9.75" customHeight="1" x14ac:dyDescent="0.25">
      <c r="A1939" s="333"/>
      <c r="B1939" s="333"/>
    </row>
    <row r="1940" spans="1:2" ht="9.75" customHeight="1" x14ac:dyDescent="0.25">
      <c r="A1940" s="333"/>
      <c r="B1940" s="333"/>
    </row>
    <row r="1941" spans="1:2" ht="9.75" customHeight="1" x14ac:dyDescent="0.25">
      <c r="A1941" s="333"/>
      <c r="B1941" s="333"/>
    </row>
    <row r="1942" spans="1:2" ht="9.75" customHeight="1" x14ac:dyDescent="0.25">
      <c r="A1942" s="333"/>
      <c r="B1942" s="333"/>
    </row>
    <row r="1943" spans="1:2" ht="9.75" customHeight="1" x14ac:dyDescent="0.25">
      <c r="A1943" s="333"/>
      <c r="B1943" s="333"/>
    </row>
    <row r="1944" spans="1:2" ht="9.75" customHeight="1" x14ac:dyDescent="0.25">
      <c r="A1944" s="333"/>
      <c r="B1944" s="333"/>
    </row>
    <row r="1945" spans="1:2" ht="9.75" customHeight="1" x14ac:dyDescent="0.25">
      <c r="A1945" s="333"/>
      <c r="B1945" s="333"/>
    </row>
    <row r="1946" spans="1:2" ht="9.75" customHeight="1" x14ac:dyDescent="0.25">
      <c r="A1946" s="333"/>
      <c r="B1946" s="333"/>
    </row>
    <row r="1947" spans="1:2" ht="9.75" customHeight="1" x14ac:dyDescent="0.25">
      <c r="A1947" s="333"/>
      <c r="B1947" s="333"/>
    </row>
    <row r="1948" spans="1:2" ht="9.75" customHeight="1" x14ac:dyDescent="0.25">
      <c r="A1948" s="333"/>
      <c r="B1948" s="333"/>
    </row>
    <row r="1949" spans="1:2" ht="9.75" customHeight="1" x14ac:dyDescent="0.25">
      <c r="A1949" s="333"/>
      <c r="B1949" s="333"/>
    </row>
    <row r="1950" spans="1:2" ht="9.75" customHeight="1" x14ac:dyDescent="0.25">
      <c r="A1950" s="333"/>
      <c r="B1950" s="333"/>
    </row>
    <row r="1951" spans="1:2" ht="9.75" customHeight="1" x14ac:dyDescent="0.25">
      <c r="A1951" s="333"/>
      <c r="B1951" s="333"/>
    </row>
    <row r="1952" spans="1:2" ht="9.75" customHeight="1" x14ac:dyDescent="0.25">
      <c r="A1952" s="333"/>
      <c r="B1952" s="333"/>
    </row>
    <row r="1953" spans="1:2" ht="9.75" customHeight="1" x14ac:dyDescent="0.25">
      <c r="A1953" s="333"/>
      <c r="B1953" s="333"/>
    </row>
    <row r="1954" spans="1:2" ht="9.75" customHeight="1" x14ac:dyDescent="0.25">
      <c r="A1954" s="333"/>
      <c r="B1954" s="333"/>
    </row>
    <row r="1955" spans="1:2" ht="9.75" customHeight="1" x14ac:dyDescent="0.25">
      <c r="A1955" s="333"/>
      <c r="B1955" s="333"/>
    </row>
    <row r="1956" spans="1:2" ht="9.75" customHeight="1" x14ac:dyDescent="0.25">
      <c r="A1956" s="333"/>
      <c r="B1956" s="333"/>
    </row>
    <row r="1957" spans="1:2" ht="9.75" customHeight="1" x14ac:dyDescent="0.25">
      <c r="A1957" s="333"/>
      <c r="B1957" s="333"/>
    </row>
    <row r="1958" spans="1:2" ht="9.75" customHeight="1" x14ac:dyDescent="0.25">
      <c r="A1958" s="333"/>
      <c r="B1958" s="333"/>
    </row>
    <row r="1959" spans="1:2" ht="9.75" customHeight="1" x14ac:dyDescent="0.25">
      <c r="A1959" s="333"/>
      <c r="B1959" s="333"/>
    </row>
    <row r="1960" spans="1:2" ht="9.75" customHeight="1" x14ac:dyDescent="0.25">
      <c r="A1960" s="333"/>
      <c r="B1960" s="333"/>
    </row>
    <row r="1961" spans="1:2" ht="9.75" customHeight="1" x14ac:dyDescent="0.25">
      <c r="A1961" s="333"/>
      <c r="B1961" s="333"/>
    </row>
    <row r="1962" spans="1:2" ht="9.75" customHeight="1" x14ac:dyDescent="0.25">
      <c r="A1962" s="333"/>
      <c r="B1962" s="333"/>
    </row>
    <row r="1963" spans="1:2" ht="9.75" customHeight="1" x14ac:dyDescent="0.25">
      <c r="A1963" s="333"/>
      <c r="B1963" s="333"/>
    </row>
    <row r="1964" spans="1:2" ht="9.75" customHeight="1" x14ac:dyDescent="0.25">
      <c r="A1964" s="333"/>
      <c r="B1964" s="333"/>
    </row>
    <row r="1965" spans="1:2" ht="9.75" customHeight="1" x14ac:dyDescent="0.25">
      <c r="A1965" s="333"/>
      <c r="B1965" s="333"/>
    </row>
    <row r="1966" spans="1:2" ht="9.75" customHeight="1" x14ac:dyDescent="0.25">
      <c r="A1966" s="333"/>
      <c r="B1966" s="333"/>
    </row>
    <row r="1967" spans="1:2" ht="9.75" customHeight="1" x14ac:dyDescent="0.25">
      <c r="A1967" s="333"/>
      <c r="B1967" s="333"/>
    </row>
    <row r="1968" spans="1:2" ht="9.75" customHeight="1" x14ac:dyDescent="0.25">
      <c r="A1968" s="333"/>
      <c r="B1968" s="333"/>
    </row>
    <row r="1969" spans="1:2" ht="9.75" customHeight="1" x14ac:dyDescent="0.25">
      <c r="A1969" s="333"/>
      <c r="B1969" s="333"/>
    </row>
    <row r="1970" spans="1:2" ht="9.75" customHeight="1" x14ac:dyDescent="0.25">
      <c r="A1970" s="333"/>
      <c r="B1970" s="333"/>
    </row>
    <row r="1971" spans="1:2" ht="9.75" customHeight="1" x14ac:dyDescent="0.25">
      <c r="A1971" s="333"/>
      <c r="B1971" s="333"/>
    </row>
    <row r="1972" spans="1:2" ht="9.75" customHeight="1" x14ac:dyDescent="0.25">
      <c r="A1972" s="333"/>
      <c r="B1972" s="333"/>
    </row>
    <row r="1973" spans="1:2" ht="9.75" customHeight="1" x14ac:dyDescent="0.25">
      <c r="A1973" s="333"/>
      <c r="B1973" s="333"/>
    </row>
    <row r="1974" spans="1:2" ht="9.75" customHeight="1" x14ac:dyDescent="0.25">
      <c r="A1974" s="333"/>
      <c r="B1974" s="333"/>
    </row>
    <row r="1975" spans="1:2" ht="9.75" customHeight="1" x14ac:dyDescent="0.25">
      <c r="A1975" s="333"/>
      <c r="B1975" s="333"/>
    </row>
    <row r="1976" spans="1:2" ht="9.75" customHeight="1" x14ac:dyDescent="0.25">
      <c r="A1976" s="333"/>
      <c r="B1976" s="333"/>
    </row>
    <row r="1977" spans="1:2" ht="9.75" customHeight="1" x14ac:dyDescent="0.25">
      <c r="A1977" s="333"/>
      <c r="B1977" s="333"/>
    </row>
    <row r="1978" spans="1:2" ht="9.75" customHeight="1" x14ac:dyDescent="0.25">
      <c r="A1978" s="333"/>
      <c r="B1978" s="333"/>
    </row>
    <row r="1979" spans="1:2" ht="9.75" customHeight="1" x14ac:dyDescent="0.25">
      <c r="A1979" s="333"/>
      <c r="B1979" s="333"/>
    </row>
    <row r="1980" spans="1:2" ht="9.75" customHeight="1" x14ac:dyDescent="0.25">
      <c r="A1980" s="333"/>
      <c r="B1980" s="333"/>
    </row>
    <row r="1981" spans="1:2" ht="9.75" customHeight="1" x14ac:dyDescent="0.25">
      <c r="A1981" s="333"/>
      <c r="B1981" s="333"/>
    </row>
    <row r="1982" spans="1:2" ht="9.75" customHeight="1" x14ac:dyDescent="0.25">
      <c r="A1982" s="333"/>
      <c r="B1982" s="333"/>
    </row>
    <row r="1983" spans="1:2" ht="9.75" customHeight="1" x14ac:dyDescent="0.25">
      <c r="A1983" s="333"/>
      <c r="B1983" s="333"/>
    </row>
    <row r="1984" spans="1:2" ht="9.75" customHeight="1" x14ac:dyDescent="0.25">
      <c r="A1984" s="333"/>
      <c r="B1984" s="333"/>
    </row>
    <row r="1985" spans="1:2" ht="9.75" customHeight="1" x14ac:dyDescent="0.25">
      <c r="A1985" s="333"/>
      <c r="B1985" s="333"/>
    </row>
    <row r="1986" spans="1:2" ht="9.75" customHeight="1" x14ac:dyDescent="0.25">
      <c r="A1986" s="333"/>
      <c r="B1986" s="333"/>
    </row>
    <row r="1987" spans="1:2" ht="9.75" customHeight="1" x14ac:dyDescent="0.25">
      <c r="A1987" s="333"/>
      <c r="B1987" s="333"/>
    </row>
    <row r="1988" spans="1:2" ht="9.75" customHeight="1" x14ac:dyDescent="0.25">
      <c r="A1988" s="333"/>
      <c r="B1988" s="333"/>
    </row>
    <row r="1989" spans="1:2" ht="9.75" customHeight="1" x14ac:dyDescent="0.25">
      <c r="A1989" s="333"/>
      <c r="B1989" s="333"/>
    </row>
    <row r="1990" spans="1:2" ht="9.75" customHeight="1" x14ac:dyDescent="0.25">
      <c r="A1990" s="333"/>
      <c r="B1990" s="333"/>
    </row>
    <row r="1991" spans="1:2" ht="9.75" customHeight="1" x14ac:dyDescent="0.25">
      <c r="A1991" s="333"/>
      <c r="B1991" s="333"/>
    </row>
    <row r="1992" spans="1:2" ht="9.75" customHeight="1" x14ac:dyDescent="0.25">
      <c r="A1992" s="333"/>
      <c r="B1992" s="333"/>
    </row>
    <row r="1993" spans="1:2" ht="9.75" customHeight="1" x14ac:dyDescent="0.25">
      <c r="A1993" s="333"/>
      <c r="B1993" s="333"/>
    </row>
    <row r="1994" spans="1:2" ht="9.75" customHeight="1" x14ac:dyDescent="0.25">
      <c r="A1994" s="333"/>
      <c r="B1994" s="333"/>
    </row>
    <row r="1995" spans="1:2" ht="9.75" customHeight="1" x14ac:dyDescent="0.25">
      <c r="A1995" s="333"/>
      <c r="B1995" s="333"/>
    </row>
    <row r="1996" spans="1:2" ht="9.75" customHeight="1" x14ac:dyDescent="0.25">
      <c r="A1996" s="333"/>
      <c r="B1996" s="333"/>
    </row>
    <row r="1997" spans="1:2" ht="9.75" customHeight="1" x14ac:dyDescent="0.25">
      <c r="A1997" s="333"/>
      <c r="B1997" s="333"/>
    </row>
    <row r="1998" spans="1:2" ht="9.75" customHeight="1" x14ac:dyDescent="0.25">
      <c r="A1998" s="333"/>
      <c r="B1998" s="333"/>
    </row>
    <row r="1999" spans="1:2" ht="9.75" customHeight="1" x14ac:dyDescent="0.25">
      <c r="A1999" s="333"/>
      <c r="B1999" s="333"/>
    </row>
    <row r="2000" spans="1:2" ht="9.75" customHeight="1" x14ac:dyDescent="0.25">
      <c r="A2000" s="333"/>
      <c r="B2000" s="333"/>
    </row>
    <row r="2001" spans="1:2" ht="9.75" customHeight="1" x14ac:dyDescent="0.25">
      <c r="A2001" s="333"/>
      <c r="B2001" s="333"/>
    </row>
    <row r="2002" spans="1:2" ht="9.75" customHeight="1" x14ac:dyDescent="0.25">
      <c r="A2002" s="333"/>
      <c r="B2002" s="333"/>
    </row>
    <row r="2003" spans="1:2" ht="9.75" customHeight="1" x14ac:dyDescent="0.25">
      <c r="A2003" s="333"/>
      <c r="B2003" s="333"/>
    </row>
    <row r="2004" spans="1:2" ht="9.75" customHeight="1" x14ac:dyDescent="0.25">
      <c r="A2004" s="333"/>
      <c r="B2004" s="333"/>
    </row>
    <row r="2005" spans="1:2" ht="9.75" customHeight="1" x14ac:dyDescent="0.25">
      <c r="A2005" s="333"/>
      <c r="B2005" s="333"/>
    </row>
    <row r="2006" spans="1:2" ht="9.75" customHeight="1" x14ac:dyDescent="0.25">
      <c r="A2006" s="333"/>
      <c r="B2006" s="333"/>
    </row>
    <row r="2007" spans="1:2" ht="9.75" customHeight="1" x14ac:dyDescent="0.25">
      <c r="A2007" s="333"/>
      <c r="B2007" s="333"/>
    </row>
    <row r="2008" spans="1:2" ht="9.75" customHeight="1" x14ac:dyDescent="0.25">
      <c r="A2008" s="333"/>
      <c r="B2008" s="333"/>
    </row>
    <row r="2009" spans="1:2" ht="9.75" customHeight="1" x14ac:dyDescent="0.25">
      <c r="A2009" s="333"/>
      <c r="B2009" s="333"/>
    </row>
    <row r="2010" spans="1:2" ht="9.75" customHeight="1" x14ac:dyDescent="0.25">
      <c r="A2010" s="333"/>
      <c r="B2010" s="333"/>
    </row>
    <row r="2011" spans="1:2" ht="9.75" customHeight="1" x14ac:dyDescent="0.25">
      <c r="A2011" s="333"/>
      <c r="B2011" s="333"/>
    </row>
    <row r="2012" spans="1:2" ht="9.75" customHeight="1" x14ac:dyDescent="0.25">
      <c r="A2012" s="333"/>
      <c r="B2012" s="333"/>
    </row>
    <row r="2013" spans="1:2" ht="9.75" customHeight="1" x14ac:dyDescent="0.25">
      <c r="A2013" s="333"/>
      <c r="B2013" s="333"/>
    </row>
    <row r="2014" spans="1:2" ht="9.75" customHeight="1" x14ac:dyDescent="0.25">
      <c r="A2014" s="333"/>
      <c r="B2014" s="333"/>
    </row>
    <row r="2015" spans="1:2" ht="9.75" customHeight="1" x14ac:dyDescent="0.25">
      <c r="A2015" s="333"/>
      <c r="B2015" s="333"/>
    </row>
    <row r="2016" spans="1:2" ht="9.75" customHeight="1" x14ac:dyDescent="0.25">
      <c r="A2016" s="333"/>
      <c r="B2016" s="333"/>
    </row>
    <row r="2017" spans="1:2" ht="9.75" customHeight="1" x14ac:dyDescent="0.25">
      <c r="A2017" s="333"/>
      <c r="B2017" s="333"/>
    </row>
    <row r="2018" spans="1:2" ht="9.75" customHeight="1" x14ac:dyDescent="0.25">
      <c r="A2018" s="333"/>
      <c r="B2018" s="333"/>
    </row>
    <row r="2019" spans="1:2" ht="9.75" customHeight="1" x14ac:dyDescent="0.25">
      <c r="A2019" s="333"/>
      <c r="B2019" s="333"/>
    </row>
    <row r="2020" spans="1:2" ht="9.75" customHeight="1" x14ac:dyDescent="0.25">
      <c r="A2020" s="333"/>
      <c r="B2020" s="333"/>
    </row>
    <row r="2021" spans="1:2" ht="9.75" customHeight="1" x14ac:dyDescent="0.25">
      <c r="A2021" s="333"/>
      <c r="B2021" s="333"/>
    </row>
    <row r="2022" spans="1:2" ht="9.75" customHeight="1" x14ac:dyDescent="0.25">
      <c r="A2022" s="333"/>
      <c r="B2022" s="333"/>
    </row>
    <row r="2023" spans="1:2" ht="9.75" customHeight="1" x14ac:dyDescent="0.25">
      <c r="A2023" s="333"/>
      <c r="B2023" s="333"/>
    </row>
    <row r="2024" spans="1:2" ht="9.75" customHeight="1" x14ac:dyDescent="0.25">
      <c r="A2024" s="333"/>
      <c r="B2024" s="333"/>
    </row>
    <row r="2025" spans="1:2" ht="9.75" customHeight="1" x14ac:dyDescent="0.25">
      <c r="A2025" s="333"/>
      <c r="B2025" s="333"/>
    </row>
    <row r="2026" spans="1:2" ht="9.75" customHeight="1" x14ac:dyDescent="0.25">
      <c r="A2026" s="333"/>
      <c r="B2026" s="333"/>
    </row>
    <row r="2027" spans="1:2" ht="9.75" customHeight="1" x14ac:dyDescent="0.25">
      <c r="A2027" s="333"/>
      <c r="B2027" s="333"/>
    </row>
    <row r="2028" spans="1:2" ht="9.75" customHeight="1" x14ac:dyDescent="0.25">
      <c r="A2028" s="333"/>
      <c r="B2028" s="333"/>
    </row>
    <row r="2029" spans="1:2" ht="9.75" customHeight="1" x14ac:dyDescent="0.25">
      <c r="A2029" s="333"/>
      <c r="B2029" s="333"/>
    </row>
    <row r="2030" spans="1:2" ht="9.75" customHeight="1" x14ac:dyDescent="0.25">
      <c r="A2030" s="333"/>
      <c r="B2030" s="333"/>
    </row>
    <row r="2031" spans="1:2" ht="9.75" customHeight="1" x14ac:dyDescent="0.25">
      <c r="A2031" s="333"/>
      <c r="B2031" s="333"/>
    </row>
    <row r="2032" spans="1:2" ht="9.75" customHeight="1" x14ac:dyDescent="0.25">
      <c r="A2032" s="333"/>
      <c r="B2032" s="333"/>
    </row>
    <row r="2033" spans="1:2" ht="9.75" customHeight="1" x14ac:dyDescent="0.25">
      <c r="A2033" s="333"/>
      <c r="B2033" s="333"/>
    </row>
    <row r="2034" spans="1:2" ht="9.75" customHeight="1" x14ac:dyDescent="0.25">
      <c r="A2034" s="333"/>
      <c r="B2034" s="333"/>
    </row>
    <row r="2035" spans="1:2" ht="9.75" customHeight="1" x14ac:dyDescent="0.25">
      <c r="A2035" s="333"/>
      <c r="B2035" s="333"/>
    </row>
    <row r="2036" spans="1:2" ht="9.75" customHeight="1" x14ac:dyDescent="0.25">
      <c r="A2036" s="333"/>
      <c r="B2036" s="333"/>
    </row>
    <row r="2037" spans="1:2" ht="9.75" customHeight="1" x14ac:dyDescent="0.25">
      <c r="A2037" s="333"/>
      <c r="B2037" s="333"/>
    </row>
    <row r="2038" spans="1:2" ht="9.75" customHeight="1" x14ac:dyDescent="0.25">
      <c r="A2038" s="333"/>
      <c r="B2038" s="333"/>
    </row>
    <row r="2039" spans="1:2" ht="9.75" customHeight="1" x14ac:dyDescent="0.25">
      <c r="A2039" s="333"/>
      <c r="B2039" s="333"/>
    </row>
    <row r="2040" spans="1:2" ht="9.75" customHeight="1" x14ac:dyDescent="0.25">
      <c r="A2040" s="333"/>
      <c r="B2040" s="333"/>
    </row>
    <row r="2041" spans="1:2" ht="9.75" customHeight="1" x14ac:dyDescent="0.25">
      <c r="A2041" s="333"/>
      <c r="B2041" s="333"/>
    </row>
    <row r="2042" spans="1:2" ht="9.75" customHeight="1" x14ac:dyDescent="0.25">
      <c r="A2042" s="333"/>
      <c r="B2042" s="333"/>
    </row>
    <row r="2043" spans="1:2" ht="9.75" customHeight="1" x14ac:dyDescent="0.25">
      <c r="A2043" s="333"/>
      <c r="B2043" s="333"/>
    </row>
    <row r="2044" spans="1:2" ht="9.75" customHeight="1" x14ac:dyDescent="0.25">
      <c r="A2044" s="333"/>
      <c r="B2044" s="333"/>
    </row>
    <row r="2045" spans="1:2" ht="9.75" customHeight="1" x14ac:dyDescent="0.25">
      <c r="A2045" s="333"/>
      <c r="B2045" s="333"/>
    </row>
    <row r="2046" spans="1:2" ht="9.75" customHeight="1" x14ac:dyDescent="0.25">
      <c r="A2046" s="333"/>
      <c r="B2046" s="333"/>
    </row>
    <row r="2047" spans="1:2" ht="9.75" customHeight="1" x14ac:dyDescent="0.25">
      <c r="A2047" s="333"/>
      <c r="B2047" s="333"/>
    </row>
    <row r="2048" spans="1:2" ht="9.75" customHeight="1" x14ac:dyDescent="0.25">
      <c r="A2048" s="333"/>
      <c r="B2048" s="333"/>
    </row>
    <row r="2049" spans="1:2" ht="9.75" customHeight="1" x14ac:dyDescent="0.25">
      <c r="A2049" s="333"/>
      <c r="B2049" s="333"/>
    </row>
    <row r="2050" spans="1:2" ht="9.75" customHeight="1" x14ac:dyDescent="0.25">
      <c r="A2050" s="333"/>
      <c r="B2050" s="333"/>
    </row>
    <row r="2051" spans="1:2" ht="9.75" customHeight="1" x14ac:dyDescent="0.25">
      <c r="A2051" s="333"/>
      <c r="B2051" s="333"/>
    </row>
    <row r="2052" spans="1:2" ht="9.75" customHeight="1" x14ac:dyDescent="0.25">
      <c r="A2052" s="333"/>
      <c r="B2052" s="333"/>
    </row>
    <row r="2053" spans="1:2" ht="9.75" customHeight="1" x14ac:dyDescent="0.25">
      <c r="A2053" s="333"/>
      <c r="B2053" s="333"/>
    </row>
    <row r="2054" spans="1:2" ht="9.75" customHeight="1" x14ac:dyDescent="0.25">
      <c r="A2054" s="333"/>
      <c r="B2054" s="333"/>
    </row>
    <row r="2055" spans="1:2" ht="9.75" customHeight="1" x14ac:dyDescent="0.25">
      <c r="A2055" s="333"/>
      <c r="B2055" s="333"/>
    </row>
    <row r="2056" spans="1:2" ht="9.75" customHeight="1" x14ac:dyDescent="0.25">
      <c r="A2056" s="333"/>
      <c r="B2056" s="333"/>
    </row>
    <row r="2057" spans="1:2" ht="9.75" customHeight="1" x14ac:dyDescent="0.25">
      <c r="A2057" s="333"/>
      <c r="B2057" s="333"/>
    </row>
    <row r="2058" spans="1:2" ht="9.75" customHeight="1" x14ac:dyDescent="0.25">
      <c r="A2058" s="333"/>
      <c r="B2058" s="333"/>
    </row>
    <row r="2059" spans="1:2" ht="9.75" customHeight="1" x14ac:dyDescent="0.25">
      <c r="A2059" s="333"/>
      <c r="B2059" s="333"/>
    </row>
    <row r="2060" spans="1:2" ht="9.75" customHeight="1" x14ac:dyDescent="0.25">
      <c r="A2060" s="333"/>
      <c r="B2060" s="333"/>
    </row>
    <row r="2061" spans="1:2" ht="9.75" customHeight="1" x14ac:dyDescent="0.25">
      <c r="A2061" s="333"/>
      <c r="B2061" s="333"/>
    </row>
    <row r="2062" spans="1:2" ht="9.75" customHeight="1" x14ac:dyDescent="0.25">
      <c r="A2062" s="333"/>
      <c r="B2062" s="333"/>
    </row>
    <row r="2063" spans="1:2" ht="9.75" customHeight="1" x14ac:dyDescent="0.25">
      <c r="A2063" s="333"/>
      <c r="B2063" s="333"/>
    </row>
    <row r="2064" spans="1:2" ht="9.75" customHeight="1" x14ac:dyDescent="0.25">
      <c r="A2064" s="333"/>
      <c r="B2064" s="333"/>
    </row>
    <row r="2065" spans="1:2" ht="9.75" customHeight="1" x14ac:dyDescent="0.25">
      <c r="A2065" s="333"/>
      <c r="B2065" s="333"/>
    </row>
    <row r="2066" spans="1:2" ht="9.75" customHeight="1" x14ac:dyDescent="0.25">
      <c r="A2066" s="333"/>
      <c r="B2066" s="333"/>
    </row>
    <row r="2067" spans="1:2" ht="9.75" customHeight="1" x14ac:dyDescent="0.25">
      <c r="A2067" s="333"/>
      <c r="B2067" s="333"/>
    </row>
    <row r="2068" spans="1:2" ht="9.75" customHeight="1" x14ac:dyDescent="0.25">
      <c r="A2068" s="333"/>
      <c r="B2068" s="333"/>
    </row>
    <row r="2069" spans="1:2" ht="9.75" customHeight="1" x14ac:dyDescent="0.25">
      <c r="A2069" s="333"/>
      <c r="B2069" s="333"/>
    </row>
    <row r="2070" spans="1:2" ht="9.75" customHeight="1" x14ac:dyDescent="0.25">
      <c r="A2070" s="333"/>
      <c r="B2070" s="333"/>
    </row>
    <row r="2071" spans="1:2" ht="9.75" customHeight="1" x14ac:dyDescent="0.25">
      <c r="A2071" s="333"/>
      <c r="B2071" s="333"/>
    </row>
    <row r="2072" spans="1:2" ht="9.75" customHeight="1" x14ac:dyDescent="0.25">
      <c r="A2072" s="333"/>
      <c r="B2072" s="333"/>
    </row>
    <row r="2073" spans="1:2" ht="9.75" customHeight="1" x14ac:dyDescent="0.25">
      <c r="A2073" s="333"/>
      <c r="B2073" s="333"/>
    </row>
    <row r="2074" spans="1:2" ht="9.75" customHeight="1" x14ac:dyDescent="0.25">
      <c r="A2074" s="333"/>
      <c r="B2074" s="333"/>
    </row>
    <row r="2075" spans="1:2" ht="9.75" customHeight="1" x14ac:dyDescent="0.25">
      <c r="A2075" s="333"/>
      <c r="B2075" s="333"/>
    </row>
    <row r="2076" spans="1:2" ht="9.75" customHeight="1" x14ac:dyDescent="0.25">
      <c r="A2076" s="333"/>
      <c r="B2076" s="333"/>
    </row>
    <row r="2077" spans="1:2" ht="9.75" customHeight="1" x14ac:dyDescent="0.25">
      <c r="A2077" s="333"/>
      <c r="B2077" s="333"/>
    </row>
    <row r="2078" spans="1:2" ht="9.75" customHeight="1" x14ac:dyDescent="0.25">
      <c r="A2078" s="333"/>
      <c r="B2078" s="333"/>
    </row>
    <row r="2079" spans="1:2" ht="9.75" customHeight="1" x14ac:dyDescent="0.25">
      <c r="A2079" s="333"/>
      <c r="B2079" s="333"/>
    </row>
    <row r="2080" spans="1:2" ht="9.75" customHeight="1" x14ac:dyDescent="0.25">
      <c r="A2080" s="333"/>
      <c r="B2080" s="333"/>
    </row>
    <row r="2081" spans="1:2" ht="9.75" customHeight="1" x14ac:dyDescent="0.25">
      <c r="A2081" s="333"/>
      <c r="B2081" s="333"/>
    </row>
    <row r="2082" spans="1:2" ht="9.75" customHeight="1" x14ac:dyDescent="0.25">
      <c r="A2082" s="333"/>
      <c r="B2082" s="333"/>
    </row>
    <row r="2083" spans="1:2" ht="9.75" customHeight="1" x14ac:dyDescent="0.25">
      <c r="A2083" s="333"/>
      <c r="B2083" s="333"/>
    </row>
    <row r="2084" spans="1:2" ht="9.75" customHeight="1" x14ac:dyDescent="0.25">
      <c r="A2084" s="333"/>
      <c r="B2084" s="333"/>
    </row>
    <row r="2085" spans="1:2" ht="9.75" customHeight="1" x14ac:dyDescent="0.25">
      <c r="A2085" s="333"/>
      <c r="B2085" s="333"/>
    </row>
    <row r="2086" spans="1:2" ht="9.75" customHeight="1" x14ac:dyDescent="0.25">
      <c r="A2086" s="333"/>
      <c r="B2086" s="333"/>
    </row>
    <row r="2087" spans="1:2" ht="9.75" customHeight="1" x14ac:dyDescent="0.25">
      <c r="A2087" s="333"/>
      <c r="B2087" s="333"/>
    </row>
    <row r="2088" spans="1:2" ht="9.75" customHeight="1" x14ac:dyDescent="0.25">
      <c r="A2088" s="333"/>
      <c r="B2088" s="333"/>
    </row>
    <row r="2089" spans="1:2" ht="9.75" customHeight="1" x14ac:dyDescent="0.25">
      <c r="A2089" s="333"/>
      <c r="B2089" s="333"/>
    </row>
    <row r="2090" spans="1:2" ht="9.75" customHeight="1" x14ac:dyDescent="0.25">
      <c r="A2090" s="333"/>
      <c r="B2090" s="333"/>
    </row>
    <row r="2091" spans="1:2" ht="9.75" customHeight="1" x14ac:dyDescent="0.25">
      <c r="A2091" s="333"/>
      <c r="B2091" s="333"/>
    </row>
    <row r="2092" spans="1:2" ht="9.75" customHeight="1" x14ac:dyDescent="0.25">
      <c r="A2092" s="333"/>
      <c r="B2092" s="333"/>
    </row>
    <row r="2093" spans="1:2" ht="9.75" customHeight="1" x14ac:dyDescent="0.25">
      <c r="A2093" s="333"/>
      <c r="B2093" s="333"/>
    </row>
    <row r="2094" spans="1:2" ht="9.75" customHeight="1" x14ac:dyDescent="0.25">
      <c r="A2094" s="333"/>
      <c r="B2094" s="333"/>
    </row>
    <row r="2095" spans="1:2" ht="9.75" customHeight="1" x14ac:dyDescent="0.25">
      <c r="A2095" s="333"/>
      <c r="B2095" s="333"/>
    </row>
    <row r="2096" spans="1:2" ht="9.75" customHeight="1" x14ac:dyDescent="0.25">
      <c r="A2096" s="333"/>
      <c r="B2096" s="333"/>
    </row>
    <row r="2097" spans="1:2" ht="9.75" customHeight="1" x14ac:dyDescent="0.25">
      <c r="A2097" s="333"/>
      <c r="B2097" s="333"/>
    </row>
    <row r="2098" spans="1:2" ht="9.75" customHeight="1" x14ac:dyDescent="0.25">
      <c r="A2098" s="333"/>
      <c r="B2098" s="333"/>
    </row>
    <row r="2099" spans="1:2" ht="9.75" customHeight="1" x14ac:dyDescent="0.25">
      <c r="A2099" s="333"/>
      <c r="B2099" s="333"/>
    </row>
    <row r="2100" spans="1:2" ht="9.75" customHeight="1" x14ac:dyDescent="0.25">
      <c r="A2100" s="333"/>
      <c r="B2100" s="333"/>
    </row>
    <row r="2101" spans="1:2" ht="9.75" customHeight="1" x14ac:dyDescent="0.25">
      <c r="A2101" s="333"/>
      <c r="B2101" s="333"/>
    </row>
    <row r="2102" spans="1:2" ht="9.75" customHeight="1" x14ac:dyDescent="0.25">
      <c r="A2102" s="333"/>
      <c r="B2102" s="333"/>
    </row>
    <row r="2103" spans="1:2" ht="9.75" customHeight="1" x14ac:dyDescent="0.25">
      <c r="A2103" s="333"/>
      <c r="B2103" s="333"/>
    </row>
    <row r="2104" spans="1:2" ht="9.75" customHeight="1" x14ac:dyDescent="0.25">
      <c r="A2104" s="333"/>
      <c r="B2104" s="333"/>
    </row>
    <row r="2105" spans="1:2" ht="9.75" customHeight="1" x14ac:dyDescent="0.25">
      <c r="A2105" s="333"/>
      <c r="B2105" s="333"/>
    </row>
    <row r="2106" spans="1:2" ht="9.75" customHeight="1" x14ac:dyDescent="0.25">
      <c r="A2106" s="333"/>
      <c r="B2106" s="333"/>
    </row>
    <row r="2107" spans="1:2" ht="9.75" customHeight="1" x14ac:dyDescent="0.25">
      <c r="A2107" s="333"/>
      <c r="B2107" s="333"/>
    </row>
    <row r="2108" spans="1:2" ht="9.75" customHeight="1" x14ac:dyDescent="0.25">
      <c r="A2108" s="333"/>
      <c r="B2108" s="333"/>
    </row>
    <row r="2109" spans="1:2" ht="9.75" customHeight="1" x14ac:dyDescent="0.25">
      <c r="A2109" s="333"/>
      <c r="B2109" s="333"/>
    </row>
    <row r="2110" spans="1:2" ht="9.75" customHeight="1" x14ac:dyDescent="0.25">
      <c r="A2110" s="333"/>
      <c r="B2110" s="333"/>
    </row>
    <row r="2111" spans="1:2" ht="9.75" customHeight="1" x14ac:dyDescent="0.25">
      <c r="A2111" s="333"/>
      <c r="B2111" s="333"/>
    </row>
    <row r="2112" spans="1:2" ht="9.75" customHeight="1" x14ac:dyDescent="0.25">
      <c r="A2112" s="333"/>
      <c r="B2112" s="333"/>
    </row>
    <row r="2113" spans="1:2" ht="9.75" customHeight="1" x14ac:dyDescent="0.25">
      <c r="A2113" s="333"/>
      <c r="B2113" s="333"/>
    </row>
    <row r="2114" spans="1:2" ht="9.75" customHeight="1" x14ac:dyDescent="0.25">
      <c r="A2114" s="333"/>
      <c r="B2114" s="333"/>
    </row>
    <row r="2115" spans="1:2" ht="9.75" customHeight="1" x14ac:dyDescent="0.25">
      <c r="A2115" s="333"/>
      <c r="B2115" s="333"/>
    </row>
    <row r="2116" spans="1:2" ht="9.75" customHeight="1" x14ac:dyDescent="0.25">
      <c r="A2116" s="333"/>
      <c r="B2116" s="333"/>
    </row>
    <row r="2117" spans="1:2" ht="9.75" customHeight="1" x14ac:dyDescent="0.25">
      <c r="A2117" s="333"/>
      <c r="B2117" s="333"/>
    </row>
    <row r="2118" spans="1:2" ht="9.75" customHeight="1" x14ac:dyDescent="0.25">
      <c r="A2118" s="333"/>
      <c r="B2118" s="333"/>
    </row>
    <row r="2119" spans="1:2" ht="9.75" customHeight="1" x14ac:dyDescent="0.25">
      <c r="A2119" s="333"/>
      <c r="B2119" s="333"/>
    </row>
    <row r="2120" spans="1:2" ht="9.75" customHeight="1" x14ac:dyDescent="0.25">
      <c r="A2120" s="333"/>
      <c r="B2120" s="333"/>
    </row>
    <row r="2121" spans="1:2" ht="9.75" customHeight="1" x14ac:dyDescent="0.25">
      <c r="A2121" s="333"/>
      <c r="B2121" s="333"/>
    </row>
    <row r="2122" spans="1:2" ht="9.75" customHeight="1" x14ac:dyDescent="0.25">
      <c r="A2122" s="333"/>
      <c r="B2122" s="333"/>
    </row>
    <row r="2123" spans="1:2" ht="9.75" customHeight="1" x14ac:dyDescent="0.25">
      <c r="A2123" s="333"/>
      <c r="B2123" s="333"/>
    </row>
    <row r="2124" spans="1:2" ht="9.75" customHeight="1" x14ac:dyDescent="0.25">
      <c r="A2124" s="333"/>
      <c r="B2124" s="333"/>
    </row>
    <row r="2125" spans="1:2" ht="9.75" customHeight="1" x14ac:dyDescent="0.25">
      <c r="A2125" s="333"/>
      <c r="B2125" s="333"/>
    </row>
    <row r="2126" spans="1:2" ht="9.75" customHeight="1" x14ac:dyDescent="0.25">
      <c r="A2126" s="333"/>
      <c r="B2126" s="333"/>
    </row>
    <row r="2127" spans="1:2" ht="9.75" customHeight="1" x14ac:dyDescent="0.25">
      <c r="A2127" s="333"/>
      <c r="B2127" s="333"/>
    </row>
    <row r="2128" spans="1:2" ht="9.75" customHeight="1" x14ac:dyDescent="0.25">
      <c r="A2128" s="333"/>
      <c r="B2128" s="333"/>
    </row>
    <row r="2129" spans="1:2" ht="9.75" customHeight="1" x14ac:dyDescent="0.25">
      <c r="A2129" s="333"/>
      <c r="B2129" s="333"/>
    </row>
    <row r="2130" spans="1:2" ht="9.75" customHeight="1" x14ac:dyDescent="0.25">
      <c r="A2130" s="333"/>
      <c r="B2130" s="333"/>
    </row>
    <row r="2131" spans="1:2" ht="9.75" customHeight="1" x14ac:dyDescent="0.25">
      <c r="A2131" s="333"/>
      <c r="B2131" s="333"/>
    </row>
    <row r="2132" spans="1:2" ht="9.75" customHeight="1" x14ac:dyDescent="0.25">
      <c r="A2132" s="333"/>
      <c r="B2132" s="333"/>
    </row>
    <row r="2133" spans="1:2" ht="9.75" customHeight="1" x14ac:dyDescent="0.25">
      <c r="A2133" s="333"/>
      <c r="B2133" s="333"/>
    </row>
    <row r="2134" spans="1:2" ht="9.75" customHeight="1" x14ac:dyDescent="0.25">
      <c r="A2134" s="333"/>
      <c r="B2134" s="333"/>
    </row>
    <row r="2135" spans="1:2" ht="9.75" customHeight="1" x14ac:dyDescent="0.25">
      <c r="A2135" s="333"/>
      <c r="B2135" s="333"/>
    </row>
    <row r="2136" spans="1:2" ht="9.75" customHeight="1" x14ac:dyDescent="0.25">
      <c r="A2136" s="333"/>
      <c r="B2136" s="333"/>
    </row>
    <row r="2137" spans="1:2" ht="9.75" customHeight="1" x14ac:dyDescent="0.25">
      <c r="A2137" s="333"/>
      <c r="B2137" s="333"/>
    </row>
    <row r="2138" spans="1:2" ht="9.75" customHeight="1" x14ac:dyDescent="0.25">
      <c r="A2138" s="333"/>
      <c r="B2138" s="333"/>
    </row>
    <row r="2139" spans="1:2" ht="9.75" customHeight="1" x14ac:dyDescent="0.25">
      <c r="A2139" s="333"/>
      <c r="B2139" s="333"/>
    </row>
    <row r="2140" spans="1:2" ht="9.75" customHeight="1" x14ac:dyDescent="0.25">
      <c r="A2140" s="333"/>
      <c r="B2140" s="333"/>
    </row>
    <row r="2141" spans="1:2" ht="9.75" customHeight="1" x14ac:dyDescent="0.25">
      <c r="A2141" s="333"/>
      <c r="B2141" s="333"/>
    </row>
    <row r="2142" spans="1:2" ht="9.75" customHeight="1" x14ac:dyDescent="0.25">
      <c r="A2142" s="333"/>
      <c r="B2142" s="333"/>
    </row>
    <row r="2143" spans="1:2" ht="9.75" customHeight="1" x14ac:dyDescent="0.25">
      <c r="A2143" s="333"/>
      <c r="B2143" s="333"/>
    </row>
    <row r="2144" spans="1:2" ht="9.75" customHeight="1" x14ac:dyDescent="0.25">
      <c r="A2144" s="333"/>
      <c r="B2144" s="333"/>
    </row>
    <row r="2145" spans="1:2" ht="9.75" customHeight="1" x14ac:dyDescent="0.25">
      <c r="A2145" s="333"/>
      <c r="B2145" s="333"/>
    </row>
    <row r="2146" spans="1:2" ht="9.75" customHeight="1" x14ac:dyDescent="0.25">
      <c r="A2146" s="333"/>
      <c r="B2146" s="333"/>
    </row>
    <row r="2147" spans="1:2" ht="9.75" customHeight="1" x14ac:dyDescent="0.25">
      <c r="A2147" s="333"/>
      <c r="B2147" s="333"/>
    </row>
    <row r="2148" spans="1:2" ht="9.75" customHeight="1" x14ac:dyDescent="0.25">
      <c r="A2148" s="333"/>
      <c r="B2148" s="333"/>
    </row>
    <row r="2149" spans="1:2" ht="9.75" customHeight="1" x14ac:dyDescent="0.25">
      <c r="A2149" s="333"/>
      <c r="B2149" s="333"/>
    </row>
    <row r="2150" spans="1:2" ht="9.75" customHeight="1" x14ac:dyDescent="0.25">
      <c r="A2150" s="333"/>
      <c r="B2150" s="333"/>
    </row>
    <row r="2151" spans="1:2" ht="9.75" customHeight="1" x14ac:dyDescent="0.25">
      <c r="A2151" s="333"/>
      <c r="B2151" s="333"/>
    </row>
    <row r="2152" spans="1:2" ht="9.75" customHeight="1" x14ac:dyDescent="0.25">
      <c r="A2152" s="333"/>
      <c r="B2152" s="333"/>
    </row>
    <row r="2153" spans="1:2" ht="9.75" customHeight="1" x14ac:dyDescent="0.25">
      <c r="A2153" s="333"/>
      <c r="B2153" s="333"/>
    </row>
    <row r="2154" spans="1:2" ht="9.75" customHeight="1" x14ac:dyDescent="0.25">
      <c r="A2154" s="333"/>
      <c r="B2154" s="333"/>
    </row>
    <row r="2155" spans="1:2" ht="9.75" customHeight="1" x14ac:dyDescent="0.25">
      <c r="A2155" s="333"/>
      <c r="B2155" s="333"/>
    </row>
    <row r="2156" spans="1:2" ht="9.75" customHeight="1" x14ac:dyDescent="0.25">
      <c r="A2156" s="333"/>
      <c r="B2156" s="333"/>
    </row>
    <row r="2157" spans="1:2" ht="9.75" customHeight="1" x14ac:dyDescent="0.25">
      <c r="A2157" s="333"/>
      <c r="B2157" s="333"/>
    </row>
    <row r="2158" spans="1:2" ht="9.75" customHeight="1" x14ac:dyDescent="0.25">
      <c r="A2158" s="333"/>
      <c r="B2158" s="333"/>
    </row>
    <row r="2159" spans="1:2" ht="9.75" customHeight="1" x14ac:dyDescent="0.25">
      <c r="A2159" s="333"/>
      <c r="B2159" s="333"/>
    </row>
    <row r="2160" spans="1:2" ht="9.75" customHeight="1" x14ac:dyDescent="0.25">
      <c r="A2160" s="333"/>
      <c r="B2160" s="333"/>
    </row>
    <row r="2161" spans="1:2" ht="9.75" customHeight="1" x14ac:dyDescent="0.25">
      <c r="A2161" s="333"/>
      <c r="B2161" s="333"/>
    </row>
    <row r="2162" spans="1:2" ht="9.75" customHeight="1" x14ac:dyDescent="0.25">
      <c r="A2162" s="333"/>
      <c r="B2162" s="333"/>
    </row>
    <row r="2163" spans="1:2" ht="9.75" customHeight="1" x14ac:dyDescent="0.25">
      <c r="A2163" s="333"/>
      <c r="B2163" s="333"/>
    </row>
    <row r="2164" spans="1:2" ht="9.75" customHeight="1" x14ac:dyDescent="0.25">
      <c r="A2164" s="333"/>
      <c r="B2164" s="333"/>
    </row>
    <row r="2165" spans="1:2" ht="9.75" customHeight="1" x14ac:dyDescent="0.25">
      <c r="A2165" s="333"/>
      <c r="B2165" s="333"/>
    </row>
    <row r="2166" spans="1:2" ht="9.75" customHeight="1" x14ac:dyDescent="0.25">
      <c r="A2166" s="333"/>
      <c r="B2166" s="333"/>
    </row>
    <row r="2167" spans="1:2" ht="9.75" customHeight="1" x14ac:dyDescent="0.25">
      <c r="A2167" s="333"/>
      <c r="B2167" s="333"/>
    </row>
    <row r="2168" spans="1:2" ht="9.75" customHeight="1" x14ac:dyDescent="0.25">
      <c r="A2168" s="333"/>
      <c r="B2168" s="333"/>
    </row>
    <row r="2169" spans="1:2" ht="9.75" customHeight="1" x14ac:dyDescent="0.25">
      <c r="A2169" s="333"/>
      <c r="B2169" s="333"/>
    </row>
    <row r="2170" spans="1:2" ht="9.75" customHeight="1" x14ac:dyDescent="0.25">
      <c r="A2170" s="333"/>
      <c r="B2170" s="333"/>
    </row>
    <row r="2171" spans="1:2" ht="9.75" customHeight="1" x14ac:dyDescent="0.25">
      <c r="A2171" s="333"/>
      <c r="B2171" s="333"/>
    </row>
    <row r="2172" spans="1:2" ht="9.75" customHeight="1" x14ac:dyDescent="0.25">
      <c r="A2172" s="333"/>
      <c r="B2172" s="333"/>
    </row>
    <row r="2173" spans="1:2" ht="9.75" customHeight="1" x14ac:dyDescent="0.25">
      <c r="A2173" s="333"/>
      <c r="B2173" s="333"/>
    </row>
    <row r="2174" spans="1:2" ht="9.75" customHeight="1" x14ac:dyDescent="0.25">
      <c r="A2174" s="333"/>
      <c r="B2174" s="333"/>
    </row>
    <row r="2175" spans="1:2" ht="9.75" customHeight="1" x14ac:dyDescent="0.25">
      <c r="A2175" s="333"/>
      <c r="B2175" s="333"/>
    </row>
    <row r="2176" spans="1:2" ht="9.75" customHeight="1" x14ac:dyDescent="0.25">
      <c r="A2176" s="333"/>
      <c r="B2176" s="333"/>
    </row>
    <row r="2177" spans="1:2" ht="9.75" customHeight="1" x14ac:dyDescent="0.25">
      <c r="A2177" s="333"/>
      <c r="B2177" s="333"/>
    </row>
    <row r="2178" spans="1:2" ht="9.75" customHeight="1" x14ac:dyDescent="0.25">
      <c r="A2178" s="333"/>
      <c r="B2178" s="333"/>
    </row>
    <row r="2179" spans="1:2" ht="9.75" customHeight="1" x14ac:dyDescent="0.25">
      <c r="A2179" s="333"/>
      <c r="B2179" s="333"/>
    </row>
    <row r="2180" spans="1:2" ht="9.75" customHeight="1" x14ac:dyDescent="0.25">
      <c r="A2180" s="333"/>
      <c r="B2180" s="333"/>
    </row>
    <row r="2181" spans="1:2" ht="9.75" customHeight="1" x14ac:dyDescent="0.25">
      <c r="A2181" s="333"/>
      <c r="B2181" s="333"/>
    </row>
    <row r="2182" spans="1:2" ht="9.75" customHeight="1" x14ac:dyDescent="0.25">
      <c r="A2182" s="333"/>
      <c r="B2182" s="333"/>
    </row>
    <row r="2183" spans="1:2" ht="9.75" customHeight="1" x14ac:dyDescent="0.25">
      <c r="A2183" s="333"/>
      <c r="B2183" s="333"/>
    </row>
    <row r="2184" spans="1:2" ht="9.75" customHeight="1" x14ac:dyDescent="0.25">
      <c r="A2184" s="333"/>
      <c r="B2184" s="333"/>
    </row>
    <row r="2185" spans="1:2" ht="9.75" customHeight="1" x14ac:dyDescent="0.25">
      <c r="A2185" s="333"/>
      <c r="B2185" s="333"/>
    </row>
    <row r="2186" spans="1:2" ht="9.75" customHeight="1" x14ac:dyDescent="0.25">
      <c r="A2186" s="333"/>
      <c r="B2186" s="333"/>
    </row>
    <row r="2187" spans="1:2" ht="9.75" customHeight="1" x14ac:dyDescent="0.25">
      <c r="A2187" s="333"/>
      <c r="B2187" s="333"/>
    </row>
    <row r="2188" spans="1:2" ht="9.75" customHeight="1" x14ac:dyDescent="0.25">
      <c r="A2188" s="333"/>
      <c r="B2188" s="333"/>
    </row>
    <row r="2189" spans="1:2" ht="9.75" customHeight="1" x14ac:dyDescent="0.25">
      <c r="A2189" s="333"/>
      <c r="B2189" s="333"/>
    </row>
    <row r="2190" spans="1:2" ht="9.75" customHeight="1" x14ac:dyDescent="0.25">
      <c r="A2190" s="333"/>
      <c r="B2190" s="333"/>
    </row>
    <row r="2191" spans="1:2" ht="9.75" customHeight="1" x14ac:dyDescent="0.25">
      <c r="A2191" s="333"/>
      <c r="B2191" s="333"/>
    </row>
    <row r="2192" spans="1:2" ht="9.75" customHeight="1" x14ac:dyDescent="0.25">
      <c r="A2192" s="333"/>
      <c r="B2192" s="333"/>
    </row>
    <row r="2193" spans="1:2" ht="9.75" customHeight="1" x14ac:dyDescent="0.25">
      <c r="A2193" s="333"/>
      <c r="B2193" s="333"/>
    </row>
    <row r="2194" spans="1:2" ht="9.75" customHeight="1" x14ac:dyDescent="0.25">
      <c r="A2194" s="333"/>
      <c r="B2194" s="333"/>
    </row>
    <row r="2195" spans="1:2" ht="9.75" customHeight="1" x14ac:dyDescent="0.25">
      <c r="A2195" s="333"/>
      <c r="B2195" s="333"/>
    </row>
    <row r="2196" spans="1:2" ht="9.75" customHeight="1" x14ac:dyDescent="0.25">
      <c r="A2196" s="333"/>
      <c r="B2196" s="333"/>
    </row>
    <row r="2197" spans="1:2" ht="9.75" customHeight="1" x14ac:dyDescent="0.25">
      <c r="A2197" s="333"/>
      <c r="B2197" s="333"/>
    </row>
    <row r="2198" spans="1:2" ht="9.75" customHeight="1" x14ac:dyDescent="0.25">
      <c r="A2198" s="333"/>
      <c r="B2198" s="333"/>
    </row>
    <row r="2199" spans="1:2" ht="9.75" customHeight="1" x14ac:dyDescent="0.25">
      <c r="A2199" s="333"/>
      <c r="B2199" s="333"/>
    </row>
    <row r="2200" spans="1:2" ht="9.75" customHeight="1" x14ac:dyDescent="0.25">
      <c r="A2200" s="333"/>
      <c r="B2200" s="333"/>
    </row>
    <row r="2201" spans="1:2" ht="9.75" customHeight="1" x14ac:dyDescent="0.25">
      <c r="A2201" s="333"/>
      <c r="B2201" s="333"/>
    </row>
    <row r="2202" spans="1:2" ht="9.75" customHeight="1" x14ac:dyDescent="0.25">
      <c r="A2202" s="333"/>
      <c r="B2202" s="333"/>
    </row>
    <row r="2203" spans="1:2" ht="9.75" customHeight="1" x14ac:dyDescent="0.25">
      <c r="A2203" s="333"/>
      <c r="B2203" s="333"/>
    </row>
    <row r="2204" spans="1:2" ht="9.75" customHeight="1" x14ac:dyDescent="0.25">
      <c r="A2204" s="333"/>
      <c r="B2204" s="333"/>
    </row>
    <row r="2205" spans="1:2" ht="9.75" customHeight="1" x14ac:dyDescent="0.25">
      <c r="A2205" s="333"/>
      <c r="B2205" s="333"/>
    </row>
    <row r="2206" spans="1:2" ht="9.75" customHeight="1" x14ac:dyDescent="0.25">
      <c r="A2206" s="333"/>
      <c r="B2206" s="333"/>
    </row>
    <row r="2207" spans="1:2" ht="9.75" customHeight="1" x14ac:dyDescent="0.25">
      <c r="A2207" s="333"/>
      <c r="B2207" s="333"/>
    </row>
    <row r="2208" spans="1:2" ht="9.75" customHeight="1" x14ac:dyDescent="0.25">
      <c r="A2208" s="333"/>
      <c r="B2208" s="333"/>
    </row>
    <row r="2209" spans="1:2" ht="9.75" customHeight="1" x14ac:dyDescent="0.25">
      <c r="A2209" s="333"/>
      <c r="B2209" s="333"/>
    </row>
    <row r="2210" spans="1:2" ht="9.75" customHeight="1" x14ac:dyDescent="0.25">
      <c r="A2210" s="333"/>
      <c r="B2210" s="333"/>
    </row>
    <row r="2211" spans="1:2" ht="9.75" customHeight="1" x14ac:dyDescent="0.25">
      <c r="A2211" s="333"/>
      <c r="B2211" s="333"/>
    </row>
    <row r="2212" spans="1:2" ht="9.75" customHeight="1" x14ac:dyDescent="0.25">
      <c r="A2212" s="333"/>
      <c r="B2212" s="333"/>
    </row>
    <row r="2213" spans="1:2" ht="9.75" customHeight="1" x14ac:dyDescent="0.25">
      <c r="A2213" s="333"/>
      <c r="B2213" s="333"/>
    </row>
    <row r="2214" spans="1:2" ht="9.75" customHeight="1" x14ac:dyDescent="0.25">
      <c r="A2214" s="333"/>
      <c r="B2214" s="333"/>
    </row>
    <row r="2215" spans="1:2" ht="9.75" customHeight="1" x14ac:dyDescent="0.25">
      <c r="A2215" s="333"/>
      <c r="B2215" s="333"/>
    </row>
    <row r="2216" spans="1:2" ht="9.75" customHeight="1" x14ac:dyDescent="0.25">
      <c r="A2216" s="333"/>
      <c r="B2216" s="333"/>
    </row>
    <row r="2217" spans="1:2" ht="9.75" customHeight="1" x14ac:dyDescent="0.25">
      <c r="A2217" s="333"/>
      <c r="B2217" s="333"/>
    </row>
    <row r="2218" spans="1:2" ht="9.75" customHeight="1" x14ac:dyDescent="0.25">
      <c r="A2218" s="333"/>
      <c r="B2218" s="333"/>
    </row>
    <row r="2219" spans="1:2" ht="9.75" customHeight="1" x14ac:dyDescent="0.25">
      <c r="A2219" s="333"/>
      <c r="B2219" s="333"/>
    </row>
    <row r="2220" spans="1:2" ht="9.75" customHeight="1" x14ac:dyDescent="0.25">
      <c r="A2220" s="333"/>
      <c r="B2220" s="333"/>
    </row>
    <row r="2221" spans="1:2" ht="9.75" customHeight="1" x14ac:dyDescent="0.25">
      <c r="A2221" s="333"/>
      <c r="B2221" s="333"/>
    </row>
    <row r="2222" spans="1:2" ht="9.75" customHeight="1" x14ac:dyDescent="0.25">
      <c r="A2222" s="333"/>
      <c r="B2222" s="333"/>
    </row>
    <row r="2223" spans="1:2" ht="9.75" customHeight="1" x14ac:dyDescent="0.25">
      <c r="A2223" s="333"/>
      <c r="B2223" s="333"/>
    </row>
    <row r="2224" spans="1:2" ht="9.75" customHeight="1" x14ac:dyDescent="0.25">
      <c r="A2224" s="333"/>
      <c r="B2224" s="333"/>
    </row>
    <row r="2225" spans="1:2" ht="9.75" customHeight="1" x14ac:dyDescent="0.25">
      <c r="A2225" s="333"/>
      <c r="B2225" s="333"/>
    </row>
    <row r="2226" spans="1:2" ht="9.75" customHeight="1" x14ac:dyDescent="0.25">
      <c r="A2226" s="333"/>
      <c r="B2226" s="333"/>
    </row>
    <row r="2227" spans="1:2" ht="9.75" customHeight="1" x14ac:dyDescent="0.25">
      <c r="A2227" s="333"/>
      <c r="B2227" s="333"/>
    </row>
    <row r="2228" spans="1:2" ht="9.75" customHeight="1" x14ac:dyDescent="0.25">
      <c r="A2228" s="333"/>
      <c r="B2228" s="333"/>
    </row>
    <row r="2229" spans="1:2" ht="9.75" customHeight="1" x14ac:dyDescent="0.25">
      <c r="A2229" s="333"/>
      <c r="B2229" s="333"/>
    </row>
    <row r="2230" spans="1:2" ht="9.75" customHeight="1" x14ac:dyDescent="0.25">
      <c r="A2230" s="333"/>
      <c r="B2230" s="333"/>
    </row>
    <row r="2231" spans="1:2" ht="9.75" customHeight="1" x14ac:dyDescent="0.25">
      <c r="A2231" s="333"/>
      <c r="B2231" s="333"/>
    </row>
    <row r="2232" spans="1:2" ht="9.75" customHeight="1" x14ac:dyDescent="0.25">
      <c r="A2232" s="333"/>
      <c r="B2232" s="333"/>
    </row>
    <row r="2233" spans="1:2" ht="9.75" customHeight="1" x14ac:dyDescent="0.25">
      <c r="A2233" s="333"/>
      <c r="B2233" s="333"/>
    </row>
    <row r="2234" spans="1:2" ht="9.75" customHeight="1" x14ac:dyDescent="0.25">
      <c r="A2234" s="333"/>
      <c r="B2234" s="333"/>
    </row>
    <row r="2235" spans="1:2" ht="9.75" customHeight="1" x14ac:dyDescent="0.25">
      <c r="A2235" s="333"/>
      <c r="B2235" s="333"/>
    </row>
    <row r="2236" spans="1:2" ht="9.75" customHeight="1" x14ac:dyDescent="0.25">
      <c r="A2236" s="333"/>
      <c r="B2236" s="333"/>
    </row>
    <row r="2237" spans="1:2" ht="9.75" customHeight="1" x14ac:dyDescent="0.25">
      <c r="A2237" s="333"/>
      <c r="B2237" s="333"/>
    </row>
    <row r="2238" spans="1:2" ht="9.75" customHeight="1" x14ac:dyDescent="0.25">
      <c r="A2238" s="333"/>
      <c r="B2238" s="333"/>
    </row>
    <row r="2239" spans="1:2" ht="9.75" customHeight="1" x14ac:dyDescent="0.25">
      <c r="A2239" s="333"/>
      <c r="B2239" s="333"/>
    </row>
    <row r="2240" spans="1:2" ht="9.75" customHeight="1" x14ac:dyDescent="0.25">
      <c r="A2240" s="333"/>
      <c r="B2240" s="333"/>
    </row>
    <row r="2241" spans="1:2" ht="9.75" customHeight="1" x14ac:dyDescent="0.25">
      <c r="A2241" s="333"/>
      <c r="B2241" s="333"/>
    </row>
    <row r="2242" spans="1:2" ht="9.75" customHeight="1" x14ac:dyDescent="0.25">
      <c r="A2242" s="333"/>
      <c r="B2242" s="333"/>
    </row>
    <row r="2243" spans="1:2" ht="9.75" customHeight="1" x14ac:dyDescent="0.25">
      <c r="A2243" s="333"/>
      <c r="B2243" s="333"/>
    </row>
    <row r="2244" spans="1:2" ht="9.75" customHeight="1" x14ac:dyDescent="0.25">
      <c r="A2244" s="333"/>
      <c r="B2244" s="333"/>
    </row>
    <row r="2245" spans="1:2" ht="9.75" customHeight="1" x14ac:dyDescent="0.25">
      <c r="A2245" s="333"/>
      <c r="B2245" s="333"/>
    </row>
    <row r="2246" spans="1:2" ht="9.75" customHeight="1" x14ac:dyDescent="0.25">
      <c r="A2246" s="333"/>
      <c r="B2246" s="333"/>
    </row>
    <row r="2247" spans="1:2" ht="9.75" customHeight="1" x14ac:dyDescent="0.25">
      <c r="A2247" s="333"/>
      <c r="B2247" s="333"/>
    </row>
    <row r="2248" spans="1:2" ht="9.75" customHeight="1" x14ac:dyDescent="0.25">
      <c r="A2248" s="333"/>
      <c r="B2248" s="333"/>
    </row>
    <row r="2249" spans="1:2" ht="9.75" customHeight="1" x14ac:dyDescent="0.25">
      <c r="A2249" s="333"/>
      <c r="B2249" s="333"/>
    </row>
    <row r="2250" spans="1:2" ht="9.75" customHeight="1" x14ac:dyDescent="0.25">
      <c r="A2250" s="333"/>
      <c r="B2250" s="333"/>
    </row>
    <row r="2251" spans="1:2" ht="9.75" customHeight="1" x14ac:dyDescent="0.25">
      <c r="A2251" s="333"/>
      <c r="B2251" s="333"/>
    </row>
    <row r="2252" spans="1:2" ht="9.75" customHeight="1" x14ac:dyDescent="0.25">
      <c r="A2252" s="333"/>
      <c r="B2252" s="333"/>
    </row>
    <row r="2253" spans="1:2" ht="9.75" customHeight="1" x14ac:dyDescent="0.25">
      <c r="A2253" s="333"/>
      <c r="B2253" s="333"/>
    </row>
    <row r="2254" spans="1:2" ht="9.75" customHeight="1" x14ac:dyDescent="0.25">
      <c r="A2254" s="333"/>
      <c r="B2254" s="333"/>
    </row>
    <row r="2255" spans="1:2" ht="9.75" customHeight="1" x14ac:dyDescent="0.25">
      <c r="A2255" s="333"/>
      <c r="B2255" s="333"/>
    </row>
    <row r="2256" spans="1:2" ht="9.75" customHeight="1" x14ac:dyDescent="0.25">
      <c r="A2256" s="333"/>
      <c r="B2256" s="333"/>
    </row>
    <row r="2257" spans="1:2" ht="9.75" customHeight="1" x14ac:dyDescent="0.25">
      <c r="A2257" s="333"/>
      <c r="B2257" s="333"/>
    </row>
    <row r="2258" spans="1:2" ht="9.75" customHeight="1" x14ac:dyDescent="0.25">
      <c r="A2258" s="333"/>
      <c r="B2258" s="333"/>
    </row>
    <row r="2259" spans="1:2" ht="9.75" customHeight="1" x14ac:dyDescent="0.25">
      <c r="A2259" s="333"/>
      <c r="B2259" s="333"/>
    </row>
    <row r="2260" spans="1:2" ht="9.75" customHeight="1" x14ac:dyDescent="0.25">
      <c r="A2260" s="333"/>
      <c r="B2260" s="333"/>
    </row>
    <row r="2261" spans="1:2" ht="9.75" customHeight="1" x14ac:dyDescent="0.25">
      <c r="A2261" s="333"/>
      <c r="B2261" s="333"/>
    </row>
    <row r="2262" spans="1:2" ht="9.75" customHeight="1" x14ac:dyDescent="0.25">
      <c r="A2262" s="333"/>
      <c r="B2262" s="333"/>
    </row>
    <row r="2263" spans="1:2" ht="9.75" customHeight="1" x14ac:dyDescent="0.25">
      <c r="A2263" s="333"/>
      <c r="B2263" s="333"/>
    </row>
    <row r="2264" spans="1:2" ht="9.75" customHeight="1" x14ac:dyDescent="0.25">
      <c r="A2264" s="333"/>
      <c r="B2264" s="333"/>
    </row>
    <row r="2265" spans="1:2" ht="9.75" customHeight="1" x14ac:dyDescent="0.25">
      <c r="A2265" s="333"/>
      <c r="B2265" s="333"/>
    </row>
    <row r="2266" spans="1:2" ht="9.75" customHeight="1" x14ac:dyDescent="0.25">
      <c r="A2266" s="333"/>
      <c r="B2266" s="333"/>
    </row>
    <row r="2267" spans="1:2" ht="9.75" customHeight="1" x14ac:dyDescent="0.25">
      <c r="A2267" s="333"/>
      <c r="B2267" s="333"/>
    </row>
    <row r="2268" spans="1:2" ht="9.75" customHeight="1" x14ac:dyDescent="0.25">
      <c r="A2268" s="333"/>
      <c r="B2268" s="333"/>
    </row>
    <row r="2269" spans="1:2" ht="9.75" customHeight="1" x14ac:dyDescent="0.25">
      <c r="A2269" s="333"/>
      <c r="B2269" s="333"/>
    </row>
    <row r="2270" spans="1:2" ht="9.75" customHeight="1" x14ac:dyDescent="0.25">
      <c r="A2270" s="333"/>
      <c r="B2270" s="333"/>
    </row>
    <row r="2271" spans="1:2" ht="9.75" customHeight="1" x14ac:dyDescent="0.25">
      <c r="A2271" s="333"/>
      <c r="B2271" s="333"/>
    </row>
    <row r="2272" spans="1:2" ht="9.75" customHeight="1" x14ac:dyDescent="0.25">
      <c r="A2272" s="333"/>
      <c r="B2272" s="333"/>
    </row>
    <row r="2273" spans="1:2" ht="9.75" customHeight="1" x14ac:dyDescent="0.25">
      <c r="A2273" s="333"/>
      <c r="B2273" s="333"/>
    </row>
    <row r="2274" spans="1:2" ht="9.75" customHeight="1" x14ac:dyDescent="0.25">
      <c r="A2274" s="333"/>
      <c r="B2274" s="333"/>
    </row>
    <row r="2275" spans="1:2" ht="9.75" customHeight="1" x14ac:dyDescent="0.25">
      <c r="A2275" s="333"/>
      <c r="B2275" s="333"/>
    </row>
    <row r="2276" spans="1:2" ht="9.75" customHeight="1" x14ac:dyDescent="0.25">
      <c r="A2276" s="333"/>
      <c r="B2276" s="333"/>
    </row>
    <row r="2277" spans="1:2" ht="9.75" customHeight="1" x14ac:dyDescent="0.25">
      <c r="A2277" s="333"/>
      <c r="B2277" s="333"/>
    </row>
    <row r="2278" spans="1:2" ht="9.75" customHeight="1" x14ac:dyDescent="0.25">
      <c r="A2278" s="333"/>
      <c r="B2278" s="333"/>
    </row>
    <row r="2279" spans="1:2" ht="9.75" customHeight="1" x14ac:dyDescent="0.25">
      <c r="A2279" s="333"/>
      <c r="B2279" s="333"/>
    </row>
    <row r="2280" spans="1:2" ht="9.75" customHeight="1" x14ac:dyDescent="0.25">
      <c r="A2280" s="333"/>
      <c r="B2280" s="333"/>
    </row>
    <row r="2281" spans="1:2" ht="9.75" customHeight="1" x14ac:dyDescent="0.25">
      <c r="A2281" s="333"/>
      <c r="B2281" s="333"/>
    </row>
    <row r="2282" spans="1:2" ht="9.75" customHeight="1" x14ac:dyDescent="0.25">
      <c r="A2282" s="333"/>
      <c r="B2282" s="333"/>
    </row>
  </sheetData>
  <mergeCells count="8">
    <mergeCell ref="I236:K236"/>
    <mergeCell ref="E6:Y6"/>
    <mergeCell ref="E81:Y81"/>
    <mergeCell ref="E157:Y157"/>
    <mergeCell ref="E233:Y233"/>
    <mergeCell ref="I9:K9"/>
    <mergeCell ref="I84:K84"/>
    <mergeCell ref="I160:K160"/>
  </mergeCells>
  <printOptions gridLinesSet="0"/>
  <pageMargins left="3.75" right="0.25" top="0.5" bottom="0.3" header="0.5" footer="0.5"/>
  <pageSetup paperSize="17" pageOrder="overThenDown" orientation="landscape" r:id="rId1"/>
  <headerFooter alignWithMargins="0"/>
  <rowBreaks count="3" manualBreakCount="3">
    <brk id="75" max="68" man="1"/>
    <brk id="151" max="68" man="1"/>
    <brk id="227" max="68" man="1"/>
  </rowBreaks>
  <colBreaks count="1" manualBreakCount="1">
    <brk id="31" max="30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W305"/>
  <sheetViews>
    <sheetView showGridLines="0" zoomScaleNormal="100" workbookViewId="0"/>
  </sheetViews>
  <sheetFormatPr defaultColWidth="12.7109375" defaultRowHeight="9.75" customHeight="1" x14ac:dyDescent="0.25"/>
  <cols>
    <col min="1" max="1" width="5.5703125" style="333" customWidth="1"/>
    <col min="2" max="2" width="2.42578125" style="333" customWidth="1"/>
    <col min="3" max="3" width="19.5703125" style="333" customWidth="1"/>
    <col min="4" max="4" width="1.5703125" style="333" customWidth="1"/>
    <col min="5" max="5" width="14.42578125" style="333" customWidth="1"/>
    <col min="6" max="6" width="2.42578125" style="333" customWidth="1"/>
    <col min="7" max="7" width="14.42578125" style="333" customWidth="1"/>
    <col min="8" max="8" width="2.42578125" style="333" customWidth="1"/>
    <col min="9" max="9" width="14.42578125" style="333" customWidth="1"/>
    <col min="10" max="10" width="2.42578125" style="333" customWidth="1"/>
    <col min="11" max="11" width="14.42578125" style="333" customWidth="1"/>
    <col min="12" max="12" width="2.42578125" style="333" customWidth="1"/>
    <col min="13" max="13" width="13.42578125" style="333" customWidth="1"/>
    <col min="14" max="14" width="2.42578125" style="333" customWidth="1"/>
    <col min="15" max="15" width="14.42578125" style="333" customWidth="1"/>
    <col min="16" max="16" width="2.42578125" style="333" customWidth="1"/>
    <col min="17" max="17" width="16" style="333" customWidth="1"/>
    <col min="18" max="18" width="2.140625" style="333" customWidth="1"/>
    <col min="19" max="19" width="13.5703125" style="333" customWidth="1"/>
    <col min="20" max="20" width="1.5703125" style="333" customWidth="1"/>
    <col min="21" max="21" width="13.5703125" style="333" customWidth="1"/>
    <col min="22" max="22" width="1.5703125" style="333" customWidth="1"/>
    <col min="23" max="23" width="2" style="333" customWidth="1"/>
    <col min="24" max="256" width="12.7109375" style="333"/>
    <col min="257" max="257" width="5.5703125" style="333" customWidth="1"/>
    <col min="258" max="258" width="2.42578125" style="333" customWidth="1"/>
    <col min="259" max="259" width="19.5703125" style="333" customWidth="1"/>
    <col min="260" max="260" width="1.5703125" style="333" customWidth="1"/>
    <col min="261" max="261" width="14.42578125" style="333" customWidth="1"/>
    <col min="262" max="262" width="2.42578125" style="333" customWidth="1"/>
    <col min="263" max="263" width="14.42578125" style="333" customWidth="1"/>
    <col min="264" max="264" width="2.42578125" style="333" customWidth="1"/>
    <col min="265" max="265" width="14.42578125" style="333" customWidth="1"/>
    <col min="266" max="266" width="2.42578125" style="333" customWidth="1"/>
    <col min="267" max="267" width="14.42578125" style="333" customWidth="1"/>
    <col min="268" max="268" width="2.42578125" style="333" customWidth="1"/>
    <col min="269" max="269" width="13.42578125" style="333" customWidth="1"/>
    <col min="270" max="270" width="2.42578125" style="333" customWidth="1"/>
    <col min="271" max="271" width="14.42578125" style="333" customWidth="1"/>
    <col min="272" max="272" width="2.42578125" style="333" customWidth="1"/>
    <col min="273" max="273" width="16" style="333" customWidth="1"/>
    <col min="274" max="274" width="2.140625" style="333" customWidth="1"/>
    <col min="275" max="275" width="13.5703125" style="333" customWidth="1"/>
    <col min="276" max="276" width="1.5703125" style="333" customWidth="1"/>
    <col min="277" max="277" width="13.5703125" style="333" customWidth="1"/>
    <col min="278" max="278" width="1.5703125" style="333" customWidth="1"/>
    <col min="279" max="279" width="2" style="333" customWidth="1"/>
    <col min="280" max="512" width="12.7109375" style="333"/>
    <col min="513" max="513" width="5.5703125" style="333" customWidth="1"/>
    <col min="514" max="514" width="2.42578125" style="333" customWidth="1"/>
    <col min="515" max="515" width="19.5703125" style="333" customWidth="1"/>
    <col min="516" max="516" width="1.5703125" style="333" customWidth="1"/>
    <col min="517" max="517" width="14.42578125" style="333" customWidth="1"/>
    <col min="518" max="518" width="2.42578125" style="333" customWidth="1"/>
    <col min="519" max="519" width="14.42578125" style="333" customWidth="1"/>
    <col min="520" max="520" width="2.42578125" style="333" customWidth="1"/>
    <col min="521" max="521" width="14.42578125" style="333" customWidth="1"/>
    <col min="522" max="522" width="2.42578125" style="333" customWidth="1"/>
    <col min="523" max="523" width="14.42578125" style="333" customWidth="1"/>
    <col min="524" max="524" width="2.42578125" style="333" customWidth="1"/>
    <col min="525" max="525" width="13.42578125" style="333" customWidth="1"/>
    <col min="526" max="526" width="2.42578125" style="333" customWidth="1"/>
    <col min="527" max="527" width="14.42578125" style="333" customWidth="1"/>
    <col min="528" max="528" width="2.42578125" style="333" customWidth="1"/>
    <col min="529" max="529" width="16" style="333" customWidth="1"/>
    <col min="530" max="530" width="2.140625" style="333" customWidth="1"/>
    <col min="531" max="531" width="13.5703125" style="333" customWidth="1"/>
    <col min="532" max="532" width="1.5703125" style="333" customWidth="1"/>
    <col min="533" max="533" width="13.5703125" style="333" customWidth="1"/>
    <col min="534" max="534" width="1.5703125" style="333" customWidth="1"/>
    <col min="535" max="535" width="2" style="333" customWidth="1"/>
    <col min="536" max="768" width="12.7109375" style="333"/>
    <col min="769" max="769" width="5.5703125" style="333" customWidth="1"/>
    <col min="770" max="770" width="2.42578125" style="333" customWidth="1"/>
    <col min="771" max="771" width="19.5703125" style="333" customWidth="1"/>
    <col min="772" max="772" width="1.5703125" style="333" customWidth="1"/>
    <col min="773" max="773" width="14.42578125" style="333" customWidth="1"/>
    <col min="774" max="774" width="2.42578125" style="333" customWidth="1"/>
    <col min="775" max="775" width="14.42578125" style="333" customWidth="1"/>
    <col min="776" max="776" width="2.42578125" style="333" customWidth="1"/>
    <col min="777" max="777" width="14.42578125" style="333" customWidth="1"/>
    <col min="778" max="778" width="2.42578125" style="333" customWidth="1"/>
    <col min="779" max="779" width="14.42578125" style="333" customWidth="1"/>
    <col min="780" max="780" width="2.42578125" style="333" customWidth="1"/>
    <col min="781" max="781" width="13.42578125" style="333" customWidth="1"/>
    <col min="782" max="782" width="2.42578125" style="333" customWidth="1"/>
    <col min="783" max="783" width="14.42578125" style="333" customWidth="1"/>
    <col min="784" max="784" width="2.42578125" style="333" customWidth="1"/>
    <col min="785" max="785" width="16" style="333" customWidth="1"/>
    <col min="786" max="786" width="2.140625" style="333" customWidth="1"/>
    <col min="787" max="787" width="13.5703125" style="333" customWidth="1"/>
    <col min="788" max="788" width="1.5703125" style="333" customWidth="1"/>
    <col min="789" max="789" width="13.5703125" style="333" customWidth="1"/>
    <col min="790" max="790" width="1.5703125" style="333" customWidth="1"/>
    <col min="791" max="791" width="2" style="333" customWidth="1"/>
    <col min="792" max="1024" width="12.7109375" style="333"/>
    <col min="1025" max="1025" width="5.5703125" style="333" customWidth="1"/>
    <col min="1026" max="1026" width="2.42578125" style="333" customWidth="1"/>
    <col min="1027" max="1027" width="19.5703125" style="333" customWidth="1"/>
    <col min="1028" max="1028" width="1.5703125" style="333" customWidth="1"/>
    <col min="1029" max="1029" width="14.42578125" style="333" customWidth="1"/>
    <col min="1030" max="1030" width="2.42578125" style="333" customWidth="1"/>
    <col min="1031" max="1031" width="14.42578125" style="333" customWidth="1"/>
    <col min="1032" max="1032" width="2.42578125" style="333" customWidth="1"/>
    <col min="1033" max="1033" width="14.42578125" style="333" customWidth="1"/>
    <col min="1034" max="1034" width="2.42578125" style="333" customWidth="1"/>
    <col min="1035" max="1035" width="14.42578125" style="333" customWidth="1"/>
    <col min="1036" max="1036" width="2.42578125" style="333" customWidth="1"/>
    <col min="1037" max="1037" width="13.42578125" style="333" customWidth="1"/>
    <col min="1038" max="1038" width="2.42578125" style="333" customWidth="1"/>
    <col min="1039" max="1039" width="14.42578125" style="333" customWidth="1"/>
    <col min="1040" max="1040" width="2.42578125" style="333" customWidth="1"/>
    <col min="1041" max="1041" width="16" style="333" customWidth="1"/>
    <col min="1042" max="1042" width="2.140625" style="333" customWidth="1"/>
    <col min="1043" max="1043" width="13.5703125" style="333" customWidth="1"/>
    <col min="1044" max="1044" width="1.5703125" style="333" customWidth="1"/>
    <col min="1045" max="1045" width="13.5703125" style="333" customWidth="1"/>
    <col min="1046" max="1046" width="1.5703125" style="333" customWidth="1"/>
    <col min="1047" max="1047" width="2" style="333" customWidth="1"/>
    <col min="1048" max="1280" width="12.7109375" style="333"/>
    <col min="1281" max="1281" width="5.5703125" style="333" customWidth="1"/>
    <col min="1282" max="1282" width="2.42578125" style="333" customWidth="1"/>
    <col min="1283" max="1283" width="19.5703125" style="333" customWidth="1"/>
    <col min="1284" max="1284" width="1.5703125" style="333" customWidth="1"/>
    <col min="1285" max="1285" width="14.42578125" style="333" customWidth="1"/>
    <col min="1286" max="1286" width="2.42578125" style="333" customWidth="1"/>
    <col min="1287" max="1287" width="14.42578125" style="333" customWidth="1"/>
    <col min="1288" max="1288" width="2.42578125" style="333" customWidth="1"/>
    <col min="1289" max="1289" width="14.42578125" style="333" customWidth="1"/>
    <col min="1290" max="1290" width="2.42578125" style="333" customWidth="1"/>
    <col min="1291" max="1291" width="14.42578125" style="333" customWidth="1"/>
    <col min="1292" max="1292" width="2.42578125" style="333" customWidth="1"/>
    <col min="1293" max="1293" width="13.42578125" style="333" customWidth="1"/>
    <col min="1294" max="1294" width="2.42578125" style="333" customWidth="1"/>
    <col min="1295" max="1295" width="14.42578125" style="333" customWidth="1"/>
    <col min="1296" max="1296" width="2.42578125" style="333" customWidth="1"/>
    <col min="1297" max="1297" width="16" style="333" customWidth="1"/>
    <col min="1298" max="1298" width="2.140625" style="333" customWidth="1"/>
    <col min="1299" max="1299" width="13.5703125" style="333" customWidth="1"/>
    <col min="1300" max="1300" width="1.5703125" style="333" customWidth="1"/>
    <col min="1301" max="1301" width="13.5703125" style="333" customWidth="1"/>
    <col min="1302" max="1302" width="1.5703125" style="333" customWidth="1"/>
    <col min="1303" max="1303" width="2" style="333" customWidth="1"/>
    <col min="1304" max="1536" width="12.7109375" style="333"/>
    <col min="1537" max="1537" width="5.5703125" style="333" customWidth="1"/>
    <col min="1538" max="1538" width="2.42578125" style="333" customWidth="1"/>
    <col min="1539" max="1539" width="19.5703125" style="333" customWidth="1"/>
    <col min="1540" max="1540" width="1.5703125" style="333" customWidth="1"/>
    <col min="1541" max="1541" width="14.42578125" style="333" customWidth="1"/>
    <col min="1542" max="1542" width="2.42578125" style="333" customWidth="1"/>
    <col min="1543" max="1543" width="14.42578125" style="333" customWidth="1"/>
    <col min="1544" max="1544" width="2.42578125" style="333" customWidth="1"/>
    <col min="1545" max="1545" width="14.42578125" style="333" customWidth="1"/>
    <col min="1546" max="1546" width="2.42578125" style="333" customWidth="1"/>
    <col min="1547" max="1547" width="14.42578125" style="333" customWidth="1"/>
    <col min="1548" max="1548" width="2.42578125" style="333" customWidth="1"/>
    <col min="1549" max="1549" width="13.42578125" style="333" customWidth="1"/>
    <col min="1550" max="1550" width="2.42578125" style="333" customWidth="1"/>
    <col min="1551" max="1551" width="14.42578125" style="333" customWidth="1"/>
    <col min="1552" max="1552" width="2.42578125" style="333" customWidth="1"/>
    <col min="1553" max="1553" width="16" style="333" customWidth="1"/>
    <col min="1554" max="1554" width="2.140625" style="333" customWidth="1"/>
    <col min="1555" max="1555" width="13.5703125" style="333" customWidth="1"/>
    <col min="1556" max="1556" width="1.5703125" style="333" customWidth="1"/>
    <col min="1557" max="1557" width="13.5703125" style="333" customWidth="1"/>
    <col min="1558" max="1558" width="1.5703125" style="333" customWidth="1"/>
    <col min="1559" max="1559" width="2" style="333" customWidth="1"/>
    <col min="1560" max="1792" width="12.7109375" style="333"/>
    <col min="1793" max="1793" width="5.5703125" style="333" customWidth="1"/>
    <col min="1794" max="1794" width="2.42578125" style="333" customWidth="1"/>
    <col min="1795" max="1795" width="19.5703125" style="333" customWidth="1"/>
    <col min="1796" max="1796" width="1.5703125" style="333" customWidth="1"/>
    <col min="1797" max="1797" width="14.42578125" style="333" customWidth="1"/>
    <col min="1798" max="1798" width="2.42578125" style="333" customWidth="1"/>
    <col min="1799" max="1799" width="14.42578125" style="333" customWidth="1"/>
    <col min="1800" max="1800" width="2.42578125" style="333" customWidth="1"/>
    <col min="1801" max="1801" width="14.42578125" style="333" customWidth="1"/>
    <col min="1802" max="1802" width="2.42578125" style="333" customWidth="1"/>
    <col min="1803" max="1803" width="14.42578125" style="333" customWidth="1"/>
    <col min="1804" max="1804" width="2.42578125" style="333" customWidth="1"/>
    <col min="1805" max="1805" width="13.42578125" style="333" customWidth="1"/>
    <col min="1806" max="1806" width="2.42578125" style="333" customWidth="1"/>
    <col min="1807" max="1807" width="14.42578125" style="333" customWidth="1"/>
    <col min="1808" max="1808" width="2.42578125" style="333" customWidth="1"/>
    <col min="1809" max="1809" width="16" style="333" customWidth="1"/>
    <col min="1810" max="1810" width="2.140625" style="333" customWidth="1"/>
    <col min="1811" max="1811" width="13.5703125" style="333" customWidth="1"/>
    <col min="1812" max="1812" width="1.5703125" style="333" customWidth="1"/>
    <col min="1813" max="1813" width="13.5703125" style="333" customWidth="1"/>
    <col min="1814" max="1814" width="1.5703125" style="333" customWidth="1"/>
    <col min="1815" max="1815" width="2" style="333" customWidth="1"/>
    <col min="1816" max="2048" width="12.7109375" style="333"/>
    <col min="2049" max="2049" width="5.5703125" style="333" customWidth="1"/>
    <col min="2050" max="2050" width="2.42578125" style="333" customWidth="1"/>
    <col min="2051" max="2051" width="19.5703125" style="333" customWidth="1"/>
    <col min="2052" max="2052" width="1.5703125" style="333" customWidth="1"/>
    <col min="2053" max="2053" width="14.42578125" style="333" customWidth="1"/>
    <col min="2054" max="2054" width="2.42578125" style="333" customWidth="1"/>
    <col min="2055" max="2055" width="14.42578125" style="333" customWidth="1"/>
    <col min="2056" max="2056" width="2.42578125" style="333" customWidth="1"/>
    <col min="2057" max="2057" width="14.42578125" style="333" customWidth="1"/>
    <col min="2058" max="2058" width="2.42578125" style="333" customWidth="1"/>
    <col min="2059" max="2059" width="14.42578125" style="333" customWidth="1"/>
    <col min="2060" max="2060" width="2.42578125" style="333" customWidth="1"/>
    <col min="2061" max="2061" width="13.42578125" style="333" customWidth="1"/>
    <col min="2062" max="2062" width="2.42578125" style="333" customWidth="1"/>
    <col min="2063" max="2063" width="14.42578125" style="333" customWidth="1"/>
    <col min="2064" max="2064" width="2.42578125" style="333" customWidth="1"/>
    <col min="2065" max="2065" width="16" style="333" customWidth="1"/>
    <col min="2066" max="2066" width="2.140625" style="333" customWidth="1"/>
    <col min="2067" max="2067" width="13.5703125" style="333" customWidth="1"/>
    <col min="2068" max="2068" width="1.5703125" style="333" customWidth="1"/>
    <col min="2069" max="2069" width="13.5703125" style="333" customWidth="1"/>
    <col min="2070" max="2070" width="1.5703125" style="333" customWidth="1"/>
    <col min="2071" max="2071" width="2" style="333" customWidth="1"/>
    <col min="2072" max="2304" width="12.7109375" style="333"/>
    <col min="2305" max="2305" width="5.5703125" style="333" customWidth="1"/>
    <col min="2306" max="2306" width="2.42578125" style="333" customWidth="1"/>
    <col min="2307" max="2307" width="19.5703125" style="333" customWidth="1"/>
    <col min="2308" max="2308" width="1.5703125" style="333" customWidth="1"/>
    <col min="2309" max="2309" width="14.42578125" style="333" customWidth="1"/>
    <col min="2310" max="2310" width="2.42578125" style="333" customWidth="1"/>
    <col min="2311" max="2311" width="14.42578125" style="333" customWidth="1"/>
    <col min="2312" max="2312" width="2.42578125" style="333" customWidth="1"/>
    <col min="2313" max="2313" width="14.42578125" style="333" customWidth="1"/>
    <col min="2314" max="2314" width="2.42578125" style="333" customWidth="1"/>
    <col min="2315" max="2315" width="14.42578125" style="333" customWidth="1"/>
    <col min="2316" max="2316" width="2.42578125" style="333" customWidth="1"/>
    <col min="2317" max="2317" width="13.42578125" style="333" customWidth="1"/>
    <col min="2318" max="2318" width="2.42578125" style="333" customWidth="1"/>
    <col min="2319" max="2319" width="14.42578125" style="333" customWidth="1"/>
    <col min="2320" max="2320" width="2.42578125" style="333" customWidth="1"/>
    <col min="2321" max="2321" width="16" style="333" customWidth="1"/>
    <col min="2322" max="2322" width="2.140625" style="333" customWidth="1"/>
    <col min="2323" max="2323" width="13.5703125" style="333" customWidth="1"/>
    <col min="2324" max="2324" width="1.5703125" style="333" customWidth="1"/>
    <col min="2325" max="2325" width="13.5703125" style="333" customWidth="1"/>
    <col min="2326" max="2326" width="1.5703125" style="333" customWidth="1"/>
    <col min="2327" max="2327" width="2" style="333" customWidth="1"/>
    <col min="2328" max="2560" width="12.7109375" style="333"/>
    <col min="2561" max="2561" width="5.5703125" style="333" customWidth="1"/>
    <col min="2562" max="2562" width="2.42578125" style="333" customWidth="1"/>
    <col min="2563" max="2563" width="19.5703125" style="333" customWidth="1"/>
    <col min="2564" max="2564" width="1.5703125" style="333" customWidth="1"/>
    <col min="2565" max="2565" width="14.42578125" style="333" customWidth="1"/>
    <col min="2566" max="2566" width="2.42578125" style="333" customWidth="1"/>
    <col min="2567" max="2567" width="14.42578125" style="333" customWidth="1"/>
    <col min="2568" max="2568" width="2.42578125" style="333" customWidth="1"/>
    <col min="2569" max="2569" width="14.42578125" style="333" customWidth="1"/>
    <col min="2570" max="2570" width="2.42578125" style="333" customWidth="1"/>
    <col min="2571" max="2571" width="14.42578125" style="333" customWidth="1"/>
    <col min="2572" max="2572" width="2.42578125" style="333" customWidth="1"/>
    <col min="2573" max="2573" width="13.42578125" style="333" customWidth="1"/>
    <col min="2574" max="2574" width="2.42578125" style="333" customWidth="1"/>
    <col min="2575" max="2575" width="14.42578125" style="333" customWidth="1"/>
    <col min="2576" max="2576" width="2.42578125" style="333" customWidth="1"/>
    <col min="2577" max="2577" width="16" style="333" customWidth="1"/>
    <col min="2578" max="2578" width="2.140625" style="333" customWidth="1"/>
    <col min="2579" max="2579" width="13.5703125" style="333" customWidth="1"/>
    <col min="2580" max="2580" width="1.5703125" style="333" customWidth="1"/>
    <col min="2581" max="2581" width="13.5703125" style="333" customWidth="1"/>
    <col min="2582" max="2582" width="1.5703125" style="333" customWidth="1"/>
    <col min="2583" max="2583" width="2" style="333" customWidth="1"/>
    <col min="2584" max="2816" width="12.7109375" style="333"/>
    <col min="2817" max="2817" width="5.5703125" style="333" customWidth="1"/>
    <col min="2818" max="2818" width="2.42578125" style="333" customWidth="1"/>
    <col min="2819" max="2819" width="19.5703125" style="333" customWidth="1"/>
    <col min="2820" max="2820" width="1.5703125" style="333" customWidth="1"/>
    <col min="2821" max="2821" width="14.42578125" style="333" customWidth="1"/>
    <col min="2822" max="2822" width="2.42578125" style="333" customWidth="1"/>
    <col min="2823" max="2823" width="14.42578125" style="333" customWidth="1"/>
    <col min="2824" max="2824" width="2.42578125" style="333" customWidth="1"/>
    <col min="2825" max="2825" width="14.42578125" style="333" customWidth="1"/>
    <col min="2826" max="2826" width="2.42578125" style="333" customWidth="1"/>
    <col min="2827" max="2827" width="14.42578125" style="333" customWidth="1"/>
    <col min="2828" max="2828" width="2.42578125" style="333" customWidth="1"/>
    <col min="2829" max="2829" width="13.42578125" style="333" customWidth="1"/>
    <col min="2830" max="2830" width="2.42578125" style="333" customWidth="1"/>
    <col min="2831" max="2831" width="14.42578125" style="333" customWidth="1"/>
    <col min="2832" max="2832" width="2.42578125" style="333" customWidth="1"/>
    <col min="2833" max="2833" width="16" style="333" customWidth="1"/>
    <col min="2834" max="2834" width="2.140625" style="333" customWidth="1"/>
    <col min="2835" max="2835" width="13.5703125" style="333" customWidth="1"/>
    <col min="2836" max="2836" width="1.5703125" style="333" customWidth="1"/>
    <col min="2837" max="2837" width="13.5703125" style="333" customWidth="1"/>
    <col min="2838" max="2838" width="1.5703125" style="333" customWidth="1"/>
    <col min="2839" max="2839" width="2" style="333" customWidth="1"/>
    <col min="2840" max="3072" width="12.7109375" style="333"/>
    <col min="3073" max="3073" width="5.5703125" style="333" customWidth="1"/>
    <col min="3074" max="3074" width="2.42578125" style="333" customWidth="1"/>
    <col min="3075" max="3075" width="19.5703125" style="333" customWidth="1"/>
    <col min="3076" max="3076" width="1.5703125" style="333" customWidth="1"/>
    <col min="3077" max="3077" width="14.42578125" style="333" customWidth="1"/>
    <col min="3078" max="3078" width="2.42578125" style="333" customWidth="1"/>
    <col min="3079" max="3079" width="14.42578125" style="333" customWidth="1"/>
    <col min="3080" max="3080" width="2.42578125" style="333" customWidth="1"/>
    <col min="3081" max="3081" width="14.42578125" style="333" customWidth="1"/>
    <col min="3082" max="3082" width="2.42578125" style="333" customWidth="1"/>
    <col min="3083" max="3083" width="14.42578125" style="333" customWidth="1"/>
    <col min="3084" max="3084" width="2.42578125" style="333" customWidth="1"/>
    <col min="3085" max="3085" width="13.42578125" style="333" customWidth="1"/>
    <col min="3086" max="3086" width="2.42578125" style="333" customWidth="1"/>
    <col min="3087" max="3087" width="14.42578125" style="333" customWidth="1"/>
    <col min="3088" max="3088" width="2.42578125" style="333" customWidth="1"/>
    <col min="3089" max="3089" width="16" style="333" customWidth="1"/>
    <col min="3090" max="3090" width="2.140625" style="333" customWidth="1"/>
    <col min="3091" max="3091" width="13.5703125" style="333" customWidth="1"/>
    <col min="3092" max="3092" width="1.5703125" style="333" customWidth="1"/>
    <col min="3093" max="3093" width="13.5703125" style="333" customWidth="1"/>
    <col min="3094" max="3094" width="1.5703125" style="333" customWidth="1"/>
    <col min="3095" max="3095" width="2" style="333" customWidth="1"/>
    <col min="3096" max="3328" width="12.7109375" style="333"/>
    <col min="3329" max="3329" width="5.5703125" style="333" customWidth="1"/>
    <col min="3330" max="3330" width="2.42578125" style="333" customWidth="1"/>
    <col min="3331" max="3331" width="19.5703125" style="333" customWidth="1"/>
    <col min="3332" max="3332" width="1.5703125" style="333" customWidth="1"/>
    <col min="3333" max="3333" width="14.42578125" style="333" customWidth="1"/>
    <col min="3334" max="3334" width="2.42578125" style="333" customWidth="1"/>
    <col min="3335" max="3335" width="14.42578125" style="333" customWidth="1"/>
    <col min="3336" max="3336" width="2.42578125" style="333" customWidth="1"/>
    <col min="3337" max="3337" width="14.42578125" style="333" customWidth="1"/>
    <col min="3338" max="3338" width="2.42578125" style="333" customWidth="1"/>
    <col min="3339" max="3339" width="14.42578125" style="333" customWidth="1"/>
    <col min="3340" max="3340" width="2.42578125" style="333" customWidth="1"/>
    <col min="3341" max="3341" width="13.42578125" style="333" customWidth="1"/>
    <col min="3342" max="3342" width="2.42578125" style="333" customWidth="1"/>
    <col min="3343" max="3343" width="14.42578125" style="333" customWidth="1"/>
    <col min="3344" max="3344" width="2.42578125" style="333" customWidth="1"/>
    <col min="3345" max="3345" width="16" style="333" customWidth="1"/>
    <col min="3346" max="3346" width="2.140625" style="333" customWidth="1"/>
    <col min="3347" max="3347" width="13.5703125" style="333" customWidth="1"/>
    <col min="3348" max="3348" width="1.5703125" style="333" customWidth="1"/>
    <col min="3349" max="3349" width="13.5703125" style="333" customWidth="1"/>
    <col min="3350" max="3350" width="1.5703125" style="333" customWidth="1"/>
    <col min="3351" max="3351" width="2" style="333" customWidth="1"/>
    <col min="3352" max="3584" width="12.7109375" style="333"/>
    <col min="3585" max="3585" width="5.5703125" style="333" customWidth="1"/>
    <col min="3586" max="3586" width="2.42578125" style="333" customWidth="1"/>
    <col min="3587" max="3587" width="19.5703125" style="333" customWidth="1"/>
    <col min="3588" max="3588" width="1.5703125" style="333" customWidth="1"/>
    <col min="3589" max="3589" width="14.42578125" style="333" customWidth="1"/>
    <col min="3590" max="3590" width="2.42578125" style="333" customWidth="1"/>
    <col min="3591" max="3591" width="14.42578125" style="333" customWidth="1"/>
    <col min="3592" max="3592" width="2.42578125" style="333" customWidth="1"/>
    <col min="3593" max="3593" width="14.42578125" style="333" customWidth="1"/>
    <col min="3594" max="3594" width="2.42578125" style="333" customWidth="1"/>
    <col min="3595" max="3595" width="14.42578125" style="333" customWidth="1"/>
    <col min="3596" max="3596" width="2.42578125" style="333" customWidth="1"/>
    <col min="3597" max="3597" width="13.42578125" style="333" customWidth="1"/>
    <col min="3598" max="3598" width="2.42578125" style="333" customWidth="1"/>
    <col min="3599" max="3599" width="14.42578125" style="333" customWidth="1"/>
    <col min="3600" max="3600" width="2.42578125" style="333" customWidth="1"/>
    <col min="3601" max="3601" width="16" style="333" customWidth="1"/>
    <col min="3602" max="3602" width="2.140625" style="333" customWidth="1"/>
    <col min="3603" max="3603" width="13.5703125" style="333" customWidth="1"/>
    <col min="3604" max="3604" width="1.5703125" style="333" customWidth="1"/>
    <col min="3605" max="3605" width="13.5703125" style="333" customWidth="1"/>
    <col min="3606" max="3606" width="1.5703125" style="333" customWidth="1"/>
    <col min="3607" max="3607" width="2" style="333" customWidth="1"/>
    <col min="3608" max="3840" width="12.7109375" style="333"/>
    <col min="3841" max="3841" width="5.5703125" style="333" customWidth="1"/>
    <col min="3842" max="3842" width="2.42578125" style="333" customWidth="1"/>
    <col min="3843" max="3843" width="19.5703125" style="333" customWidth="1"/>
    <col min="3844" max="3844" width="1.5703125" style="333" customWidth="1"/>
    <col min="3845" max="3845" width="14.42578125" style="333" customWidth="1"/>
    <col min="3846" max="3846" width="2.42578125" style="333" customWidth="1"/>
    <col min="3847" max="3847" width="14.42578125" style="333" customWidth="1"/>
    <col min="3848" max="3848" width="2.42578125" style="333" customWidth="1"/>
    <col min="3849" max="3849" width="14.42578125" style="333" customWidth="1"/>
    <col min="3850" max="3850" width="2.42578125" style="333" customWidth="1"/>
    <col min="3851" max="3851" width="14.42578125" style="333" customWidth="1"/>
    <col min="3852" max="3852" width="2.42578125" style="333" customWidth="1"/>
    <col min="3853" max="3853" width="13.42578125" style="333" customWidth="1"/>
    <col min="3854" max="3854" width="2.42578125" style="333" customWidth="1"/>
    <col min="3855" max="3855" width="14.42578125" style="333" customWidth="1"/>
    <col min="3856" max="3856" width="2.42578125" style="333" customWidth="1"/>
    <col min="3857" max="3857" width="16" style="333" customWidth="1"/>
    <col min="3858" max="3858" width="2.140625" style="333" customWidth="1"/>
    <col min="3859" max="3859" width="13.5703125" style="333" customWidth="1"/>
    <col min="3860" max="3860" width="1.5703125" style="333" customWidth="1"/>
    <col min="3861" max="3861" width="13.5703125" style="333" customWidth="1"/>
    <col min="3862" max="3862" width="1.5703125" style="333" customWidth="1"/>
    <col min="3863" max="3863" width="2" style="333" customWidth="1"/>
    <col min="3864" max="4096" width="12.7109375" style="333"/>
    <col min="4097" max="4097" width="5.5703125" style="333" customWidth="1"/>
    <col min="4098" max="4098" width="2.42578125" style="333" customWidth="1"/>
    <col min="4099" max="4099" width="19.5703125" style="333" customWidth="1"/>
    <col min="4100" max="4100" width="1.5703125" style="333" customWidth="1"/>
    <col min="4101" max="4101" width="14.42578125" style="333" customWidth="1"/>
    <col min="4102" max="4102" width="2.42578125" style="333" customWidth="1"/>
    <col min="4103" max="4103" width="14.42578125" style="333" customWidth="1"/>
    <col min="4104" max="4104" width="2.42578125" style="333" customWidth="1"/>
    <col min="4105" max="4105" width="14.42578125" style="333" customWidth="1"/>
    <col min="4106" max="4106" width="2.42578125" style="333" customWidth="1"/>
    <col min="4107" max="4107" width="14.42578125" style="333" customWidth="1"/>
    <col min="4108" max="4108" width="2.42578125" style="333" customWidth="1"/>
    <col min="4109" max="4109" width="13.42578125" style="333" customWidth="1"/>
    <col min="4110" max="4110" width="2.42578125" style="333" customWidth="1"/>
    <col min="4111" max="4111" width="14.42578125" style="333" customWidth="1"/>
    <col min="4112" max="4112" width="2.42578125" style="333" customWidth="1"/>
    <col min="4113" max="4113" width="16" style="333" customWidth="1"/>
    <col min="4114" max="4114" width="2.140625" style="333" customWidth="1"/>
    <col min="4115" max="4115" width="13.5703125" style="333" customWidth="1"/>
    <col min="4116" max="4116" width="1.5703125" style="333" customWidth="1"/>
    <col min="4117" max="4117" width="13.5703125" style="333" customWidth="1"/>
    <col min="4118" max="4118" width="1.5703125" style="333" customWidth="1"/>
    <col min="4119" max="4119" width="2" style="333" customWidth="1"/>
    <col min="4120" max="4352" width="12.7109375" style="333"/>
    <col min="4353" max="4353" width="5.5703125" style="333" customWidth="1"/>
    <col min="4354" max="4354" width="2.42578125" style="333" customWidth="1"/>
    <col min="4355" max="4355" width="19.5703125" style="333" customWidth="1"/>
    <col min="4356" max="4356" width="1.5703125" style="333" customWidth="1"/>
    <col min="4357" max="4357" width="14.42578125" style="333" customWidth="1"/>
    <col min="4358" max="4358" width="2.42578125" style="333" customWidth="1"/>
    <col min="4359" max="4359" width="14.42578125" style="333" customWidth="1"/>
    <col min="4360" max="4360" width="2.42578125" style="333" customWidth="1"/>
    <col min="4361" max="4361" width="14.42578125" style="333" customWidth="1"/>
    <col min="4362" max="4362" width="2.42578125" style="333" customWidth="1"/>
    <col min="4363" max="4363" width="14.42578125" style="333" customWidth="1"/>
    <col min="4364" max="4364" width="2.42578125" style="333" customWidth="1"/>
    <col min="4365" max="4365" width="13.42578125" style="333" customWidth="1"/>
    <col min="4366" max="4366" width="2.42578125" style="333" customWidth="1"/>
    <col min="4367" max="4367" width="14.42578125" style="333" customWidth="1"/>
    <col min="4368" max="4368" width="2.42578125" style="333" customWidth="1"/>
    <col min="4369" max="4369" width="16" style="333" customWidth="1"/>
    <col min="4370" max="4370" width="2.140625" style="333" customWidth="1"/>
    <col min="4371" max="4371" width="13.5703125" style="333" customWidth="1"/>
    <col min="4372" max="4372" width="1.5703125" style="333" customWidth="1"/>
    <col min="4373" max="4373" width="13.5703125" style="333" customWidth="1"/>
    <col min="4374" max="4374" width="1.5703125" style="333" customWidth="1"/>
    <col min="4375" max="4375" width="2" style="333" customWidth="1"/>
    <col min="4376" max="4608" width="12.7109375" style="333"/>
    <col min="4609" max="4609" width="5.5703125" style="333" customWidth="1"/>
    <col min="4610" max="4610" width="2.42578125" style="333" customWidth="1"/>
    <col min="4611" max="4611" width="19.5703125" style="333" customWidth="1"/>
    <col min="4612" max="4612" width="1.5703125" style="333" customWidth="1"/>
    <col min="4613" max="4613" width="14.42578125" style="333" customWidth="1"/>
    <col min="4614" max="4614" width="2.42578125" style="333" customWidth="1"/>
    <col min="4615" max="4615" width="14.42578125" style="333" customWidth="1"/>
    <col min="4616" max="4616" width="2.42578125" style="333" customWidth="1"/>
    <col min="4617" max="4617" width="14.42578125" style="333" customWidth="1"/>
    <col min="4618" max="4618" width="2.42578125" style="333" customWidth="1"/>
    <col min="4619" max="4619" width="14.42578125" style="333" customWidth="1"/>
    <col min="4620" max="4620" width="2.42578125" style="333" customWidth="1"/>
    <col min="4621" max="4621" width="13.42578125" style="333" customWidth="1"/>
    <col min="4622" max="4622" width="2.42578125" style="333" customWidth="1"/>
    <col min="4623" max="4623" width="14.42578125" style="333" customWidth="1"/>
    <col min="4624" max="4624" width="2.42578125" style="333" customWidth="1"/>
    <col min="4625" max="4625" width="16" style="333" customWidth="1"/>
    <col min="4626" max="4626" width="2.140625" style="333" customWidth="1"/>
    <col min="4627" max="4627" width="13.5703125" style="333" customWidth="1"/>
    <col min="4628" max="4628" width="1.5703125" style="333" customWidth="1"/>
    <col min="4629" max="4629" width="13.5703125" style="333" customWidth="1"/>
    <col min="4630" max="4630" width="1.5703125" style="333" customWidth="1"/>
    <col min="4631" max="4631" width="2" style="333" customWidth="1"/>
    <col min="4632" max="4864" width="12.7109375" style="333"/>
    <col min="4865" max="4865" width="5.5703125" style="333" customWidth="1"/>
    <col min="4866" max="4866" width="2.42578125" style="333" customWidth="1"/>
    <col min="4867" max="4867" width="19.5703125" style="333" customWidth="1"/>
    <col min="4868" max="4868" width="1.5703125" style="333" customWidth="1"/>
    <col min="4869" max="4869" width="14.42578125" style="333" customWidth="1"/>
    <col min="4870" max="4870" width="2.42578125" style="333" customWidth="1"/>
    <col min="4871" max="4871" width="14.42578125" style="333" customWidth="1"/>
    <col min="4872" max="4872" width="2.42578125" style="333" customWidth="1"/>
    <col min="4873" max="4873" width="14.42578125" style="333" customWidth="1"/>
    <col min="4874" max="4874" width="2.42578125" style="333" customWidth="1"/>
    <col min="4875" max="4875" width="14.42578125" style="333" customWidth="1"/>
    <col min="4876" max="4876" width="2.42578125" style="333" customWidth="1"/>
    <col min="4877" max="4877" width="13.42578125" style="333" customWidth="1"/>
    <col min="4878" max="4878" width="2.42578125" style="333" customWidth="1"/>
    <col min="4879" max="4879" width="14.42578125" style="333" customWidth="1"/>
    <col min="4880" max="4880" width="2.42578125" style="333" customWidth="1"/>
    <col min="4881" max="4881" width="16" style="333" customWidth="1"/>
    <col min="4882" max="4882" width="2.140625" style="333" customWidth="1"/>
    <col min="4883" max="4883" width="13.5703125" style="333" customWidth="1"/>
    <col min="4884" max="4884" width="1.5703125" style="333" customWidth="1"/>
    <col min="4885" max="4885" width="13.5703125" style="333" customWidth="1"/>
    <col min="4886" max="4886" width="1.5703125" style="333" customWidth="1"/>
    <col min="4887" max="4887" width="2" style="333" customWidth="1"/>
    <col min="4888" max="5120" width="12.7109375" style="333"/>
    <col min="5121" max="5121" width="5.5703125" style="333" customWidth="1"/>
    <col min="5122" max="5122" width="2.42578125" style="333" customWidth="1"/>
    <col min="5123" max="5123" width="19.5703125" style="333" customWidth="1"/>
    <col min="5124" max="5124" width="1.5703125" style="333" customWidth="1"/>
    <col min="5125" max="5125" width="14.42578125" style="333" customWidth="1"/>
    <col min="5126" max="5126" width="2.42578125" style="333" customWidth="1"/>
    <col min="5127" max="5127" width="14.42578125" style="333" customWidth="1"/>
    <col min="5128" max="5128" width="2.42578125" style="333" customWidth="1"/>
    <col min="5129" max="5129" width="14.42578125" style="333" customWidth="1"/>
    <col min="5130" max="5130" width="2.42578125" style="333" customWidth="1"/>
    <col min="5131" max="5131" width="14.42578125" style="333" customWidth="1"/>
    <col min="5132" max="5132" width="2.42578125" style="333" customWidth="1"/>
    <col min="5133" max="5133" width="13.42578125" style="333" customWidth="1"/>
    <col min="5134" max="5134" width="2.42578125" style="333" customWidth="1"/>
    <col min="5135" max="5135" width="14.42578125" style="333" customWidth="1"/>
    <col min="5136" max="5136" width="2.42578125" style="333" customWidth="1"/>
    <col min="5137" max="5137" width="16" style="333" customWidth="1"/>
    <col min="5138" max="5138" width="2.140625" style="333" customWidth="1"/>
    <col min="5139" max="5139" width="13.5703125" style="333" customWidth="1"/>
    <col min="5140" max="5140" width="1.5703125" style="333" customWidth="1"/>
    <col min="5141" max="5141" width="13.5703125" style="333" customWidth="1"/>
    <col min="5142" max="5142" width="1.5703125" style="333" customWidth="1"/>
    <col min="5143" max="5143" width="2" style="333" customWidth="1"/>
    <col min="5144" max="5376" width="12.7109375" style="333"/>
    <col min="5377" max="5377" width="5.5703125" style="333" customWidth="1"/>
    <col min="5378" max="5378" width="2.42578125" style="333" customWidth="1"/>
    <col min="5379" max="5379" width="19.5703125" style="333" customWidth="1"/>
    <col min="5380" max="5380" width="1.5703125" style="333" customWidth="1"/>
    <col min="5381" max="5381" width="14.42578125" style="333" customWidth="1"/>
    <col min="5382" max="5382" width="2.42578125" style="333" customWidth="1"/>
    <col min="5383" max="5383" width="14.42578125" style="333" customWidth="1"/>
    <col min="5384" max="5384" width="2.42578125" style="333" customWidth="1"/>
    <col min="5385" max="5385" width="14.42578125" style="333" customWidth="1"/>
    <col min="5386" max="5386" width="2.42578125" style="333" customWidth="1"/>
    <col min="5387" max="5387" width="14.42578125" style="333" customWidth="1"/>
    <col min="5388" max="5388" width="2.42578125" style="333" customWidth="1"/>
    <col min="5389" max="5389" width="13.42578125" style="333" customWidth="1"/>
    <col min="5390" max="5390" width="2.42578125" style="333" customWidth="1"/>
    <col min="5391" max="5391" width="14.42578125" style="333" customWidth="1"/>
    <col min="5392" max="5392" width="2.42578125" style="333" customWidth="1"/>
    <col min="5393" max="5393" width="16" style="333" customWidth="1"/>
    <col min="5394" max="5394" width="2.140625" style="333" customWidth="1"/>
    <col min="5395" max="5395" width="13.5703125" style="333" customWidth="1"/>
    <col min="5396" max="5396" width="1.5703125" style="333" customWidth="1"/>
    <col min="5397" max="5397" width="13.5703125" style="333" customWidth="1"/>
    <col min="5398" max="5398" width="1.5703125" style="333" customWidth="1"/>
    <col min="5399" max="5399" width="2" style="333" customWidth="1"/>
    <col min="5400" max="5632" width="12.7109375" style="333"/>
    <col min="5633" max="5633" width="5.5703125" style="333" customWidth="1"/>
    <col min="5634" max="5634" width="2.42578125" style="333" customWidth="1"/>
    <col min="5635" max="5635" width="19.5703125" style="333" customWidth="1"/>
    <col min="5636" max="5636" width="1.5703125" style="333" customWidth="1"/>
    <col min="5637" max="5637" width="14.42578125" style="333" customWidth="1"/>
    <col min="5638" max="5638" width="2.42578125" style="333" customWidth="1"/>
    <col min="5639" max="5639" width="14.42578125" style="333" customWidth="1"/>
    <col min="5640" max="5640" width="2.42578125" style="333" customWidth="1"/>
    <col min="5641" max="5641" width="14.42578125" style="333" customWidth="1"/>
    <col min="5642" max="5642" width="2.42578125" style="333" customWidth="1"/>
    <col min="5643" max="5643" width="14.42578125" style="333" customWidth="1"/>
    <col min="5644" max="5644" width="2.42578125" style="333" customWidth="1"/>
    <col min="5645" max="5645" width="13.42578125" style="333" customWidth="1"/>
    <col min="5646" max="5646" width="2.42578125" style="333" customWidth="1"/>
    <col min="5647" max="5647" width="14.42578125" style="333" customWidth="1"/>
    <col min="5648" max="5648" width="2.42578125" style="333" customWidth="1"/>
    <col min="5649" max="5649" width="16" style="333" customWidth="1"/>
    <col min="5650" max="5650" width="2.140625" style="333" customWidth="1"/>
    <col min="5651" max="5651" width="13.5703125" style="333" customWidth="1"/>
    <col min="5652" max="5652" width="1.5703125" style="333" customWidth="1"/>
    <col min="5653" max="5653" width="13.5703125" style="333" customWidth="1"/>
    <col min="5654" max="5654" width="1.5703125" style="333" customWidth="1"/>
    <col min="5655" max="5655" width="2" style="333" customWidth="1"/>
    <col min="5656" max="5888" width="12.7109375" style="333"/>
    <col min="5889" max="5889" width="5.5703125" style="333" customWidth="1"/>
    <col min="5890" max="5890" width="2.42578125" style="333" customWidth="1"/>
    <col min="5891" max="5891" width="19.5703125" style="333" customWidth="1"/>
    <col min="5892" max="5892" width="1.5703125" style="333" customWidth="1"/>
    <col min="5893" max="5893" width="14.42578125" style="333" customWidth="1"/>
    <col min="5894" max="5894" width="2.42578125" style="333" customWidth="1"/>
    <col min="5895" max="5895" width="14.42578125" style="333" customWidth="1"/>
    <col min="5896" max="5896" width="2.42578125" style="333" customWidth="1"/>
    <col min="5897" max="5897" width="14.42578125" style="333" customWidth="1"/>
    <col min="5898" max="5898" width="2.42578125" style="333" customWidth="1"/>
    <col min="5899" max="5899" width="14.42578125" style="333" customWidth="1"/>
    <col min="5900" max="5900" width="2.42578125" style="333" customWidth="1"/>
    <col min="5901" max="5901" width="13.42578125" style="333" customWidth="1"/>
    <col min="5902" max="5902" width="2.42578125" style="333" customWidth="1"/>
    <col min="5903" max="5903" width="14.42578125" style="333" customWidth="1"/>
    <col min="5904" max="5904" width="2.42578125" style="333" customWidth="1"/>
    <col min="5905" max="5905" width="16" style="333" customWidth="1"/>
    <col min="5906" max="5906" width="2.140625" style="333" customWidth="1"/>
    <col min="5907" max="5907" width="13.5703125" style="333" customWidth="1"/>
    <col min="5908" max="5908" width="1.5703125" style="333" customWidth="1"/>
    <col min="5909" max="5909" width="13.5703125" style="333" customWidth="1"/>
    <col min="5910" max="5910" width="1.5703125" style="333" customWidth="1"/>
    <col min="5911" max="5911" width="2" style="333" customWidth="1"/>
    <col min="5912" max="6144" width="12.7109375" style="333"/>
    <col min="6145" max="6145" width="5.5703125" style="333" customWidth="1"/>
    <col min="6146" max="6146" width="2.42578125" style="333" customWidth="1"/>
    <col min="6147" max="6147" width="19.5703125" style="333" customWidth="1"/>
    <col min="6148" max="6148" width="1.5703125" style="333" customWidth="1"/>
    <col min="6149" max="6149" width="14.42578125" style="333" customWidth="1"/>
    <col min="6150" max="6150" width="2.42578125" style="333" customWidth="1"/>
    <col min="6151" max="6151" width="14.42578125" style="333" customWidth="1"/>
    <col min="6152" max="6152" width="2.42578125" style="333" customWidth="1"/>
    <col min="6153" max="6153" width="14.42578125" style="333" customWidth="1"/>
    <col min="6154" max="6154" width="2.42578125" style="333" customWidth="1"/>
    <col min="6155" max="6155" width="14.42578125" style="333" customWidth="1"/>
    <col min="6156" max="6156" width="2.42578125" style="333" customWidth="1"/>
    <col min="6157" max="6157" width="13.42578125" style="333" customWidth="1"/>
    <col min="6158" max="6158" width="2.42578125" style="333" customWidth="1"/>
    <col min="6159" max="6159" width="14.42578125" style="333" customWidth="1"/>
    <col min="6160" max="6160" width="2.42578125" style="333" customWidth="1"/>
    <col min="6161" max="6161" width="16" style="333" customWidth="1"/>
    <col min="6162" max="6162" width="2.140625" style="333" customWidth="1"/>
    <col min="6163" max="6163" width="13.5703125" style="333" customWidth="1"/>
    <col min="6164" max="6164" width="1.5703125" style="333" customWidth="1"/>
    <col min="6165" max="6165" width="13.5703125" style="333" customWidth="1"/>
    <col min="6166" max="6166" width="1.5703125" style="333" customWidth="1"/>
    <col min="6167" max="6167" width="2" style="333" customWidth="1"/>
    <col min="6168" max="6400" width="12.7109375" style="333"/>
    <col min="6401" max="6401" width="5.5703125" style="333" customWidth="1"/>
    <col min="6402" max="6402" width="2.42578125" style="333" customWidth="1"/>
    <col min="6403" max="6403" width="19.5703125" style="333" customWidth="1"/>
    <col min="6404" max="6404" width="1.5703125" style="333" customWidth="1"/>
    <col min="6405" max="6405" width="14.42578125" style="333" customWidth="1"/>
    <col min="6406" max="6406" width="2.42578125" style="333" customWidth="1"/>
    <col min="6407" max="6407" width="14.42578125" style="333" customWidth="1"/>
    <col min="6408" max="6408" width="2.42578125" style="333" customWidth="1"/>
    <col min="6409" max="6409" width="14.42578125" style="333" customWidth="1"/>
    <col min="6410" max="6410" width="2.42578125" style="333" customWidth="1"/>
    <col min="6411" max="6411" width="14.42578125" style="333" customWidth="1"/>
    <col min="6412" max="6412" width="2.42578125" style="333" customWidth="1"/>
    <col min="6413" max="6413" width="13.42578125" style="333" customWidth="1"/>
    <col min="6414" max="6414" width="2.42578125" style="333" customWidth="1"/>
    <col min="6415" max="6415" width="14.42578125" style="333" customWidth="1"/>
    <col min="6416" max="6416" width="2.42578125" style="333" customWidth="1"/>
    <col min="6417" max="6417" width="16" style="333" customWidth="1"/>
    <col min="6418" max="6418" width="2.140625" style="333" customWidth="1"/>
    <col min="6419" max="6419" width="13.5703125" style="333" customWidth="1"/>
    <col min="6420" max="6420" width="1.5703125" style="333" customWidth="1"/>
    <col min="6421" max="6421" width="13.5703125" style="333" customWidth="1"/>
    <col min="6422" max="6422" width="1.5703125" style="333" customWidth="1"/>
    <col min="6423" max="6423" width="2" style="333" customWidth="1"/>
    <col min="6424" max="6656" width="12.7109375" style="333"/>
    <col min="6657" max="6657" width="5.5703125" style="333" customWidth="1"/>
    <col min="6658" max="6658" width="2.42578125" style="333" customWidth="1"/>
    <col min="6659" max="6659" width="19.5703125" style="333" customWidth="1"/>
    <col min="6660" max="6660" width="1.5703125" style="333" customWidth="1"/>
    <col min="6661" max="6661" width="14.42578125" style="333" customWidth="1"/>
    <col min="6662" max="6662" width="2.42578125" style="333" customWidth="1"/>
    <col min="6663" max="6663" width="14.42578125" style="333" customWidth="1"/>
    <col min="6664" max="6664" width="2.42578125" style="333" customWidth="1"/>
    <col min="6665" max="6665" width="14.42578125" style="333" customWidth="1"/>
    <col min="6666" max="6666" width="2.42578125" style="333" customWidth="1"/>
    <col min="6667" max="6667" width="14.42578125" style="333" customWidth="1"/>
    <col min="6668" max="6668" width="2.42578125" style="333" customWidth="1"/>
    <col min="6669" max="6669" width="13.42578125" style="333" customWidth="1"/>
    <col min="6670" max="6670" width="2.42578125" style="333" customWidth="1"/>
    <col min="6671" max="6671" width="14.42578125" style="333" customWidth="1"/>
    <col min="6672" max="6672" width="2.42578125" style="333" customWidth="1"/>
    <col min="6673" max="6673" width="16" style="333" customWidth="1"/>
    <col min="6674" max="6674" width="2.140625" style="333" customWidth="1"/>
    <col min="6675" max="6675" width="13.5703125" style="333" customWidth="1"/>
    <col min="6676" max="6676" width="1.5703125" style="333" customWidth="1"/>
    <col min="6677" max="6677" width="13.5703125" style="333" customWidth="1"/>
    <col min="6678" max="6678" width="1.5703125" style="333" customWidth="1"/>
    <col min="6679" max="6679" width="2" style="333" customWidth="1"/>
    <col min="6680" max="6912" width="12.7109375" style="333"/>
    <col min="6913" max="6913" width="5.5703125" style="333" customWidth="1"/>
    <col min="6914" max="6914" width="2.42578125" style="333" customWidth="1"/>
    <col min="6915" max="6915" width="19.5703125" style="333" customWidth="1"/>
    <col min="6916" max="6916" width="1.5703125" style="333" customWidth="1"/>
    <col min="6917" max="6917" width="14.42578125" style="333" customWidth="1"/>
    <col min="6918" max="6918" width="2.42578125" style="333" customWidth="1"/>
    <col min="6919" max="6919" width="14.42578125" style="333" customWidth="1"/>
    <col min="6920" max="6920" width="2.42578125" style="333" customWidth="1"/>
    <col min="6921" max="6921" width="14.42578125" style="333" customWidth="1"/>
    <col min="6922" max="6922" width="2.42578125" style="333" customWidth="1"/>
    <col min="6923" max="6923" width="14.42578125" style="333" customWidth="1"/>
    <col min="6924" max="6924" width="2.42578125" style="333" customWidth="1"/>
    <col min="6925" max="6925" width="13.42578125" style="333" customWidth="1"/>
    <col min="6926" max="6926" width="2.42578125" style="333" customWidth="1"/>
    <col min="6927" max="6927" width="14.42578125" style="333" customWidth="1"/>
    <col min="6928" max="6928" width="2.42578125" style="333" customWidth="1"/>
    <col min="6929" max="6929" width="16" style="333" customWidth="1"/>
    <col min="6930" max="6930" width="2.140625" style="333" customWidth="1"/>
    <col min="6931" max="6931" width="13.5703125" style="333" customWidth="1"/>
    <col min="6932" max="6932" width="1.5703125" style="333" customWidth="1"/>
    <col min="6933" max="6933" width="13.5703125" style="333" customWidth="1"/>
    <col min="6934" max="6934" width="1.5703125" style="333" customWidth="1"/>
    <col min="6935" max="6935" width="2" style="333" customWidth="1"/>
    <col min="6936" max="7168" width="12.7109375" style="333"/>
    <col min="7169" max="7169" width="5.5703125" style="333" customWidth="1"/>
    <col min="7170" max="7170" width="2.42578125" style="333" customWidth="1"/>
    <col min="7171" max="7171" width="19.5703125" style="333" customWidth="1"/>
    <col min="7172" max="7172" width="1.5703125" style="333" customWidth="1"/>
    <col min="7173" max="7173" width="14.42578125" style="333" customWidth="1"/>
    <col min="7174" max="7174" width="2.42578125" style="333" customWidth="1"/>
    <col min="7175" max="7175" width="14.42578125" style="333" customWidth="1"/>
    <col min="7176" max="7176" width="2.42578125" style="333" customWidth="1"/>
    <col min="7177" max="7177" width="14.42578125" style="333" customWidth="1"/>
    <col min="7178" max="7178" width="2.42578125" style="333" customWidth="1"/>
    <col min="7179" max="7179" width="14.42578125" style="333" customWidth="1"/>
    <col min="7180" max="7180" width="2.42578125" style="333" customWidth="1"/>
    <col min="7181" max="7181" width="13.42578125" style="333" customWidth="1"/>
    <col min="7182" max="7182" width="2.42578125" style="333" customWidth="1"/>
    <col min="7183" max="7183" width="14.42578125" style="333" customWidth="1"/>
    <col min="7184" max="7184" width="2.42578125" style="333" customWidth="1"/>
    <col min="7185" max="7185" width="16" style="333" customWidth="1"/>
    <col min="7186" max="7186" width="2.140625" style="333" customWidth="1"/>
    <col min="7187" max="7187" width="13.5703125" style="333" customWidth="1"/>
    <col min="7188" max="7188" width="1.5703125" style="333" customWidth="1"/>
    <col min="7189" max="7189" width="13.5703125" style="333" customWidth="1"/>
    <col min="7190" max="7190" width="1.5703125" style="333" customWidth="1"/>
    <col min="7191" max="7191" width="2" style="333" customWidth="1"/>
    <col min="7192" max="7424" width="12.7109375" style="333"/>
    <col min="7425" max="7425" width="5.5703125" style="333" customWidth="1"/>
    <col min="7426" max="7426" width="2.42578125" style="333" customWidth="1"/>
    <col min="7427" max="7427" width="19.5703125" style="333" customWidth="1"/>
    <col min="7428" max="7428" width="1.5703125" style="333" customWidth="1"/>
    <col min="7429" max="7429" width="14.42578125" style="333" customWidth="1"/>
    <col min="7430" max="7430" width="2.42578125" style="333" customWidth="1"/>
    <col min="7431" max="7431" width="14.42578125" style="333" customWidth="1"/>
    <col min="7432" max="7432" width="2.42578125" style="333" customWidth="1"/>
    <col min="7433" max="7433" width="14.42578125" style="333" customWidth="1"/>
    <col min="7434" max="7434" width="2.42578125" style="333" customWidth="1"/>
    <col min="7435" max="7435" width="14.42578125" style="333" customWidth="1"/>
    <col min="7436" max="7436" width="2.42578125" style="333" customWidth="1"/>
    <col min="7437" max="7437" width="13.42578125" style="333" customWidth="1"/>
    <col min="7438" max="7438" width="2.42578125" style="333" customWidth="1"/>
    <col min="7439" max="7439" width="14.42578125" style="333" customWidth="1"/>
    <col min="7440" max="7440" width="2.42578125" style="333" customWidth="1"/>
    <col min="7441" max="7441" width="16" style="333" customWidth="1"/>
    <col min="7442" max="7442" width="2.140625" style="333" customWidth="1"/>
    <col min="7443" max="7443" width="13.5703125" style="333" customWidth="1"/>
    <col min="7444" max="7444" width="1.5703125" style="333" customWidth="1"/>
    <col min="7445" max="7445" width="13.5703125" style="333" customWidth="1"/>
    <col min="7446" max="7446" width="1.5703125" style="333" customWidth="1"/>
    <col min="7447" max="7447" width="2" style="333" customWidth="1"/>
    <col min="7448" max="7680" width="12.7109375" style="333"/>
    <col min="7681" max="7681" width="5.5703125" style="333" customWidth="1"/>
    <col min="7682" max="7682" width="2.42578125" style="333" customWidth="1"/>
    <col min="7683" max="7683" width="19.5703125" style="333" customWidth="1"/>
    <col min="7684" max="7684" width="1.5703125" style="333" customWidth="1"/>
    <col min="7685" max="7685" width="14.42578125" style="333" customWidth="1"/>
    <col min="7686" max="7686" width="2.42578125" style="333" customWidth="1"/>
    <col min="7687" max="7687" width="14.42578125" style="333" customWidth="1"/>
    <col min="7688" max="7688" width="2.42578125" style="333" customWidth="1"/>
    <col min="7689" max="7689" width="14.42578125" style="333" customWidth="1"/>
    <col min="7690" max="7690" width="2.42578125" style="333" customWidth="1"/>
    <col min="7691" max="7691" width="14.42578125" style="333" customWidth="1"/>
    <col min="7692" max="7692" width="2.42578125" style="333" customWidth="1"/>
    <col min="7693" max="7693" width="13.42578125" style="333" customWidth="1"/>
    <col min="7694" max="7694" width="2.42578125" style="333" customWidth="1"/>
    <col min="7695" max="7695" width="14.42578125" style="333" customWidth="1"/>
    <col min="7696" max="7696" width="2.42578125" style="333" customWidth="1"/>
    <col min="7697" max="7697" width="16" style="333" customWidth="1"/>
    <col min="7698" max="7698" width="2.140625" style="333" customWidth="1"/>
    <col min="7699" max="7699" width="13.5703125" style="333" customWidth="1"/>
    <col min="7700" max="7700" width="1.5703125" style="333" customWidth="1"/>
    <col min="7701" max="7701" width="13.5703125" style="333" customWidth="1"/>
    <col min="7702" max="7702" width="1.5703125" style="333" customWidth="1"/>
    <col min="7703" max="7703" width="2" style="333" customWidth="1"/>
    <col min="7704" max="7936" width="12.7109375" style="333"/>
    <col min="7937" max="7937" width="5.5703125" style="333" customWidth="1"/>
    <col min="7938" max="7938" width="2.42578125" style="333" customWidth="1"/>
    <col min="7939" max="7939" width="19.5703125" style="333" customWidth="1"/>
    <col min="7940" max="7940" width="1.5703125" style="333" customWidth="1"/>
    <col min="7941" max="7941" width="14.42578125" style="333" customWidth="1"/>
    <col min="7942" max="7942" width="2.42578125" style="333" customWidth="1"/>
    <col min="7943" max="7943" width="14.42578125" style="333" customWidth="1"/>
    <col min="7944" max="7944" width="2.42578125" style="333" customWidth="1"/>
    <col min="7945" max="7945" width="14.42578125" style="333" customWidth="1"/>
    <col min="7946" max="7946" width="2.42578125" style="333" customWidth="1"/>
    <col min="7947" max="7947" width="14.42578125" style="333" customWidth="1"/>
    <col min="7948" max="7948" width="2.42578125" style="333" customWidth="1"/>
    <col min="7949" max="7949" width="13.42578125" style="333" customWidth="1"/>
    <col min="7950" max="7950" width="2.42578125" style="333" customWidth="1"/>
    <col min="7951" max="7951" width="14.42578125" style="333" customWidth="1"/>
    <col min="7952" max="7952" width="2.42578125" style="333" customWidth="1"/>
    <col min="7953" max="7953" width="16" style="333" customWidth="1"/>
    <col min="7954" max="7954" width="2.140625" style="333" customWidth="1"/>
    <col min="7955" max="7955" width="13.5703125" style="333" customWidth="1"/>
    <col min="7956" max="7956" width="1.5703125" style="333" customWidth="1"/>
    <col min="7957" max="7957" width="13.5703125" style="333" customWidth="1"/>
    <col min="7958" max="7958" width="1.5703125" style="333" customWidth="1"/>
    <col min="7959" max="7959" width="2" style="333" customWidth="1"/>
    <col min="7960" max="8192" width="12.7109375" style="333"/>
    <col min="8193" max="8193" width="5.5703125" style="333" customWidth="1"/>
    <col min="8194" max="8194" width="2.42578125" style="333" customWidth="1"/>
    <col min="8195" max="8195" width="19.5703125" style="333" customWidth="1"/>
    <col min="8196" max="8196" width="1.5703125" style="333" customWidth="1"/>
    <col min="8197" max="8197" width="14.42578125" style="333" customWidth="1"/>
    <col min="8198" max="8198" width="2.42578125" style="333" customWidth="1"/>
    <col min="8199" max="8199" width="14.42578125" style="333" customWidth="1"/>
    <col min="8200" max="8200" width="2.42578125" style="333" customWidth="1"/>
    <col min="8201" max="8201" width="14.42578125" style="333" customWidth="1"/>
    <col min="8202" max="8202" width="2.42578125" style="333" customWidth="1"/>
    <col min="8203" max="8203" width="14.42578125" style="333" customWidth="1"/>
    <col min="8204" max="8204" width="2.42578125" style="333" customWidth="1"/>
    <col min="8205" max="8205" width="13.42578125" style="333" customWidth="1"/>
    <col min="8206" max="8206" width="2.42578125" style="333" customWidth="1"/>
    <col min="8207" max="8207" width="14.42578125" style="333" customWidth="1"/>
    <col min="8208" max="8208" width="2.42578125" style="333" customWidth="1"/>
    <col min="8209" max="8209" width="16" style="333" customWidth="1"/>
    <col min="8210" max="8210" width="2.140625" style="333" customWidth="1"/>
    <col min="8211" max="8211" width="13.5703125" style="333" customWidth="1"/>
    <col min="8212" max="8212" width="1.5703125" style="333" customWidth="1"/>
    <col min="8213" max="8213" width="13.5703125" style="333" customWidth="1"/>
    <col min="8214" max="8214" width="1.5703125" style="333" customWidth="1"/>
    <col min="8215" max="8215" width="2" style="333" customWidth="1"/>
    <col min="8216" max="8448" width="12.7109375" style="333"/>
    <col min="8449" max="8449" width="5.5703125" style="333" customWidth="1"/>
    <col min="8450" max="8450" width="2.42578125" style="333" customWidth="1"/>
    <col min="8451" max="8451" width="19.5703125" style="333" customWidth="1"/>
    <col min="8452" max="8452" width="1.5703125" style="333" customWidth="1"/>
    <col min="8453" max="8453" width="14.42578125" style="333" customWidth="1"/>
    <col min="8454" max="8454" width="2.42578125" style="333" customWidth="1"/>
    <col min="8455" max="8455" width="14.42578125" style="333" customWidth="1"/>
    <col min="8456" max="8456" width="2.42578125" style="333" customWidth="1"/>
    <col min="8457" max="8457" width="14.42578125" style="333" customWidth="1"/>
    <col min="8458" max="8458" width="2.42578125" style="333" customWidth="1"/>
    <col min="8459" max="8459" width="14.42578125" style="333" customWidth="1"/>
    <col min="8460" max="8460" width="2.42578125" style="333" customWidth="1"/>
    <col min="8461" max="8461" width="13.42578125" style="333" customWidth="1"/>
    <col min="8462" max="8462" width="2.42578125" style="333" customWidth="1"/>
    <col min="8463" max="8463" width="14.42578125" style="333" customWidth="1"/>
    <col min="8464" max="8464" width="2.42578125" style="333" customWidth="1"/>
    <col min="8465" max="8465" width="16" style="333" customWidth="1"/>
    <col min="8466" max="8466" width="2.140625" style="333" customWidth="1"/>
    <col min="8467" max="8467" width="13.5703125" style="333" customWidth="1"/>
    <col min="8468" max="8468" width="1.5703125" style="333" customWidth="1"/>
    <col min="8469" max="8469" width="13.5703125" style="333" customWidth="1"/>
    <col min="8470" max="8470" width="1.5703125" style="333" customWidth="1"/>
    <col min="8471" max="8471" width="2" style="333" customWidth="1"/>
    <col min="8472" max="8704" width="12.7109375" style="333"/>
    <col min="8705" max="8705" width="5.5703125" style="333" customWidth="1"/>
    <col min="8706" max="8706" width="2.42578125" style="333" customWidth="1"/>
    <col min="8707" max="8707" width="19.5703125" style="333" customWidth="1"/>
    <col min="8708" max="8708" width="1.5703125" style="333" customWidth="1"/>
    <col min="8709" max="8709" width="14.42578125" style="333" customWidth="1"/>
    <col min="8710" max="8710" width="2.42578125" style="333" customWidth="1"/>
    <col min="8711" max="8711" width="14.42578125" style="333" customWidth="1"/>
    <col min="8712" max="8712" width="2.42578125" style="333" customWidth="1"/>
    <col min="8713" max="8713" width="14.42578125" style="333" customWidth="1"/>
    <col min="8714" max="8714" width="2.42578125" style="333" customWidth="1"/>
    <col min="8715" max="8715" width="14.42578125" style="333" customWidth="1"/>
    <col min="8716" max="8716" width="2.42578125" style="333" customWidth="1"/>
    <col min="8717" max="8717" width="13.42578125" style="333" customWidth="1"/>
    <col min="8718" max="8718" width="2.42578125" style="333" customWidth="1"/>
    <col min="8719" max="8719" width="14.42578125" style="333" customWidth="1"/>
    <col min="8720" max="8720" width="2.42578125" style="333" customWidth="1"/>
    <col min="8721" max="8721" width="16" style="333" customWidth="1"/>
    <col min="8722" max="8722" width="2.140625" style="333" customWidth="1"/>
    <col min="8723" max="8723" width="13.5703125" style="333" customWidth="1"/>
    <col min="8724" max="8724" width="1.5703125" style="333" customWidth="1"/>
    <col min="8725" max="8725" width="13.5703125" style="333" customWidth="1"/>
    <col min="8726" max="8726" width="1.5703125" style="333" customWidth="1"/>
    <col min="8727" max="8727" width="2" style="333" customWidth="1"/>
    <col min="8728" max="8960" width="12.7109375" style="333"/>
    <col min="8961" max="8961" width="5.5703125" style="333" customWidth="1"/>
    <col min="8962" max="8962" width="2.42578125" style="333" customWidth="1"/>
    <col min="8963" max="8963" width="19.5703125" style="333" customWidth="1"/>
    <col min="8964" max="8964" width="1.5703125" style="333" customWidth="1"/>
    <col min="8965" max="8965" width="14.42578125" style="333" customWidth="1"/>
    <col min="8966" max="8966" width="2.42578125" style="333" customWidth="1"/>
    <col min="8967" max="8967" width="14.42578125" style="333" customWidth="1"/>
    <col min="8968" max="8968" width="2.42578125" style="333" customWidth="1"/>
    <col min="8969" max="8969" width="14.42578125" style="333" customWidth="1"/>
    <col min="8970" max="8970" width="2.42578125" style="333" customWidth="1"/>
    <col min="8971" max="8971" width="14.42578125" style="333" customWidth="1"/>
    <col min="8972" max="8972" width="2.42578125" style="333" customWidth="1"/>
    <col min="8973" max="8973" width="13.42578125" style="333" customWidth="1"/>
    <col min="8974" max="8974" width="2.42578125" style="333" customWidth="1"/>
    <col min="8975" max="8975" width="14.42578125" style="333" customWidth="1"/>
    <col min="8976" max="8976" width="2.42578125" style="333" customWidth="1"/>
    <col min="8977" max="8977" width="16" style="333" customWidth="1"/>
    <col min="8978" max="8978" width="2.140625" style="333" customWidth="1"/>
    <col min="8979" max="8979" width="13.5703125" style="333" customWidth="1"/>
    <col min="8980" max="8980" width="1.5703125" style="333" customWidth="1"/>
    <col min="8981" max="8981" width="13.5703125" style="333" customWidth="1"/>
    <col min="8982" max="8982" width="1.5703125" style="333" customWidth="1"/>
    <col min="8983" max="8983" width="2" style="333" customWidth="1"/>
    <col min="8984" max="9216" width="12.7109375" style="333"/>
    <col min="9217" max="9217" width="5.5703125" style="333" customWidth="1"/>
    <col min="9218" max="9218" width="2.42578125" style="333" customWidth="1"/>
    <col min="9219" max="9219" width="19.5703125" style="333" customWidth="1"/>
    <col min="9220" max="9220" width="1.5703125" style="333" customWidth="1"/>
    <col min="9221" max="9221" width="14.42578125" style="333" customWidth="1"/>
    <col min="9222" max="9222" width="2.42578125" style="333" customWidth="1"/>
    <col min="9223" max="9223" width="14.42578125" style="333" customWidth="1"/>
    <col min="9224" max="9224" width="2.42578125" style="333" customWidth="1"/>
    <col min="9225" max="9225" width="14.42578125" style="333" customWidth="1"/>
    <col min="9226" max="9226" width="2.42578125" style="333" customWidth="1"/>
    <col min="9227" max="9227" width="14.42578125" style="333" customWidth="1"/>
    <col min="9228" max="9228" width="2.42578125" style="333" customWidth="1"/>
    <col min="9229" max="9229" width="13.42578125" style="333" customWidth="1"/>
    <col min="9230" max="9230" width="2.42578125" style="333" customWidth="1"/>
    <col min="9231" max="9231" width="14.42578125" style="333" customWidth="1"/>
    <col min="9232" max="9232" width="2.42578125" style="333" customWidth="1"/>
    <col min="9233" max="9233" width="16" style="333" customWidth="1"/>
    <col min="9234" max="9234" width="2.140625" style="333" customWidth="1"/>
    <col min="9235" max="9235" width="13.5703125" style="333" customWidth="1"/>
    <col min="9236" max="9236" width="1.5703125" style="333" customWidth="1"/>
    <col min="9237" max="9237" width="13.5703125" style="333" customWidth="1"/>
    <col min="9238" max="9238" width="1.5703125" style="333" customWidth="1"/>
    <col min="9239" max="9239" width="2" style="333" customWidth="1"/>
    <col min="9240" max="9472" width="12.7109375" style="333"/>
    <col min="9473" max="9473" width="5.5703125" style="333" customWidth="1"/>
    <col min="9474" max="9474" width="2.42578125" style="333" customWidth="1"/>
    <col min="9475" max="9475" width="19.5703125" style="333" customWidth="1"/>
    <col min="9476" max="9476" width="1.5703125" style="333" customWidth="1"/>
    <col min="9477" max="9477" width="14.42578125" style="333" customWidth="1"/>
    <col min="9478" max="9478" width="2.42578125" style="333" customWidth="1"/>
    <col min="9479" max="9479" width="14.42578125" style="333" customWidth="1"/>
    <col min="9480" max="9480" width="2.42578125" style="333" customWidth="1"/>
    <col min="9481" max="9481" width="14.42578125" style="333" customWidth="1"/>
    <col min="9482" max="9482" width="2.42578125" style="333" customWidth="1"/>
    <col min="9483" max="9483" width="14.42578125" style="333" customWidth="1"/>
    <col min="9484" max="9484" width="2.42578125" style="333" customWidth="1"/>
    <col min="9485" max="9485" width="13.42578125" style="333" customWidth="1"/>
    <col min="9486" max="9486" width="2.42578125" style="333" customWidth="1"/>
    <col min="9487" max="9487" width="14.42578125" style="333" customWidth="1"/>
    <col min="9488" max="9488" width="2.42578125" style="333" customWidth="1"/>
    <col min="9489" max="9489" width="16" style="333" customWidth="1"/>
    <col min="9490" max="9490" width="2.140625" style="333" customWidth="1"/>
    <col min="9491" max="9491" width="13.5703125" style="333" customWidth="1"/>
    <col min="9492" max="9492" width="1.5703125" style="333" customWidth="1"/>
    <col min="9493" max="9493" width="13.5703125" style="333" customWidth="1"/>
    <col min="9494" max="9494" width="1.5703125" style="333" customWidth="1"/>
    <col min="9495" max="9495" width="2" style="333" customWidth="1"/>
    <col min="9496" max="9728" width="12.7109375" style="333"/>
    <col min="9729" max="9729" width="5.5703125" style="333" customWidth="1"/>
    <col min="9730" max="9730" width="2.42578125" style="333" customWidth="1"/>
    <col min="9731" max="9731" width="19.5703125" style="333" customWidth="1"/>
    <col min="9732" max="9732" width="1.5703125" style="333" customWidth="1"/>
    <col min="9733" max="9733" width="14.42578125" style="333" customWidth="1"/>
    <col min="9734" max="9734" width="2.42578125" style="333" customWidth="1"/>
    <col min="9735" max="9735" width="14.42578125" style="333" customWidth="1"/>
    <col min="9736" max="9736" width="2.42578125" style="333" customWidth="1"/>
    <col min="9737" max="9737" width="14.42578125" style="333" customWidth="1"/>
    <col min="9738" max="9738" width="2.42578125" style="333" customWidth="1"/>
    <col min="9739" max="9739" width="14.42578125" style="333" customWidth="1"/>
    <col min="9740" max="9740" width="2.42578125" style="333" customWidth="1"/>
    <col min="9741" max="9741" width="13.42578125" style="333" customWidth="1"/>
    <col min="9742" max="9742" width="2.42578125" style="333" customWidth="1"/>
    <col min="9743" max="9743" width="14.42578125" style="333" customWidth="1"/>
    <col min="9744" max="9744" width="2.42578125" style="333" customWidth="1"/>
    <col min="9745" max="9745" width="16" style="333" customWidth="1"/>
    <col min="9746" max="9746" width="2.140625" style="333" customWidth="1"/>
    <col min="9747" max="9747" width="13.5703125" style="333" customWidth="1"/>
    <col min="9748" max="9748" width="1.5703125" style="333" customWidth="1"/>
    <col min="9749" max="9749" width="13.5703125" style="333" customWidth="1"/>
    <col min="9750" max="9750" width="1.5703125" style="333" customWidth="1"/>
    <col min="9751" max="9751" width="2" style="333" customWidth="1"/>
    <col min="9752" max="9984" width="12.7109375" style="333"/>
    <col min="9985" max="9985" width="5.5703125" style="333" customWidth="1"/>
    <col min="9986" max="9986" width="2.42578125" style="333" customWidth="1"/>
    <col min="9987" max="9987" width="19.5703125" style="333" customWidth="1"/>
    <col min="9988" max="9988" width="1.5703125" style="333" customWidth="1"/>
    <col min="9989" max="9989" width="14.42578125" style="333" customWidth="1"/>
    <col min="9990" max="9990" width="2.42578125" style="333" customWidth="1"/>
    <col min="9991" max="9991" width="14.42578125" style="333" customWidth="1"/>
    <col min="9992" max="9992" width="2.42578125" style="333" customWidth="1"/>
    <col min="9993" max="9993" width="14.42578125" style="333" customWidth="1"/>
    <col min="9994" max="9994" width="2.42578125" style="333" customWidth="1"/>
    <col min="9995" max="9995" width="14.42578125" style="333" customWidth="1"/>
    <col min="9996" max="9996" width="2.42578125" style="333" customWidth="1"/>
    <col min="9997" max="9997" width="13.42578125" style="333" customWidth="1"/>
    <col min="9998" max="9998" width="2.42578125" style="333" customWidth="1"/>
    <col min="9999" max="9999" width="14.42578125" style="333" customWidth="1"/>
    <col min="10000" max="10000" width="2.42578125" style="333" customWidth="1"/>
    <col min="10001" max="10001" width="16" style="333" customWidth="1"/>
    <col min="10002" max="10002" width="2.140625" style="333" customWidth="1"/>
    <col min="10003" max="10003" width="13.5703125" style="333" customWidth="1"/>
    <col min="10004" max="10004" width="1.5703125" style="333" customWidth="1"/>
    <col min="10005" max="10005" width="13.5703125" style="333" customWidth="1"/>
    <col min="10006" max="10006" width="1.5703125" style="333" customWidth="1"/>
    <col min="10007" max="10007" width="2" style="333" customWidth="1"/>
    <col min="10008" max="10240" width="12.7109375" style="333"/>
    <col min="10241" max="10241" width="5.5703125" style="333" customWidth="1"/>
    <col min="10242" max="10242" width="2.42578125" style="333" customWidth="1"/>
    <col min="10243" max="10243" width="19.5703125" style="333" customWidth="1"/>
    <col min="10244" max="10244" width="1.5703125" style="333" customWidth="1"/>
    <col min="10245" max="10245" width="14.42578125" style="333" customWidth="1"/>
    <col min="10246" max="10246" width="2.42578125" style="333" customWidth="1"/>
    <col min="10247" max="10247" width="14.42578125" style="333" customWidth="1"/>
    <col min="10248" max="10248" width="2.42578125" style="333" customWidth="1"/>
    <col min="10249" max="10249" width="14.42578125" style="333" customWidth="1"/>
    <col min="10250" max="10250" width="2.42578125" style="333" customWidth="1"/>
    <col min="10251" max="10251" width="14.42578125" style="333" customWidth="1"/>
    <col min="10252" max="10252" width="2.42578125" style="333" customWidth="1"/>
    <col min="10253" max="10253" width="13.42578125" style="333" customWidth="1"/>
    <col min="10254" max="10254" width="2.42578125" style="333" customWidth="1"/>
    <col min="10255" max="10255" width="14.42578125" style="333" customWidth="1"/>
    <col min="10256" max="10256" width="2.42578125" style="333" customWidth="1"/>
    <col min="10257" max="10257" width="16" style="333" customWidth="1"/>
    <col min="10258" max="10258" width="2.140625" style="333" customWidth="1"/>
    <col min="10259" max="10259" width="13.5703125" style="333" customWidth="1"/>
    <col min="10260" max="10260" width="1.5703125" style="333" customWidth="1"/>
    <col min="10261" max="10261" width="13.5703125" style="333" customWidth="1"/>
    <col min="10262" max="10262" width="1.5703125" style="333" customWidth="1"/>
    <col min="10263" max="10263" width="2" style="333" customWidth="1"/>
    <col min="10264" max="10496" width="12.7109375" style="333"/>
    <col min="10497" max="10497" width="5.5703125" style="333" customWidth="1"/>
    <col min="10498" max="10498" width="2.42578125" style="333" customWidth="1"/>
    <col min="10499" max="10499" width="19.5703125" style="333" customWidth="1"/>
    <col min="10500" max="10500" width="1.5703125" style="333" customWidth="1"/>
    <col min="10501" max="10501" width="14.42578125" style="333" customWidth="1"/>
    <col min="10502" max="10502" width="2.42578125" style="333" customWidth="1"/>
    <col min="10503" max="10503" width="14.42578125" style="333" customWidth="1"/>
    <col min="10504" max="10504" width="2.42578125" style="333" customWidth="1"/>
    <col min="10505" max="10505" width="14.42578125" style="333" customWidth="1"/>
    <col min="10506" max="10506" width="2.42578125" style="333" customWidth="1"/>
    <col min="10507" max="10507" width="14.42578125" style="333" customWidth="1"/>
    <col min="10508" max="10508" width="2.42578125" style="333" customWidth="1"/>
    <col min="10509" max="10509" width="13.42578125" style="333" customWidth="1"/>
    <col min="10510" max="10510" width="2.42578125" style="333" customWidth="1"/>
    <col min="10511" max="10511" width="14.42578125" style="333" customWidth="1"/>
    <col min="10512" max="10512" width="2.42578125" style="333" customWidth="1"/>
    <col min="10513" max="10513" width="16" style="333" customWidth="1"/>
    <col min="10514" max="10514" width="2.140625" style="333" customWidth="1"/>
    <col min="10515" max="10515" width="13.5703125" style="333" customWidth="1"/>
    <col min="10516" max="10516" width="1.5703125" style="333" customWidth="1"/>
    <col min="10517" max="10517" width="13.5703125" style="333" customWidth="1"/>
    <col min="10518" max="10518" width="1.5703125" style="333" customWidth="1"/>
    <col min="10519" max="10519" width="2" style="333" customWidth="1"/>
    <col min="10520" max="10752" width="12.7109375" style="333"/>
    <col min="10753" max="10753" width="5.5703125" style="333" customWidth="1"/>
    <col min="10754" max="10754" width="2.42578125" style="333" customWidth="1"/>
    <col min="10755" max="10755" width="19.5703125" style="333" customWidth="1"/>
    <col min="10756" max="10756" width="1.5703125" style="333" customWidth="1"/>
    <col min="10757" max="10757" width="14.42578125" style="333" customWidth="1"/>
    <col min="10758" max="10758" width="2.42578125" style="333" customWidth="1"/>
    <col min="10759" max="10759" width="14.42578125" style="333" customWidth="1"/>
    <col min="10760" max="10760" width="2.42578125" style="333" customWidth="1"/>
    <col min="10761" max="10761" width="14.42578125" style="333" customWidth="1"/>
    <col min="10762" max="10762" width="2.42578125" style="333" customWidth="1"/>
    <col min="10763" max="10763" width="14.42578125" style="333" customWidth="1"/>
    <col min="10764" max="10764" width="2.42578125" style="333" customWidth="1"/>
    <col min="10765" max="10765" width="13.42578125" style="333" customWidth="1"/>
    <col min="10766" max="10766" width="2.42578125" style="333" customWidth="1"/>
    <col min="10767" max="10767" width="14.42578125" style="333" customWidth="1"/>
    <col min="10768" max="10768" width="2.42578125" style="333" customWidth="1"/>
    <col min="10769" max="10769" width="16" style="333" customWidth="1"/>
    <col min="10770" max="10770" width="2.140625" style="333" customWidth="1"/>
    <col min="10771" max="10771" width="13.5703125" style="333" customWidth="1"/>
    <col min="10772" max="10772" width="1.5703125" style="333" customWidth="1"/>
    <col min="10773" max="10773" width="13.5703125" style="333" customWidth="1"/>
    <col min="10774" max="10774" width="1.5703125" style="333" customWidth="1"/>
    <col min="10775" max="10775" width="2" style="333" customWidth="1"/>
    <col min="10776" max="11008" width="12.7109375" style="333"/>
    <col min="11009" max="11009" width="5.5703125" style="333" customWidth="1"/>
    <col min="11010" max="11010" width="2.42578125" style="333" customWidth="1"/>
    <col min="11011" max="11011" width="19.5703125" style="333" customWidth="1"/>
    <col min="11012" max="11012" width="1.5703125" style="333" customWidth="1"/>
    <col min="11013" max="11013" width="14.42578125" style="333" customWidth="1"/>
    <col min="11014" max="11014" width="2.42578125" style="333" customWidth="1"/>
    <col min="11015" max="11015" width="14.42578125" style="333" customWidth="1"/>
    <col min="11016" max="11016" width="2.42578125" style="333" customWidth="1"/>
    <col min="11017" max="11017" width="14.42578125" style="333" customWidth="1"/>
    <col min="11018" max="11018" width="2.42578125" style="333" customWidth="1"/>
    <col min="11019" max="11019" width="14.42578125" style="333" customWidth="1"/>
    <col min="11020" max="11020" width="2.42578125" style="333" customWidth="1"/>
    <col min="11021" max="11021" width="13.42578125" style="333" customWidth="1"/>
    <col min="11022" max="11022" width="2.42578125" style="333" customWidth="1"/>
    <col min="11023" max="11023" width="14.42578125" style="333" customWidth="1"/>
    <col min="11024" max="11024" width="2.42578125" style="333" customWidth="1"/>
    <col min="11025" max="11025" width="16" style="333" customWidth="1"/>
    <col min="11026" max="11026" width="2.140625" style="333" customWidth="1"/>
    <col min="11027" max="11027" width="13.5703125" style="333" customWidth="1"/>
    <col min="11028" max="11028" width="1.5703125" style="333" customWidth="1"/>
    <col min="11029" max="11029" width="13.5703125" style="333" customWidth="1"/>
    <col min="11030" max="11030" width="1.5703125" style="333" customWidth="1"/>
    <col min="11031" max="11031" width="2" style="333" customWidth="1"/>
    <col min="11032" max="11264" width="12.7109375" style="333"/>
    <col min="11265" max="11265" width="5.5703125" style="333" customWidth="1"/>
    <col min="11266" max="11266" width="2.42578125" style="333" customWidth="1"/>
    <col min="11267" max="11267" width="19.5703125" style="333" customWidth="1"/>
    <col min="11268" max="11268" width="1.5703125" style="333" customWidth="1"/>
    <col min="11269" max="11269" width="14.42578125" style="333" customWidth="1"/>
    <col min="11270" max="11270" width="2.42578125" style="333" customWidth="1"/>
    <col min="11271" max="11271" width="14.42578125" style="333" customWidth="1"/>
    <col min="11272" max="11272" width="2.42578125" style="333" customWidth="1"/>
    <col min="11273" max="11273" width="14.42578125" style="333" customWidth="1"/>
    <col min="11274" max="11274" width="2.42578125" style="333" customWidth="1"/>
    <col min="11275" max="11275" width="14.42578125" style="333" customWidth="1"/>
    <col min="11276" max="11276" width="2.42578125" style="333" customWidth="1"/>
    <col min="11277" max="11277" width="13.42578125" style="333" customWidth="1"/>
    <col min="11278" max="11278" width="2.42578125" style="333" customWidth="1"/>
    <col min="11279" max="11279" width="14.42578125" style="333" customWidth="1"/>
    <col min="11280" max="11280" width="2.42578125" style="333" customWidth="1"/>
    <col min="11281" max="11281" width="16" style="333" customWidth="1"/>
    <col min="11282" max="11282" width="2.140625" style="333" customWidth="1"/>
    <col min="11283" max="11283" width="13.5703125" style="333" customWidth="1"/>
    <col min="11284" max="11284" width="1.5703125" style="333" customWidth="1"/>
    <col min="11285" max="11285" width="13.5703125" style="333" customWidth="1"/>
    <col min="11286" max="11286" width="1.5703125" style="333" customWidth="1"/>
    <col min="11287" max="11287" width="2" style="333" customWidth="1"/>
    <col min="11288" max="11520" width="12.7109375" style="333"/>
    <col min="11521" max="11521" width="5.5703125" style="333" customWidth="1"/>
    <col min="11522" max="11522" width="2.42578125" style="333" customWidth="1"/>
    <col min="11523" max="11523" width="19.5703125" style="333" customWidth="1"/>
    <col min="11524" max="11524" width="1.5703125" style="333" customWidth="1"/>
    <col min="11525" max="11525" width="14.42578125" style="333" customWidth="1"/>
    <col min="11526" max="11526" width="2.42578125" style="333" customWidth="1"/>
    <col min="11527" max="11527" width="14.42578125" style="333" customWidth="1"/>
    <col min="11528" max="11528" width="2.42578125" style="333" customWidth="1"/>
    <col min="11529" max="11529" width="14.42578125" style="333" customWidth="1"/>
    <col min="11530" max="11530" width="2.42578125" style="333" customWidth="1"/>
    <col min="11531" max="11531" width="14.42578125" style="333" customWidth="1"/>
    <col min="11532" max="11532" width="2.42578125" style="333" customWidth="1"/>
    <col min="11533" max="11533" width="13.42578125" style="333" customWidth="1"/>
    <col min="11534" max="11534" width="2.42578125" style="333" customWidth="1"/>
    <col min="11535" max="11535" width="14.42578125" style="333" customWidth="1"/>
    <col min="11536" max="11536" width="2.42578125" style="333" customWidth="1"/>
    <col min="11537" max="11537" width="16" style="333" customWidth="1"/>
    <col min="11538" max="11538" width="2.140625" style="333" customWidth="1"/>
    <col min="11539" max="11539" width="13.5703125" style="333" customWidth="1"/>
    <col min="11540" max="11540" width="1.5703125" style="333" customWidth="1"/>
    <col min="11541" max="11541" width="13.5703125" style="333" customWidth="1"/>
    <col min="11542" max="11542" width="1.5703125" style="333" customWidth="1"/>
    <col min="11543" max="11543" width="2" style="333" customWidth="1"/>
    <col min="11544" max="11776" width="12.7109375" style="333"/>
    <col min="11777" max="11777" width="5.5703125" style="333" customWidth="1"/>
    <col min="11778" max="11778" width="2.42578125" style="333" customWidth="1"/>
    <col min="11779" max="11779" width="19.5703125" style="333" customWidth="1"/>
    <col min="11780" max="11780" width="1.5703125" style="333" customWidth="1"/>
    <col min="11781" max="11781" width="14.42578125" style="333" customWidth="1"/>
    <col min="11782" max="11782" width="2.42578125" style="333" customWidth="1"/>
    <col min="11783" max="11783" width="14.42578125" style="333" customWidth="1"/>
    <col min="11784" max="11784" width="2.42578125" style="333" customWidth="1"/>
    <col min="11785" max="11785" width="14.42578125" style="333" customWidth="1"/>
    <col min="11786" max="11786" width="2.42578125" style="333" customWidth="1"/>
    <col min="11787" max="11787" width="14.42578125" style="333" customWidth="1"/>
    <col min="11788" max="11788" width="2.42578125" style="333" customWidth="1"/>
    <col min="11789" max="11789" width="13.42578125" style="333" customWidth="1"/>
    <col min="11790" max="11790" width="2.42578125" style="333" customWidth="1"/>
    <col min="11791" max="11791" width="14.42578125" style="333" customWidth="1"/>
    <col min="11792" max="11792" width="2.42578125" style="333" customWidth="1"/>
    <col min="11793" max="11793" width="16" style="333" customWidth="1"/>
    <col min="11794" max="11794" width="2.140625" style="333" customWidth="1"/>
    <col min="11795" max="11795" width="13.5703125" style="333" customWidth="1"/>
    <col min="11796" max="11796" width="1.5703125" style="333" customWidth="1"/>
    <col min="11797" max="11797" width="13.5703125" style="333" customWidth="1"/>
    <col min="11798" max="11798" width="1.5703125" style="333" customWidth="1"/>
    <col min="11799" max="11799" width="2" style="333" customWidth="1"/>
    <col min="11800" max="12032" width="12.7109375" style="333"/>
    <col min="12033" max="12033" width="5.5703125" style="333" customWidth="1"/>
    <col min="12034" max="12034" width="2.42578125" style="333" customWidth="1"/>
    <col min="12035" max="12035" width="19.5703125" style="333" customWidth="1"/>
    <col min="12036" max="12036" width="1.5703125" style="333" customWidth="1"/>
    <col min="12037" max="12037" width="14.42578125" style="333" customWidth="1"/>
    <col min="12038" max="12038" width="2.42578125" style="333" customWidth="1"/>
    <col min="12039" max="12039" width="14.42578125" style="333" customWidth="1"/>
    <col min="12040" max="12040" width="2.42578125" style="333" customWidth="1"/>
    <col min="12041" max="12041" width="14.42578125" style="333" customWidth="1"/>
    <col min="12042" max="12042" width="2.42578125" style="333" customWidth="1"/>
    <col min="12043" max="12043" width="14.42578125" style="333" customWidth="1"/>
    <col min="12044" max="12044" width="2.42578125" style="333" customWidth="1"/>
    <col min="12045" max="12045" width="13.42578125" style="333" customWidth="1"/>
    <col min="12046" max="12046" width="2.42578125" style="333" customWidth="1"/>
    <col min="12047" max="12047" width="14.42578125" style="333" customWidth="1"/>
    <col min="12048" max="12048" width="2.42578125" style="333" customWidth="1"/>
    <col min="12049" max="12049" width="16" style="333" customWidth="1"/>
    <col min="12050" max="12050" width="2.140625" style="333" customWidth="1"/>
    <col min="12051" max="12051" width="13.5703125" style="333" customWidth="1"/>
    <col min="12052" max="12052" width="1.5703125" style="333" customWidth="1"/>
    <col min="12053" max="12053" width="13.5703125" style="333" customWidth="1"/>
    <col min="12054" max="12054" width="1.5703125" style="333" customWidth="1"/>
    <col min="12055" max="12055" width="2" style="333" customWidth="1"/>
    <col min="12056" max="12288" width="12.7109375" style="333"/>
    <col min="12289" max="12289" width="5.5703125" style="333" customWidth="1"/>
    <col min="12290" max="12290" width="2.42578125" style="333" customWidth="1"/>
    <col min="12291" max="12291" width="19.5703125" style="333" customWidth="1"/>
    <col min="12292" max="12292" width="1.5703125" style="333" customWidth="1"/>
    <col min="12293" max="12293" width="14.42578125" style="333" customWidth="1"/>
    <col min="12294" max="12294" width="2.42578125" style="333" customWidth="1"/>
    <col min="12295" max="12295" width="14.42578125" style="333" customWidth="1"/>
    <col min="12296" max="12296" width="2.42578125" style="333" customWidth="1"/>
    <col min="12297" max="12297" width="14.42578125" style="333" customWidth="1"/>
    <col min="12298" max="12298" width="2.42578125" style="333" customWidth="1"/>
    <col min="12299" max="12299" width="14.42578125" style="333" customWidth="1"/>
    <col min="12300" max="12300" width="2.42578125" style="333" customWidth="1"/>
    <col min="12301" max="12301" width="13.42578125" style="333" customWidth="1"/>
    <col min="12302" max="12302" width="2.42578125" style="333" customWidth="1"/>
    <col min="12303" max="12303" width="14.42578125" style="333" customWidth="1"/>
    <col min="12304" max="12304" width="2.42578125" style="333" customWidth="1"/>
    <col min="12305" max="12305" width="16" style="333" customWidth="1"/>
    <col min="12306" max="12306" width="2.140625" style="333" customWidth="1"/>
    <col min="12307" max="12307" width="13.5703125" style="333" customWidth="1"/>
    <col min="12308" max="12308" width="1.5703125" style="333" customWidth="1"/>
    <col min="12309" max="12309" width="13.5703125" style="333" customWidth="1"/>
    <col min="12310" max="12310" width="1.5703125" style="333" customWidth="1"/>
    <col min="12311" max="12311" width="2" style="333" customWidth="1"/>
    <col min="12312" max="12544" width="12.7109375" style="333"/>
    <col min="12545" max="12545" width="5.5703125" style="333" customWidth="1"/>
    <col min="12546" max="12546" width="2.42578125" style="333" customWidth="1"/>
    <col min="12547" max="12547" width="19.5703125" style="333" customWidth="1"/>
    <col min="12548" max="12548" width="1.5703125" style="333" customWidth="1"/>
    <col min="12549" max="12549" width="14.42578125" style="333" customWidth="1"/>
    <col min="12550" max="12550" width="2.42578125" style="333" customWidth="1"/>
    <col min="12551" max="12551" width="14.42578125" style="333" customWidth="1"/>
    <col min="12552" max="12552" width="2.42578125" style="333" customWidth="1"/>
    <col min="12553" max="12553" width="14.42578125" style="333" customWidth="1"/>
    <col min="12554" max="12554" width="2.42578125" style="333" customWidth="1"/>
    <col min="12555" max="12555" width="14.42578125" style="333" customWidth="1"/>
    <col min="12556" max="12556" width="2.42578125" style="333" customWidth="1"/>
    <col min="12557" max="12557" width="13.42578125" style="333" customWidth="1"/>
    <col min="12558" max="12558" width="2.42578125" style="333" customWidth="1"/>
    <col min="12559" max="12559" width="14.42578125" style="333" customWidth="1"/>
    <col min="12560" max="12560" width="2.42578125" style="333" customWidth="1"/>
    <col min="12561" max="12561" width="16" style="333" customWidth="1"/>
    <col min="12562" max="12562" width="2.140625" style="333" customWidth="1"/>
    <col min="12563" max="12563" width="13.5703125" style="333" customWidth="1"/>
    <col min="12564" max="12564" width="1.5703125" style="333" customWidth="1"/>
    <col min="12565" max="12565" width="13.5703125" style="333" customWidth="1"/>
    <col min="12566" max="12566" width="1.5703125" style="333" customWidth="1"/>
    <col min="12567" max="12567" width="2" style="333" customWidth="1"/>
    <col min="12568" max="12800" width="12.7109375" style="333"/>
    <col min="12801" max="12801" width="5.5703125" style="333" customWidth="1"/>
    <col min="12802" max="12802" width="2.42578125" style="333" customWidth="1"/>
    <col min="12803" max="12803" width="19.5703125" style="333" customWidth="1"/>
    <col min="12804" max="12804" width="1.5703125" style="333" customWidth="1"/>
    <col min="12805" max="12805" width="14.42578125" style="333" customWidth="1"/>
    <col min="12806" max="12806" width="2.42578125" style="333" customWidth="1"/>
    <col min="12807" max="12807" width="14.42578125" style="333" customWidth="1"/>
    <col min="12808" max="12808" width="2.42578125" style="333" customWidth="1"/>
    <col min="12809" max="12809" width="14.42578125" style="333" customWidth="1"/>
    <col min="12810" max="12810" width="2.42578125" style="333" customWidth="1"/>
    <col min="12811" max="12811" width="14.42578125" style="333" customWidth="1"/>
    <col min="12812" max="12812" width="2.42578125" style="333" customWidth="1"/>
    <col min="12813" max="12813" width="13.42578125" style="333" customWidth="1"/>
    <col min="12814" max="12814" width="2.42578125" style="333" customWidth="1"/>
    <col min="12815" max="12815" width="14.42578125" style="333" customWidth="1"/>
    <col min="12816" max="12816" width="2.42578125" style="333" customWidth="1"/>
    <col min="12817" max="12817" width="16" style="333" customWidth="1"/>
    <col min="12818" max="12818" width="2.140625" style="333" customWidth="1"/>
    <col min="12819" max="12819" width="13.5703125" style="333" customWidth="1"/>
    <col min="12820" max="12820" width="1.5703125" style="333" customWidth="1"/>
    <col min="12821" max="12821" width="13.5703125" style="333" customWidth="1"/>
    <col min="12822" max="12822" width="1.5703125" style="333" customWidth="1"/>
    <col min="12823" max="12823" width="2" style="333" customWidth="1"/>
    <col min="12824" max="13056" width="12.7109375" style="333"/>
    <col min="13057" max="13057" width="5.5703125" style="333" customWidth="1"/>
    <col min="13058" max="13058" width="2.42578125" style="333" customWidth="1"/>
    <col min="13059" max="13059" width="19.5703125" style="333" customWidth="1"/>
    <col min="13060" max="13060" width="1.5703125" style="333" customWidth="1"/>
    <col min="13061" max="13061" width="14.42578125" style="333" customWidth="1"/>
    <col min="13062" max="13062" width="2.42578125" style="333" customWidth="1"/>
    <col min="13063" max="13063" width="14.42578125" style="333" customWidth="1"/>
    <col min="13064" max="13064" width="2.42578125" style="333" customWidth="1"/>
    <col min="13065" max="13065" width="14.42578125" style="333" customWidth="1"/>
    <col min="13066" max="13066" width="2.42578125" style="333" customWidth="1"/>
    <col min="13067" max="13067" width="14.42578125" style="333" customWidth="1"/>
    <col min="13068" max="13068" width="2.42578125" style="333" customWidth="1"/>
    <col min="13069" max="13069" width="13.42578125" style="333" customWidth="1"/>
    <col min="13070" max="13070" width="2.42578125" style="333" customWidth="1"/>
    <col min="13071" max="13071" width="14.42578125" style="333" customWidth="1"/>
    <col min="13072" max="13072" width="2.42578125" style="333" customWidth="1"/>
    <col min="13073" max="13073" width="16" style="333" customWidth="1"/>
    <col min="13074" max="13074" width="2.140625" style="333" customWidth="1"/>
    <col min="13075" max="13075" width="13.5703125" style="333" customWidth="1"/>
    <col min="13076" max="13076" width="1.5703125" style="333" customWidth="1"/>
    <col min="13077" max="13077" width="13.5703125" style="333" customWidth="1"/>
    <col min="13078" max="13078" width="1.5703125" style="333" customWidth="1"/>
    <col min="13079" max="13079" width="2" style="333" customWidth="1"/>
    <col min="13080" max="13312" width="12.7109375" style="333"/>
    <col min="13313" max="13313" width="5.5703125" style="333" customWidth="1"/>
    <col min="13314" max="13314" width="2.42578125" style="333" customWidth="1"/>
    <col min="13315" max="13315" width="19.5703125" style="333" customWidth="1"/>
    <col min="13316" max="13316" width="1.5703125" style="333" customWidth="1"/>
    <col min="13317" max="13317" width="14.42578125" style="333" customWidth="1"/>
    <col min="13318" max="13318" width="2.42578125" style="333" customWidth="1"/>
    <col min="13319" max="13319" width="14.42578125" style="333" customWidth="1"/>
    <col min="13320" max="13320" width="2.42578125" style="333" customWidth="1"/>
    <col min="13321" max="13321" width="14.42578125" style="333" customWidth="1"/>
    <col min="13322" max="13322" width="2.42578125" style="333" customWidth="1"/>
    <col min="13323" max="13323" width="14.42578125" style="333" customWidth="1"/>
    <col min="13324" max="13324" width="2.42578125" style="333" customWidth="1"/>
    <col min="13325" max="13325" width="13.42578125" style="333" customWidth="1"/>
    <col min="13326" max="13326" width="2.42578125" style="333" customWidth="1"/>
    <col min="13327" max="13327" width="14.42578125" style="333" customWidth="1"/>
    <col min="13328" max="13328" width="2.42578125" style="333" customWidth="1"/>
    <col min="13329" max="13329" width="16" style="333" customWidth="1"/>
    <col min="13330" max="13330" width="2.140625" style="333" customWidth="1"/>
    <col min="13331" max="13331" width="13.5703125" style="333" customWidth="1"/>
    <col min="13332" max="13332" width="1.5703125" style="333" customWidth="1"/>
    <col min="13333" max="13333" width="13.5703125" style="333" customWidth="1"/>
    <col min="13334" max="13334" width="1.5703125" style="333" customWidth="1"/>
    <col min="13335" max="13335" width="2" style="333" customWidth="1"/>
    <col min="13336" max="13568" width="12.7109375" style="333"/>
    <col min="13569" max="13569" width="5.5703125" style="333" customWidth="1"/>
    <col min="13570" max="13570" width="2.42578125" style="333" customWidth="1"/>
    <col min="13571" max="13571" width="19.5703125" style="333" customWidth="1"/>
    <col min="13572" max="13572" width="1.5703125" style="333" customWidth="1"/>
    <col min="13573" max="13573" width="14.42578125" style="333" customWidth="1"/>
    <col min="13574" max="13574" width="2.42578125" style="333" customWidth="1"/>
    <col min="13575" max="13575" width="14.42578125" style="333" customWidth="1"/>
    <col min="13576" max="13576" width="2.42578125" style="333" customWidth="1"/>
    <col min="13577" max="13577" width="14.42578125" style="333" customWidth="1"/>
    <col min="13578" max="13578" width="2.42578125" style="333" customWidth="1"/>
    <col min="13579" max="13579" width="14.42578125" style="333" customWidth="1"/>
    <col min="13580" max="13580" width="2.42578125" style="333" customWidth="1"/>
    <col min="13581" max="13581" width="13.42578125" style="333" customWidth="1"/>
    <col min="13582" max="13582" width="2.42578125" style="333" customWidth="1"/>
    <col min="13583" max="13583" width="14.42578125" style="333" customWidth="1"/>
    <col min="13584" max="13584" width="2.42578125" style="333" customWidth="1"/>
    <col min="13585" max="13585" width="16" style="333" customWidth="1"/>
    <col min="13586" max="13586" width="2.140625" style="333" customWidth="1"/>
    <col min="13587" max="13587" width="13.5703125" style="333" customWidth="1"/>
    <col min="13588" max="13588" width="1.5703125" style="333" customWidth="1"/>
    <col min="13589" max="13589" width="13.5703125" style="333" customWidth="1"/>
    <col min="13590" max="13590" width="1.5703125" style="333" customWidth="1"/>
    <col min="13591" max="13591" width="2" style="333" customWidth="1"/>
    <col min="13592" max="13824" width="12.7109375" style="333"/>
    <col min="13825" max="13825" width="5.5703125" style="333" customWidth="1"/>
    <col min="13826" max="13826" width="2.42578125" style="333" customWidth="1"/>
    <col min="13827" max="13827" width="19.5703125" style="333" customWidth="1"/>
    <col min="13828" max="13828" width="1.5703125" style="333" customWidth="1"/>
    <col min="13829" max="13829" width="14.42578125" style="333" customWidth="1"/>
    <col min="13830" max="13830" width="2.42578125" style="333" customWidth="1"/>
    <col min="13831" max="13831" width="14.42578125" style="333" customWidth="1"/>
    <col min="13832" max="13832" width="2.42578125" style="333" customWidth="1"/>
    <col min="13833" max="13833" width="14.42578125" style="333" customWidth="1"/>
    <col min="13834" max="13834" width="2.42578125" style="333" customWidth="1"/>
    <col min="13835" max="13835" width="14.42578125" style="333" customWidth="1"/>
    <col min="13836" max="13836" width="2.42578125" style="333" customWidth="1"/>
    <col min="13837" max="13837" width="13.42578125" style="333" customWidth="1"/>
    <col min="13838" max="13838" width="2.42578125" style="333" customWidth="1"/>
    <col min="13839" max="13839" width="14.42578125" style="333" customWidth="1"/>
    <col min="13840" max="13840" width="2.42578125" style="333" customWidth="1"/>
    <col min="13841" max="13841" width="16" style="333" customWidth="1"/>
    <col min="13842" max="13842" width="2.140625" style="333" customWidth="1"/>
    <col min="13843" max="13843" width="13.5703125" style="333" customWidth="1"/>
    <col min="13844" max="13844" width="1.5703125" style="333" customWidth="1"/>
    <col min="13845" max="13845" width="13.5703125" style="333" customWidth="1"/>
    <col min="13846" max="13846" width="1.5703125" style="333" customWidth="1"/>
    <col min="13847" max="13847" width="2" style="333" customWidth="1"/>
    <col min="13848" max="14080" width="12.7109375" style="333"/>
    <col min="14081" max="14081" width="5.5703125" style="333" customWidth="1"/>
    <col min="14082" max="14082" width="2.42578125" style="333" customWidth="1"/>
    <col min="14083" max="14083" width="19.5703125" style="333" customWidth="1"/>
    <col min="14084" max="14084" width="1.5703125" style="333" customWidth="1"/>
    <col min="14085" max="14085" width="14.42578125" style="333" customWidth="1"/>
    <col min="14086" max="14086" width="2.42578125" style="333" customWidth="1"/>
    <col min="14087" max="14087" width="14.42578125" style="333" customWidth="1"/>
    <col min="14088" max="14088" width="2.42578125" style="333" customWidth="1"/>
    <col min="14089" max="14089" width="14.42578125" style="333" customWidth="1"/>
    <col min="14090" max="14090" width="2.42578125" style="333" customWidth="1"/>
    <col min="14091" max="14091" width="14.42578125" style="333" customWidth="1"/>
    <col min="14092" max="14092" width="2.42578125" style="333" customWidth="1"/>
    <col min="14093" max="14093" width="13.42578125" style="333" customWidth="1"/>
    <col min="14094" max="14094" width="2.42578125" style="333" customWidth="1"/>
    <col min="14095" max="14095" width="14.42578125" style="333" customWidth="1"/>
    <col min="14096" max="14096" width="2.42578125" style="333" customWidth="1"/>
    <col min="14097" max="14097" width="16" style="333" customWidth="1"/>
    <col min="14098" max="14098" width="2.140625" style="333" customWidth="1"/>
    <col min="14099" max="14099" width="13.5703125" style="333" customWidth="1"/>
    <col min="14100" max="14100" width="1.5703125" style="333" customWidth="1"/>
    <col min="14101" max="14101" width="13.5703125" style="333" customWidth="1"/>
    <col min="14102" max="14102" width="1.5703125" style="333" customWidth="1"/>
    <col min="14103" max="14103" width="2" style="333" customWidth="1"/>
    <col min="14104" max="14336" width="12.7109375" style="333"/>
    <col min="14337" max="14337" width="5.5703125" style="333" customWidth="1"/>
    <col min="14338" max="14338" width="2.42578125" style="333" customWidth="1"/>
    <col min="14339" max="14339" width="19.5703125" style="333" customWidth="1"/>
    <col min="14340" max="14340" width="1.5703125" style="333" customWidth="1"/>
    <col min="14341" max="14341" width="14.42578125" style="333" customWidth="1"/>
    <col min="14342" max="14342" width="2.42578125" style="333" customWidth="1"/>
    <col min="14343" max="14343" width="14.42578125" style="333" customWidth="1"/>
    <col min="14344" max="14344" width="2.42578125" style="333" customWidth="1"/>
    <col min="14345" max="14345" width="14.42578125" style="333" customWidth="1"/>
    <col min="14346" max="14346" width="2.42578125" style="333" customWidth="1"/>
    <col min="14347" max="14347" width="14.42578125" style="333" customWidth="1"/>
    <col min="14348" max="14348" width="2.42578125" style="333" customWidth="1"/>
    <col min="14349" max="14349" width="13.42578125" style="333" customWidth="1"/>
    <col min="14350" max="14350" width="2.42578125" style="333" customWidth="1"/>
    <col min="14351" max="14351" width="14.42578125" style="333" customWidth="1"/>
    <col min="14352" max="14352" width="2.42578125" style="333" customWidth="1"/>
    <col min="14353" max="14353" width="16" style="333" customWidth="1"/>
    <col min="14354" max="14354" width="2.140625" style="333" customWidth="1"/>
    <col min="14355" max="14355" width="13.5703125" style="333" customWidth="1"/>
    <col min="14356" max="14356" width="1.5703125" style="333" customWidth="1"/>
    <col min="14357" max="14357" width="13.5703125" style="333" customWidth="1"/>
    <col min="14358" max="14358" width="1.5703125" style="333" customWidth="1"/>
    <col min="14359" max="14359" width="2" style="333" customWidth="1"/>
    <col min="14360" max="14592" width="12.7109375" style="333"/>
    <col min="14593" max="14593" width="5.5703125" style="333" customWidth="1"/>
    <col min="14594" max="14594" width="2.42578125" style="333" customWidth="1"/>
    <col min="14595" max="14595" width="19.5703125" style="333" customWidth="1"/>
    <col min="14596" max="14596" width="1.5703125" style="333" customWidth="1"/>
    <col min="14597" max="14597" width="14.42578125" style="333" customWidth="1"/>
    <col min="14598" max="14598" width="2.42578125" style="333" customWidth="1"/>
    <col min="14599" max="14599" width="14.42578125" style="333" customWidth="1"/>
    <col min="14600" max="14600" width="2.42578125" style="333" customWidth="1"/>
    <col min="14601" max="14601" width="14.42578125" style="333" customWidth="1"/>
    <col min="14602" max="14602" width="2.42578125" style="333" customWidth="1"/>
    <col min="14603" max="14603" width="14.42578125" style="333" customWidth="1"/>
    <col min="14604" max="14604" width="2.42578125" style="333" customWidth="1"/>
    <col min="14605" max="14605" width="13.42578125" style="333" customWidth="1"/>
    <col min="14606" max="14606" width="2.42578125" style="333" customWidth="1"/>
    <col min="14607" max="14607" width="14.42578125" style="333" customWidth="1"/>
    <col min="14608" max="14608" width="2.42578125" style="333" customWidth="1"/>
    <col min="14609" max="14609" width="16" style="333" customWidth="1"/>
    <col min="14610" max="14610" width="2.140625" style="333" customWidth="1"/>
    <col min="14611" max="14611" width="13.5703125" style="333" customWidth="1"/>
    <col min="14612" max="14612" width="1.5703125" style="333" customWidth="1"/>
    <col min="14613" max="14613" width="13.5703125" style="333" customWidth="1"/>
    <col min="14614" max="14614" width="1.5703125" style="333" customWidth="1"/>
    <col min="14615" max="14615" width="2" style="333" customWidth="1"/>
    <col min="14616" max="14848" width="12.7109375" style="333"/>
    <col min="14849" max="14849" width="5.5703125" style="333" customWidth="1"/>
    <col min="14850" max="14850" width="2.42578125" style="333" customWidth="1"/>
    <col min="14851" max="14851" width="19.5703125" style="333" customWidth="1"/>
    <col min="14852" max="14852" width="1.5703125" style="333" customWidth="1"/>
    <col min="14853" max="14853" width="14.42578125" style="333" customWidth="1"/>
    <col min="14854" max="14854" width="2.42578125" style="333" customWidth="1"/>
    <col min="14855" max="14855" width="14.42578125" style="333" customWidth="1"/>
    <col min="14856" max="14856" width="2.42578125" style="333" customWidth="1"/>
    <col min="14857" max="14857" width="14.42578125" style="333" customWidth="1"/>
    <col min="14858" max="14858" width="2.42578125" style="333" customWidth="1"/>
    <col min="14859" max="14859" width="14.42578125" style="333" customWidth="1"/>
    <col min="14860" max="14860" width="2.42578125" style="333" customWidth="1"/>
    <col min="14861" max="14861" width="13.42578125" style="333" customWidth="1"/>
    <col min="14862" max="14862" width="2.42578125" style="333" customWidth="1"/>
    <col min="14863" max="14863" width="14.42578125" style="333" customWidth="1"/>
    <col min="14864" max="14864" width="2.42578125" style="333" customWidth="1"/>
    <col min="14865" max="14865" width="16" style="333" customWidth="1"/>
    <col min="14866" max="14866" width="2.140625" style="333" customWidth="1"/>
    <col min="14867" max="14867" width="13.5703125" style="333" customWidth="1"/>
    <col min="14868" max="14868" width="1.5703125" style="333" customWidth="1"/>
    <col min="14869" max="14869" width="13.5703125" style="333" customWidth="1"/>
    <col min="14870" max="14870" width="1.5703125" style="333" customWidth="1"/>
    <col min="14871" max="14871" width="2" style="333" customWidth="1"/>
    <col min="14872" max="15104" width="12.7109375" style="333"/>
    <col min="15105" max="15105" width="5.5703125" style="333" customWidth="1"/>
    <col min="15106" max="15106" width="2.42578125" style="333" customWidth="1"/>
    <col min="15107" max="15107" width="19.5703125" style="333" customWidth="1"/>
    <col min="15108" max="15108" width="1.5703125" style="333" customWidth="1"/>
    <col min="15109" max="15109" width="14.42578125" style="333" customWidth="1"/>
    <col min="15110" max="15110" width="2.42578125" style="333" customWidth="1"/>
    <col min="15111" max="15111" width="14.42578125" style="333" customWidth="1"/>
    <col min="15112" max="15112" width="2.42578125" style="333" customWidth="1"/>
    <col min="15113" max="15113" width="14.42578125" style="333" customWidth="1"/>
    <col min="15114" max="15114" width="2.42578125" style="333" customWidth="1"/>
    <col min="15115" max="15115" width="14.42578125" style="333" customWidth="1"/>
    <col min="15116" max="15116" width="2.42578125" style="333" customWidth="1"/>
    <col min="15117" max="15117" width="13.42578125" style="333" customWidth="1"/>
    <col min="15118" max="15118" width="2.42578125" style="333" customWidth="1"/>
    <col min="15119" max="15119" width="14.42578125" style="333" customWidth="1"/>
    <col min="15120" max="15120" width="2.42578125" style="333" customWidth="1"/>
    <col min="15121" max="15121" width="16" style="333" customWidth="1"/>
    <col min="15122" max="15122" width="2.140625" style="333" customWidth="1"/>
    <col min="15123" max="15123" width="13.5703125" style="333" customWidth="1"/>
    <col min="15124" max="15124" width="1.5703125" style="333" customWidth="1"/>
    <col min="15125" max="15125" width="13.5703125" style="333" customWidth="1"/>
    <col min="15126" max="15126" width="1.5703125" style="333" customWidth="1"/>
    <col min="15127" max="15127" width="2" style="333" customWidth="1"/>
    <col min="15128" max="15360" width="12.7109375" style="333"/>
    <col min="15361" max="15361" width="5.5703125" style="333" customWidth="1"/>
    <col min="15362" max="15362" width="2.42578125" style="333" customWidth="1"/>
    <col min="15363" max="15363" width="19.5703125" style="333" customWidth="1"/>
    <col min="15364" max="15364" width="1.5703125" style="333" customWidth="1"/>
    <col min="15365" max="15365" width="14.42578125" style="333" customWidth="1"/>
    <col min="15366" max="15366" width="2.42578125" style="333" customWidth="1"/>
    <col min="15367" max="15367" width="14.42578125" style="333" customWidth="1"/>
    <col min="15368" max="15368" width="2.42578125" style="333" customWidth="1"/>
    <col min="15369" max="15369" width="14.42578125" style="333" customWidth="1"/>
    <col min="15370" max="15370" width="2.42578125" style="333" customWidth="1"/>
    <col min="15371" max="15371" width="14.42578125" style="333" customWidth="1"/>
    <col min="15372" max="15372" width="2.42578125" style="333" customWidth="1"/>
    <col min="15373" max="15373" width="13.42578125" style="333" customWidth="1"/>
    <col min="15374" max="15374" width="2.42578125" style="333" customWidth="1"/>
    <col min="15375" max="15375" width="14.42578125" style="333" customWidth="1"/>
    <col min="15376" max="15376" width="2.42578125" style="333" customWidth="1"/>
    <col min="15377" max="15377" width="16" style="333" customWidth="1"/>
    <col min="15378" max="15378" width="2.140625" style="333" customWidth="1"/>
    <col min="15379" max="15379" width="13.5703125" style="333" customWidth="1"/>
    <col min="15380" max="15380" width="1.5703125" style="333" customWidth="1"/>
    <col min="15381" max="15381" width="13.5703125" style="333" customWidth="1"/>
    <col min="15382" max="15382" width="1.5703125" style="333" customWidth="1"/>
    <col min="15383" max="15383" width="2" style="333" customWidth="1"/>
    <col min="15384" max="15616" width="12.7109375" style="333"/>
    <col min="15617" max="15617" width="5.5703125" style="333" customWidth="1"/>
    <col min="15618" max="15618" width="2.42578125" style="333" customWidth="1"/>
    <col min="15619" max="15619" width="19.5703125" style="333" customWidth="1"/>
    <col min="15620" max="15620" width="1.5703125" style="333" customWidth="1"/>
    <col min="15621" max="15621" width="14.42578125" style="333" customWidth="1"/>
    <col min="15622" max="15622" width="2.42578125" style="333" customWidth="1"/>
    <col min="15623" max="15623" width="14.42578125" style="333" customWidth="1"/>
    <col min="15624" max="15624" width="2.42578125" style="333" customWidth="1"/>
    <col min="15625" max="15625" width="14.42578125" style="333" customWidth="1"/>
    <col min="15626" max="15626" width="2.42578125" style="333" customWidth="1"/>
    <col min="15627" max="15627" width="14.42578125" style="333" customWidth="1"/>
    <col min="15628" max="15628" width="2.42578125" style="333" customWidth="1"/>
    <col min="15629" max="15629" width="13.42578125" style="333" customWidth="1"/>
    <col min="15630" max="15630" width="2.42578125" style="333" customWidth="1"/>
    <col min="15631" max="15631" width="14.42578125" style="333" customWidth="1"/>
    <col min="15632" max="15632" width="2.42578125" style="333" customWidth="1"/>
    <col min="15633" max="15633" width="16" style="333" customWidth="1"/>
    <col min="15634" max="15634" width="2.140625" style="333" customWidth="1"/>
    <col min="15635" max="15635" width="13.5703125" style="333" customWidth="1"/>
    <col min="15636" max="15636" width="1.5703125" style="333" customWidth="1"/>
    <col min="15637" max="15637" width="13.5703125" style="333" customWidth="1"/>
    <col min="15638" max="15638" width="1.5703125" style="333" customWidth="1"/>
    <col min="15639" max="15639" width="2" style="333" customWidth="1"/>
    <col min="15640" max="15872" width="12.7109375" style="333"/>
    <col min="15873" max="15873" width="5.5703125" style="333" customWidth="1"/>
    <col min="15874" max="15874" width="2.42578125" style="333" customWidth="1"/>
    <col min="15875" max="15875" width="19.5703125" style="333" customWidth="1"/>
    <col min="15876" max="15876" width="1.5703125" style="333" customWidth="1"/>
    <col min="15877" max="15877" width="14.42578125" style="333" customWidth="1"/>
    <col min="15878" max="15878" width="2.42578125" style="333" customWidth="1"/>
    <col min="15879" max="15879" width="14.42578125" style="333" customWidth="1"/>
    <col min="15880" max="15880" width="2.42578125" style="333" customWidth="1"/>
    <col min="15881" max="15881" width="14.42578125" style="333" customWidth="1"/>
    <col min="15882" max="15882" width="2.42578125" style="333" customWidth="1"/>
    <col min="15883" max="15883" width="14.42578125" style="333" customWidth="1"/>
    <col min="15884" max="15884" width="2.42578125" style="333" customWidth="1"/>
    <col min="15885" max="15885" width="13.42578125" style="333" customWidth="1"/>
    <col min="15886" max="15886" width="2.42578125" style="333" customWidth="1"/>
    <col min="15887" max="15887" width="14.42578125" style="333" customWidth="1"/>
    <col min="15888" max="15888" width="2.42578125" style="333" customWidth="1"/>
    <col min="15889" max="15889" width="16" style="333" customWidth="1"/>
    <col min="15890" max="15890" width="2.140625" style="333" customWidth="1"/>
    <col min="15891" max="15891" width="13.5703125" style="333" customWidth="1"/>
    <col min="15892" max="15892" width="1.5703125" style="333" customWidth="1"/>
    <col min="15893" max="15893" width="13.5703125" style="333" customWidth="1"/>
    <col min="15894" max="15894" width="1.5703125" style="333" customWidth="1"/>
    <col min="15895" max="15895" width="2" style="333" customWidth="1"/>
    <col min="15896" max="16128" width="12.7109375" style="333"/>
    <col min="16129" max="16129" width="5.5703125" style="333" customWidth="1"/>
    <col min="16130" max="16130" width="2.42578125" style="333" customWidth="1"/>
    <col min="16131" max="16131" width="19.5703125" style="333" customWidth="1"/>
    <col min="16132" max="16132" width="1.5703125" style="333" customWidth="1"/>
    <col min="16133" max="16133" width="14.42578125" style="333" customWidth="1"/>
    <col min="16134" max="16134" width="2.42578125" style="333" customWidth="1"/>
    <col min="16135" max="16135" width="14.42578125" style="333" customWidth="1"/>
    <col min="16136" max="16136" width="2.42578125" style="333" customWidth="1"/>
    <col min="16137" max="16137" width="14.42578125" style="333" customWidth="1"/>
    <col min="16138" max="16138" width="2.42578125" style="333" customWidth="1"/>
    <col min="16139" max="16139" width="14.42578125" style="333" customWidth="1"/>
    <col min="16140" max="16140" width="2.42578125" style="333" customWidth="1"/>
    <col min="16141" max="16141" width="13.42578125" style="333" customWidth="1"/>
    <col min="16142" max="16142" width="2.42578125" style="333" customWidth="1"/>
    <col min="16143" max="16143" width="14.42578125" style="333" customWidth="1"/>
    <col min="16144" max="16144" width="2.42578125" style="333" customWidth="1"/>
    <col min="16145" max="16145" width="16" style="333" customWidth="1"/>
    <col min="16146" max="16146" width="2.140625" style="333" customWidth="1"/>
    <col min="16147" max="16147" width="13.5703125" style="333" customWidth="1"/>
    <col min="16148" max="16148" width="1.5703125" style="333" customWidth="1"/>
    <col min="16149" max="16149" width="13.5703125" style="333" customWidth="1"/>
    <col min="16150" max="16150" width="1.5703125" style="333" customWidth="1"/>
    <col min="16151" max="16151" width="2" style="333" customWidth="1"/>
    <col min="16152" max="16384" width="12.7109375" style="333"/>
  </cols>
  <sheetData>
    <row r="1" spans="1:21" s="329" customFormat="1" ht="10.5" customHeight="1" x14ac:dyDescent="0.25">
      <c r="B1" s="325"/>
      <c r="C1" s="333"/>
      <c r="D1" s="366" t="s">
        <v>296</v>
      </c>
      <c r="E1" s="374"/>
      <c r="F1" s="366"/>
      <c r="G1" s="366"/>
      <c r="H1" s="366"/>
      <c r="I1" s="366"/>
      <c r="J1" s="366"/>
      <c r="K1" s="366"/>
      <c r="L1" s="366"/>
      <c r="M1" s="366"/>
      <c r="N1" s="366"/>
      <c r="O1" s="366"/>
      <c r="P1" s="366"/>
      <c r="Q1" s="366"/>
      <c r="R1" s="366"/>
      <c r="S1" s="325"/>
      <c r="T1" s="325"/>
      <c r="U1" s="327" t="s">
        <v>297</v>
      </c>
    </row>
    <row r="2" spans="1:21" s="329" customFormat="1" ht="10.5" customHeight="1" x14ac:dyDescent="0.25">
      <c r="B2" s="325"/>
      <c r="C2" s="333"/>
      <c r="D2" s="366" t="s">
        <v>298</v>
      </c>
      <c r="E2" s="374"/>
      <c r="F2" s="366"/>
      <c r="G2" s="366"/>
      <c r="H2" s="366"/>
      <c r="I2" s="366"/>
      <c r="J2" s="366"/>
      <c r="K2" s="366"/>
      <c r="L2" s="366"/>
      <c r="M2" s="366"/>
      <c r="N2" s="366"/>
      <c r="O2" s="366"/>
      <c r="P2" s="366"/>
      <c r="Q2" s="366"/>
      <c r="R2" s="366"/>
      <c r="S2" s="325"/>
      <c r="T2" s="325"/>
      <c r="U2" s="327" t="s">
        <v>50</v>
      </c>
    </row>
    <row r="3" spans="1:21" s="329" customFormat="1" ht="10.35" customHeight="1" x14ac:dyDescent="0.25">
      <c r="B3" s="325"/>
      <c r="C3" s="333"/>
      <c r="D3" s="366" t="s">
        <v>299</v>
      </c>
      <c r="E3" s="374"/>
      <c r="F3" s="366"/>
      <c r="G3" s="366"/>
      <c r="H3" s="366"/>
      <c r="I3" s="366"/>
      <c r="J3" s="366"/>
      <c r="K3" s="366"/>
      <c r="L3" s="366"/>
      <c r="M3" s="366"/>
      <c r="N3" s="366"/>
      <c r="O3" s="366"/>
      <c r="P3" s="366"/>
      <c r="Q3" s="366"/>
      <c r="R3" s="366"/>
      <c r="S3" s="325"/>
      <c r="T3" s="325"/>
      <c r="U3" s="325"/>
    </row>
    <row r="4" spans="1:21" ht="9.6" customHeight="1" x14ac:dyDescent="0.25">
      <c r="A4" s="326"/>
      <c r="B4" s="326"/>
      <c r="C4" s="326"/>
      <c r="D4" s="326"/>
      <c r="E4" s="326"/>
      <c r="F4" s="326"/>
      <c r="G4" s="326"/>
      <c r="H4" s="326"/>
      <c r="I4" s="326"/>
      <c r="J4" s="326"/>
      <c r="K4" s="326"/>
      <c r="L4" s="326"/>
      <c r="M4" s="326"/>
      <c r="N4" s="326"/>
      <c r="O4" s="326"/>
      <c r="P4" s="326"/>
      <c r="Q4" s="326"/>
      <c r="R4" s="326"/>
      <c r="S4" s="326"/>
      <c r="T4" s="326"/>
      <c r="U4" s="326"/>
    </row>
    <row r="5" spans="1:21" ht="9.6" customHeight="1" x14ac:dyDescent="0.25">
      <c r="A5" s="326"/>
      <c r="B5" s="326"/>
      <c r="C5" s="326"/>
      <c r="D5" s="326"/>
      <c r="E5" s="326"/>
      <c r="F5" s="326"/>
      <c r="G5" s="326"/>
      <c r="H5" s="326"/>
      <c r="I5" s="326"/>
      <c r="J5" s="326"/>
      <c r="K5" s="326"/>
      <c r="L5" s="326"/>
      <c r="M5" s="326"/>
      <c r="N5" s="326"/>
      <c r="O5" s="326"/>
      <c r="P5" s="326"/>
      <c r="Q5" s="326"/>
      <c r="R5" s="326"/>
      <c r="S5" s="326"/>
      <c r="T5" s="326"/>
      <c r="U5" s="326"/>
    </row>
    <row r="6" spans="1:21" ht="9.6" customHeight="1" x14ac:dyDescent="0.25">
      <c r="A6" s="326"/>
      <c r="B6" s="326"/>
      <c r="C6" s="326"/>
      <c r="D6" s="326"/>
      <c r="E6" s="326"/>
      <c r="F6" s="326"/>
      <c r="G6" s="326"/>
      <c r="H6" s="326"/>
      <c r="I6" s="326"/>
      <c r="J6" s="326"/>
      <c r="K6" s="326"/>
      <c r="L6" s="326"/>
      <c r="M6" s="326"/>
      <c r="N6" s="326"/>
      <c r="O6" s="326"/>
      <c r="P6" s="326"/>
      <c r="Q6" s="326"/>
      <c r="R6" s="326"/>
      <c r="S6" s="338" t="s">
        <v>300</v>
      </c>
      <c r="T6" s="338"/>
      <c r="U6" s="338"/>
    </row>
    <row r="7" spans="1:21" ht="9.6" customHeight="1" x14ac:dyDescent="0.25">
      <c r="A7" s="326"/>
      <c r="B7" s="326"/>
      <c r="C7" s="326"/>
      <c r="D7" s="326"/>
      <c r="E7" s="326"/>
      <c r="F7" s="326"/>
      <c r="G7" s="326"/>
      <c r="H7" s="326"/>
      <c r="I7" s="326"/>
      <c r="J7" s="326"/>
      <c r="K7" s="326"/>
      <c r="L7" s="326"/>
      <c r="M7" s="326"/>
      <c r="N7" s="326"/>
      <c r="O7" s="326"/>
      <c r="P7" s="326"/>
      <c r="Q7" s="326"/>
      <c r="R7" s="326"/>
      <c r="S7" s="375" t="s">
        <v>301</v>
      </c>
      <c r="T7" s="376"/>
      <c r="U7" s="376"/>
    </row>
    <row r="8" spans="1:21" ht="9.6" customHeight="1" x14ac:dyDescent="0.25">
      <c r="A8" s="326"/>
      <c r="B8" s="326"/>
      <c r="C8" s="326"/>
      <c r="D8" s="326"/>
      <c r="E8" s="338" t="s">
        <v>54</v>
      </c>
      <c r="F8" s="338"/>
      <c r="G8" s="338"/>
      <c r="H8" s="338"/>
      <c r="I8" s="338"/>
      <c r="J8" s="338"/>
      <c r="K8" s="338"/>
      <c r="L8" s="326"/>
      <c r="M8" s="338" t="s">
        <v>55</v>
      </c>
      <c r="N8" s="338"/>
      <c r="O8" s="338"/>
      <c r="P8" s="338"/>
      <c r="Q8" s="338"/>
      <c r="R8" s="326"/>
      <c r="S8" s="338" t="s">
        <v>302</v>
      </c>
      <c r="T8" s="338"/>
      <c r="U8" s="338"/>
    </row>
    <row r="9" spans="1:21" ht="9.6" customHeight="1" x14ac:dyDescent="0.25">
      <c r="A9" s="326"/>
      <c r="B9" s="326"/>
      <c r="C9" s="326"/>
      <c r="D9" s="326"/>
      <c r="E9" s="339" t="s">
        <v>303</v>
      </c>
      <c r="F9" s="326"/>
      <c r="G9" s="339" t="s">
        <v>304</v>
      </c>
      <c r="H9" s="326"/>
      <c r="I9" s="339" t="s">
        <v>305</v>
      </c>
      <c r="J9" s="326"/>
      <c r="K9" s="326"/>
      <c r="L9" s="326"/>
      <c r="M9" s="339" t="s">
        <v>303</v>
      </c>
      <c r="N9" s="326"/>
      <c r="O9" s="339" t="s">
        <v>304</v>
      </c>
      <c r="P9" s="326"/>
      <c r="Q9" s="326"/>
      <c r="R9" s="326"/>
      <c r="S9" s="326"/>
      <c r="T9" s="326"/>
      <c r="U9" s="326"/>
    </row>
    <row r="10" spans="1:21" ht="9.6" customHeight="1" x14ac:dyDescent="0.25">
      <c r="A10" s="326"/>
      <c r="B10" s="326"/>
      <c r="C10" s="326"/>
      <c r="D10" s="326"/>
      <c r="E10" s="339" t="s">
        <v>306</v>
      </c>
      <c r="F10" s="326"/>
      <c r="G10" s="339" t="s">
        <v>307</v>
      </c>
      <c r="H10" s="326"/>
      <c r="I10" s="339" t="s">
        <v>308</v>
      </c>
      <c r="J10" s="326"/>
      <c r="K10" s="339" t="s">
        <v>307</v>
      </c>
      <c r="L10" s="326"/>
      <c r="M10" s="339" t="s">
        <v>306</v>
      </c>
      <c r="N10" s="326"/>
      <c r="O10" s="339" t="s">
        <v>307</v>
      </c>
      <c r="P10" s="326"/>
      <c r="Q10" s="339" t="s">
        <v>307</v>
      </c>
      <c r="R10" s="326"/>
      <c r="S10" s="326"/>
      <c r="T10" s="326"/>
      <c r="U10" s="326"/>
    </row>
    <row r="11" spans="1:21" ht="9.6" customHeight="1" x14ac:dyDescent="0.25">
      <c r="A11" s="340" t="s">
        <v>74</v>
      </c>
      <c r="B11" s="326"/>
      <c r="C11" s="340" t="s">
        <v>76</v>
      </c>
      <c r="D11" s="326"/>
      <c r="E11" s="340" t="s">
        <v>309</v>
      </c>
      <c r="F11" s="326"/>
      <c r="G11" s="340" t="s">
        <v>310</v>
      </c>
      <c r="H11" s="326"/>
      <c r="I11" s="340" t="s">
        <v>311</v>
      </c>
      <c r="J11" s="326"/>
      <c r="K11" s="340" t="s">
        <v>310</v>
      </c>
      <c r="L11" s="326"/>
      <c r="M11" s="340" t="s">
        <v>309</v>
      </c>
      <c r="N11" s="326"/>
      <c r="O11" s="340" t="s">
        <v>312</v>
      </c>
      <c r="P11" s="326"/>
      <c r="Q11" s="340" t="s">
        <v>312</v>
      </c>
      <c r="R11" s="326"/>
      <c r="S11" s="340" t="s">
        <v>313</v>
      </c>
      <c r="T11" s="326"/>
      <c r="U11" s="340" t="s">
        <v>314</v>
      </c>
    </row>
    <row r="12" spans="1:21" ht="8.85" customHeight="1" x14ac:dyDescent="0.25">
      <c r="A12" s="326"/>
      <c r="B12" s="326"/>
      <c r="C12" s="326"/>
      <c r="D12" s="326"/>
      <c r="E12" s="326"/>
      <c r="F12" s="326"/>
      <c r="G12" s="326"/>
      <c r="H12" s="326"/>
      <c r="I12" s="326"/>
      <c r="J12" s="326"/>
      <c r="K12" s="326"/>
      <c r="L12" s="326"/>
      <c r="M12" s="326"/>
      <c r="N12" s="326"/>
      <c r="O12" s="326"/>
      <c r="P12" s="326"/>
      <c r="Q12" s="326"/>
      <c r="R12" s="326"/>
      <c r="S12" s="326"/>
      <c r="T12" s="326"/>
      <c r="U12" s="326"/>
    </row>
    <row r="13" spans="1:21" ht="8.85" customHeight="1" x14ac:dyDescent="0.25">
      <c r="A13" s="326"/>
      <c r="B13" s="326" t="s">
        <v>87</v>
      </c>
      <c r="C13" s="326"/>
      <c r="D13" s="326"/>
      <c r="E13" s="326"/>
      <c r="F13" s="326"/>
      <c r="G13" s="326"/>
      <c r="H13" s="326"/>
      <c r="I13" s="326"/>
      <c r="J13" s="326"/>
      <c r="K13" s="326"/>
      <c r="L13" s="326"/>
      <c r="M13" s="326"/>
      <c r="N13" s="326"/>
      <c r="O13" s="326"/>
      <c r="P13" s="326"/>
      <c r="Q13" s="326"/>
      <c r="R13" s="326"/>
      <c r="S13" s="326"/>
      <c r="T13" s="326"/>
      <c r="U13" s="326"/>
    </row>
    <row r="14" spans="1:21" ht="8.85" customHeight="1" x14ac:dyDescent="0.25">
      <c r="A14" s="326">
        <v>1</v>
      </c>
      <c r="B14" s="377"/>
      <c r="C14" s="345" t="s">
        <v>88</v>
      </c>
      <c r="D14" s="346"/>
      <c r="E14" s="296">
        <v>0</v>
      </c>
      <c r="F14" s="346"/>
      <c r="G14" s="296">
        <v>41391899</v>
      </c>
      <c r="H14" s="346"/>
      <c r="I14" s="296">
        <v>8394647</v>
      </c>
      <c r="J14" s="346"/>
      <c r="K14" s="296">
        <v>79040940</v>
      </c>
      <c r="L14" s="346"/>
      <c r="M14" s="296">
        <v>0</v>
      </c>
      <c r="N14" s="346"/>
      <c r="O14" s="296">
        <v>2758864</v>
      </c>
      <c r="P14" s="346"/>
      <c r="Q14" s="296">
        <v>38419795</v>
      </c>
      <c r="R14" s="346"/>
      <c r="S14" s="296">
        <v>3741589.7774503478</v>
      </c>
      <c r="T14" s="346"/>
      <c r="U14" s="296">
        <v>724573.31647753646</v>
      </c>
    </row>
    <row r="15" spans="1:21" ht="8.85" customHeight="1" x14ac:dyDescent="0.25">
      <c r="A15" s="326">
        <v>2</v>
      </c>
      <c r="B15" s="377"/>
      <c r="C15" s="345" t="s">
        <v>90</v>
      </c>
      <c r="D15" s="346"/>
      <c r="E15" s="114">
        <v>0</v>
      </c>
      <c r="F15" s="346"/>
      <c r="G15" s="114">
        <v>2366377</v>
      </c>
      <c r="H15" s="346"/>
      <c r="I15" s="114">
        <v>2935858</v>
      </c>
      <c r="J15" s="346"/>
      <c r="K15" s="114">
        <v>27749465</v>
      </c>
      <c r="L15" s="346"/>
      <c r="M15" s="114">
        <v>0</v>
      </c>
      <c r="N15" s="346"/>
      <c r="O15" s="114">
        <v>0</v>
      </c>
      <c r="P15" s="346"/>
      <c r="Q15" s="114">
        <v>7368367</v>
      </c>
      <c r="R15" s="346"/>
      <c r="S15" s="114">
        <v>807552.99757964537</v>
      </c>
      <c r="T15" s="346"/>
      <c r="U15" s="114">
        <v>535497.58949065034</v>
      </c>
    </row>
    <row r="16" spans="1:21" ht="8.85" customHeight="1" x14ac:dyDescent="0.25">
      <c r="A16" s="326">
        <v>3</v>
      </c>
      <c r="B16" s="378"/>
      <c r="C16" s="345" t="s">
        <v>91</v>
      </c>
      <c r="D16" s="346"/>
      <c r="E16" s="114">
        <v>0</v>
      </c>
      <c r="F16" s="346"/>
      <c r="G16" s="114">
        <v>973816</v>
      </c>
      <c r="H16" s="346"/>
      <c r="I16" s="114">
        <v>628098</v>
      </c>
      <c r="J16" s="346"/>
      <c r="K16" s="114">
        <v>11284352</v>
      </c>
      <c r="L16" s="346"/>
      <c r="M16" s="114">
        <v>0</v>
      </c>
      <c r="N16" s="346"/>
      <c r="O16" s="114">
        <v>0</v>
      </c>
      <c r="P16" s="346"/>
      <c r="Q16" s="114">
        <v>1411497</v>
      </c>
      <c r="R16" s="346"/>
      <c r="S16" s="114">
        <v>152350.96343430772</v>
      </c>
      <c r="T16" s="346"/>
      <c r="U16" s="114">
        <v>167045.43226155231</v>
      </c>
    </row>
    <row r="17" spans="1:21" ht="8.85" customHeight="1" x14ac:dyDescent="0.25">
      <c r="A17" s="326">
        <v>4</v>
      </c>
      <c r="B17" s="377"/>
      <c r="C17" s="345" t="s">
        <v>92</v>
      </c>
      <c r="D17" s="346"/>
      <c r="E17" s="114">
        <v>0</v>
      </c>
      <c r="F17" s="346"/>
      <c r="G17" s="114">
        <v>9702061</v>
      </c>
      <c r="H17" s="346"/>
      <c r="I17" s="114">
        <v>1588563</v>
      </c>
      <c r="J17" s="346"/>
      <c r="K17" s="114">
        <v>36922008</v>
      </c>
      <c r="L17" s="346"/>
      <c r="M17" s="114">
        <v>0</v>
      </c>
      <c r="N17" s="346"/>
      <c r="O17" s="114">
        <v>119527</v>
      </c>
      <c r="P17" s="346"/>
      <c r="Q17" s="114">
        <v>19757838</v>
      </c>
      <c r="R17" s="346"/>
      <c r="S17" s="114">
        <v>1219343.9683523003</v>
      </c>
      <c r="T17" s="346"/>
      <c r="U17" s="114">
        <v>574281.10843665781</v>
      </c>
    </row>
    <row r="18" spans="1:21" ht="8.85" customHeight="1" x14ac:dyDescent="0.25">
      <c r="A18" s="326">
        <v>5</v>
      </c>
      <c r="B18" s="378"/>
      <c r="C18" s="345" t="s">
        <v>93</v>
      </c>
      <c r="D18" s="346"/>
      <c r="E18" s="114">
        <v>0</v>
      </c>
      <c r="F18" s="346"/>
      <c r="G18" s="114">
        <v>42270347</v>
      </c>
      <c r="H18" s="346"/>
      <c r="I18" s="114">
        <v>13623366</v>
      </c>
      <c r="J18" s="346"/>
      <c r="K18" s="114">
        <v>299813745</v>
      </c>
      <c r="L18" s="346"/>
      <c r="M18" s="114">
        <v>6705</v>
      </c>
      <c r="N18" s="346"/>
      <c r="O18" s="114">
        <v>167052</v>
      </c>
      <c r="P18" s="346"/>
      <c r="Q18" s="114">
        <v>44768327</v>
      </c>
      <c r="R18" s="346"/>
      <c r="S18" s="114">
        <v>7499172.9361678492</v>
      </c>
      <c r="T18" s="346"/>
      <c r="U18" s="114">
        <v>1822142.937981209</v>
      </c>
    </row>
    <row r="19" spans="1:21" ht="8.85" customHeight="1" x14ac:dyDescent="0.25">
      <c r="A19" s="349"/>
      <c r="B19" s="346"/>
      <c r="C19" s="345"/>
      <c r="D19" s="346"/>
      <c r="E19" s="346"/>
      <c r="F19" s="346"/>
      <c r="G19" s="346"/>
      <c r="H19" s="346"/>
      <c r="I19" s="346"/>
      <c r="J19" s="346"/>
      <c r="K19" s="346"/>
      <c r="L19" s="346"/>
      <c r="M19" s="346"/>
      <c r="N19" s="346"/>
      <c r="O19" s="346"/>
      <c r="P19" s="346"/>
      <c r="Q19" s="346"/>
      <c r="R19" s="346"/>
      <c r="S19" s="346"/>
      <c r="T19" s="346"/>
      <c r="U19" s="346"/>
    </row>
    <row r="20" spans="1:21" ht="8.85" customHeight="1" x14ac:dyDescent="0.25">
      <c r="A20" s="326">
        <v>6</v>
      </c>
      <c r="B20" s="378"/>
      <c r="C20" s="345" t="s">
        <v>94</v>
      </c>
      <c r="D20" s="346"/>
      <c r="E20" s="114">
        <v>0</v>
      </c>
      <c r="F20" s="346"/>
      <c r="G20" s="114">
        <v>3230223</v>
      </c>
      <c r="H20" s="346"/>
      <c r="I20" s="114">
        <v>1276076</v>
      </c>
      <c r="J20" s="346"/>
      <c r="K20" s="114">
        <v>20318412</v>
      </c>
      <c r="L20" s="346"/>
      <c r="M20" s="114">
        <v>0</v>
      </c>
      <c r="N20" s="346"/>
      <c r="O20" s="114">
        <v>0</v>
      </c>
      <c r="P20" s="346"/>
      <c r="Q20" s="114">
        <v>3317686</v>
      </c>
      <c r="R20" s="346"/>
      <c r="S20" s="114">
        <v>2049687.0355526912</v>
      </c>
      <c r="T20" s="346"/>
      <c r="U20" s="114">
        <v>171902.13279442143</v>
      </c>
    </row>
    <row r="21" spans="1:21" ht="8.85" customHeight="1" x14ac:dyDescent="0.25">
      <c r="A21" s="326">
        <v>7</v>
      </c>
      <c r="B21" s="378"/>
      <c r="C21" s="345" t="s">
        <v>95</v>
      </c>
      <c r="D21" s="346"/>
      <c r="E21" s="114">
        <v>0</v>
      </c>
      <c r="F21" s="346"/>
      <c r="G21" s="114">
        <v>893492</v>
      </c>
      <c r="H21" s="346"/>
      <c r="I21" s="114">
        <v>175861</v>
      </c>
      <c r="J21" s="346"/>
      <c r="K21" s="114">
        <v>9649333</v>
      </c>
      <c r="L21" s="346"/>
      <c r="M21" s="114">
        <v>0</v>
      </c>
      <c r="N21" s="346"/>
      <c r="O21" s="114">
        <v>0</v>
      </c>
      <c r="P21" s="346"/>
      <c r="Q21" s="114">
        <v>1149109</v>
      </c>
      <c r="R21" s="346"/>
      <c r="S21" s="114">
        <v>262231.18086887366</v>
      </c>
      <c r="T21" s="346"/>
      <c r="U21" s="114">
        <v>194574.36144940119</v>
      </c>
    </row>
    <row r="22" spans="1:21" ht="8.85" customHeight="1" x14ac:dyDescent="0.25">
      <c r="A22" s="326">
        <v>8</v>
      </c>
      <c r="B22" s="377"/>
      <c r="C22" s="345" t="s">
        <v>96</v>
      </c>
      <c r="D22" s="346"/>
      <c r="E22" s="114">
        <v>0</v>
      </c>
      <c r="F22" s="346"/>
      <c r="G22" s="114">
        <v>9420905</v>
      </c>
      <c r="H22" s="346"/>
      <c r="I22" s="114">
        <v>4721267</v>
      </c>
      <c r="J22" s="346"/>
      <c r="K22" s="114">
        <v>64943545</v>
      </c>
      <c r="L22" s="346"/>
      <c r="M22" s="114">
        <v>3714</v>
      </c>
      <c r="N22" s="346"/>
      <c r="O22" s="114">
        <v>0</v>
      </c>
      <c r="P22" s="346"/>
      <c r="Q22" s="114">
        <v>15551311</v>
      </c>
      <c r="R22" s="346"/>
      <c r="S22" s="114">
        <v>1284776.9105240819</v>
      </c>
      <c r="T22" s="346"/>
      <c r="U22" s="114">
        <v>1692715.7652061065</v>
      </c>
    </row>
    <row r="23" spans="1:21" ht="8.85" customHeight="1" x14ac:dyDescent="0.25">
      <c r="A23" s="326">
        <v>9</v>
      </c>
      <c r="B23" s="378"/>
      <c r="C23" s="345" t="s">
        <v>97</v>
      </c>
      <c r="D23" s="346"/>
      <c r="E23" s="114">
        <v>0</v>
      </c>
      <c r="F23" s="346"/>
      <c r="G23" s="114">
        <v>614075</v>
      </c>
      <c r="H23" s="346"/>
      <c r="I23" s="114">
        <v>308156</v>
      </c>
      <c r="J23" s="346"/>
      <c r="K23" s="114">
        <v>12233058</v>
      </c>
      <c r="L23" s="346"/>
      <c r="M23" s="114">
        <v>0</v>
      </c>
      <c r="N23" s="346"/>
      <c r="O23" s="114">
        <v>0</v>
      </c>
      <c r="P23" s="346"/>
      <c r="Q23" s="114">
        <v>2657473</v>
      </c>
      <c r="R23" s="346"/>
      <c r="S23" s="114">
        <v>143984.58000000002</v>
      </c>
      <c r="T23" s="346"/>
      <c r="U23" s="114">
        <v>196030.65</v>
      </c>
    </row>
    <row r="24" spans="1:21" ht="8.85" customHeight="1" x14ac:dyDescent="0.25">
      <c r="A24" s="326">
        <v>10</v>
      </c>
      <c r="B24" s="377"/>
      <c r="C24" s="345" t="s">
        <v>98</v>
      </c>
      <c r="D24" s="346"/>
      <c r="E24" s="114">
        <v>0</v>
      </c>
      <c r="F24" s="346"/>
      <c r="G24" s="114">
        <v>6272480</v>
      </c>
      <c r="H24" s="346"/>
      <c r="I24" s="114">
        <v>895684</v>
      </c>
      <c r="J24" s="346"/>
      <c r="K24" s="114">
        <v>10543147</v>
      </c>
      <c r="L24" s="346"/>
      <c r="M24" s="114">
        <v>0</v>
      </c>
      <c r="N24" s="346"/>
      <c r="O24" s="114">
        <v>0</v>
      </c>
      <c r="P24" s="346"/>
      <c r="Q24" s="114">
        <v>663816</v>
      </c>
      <c r="R24" s="346"/>
      <c r="S24" s="114">
        <v>1187112.8900000001</v>
      </c>
      <c r="T24" s="346"/>
      <c r="U24" s="114">
        <v>5846.84</v>
      </c>
    </row>
    <row r="25" spans="1:21" ht="8.85" customHeight="1" x14ac:dyDescent="0.25">
      <c r="A25" s="349"/>
      <c r="B25" s="346"/>
      <c r="C25" s="345"/>
      <c r="D25" s="346"/>
      <c r="E25" s="346"/>
      <c r="F25" s="346"/>
      <c r="G25" s="346"/>
      <c r="H25" s="346"/>
      <c r="I25" s="346"/>
      <c r="J25" s="346"/>
      <c r="K25" s="346"/>
      <c r="L25" s="346"/>
      <c r="M25" s="346"/>
      <c r="N25" s="346"/>
      <c r="O25" s="346"/>
      <c r="P25" s="346"/>
      <c r="Q25" s="346"/>
      <c r="R25" s="346"/>
      <c r="S25" s="346"/>
      <c r="T25" s="346"/>
      <c r="U25" s="346"/>
    </row>
    <row r="26" spans="1:21" ht="8.85" customHeight="1" x14ac:dyDescent="0.25">
      <c r="A26" s="326">
        <v>11</v>
      </c>
      <c r="B26" s="377"/>
      <c r="C26" s="345" t="s">
        <v>99</v>
      </c>
      <c r="D26" s="346"/>
      <c r="E26" s="114">
        <v>0</v>
      </c>
      <c r="F26" s="346"/>
      <c r="G26" s="114">
        <v>2985694</v>
      </c>
      <c r="H26" s="346"/>
      <c r="I26" s="114">
        <v>350172</v>
      </c>
      <c r="J26" s="346"/>
      <c r="K26" s="114">
        <v>8993984</v>
      </c>
      <c r="L26" s="346"/>
      <c r="M26" s="114">
        <v>0</v>
      </c>
      <c r="N26" s="346"/>
      <c r="O26" s="114">
        <v>0</v>
      </c>
      <c r="P26" s="346"/>
      <c r="Q26" s="114">
        <v>1169645</v>
      </c>
      <c r="R26" s="346"/>
      <c r="S26" s="114">
        <v>93.84</v>
      </c>
      <c r="T26" s="346"/>
      <c r="U26" s="114">
        <v>1210.03</v>
      </c>
    </row>
    <row r="27" spans="1:21" ht="8.85" customHeight="1" x14ac:dyDescent="0.25">
      <c r="A27" s="326">
        <v>12</v>
      </c>
      <c r="B27" s="378"/>
      <c r="C27" s="345" t="s">
        <v>100</v>
      </c>
      <c r="D27" s="346"/>
      <c r="E27" s="114">
        <v>0</v>
      </c>
      <c r="F27" s="346"/>
      <c r="G27" s="114">
        <v>1628216</v>
      </c>
      <c r="H27" s="346"/>
      <c r="I27" s="114">
        <v>185671</v>
      </c>
      <c r="J27" s="346"/>
      <c r="K27" s="114">
        <v>13296823</v>
      </c>
      <c r="L27" s="346"/>
      <c r="M27" s="114">
        <v>0</v>
      </c>
      <c r="N27" s="346"/>
      <c r="O27" s="114">
        <v>0</v>
      </c>
      <c r="P27" s="346"/>
      <c r="Q27" s="114">
        <v>3597184</v>
      </c>
      <c r="R27" s="346"/>
      <c r="S27" s="114">
        <v>433210.21508555993</v>
      </c>
      <c r="T27" s="346"/>
      <c r="U27" s="114">
        <v>357121.83239611913</v>
      </c>
    </row>
    <row r="28" spans="1:21" ht="8.85" customHeight="1" x14ac:dyDescent="0.25">
      <c r="A28" s="326">
        <v>13</v>
      </c>
      <c r="B28" s="377"/>
      <c r="C28" s="345" t="s">
        <v>101</v>
      </c>
      <c r="D28" s="346"/>
      <c r="E28" s="114">
        <v>0</v>
      </c>
      <c r="F28" s="346"/>
      <c r="G28" s="114">
        <v>3724175</v>
      </c>
      <c r="H28" s="346"/>
      <c r="I28" s="114">
        <v>1729759</v>
      </c>
      <c r="J28" s="346"/>
      <c r="K28" s="114">
        <v>28115745</v>
      </c>
      <c r="L28" s="346"/>
      <c r="M28" s="114">
        <v>0</v>
      </c>
      <c r="N28" s="346"/>
      <c r="O28" s="114">
        <v>0</v>
      </c>
      <c r="P28" s="346"/>
      <c r="Q28" s="114">
        <v>8129251</v>
      </c>
      <c r="R28" s="346"/>
      <c r="S28" s="114">
        <v>1523269.3446913224</v>
      </c>
      <c r="T28" s="346"/>
      <c r="U28" s="114">
        <v>456429.87282430183</v>
      </c>
    </row>
    <row r="29" spans="1:21" ht="8.85" customHeight="1" x14ac:dyDescent="0.25">
      <c r="A29" s="326">
        <v>14</v>
      </c>
      <c r="B29" s="378"/>
      <c r="C29" s="345" t="s">
        <v>102</v>
      </c>
      <c r="D29" s="346"/>
      <c r="E29" s="114">
        <v>0</v>
      </c>
      <c r="F29" s="346"/>
      <c r="G29" s="114">
        <v>500048</v>
      </c>
      <c r="H29" s="346"/>
      <c r="I29" s="114">
        <v>93082</v>
      </c>
      <c r="J29" s="346"/>
      <c r="K29" s="114">
        <v>12918938</v>
      </c>
      <c r="L29" s="346"/>
      <c r="M29" s="114">
        <v>0</v>
      </c>
      <c r="N29" s="346"/>
      <c r="O29" s="114">
        <v>0</v>
      </c>
      <c r="P29" s="346"/>
      <c r="Q29" s="114">
        <v>2899854</v>
      </c>
      <c r="R29" s="346"/>
      <c r="S29" s="114">
        <v>373180.24591882096</v>
      </c>
      <c r="T29" s="346"/>
      <c r="U29" s="114">
        <v>345074.04215607565</v>
      </c>
    </row>
    <row r="30" spans="1:21" ht="8.85" customHeight="1" x14ac:dyDescent="0.25">
      <c r="A30" s="326">
        <v>15</v>
      </c>
      <c r="B30" s="377"/>
      <c r="C30" s="345" t="s">
        <v>103</v>
      </c>
      <c r="D30" s="346"/>
      <c r="E30" s="114">
        <v>0</v>
      </c>
      <c r="F30" s="346"/>
      <c r="G30" s="114">
        <v>25651985</v>
      </c>
      <c r="H30" s="346"/>
      <c r="I30" s="114">
        <v>8941615</v>
      </c>
      <c r="J30" s="346"/>
      <c r="K30" s="114">
        <v>177565082</v>
      </c>
      <c r="L30" s="346"/>
      <c r="M30" s="114">
        <v>0</v>
      </c>
      <c r="N30" s="346"/>
      <c r="O30" s="114">
        <v>591810</v>
      </c>
      <c r="P30" s="346"/>
      <c r="Q30" s="114">
        <v>39116399</v>
      </c>
      <c r="R30" s="346"/>
      <c r="S30" s="114">
        <v>18961224.99091164</v>
      </c>
      <c r="T30" s="346"/>
      <c r="U30" s="114">
        <v>2298626.3169389083</v>
      </c>
    </row>
    <row r="31" spans="1:21" ht="8.85" customHeight="1" x14ac:dyDescent="0.25">
      <c r="A31" s="349"/>
      <c r="B31" s="346"/>
      <c r="C31" s="345"/>
      <c r="D31" s="346"/>
      <c r="E31" s="346"/>
      <c r="F31" s="346"/>
      <c r="G31" s="346"/>
      <c r="H31" s="346"/>
      <c r="I31" s="346"/>
      <c r="J31" s="346"/>
      <c r="K31" s="346"/>
      <c r="L31" s="346"/>
      <c r="M31" s="346"/>
      <c r="N31" s="346"/>
      <c r="O31" s="346"/>
      <c r="P31" s="346"/>
      <c r="Q31" s="346"/>
      <c r="R31" s="346"/>
      <c r="S31" s="346"/>
      <c r="T31" s="346"/>
      <c r="U31" s="346"/>
    </row>
    <row r="32" spans="1:21" ht="8.85" customHeight="1" x14ac:dyDescent="0.25">
      <c r="A32" s="326">
        <v>16</v>
      </c>
      <c r="B32" s="377"/>
      <c r="C32" s="345" t="s">
        <v>104</v>
      </c>
      <c r="D32" s="346"/>
      <c r="E32" s="114">
        <v>0</v>
      </c>
      <c r="F32" s="346"/>
      <c r="G32" s="114">
        <v>3464103</v>
      </c>
      <c r="H32" s="346"/>
      <c r="I32" s="114">
        <v>304346</v>
      </c>
      <c r="J32" s="346"/>
      <c r="K32" s="114">
        <v>55634827</v>
      </c>
      <c r="L32" s="346"/>
      <c r="M32" s="114">
        <v>0</v>
      </c>
      <c r="N32" s="346"/>
      <c r="O32" s="114">
        <v>121578</v>
      </c>
      <c r="P32" s="346"/>
      <c r="Q32" s="114">
        <v>12840745</v>
      </c>
      <c r="R32" s="346"/>
      <c r="S32" s="114">
        <v>619235.46001876716</v>
      </c>
      <c r="T32" s="346"/>
      <c r="U32" s="114">
        <v>400980.84158390295</v>
      </c>
    </row>
    <row r="33" spans="1:21" ht="8.85" customHeight="1" x14ac:dyDescent="0.25">
      <c r="A33" s="326">
        <v>17</v>
      </c>
      <c r="B33" s="378"/>
      <c r="C33" s="345" t="s">
        <v>105</v>
      </c>
      <c r="D33" s="346"/>
      <c r="E33" s="114">
        <v>0</v>
      </c>
      <c r="F33" s="346"/>
      <c r="G33" s="114">
        <v>6578545</v>
      </c>
      <c r="H33" s="346"/>
      <c r="I33" s="114">
        <v>1204170</v>
      </c>
      <c r="J33" s="346"/>
      <c r="K33" s="114">
        <v>38965056</v>
      </c>
      <c r="L33" s="346"/>
      <c r="M33" s="114">
        <v>0</v>
      </c>
      <c r="N33" s="346"/>
      <c r="O33" s="114">
        <v>0</v>
      </c>
      <c r="P33" s="346"/>
      <c r="Q33" s="114">
        <v>7552996</v>
      </c>
      <c r="R33" s="346"/>
      <c r="S33" s="114">
        <v>753119.18181658629</v>
      </c>
      <c r="T33" s="346"/>
      <c r="U33" s="114">
        <v>701811.59896364319</v>
      </c>
    </row>
    <row r="34" spans="1:21" ht="8.85" customHeight="1" x14ac:dyDescent="0.25">
      <c r="A34" s="326">
        <v>18</v>
      </c>
      <c r="B34" s="377"/>
      <c r="C34" s="345" t="s">
        <v>106</v>
      </c>
      <c r="D34" s="346"/>
      <c r="E34" s="114">
        <v>0</v>
      </c>
      <c r="F34" s="346"/>
      <c r="G34" s="114">
        <v>902549</v>
      </c>
      <c r="H34" s="346"/>
      <c r="I34" s="114">
        <v>363478</v>
      </c>
      <c r="J34" s="346"/>
      <c r="K34" s="114">
        <v>5065808</v>
      </c>
      <c r="L34" s="346"/>
      <c r="M34" s="114">
        <v>0</v>
      </c>
      <c r="N34" s="346"/>
      <c r="O34" s="114">
        <v>0</v>
      </c>
      <c r="P34" s="346"/>
      <c r="Q34" s="114">
        <v>620118</v>
      </c>
      <c r="R34" s="346"/>
      <c r="S34" s="114">
        <v>156065.63757606805</v>
      </c>
      <c r="T34" s="346"/>
      <c r="U34" s="114">
        <v>65972.32518643573</v>
      </c>
    </row>
    <row r="35" spans="1:21" ht="8.85" customHeight="1" x14ac:dyDescent="0.25">
      <c r="A35" s="326">
        <v>19</v>
      </c>
      <c r="B35" s="378"/>
      <c r="C35" s="345" t="s">
        <v>107</v>
      </c>
      <c r="D35" s="346"/>
      <c r="E35" s="114">
        <v>0</v>
      </c>
      <c r="F35" s="346"/>
      <c r="G35" s="114">
        <v>9494709</v>
      </c>
      <c r="H35" s="346"/>
      <c r="I35" s="114">
        <v>3065166</v>
      </c>
      <c r="J35" s="346"/>
      <c r="K35" s="114">
        <v>91630519</v>
      </c>
      <c r="L35" s="346"/>
      <c r="M35" s="114">
        <v>0</v>
      </c>
      <c r="N35" s="346"/>
      <c r="O35" s="114">
        <v>597230</v>
      </c>
      <c r="P35" s="346"/>
      <c r="Q35" s="114">
        <v>26745575</v>
      </c>
      <c r="R35" s="346"/>
      <c r="S35" s="114">
        <v>2170739.4541770681</v>
      </c>
      <c r="T35" s="346"/>
      <c r="U35" s="114">
        <v>1952709.6730612391</v>
      </c>
    </row>
    <row r="36" spans="1:21" ht="8.85" customHeight="1" x14ac:dyDescent="0.25">
      <c r="A36" s="326">
        <v>20</v>
      </c>
      <c r="B36" s="378"/>
      <c r="C36" s="345" t="s">
        <v>108</v>
      </c>
      <c r="D36" s="346"/>
      <c r="E36" s="114">
        <v>0</v>
      </c>
      <c r="F36" s="346"/>
      <c r="G36" s="114">
        <v>10055026</v>
      </c>
      <c r="H36" s="346"/>
      <c r="I36" s="114">
        <v>269372</v>
      </c>
      <c r="J36" s="346"/>
      <c r="K36" s="114">
        <v>57207970</v>
      </c>
      <c r="L36" s="346"/>
      <c r="M36" s="114">
        <v>0</v>
      </c>
      <c r="N36" s="346"/>
      <c r="O36" s="114">
        <v>10600</v>
      </c>
      <c r="P36" s="346"/>
      <c r="Q36" s="114">
        <v>8894280</v>
      </c>
      <c r="R36" s="346"/>
      <c r="S36" s="114">
        <v>421545.25410707342</v>
      </c>
      <c r="T36" s="346"/>
      <c r="U36" s="114">
        <v>174840.57654497138</v>
      </c>
    </row>
    <row r="37" spans="1:21" ht="8.85" customHeight="1" x14ac:dyDescent="0.25">
      <c r="A37" s="349"/>
      <c r="B37" s="346"/>
      <c r="C37" s="345"/>
      <c r="D37" s="346"/>
      <c r="E37" s="346"/>
      <c r="F37" s="346"/>
      <c r="G37" s="346"/>
      <c r="H37" s="346"/>
      <c r="I37" s="346"/>
      <c r="J37" s="346"/>
      <c r="K37" s="346"/>
      <c r="L37" s="346"/>
      <c r="M37" s="346"/>
      <c r="N37" s="346"/>
      <c r="O37" s="346"/>
      <c r="P37" s="346"/>
      <c r="Q37" s="346"/>
      <c r="R37" s="346"/>
      <c r="S37" s="346"/>
      <c r="T37" s="346"/>
      <c r="U37" s="346"/>
    </row>
    <row r="38" spans="1:21" ht="8.85" customHeight="1" x14ac:dyDescent="0.25">
      <c r="A38" s="326">
        <v>21</v>
      </c>
      <c r="B38" s="377"/>
      <c r="C38" s="345" t="s">
        <v>109</v>
      </c>
      <c r="D38" s="346"/>
      <c r="E38" s="114">
        <v>0</v>
      </c>
      <c r="F38" s="346"/>
      <c r="G38" s="114">
        <v>2240002</v>
      </c>
      <c r="H38" s="346"/>
      <c r="I38" s="114">
        <v>187620</v>
      </c>
      <c r="J38" s="346"/>
      <c r="K38" s="114">
        <v>28060863</v>
      </c>
      <c r="L38" s="346"/>
      <c r="M38" s="114">
        <v>0</v>
      </c>
      <c r="N38" s="346"/>
      <c r="O38" s="114">
        <v>0</v>
      </c>
      <c r="P38" s="346"/>
      <c r="Q38" s="114">
        <v>3855830</v>
      </c>
      <c r="R38" s="346"/>
      <c r="S38" s="114">
        <v>147923.69679628924</v>
      </c>
      <c r="T38" s="346"/>
      <c r="U38" s="114">
        <v>55130.245590713952</v>
      </c>
    </row>
    <row r="39" spans="1:21" ht="8.85" customHeight="1" x14ac:dyDescent="0.25">
      <c r="A39" s="326">
        <v>22</v>
      </c>
      <c r="B39" s="377"/>
      <c r="C39" s="345" t="s">
        <v>110</v>
      </c>
      <c r="D39" s="346"/>
      <c r="E39" s="114">
        <v>0</v>
      </c>
      <c r="F39" s="346"/>
      <c r="G39" s="114">
        <v>1605957</v>
      </c>
      <c r="H39" s="346"/>
      <c r="I39" s="114">
        <v>2838081</v>
      </c>
      <c r="J39" s="346"/>
      <c r="K39" s="114">
        <v>21597937</v>
      </c>
      <c r="L39" s="346"/>
      <c r="M39" s="114">
        <v>0</v>
      </c>
      <c r="N39" s="346"/>
      <c r="O39" s="114">
        <v>0</v>
      </c>
      <c r="P39" s="346"/>
      <c r="Q39" s="114">
        <v>5649008</v>
      </c>
      <c r="R39" s="346"/>
      <c r="S39" s="114">
        <v>596574.27472135692</v>
      </c>
      <c r="T39" s="346"/>
      <c r="U39" s="114">
        <v>685175.08971756208</v>
      </c>
    </row>
    <row r="40" spans="1:21" ht="8.85" customHeight="1" x14ac:dyDescent="0.25">
      <c r="A40" s="326">
        <v>23</v>
      </c>
      <c r="B40" s="377"/>
      <c r="C40" s="345" t="s">
        <v>111</v>
      </c>
      <c r="D40" s="346"/>
      <c r="E40" s="114">
        <v>0</v>
      </c>
      <c r="F40" s="346"/>
      <c r="G40" s="114">
        <v>34282649</v>
      </c>
      <c r="H40" s="346"/>
      <c r="I40" s="114">
        <v>9960772</v>
      </c>
      <c r="J40" s="346"/>
      <c r="K40" s="114">
        <v>228417976</v>
      </c>
      <c r="L40" s="346"/>
      <c r="M40" s="114">
        <v>0</v>
      </c>
      <c r="N40" s="346"/>
      <c r="O40" s="114">
        <v>0</v>
      </c>
      <c r="P40" s="346"/>
      <c r="Q40" s="114">
        <v>62917646</v>
      </c>
      <c r="R40" s="346"/>
      <c r="S40" s="114">
        <v>15654232.146660166</v>
      </c>
      <c r="T40" s="346"/>
      <c r="U40" s="114">
        <v>3745730.5535882683</v>
      </c>
    </row>
    <row r="41" spans="1:21" ht="8.85" customHeight="1" x14ac:dyDescent="0.25">
      <c r="A41" s="326">
        <v>24</v>
      </c>
      <c r="B41" s="377"/>
      <c r="C41" s="345" t="s">
        <v>112</v>
      </c>
      <c r="D41" s="346"/>
      <c r="E41" s="114">
        <v>787256</v>
      </c>
      <c r="F41" s="346"/>
      <c r="G41" s="114">
        <v>55945138</v>
      </c>
      <c r="H41" s="346"/>
      <c r="I41" s="114">
        <v>8719205</v>
      </c>
      <c r="J41" s="346"/>
      <c r="K41" s="114">
        <v>273308001</v>
      </c>
      <c r="L41" s="346"/>
      <c r="M41" s="114">
        <v>0</v>
      </c>
      <c r="N41" s="346"/>
      <c r="O41" s="114">
        <v>0</v>
      </c>
      <c r="P41" s="346"/>
      <c r="Q41" s="114">
        <v>101896641</v>
      </c>
      <c r="R41" s="346"/>
      <c r="S41" s="114">
        <v>12526400.000512976</v>
      </c>
      <c r="T41" s="346"/>
      <c r="U41" s="114">
        <v>3758598.6492849812</v>
      </c>
    </row>
    <row r="42" spans="1:21" ht="8.85" customHeight="1" x14ac:dyDescent="0.25">
      <c r="A42" s="326">
        <v>25</v>
      </c>
      <c r="B42" s="378"/>
      <c r="C42" s="345" t="s">
        <v>113</v>
      </c>
      <c r="D42" s="346"/>
      <c r="E42" s="114">
        <v>0</v>
      </c>
      <c r="F42" s="346"/>
      <c r="G42" s="114">
        <v>874922</v>
      </c>
      <c r="H42" s="346"/>
      <c r="I42" s="114">
        <v>307474</v>
      </c>
      <c r="J42" s="346"/>
      <c r="K42" s="114">
        <v>6937083</v>
      </c>
      <c r="L42" s="346"/>
      <c r="M42" s="114">
        <v>22199</v>
      </c>
      <c r="N42" s="346"/>
      <c r="O42" s="114">
        <v>0</v>
      </c>
      <c r="P42" s="346"/>
      <c r="Q42" s="114">
        <v>1424065</v>
      </c>
      <c r="R42" s="346"/>
      <c r="S42" s="114">
        <v>133813.68441583792</v>
      </c>
      <c r="T42" s="346"/>
      <c r="U42" s="114">
        <v>236442.74102002551</v>
      </c>
    </row>
    <row r="43" spans="1:21" ht="8.85" customHeight="1" x14ac:dyDescent="0.25">
      <c r="A43" s="349"/>
      <c r="B43" s="346"/>
      <c r="C43" s="345"/>
      <c r="D43" s="346"/>
      <c r="E43" s="346"/>
      <c r="F43" s="346"/>
      <c r="G43" s="346"/>
      <c r="H43" s="346"/>
      <c r="I43" s="346"/>
      <c r="J43" s="346"/>
      <c r="K43" s="346"/>
      <c r="L43" s="346"/>
      <c r="M43" s="346"/>
      <c r="N43" s="346"/>
      <c r="O43" s="346"/>
      <c r="P43" s="346"/>
      <c r="Q43" s="346"/>
      <c r="R43" s="346"/>
      <c r="S43" s="346"/>
      <c r="T43" s="346"/>
      <c r="U43" s="346"/>
    </row>
    <row r="44" spans="1:21" ht="8.85" customHeight="1" x14ac:dyDescent="0.25">
      <c r="A44" s="326">
        <v>26</v>
      </c>
      <c r="B44" s="378"/>
      <c r="C44" s="345" t="s">
        <v>114</v>
      </c>
      <c r="D44" s="346"/>
      <c r="E44" s="114">
        <v>0</v>
      </c>
      <c r="F44" s="346"/>
      <c r="G44" s="114">
        <v>5129284</v>
      </c>
      <c r="H44" s="346"/>
      <c r="I44" s="114">
        <v>1959745</v>
      </c>
      <c r="J44" s="346"/>
      <c r="K44" s="114">
        <v>48120797</v>
      </c>
      <c r="L44" s="346"/>
      <c r="M44" s="114">
        <v>0</v>
      </c>
      <c r="N44" s="346"/>
      <c r="O44" s="114">
        <v>0</v>
      </c>
      <c r="P44" s="346"/>
      <c r="Q44" s="114">
        <v>17525856</v>
      </c>
      <c r="R44" s="346"/>
      <c r="S44" s="114">
        <v>1760810.845569537</v>
      </c>
      <c r="T44" s="346"/>
      <c r="U44" s="114">
        <v>1252707.7521834699</v>
      </c>
    </row>
    <row r="45" spans="1:21" ht="8.85" customHeight="1" x14ac:dyDescent="0.25">
      <c r="A45" s="326">
        <v>27</v>
      </c>
      <c r="B45" s="377"/>
      <c r="C45" s="345" t="s">
        <v>115</v>
      </c>
      <c r="D45" s="346"/>
      <c r="E45" s="114">
        <v>0</v>
      </c>
      <c r="F45" s="346"/>
      <c r="G45" s="114">
        <v>2451002</v>
      </c>
      <c r="H45" s="346"/>
      <c r="I45" s="114">
        <v>239659</v>
      </c>
      <c r="J45" s="346"/>
      <c r="K45" s="114">
        <v>13288143</v>
      </c>
      <c r="L45" s="346"/>
      <c r="M45" s="114">
        <v>0</v>
      </c>
      <c r="N45" s="346"/>
      <c r="O45" s="114">
        <v>0</v>
      </c>
      <c r="P45" s="346"/>
      <c r="Q45" s="114">
        <v>2181033</v>
      </c>
      <c r="R45" s="346"/>
      <c r="S45" s="114">
        <v>68107.8</v>
      </c>
      <c r="T45" s="346"/>
      <c r="U45" s="114">
        <v>16478.48</v>
      </c>
    </row>
    <row r="46" spans="1:21" ht="8.85" customHeight="1" x14ac:dyDescent="0.25">
      <c r="A46" s="326">
        <v>28</v>
      </c>
      <c r="B46" s="378"/>
      <c r="C46" s="345" t="s">
        <v>116</v>
      </c>
      <c r="D46" s="346"/>
      <c r="E46" s="114">
        <v>1106262</v>
      </c>
      <c r="F46" s="346"/>
      <c r="G46" s="114">
        <v>18270913</v>
      </c>
      <c r="H46" s="346"/>
      <c r="I46" s="114">
        <v>8656369</v>
      </c>
      <c r="J46" s="346"/>
      <c r="K46" s="114">
        <v>130501822</v>
      </c>
      <c r="L46" s="346"/>
      <c r="M46" s="114">
        <v>0</v>
      </c>
      <c r="N46" s="346"/>
      <c r="O46" s="114">
        <v>0</v>
      </c>
      <c r="P46" s="346"/>
      <c r="Q46" s="114">
        <v>36383696</v>
      </c>
      <c r="R46" s="346"/>
      <c r="S46" s="114">
        <v>3136416.4549021828</v>
      </c>
      <c r="T46" s="346"/>
      <c r="U46" s="114">
        <v>1911490.9087698648</v>
      </c>
    </row>
    <row r="47" spans="1:21" ht="8.85" customHeight="1" x14ac:dyDescent="0.25">
      <c r="A47" s="326">
        <v>29</v>
      </c>
      <c r="B47" s="377"/>
      <c r="C47" s="345" t="s">
        <v>117</v>
      </c>
      <c r="D47" s="346"/>
      <c r="E47" s="114">
        <v>0</v>
      </c>
      <c r="F47" s="346"/>
      <c r="G47" s="114">
        <v>1433206</v>
      </c>
      <c r="H47" s="346"/>
      <c r="I47" s="114">
        <v>949744</v>
      </c>
      <c r="J47" s="346"/>
      <c r="K47" s="114">
        <v>18443405</v>
      </c>
      <c r="L47" s="346"/>
      <c r="M47" s="114">
        <v>0</v>
      </c>
      <c r="N47" s="346"/>
      <c r="O47" s="114">
        <v>0</v>
      </c>
      <c r="P47" s="346"/>
      <c r="Q47" s="114">
        <v>3061003</v>
      </c>
      <c r="R47" s="346"/>
      <c r="S47" s="114">
        <v>290059.54798690183</v>
      </c>
      <c r="T47" s="346"/>
      <c r="U47" s="114">
        <v>245675.07039250823</v>
      </c>
    </row>
    <row r="48" spans="1:21" ht="8.85" customHeight="1" x14ac:dyDescent="0.25">
      <c r="A48" s="326">
        <v>30</v>
      </c>
      <c r="B48" s="378"/>
      <c r="C48" s="345" t="s">
        <v>118</v>
      </c>
      <c r="D48" s="346"/>
      <c r="E48" s="114">
        <v>3458875</v>
      </c>
      <c r="F48" s="346"/>
      <c r="G48" s="114">
        <v>34179930</v>
      </c>
      <c r="H48" s="346"/>
      <c r="I48" s="114">
        <v>21943442</v>
      </c>
      <c r="J48" s="346"/>
      <c r="K48" s="114">
        <v>217030323</v>
      </c>
      <c r="L48" s="346"/>
      <c r="M48" s="114">
        <v>0</v>
      </c>
      <c r="N48" s="346"/>
      <c r="O48" s="114">
        <v>9898771</v>
      </c>
      <c r="P48" s="346"/>
      <c r="Q48" s="114">
        <v>168245359</v>
      </c>
      <c r="R48" s="346"/>
      <c r="S48" s="114">
        <v>11672080.709290452</v>
      </c>
      <c r="T48" s="346"/>
      <c r="U48" s="114">
        <v>4720229.8582662186</v>
      </c>
    </row>
    <row r="49" spans="1:21" ht="8.85" customHeight="1" x14ac:dyDescent="0.25">
      <c r="A49" s="349"/>
      <c r="B49" s="346"/>
      <c r="C49" s="345"/>
      <c r="D49" s="346"/>
      <c r="E49" s="346"/>
      <c r="F49" s="346"/>
      <c r="G49" s="346"/>
      <c r="H49" s="346"/>
      <c r="I49" s="346"/>
      <c r="J49" s="346"/>
      <c r="K49" s="346"/>
      <c r="L49" s="346"/>
      <c r="M49" s="346"/>
      <c r="N49" s="346"/>
      <c r="O49" s="346"/>
      <c r="P49" s="346"/>
      <c r="Q49" s="346"/>
      <c r="R49" s="346"/>
      <c r="S49" s="346"/>
      <c r="T49" s="346"/>
      <c r="U49" s="346"/>
    </row>
    <row r="50" spans="1:21" ht="8.85" customHeight="1" x14ac:dyDescent="0.25">
      <c r="A50" s="326">
        <v>31</v>
      </c>
      <c r="B50" s="377"/>
      <c r="C50" s="345" t="s">
        <v>119</v>
      </c>
      <c r="D50" s="346"/>
      <c r="E50" s="114">
        <v>0</v>
      </c>
      <c r="F50" s="346"/>
      <c r="G50" s="114">
        <v>15988366</v>
      </c>
      <c r="H50" s="346"/>
      <c r="I50" s="114">
        <v>9011304</v>
      </c>
      <c r="J50" s="346"/>
      <c r="K50" s="114">
        <v>139070895</v>
      </c>
      <c r="L50" s="346"/>
      <c r="M50" s="114">
        <v>0</v>
      </c>
      <c r="N50" s="346"/>
      <c r="O50" s="114">
        <v>0</v>
      </c>
      <c r="P50" s="346"/>
      <c r="Q50" s="114">
        <v>42963274</v>
      </c>
      <c r="R50" s="346"/>
      <c r="S50" s="114">
        <v>4511647.3321816931</v>
      </c>
      <c r="T50" s="346"/>
      <c r="U50" s="114">
        <v>2540909.4923316049</v>
      </c>
    </row>
    <row r="51" spans="1:21" ht="8.85" customHeight="1" x14ac:dyDescent="0.25">
      <c r="A51" s="326">
        <v>32</v>
      </c>
      <c r="B51" s="378"/>
      <c r="C51" s="345" t="s">
        <v>120</v>
      </c>
      <c r="D51" s="346"/>
      <c r="E51" s="114">
        <v>0</v>
      </c>
      <c r="F51" s="346"/>
      <c r="G51" s="114">
        <v>4605628</v>
      </c>
      <c r="H51" s="346"/>
      <c r="I51" s="114">
        <v>1250048</v>
      </c>
      <c r="J51" s="346"/>
      <c r="K51" s="114">
        <v>28587990</v>
      </c>
      <c r="L51" s="346"/>
      <c r="M51" s="114">
        <v>0</v>
      </c>
      <c r="N51" s="346"/>
      <c r="O51" s="114">
        <v>0</v>
      </c>
      <c r="P51" s="346"/>
      <c r="Q51" s="114">
        <v>3740440</v>
      </c>
      <c r="R51" s="346"/>
      <c r="S51" s="114">
        <v>966554.08</v>
      </c>
      <c r="T51" s="346"/>
      <c r="U51" s="114">
        <v>0</v>
      </c>
    </row>
    <row r="52" spans="1:21" ht="8.85" customHeight="1" x14ac:dyDescent="0.25">
      <c r="A52" s="326">
        <v>33</v>
      </c>
      <c r="B52" s="377"/>
      <c r="C52" s="345" t="s">
        <v>121</v>
      </c>
      <c r="D52" s="346"/>
      <c r="E52" s="114">
        <v>0</v>
      </c>
      <c r="F52" s="346"/>
      <c r="G52" s="114">
        <v>4182126</v>
      </c>
      <c r="H52" s="346"/>
      <c r="I52" s="114">
        <v>1223274</v>
      </c>
      <c r="J52" s="346"/>
      <c r="K52" s="114">
        <v>29883283</v>
      </c>
      <c r="L52" s="346"/>
      <c r="M52" s="114">
        <v>0</v>
      </c>
      <c r="N52" s="346"/>
      <c r="O52" s="114">
        <v>0</v>
      </c>
      <c r="P52" s="346"/>
      <c r="Q52" s="114">
        <v>5074330</v>
      </c>
      <c r="R52" s="346"/>
      <c r="S52" s="114">
        <v>780233.56007374823</v>
      </c>
      <c r="T52" s="346"/>
      <c r="U52" s="114">
        <v>408755.6048656351</v>
      </c>
    </row>
    <row r="53" spans="1:21" ht="8.85" customHeight="1" x14ac:dyDescent="0.25">
      <c r="A53" s="326">
        <v>34</v>
      </c>
      <c r="B53" s="377"/>
      <c r="C53" s="345" t="s">
        <v>122</v>
      </c>
      <c r="D53" s="346"/>
      <c r="E53" s="114">
        <v>0</v>
      </c>
      <c r="F53" s="346"/>
      <c r="G53" s="114">
        <v>16900939</v>
      </c>
      <c r="H53" s="346"/>
      <c r="I53" s="114">
        <v>2908835</v>
      </c>
      <c r="J53" s="346"/>
      <c r="K53" s="114">
        <v>120858894</v>
      </c>
      <c r="L53" s="346"/>
      <c r="M53" s="114">
        <v>0</v>
      </c>
      <c r="N53" s="346"/>
      <c r="O53" s="114">
        <v>0</v>
      </c>
      <c r="P53" s="346"/>
      <c r="Q53" s="114">
        <v>21145064</v>
      </c>
      <c r="R53" s="346"/>
      <c r="S53" s="114">
        <v>4697632.7076228792</v>
      </c>
      <c r="T53" s="346"/>
      <c r="U53" s="114">
        <v>1227337.4770915955</v>
      </c>
    </row>
    <row r="54" spans="1:21" ht="8.85" customHeight="1" x14ac:dyDescent="0.25">
      <c r="A54" s="326">
        <v>35</v>
      </c>
      <c r="B54" s="377"/>
      <c r="C54" s="345" t="s">
        <v>123</v>
      </c>
      <c r="D54" s="346"/>
      <c r="E54" s="114">
        <v>0</v>
      </c>
      <c r="F54" s="346"/>
      <c r="G54" s="114">
        <v>93224229</v>
      </c>
      <c r="H54" s="346"/>
      <c r="I54" s="114">
        <v>23687831</v>
      </c>
      <c r="J54" s="346"/>
      <c r="K54" s="114">
        <v>433366434</v>
      </c>
      <c r="L54" s="346"/>
      <c r="M54" s="114">
        <v>102179</v>
      </c>
      <c r="N54" s="346"/>
      <c r="O54" s="114">
        <v>1223683</v>
      </c>
      <c r="P54" s="346"/>
      <c r="Q54" s="114">
        <v>115487288</v>
      </c>
      <c r="R54" s="346"/>
      <c r="S54" s="114">
        <v>5913435.4107983205</v>
      </c>
      <c r="T54" s="346"/>
      <c r="U54" s="114">
        <v>1798048.0967960716</v>
      </c>
    </row>
    <row r="55" spans="1:21" ht="8.85" customHeight="1" x14ac:dyDescent="0.25">
      <c r="A55" s="349"/>
      <c r="B55" s="346"/>
      <c r="C55" s="345"/>
      <c r="D55" s="346"/>
      <c r="E55" s="346"/>
      <c r="F55" s="346"/>
      <c r="G55" s="346"/>
      <c r="H55" s="346"/>
      <c r="I55" s="346"/>
      <c r="J55" s="346"/>
      <c r="K55" s="346"/>
      <c r="L55" s="346"/>
      <c r="M55" s="346"/>
      <c r="N55" s="346"/>
      <c r="O55" s="346"/>
      <c r="P55" s="346"/>
      <c r="Q55" s="346"/>
      <c r="R55" s="346"/>
      <c r="S55" s="346"/>
      <c r="T55" s="346"/>
      <c r="U55" s="346"/>
    </row>
    <row r="56" spans="1:21" ht="8.85" customHeight="1" x14ac:dyDescent="0.25">
      <c r="A56" s="326">
        <v>36</v>
      </c>
      <c r="B56" s="378"/>
      <c r="C56" s="345" t="s">
        <v>124</v>
      </c>
      <c r="D56" s="346"/>
      <c r="E56" s="114">
        <v>0</v>
      </c>
      <c r="F56" s="346"/>
      <c r="G56" s="114">
        <v>3921455</v>
      </c>
      <c r="H56" s="346"/>
      <c r="I56" s="114">
        <v>1158182</v>
      </c>
      <c r="J56" s="346"/>
      <c r="K56" s="114">
        <v>27912740</v>
      </c>
      <c r="L56" s="346"/>
      <c r="M56" s="114">
        <v>0</v>
      </c>
      <c r="N56" s="346"/>
      <c r="O56" s="114">
        <v>0</v>
      </c>
      <c r="P56" s="346"/>
      <c r="Q56" s="114">
        <v>5615148</v>
      </c>
      <c r="R56" s="346"/>
      <c r="S56" s="114">
        <v>523178.1444594675</v>
      </c>
      <c r="T56" s="346"/>
      <c r="U56" s="114">
        <v>441779.48239114118</v>
      </c>
    </row>
    <row r="57" spans="1:21" ht="8.85" customHeight="1" x14ac:dyDescent="0.25">
      <c r="A57" s="326">
        <v>37</v>
      </c>
      <c r="B57" s="377"/>
      <c r="C57" s="345" t="s">
        <v>125</v>
      </c>
      <c r="D57" s="346"/>
      <c r="E57" s="114">
        <v>0</v>
      </c>
      <c r="F57" s="346"/>
      <c r="G57" s="114">
        <v>1565704</v>
      </c>
      <c r="H57" s="346"/>
      <c r="I57" s="114">
        <v>128882</v>
      </c>
      <c r="J57" s="346"/>
      <c r="K57" s="114">
        <v>7267432</v>
      </c>
      <c r="L57" s="346"/>
      <c r="M57" s="114">
        <v>0</v>
      </c>
      <c r="N57" s="346"/>
      <c r="O57" s="114">
        <v>0</v>
      </c>
      <c r="P57" s="346"/>
      <c r="Q57" s="114">
        <v>1772828</v>
      </c>
      <c r="R57" s="346"/>
      <c r="S57" s="114">
        <v>445884.88890862116</v>
      </c>
      <c r="T57" s="346"/>
      <c r="U57" s="114">
        <v>43550.527280925548</v>
      </c>
    </row>
    <row r="58" spans="1:21" ht="8.85" customHeight="1" x14ac:dyDescent="0.25">
      <c r="A58" s="352">
        <v>38</v>
      </c>
      <c r="B58" s="377"/>
      <c r="C58" s="345" t="s">
        <v>126</v>
      </c>
      <c r="D58" s="346"/>
      <c r="E58" s="115">
        <v>0</v>
      </c>
      <c r="F58" s="346"/>
      <c r="G58" s="115">
        <v>5969223</v>
      </c>
      <c r="H58" s="346"/>
      <c r="I58" s="115">
        <v>1692860</v>
      </c>
      <c r="J58" s="346"/>
      <c r="K58" s="115">
        <v>34897287</v>
      </c>
      <c r="L58" s="346"/>
      <c r="M58" s="115">
        <v>0</v>
      </c>
      <c r="N58" s="346"/>
      <c r="O58" s="115">
        <v>0</v>
      </c>
      <c r="P58" s="346"/>
      <c r="Q58" s="115">
        <v>9038031</v>
      </c>
      <c r="R58" s="346"/>
      <c r="S58" s="115">
        <v>451893.89400891832</v>
      </c>
      <c r="T58" s="346"/>
      <c r="U58" s="115">
        <v>280567.45188513078</v>
      </c>
    </row>
    <row r="59" spans="1:21" ht="9.75" customHeight="1" x14ac:dyDescent="0.25">
      <c r="A59" s="346"/>
      <c r="D59" s="346"/>
      <c r="E59" s="346"/>
      <c r="F59" s="346"/>
      <c r="G59" s="346"/>
      <c r="H59" s="346"/>
      <c r="I59" s="346"/>
      <c r="J59" s="346"/>
      <c r="K59" s="346"/>
      <c r="L59" s="346"/>
      <c r="M59" s="346"/>
      <c r="N59" s="346"/>
      <c r="O59" s="346"/>
      <c r="P59" s="346"/>
      <c r="Q59" s="346"/>
      <c r="R59" s="346"/>
      <c r="S59" s="346"/>
      <c r="T59" s="346"/>
      <c r="U59" s="346"/>
    </row>
    <row r="60" spans="1:21" ht="9.75" customHeight="1" x14ac:dyDescent="0.25">
      <c r="A60" s="352">
        <f>A58</f>
        <v>38</v>
      </c>
      <c r="B60" s="346"/>
      <c r="C60" s="339" t="s">
        <v>68</v>
      </c>
      <c r="D60" s="346"/>
      <c r="E60" s="300">
        <f>SUM(E14:E59)</f>
        <v>5352393</v>
      </c>
      <c r="F60" s="346"/>
      <c r="G60" s="300">
        <f>SUM(G14:G59)</f>
        <v>484891398</v>
      </c>
      <c r="H60" s="346"/>
      <c r="I60" s="300">
        <f>SUM(I14:I59)</f>
        <v>147877734</v>
      </c>
      <c r="J60" s="346"/>
      <c r="K60" s="300">
        <f>SUM(K14:K59)</f>
        <v>2869444062</v>
      </c>
      <c r="L60" s="346"/>
      <c r="M60" s="300">
        <f>SUM(M14:M59)</f>
        <v>134797</v>
      </c>
      <c r="N60" s="346"/>
      <c r="O60" s="300">
        <f>SUM(O14:O59)</f>
        <v>15489115</v>
      </c>
      <c r="P60" s="346"/>
      <c r="Q60" s="300">
        <f>SUM(Q14:Q59)</f>
        <v>854607806</v>
      </c>
      <c r="R60" s="346"/>
      <c r="S60" s="300">
        <f>SUM(S14:S59)</f>
        <v>108036366.04314236</v>
      </c>
      <c r="T60" s="346"/>
      <c r="U60" s="300">
        <f>SUM(U14:U59)</f>
        <v>36207994.725208864</v>
      </c>
    </row>
    <row r="61" spans="1:21" ht="8.85" customHeight="1" x14ac:dyDescent="0.25">
      <c r="A61" s="346"/>
      <c r="B61" s="346"/>
      <c r="C61" s="326"/>
      <c r="D61" s="346"/>
      <c r="E61" s="346"/>
      <c r="F61" s="346"/>
      <c r="G61" s="346"/>
      <c r="H61" s="346"/>
      <c r="I61" s="346"/>
      <c r="J61" s="346"/>
      <c r="K61" s="346"/>
      <c r="L61" s="346"/>
      <c r="M61" s="346"/>
      <c r="N61" s="346"/>
      <c r="O61" s="346"/>
      <c r="P61" s="346"/>
      <c r="Q61" s="346"/>
      <c r="R61" s="346"/>
      <c r="S61" s="346"/>
      <c r="T61" s="346"/>
      <c r="U61" s="346"/>
    </row>
    <row r="62" spans="1:21" ht="8.85" customHeight="1" x14ac:dyDescent="0.25">
      <c r="A62" s="346"/>
      <c r="B62" s="346"/>
      <c r="C62" s="326"/>
      <c r="D62" s="346"/>
      <c r="E62" s="346"/>
      <c r="F62" s="346"/>
      <c r="G62" s="346"/>
      <c r="H62" s="346"/>
      <c r="I62" s="346"/>
      <c r="J62" s="346"/>
      <c r="K62" s="346"/>
      <c r="L62" s="346"/>
      <c r="M62" s="346"/>
      <c r="N62" s="346"/>
      <c r="O62" s="346"/>
      <c r="P62" s="346"/>
      <c r="Q62" s="346"/>
      <c r="R62" s="346"/>
      <c r="S62" s="346"/>
      <c r="T62" s="346"/>
      <c r="U62" s="346"/>
    </row>
    <row r="63" spans="1:21" ht="8.85" customHeight="1" x14ac:dyDescent="0.25">
      <c r="A63" s="346"/>
      <c r="B63" s="346"/>
      <c r="C63" s="326"/>
      <c r="D63" s="346"/>
      <c r="E63" s="346"/>
      <c r="F63" s="346"/>
      <c r="G63" s="346"/>
      <c r="H63" s="346"/>
      <c r="I63" s="346"/>
      <c r="J63" s="346"/>
      <c r="K63" s="346"/>
      <c r="L63" s="346"/>
      <c r="M63" s="346"/>
      <c r="N63" s="346"/>
      <c r="O63" s="346"/>
      <c r="P63" s="346"/>
      <c r="Q63" s="346"/>
      <c r="R63" s="346"/>
      <c r="S63" s="346"/>
      <c r="T63" s="346"/>
      <c r="U63" s="346"/>
    </row>
    <row r="64" spans="1:21" ht="8.85" customHeight="1" x14ac:dyDescent="0.25">
      <c r="A64" s="346"/>
      <c r="B64" s="346"/>
      <c r="C64" s="326"/>
      <c r="D64" s="346"/>
      <c r="E64" s="346"/>
      <c r="F64" s="346"/>
      <c r="G64" s="346"/>
      <c r="H64" s="346"/>
      <c r="I64" s="346"/>
      <c r="J64" s="346"/>
      <c r="K64" s="346"/>
      <c r="L64" s="346"/>
      <c r="M64" s="346"/>
      <c r="N64" s="346"/>
      <c r="O64" s="346"/>
      <c r="P64" s="346"/>
      <c r="Q64" s="346"/>
      <c r="R64" s="346"/>
      <c r="S64" s="346"/>
      <c r="T64" s="346"/>
      <c r="U64" s="346"/>
    </row>
    <row r="65" spans="1:21" ht="8.85" customHeight="1" x14ac:dyDescent="0.25">
      <c r="A65" s="346"/>
      <c r="B65" s="346"/>
      <c r="C65" s="326"/>
      <c r="D65" s="346"/>
      <c r="E65" s="346"/>
      <c r="F65" s="346"/>
      <c r="G65" s="346"/>
      <c r="H65" s="346"/>
      <c r="I65" s="346"/>
      <c r="J65" s="346"/>
      <c r="K65" s="346"/>
      <c r="L65" s="346"/>
      <c r="M65" s="346"/>
      <c r="N65" s="346"/>
      <c r="O65" s="346"/>
      <c r="P65" s="346"/>
      <c r="Q65" s="346"/>
      <c r="R65" s="346"/>
      <c r="S65" s="346"/>
      <c r="T65" s="346"/>
      <c r="U65" s="346"/>
    </row>
    <row r="66" spans="1:21" ht="8.85" customHeight="1" x14ac:dyDescent="0.25">
      <c r="A66" s="346"/>
      <c r="B66" s="346"/>
      <c r="C66" s="326"/>
      <c r="D66" s="346"/>
      <c r="E66" s="346"/>
      <c r="F66" s="346"/>
      <c r="G66" s="346"/>
      <c r="H66" s="346"/>
      <c r="I66" s="346"/>
      <c r="J66" s="346"/>
      <c r="K66" s="346"/>
      <c r="L66" s="346"/>
      <c r="M66" s="346"/>
      <c r="N66" s="346"/>
      <c r="O66" s="346"/>
      <c r="P66" s="346"/>
      <c r="Q66" s="346"/>
      <c r="R66" s="346"/>
      <c r="S66" s="346"/>
      <c r="T66" s="346"/>
      <c r="U66" s="346"/>
    </row>
    <row r="67" spans="1:21" ht="8.85" customHeight="1" x14ac:dyDescent="0.25">
      <c r="A67" s="346"/>
      <c r="B67" s="346"/>
      <c r="C67" s="326"/>
      <c r="D67" s="346"/>
      <c r="E67" s="346"/>
      <c r="F67" s="346"/>
      <c r="G67" s="346"/>
      <c r="H67" s="346"/>
      <c r="I67" s="346"/>
      <c r="J67" s="346"/>
      <c r="K67" s="346"/>
      <c r="L67" s="346"/>
      <c r="M67" s="346"/>
      <c r="N67" s="346"/>
      <c r="O67" s="346"/>
      <c r="P67" s="346"/>
      <c r="Q67" s="346"/>
      <c r="R67" s="346"/>
      <c r="S67" s="346"/>
      <c r="T67" s="346"/>
      <c r="U67" s="346"/>
    </row>
    <row r="68" spans="1:21" ht="8.85" customHeight="1" x14ac:dyDescent="0.25">
      <c r="A68" s="346"/>
      <c r="B68" s="346"/>
      <c r="C68" s="326"/>
      <c r="D68" s="346"/>
      <c r="E68" s="346"/>
      <c r="F68" s="346"/>
      <c r="G68" s="346"/>
      <c r="H68" s="346"/>
      <c r="I68" s="346"/>
      <c r="J68" s="346"/>
      <c r="K68" s="346"/>
      <c r="L68" s="346"/>
      <c r="M68" s="346"/>
      <c r="N68" s="346"/>
      <c r="O68" s="346"/>
      <c r="P68" s="346"/>
      <c r="Q68" s="346"/>
      <c r="R68" s="346"/>
      <c r="S68" s="346"/>
      <c r="T68" s="346"/>
      <c r="U68" s="346"/>
    </row>
    <row r="69" spans="1:21" ht="8.85" customHeight="1" x14ac:dyDescent="0.25">
      <c r="A69" s="346"/>
      <c r="B69" s="346"/>
      <c r="C69" s="326"/>
      <c r="D69" s="346"/>
      <c r="E69" s="346"/>
      <c r="F69" s="346"/>
      <c r="G69" s="346"/>
      <c r="H69" s="346"/>
      <c r="I69" s="346"/>
      <c r="J69" s="346"/>
      <c r="K69" s="346"/>
      <c r="L69" s="346"/>
      <c r="M69" s="346"/>
      <c r="N69" s="346"/>
      <c r="O69" s="346"/>
      <c r="P69" s="346"/>
      <c r="Q69" s="346"/>
      <c r="R69" s="346"/>
      <c r="S69" s="346"/>
      <c r="T69" s="346"/>
      <c r="U69" s="346"/>
    </row>
    <row r="70" spans="1:21" ht="8.85" customHeight="1" x14ac:dyDescent="0.25">
      <c r="A70" s="346"/>
      <c r="B70" s="346"/>
      <c r="C70" s="326"/>
      <c r="D70" s="346"/>
      <c r="E70" s="346"/>
      <c r="F70" s="346"/>
      <c r="G70" s="346"/>
      <c r="H70" s="346"/>
      <c r="I70" s="346"/>
      <c r="J70" s="346"/>
      <c r="K70" s="346"/>
      <c r="L70" s="346"/>
      <c r="M70" s="346"/>
      <c r="N70" s="346"/>
      <c r="O70" s="346"/>
      <c r="P70" s="346"/>
      <c r="Q70" s="346"/>
      <c r="R70" s="346"/>
      <c r="S70" s="346"/>
      <c r="T70" s="346"/>
      <c r="U70" s="346"/>
    </row>
    <row r="71" spans="1:21" ht="8.85" customHeight="1" x14ac:dyDescent="0.25">
      <c r="A71" s="346"/>
      <c r="B71" s="346"/>
      <c r="C71" s="326"/>
      <c r="D71" s="346"/>
      <c r="E71" s="346"/>
      <c r="F71" s="346"/>
      <c r="G71" s="346"/>
      <c r="H71" s="346"/>
      <c r="I71" s="346"/>
      <c r="J71" s="346"/>
      <c r="K71" s="346"/>
      <c r="L71" s="346"/>
      <c r="M71" s="346"/>
      <c r="N71" s="346"/>
      <c r="O71" s="346"/>
      <c r="P71" s="346"/>
      <c r="Q71" s="346"/>
      <c r="R71" s="346"/>
      <c r="S71" s="346"/>
      <c r="T71" s="346"/>
      <c r="U71" s="346"/>
    </row>
    <row r="72" spans="1:21" ht="8.85" customHeight="1" x14ac:dyDescent="0.25">
      <c r="A72" s="346"/>
      <c r="B72" s="346"/>
      <c r="C72" s="326"/>
      <c r="D72" s="346"/>
      <c r="E72" s="346"/>
      <c r="F72" s="346"/>
      <c r="G72" s="346"/>
      <c r="H72" s="346"/>
      <c r="I72" s="346"/>
      <c r="J72" s="346"/>
      <c r="K72" s="346"/>
      <c r="L72" s="346"/>
      <c r="M72" s="346"/>
      <c r="N72" s="346"/>
      <c r="O72" s="346"/>
      <c r="P72" s="346"/>
      <c r="Q72" s="346"/>
      <c r="R72" s="346"/>
      <c r="S72" s="346"/>
      <c r="T72" s="346"/>
      <c r="U72" s="346"/>
    </row>
    <row r="73" spans="1:21" ht="2.4500000000000002" customHeight="1" x14ac:dyDescent="0.25">
      <c r="A73" s="346"/>
      <c r="B73" s="346"/>
      <c r="C73" s="326"/>
      <c r="D73" s="346"/>
      <c r="E73" s="346"/>
      <c r="F73" s="346"/>
      <c r="G73" s="346"/>
      <c r="H73" s="346"/>
      <c r="I73" s="346"/>
      <c r="J73" s="346"/>
      <c r="K73" s="346"/>
      <c r="L73" s="346"/>
      <c r="M73" s="346"/>
      <c r="N73" s="346"/>
      <c r="O73" s="346"/>
      <c r="P73" s="346"/>
      <c r="Q73" s="346"/>
      <c r="R73" s="346"/>
      <c r="S73" s="346"/>
      <c r="T73" s="346"/>
      <c r="U73" s="346"/>
    </row>
    <row r="74" spans="1:21" ht="2.4500000000000002" customHeight="1" x14ac:dyDescent="0.25">
      <c r="A74" s="346"/>
      <c r="B74" s="346"/>
      <c r="C74" s="326"/>
      <c r="D74" s="346"/>
      <c r="E74" s="346"/>
      <c r="F74" s="346"/>
      <c r="G74" s="346"/>
      <c r="H74" s="346"/>
      <c r="I74" s="346"/>
      <c r="J74" s="346"/>
      <c r="K74" s="346"/>
      <c r="L74" s="346"/>
      <c r="M74" s="346"/>
      <c r="N74" s="346"/>
      <c r="O74" s="346"/>
      <c r="P74" s="346"/>
      <c r="Q74" s="346"/>
      <c r="R74" s="346"/>
      <c r="S74" s="346"/>
      <c r="T74" s="346"/>
      <c r="U74" s="346"/>
    </row>
    <row r="75" spans="1:21" s="329" customFormat="1" ht="10.5" customHeight="1" x14ac:dyDescent="0.25">
      <c r="A75" s="355" t="s">
        <v>315</v>
      </c>
      <c r="B75" s="325"/>
      <c r="C75" s="325"/>
      <c r="D75" s="325"/>
      <c r="E75" s="325"/>
      <c r="F75" s="325"/>
      <c r="G75" s="325"/>
      <c r="H75" s="325"/>
      <c r="I75" s="325"/>
      <c r="J75" s="325"/>
      <c r="K75" s="325"/>
      <c r="L75" s="325"/>
      <c r="M75" s="325"/>
      <c r="N75" s="325"/>
      <c r="O75" s="325"/>
      <c r="P75" s="325"/>
      <c r="Q75" s="325"/>
      <c r="R75" s="325"/>
      <c r="S75" s="325"/>
      <c r="T75" s="325"/>
      <c r="U75" s="325"/>
    </row>
    <row r="76" spans="1:21" s="329" customFormat="1" ht="10.5" customHeight="1" x14ac:dyDescent="0.25">
      <c r="A76" s="328"/>
      <c r="B76" s="325"/>
      <c r="D76" s="366" t="s">
        <v>296</v>
      </c>
      <c r="E76" s="374"/>
      <c r="F76" s="366"/>
      <c r="G76" s="366"/>
      <c r="H76" s="366"/>
      <c r="I76" s="366"/>
      <c r="J76" s="366"/>
      <c r="K76" s="366"/>
      <c r="L76" s="366"/>
      <c r="M76" s="366"/>
      <c r="N76" s="366"/>
      <c r="O76" s="366"/>
      <c r="P76" s="366"/>
      <c r="Q76" s="366"/>
      <c r="R76" s="366"/>
      <c r="S76" s="325"/>
      <c r="T76" s="325"/>
      <c r="U76" s="327" t="s">
        <v>297</v>
      </c>
    </row>
    <row r="77" spans="1:21" s="329" customFormat="1" ht="10.5" customHeight="1" x14ac:dyDescent="0.25">
      <c r="A77" s="330"/>
      <c r="B77" s="325"/>
      <c r="D77" s="366" t="s">
        <v>298</v>
      </c>
      <c r="E77" s="374"/>
      <c r="F77" s="366"/>
      <c r="G77" s="366"/>
      <c r="H77" s="366"/>
      <c r="I77" s="366"/>
      <c r="J77" s="366"/>
      <c r="K77" s="366"/>
      <c r="L77" s="366"/>
      <c r="M77" s="366"/>
      <c r="N77" s="366"/>
      <c r="O77" s="366"/>
      <c r="P77" s="366"/>
      <c r="Q77" s="366"/>
      <c r="R77" s="366"/>
      <c r="S77" s="325"/>
      <c r="T77" s="325"/>
      <c r="U77" s="327" t="s">
        <v>129</v>
      </c>
    </row>
    <row r="78" spans="1:21" s="329" customFormat="1" ht="10.5" customHeight="1" x14ac:dyDescent="0.25">
      <c r="A78" s="331"/>
      <c r="B78" s="325"/>
      <c r="D78" s="366" t="s">
        <v>299</v>
      </c>
      <c r="E78" s="374"/>
      <c r="F78" s="366"/>
      <c r="G78" s="366"/>
      <c r="H78" s="366"/>
      <c r="I78" s="366"/>
      <c r="J78" s="366"/>
      <c r="K78" s="366"/>
      <c r="L78" s="366"/>
      <c r="M78" s="366"/>
      <c r="N78" s="366"/>
      <c r="O78" s="366"/>
      <c r="P78" s="366"/>
      <c r="Q78" s="366"/>
      <c r="R78" s="366"/>
      <c r="S78" s="325"/>
      <c r="T78" s="325"/>
      <c r="U78" s="325"/>
    </row>
    <row r="79" spans="1:21" ht="9.6"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row>
    <row r="80" spans="1:21" ht="9.6"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row>
    <row r="81" spans="1:21" ht="9.6" customHeight="1" x14ac:dyDescent="0.25">
      <c r="A81" s="326"/>
      <c r="B81" s="326"/>
      <c r="C81" s="326"/>
      <c r="D81" s="326"/>
      <c r="E81" s="326"/>
      <c r="F81" s="326"/>
      <c r="G81" s="326"/>
      <c r="H81" s="326"/>
      <c r="I81" s="326"/>
      <c r="J81" s="326"/>
      <c r="K81" s="326"/>
      <c r="L81" s="326"/>
      <c r="M81" s="326"/>
      <c r="N81" s="326"/>
      <c r="O81" s="326"/>
      <c r="P81" s="326"/>
      <c r="Q81" s="326"/>
      <c r="R81" s="326"/>
      <c r="S81" s="338" t="s">
        <v>300</v>
      </c>
      <c r="T81" s="338"/>
      <c r="U81" s="338"/>
    </row>
    <row r="82" spans="1:21" ht="9.6" customHeight="1" x14ac:dyDescent="0.25">
      <c r="A82" s="326"/>
      <c r="B82" s="326"/>
      <c r="C82" s="326"/>
      <c r="D82" s="326"/>
      <c r="E82" s="326"/>
      <c r="F82" s="326"/>
      <c r="G82" s="326"/>
      <c r="H82" s="326"/>
      <c r="I82" s="326"/>
      <c r="J82" s="326"/>
      <c r="K82" s="326"/>
      <c r="L82" s="326"/>
      <c r="M82" s="326"/>
      <c r="N82" s="326"/>
      <c r="O82" s="326"/>
      <c r="P82" s="326"/>
      <c r="Q82" s="326"/>
      <c r="R82" s="326"/>
      <c r="S82" s="375" t="s">
        <v>301</v>
      </c>
      <c r="T82" s="376"/>
      <c r="U82" s="376"/>
    </row>
    <row r="83" spans="1:21" ht="9.6" customHeight="1" x14ac:dyDescent="0.25">
      <c r="A83" s="326"/>
      <c r="B83" s="326"/>
      <c r="C83" s="326"/>
      <c r="D83" s="326"/>
      <c r="E83" s="338" t="s">
        <v>54</v>
      </c>
      <c r="F83" s="338"/>
      <c r="G83" s="338"/>
      <c r="H83" s="338"/>
      <c r="I83" s="338"/>
      <c r="J83" s="338"/>
      <c r="K83" s="338"/>
      <c r="L83" s="326"/>
      <c r="M83" s="338" t="s">
        <v>55</v>
      </c>
      <c r="N83" s="338"/>
      <c r="O83" s="338"/>
      <c r="P83" s="338"/>
      <c r="Q83" s="338"/>
      <c r="R83" s="326"/>
      <c r="S83" s="338" t="s">
        <v>302</v>
      </c>
      <c r="T83" s="338"/>
      <c r="U83" s="338"/>
    </row>
    <row r="84" spans="1:21" ht="9.6" customHeight="1" x14ac:dyDescent="0.25">
      <c r="A84" s="326"/>
      <c r="B84" s="326"/>
      <c r="C84" s="326"/>
      <c r="D84" s="326"/>
      <c r="E84" s="339" t="s">
        <v>303</v>
      </c>
      <c r="F84" s="326"/>
      <c r="G84" s="339" t="s">
        <v>304</v>
      </c>
      <c r="H84" s="326"/>
      <c r="I84" s="339" t="s">
        <v>305</v>
      </c>
      <c r="J84" s="326"/>
      <c r="K84" s="326"/>
      <c r="L84" s="326"/>
      <c r="M84" s="339" t="s">
        <v>303</v>
      </c>
      <c r="N84" s="326"/>
      <c r="O84" s="339" t="s">
        <v>304</v>
      </c>
      <c r="P84" s="326"/>
      <c r="Q84" s="326"/>
      <c r="R84" s="326"/>
      <c r="S84" s="326"/>
      <c r="T84" s="326"/>
      <c r="U84" s="326"/>
    </row>
    <row r="85" spans="1:21" ht="9.6" customHeight="1" x14ac:dyDescent="0.25">
      <c r="A85" s="326"/>
      <c r="B85" s="326"/>
      <c r="C85" s="326"/>
      <c r="D85" s="326"/>
      <c r="E85" s="339" t="s">
        <v>306</v>
      </c>
      <c r="F85" s="326"/>
      <c r="G85" s="339" t="s">
        <v>307</v>
      </c>
      <c r="H85" s="326"/>
      <c r="I85" s="339" t="s">
        <v>308</v>
      </c>
      <c r="J85" s="326"/>
      <c r="K85" s="339" t="s">
        <v>307</v>
      </c>
      <c r="L85" s="326"/>
      <c r="M85" s="339" t="s">
        <v>306</v>
      </c>
      <c r="N85" s="326"/>
      <c r="O85" s="339" t="s">
        <v>307</v>
      </c>
      <c r="P85" s="326"/>
      <c r="Q85" s="339" t="s">
        <v>307</v>
      </c>
      <c r="R85" s="326"/>
      <c r="S85" s="326"/>
      <c r="T85" s="326"/>
      <c r="U85" s="326"/>
    </row>
    <row r="86" spans="1:21" ht="9.6" customHeight="1" x14ac:dyDescent="0.25">
      <c r="A86" s="340" t="s">
        <v>74</v>
      </c>
      <c r="B86" s="326"/>
      <c r="C86" s="340" t="s">
        <v>76</v>
      </c>
      <c r="D86" s="326"/>
      <c r="E86" s="340" t="s">
        <v>309</v>
      </c>
      <c r="F86" s="326"/>
      <c r="G86" s="340" t="s">
        <v>310</v>
      </c>
      <c r="H86" s="326"/>
      <c r="I86" s="340" t="s">
        <v>311</v>
      </c>
      <c r="J86" s="326"/>
      <c r="K86" s="340" t="s">
        <v>310</v>
      </c>
      <c r="L86" s="326"/>
      <c r="M86" s="340" t="s">
        <v>309</v>
      </c>
      <c r="N86" s="326"/>
      <c r="O86" s="340" t="s">
        <v>312</v>
      </c>
      <c r="P86" s="326"/>
      <c r="Q86" s="340" t="s">
        <v>312</v>
      </c>
      <c r="R86" s="326"/>
      <c r="S86" s="340" t="s">
        <v>313</v>
      </c>
      <c r="T86" s="326"/>
      <c r="U86" s="340" t="s">
        <v>314</v>
      </c>
    </row>
    <row r="87" spans="1:21" ht="8.8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row>
    <row r="88" spans="1:21" ht="8.85" customHeight="1" x14ac:dyDescent="0.25">
      <c r="A88" s="326"/>
      <c r="B88" s="326" t="s">
        <v>130</v>
      </c>
      <c r="C88" s="326"/>
      <c r="D88" s="326"/>
      <c r="E88" s="326"/>
      <c r="F88" s="326"/>
      <c r="G88" s="326"/>
      <c r="H88" s="326"/>
      <c r="I88" s="326"/>
      <c r="J88" s="326"/>
      <c r="K88" s="326"/>
      <c r="L88" s="326"/>
      <c r="M88" s="326"/>
      <c r="N88" s="326"/>
      <c r="O88" s="326"/>
      <c r="P88" s="326"/>
      <c r="Q88" s="326"/>
      <c r="R88" s="326"/>
      <c r="S88" s="326"/>
      <c r="T88" s="326"/>
      <c r="U88" s="326"/>
    </row>
    <row r="89" spans="1:21" ht="8.85" customHeight="1" x14ac:dyDescent="0.25">
      <c r="A89" s="326">
        <v>1</v>
      </c>
      <c r="B89" s="377"/>
      <c r="C89" s="326" t="s">
        <v>131</v>
      </c>
      <c r="D89" s="346"/>
      <c r="E89" s="296">
        <v>0</v>
      </c>
      <c r="F89" s="346"/>
      <c r="G89" s="296">
        <v>4213462</v>
      </c>
      <c r="H89" s="346"/>
      <c r="I89" s="296">
        <v>3582747</v>
      </c>
      <c r="J89" s="346"/>
      <c r="K89" s="296">
        <v>37232048</v>
      </c>
      <c r="L89" s="346"/>
      <c r="M89" s="296">
        <v>27749</v>
      </c>
      <c r="N89" s="346"/>
      <c r="O89" s="296">
        <v>152739</v>
      </c>
      <c r="P89" s="346"/>
      <c r="Q89" s="296">
        <v>9609099</v>
      </c>
      <c r="R89" s="346"/>
      <c r="S89" s="296">
        <v>8707017.3277054206</v>
      </c>
      <c r="T89" s="346"/>
      <c r="U89" s="296">
        <v>1001864.5269624911</v>
      </c>
    </row>
    <row r="90" spans="1:21" ht="8.85" customHeight="1" x14ac:dyDescent="0.25">
      <c r="A90" s="326">
        <v>2</v>
      </c>
      <c r="B90" s="377"/>
      <c r="C90" s="326" t="s">
        <v>132</v>
      </c>
      <c r="D90" s="346"/>
      <c r="E90" s="114">
        <v>146245</v>
      </c>
      <c r="F90" s="346"/>
      <c r="G90" s="114">
        <v>20928741</v>
      </c>
      <c r="H90" s="346"/>
      <c r="I90" s="114">
        <v>1726399</v>
      </c>
      <c r="J90" s="346"/>
      <c r="K90" s="114">
        <v>67966871</v>
      </c>
      <c r="L90" s="346"/>
      <c r="M90" s="114">
        <v>38237</v>
      </c>
      <c r="N90" s="346"/>
      <c r="O90" s="114">
        <v>0</v>
      </c>
      <c r="P90" s="346"/>
      <c r="Q90" s="114">
        <v>21082903</v>
      </c>
      <c r="R90" s="346"/>
      <c r="S90" s="114">
        <v>13518819.629051911</v>
      </c>
      <c r="T90" s="346"/>
      <c r="U90" s="114">
        <v>557159.6331801397</v>
      </c>
    </row>
    <row r="91" spans="1:21" ht="8.85" customHeight="1" x14ac:dyDescent="0.25">
      <c r="A91" s="326">
        <v>3</v>
      </c>
      <c r="B91" s="377"/>
      <c r="C91" s="326" t="s">
        <v>133</v>
      </c>
      <c r="D91" s="346"/>
      <c r="E91" s="114">
        <v>0</v>
      </c>
      <c r="F91" s="346"/>
      <c r="G91" s="114">
        <v>2242559</v>
      </c>
      <c r="H91" s="346"/>
      <c r="I91" s="114">
        <v>3181835</v>
      </c>
      <c r="J91" s="346"/>
      <c r="K91" s="114">
        <v>18458446</v>
      </c>
      <c r="L91" s="346"/>
      <c r="M91" s="114">
        <v>243126</v>
      </c>
      <c r="N91" s="346"/>
      <c r="O91" s="114">
        <v>0</v>
      </c>
      <c r="P91" s="346"/>
      <c r="Q91" s="114">
        <v>5783796</v>
      </c>
      <c r="R91" s="346"/>
      <c r="S91" s="114">
        <v>6879847.0488552507</v>
      </c>
      <c r="T91" s="346"/>
      <c r="U91" s="114">
        <v>433326.63676997717</v>
      </c>
    </row>
    <row r="92" spans="1:21" ht="8.85" customHeight="1" x14ac:dyDescent="0.25">
      <c r="A92" s="326">
        <v>4</v>
      </c>
      <c r="B92" s="377"/>
      <c r="C92" s="326" t="s">
        <v>134</v>
      </c>
      <c r="D92" s="346"/>
      <c r="E92" s="114">
        <v>0</v>
      </c>
      <c r="F92" s="346"/>
      <c r="G92" s="114">
        <v>1352298</v>
      </c>
      <c r="H92" s="346"/>
      <c r="I92" s="114">
        <v>1351978</v>
      </c>
      <c r="J92" s="346"/>
      <c r="K92" s="114">
        <v>12768451</v>
      </c>
      <c r="L92" s="346"/>
      <c r="M92" s="114">
        <v>0</v>
      </c>
      <c r="N92" s="346"/>
      <c r="O92" s="114">
        <v>0</v>
      </c>
      <c r="P92" s="346"/>
      <c r="Q92" s="114">
        <v>2253457</v>
      </c>
      <c r="R92" s="346"/>
      <c r="S92" s="114">
        <v>3032654.088635671</v>
      </c>
      <c r="T92" s="346"/>
      <c r="U92" s="114">
        <v>179335.17778395332</v>
      </c>
    </row>
    <row r="93" spans="1:21" ht="8.85" customHeight="1" x14ac:dyDescent="0.25">
      <c r="A93" s="326">
        <v>5</v>
      </c>
      <c r="B93" s="377"/>
      <c r="C93" s="326" t="s">
        <v>135</v>
      </c>
      <c r="D93" s="346"/>
      <c r="E93" s="114">
        <v>0</v>
      </c>
      <c r="F93" s="346"/>
      <c r="G93" s="114">
        <v>3551722</v>
      </c>
      <c r="H93" s="346"/>
      <c r="I93" s="114">
        <v>2500342</v>
      </c>
      <c r="J93" s="346"/>
      <c r="K93" s="114">
        <v>31167041</v>
      </c>
      <c r="L93" s="346"/>
      <c r="M93" s="114">
        <v>56823</v>
      </c>
      <c r="N93" s="346"/>
      <c r="O93" s="114">
        <v>0</v>
      </c>
      <c r="P93" s="346"/>
      <c r="Q93" s="114">
        <v>5653394</v>
      </c>
      <c r="R93" s="346"/>
      <c r="S93" s="114">
        <v>6530343.2549769059</v>
      </c>
      <c r="T93" s="346"/>
      <c r="U93" s="114">
        <v>559992.52339002385</v>
      </c>
    </row>
    <row r="94" spans="1:21" ht="8.85" customHeight="1" x14ac:dyDescent="0.25">
      <c r="A94" s="349"/>
      <c r="B94" s="346"/>
      <c r="C94" s="326"/>
      <c r="D94" s="346"/>
      <c r="E94" s="346"/>
      <c r="F94" s="346"/>
      <c r="G94" s="346"/>
      <c r="H94" s="346"/>
      <c r="I94" s="346"/>
      <c r="J94" s="346"/>
      <c r="K94" s="346"/>
      <c r="L94" s="346"/>
      <c r="M94" s="346"/>
      <c r="N94" s="346"/>
      <c r="O94" s="346"/>
      <c r="P94" s="346"/>
      <c r="Q94" s="346"/>
      <c r="R94" s="346"/>
      <c r="S94" s="346"/>
      <c r="T94" s="346"/>
      <c r="U94" s="346"/>
    </row>
    <row r="95" spans="1:21" ht="8.85" customHeight="1" x14ac:dyDescent="0.25">
      <c r="A95" s="326">
        <v>6</v>
      </c>
      <c r="B95" s="377"/>
      <c r="C95" s="326" t="s">
        <v>136</v>
      </c>
      <c r="D95" s="346"/>
      <c r="E95" s="114">
        <v>0</v>
      </c>
      <c r="F95" s="346"/>
      <c r="G95" s="114">
        <v>1719194</v>
      </c>
      <c r="H95" s="346"/>
      <c r="I95" s="114">
        <v>1448687</v>
      </c>
      <c r="J95" s="346"/>
      <c r="K95" s="114">
        <v>17568140</v>
      </c>
      <c r="L95" s="346"/>
      <c r="M95" s="114">
        <v>4474</v>
      </c>
      <c r="N95" s="346"/>
      <c r="O95" s="114">
        <v>0</v>
      </c>
      <c r="P95" s="346"/>
      <c r="Q95" s="114">
        <v>3082696</v>
      </c>
      <c r="R95" s="346"/>
      <c r="S95" s="114">
        <v>3740766.2068134653</v>
      </c>
      <c r="T95" s="346"/>
      <c r="U95" s="114">
        <v>371158.78845729894</v>
      </c>
    </row>
    <row r="96" spans="1:21" ht="8.85" customHeight="1" x14ac:dyDescent="0.25">
      <c r="A96" s="326">
        <v>7</v>
      </c>
      <c r="B96" s="377"/>
      <c r="C96" s="326" t="s">
        <v>137</v>
      </c>
      <c r="D96" s="346"/>
      <c r="E96" s="114">
        <v>0</v>
      </c>
      <c r="F96" s="346"/>
      <c r="G96" s="114">
        <v>47419561</v>
      </c>
      <c r="H96" s="346"/>
      <c r="I96" s="114">
        <v>9804115</v>
      </c>
      <c r="J96" s="346"/>
      <c r="K96" s="114">
        <v>112094374</v>
      </c>
      <c r="L96" s="346"/>
      <c r="M96" s="114">
        <v>0</v>
      </c>
      <c r="N96" s="346"/>
      <c r="O96" s="114">
        <v>724358</v>
      </c>
      <c r="P96" s="346"/>
      <c r="Q96" s="114">
        <v>55206930</v>
      </c>
      <c r="R96" s="346"/>
      <c r="S96" s="114">
        <v>9451360.9703527912</v>
      </c>
      <c r="T96" s="346"/>
      <c r="U96" s="114">
        <v>599829.9049561905</v>
      </c>
    </row>
    <row r="97" spans="1:21" ht="8.85" customHeight="1" x14ac:dyDescent="0.25">
      <c r="A97" s="326">
        <v>8</v>
      </c>
      <c r="B97" s="377"/>
      <c r="C97" s="326" t="s">
        <v>138</v>
      </c>
      <c r="D97" s="346"/>
      <c r="E97" s="114">
        <v>0</v>
      </c>
      <c r="F97" s="346"/>
      <c r="G97" s="114">
        <v>7123784</v>
      </c>
      <c r="H97" s="346"/>
      <c r="I97" s="114">
        <v>4193448</v>
      </c>
      <c r="J97" s="346"/>
      <c r="K97" s="114">
        <v>67335242</v>
      </c>
      <c r="L97" s="346"/>
      <c r="M97" s="114">
        <v>373380</v>
      </c>
      <c r="N97" s="346"/>
      <c r="O97" s="114">
        <v>0</v>
      </c>
      <c r="P97" s="346"/>
      <c r="Q97" s="114">
        <v>19138275</v>
      </c>
      <c r="R97" s="346"/>
      <c r="S97" s="114">
        <v>16524549.94825834</v>
      </c>
      <c r="T97" s="346"/>
      <c r="U97" s="114">
        <v>856491.70496631786</v>
      </c>
    </row>
    <row r="98" spans="1:21" ht="8.85" customHeight="1" x14ac:dyDescent="0.25">
      <c r="A98" s="326">
        <v>9</v>
      </c>
      <c r="B98" s="377"/>
      <c r="C98" s="326" t="s">
        <v>139</v>
      </c>
      <c r="D98" s="346"/>
      <c r="E98" s="114">
        <v>0</v>
      </c>
      <c r="F98" s="346"/>
      <c r="G98" s="114">
        <v>178302</v>
      </c>
      <c r="H98" s="346"/>
      <c r="I98" s="114">
        <v>887927</v>
      </c>
      <c r="J98" s="346"/>
      <c r="K98" s="114">
        <v>2817197</v>
      </c>
      <c r="L98" s="346"/>
      <c r="M98" s="114">
        <v>359245</v>
      </c>
      <c r="N98" s="346"/>
      <c r="O98" s="114">
        <v>0</v>
      </c>
      <c r="P98" s="346"/>
      <c r="Q98" s="114">
        <v>1046851</v>
      </c>
      <c r="R98" s="346"/>
      <c r="S98" s="114">
        <v>3745724.2246816563</v>
      </c>
      <c r="T98" s="346"/>
      <c r="U98" s="114">
        <v>56121.37354968502</v>
      </c>
    </row>
    <row r="99" spans="1:21" ht="8.85" customHeight="1" x14ac:dyDescent="0.25">
      <c r="A99" s="326">
        <v>10</v>
      </c>
      <c r="B99" s="377"/>
      <c r="C99" s="326" t="s">
        <v>140</v>
      </c>
      <c r="D99" s="346"/>
      <c r="E99" s="114">
        <v>0</v>
      </c>
      <c r="F99" s="346"/>
      <c r="G99" s="114">
        <v>8622509</v>
      </c>
      <c r="H99" s="346"/>
      <c r="I99" s="114">
        <v>3958727</v>
      </c>
      <c r="J99" s="346"/>
      <c r="K99" s="114">
        <v>65930874</v>
      </c>
      <c r="L99" s="346"/>
      <c r="M99" s="114">
        <v>56453</v>
      </c>
      <c r="N99" s="346"/>
      <c r="O99" s="114">
        <v>0</v>
      </c>
      <c r="P99" s="346"/>
      <c r="Q99" s="114">
        <v>12256645</v>
      </c>
      <c r="R99" s="346"/>
      <c r="S99" s="114">
        <v>10666286.251043834</v>
      </c>
      <c r="T99" s="346"/>
      <c r="U99" s="114">
        <v>755495.2425884594</v>
      </c>
    </row>
    <row r="100" spans="1:21" ht="8.85" customHeight="1" x14ac:dyDescent="0.25">
      <c r="A100" s="349"/>
      <c r="B100" s="346"/>
      <c r="C100" s="326"/>
      <c r="D100" s="346"/>
      <c r="E100" s="346"/>
      <c r="F100" s="346"/>
      <c r="G100" s="346"/>
      <c r="H100" s="346"/>
      <c r="I100" s="346"/>
      <c r="J100" s="346"/>
      <c r="K100" s="346"/>
      <c r="L100" s="346"/>
      <c r="M100" s="346"/>
      <c r="N100" s="346"/>
      <c r="O100" s="346"/>
      <c r="P100" s="346"/>
      <c r="Q100" s="346"/>
      <c r="R100" s="346"/>
      <c r="S100" s="346"/>
      <c r="T100" s="346"/>
      <c r="U100" s="346"/>
    </row>
    <row r="101" spans="1:21" ht="8.85" customHeight="1" x14ac:dyDescent="0.25">
      <c r="A101" s="326">
        <v>11</v>
      </c>
      <c r="B101" s="377"/>
      <c r="C101" s="326" t="s">
        <v>141</v>
      </c>
      <c r="D101" s="346"/>
      <c r="E101" s="114">
        <v>0</v>
      </c>
      <c r="F101" s="346"/>
      <c r="G101" s="114">
        <v>485940</v>
      </c>
      <c r="H101" s="346"/>
      <c r="I101" s="114">
        <v>974697</v>
      </c>
      <c r="J101" s="346"/>
      <c r="K101" s="114">
        <v>6485579</v>
      </c>
      <c r="L101" s="346"/>
      <c r="M101" s="114">
        <v>118494</v>
      </c>
      <c r="N101" s="346"/>
      <c r="O101" s="114">
        <v>0</v>
      </c>
      <c r="P101" s="346"/>
      <c r="Q101" s="114">
        <v>1515251</v>
      </c>
      <c r="R101" s="346"/>
      <c r="S101" s="114">
        <v>6378840.731002477</v>
      </c>
      <c r="T101" s="346"/>
      <c r="U101" s="114">
        <v>100474.98064515246</v>
      </c>
    </row>
    <row r="102" spans="1:21" ht="8.85" customHeight="1" x14ac:dyDescent="0.25">
      <c r="A102" s="326">
        <v>12</v>
      </c>
      <c r="B102" s="377"/>
      <c r="C102" s="326" t="s">
        <v>142</v>
      </c>
      <c r="D102" s="346"/>
      <c r="E102" s="114">
        <v>0</v>
      </c>
      <c r="F102" s="346"/>
      <c r="G102" s="114">
        <v>4473314</v>
      </c>
      <c r="H102" s="346"/>
      <c r="I102" s="114">
        <v>4349584</v>
      </c>
      <c r="J102" s="346"/>
      <c r="K102" s="114">
        <v>30634513</v>
      </c>
      <c r="L102" s="346"/>
      <c r="M102" s="114">
        <v>174167</v>
      </c>
      <c r="N102" s="346"/>
      <c r="O102" s="114">
        <v>0</v>
      </c>
      <c r="P102" s="346"/>
      <c r="Q102" s="114">
        <v>3298313</v>
      </c>
      <c r="R102" s="346"/>
      <c r="S102" s="114">
        <v>9322778.4562882055</v>
      </c>
      <c r="T102" s="346"/>
      <c r="U102" s="114">
        <v>176176.09671225396</v>
      </c>
    </row>
    <row r="103" spans="1:21" ht="8.85" customHeight="1" x14ac:dyDescent="0.25">
      <c r="A103" s="326">
        <v>13</v>
      </c>
      <c r="B103" s="377"/>
      <c r="C103" s="326" t="s">
        <v>143</v>
      </c>
      <c r="D103" s="346"/>
      <c r="E103" s="114">
        <v>0</v>
      </c>
      <c r="F103" s="346"/>
      <c r="G103" s="114">
        <v>1825375</v>
      </c>
      <c r="H103" s="346"/>
      <c r="I103" s="114">
        <v>1739676</v>
      </c>
      <c r="J103" s="346"/>
      <c r="K103" s="114">
        <v>18400979</v>
      </c>
      <c r="L103" s="346"/>
      <c r="M103" s="114">
        <v>0</v>
      </c>
      <c r="N103" s="346"/>
      <c r="O103" s="114">
        <v>0</v>
      </c>
      <c r="P103" s="346"/>
      <c r="Q103" s="114">
        <v>4789622</v>
      </c>
      <c r="R103" s="346"/>
      <c r="S103" s="114">
        <v>8657743.4526790939</v>
      </c>
      <c r="T103" s="346"/>
      <c r="U103" s="114">
        <v>682426.6928628094</v>
      </c>
    </row>
    <row r="104" spans="1:21" ht="8.85" customHeight="1" x14ac:dyDescent="0.25">
      <c r="A104" s="326">
        <v>14</v>
      </c>
      <c r="B104" s="377"/>
      <c r="C104" s="326" t="s">
        <v>144</v>
      </c>
      <c r="D104" s="346"/>
      <c r="E104" s="114">
        <v>0</v>
      </c>
      <c r="F104" s="346"/>
      <c r="G104" s="114">
        <v>2643253</v>
      </c>
      <c r="H104" s="346"/>
      <c r="I104" s="114">
        <v>2436347</v>
      </c>
      <c r="J104" s="346"/>
      <c r="K104" s="114">
        <v>25301108</v>
      </c>
      <c r="L104" s="346"/>
      <c r="M104" s="114">
        <v>0</v>
      </c>
      <c r="N104" s="346"/>
      <c r="O104" s="114">
        <v>0</v>
      </c>
      <c r="P104" s="346"/>
      <c r="Q104" s="114">
        <v>9029729</v>
      </c>
      <c r="R104" s="346"/>
      <c r="S104" s="114">
        <v>12672643.520010943</v>
      </c>
      <c r="T104" s="346"/>
      <c r="U104" s="114">
        <v>1627393.8897101609</v>
      </c>
    </row>
    <row r="105" spans="1:21" ht="8.85" customHeight="1" x14ac:dyDescent="0.25">
      <c r="A105" s="326">
        <v>15</v>
      </c>
      <c r="B105" s="377"/>
      <c r="C105" s="326" t="s">
        <v>145</v>
      </c>
      <c r="D105" s="346"/>
      <c r="E105" s="114">
        <v>0</v>
      </c>
      <c r="F105" s="346"/>
      <c r="G105" s="114">
        <v>1621690</v>
      </c>
      <c r="H105" s="346"/>
      <c r="I105" s="114">
        <v>1410963</v>
      </c>
      <c r="J105" s="346"/>
      <c r="K105" s="114">
        <v>15989248</v>
      </c>
      <c r="L105" s="346"/>
      <c r="M105" s="114">
        <v>0</v>
      </c>
      <c r="N105" s="346"/>
      <c r="O105" s="114">
        <v>0</v>
      </c>
      <c r="P105" s="346"/>
      <c r="Q105" s="114">
        <v>4302386</v>
      </c>
      <c r="R105" s="346"/>
      <c r="S105" s="114">
        <v>5398614.0428552004</v>
      </c>
      <c r="T105" s="346"/>
      <c r="U105" s="114">
        <v>437156.69863269036</v>
      </c>
    </row>
    <row r="106" spans="1:21" ht="8.85" customHeight="1" x14ac:dyDescent="0.25">
      <c r="A106" s="349"/>
      <c r="B106" s="346"/>
      <c r="C106" s="326"/>
      <c r="D106" s="346"/>
      <c r="E106" s="346"/>
      <c r="F106" s="346"/>
      <c r="G106" s="346"/>
      <c r="H106" s="346"/>
      <c r="I106" s="346"/>
      <c r="J106" s="346"/>
      <c r="K106" s="346"/>
      <c r="L106" s="346"/>
      <c r="M106" s="346"/>
      <c r="N106" s="346"/>
      <c r="O106" s="346"/>
      <c r="P106" s="346"/>
      <c r="Q106" s="346"/>
      <c r="R106" s="346"/>
      <c r="S106" s="346"/>
      <c r="T106" s="346"/>
      <c r="U106" s="346"/>
    </row>
    <row r="107" spans="1:21" ht="8.85" customHeight="1" x14ac:dyDescent="0.25">
      <c r="A107" s="326">
        <v>16</v>
      </c>
      <c r="B107" s="377"/>
      <c r="C107" s="326" t="s">
        <v>146</v>
      </c>
      <c r="D107" s="346"/>
      <c r="E107" s="114">
        <v>0</v>
      </c>
      <c r="F107" s="346"/>
      <c r="G107" s="114">
        <v>5394263</v>
      </c>
      <c r="H107" s="346"/>
      <c r="I107" s="114">
        <v>3472460</v>
      </c>
      <c r="J107" s="346"/>
      <c r="K107" s="114">
        <v>57224440</v>
      </c>
      <c r="L107" s="346"/>
      <c r="M107" s="114">
        <v>0</v>
      </c>
      <c r="N107" s="346"/>
      <c r="O107" s="114">
        <v>0</v>
      </c>
      <c r="P107" s="346"/>
      <c r="Q107" s="114">
        <v>10350401</v>
      </c>
      <c r="R107" s="346"/>
      <c r="S107" s="114">
        <v>9497612.1531040035</v>
      </c>
      <c r="T107" s="346"/>
      <c r="U107" s="114">
        <v>1146662.234045747</v>
      </c>
    </row>
    <row r="108" spans="1:21" ht="8.85" customHeight="1" x14ac:dyDescent="0.25">
      <c r="A108" s="326">
        <v>17</v>
      </c>
      <c r="B108" s="377"/>
      <c r="C108" s="326" t="s">
        <v>147</v>
      </c>
      <c r="D108" s="346"/>
      <c r="E108" s="114">
        <v>0</v>
      </c>
      <c r="F108" s="346"/>
      <c r="G108" s="114">
        <v>3283776</v>
      </c>
      <c r="H108" s="346"/>
      <c r="I108" s="114">
        <v>1931763</v>
      </c>
      <c r="J108" s="346"/>
      <c r="K108" s="114">
        <v>30040202</v>
      </c>
      <c r="L108" s="346"/>
      <c r="M108" s="114">
        <v>2181</v>
      </c>
      <c r="N108" s="346"/>
      <c r="O108" s="114">
        <v>0</v>
      </c>
      <c r="P108" s="346"/>
      <c r="Q108" s="114">
        <v>5352201</v>
      </c>
      <c r="R108" s="346"/>
      <c r="S108" s="114">
        <v>7793123.9331812588</v>
      </c>
      <c r="T108" s="346"/>
      <c r="U108" s="114">
        <v>403648.99349859753</v>
      </c>
    </row>
    <row r="109" spans="1:21" ht="8.85" customHeight="1" x14ac:dyDescent="0.25">
      <c r="A109" s="326">
        <v>18</v>
      </c>
      <c r="B109" s="377"/>
      <c r="C109" s="326" t="s">
        <v>148</v>
      </c>
      <c r="D109" s="346"/>
      <c r="E109" s="114">
        <v>0</v>
      </c>
      <c r="F109" s="346"/>
      <c r="G109" s="114">
        <v>2153869</v>
      </c>
      <c r="H109" s="346"/>
      <c r="I109" s="114">
        <v>2337131</v>
      </c>
      <c r="J109" s="346"/>
      <c r="K109" s="114">
        <v>34275206</v>
      </c>
      <c r="L109" s="346"/>
      <c r="M109" s="114">
        <v>19767</v>
      </c>
      <c r="N109" s="346"/>
      <c r="O109" s="114">
        <v>0</v>
      </c>
      <c r="P109" s="346"/>
      <c r="Q109" s="114">
        <v>6694741</v>
      </c>
      <c r="R109" s="346"/>
      <c r="S109" s="114">
        <v>9501618.8809950724</v>
      </c>
      <c r="T109" s="346"/>
      <c r="U109" s="114">
        <v>848193.57601205341</v>
      </c>
    </row>
    <row r="110" spans="1:21" ht="8.85" customHeight="1" x14ac:dyDescent="0.25">
      <c r="A110" s="326">
        <v>19</v>
      </c>
      <c r="B110" s="377"/>
      <c r="C110" s="326" t="s">
        <v>149</v>
      </c>
      <c r="D110" s="346"/>
      <c r="E110" s="114">
        <v>0</v>
      </c>
      <c r="F110" s="346"/>
      <c r="G110" s="114">
        <v>874042</v>
      </c>
      <c r="H110" s="346"/>
      <c r="I110" s="114">
        <v>953259</v>
      </c>
      <c r="J110" s="346"/>
      <c r="K110" s="114">
        <v>4662695</v>
      </c>
      <c r="L110" s="346"/>
      <c r="M110" s="114">
        <v>0</v>
      </c>
      <c r="N110" s="346"/>
      <c r="O110" s="114">
        <v>0</v>
      </c>
      <c r="P110" s="346"/>
      <c r="Q110" s="114">
        <v>1747600</v>
      </c>
      <c r="R110" s="346"/>
      <c r="S110" s="114">
        <v>2012883.8960390827</v>
      </c>
      <c r="T110" s="346"/>
      <c r="U110" s="114">
        <v>110451.99470592107</v>
      </c>
    </row>
    <row r="111" spans="1:21" ht="8.85" customHeight="1" x14ac:dyDescent="0.25">
      <c r="A111" s="326">
        <v>20</v>
      </c>
      <c r="B111" s="377"/>
      <c r="C111" s="326" t="s">
        <v>150</v>
      </c>
      <c r="D111" s="346"/>
      <c r="E111" s="114">
        <v>0</v>
      </c>
      <c r="F111" s="346"/>
      <c r="G111" s="114">
        <v>912685</v>
      </c>
      <c r="H111" s="346"/>
      <c r="I111" s="114">
        <v>1738514</v>
      </c>
      <c r="J111" s="346"/>
      <c r="K111" s="114">
        <v>16108232</v>
      </c>
      <c r="L111" s="346"/>
      <c r="M111" s="114">
        <v>9154</v>
      </c>
      <c r="N111" s="346"/>
      <c r="O111" s="114">
        <v>65918</v>
      </c>
      <c r="P111" s="346"/>
      <c r="Q111" s="114">
        <v>5446925</v>
      </c>
      <c r="R111" s="346"/>
      <c r="S111" s="114">
        <v>4454488.9346401617</v>
      </c>
      <c r="T111" s="346"/>
      <c r="U111" s="114">
        <v>416261.6488937058</v>
      </c>
    </row>
    <row r="112" spans="1:21" ht="8.85" customHeight="1" x14ac:dyDescent="0.25">
      <c r="A112" s="349"/>
      <c r="B112" s="346"/>
      <c r="C112" s="326"/>
      <c r="D112" s="346"/>
      <c r="E112" s="346"/>
      <c r="F112" s="346"/>
      <c r="G112" s="346"/>
      <c r="H112" s="346"/>
      <c r="I112" s="346"/>
      <c r="J112" s="346"/>
      <c r="K112" s="346"/>
      <c r="L112" s="346"/>
      <c r="M112" s="346"/>
      <c r="N112" s="346"/>
      <c r="O112" s="346"/>
      <c r="P112" s="346"/>
      <c r="Q112" s="346"/>
      <c r="R112" s="346"/>
      <c r="S112" s="346"/>
      <c r="T112" s="346"/>
      <c r="U112" s="346"/>
    </row>
    <row r="113" spans="1:21" ht="8.85" customHeight="1" x14ac:dyDescent="0.25">
      <c r="A113" s="326">
        <v>21</v>
      </c>
      <c r="B113" s="377"/>
      <c r="C113" s="326" t="s">
        <v>151</v>
      </c>
      <c r="D113" s="346"/>
      <c r="E113" s="114">
        <v>0</v>
      </c>
      <c r="F113" s="346"/>
      <c r="G113" s="114">
        <v>59468023</v>
      </c>
      <c r="H113" s="346"/>
      <c r="I113" s="114">
        <v>7739227</v>
      </c>
      <c r="J113" s="346"/>
      <c r="K113" s="114">
        <v>360740717</v>
      </c>
      <c r="L113" s="346"/>
      <c r="M113" s="114">
        <v>0</v>
      </c>
      <c r="N113" s="346"/>
      <c r="O113" s="114">
        <v>121654</v>
      </c>
      <c r="P113" s="346"/>
      <c r="Q113" s="114">
        <v>50672886</v>
      </c>
      <c r="R113" s="346"/>
      <c r="S113" s="114">
        <v>29309234.269296385</v>
      </c>
      <c r="T113" s="346"/>
      <c r="U113" s="114">
        <v>1583230.0423097233</v>
      </c>
    </row>
    <row r="114" spans="1:21" ht="8.85" customHeight="1" x14ac:dyDescent="0.25">
      <c r="A114" s="326">
        <v>22</v>
      </c>
      <c r="B114" s="377"/>
      <c r="C114" s="326" t="s">
        <v>152</v>
      </c>
      <c r="D114" s="346"/>
      <c r="E114" s="114">
        <v>0</v>
      </c>
      <c r="F114" s="346"/>
      <c r="G114" s="114">
        <v>2989066</v>
      </c>
      <c r="H114" s="346"/>
      <c r="I114" s="114">
        <v>1313459</v>
      </c>
      <c r="J114" s="346"/>
      <c r="K114" s="114">
        <v>10701225</v>
      </c>
      <c r="L114" s="346"/>
      <c r="M114" s="114">
        <v>6135</v>
      </c>
      <c r="N114" s="346"/>
      <c r="O114" s="114">
        <v>0</v>
      </c>
      <c r="P114" s="346"/>
      <c r="Q114" s="114">
        <v>2242192</v>
      </c>
      <c r="R114" s="346"/>
      <c r="S114" s="114">
        <v>3314650.500977613</v>
      </c>
      <c r="T114" s="346"/>
      <c r="U114" s="114">
        <v>49356.23818433546</v>
      </c>
    </row>
    <row r="115" spans="1:21" ht="8.85" customHeight="1" x14ac:dyDescent="0.25">
      <c r="A115" s="326">
        <v>23</v>
      </c>
      <c r="B115" s="377"/>
      <c r="C115" s="326" t="s">
        <v>153</v>
      </c>
      <c r="D115" s="346"/>
      <c r="E115" s="114">
        <v>0</v>
      </c>
      <c r="F115" s="346"/>
      <c r="G115" s="114">
        <v>480408</v>
      </c>
      <c r="H115" s="346"/>
      <c r="I115" s="114">
        <v>879317</v>
      </c>
      <c r="J115" s="346"/>
      <c r="K115" s="114">
        <v>5178824</v>
      </c>
      <c r="L115" s="346"/>
      <c r="M115" s="114">
        <v>177033</v>
      </c>
      <c r="N115" s="346"/>
      <c r="O115" s="114">
        <v>0</v>
      </c>
      <c r="P115" s="346"/>
      <c r="Q115" s="114">
        <v>1127654</v>
      </c>
      <c r="R115" s="346"/>
      <c r="S115" s="114">
        <v>2732745.4508941467</v>
      </c>
      <c r="T115" s="346"/>
      <c r="U115" s="114">
        <v>110896.95990449906</v>
      </c>
    </row>
    <row r="116" spans="1:21" ht="8.85" customHeight="1" x14ac:dyDescent="0.25">
      <c r="A116" s="326">
        <v>24</v>
      </c>
      <c r="B116" s="377"/>
      <c r="C116" s="326" t="s">
        <v>154</v>
      </c>
      <c r="D116" s="346"/>
      <c r="E116" s="114">
        <v>0</v>
      </c>
      <c r="F116" s="346"/>
      <c r="G116" s="114">
        <v>5717658</v>
      </c>
      <c r="H116" s="346"/>
      <c r="I116" s="114">
        <v>3801858</v>
      </c>
      <c r="J116" s="346"/>
      <c r="K116" s="114">
        <v>52480012</v>
      </c>
      <c r="L116" s="346"/>
      <c r="M116" s="114">
        <v>0</v>
      </c>
      <c r="N116" s="346"/>
      <c r="O116" s="114">
        <v>0</v>
      </c>
      <c r="P116" s="346"/>
      <c r="Q116" s="114">
        <v>13567611</v>
      </c>
      <c r="R116" s="346"/>
      <c r="S116" s="114">
        <v>7291784.993256175</v>
      </c>
      <c r="T116" s="346"/>
      <c r="U116" s="114">
        <v>415053.55647288612</v>
      </c>
    </row>
    <row r="117" spans="1:21" ht="8.85" customHeight="1" x14ac:dyDescent="0.25">
      <c r="A117" s="326">
        <v>25</v>
      </c>
      <c r="B117" s="377"/>
      <c r="C117" s="326" t="s">
        <v>155</v>
      </c>
      <c r="D117" s="346"/>
      <c r="E117" s="114">
        <v>19667</v>
      </c>
      <c r="F117" s="346"/>
      <c r="G117" s="114">
        <v>1269590</v>
      </c>
      <c r="H117" s="346"/>
      <c r="I117" s="114">
        <v>1114141</v>
      </c>
      <c r="J117" s="346"/>
      <c r="K117" s="114">
        <v>10956883</v>
      </c>
      <c r="L117" s="346"/>
      <c r="M117" s="114">
        <v>0</v>
      </c>
      <c r="N117" s="346"/>
      <c r="O117" s="114">
        <v>0</v>
      </c>
      <c r="P117" s="346"/>
      <c r="Q117" s="114">
        <v>2522288</v>
      </c>
      <c r="R117" s="346"/>
      <c r="S117" s="114">
        <v>3311749.9018678656</v>
      </c>
      <c r="T117" s="346"/>
      <c r="U117" s="114">
        <v>246163.07606376393</v>
      </c>
    </row>
    <row r="118" spans="1:21" ht="8.85" customHeight="1" x14ac:dyDescent="0.25">
      <c r="A118" s="349"/>
      <c r="B118" s="346"/>
      <c r="C118" s="326"/>
      <c r="D118" s="346"/>
      <c r="E118" s="346"/>
      <c r="F118" s="346"/>
      <c r="G118" s="346"/>
      <c r="H118" s="346"/>
      <c r="I118" s="346"/>
      <c r="J118" s="346"/>
      <c r="K118" s="346"/>
      <c r="L118" s="346"/>
      <c r="M118" s="346"/>
      <c r="N118" s="346"/>
      <c r="O118" s="346"/>
      <c r="P118" s="346"/>
      <c r="Q118" s="346"/>
      <c r="R118" s="346"/>
      <c r="S118" s="346"/>
      <c r="T118" s="346"/>
      <c r="U118" s="346"/>
    </row>
    <row r="119" spans="1:21" ht="8.85" customHeight="1" x14ac:dyDescent="0.25">
      <c r="A119" s="326">
        <v>26</v>
      </c>
      <c r="B119" s="377"/>
      <c r="C119" s="326" t="s">
        <v>156</v>
      </c>
      <c r="D119" s="346"/>
      <c r="E119" s="114">
        <v>0</v>
      </c>
      <c r="F119" s="346"/>
      <c r="G119" s="114">
        <v>1458147</v>
      </c>
      <c r="H119" s="346"/>
      <c r="I119" s="114">
        <v>1780639</v>
      </c>
      <c r="J119" s="346"/>
      <c r="K119" s="114">
        <v>20613943</v>
      </c>
      <c r="L119" s="346"/>
      <c r="M119" s="114">
        <v>30883</v>
      </c>
      <c r="N119" s="346"/>
      <c r="O119" s="114">
        <v>0</v>
      </c>
      <c r="P119" s="346"/>
      <c r="Q119" s="114">
        <v>4841567</v>
      </c>
      <c r="R119" s="346"/>
      <c r="S119" s="114">
        <v>5432069.8769909618</v>
      </c>
      <c r="T119" s="346"/>
      <c r="U119" s="114">
        <v>800898.39993919153</v>
      </c>
    </row>
    <row r="120" spans="1:21" ht="8.85" customHeight="1" x14ac:dyDescent="0.25">
      <c r="A120" s="326">
        <v>27</v>
      </c>
      <c r="B120" s="377"/>
      <c r="C120" s="326" t="s">
        <v>157</v>
      </c>
      <c r="D120" s="346"/>
      <c r="E120" s="114">
        <v>0</v>
      </c>
      <c r="F120" s="346"/>
      <c r="G120" s="114">
        <v>4752797</v>
      </c>
      <c r="H120" s="346"/>
      <c r="I120" s="114">
        <v>2213508</v>
      </c>
      <c r="J120" s="346"/>
      <c r="K120" s="114">
        <v>35776498</v>
      </c>
      <c r="L120" s="346"/>
      <c r="M120" s="114">
        <v>904</v>
      </c>
      <c r="N120" s="346"/>
      <c r="O120" s="114">
        <v>0</v>
      </c>
      <c r="P120" s="346"/>
      <c r="Q120" s="114">
        <v>5094434</v>
      </c>
      <c r="R120" s="346"/>
      <c r="S120" s="114">
        <v>7942021.7528106282</v>
      </c>
      <c r="T120" s="346"/>
      <c r="U120" s="114">
        <v>445816.20409003372</v>
      </c>
    </row>
    <row r="121" spans="1:21" ht="8.85" customHeight="1" x14ac:dyDescent="0.25">
      <c r="A121" s="326">
        <v>28</v>
      </c>
      <c r="B121" s="377"/>
      <c r="C121" s="326" t="s">
        <v>158</v>
      </c>
      <c r="D121" s="346"/>
      <c r="E121" s="114">
        <v>0</v>
      </c>
      <c r="F121" s="346"/>
      <c r="G121" s="114">
        <v>1528933</v>
      </c>
      <c r="H121" s="346"/>
      <c r="I121" s="114">
        <v>1205388</v>
      </c>
      <c r="J121" s="346"/>
      <c r="K121" s="114">
        <v>10290026</v>
      </c>
      <c r="L121" s="346"/>
      <c r="M121" s="114">
        <v>4101</v>
      </c>
      <c r="N121" s="346"/>
      <c r="O121" s="114">
        <v>0</v>
      </c>
      <c r="P121" s="346"/>
      <c r="Q121" s="114">
        <v>3166987</v>
      </c>
      <c r="R121" s="346"/>
      <c r="S121" s="114">
        <v>3543532.295624088</v>
      </c>
      <c r="T121" s="346"/>
      <c r="U121" s="114">
        <v>300897.14346034423</v>
      </c>
    </row>
    <row r="122" spans="1:21" ht="8.85" customHeight="1" x14ac:dyDescent="0.25">
      <c r="A122" s="326">
        <v>29</v>
      </c>
      <c r="B122" s="377"/>
      <c r="C122" s="326" t="s">
        <v>98</v>
      </c>
      <c r="D122" s="346"/>
      <c r="E122" s="114">
        <v>0</v>
      </c>
      <c r="F122" s="346"/>
      <c r="G122" s="114">
        <v>272862772</v>
      </c>
      <c r="H122" s="346"/>
      <c r="I122" s="114">
        <v>24367109</v>
      </c>
      <c r="J122" s="346"/>
      <c r="K122" s="114">
        <v>799294166</v>
      </c>
      <c r="L122" s="346"/>
      <c r="M122" s="114">
        <v>6310</v>
      </c>
      <c r="N122" s="346"/>
      <c r="O122" s="114">
        <v>3022800</v>
      </c>
      <c r="P122" s="346"/>
      <c r="Q122" s="114">
        <v>301656344</v>
      </c>
      <c r="R122" s="346"/>
      <c r="S122" s="114">
        <v>111134615.14856814</v>
      </c>
      <c r="T122" s="346"/>
      <c r="U122" s="114">
        <v>2034260.626244135</v>
      </c>
    </row>
    <row r="123" spans="1:21" ht="8.85" customHeight="1" x14ac:dyDescent="0.25">
      <c r="A123" s="326">
        <v>30</v>
      </c>
      <c r="B123" s="377"/>
      <c r="C123" s="326" t="s">
        <v>159</v>
      </c>
      <c r="D123" s="346"/>
      <c r="E123" s="114">
        <v>0</v>
      </c>
      <c r="F123" s="346"/>
      <c r="G123" s="114">
        <v>16956878</v>
      </c>
      <c r="H123" s="346"/>
      <c r="I123" s="114">
        <v>2988813</v>
      </c>
      <c r="J123" s="346"/>
      <c r="K123" s="114">
        <v>56093433</v>
      </c>
      <c r="L123" s="346"/>
      <c r="M123" s="114">
        <v>2720</v>
      </c>
      <c r="N123" s="346"/>
      <c r="O123" s="114">
        <v>0</v>
      </c>
      <c r="P123" s="346"/>
      <c r="Q123" s="114">
        <v>12835401</v>
      </c>
      <c r="R123" s="346"/>
      <c r="S123" s="114">
        <v>11591361.360735815</v>
      </c>
      <c r="T123" s="346"/>
      <c r="U123" s="114">
        <v>241895.94687608804</v>
      </c>
    </row>
    <row r="124" spans="1:21" ht="8.85" customHeight="1" x14ac:dyDescent="0.25">
      <c r="A124" s="349"/>
      <c r="B124" s="346"/>
      <c r="C124" s="326"/>
      <c r="D124" s="346"/>
      <c r="E124" s="346"/>
      <c r="F124" s="346"/>
      <c r="G124" s="346"/>
      <c r="H124" s="346"/>
      <c r="I124" s="346"/>
      <c r="J124" s="346"/>
      <c r="K124" s="346"/>
      <c r="L124" s="346"/>
      <c r="M124" s="346"/>
      <c r="N124" s="346"/>
      <c r="O124" s="346"/>
      <c r="P124" s="346"/>
      <c r="Q124" s="346"/>
      <c r="R124" s="346"/>
      <c r="S124" s="346"/>
      <c r="T124" s="346"/>
      <c r="U124" s="346"/>
    </row>
    <row r="125" spans="1:21" ht="8.85" customHeight="1" x14ac:dyDescent="0.25">
      <c r="A125" s="326">
        <v>31</v>
      </c>
      <c r="B125" s="377"/>
      <c r="C125" s="326" t="s">
        <v>160</v>
      </c>
      <c r="D125" s="346"/>
      <c r="E125" s="114">
        <v>0</v>
      </c>
      <c r="F125" s="346"/>
      <c r="G125" s="114">
        <v>1581312</v>
      </c>
      <c r="H125" s="346"/>
      <c r="I125" s="114">
        <v>1367194</v>
      </c>
      <c r="J125" s="346"/>
      <c r="K125" s="114">
        <v>14259933</v>
      </c>
      <c r="L125" s="346"/>
      <c r="M125" s="114">
        <v>29921</v>
      </c>
      <c r="N125" s="346"/>
      <c r="O125" s="114">
        <v>0</v>
      </c>
      <c r="P125" s="346"/>
      <c r="Q125" s="114">
        <v>2784943</v>
      </c>
      <c r="R125" s="346"/>
      <c r="S125" s="114">
        <v>5354336.4868796617</v>
      </c>
      <c r="T125" s="346"/>
      <c r="U125" s="114">
        <v>298812.75291616248</v>
      </c>
    </row>
    <row r="126" spans="1:21" ht="8.85" customHeight="1" x14ac:dyDescent="0.25">
      <c r="A126" s="326">
        <v>32</v>
      </c>
      <c r="B126" s="377"/>
      <c r="C126" s="326" t="s">
        <v>161</v>
      </c>
      <c r="D126" s="346"/>
      <c r="E126" s="114">
        <v>0</v>
      </c>
      <c r="F126" s="346"/>
      <c r="G126" s="114">
        <v>3925416</v>
      </c>
      <c r="H126" s="346"/>
      <c r="I126" s="114">
        <v>1823552</v>
      </c>
      <c r="J126" s="346"/>
      <c r="K126" s="114">
        <v>24208462</v>
      </c>
      <c r="L126" s="346"/>
      <c r="M126" s="114">
        <v>0</v>
      </c>
      <c r="N126" s="346"/>
      <c r="O126" s="114">
        <v>0</v>
      </c>
      <c r="P126" s="346"/>
      <c r="Q126" s="114">
        <v>3246544</v>
      </c>
      <c r="R126" s="346"/>
      <c r="S126" s="114">
        <v>3124059.1181090474</v>
      </c>
      <c r="T126" s="346"/>
      <c r="U126" s="114">
        <v>196991.67520092084</v>
      </c>
    </row>
    <row r="127" spans="1:21" ht="8.85" customHeight="1" x14ac:dyDescent="0.25">
      <c r="A127" s="326">
        <v>33</v>
      </c>
      <c r="B127" s="377"/>
      <c r="C127" s="326" t="s">
        <v>100</v>
      </c>
      <c r="D127" s="346"/>
      <c r="E127" s="114">
        <v>0</v>
      </c>
      <c r="F127" s="346"/>
      <c r="G127" s="114">
        <v>5213501</v>
      </c>
      <c r="H127" s="346"/>
      <c r="I127" s="114">
        <v>4557232</v>
      </c>
      <c r="J127" s="346"/>
      <c r="K127" s="114">
        <v>49925335</v>
      </c>
      <c r="L127" s="346"/>
      <c r="M127" s="114">
        <v>18744</v>
      </c>
      <c r="N127" s="346"/>
      <c r="O127" s="114">
        <v>0</v>
      </c>
      <c r="P127" s="346"/>
      <c r="Q127" s="114">
        <v>11051881</v>
      </c>
      <c r="R127" s="346"/>
      <c r="S127" s="114">
        <v>9529958.0748246964</v>
      </c>
      <c r="T127" s="346"/>
      <c r="U127" s="114">
        <v>899198.44188556343</v>
      </c>
    </row>
    <row r="128" spans="1:21" ht="8.85" customHeight="1" x14ac:dyDescent="0.25">
      <c r="A128" s="326">
        <v>34</v>
      </c>
      <c r="B128" s="377"/>
      <c r="C128" s="326" t="s">
        <v>162</v>
      </c>
      <c r="D128" s="346"/>
      <c r="E128" s="114">
        <v>0</v>
      </c>
      <c r="F128" s="346"/>
      <c r="G128" s="114">
        <v>14718967</v>
      </c>
      <c r="H128" s="346"/>
      <c r="I128" s="114">
        <v>3921742</v>
      </c>
      <c r="J128" s="346"/>
      <c r="K128" s="114">
        <v>82193384</v>
      </c>
      <c r="L128" s="346"/>
      <c r="M128" s="114">
        <v>11977</v>
      </c>
      <c r="N128" s="346"/>
      <c r="O128" s="114">
        <v>0</v>
      </c>
      <c r="P128" s="346"/>
      <c r="Q128" s="114">
        <v>11777406</v>
      </c>
      <c r="R128" s="346"/>
      <c r="S128" s="114">
        <v>9687539.3815510478</v>
      </c>
      <c r="T128" s="346"/>
      <c r="U128" s="114">
        <v>301643.48648107017</v>
      </c>
    </row>
    <row r="129" spans="1:21" ht="8.85" customHeight="1" x14ac:dyDescent="0.25">
      <c r="A129" s="326">
        <v>35</v>
      </c>
      <c r="B129" s="377"/>
      <c r="C129" s="326" t="s">
        <v>163</v>
      </c>
      <c r="D129" s="346"/>
      <c r="E129" s="114">
        <v>0</v>
      </c>
      <c r="F129" s="346"/>
      <c r="G129" s="114">
        <v>1644832</v>
      </c>
      <c r="H129" s="346"/>
      <c r="I129" s="114">
        <v>1780095</v>
      </c>
      <c r="J129" s="346"/>
      <c r="K129" s="114">
        <v>20662865</v>
      </c>
      <c r="L129" s="346"/>
      <c r="M129" s="114">
        <v>109002</v>
      </c>
      <c r="N129" s="346"/>
      <c r="O129" s="114">
        <v>0</v>
      </c>
      <c r="P129" s="346"/>
      <c r="Q129" s="114">
        <v>4417491</v>
      </c>
      <c r="R129" s="346"/>
      <c r="S129" s="114">
        <v>4265428.6759368386</v>
      </c>
      <c r="T129" s="346"/>
      <c r="U129" s="114">
        <v>419583.70598609326</v>
      </c>
    </row>
    <row r="130" spans="1:21" ht="8.85" customHeight="1" x14ac:dyDescent="0.25">
      <c r="A130" s="346"/>
      <c r="B130" s="346"/>
      <c r="C130" s="326"/>
      <c r="D130" s="346"/>
      <c r="E130" s="346"/>
      <c r="F130" s="346"/>
      <c r="G130" s="346"/>
      <c r="H130" s="346"/>
      <c r="I130" s="346"/>
      <c r="J130" s="346"/>
      <c r="K130" s="346"/>
      <c r="L130" s="346"/>
      <c r="M130" s="346"/>
      <c r="N130" s="346"/>
      <c r="O130" s="346"/>
      <c r="P130" s="346"/>
      <c r="Q130" s="346"/>
      <c r="R130" s="346"/>
      <c r="S130" s="346"/>
      <c r="T130" s="346"/>
      <c r="U130" s="346"/>
    </row>
    <row r="131" spans="1:21" ht="8.85" customHeight="1" x14ac:dyDescent="0.25">
      <c r="A131" s="326">
        <v>36</v>
      </c>
      <c r="B131" s="377"/>
      <c r="C131" s="326" t="s">
        <v>164</v>
      </c>
      <c r="D131" s="346"/>
      <c r="E131" s="114">
        <v>16725</v>
      </c>
      <c r="F131" s="346"/>
      <c r="G131" s="114">
        <v>4486617</v>
      </c>
      <c r="H131" s="346"/>
      <c r="I131" s="114">
        <v>3489054</v>
      </c>
      <c r="J131" s="346"/>
      <c r="K131" s="114">
        <v>33585936</v>
      </c>
      <c r="L131" s="346"/>
      <c r="M131" s="114">
        <v>0</v>
      </c>
      <c r="N131" s="346"/>
      <c r="O131" s="114">
        <v>0</v>
      </c>
      <c r="P131" s="346"/>
      <c r="Q131" s="114">
        <v>5668613</v>
      </c>
      <c r="R131" s="346"/>
      <c r="S131" s="114">
        <v>4170823.8246993627</v>
      </c>
      <c r="T131" s="346"/>
      <c r="U131" s="114">
        <v>401567.32443777891</v>
      </c>
    </row>
    <row r="132" spans="1:21" ht="8.85" customHeight="1" x14ac:dyDescent="0.25">
      <c r="A132" s="326">
        <v>37</v>
      </c>
      <c r="B132" s="377"/>
      <c r="C132" s="326" t="s">
        <v>165</v>
      </c>
      <c r="D132" s="346"/>
      <c r="E132" s="114">
        <v>0</v>
      </c>
      <c r="F132" s="346"/>
      <c r="G132" s="114">
        <v>3913355</v>
      </c>
      <c r="H132" s="346"/>
      <c r="I132" s="114">
        <v>1618480</v>
      </c>
      <c r="J132" s="346"/>
      <c r="K132" s="114">
        <v>9672460</v>
      </c>
      <c r="L132" s="346"/>
      <c r="M132" s="114">
        <v>0</v>
      </c>
      <c r="N132" s="346"/>
      <c r="O132" s="114">
        <v>0</v>
      </c>
      <c r="P132" s="346"/>
      <c r="Q132" s="114">
        <v>3072004</v>
      </c>
      <c r="R132" s="346"/>
      <c r="S132" s="114">
        <v>4156320.9575842633</v>
      </c>
      <c r="T132" s="346"/>
      <c r="U132" s="114">
        <v>135623.24045192552</v>
      </c>
    </row>
    <row r="133" spans="1:21" ht="8.85" customHeight="1" x14ac:dyDescent="0.25">
      <c r="A133" s="326">
        <v>38</v>
      </c>
      <c r="B133" s="377"/>
      <c r="C133" s="326" t="s">
        <v>166</v>
      </c>
      <c r="D133" s="346"/>
      <c r="E133" s="114">
        <v>0</v>
      </c>
      <c r="F133" s="346"/>
      <c r="G133" s="114">
        <v>831311</v>
      </c>
      <c r="H133" s="346"/>
      <c r="I133" s="114">
        <v>1687211</v>
      </c>
      <c r="J133" s="346"/>
      <c r="K133" s="114">
        <v>15132829</v>
      </c>
      <c r="L133" s="346"/>
      <c r="M133" s="114">
        <v>40439</v>
      </c>
      <c r="N133" s="346"/>
      <c r="O133" s="114">
        <v>0</v>
      </c>
      <c r="P133" s="346"/>
      <c r="Q133" s="114">
        <v>3841303</v>
      </c>
      <c r="R133" s="346"/>
      <c r="S133" s="114">
        <v>6884339.9085164536</v>
      </c>
      <c r="T133" s="346"/>
      <c r="U133" s="114">
        <v>524638.75413161051</v>
      </c>
    </row>
    <row r="134" spans="1:21" ht="8.85" customHeight="1" x14ac:dyDescent="0.25">
      <c r="A134" s="326">
        <v>39</v>
      </c>
      <c r="B134" s="377"/>
      <c r="C134" s="326" t="s">
        <v>167</v>
      </c>
      <c r="D134" s="346"/>
      <c r="E134" s="114">
        <v>0</v>
      </c>
      <c r="F134" s="346"/>
      <c r="G134" s="114">
        <v>2790176</v>
      </c>
      <c r="H134" s="346"/>
      <c r="I134" s="114">
        <v>1445522</v>
      </c>
      <c r="J134" s="346"/>
      <c r="K134" s="114">
        <v>21320658</v>
      </c>
      <c r="L134" s="346"/>
      <c r="M134" s="114">
        <v>44927</v>
      </c>
      <c r="N134" s="346"/>
      <c r="O134" s="114">
        <v>0</v>
      </c>
      <c r="P134" s="346"/>
      <c r="Q134" s="114">
        <v>3099802</v>
      </c>
      <c r="R134" s="346"/>
      <c r="S134" s="114">
        <v>2365915.3145601586</v>
      </c>
      <c r="T134" s="346"/>
      <c r="U134" s="114">
        <v>205045.95386860438</v>
      </c>
    </row>
    <row r="135" spans="1:21" ht="8.85" customHeight="1" x14ac:dyDescent="0.25">
      <c r="A135" s="326">
        <v>40</v>
      </c>
      <c r="B135" s="377"/>
      <c r="C135" s="326" t="s">
        <v>168</v>
      </c>
      <c r="D135" s="350"/>
      <c r="E135" s="116">
        <v>19502</v>
      </c>
      <c r="F135" s="350"/>
      <c r="G135" s="116">
        <v>1297482</v>
      </c>
      <c r="H135" s="350"/>
      <c r="I135" s="116">
        <v>1651648</v>
      </c>
      <c r="J135" s="350"/>
      <c r="K135" s="116">
        <v>12550796</v>
      </c>
      <c r="L135" s="350"/>
      <c r="M135" s="116">
        <v>0</v>
      </c>
      <c r="N135" s="350"/>
      <c r="O135" s="116">
        <v>0</v>
      </c>
      <c r="P135" s="350"/>
      <c r="Q135" s="116">
        <v>2707668</v>
      </c>
      <c r="R135" s="350"/>
      <c r="S135" s="114">
        <v>3409019.9830003399</v>
      </c>
      <c r="T135" s="346"/>
      <c r="U135" s="114">
        <v>363230.65206627897</v>
      </c>
    </row>
    <row r="136" spans="1:21" ht="8.85" customHeight="1" x14ac:dyDescent="0.25">
      <c r="A136" s="349"/>
      <c r="B136" s="346"/>
      <c r="C136" s="326"/>
      <c r="D136" s="346"/>
      <c r="E136" s="351"/>
      <c r="F136" s="346"/>
      <c r="G136" s="351"/>
      <c r="H136" s="346"/>
      <c r="I136" s="351"/>
      <c r="J136" s="346"/>
      <c r="K136" s="351"/>
      <c r="L136" s="346"/>
      <c r="M136" s="351"/>
      <c r="N136" s="346"/>
      <c r="O136" s="351"/>
      <c r="P136" s="346"/>
      <c r="Q136" s="351"/>
      <c r="R136" s="346"/>
      <c r="S136" s="351"/>
      <c r="T136" s="346"/>
      <c r="U136" s="351"/>
    </row>
    <row r="137" spans="1:21" ht="8.85" customHeight="1" x14ac:dyDescent="0.25">
      <c r="A137" s="326">
        <v>41</v>
      </c>
      <c r="B137" s="377"/>
      <c r="C137" s="326" t="s">
        <v>169</v>
      </c>
      <c r="D137" s="346"/>
      <c r="E137" s="114">
        <v>0</v>
      </c>
      <c r="F137" s="346"/>
      <c r="G137" s="114">
        <v>2779028</v>
      </c>
      <c r="H137" s="346"/>
      <c r="I137" s="114">
        <v>2741774</v>
      </c>
      <c r="J137" s="346"/>
      <c r="K137" s="114">
        <v>43029722</v>
      </c>
      <c r="L137" s="346"/>
      <c r="M137" s="114">
        <v>44229</v>
      </c>
      <c r="N137" s="346"/>
      <c r="O137" s="114">
        <v>0</v>
      </c>
      <c r="P137" s="346"/>
      <c r="Q137" s="114">
        <v>9598367</v>
      </c>
      <c r="R137" s="346"/>
      <c r="S137" s="114">
        <v>10868033.935983164</v>
      </c>
      <c r="T137" s="346"/>
      <c r="U137" s="114">
        <v>1254370.177677013</v>
      </c>
    </row>
    <row r="138" spans="1:21" ht="8.85" customHeight="1" x14ac:dyDescent="0.25">
      <c r="A138" s="326">
        <v>42</v>
      </c>
      <c r="B138" s="377"/>
      <c r="C138" s="326" t="s">
        <v>170</v>
      </c>
      <c r="D138" s="346"/>
      <c r="E138" s="114">
        <v>0</v>
      </c>
      <c r="F138" s="346"/>
      <c r="G138" s="114">
        <v>20127610</v>
      </c>
      <c r="H138" s="346"/>
      <c r="I138" s="114">
        <v>5260008</v>
      </c>
      <c r="J138" s="346"/>
      <c r="K138" s="114">
        <v>98072223</v>
      </c>
      <c r="L138" s="346"/>
      <c r="M138" s="114">
        <v>19792</v>
      </c>
      <c r="N138" s="346"/>
      <c r="O138" s="114">
        <v>0</v>
      </c>
      <c r="P138" s="346"/>
      <c r="Q138" s="114">
        <v>13344813</v>
      </c>
      <c r="R138" s="346"/>
      <c r="S138" s="114">
        <v>13041139.465377586</v>
      </c>
      <c r="T138" s="346"/>
      <c r="U138" s="114">
        <v>384227.16994412965</v>
      </c>
    </row>
    <row r="139" spans="1:21" ht="8.85" customHeight="1" x14ac:dyDescent="0.25">
      <c r="A139" s="326">
        <v>43</v>
      </c>
      <c r="B139" s="377"/>
      <c r="C139" s="326" t="s">
        <v>171</v>
      </c>
      <c r="D139" s="346"/>
      <c r="E139" s="114">
        <v>0</v>
      </c>
      <c r="F139" s="346"/>
      <c r="G139" s="114">
        <v>63333785</v>
      </c>
      <c r="H139" s="346"/>
      <c r="I139" s="114">
        <v>18478860</v>
      </c>
      <c r="J139" s="346"/>
      <c r="K139" s="114">
        <v>338478165</v>
      </c>
      <c r="L139" s="346"/>
      <c r="M139" s="114">
        <v>0</v>
      </c>
      <c r="N139" s="346"/>
      <c r="O139" s="114">
        <v>2016764</v>
      </c>
      <c r="P139" s="346"/>
      <c r="Q139" s="114">
        <v>60984869</v>
      </c>
      <c r="R139" s="346"/>
      <c r="S139" s="114">
        <v>11660183.926447548</v>
      </c>
      <c r="T139" s="346"/>
      <c r="U139" s="114">
        <v>2697992.8721976569</v>
      </c>
    </row>
    <row r="140" spans="1:21" ht="8.85" customHeight="1" x14ac:dyDescent="0.25">
      <c r="A140" s="326">
        <v>44</v>
      </c>
      <c r="B140" s="377"/>
      <c r="C140" s="326" t="s">
        <v>172</v>
      </c>
      <c r="D140" s="346"/>
      <c r="E140" s="114">
        <v>0</v>
      </c>
      <c r="F140" s="346"/>
      <c r="G140" s="114">
        <v>4132162</v>
      </c>
      <c r="H140" s="346"/>
      <c r="I140" s="114">
        <v>5781097</v>
      </c>
      <c r="J140" s="346"/>
      <c r="K140" s="114">
        <v>58853617</v>
      </c>
      <c r="L140" s="346"/>
      <c r="M140" s="114">
        <v>3507</v>
      </c>
      <c r="N140" s="346"/>
      <c r="O140" s="114">
        <v>0</v>
      </c>
      <c r="P140" s="346"/>
      <c r="Q140" s="114">
        <v>13592299</v>
      </c>
      <c r="R140" s="346"/>
      <c r="S140" s="114">
        <v>6861027.1070177592</v>
      </c>
      <c r="T140" s="346"/>
      <c r="U140" s="114">
        <v>1532913.2773798911</v>
      </c>
    </row>
    <row r="141" spans="1:21" ht="8.85" customHeight="1" x14ac:dyDescent="0.25">
      <c r="A141" s="326">
        <v>45</v>
      </c>
      <c r="B141" s="377"/>
      <c r="C141" s="326" t="s">
        <v>173</v>
      </c>
      <c r="D141" s="346"/>
      <c r="E141" s="114">
        <v>0</v>
      </c>
      <c r="F141" s="346"/>
      <c r="G141" s="114">
        <v>256901</v>
      </c>
      <c r="H141" s="346"/>
      <c r="I141" s="114">
        <v>855841</v>
      </c>
      <c r="J141" s="346"/>
      <c r="K141" s="114">
        <v>2185376</v>
      </c>
      <c r="L141" s="346"/>
      <c r="M141" s="114">
        <v>107321</v>
      </c>
      <c r="N141" s="346"/>
      <c r="O141" s="114">
        <v>0</v>
      </c>
      <c r="P141" s="346"/>
      <c r="Q141" s="114">
        <v>589695</v>
      </c>
      <c r="R141" s="346"/>
      <c r="S141" s="114">
        <v>3616295.8098227689</v>
      </c>
      <c r="T141" s="346"/>
      <c r="U141" s="114">
        <v>22880.614780341813</v>
      </c>
    </row>
    <row r="142" spans="1:21" ht="8.85" customHeight="1" x14ac:dyDescent="0.25">
      <c r="A142" s="349"/>
      <c r="B142" s="346"/>
      <c r="C142" s="326"/>
      <c r="D142" s="346"/>
      <c r="E142" s="346"/>
      <c r="F142" s="346"/>
      <c r="G142" s="346"/>
      <c r="H142" s="346"/>
      <c r="I142" s="346"/>
      <c r="J142" s="346"/>
      <c r="K142" s="346"/>
      <c r="L142" s="346"/>
      <c r="M142" s="346"/>
      <c r="N142" s="346"/>
      <c r="O142" s="346"/>
      <c r="P142" s="346"/>
      <c r="Q142" s="346"/>
      <c r="R142" s="346"/>
      <c r="S142" s="346"/>
      <c r="T142" s="346"/>
      <c r="U142" s="346"/>
    </row>
    <row r="143" spans="1:21" ht="8.85" customHeight="1" x14ac:dyDescent="0.25">
      <c r="A143" s="326">
        <v>46</v>
      </c>
      <c r="B143" s="377"/>
      <c r="C143" s="326" t="s">
        <v>174</v>
      </c>
      <c r="D143" s="346"/>
      <c r="E143" s="114">
        <v>0</v>
      </c>
      <c r="F143" s="346"/>
      <c r="G143" s="114">
        <v>6805125</v>
      </c>
      <c r="H143" s="346"/>
      <c r="I143" s="114">
        <v>2044784</v>
      </c>
      <c r="J143" s="346"/>
      <c r="K143" s="114">
        <v>35701343</v>
      </c>
      <c r="L143" s="346"/>
      <c r="M143" s="114">
        <v>0</v>
      </c>
      <c r="N143" s="346"/>
      <c r="O143" s="114">
        <v>0</v>
      </c>
      <c r="P143" s="346"/>
      <c r="Q143" s="114">
        <v>5810089</v>
      </c>
      <c r="R143" s="346"/>
      <c r="S143" s="114">
        <v>7011228.2054671617</v>
      </c>
      <c r="T143" s="346"/>
      <c r="U143" s="114">
        <v>377932.05329681869</v>
      </c>
    </row>
    <row r="144" spans="1:21" ht="8.85" customHeight="1" x14ac:dyDescent="0.25">
      <c r="A144" s="326">
        <v>47</v>
      </c>
      <c r="B144" s="377"/>
      <c r="C144" s="326" t="s">
        <v>175</v>
      </c>
      <c r="D144" s="346"/>
      <c r="E144" s="114">
        <v>0</v>
      </c>
      <c r="F144" s="346"/>
      <c r="G144" s="114">
        <v>12075597</v>
      </c>
      <c r="H144" s="346"/>
      <c r="I144" s="114">
        <v>2111881</v>
      </c>
      <c r="J144" s="346"/>
      <c r="K144" s="114">
        <v>52917936</v>
      </c>
      <c r="L144" s="346"/>
      <c r="M144" s="114">
        <v>7721</v>
      </c>
      <c r="N144" s="346"/>
      <c r="O144" s="114">
        <v>0</v>
      </c>
      <c r="P144" s="346"/>
      <c r="Q144" s="114">
        <v>10939107</v>
      </c>
      <c r="R144" s="346"/>
      <c r="S144" s="114">
        <v>7527821.6124199014</v>
      </c>
      <c r="T144" s="346"/>
      <c r="U144" s="114">
        <v>425989.43360103318</v>
      </c>
    </row>
    <row r="145" spans="1:23" ht="8.85" customHeight="1" x14ac:dyDescent="0.25">
      <c r="A145" s="326">
        <v>48</v>
      </c>
      <c r="B145" s="377"/>
      <c r="C145" s="326" t="s">
        <v>176</v>
      </c>
      <c r="D145" s="346"/>
      <c r="E145" s="114">
        <v>0</v>
      </c>
      <c r="F145" s="346"/>
      <c r="G145" s="114">
        <v>1061913</v>
      </c>
      <c r="H145" s="346"/>
      <c r="I145" s="114">
        <v>919457</v>
      </c>
      <c r="J145" s="346"/>
      <c r="K145" s="114">
        <v>6595080</v>
      </c>
      <c r="L145" s="346"/>
      <c r="M145" s="114">
        <v>0</v>
      </c>
      <c r="N145" s="346"/>
      <c r="O145" s="114">
        <v>0</v>
      </c>
      <c r="P145" s="346"/>
      <c r="Q145" s="114">
        <v>1662859</v>
      </c>
      <c r="R145" s="346"/>
      <c r="S145" s="114">
        <v>3286751.4052860988</v>
      </c>
      <c r="T145" s="346"/>
      <c r="U145" s="114">
        <v>185675.49255825736</v>
      </c>
    </row>
    <row r="146" spans="1:23" ht="8.85" customHeight="1" x14ac:dyDescent="0.25">
      <c r="A146" s="326">
        <v>49</v>
      </c>
      <c r="B146" s="377"/>
      <c r="C146" s="326" t="s">
        <v>177</v>
      </c>
      <c r="D146" s="346"/>
      <c r="E146" s="114">
        <v>0</v>
      </c>
      <c r="F146" s="346"/>
      <c r="G146" s="114">
        <v>2672786</v>
      </c>
      <c r="H146" s="346"/>
      <c r="I146" s="114">
        <v>1699915</v>
      </c>
      <c r="J146" s="346"/>
      <c r="K146" s="114">
        <v>27776206</v>
      </c>
      <c r="L146" s="346"/>
      <c r="M146" s="114">
        <v>0</v>
      </c>
      <c r="N146" s="346"/>
      <c r="O146" s="114">
        <v>0</v>
      </c>
      <c r="P146" s="346"/>
      <c r="Q146" s="114">
        <v>3835187</v>
      </c>
      <c r="R146" s="346"/>
      <c r="S146" s="114">
        <v>2467830.6646382306</v>
      </c>
      <c r="T146" s="346"/>
      <c r="U146" s="114">
        <v>210029.45390646477</v>
      </c>
    </row>
    <row r="147" spans="1:23" ht="8.85" customHeight="1" x14ac:dyDescent="0.25">
      <c r="A147" s="326">
        <v>50</v>
      </c>
      <c r="B147" s="377"/>
      <c r="C147" s="326" t="s">
        <v>178</v>
      </c>
      <c r="D147" s="346"/>
      <c r="E147" s="116">
        <v>0</v>
      </c>
      <c r="F147" s="350"/>
      <c r="G147" s="116">
        <v>1604706</v>
      </c>
      <c r="H147" s="350"/>
      <c r="I147" s="116">
        <v>1329916</v>
      </c>
      <c r="J147" s="350"/>
      <c r="K147" s="116">
        <v>14653572</v>
      </c>
      <c r="L147" s="350"/>
      <c r="M147" s="116">
        <v>0</v>
      </c>
      <c r="N147" s="350"/>
      <c r="O147" s="116">
        <v>0</v>
      </c>
      <c r="P147" s="350"/>
      <c r="Q147" s="116">
        <v>2295910</v>
      </c>
      <c r="R147" s="350"/>
      <c r="S147" s="114">
        <v>2551676.0540916147</v>
      </c>
      <c r="T147" s="346"/>
      <c r="U147" s="114">
        <v>144667.15188282763</v>
      </c>
    </row>
    <row r="148" spans="1:23" ht="8.85" customHeight="1" x14ac:dyDescent="0.25">
      <c r="A148" s="346"/>
      <c r="B148" s="346"/>
      <c r="C148" s="326"/>
      <c r="D148" s="346"/>
      <c r="E148" s="346"/>
      <c r="F148" s="346"/>
      <c r="G148" s="346"/>
      <c r="H148" s="346"/>
      <c r="I148" s="346"/>
      <c r="J148" s="346"/>
      <c r="K148" s="346"/>
      <c r="L148" s="346"/>
      <c r="M148" s="346"/>
      <c r="N148" s="346"/>
      <c r="O148" s="346"/>
      <c r="P148" s="346"/>
      <c r="Q148" s="346"/>
      <c r="R148" s="346"/>
      <c r="S148" s="346"/>
      <c r="T148" s="346"/>
      <c r="U148" s="346"/>
    </row>
    <row r="149" spans="1:23" ht="8.4499999999999993" customHeight="1" x14ac:dyDescent="0.25">
      <c r="A149" s="346"/>
      <c r="B149" s="346"/>
      <c r="C149" s="326"/>
      <c r="D149" s="346"/>
      <c r="E149" s="346"/>
      <c r="F149" s="346"/>
      <c r="G149" s="346"/>
      <c r="H149" s="346"/>
      <c r="I149" s="346"/>
      <c r="J149" s="346"/>
      <c r="K149" s="346"/>
      <c r="L149" s="346"/>
      <c r="M149" s="346"/>
      <c r="N149" s="346"/>
      <c r="O149" s="346"/>
      <c r="P149" s="346"/>
      <c r="Q149" s="346"/>
      <c r="R149" s="346"/>
      <c r="S149" s="346"/>
      <c r="T149" s="346"/>
      <c r="U149" s="346"/>
    </row>
    <row r="150" spans="1:23" ht="8.85" hidden="1" customHeight="1" x14ac:dyDescent="0.25">
      <c r="A150" s="346"/>
      <c r="B150" s="346"/>
      <c r="C150" s="326"/>
      <c r="D150" s="346"/>
      <c r="E150" s="346"/>
      <c r="F150" s="346"/>
      <c r="G150" s="346"/>
      <c r="H150" s="346"/>
      <c r="I150" s="346"/>
      <c r="J150" s="346"/>
      <c r="K150" s="346"/>
      <c r="L150" s="346"/>
      <c r="M150" s="346"/>
      <c r="N150" s="346"/>
      <c r="O150" s="346"/>
      <c r="P150" s="346"/>
      <c r="Q150" s="346"/>
      <c r="R150" s="346"/>
      <c r="S150" s="346"/>
      <c r="T150" s="346"/>
      <c r="U150" s="346"/>
    </row>
    <row r="151" spans="1:23" s="329" customFormat="1" ht="10.5" customHeight="1" x14ac:dyDescent="0.25">
      <c r="A151" s="325"/>
      <c r="B151" s="325"/>
      <c r="C151" s="325"/>
      <c r="D151" s="325"/>
      <c r="E151" s="325"/>
      <c r="F151" s="325"/>
      <c r="G151" s="325"/>
      <c r="H151" s="325"/>
      <c r="I151" s="325"/>
      <c r="J151" s="325"/>
      <c r="K151" s="325"/>
      <c r="L151" s="325"/>
      <c r="M151" s="325"/>
      <c r="N151" s="325"/>
      <c r="O151" s="325"/>
      <c r="P151" s="325"/>
      <c r="Q151" s="325"/>
      <c r="R151" s="325"/>
      <c r="S151" s="325"/>
      <c r="T151" s="325"/>
      <c r="U151" s="325"/>
      <c r="W151" s="356" t="s">
        <v>316</v>
      </c>
    </row>
    <row r="152" spans="1:23" s="329" customFormat="1" ht="10.5" customHeight="1" x14ac:dyDescent="0.25">
      <c r="A152" s="328"/>
      <c r="B152" s="325"/>
      <c r="D152" s="366" t="s">
        <v>296</v>
      </c>
      <c r="E152" s="374"/>
      <c r="F152" s="366"/>
      <c r="G152" s="366"/>
      <c r="H152" s="366"/>
      <c r="I152" s="366"/>
      <c r="J152" s="366"/>
      <c r="K152" s="366"/>
      <c r="L152" s="366"/>
      <c r="M152" s="366"/>
      <c r="N152" s="366"/>
      <c r="O152" s="366"/>
      <c r="P152" s="366"/>
      <c r="Q152" s="366"/>
      <c r="R152" s="366"/>
      <c r="S152" s="325"/>
      <c r="T152" s="325"/>
      <c r="U152" s="327" t="s">
        <v>297</v>
      </c>
    </row>
    <row r="153" spans="1:23" s="329" customFormat="1" ht="10.5" customHeight="1" x14ac:dyDescent="0.25">
      <c r="A153" s="330"/>
      <c r="B153" s="325"/>
      <c r="D153" s="366" t="s">
        <v>298</v>
      </c>
      <c r="E153" s="374"/>
      <c r="F153" s="366"/>
      <c r="G153" s="366"/>
      <c r="H153" s="366"/>
      <c r="I153" s="366"/>
      <c r="J153" s="366"/>
      <c r="K153" s="366"/>
      <c r="L153" s="366"/>
      <c r="M153" s="366"/>
      <c r="N153" s="366"/>
      <c r="O153" s="366"/>
      <c r="P153" s="366"/>
      <c r="Q153" s="366"/>
      <c r="R153" s="366"/>
      <c r="S153" s="325"/>
      <c r="T153" s="325"/>
      <c r="U153" s="327" t="s">
        <v>179</v>
      </c>
    </row>
    <row r="154" spans="1:23" s="329" customFormat="1" ht="10.5" customHeight="1" x14ac:dyDescent="0.25">
      <c r="A154" s="331"/>
      <c r="B154" s="325"/>
      <c r="D154" s="366" t="s">
        <v>299</v>
      </c>
      <c r="E154" s="374"/>
      <c r="F154" s="366"/>
      <c r="G154" s="366"/>
      <c r="H154" s="366"/>
      <c r="I154" s="366"/>
      <c r="J154" s="366"/>
      <c r="K154" s="366"/>
      <c r="L154" s="366"/>
      <c r="M154" s="366"/>
      <c r="N154" s="366"/>
      <c r="O154" s="366"/>
      <c r="P154" s="366"/>
      <c r="Q154" s="366"/>
      <c r="R154" s="366"/>
      <c r="S154" s="325"/>
      <c r="T154" s="325"/>
      <c r="U154" s="325"/>
    </row>
    <row r="155" spans="1:23" ht="9.6"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row>
    <row r="156" spans="1:23" ht="9.6"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row>
    <row r="157" spans="1:23" ht="9.6" customHeight="1" x14ac:dyDescent="0.25">
      <c r="A157" s="326"/>
      <c r="B157" s="326"/>
      <c r="C157" s="326"/>
      <c r="D157" s="326"/>
      <c r="E157" s="326"/>
      <c r="F157" s="326"/>
      <c r="G157" s="326"/>
      <c r="H157" s="326"/>
      <c r="I157" s="326"/>
      <c r="J157" s="326"/>
      <c r="K157" s="326"/>
      <c r="L157" s="326"/>
      <c r="M157" s="326"/>
      <c r="N157" s="326"/>
      <c r="O157" s="326"/>
      <c r="P157" s="326"/>
      <c r="Q157" s="326"/>
      <c r="R157" s="326"/>
      <c r="S157" s="338" t="s">
        <v>300</v>
      </c>
      <c r="T157" s="338"/>
      <c r="U157" s="338"/>
    </row>
    <row r="158" spans="1:23" ht="9.6" customHeight="1" x14ac:dyDescent="0.25">
      <c r="A158" s="326"/>
      <c r="B158" s="326"/>
      <c r="C158" s="326"/>
      <c r="D158" s="326"/>
      <c r="E158" s="326"/>
      <c r="F158" s="326"/>
      <c r="G158" s="326"/>
      <c r="H158" s="326"/>
      <c r="I158" s="326"/>
      <c r="J158" s="326"/>
      <c r="K158" s="326"/>
      <c r="L158" s="326"/>
      <c r="M158" s="326"/>
      <c r="N158" s="326"/>
      <c r="O158" s="326"/>
      <c r="P158" s="326"/>
      <c r="Q158" s="326"/>
      <c r="R158" s="326"/>
      <c r="S158" s="375" t="s">
        <v>301</v>
      </c>
      <c r="T158" s="376"/>
      <c r="U158" s="376"/>
    </row>
    <row r="159" spans="1:23" ht="9.6" customHeight="1" x14ac:dyDescent="0.25">
      <c r="A159" s="326"/>
      <c r="B159" s="326"/>
      <c r="C159" s="326"/>
      <c r="D159" s="326"/>
      <c r="E159" s="338" t="s">
        <v>54</v>
      </c>
      <c r="F159" s="338"/>
      <c r="G159" s="338"/>
      <c r="H159" s="338"/>
      <c r="I159" s="338"/>
      <c r="J159" s="338"/>
      <c r="K159" s="338"/>
      <c r="L159" s="326"/>
      <c r="M159" s="338" t="s">
        <v>55</v>
      </c>
      <c r="N159" s="338"/>
      <c r="O159" s="338"/>
      <c r="P159" s="338"/>
      <c r="Q159" s="338"/>
      <c r="R159" s="326"/>
      <c r="S159" s="338" t="s">
        <v>302</v>
      </c>
      <c r="T159" s="338"/>
      <c r="U159" s="338"/>
    </row>
    <row r="160" spans="1:23" ht="9.6" customHeight="1" x14ac:dyDescent="0.25">
      <c r="A160" s="326"/>
      <c r="B160" s="326"/>
      <c r="C160" s="326"/>
      <c r="D160" s="326"/>
      <c r="E160" s="339" t="s">
        <v>303</v>
      </c>
      <c r="F160" s="326"/>
      <c r="G160" s="339" t="s">
        <v>304</v>
      </c>
      <c r="H160" s="326"/>
      <c r="I160" s="339" t="s">
        <v>305</v>
      </c>
      <c r="J160" s="326"/>
      <c r="K160" s="326"/>
      <c r="L160" s="326"/>
      <c r="M160" s="339" t="s">
        <v>303</v>
      </c>
      <c r="N160" s="326"/>
      <c r="O160" s="339" t="s">
        <v>304</v>
      </c>
      <c r="P160" s="326"/>
      <c r="Q160" s="326"/>
      <c r="R160" s="326"/>
      <c r="S160" s="326"/>
      <c r="T160" s="326"/>
      <c r="U160" s="326"/>
    </row>
    <row r="161" spans="1:21" ht="9.6" customHeight="1" x14ac:dyDescent="0.25">
      <c r="A161" s="326"/>
      <c r="B161" s="326"/>
      <c r="C161" s="326"/>
      <c r="D161" s="326"/>
      <c r="E161" s="339" t="s">
        <v>306</v>
      </c>
      <c r="F161" s="326"/>
      <c r="G161" s="339" t="s">
        <v>307</v>
      </c>
      <c r="H161" s="326"/>
      <c r="I161" s="339" t="s">
        <v>308</v>
      </c>
      <c r="J161" s="326"/>
      <c r="K161" s="339" t="s">
        <v>307</v>
      </c>
      <c r="L161" s="326"/>
      <c r="M161" s="339" t="s">
        <v>306</v>
      </c>
      <c r="N161" s="326"/>
      <c r="O161" s="339" t="s">
        <v>307</v>
      </c>
      <c r="P161" s="326"/>
      <c r="Q161" s="339" t="s">
        <v>307</v>
      </c>
      <c r="R161" s="326"/>
      <c r="S161" s="326"/>
      <c r="T161" s="326"/>
      <c r="U161" s="326"/>
    </row>
    <row r="162" spans="1:21" ht="9.6" customHeight="1" x14ac:dyDescent="0.25">
      <c r="A162" s="340" t="s">
        <v>74</v>
      </c>
      <c r="B162" s="326"/>
      <c r="C162" s="340" t="s">
        <v>76</v>
      </c>
      <c r="D162" s="326"/>
      <c r="E162" s="340" t="s">
        <v>309</v>
      </c>
      <c r="F162" s="326"/>
      <c r="G162" s="340" t="s">
        <v>310</v>
      </c>
      <c r="H162" s="326"/>
      <c r="I162" s="340" t="s">
        <v>311</v>
      </c>
      <c r="J162" s="326"/>
      <c r="K162" s="340" t="s">
        <v>310</v>
      </c>
      <c r="L162" s="326"/>
      <c r="M162" s="340" t="s">
        <v>309</v>
      </c>
      <c r="N162" s="326"/>
      <c r="O162" s="340" t="s">
        <v>312</v>
      </c>
      <c r="P162" s="326"/>
      <c r="Q162" s="340" t="s">
        <v>312</v>
      </c>
      <c r="R162" s="326"/>
      <c r="S162" s="340" t="s">
        <v>313</v>
      </c>
      <c r="T162" s="326"/>
      <c r="U162" s="340" t="s">
        <v>314</v>
      </c>
    </row>
    <row r="163" spans="1:21" ht="8.85" customHeight="1" x14ac:dyDescent="0.25">
      <c r="A163" s="326"/>
      <c r="B163" s="326"/>
      <c r="C163" s="341"/>
      <c r="D163" s="326"/>
      <c r="E163" s="341"/>
      <c r="F163" s="326"/>
      <c r="G163" s="341"/>
      <c r="H163" s="326"/>
      <c r="I163" s="341"/>
      <c r="J163" s="326"/>
      <c r="K163" s="341"/>
      <c r="L163" s="326"/>
      <c r="M163" s="341"/>
      <c r="N163" s="326"/>
      <c r="O163" s="341"/>
      <c r="P163" s="326"/>
      <c r="Q163" s="341"/>
      <c r="R163" s="326"/>
      <c r="S163" s="341"/>
      <c r="T163" s="326"/>
      <c r="U163" s="341"/>
    </row>
    <row r="164" spans="1:21" ht="8.85" customHeight="1" x14ac:dyDescent="0.25">
      <c r="A164" s="326"/>
      <c r="B164" s="326" t="s">
        <v>130</v>
      </c>
      <c r="C164" s="326"/>
      <c r="D164" s="326"/>
      <c r="E164" s="326"/>
      <c r="F164" s="326"/>
      <c r="G164" s="326"/>
      <c r="H164" s="326"/>
      <c r="I164" s="326"/>
      <c r="J164" s="326"/>
      <c r="K164" s="326"/>
      <c r="L164" s="326"/>
      <c r="M164" s="326"/>
      <c r="N164" s="326"/>
      <c r="O164" s="326"/>
      <c r="P164" s="326"/>
      <c r="Q164" s="326"/>
      <c r="R164" s="326"/>
      <c r="S164" s="326"/>
      <c r="T164" s="326"/>
      <c r="U164" s="326"/>
    </row>
    <row r="165" spans="1:21" ht="8.85" customHeight="1" x14ac:dyDescent="0.25">
      <c r="A165" s="326">
        <v>51</v>
      </c>
      <c r="B165" s="377"/>
      <c r="C165" s="326" t="s">
        <v>180</v>
      </c>
      <c r="D165" s="346"/>
      <c r="E165" s="296">
        <v>0</v>
      </c>
      <c r="F165" s="346"/>
      <c r="G165" s="296">
        <v>1314001</v>
      </c>
      <c r="H165" s="346"/>
      <c r="I165" s="296">
        <v>1887236</v>
      </c>
      <c r="J165" s="346"/>
      <c r="K165" s="296">
        <v>5120009</v>
      </c>
      <c r="L165" s="346"/>
      <c r="M165" s="296">
        <v>0</v>
      </c>
      <c r="N165" s="346"/>
      <c r="O165" s="296">
        <v>0</v>
      </c>
      <c r="P165" s="346"/>
      <c r="Q165" s="296">
        <v>2236701</v>
      </c>
      <c r="R165" s="346"/>
      <c r="S165" s="296">
        <v>2627423.657406833</v>
      </c>
      <c r="T165" s="346"/>
      <c r="U165" s="296">
        <v>263395.44377298566</v>
      </c>
    </row>
    <row r="166" spans="1:21" ht="8.85" customHeight="1" x14ac:dyDescent="0.25">
      <c r="A166" s="326">
        <v>52</v>
      </c>
      <c r="B166" s="377"/>
      <c r="C166" s="326" t="s">
        <v>181</v>
      </c>
      <c r="D166" s="346"/>
      <c r="E166" s="114">
        <v>0</v>
      </c>
      <c r="F166" s="346"/>
      <c r="G166" s="114">
        <v>1406950</v>
      </c>
      <c r="H166" s="346"/>
      <c r="I166" s="114">
        <v>2373153</v>
      </c>
      <c r="J166" s="346"/>
      <c r="K166" s="114">
        <v>34319073</v>
      </c>
      <c r="L166" s="346"/>
      <c r="M166" s="114">
        <v>191465</v>
      </c>
      <c r="N166" s="346"/>
      <c r="O166" s="114">
        <v>0</v>
      </c>
      <c r="P166" s="346"/>
      <c r="Q166" s="114">
        <v>10231855</v>
      </c>
      <c r="R166" s="346"/>
      <c r="S166" s="114">
        <v>7418277.7430056408</v>
      </c>
      <c r="T166" s="346"/>
      <c r="U166" s="114">
        <v>1744565.1475245114</v>
      </c>
    </row>
    <row r="167" spans="1:21" ht="8.85" customHeight="1" x14ac:dyDescent="0.25">
      <c r="A167" s="326">
        <v>53</v>
      </c>
      <c r="B167" s="377"/>
      <c r="C167" s="326" t="s">
        <v>182</v>
      </c>
      <c r="D167" s="346"/>
      <c r="E167" s="114">
        <v>0</v>
      </c>
      <c r="F167" s="346"/>
      <c r="G167" s="114">
        <v>68838954</v>
      </c>
      <c r="H167" s="346"/>
      <c r="I167" s="114">
        <v>15578644</v>
      </c>
      <c r="J167" s="346"/>
      <c r="K167" s="114">
        <v>337586098</v>
      </c>
      <c r="L167" s="346"/>
      <c r="M167" s="114">
        <v>3292</v>
      </c>
      <c r="N167" s="346"/>
      <c r="O167" s="114">
        <v>0</v>
      </c>
      <c r="P167" s="346"/>
      <c r="Q167" s="114">
        <v>44064607</v>
      </c>
      <c r="R167" s="346"/>
      <c r="S167" s="114">
        <v>25572053.451312922</v>
      </c>
      <c r="T167" s="346"/>
      <c r="U167" s="114">
        <v>322356.29873556923</v>
      </c>
    </row>
    <row r="168" spans="1:21" ht="8.85" customHeight="1" x14ac:dyDescent="0.25">
      <c r="A168" s="326">
        <v>54</v>
      </c>
      <c r="B168" s="377"/>
      <c r="C168" s="326" t="s">
        <v>183</v>
      </c>
      <c r="D168" s="346"/>
      <c r="E168" s="114">
        <v>0</v>
      </c>
      <c r="F168" s="346"/>
      <c r="G168" s="114">
        <v>2150313</v>
      </c>
      <c r="H168" s="346"/>
      <c r="I168" s="114">
        <v>2194987</v>
      </c>
      <c r="J168" s="346"/>
      <c r="K168" s="114">
        <v>27020360</v>
      </c>
      <c r="L168" s="346"/>
      <c r="M168" s="114">
        <v>0</v>
      </c>
      <c r="N168" s="346"/>
      <c r="O168" s="114">
        <v>0</v>
      </c>
      <c r="P168" s="346"/>
      <c r="Q168" s="114">
        <v>5663082</v>
      </c>
      <c r="R168" s="346"/>
      <c r="S168" s="114">
        <v>7688153.3693713462</v>
      </c>
      <c r="T168" s="346"/>
      <c r="U168" s="114">
        <v>496870.12238053151</v>
      </c>
    </row>
    <row r="169" spans="1:21" ht="8.85" customHeight="1" x14ac:dyDescent="0.25">
      <c r="A169" s="326">
        <v>55</v>
      </c>
      <c r="B169" s="377"/>
      <c r="C169" s="326" t="s">
        <v>184</v>
      </c>
      <c r="D169" s="346"/>
      <c r="E169" s="114">
        <v>0</v>
      </c>
      <c r="F169" s="346"/>
      <c r="G169" s="114">
        <v>1281236</v>
      </c>
      <c r="H169" s="346"/>
      <c r="I169" s="114">
        <v>1296909</v>
      </c>
      <c r="J169" s="346"/>
      <c r="K169" s="114">
        <v>13518466</v>
      </c>
      <c r="L169" s="346"/>
      <c r="M169" s="114">
        <v>0</v>
      </c>
      <c r="N169" s="346"/>
      <c r="O169" s="114">
        <v>0</v>
      </c>
      <c r="P169" s="346"/>
      <c r="Q169" s="114">
        <v>2634593</v>
      </c>
      <c r="R169" s="346"/>
      <c r="S169" s="114">
        <v>4069380.7527332851</v>
      </c>
      <c r="T169" s="346"/>
      <c r="U169" s="114">
        <v>426742.53818575514</v>
      </c>
    </row>
    <row r="170" spans="1:21" ht="8.85" customHeight="1" x14ac:dyDescent="0.25">
      <c r="A170" s="349"/>
      <c r="B170" s="346"/>
      <c r="C170" s="326"/>
      <c r="D170" s="346"/>
      <c r="E170" s="346"/>
      <c r="F170" s="346"/>
      <c r="G170" s="346"/>
      <c r="H170" s="346"/>
      <c r="I170" s="346"/>
      <c r="J170" s="346"/>
      <c r="K170" s="346"/>
      <c r="L170" s="346"/>
      <c r="M170" s="346"/>
      <c r="N170" s="346"/>
      <c r="O170" s="346"/>
      <c r="P170" s="346"/>
      <c r="Q170" s="346"/>
      <c r="R170" s="346"/>
      <c r="S170" s="346"/>
      <c r="T170" s="346"/>
      <c r="U170" s="346"/>
    </row>
    <row r="171" spans="1:21" ht="8.85" customHeight="1" x14ac:dyDescent="0.25">
      <c r="A171" s="326">
        <v>56</v>
      </c>
      <c r="B171" s="377"/>
      <c r="C171" s="326" t="s">
        <v>185</v>
      </c>
      <c r="D171" s="346"/>
      <c r="E171" s="114">
        <v>0</v>
      </c>
      <c r="F171" s="346"/>
      <c r="G171" s="114">
        <v>1628286</v>
      </c>
      <c r="H171" s="346"/>
      <c r="I171" s="114">
        <v>1284419</v>
      </c>
      <c r="J171" s="346"/>
      <c r="K171" s="114">
        <v>13559998</v>
      </c>
      <c r="L171" s="346"/>
      <c r="M171" s="114">
        <v>87874</v>
      </c>
      <c r="N171" s="346"/>
      <c r="O171" s="114">
        <v>0</v>
      </c>
      <c r="P171" s="346"/>
      <c r="Q171" s="114">
        <v>2723301</v>
      </c>
      <c r="R171" s="346"/>
      <c r="S171" s="114">
        <v>3123402.5987095046</v>
      </c>
      <c r="T171" s="346"/>
      <c r="U171" s="114">
        <v>134578.19263358667</v>
      </c>
    </row>
    <row r="172" spans="1:21" ht="8.85" customHeight="1" x14ac:dyDescent="0.25">
      <c r="A172" s="326">
        <v>57</v>
      </c>
      <c r="B172" s="377"/>
      <c r="C172" s="326" t="s">
        <v>186</v>
      </c>
      <c r="D172" s="346"/>
      <c r="E172" s="114">
        <v>0</v>
      </c>
      <c r="F172" s="346"/>
      <c r="G172" s="114">
        <v>1498151</v>
      </c>
      <c r="H172" s="346"/>
      <c r="I172" s="114">
        <v>1082824</v>
      </c>
      <c r="J172" s="346"/>
      <c r="K172" s="114">
        <v>6628152</v>
      </c>
      <c r="L172" s="346"/>
      <c r="M172" s="114">
        <v>0</v>
      </c>
      <c r="N172" s="346"/>
      <c r="O172" s="114">
        <v>0</v>
      </c>
      <c r="P172" s="346"/>
      <c r="Q172" s="114">
        <v>4016335</v>
      </c>
      <c r="R172" s="346"/>
      <c r="S172" s="114">
        <v>2319891.2281583725</v>
      </c>
      <c r="T172" s="346"/>
      <c r="U172" s="114">
        <v>112981.08495619084</v>
      </c>
    </row>
    <row r="173" spans="1:21" ht="8.85" customHeight="1" x14ac:dyDescent="0.25">
      <c r="A173" s="326">
        <v>58</v>
      </c>
      <c r="B173" s="377"/>
      <c r="C173" s="326" t="s">
        <v>187</v>
      </c>
      <c r="D173" s="346"/>
      <c r="E173" s="114">
        <v>0</v>
      </c>
      <c r="F173" s="346"/>
      <c r="G173" s="114">
        <v>2136091</v>
      </c>
      <c r="H173" s="346"/>
      <c r="I173" s="114">
        <v>2642328</v>
      </c>
      <c r="J173" s="346"/>
      <c r="K173" s="114">
        <v>33286708</v>
      </c>
      <c r="L173" s="346"/>
      <c r="M173" s="114">
        <v>141427</v>
      </c>
      <c r="N173" s="346"/>
      <c r="O173" s="114">
        <v>0</v>
      </c>
      <c r="P173" s="346"/>
      <c r="Q173" s="114">
        <v>6998568</v>
      </c>
      <c r="R173" s="346"/>
      <c r="S173" s="114">
        <v>10072387.275360392</v>
      </c>
      <c r="T173" s="346"/>
      <c r="U173" s="114">
        <v>917254.91344988253</v>
      </c>
    </row>
    <row r="174" spans="1:21" ht="8.85" customHeight="1" x14ac:dyDescent="0.25">
      <c r="A174" s="326">
        <v>59</v>
      </c>
      <c r="B174" s="377"/>
      <c r="C174" s="326" t="s">
        <v>188</v>
      </c>
      <c r="D174" s="346"/>
      <c r="E174" s="114">
        <v>0</v>
      </c>
      <c r="F174" s="346"/>
      <c r="G174" s="114">
        <v>1186316</v>
      </c>
      <c r="H174" s="346"/>
      <c r="I174" s="114">
        <v>1233141</v>
      </c>
      <c r="J174" s="346"/>
      <c r="K174" s="114">
        <v>6209814</v>
      </c>
      <c r="L174" s="346"/>
      <c r="M174" s="114">
        <v>0</v>
      </c>
      <c r="N174" s="346"/>
      <c r="O174" s="114">
        <v>0</v>
      </c>
      <c r="P174" s="346"/>
      <c r="Q174" s="114">
        <v>2035315</v>
      </c>
      <c r="R174" s="346"/>
      <c r="S174" s="114">
        <v>2750176.5383953038</v>
      </c>
      <c r="T174" s="346"/>
      <c r="U174" s="114">
        <v>206002.94239261851</v>
      </c>
    </row>
    <row r="175" spans="1:21" ht="8.85" customHeight="1" x14ac:dyDescent="0.25">
      <c r="A175" s="326">
        <v>60</v>
      </c>
      <c r="B175" s="377"/>
      <c r="C175" s="326" t="s">
        <v>189</v>
      </c>
      <c r="D175" s="346"/>
      <c r="E175" s="114">
        <v>0</v>
      </c>
      <c r="F175" s="346"/>
      <c r="G175" s="114">
        <v>6173463</v>
      </c>
      <c r="H175" s="346"/>
      <c r="I175" s="114">
        <v>5393933</v>
      </c>
      <c r="J175" s="346"/>
      <c r="K175" s="114">
        <v>66625673</v>
      </c>
      <c r="L175" s="346"/>
      <c r="M175" s="114">
        <v>25861</v>
      </c>
      <c r="N175" s="346"/>
      <c r="O175" s="114">
        <v>1254473</v>
      </c>
      <c r="P175" s="346"/>
      <c r="Q175" s="114">
        <v>8236144</v>
      </c>
      <c r="R175" s="346"/>
      <c r="S175" s="114">
        <v>9883448.5385636631</v>
      </c>
      <c r="T175" s="346"/>
      <c r="U175" s="114">
        <v>1121414.179381137</v>
      </c>
    </row>
    <row r="176" spans="1:21" ht="8.85" customHeight="1" x14ac:dyDescent="0.25">
      <c r="A176" s="349"/>
      <c r="B176" s="346"/>
      <c r="C176" s="326"/>
      <c r="D176" s="346"/>
      <c r="E176" s="346"/>
      <c r="F176" s="346"/>
      <c r="G176" s="346"/>
      <c r="H176" s="346"/>
      <c r="I176" s="346"/>
      <c r="J176" s="346"/>
      <c r="K176" s="346"/>
      <c r="L176" s="346"/>
      <c r="M176" s="346"/>
      <c r="N176" s="346"/>
      <c r="O176" s="346"/>
      <c r="P176" s="346"/>
      <c r="Q176" s="346"/>
      <c r="R176" s="346"/>
      <c r="S176" s="346"/>
      <c r="T176" s="346"/>
      <c r="U176" s="346"/>
    </row>
    <row r="177" spans="1:21" ht="8.85" customHeight="1" x14ac:dyDescent="0.25">
      <c r="A177" s="326">
        <v>61</v>
      </c>
      <c r="B177" s="377"/>
      <c r="C177" s="326" t="s">
        <v>190</v>
      </c>
      <c r="D177" s="346"/>
      <c r="E177" s="114">
        <v>2002</v>
      </c>
      <c r="F177" s="346"/>
      <c r="G177" s="114">
        <v>2342043</v>
      </c>
      <c r="H177" s="346"/>
      <c r="I177" s="114">
        <v>1424895</v>
      </c>
      <c r="J177" s="346"/>
      <c r="K177" s="114">
        <v>10752473</v>
      </c>
      <c r="L177" s="346"/>
      <c r="M177" s="114">
        <v>62150</v>
      </c>
      <c r="N177" s="346"/>
      <c r="O177" s="114">
        <v>0</v>
      </c>
      <c r="P177" s="346"/>
      <c r="Q177" s="114">
        <v>2544038</v>
      </c>
      <c r="R177" s="346"/>
      <c r="S177" s="114">
        <v>5355100.1690530078</v>
      </c>
      <c r="T177" s="346"/>
      <c r="U177" s="114">
        <v>315227.21155707684</v>
      </c>
    </row>
    <row r="178" spans="1:21" ht="8.85" customHeight="1" x14ac:dyDescent="0.25">
      <c r="A178" s="326">
        <v>62</v>
      </c>
      <c r="B178" s="377"/>
      <c r="C178" s="326" t="s">
        <v>191</v>
      </c>
      <c r="D178" s="346"/>
      <c r="E178" s="114">
        <v>0</v>
      </c>
      <c r="F178" s="346"/>
      <c r="G178" s="114">
        <v>2968426</v>
      </c>
      <c r="H178" s="346"/>
      <c r="I178" s="114">
        <v>1654281</v>
      </c>
      <c r="J178" s="346"/>
      <c r="K178" s="114">
        <v>16437851</v>
      </c>
      <c r="L178" s="346"/>
      <c r="M178" s="114">
        <v>0</v>
      </c>
      <c r="N178" s="346"/>
      <c r="O178" s="114">
        <v>0</v>
      </c>
      <c r="P178" s="346"/>
      <c r="Q178" s="114">
        <v>2073280</v>
      </c>
      <c r="R178" s="346"/>
      <c r="S178" s="114">
        <v>4131924.2002174249</v>
      </c>
      <c r="T178" s="346"/>
      <c r="U178" s="114">
        <v>90772.020189250004</v>
      </c>
    </row>
    <row r="179" spans="1:21" ht="8.85" customHeight="1" x14ac:dyDescent="0.25">
      <c r="A179" s="326">
        <v>63</v>
      </c>
      <c r="B179" s="377"/>
      <c r="C179" s="326" t="s">
        <v>192</v>
      </c>
      <c r="D179" s="346"/>
      <c r="E179" s="114">
        <v>0</v>
      </c>
      <c r="F179" s="346"/>
      <c r="G179" s="114">
        <v>1972832</v>
      </c>
      <c r="H179" s="346"/>
      <c r="I179" s="114">
        <v>1592434</v>
      </c>
      <c r="J179" s="346"/>
      <c r="K179" s="114">
        <v>13287352</v>
      </c>
      <c r="L179" s="346"/>
      <c r="M179" s="114">
        <v>33129</v>
      </c>
      <c r="N179" s="346"/>
      <c r="O179" s="114">
        <v>0</v>
      </c>
      <c r="P179" s="346"/>
      <c r="Q179" s="114">
        <v>3882905</v>
      </c>
      <c r="R179" s="346"/>
      <c r="S179" s="114">
        <v>3128580.9361313381</v>
      </c>
      <c r="T179" s="346"/>
      <c r="U179" s="114">
        <v>546500.56502672425</v>
      </c>
    </row>
    <row r="180" spans="1:21" ht="8.85" customHeight="1" x14ac:dyDescent="0.25">
      <c r="A180" s="326">
        <v>64</v>
      </c>
      <c r="B180" s="377"/>
      <c r="C180" s="326" t="s">
        <v>193</v>
      </c>
      <c r="D180" s="346"/>
      <c r="E180" s="114">
        <v>0</v>
      </c>
      <c r="F180" s="346"/>
      <c r="G180" s="114">
        <v>1454303</v>
      </c>
      <c r="H180" s="346"/>
      <c r="I180" s="114">
        <v>1411543</v>
      </c>
      <c r="J180" s="346"/>
      <c r="K180" s="114">
        <v>6195917</v>
      </c>
      <c r="L180" s="346"/>
      <c r="M180" s="114">
        <v>0</v>
      </c>
      <c r="N180" s="346"/>
      <c r="O180" s="114">
        <v>0</v>
      </c>
      <c r="P180" s="346"/>
      <c r="Q180" s="114">
        <v>2286827</v>
      </c>
      <c r="R180" s="346"/>
      <c r="S180" s="114">
        <v>2720735.9012847515</v>
      </c>
      <c r="T180" s="346"/>
      <c r="U180" s="114">
        <v>264474.24160815228</v>
      </c>
    </row>
    <row r="181" spans="1:21" ht="8.85" customHeight="1" x14ac:dyDescent="0.25">
      <c r="A181" s="326">
        <v>65</v>
      </c>
      <c r="B181" s="377"/>
      <c r="C181" s="326" t="s">
        <v>194</v>
      </c>
      <c r="D181" s="346"/>
      <c r="E181" s="114">
        <v>0</v>
      </c>
      <c r="F181" s="346"/>
      <c r="G181" s="114">
        <v>1508408</v>
      </c>
      <c r="H181" s="346"/>
      <c r="I181" s="114">
        <v>1386495</v>
      </c>
      <c r="J181" s="346"/>
      <c r="K181" s="114">
        <v>17129740</v>
      </c>
      <c r="L181" s="346"/>
      <c r="M181" s="114">
        <v>0</v>
      </c>
      <c r="N181" s="346"/>
      <c r="O181" s="114">
        <v>0</v>
      </c>
      <c r="P181" s="346"/>
      <c r="Q181" s="114">
        <v>3793716</v>
      </c>
      <c r="R181" s="346"/>
      <c r="S181" s="114">
        <v>3623654.5909702578</v>
      </c>
      <c r="T181" s="346"/>
      <c r="U181" s="114">
        <v>476093.94205292262</v>
      </c>
    </row>
    <row r="182" spans="1:21" ht="8.85" customHeight="1" x14ac:dyDescent="0.25">
      <c r="A182" s="349"/>
      <c r="B182" s="346"/>
      <c r="C182" s="326"/>
      <c r="D182" s="346"/>
      <c r="E182" s="346"/>
      <c r="F182" s="346"/>
      <c r="G182" s="346"/>
      <c r="H182" s="346"/>
      <c r="I182" s="346"/>
      <c r="J182" s="346"/>
      <c r="K182" s="346"/>
      <c r="L182" s="346"/>
      <c r="M182" s="346"/>
      <c r="N182" s="346"/>
      <c r="O182" s="346"/>
      <c r="P182" s="346"/>
      <c r="Q182" s="346"/>
      <c r="R182" s="346"/>
      <c r="S182" s="346"/>
      <c r="T182" s="346"/>
      <c r="U182" s="346"/>
    </row>
    <row r="183" spans="1:21" ht="8.85" customHeight="1" x14ac:dyDescent="0.25">
      <c r="A183" s="326">
        <v>66</v>
      </c>
      <c r="B183" s="377"/>
      <c r="C183" s="326" t="s">
        <v>195</v>
      </c>
      <c r="D183" s="346"/>
      <c r="E183" s="114">
        <v>0</v>
      </c>
      <c r="F183" s="346"/>
      <c r="G183" s="114">
        <v>4335831</v>
      </c>
      <c r="H183" s="346"/>
      <c r="I183" s="114">
        <v>2099603</v>
      </c>
      <c r="J183" s="346"/>
      <c r="K183" s="114">
        <v>32304671</v>
      </c>
      <c r="L183" s="346"/>
      <c r="M183" s="114">
        <v>15121</v>
      </c>
      <c r="N183" s="346"/>
      <c r="O183" s="114">
        <v>0</v>
      </c>
      <c r="P183" s="346"/>
      <c r="Q183" s="114">
        <v>8038077</v>
      </c>
      <c r="R183" s="346"/>
      <c r="S183" s="114">
        <v>4957955.680549494</v>
      </c>
      <c r="T183" s="346"/>
      <c r="U183" s="114">
        <v>327941.43355044094</v>
      </c>
    </row>
    <row r="184" spans="1:21" ht="8.85" customHeight="1" x14ac:dyDescent="0.25">
      <c r="A184" s="326">
        <v>67</v>
      </c>
      <c r="B184" s="377"/>
      <c r="C184" s="326" t="s">
        <v>196</v>
      </c>
      <c r="D184" s="346"/>
      <c r="E184" s="114">
        <v>0</v>
      </c>
      <c r="F184" s="346"/>
      <c r="G184" s="114">
        <v>2201426</v>
      </c>
      <c r="H184" s="346"/>
      <c r="I184" s="114">
        <v>2990052</v>
      </c>
      <c r="J184" s="346"/>
      <c r="K184" s="114">
        <v>23804943</v>
      </c>
      <c r="L184" s="346"/>
      <c r="M184" s="114">
        <v>150342</v>
      </c>
      <c r="N184" s="346"/>
      <c r="O184" s="114">
        <v>0</v>
      </c>
      <c r="P184" s="346"/>
      <c r="Q184" s="114">
        <v>7174628</v>
      </c>
      <c r="R184" s="346"/>
      <c r="S184" s="114">
        <v>4638396.2626577886</v>
      </c>
      <c r="T184" s="346"/>
      <c r="U184" s="114">
        <v>412559.63841229916</v>
      </c>
    </row>
    <row r="185" spans="1:21" ht="8.85" customHeight="1" x14ac:dyDescent="0.25">
      <c r="A185" s="326">
        <v>68</v>
      </c>
      <c r="B185" s="377"/>
      <c r="C185" s="326" t="s">
        <v>197</v>
      </c>
      <c r="D185" s="346"/>
      <c r="E185" s="114">
        <v>0</v>
      </c>
      <c r="F185" s="346"/>
      <c r="G185" s="114">
        <v>1190062</v>
      </c>
      <c r="H185" s="346"/>
      <c r="I185" s="114">
        <v>2657582</v>
      </c>
      <c r="J185" s="346"/>
      <c r="K185" s="114">
        <v>21051557</v>
      </c>
      <c r="L185" s="346"/>
      <c r="M185" s="114">
        <v>20861</v>
      </c>
      <c r="N185" s="346"/>
      <c r="O185" s="114">
        <v>0</v>
      </c>
      <c r="P185" s="346"/>
      <c r="Q185" s="114">
        <v>4513488</v>
      </c>
      <c r="R185" s="346"/>
      <c r="S185" s="114">
        <v>5859639.4964006767</v>
      </c>
      <c r="T185" s="346"/>
      <c r="U185" s="114">
        <v>551746.47168674646</v>
      </c>
    </row>
    <row r="186" spans="1:21" ht="8.85" customHeight="1" x14ac:dyDescent="0.25">
      <c r="A186" s="326">
        <v>69</v>
      </c>
      <c r="B186" s="377"/>
      <c r="C186" s="326" t="s">
        <v>198</v>
      </c>
      <c r="D186" s="346"/>
      <c r="E186" s="114">
        <v>0</v>
      </c>
      <c r="F186" s="346"/>
      <c r="G186" s="114">
        <v>6545727</v>
      </c>
      <c r="H186" s="346"/>
      <c r="I186" s="114">
        <v>5424705</v>
      </c>
      <c r="J186" s="346"/>
      <c r="K186" s="114">
        <v>71309044</v>
      </c>
      <c r="L186" s="346"/>
      <c r="M186" s="114">
        <v>0</v>
      </c>
      <c r="N186" s="346"/>
      <c r="O186" s="114">
        <v>0</v>
      </c>
      <c r="P186" s="346"/>
      <c r="Q186" s="114">
        <v>13590584</v>
      </c>
      <c r="R186" s="346"/>
      <c r="S186" s="114">
        <v>15461838.246740859</v>
      </c>
      <c r="T186" s="346"/>
      <c r="U186" s="114">
        <v>1262253.8790593767</v>
      </c>
    </row>
    <row r="187" spans="1:21" ht="8.85" customHeight="1" x14ac:dyDescent="0.25">
      <c r="A187" s="326">
        <v>70</v>
      </c>
      <c r="B187" s="377"/>
      <c r="C187" s="326" t="s">
        <v>199</v>
      </c>
      <c r="D187" s="346"/>
      <c r="E187" s="114">
        <v>0</v>
      </c>
      <c r="F187" s="346"/>
      <c r="G187" s="114">
        <v>4117081</v>
      </c>
      <c r="H187" s="346"/>
      <c r="I187" s="114">
        <v>1920109</v>
      </c>
      <c r="J187" s="346"/>
      <c r="K187" s="114">
        <v>23928914</v>
      </c>
      <c r="L187" s="346"/>
      <c r="M187" s="114">
        <v>0</v>
      </c>
      <c r="N187" s="346"/>
      <c r="O187" s="114">
        <v>0</v>
      </c>
      <c r="P187" s="346"/>
      <c r="Q187" s="114">
        <v>3120745</v>
      </c>
      <c r="R187" s="346"/>
      <c r="S187" s="114">
        <v>2844239.907116333</v>
      </c>
      <c r="T187" s="346"/>
      <c r="U187" s="114">
        <v>91749.064642300305</v>
      </c>
    </row>
    <row r="188" spans="1:21" ht="8.85" customHeight="1" x14ac:dyDescent="0.25">
      <c r="A188" s="349"/>
      <c r="B188" s="346"/>
      <c r="C188" s="326"/>
      <c r="D188" s="346"/>
      <c r="E188" s="346"/>
      <c r="F188" s="346"/>
      <c r="G188" s="346"/>
      <c r="H188" s="346"/>
      <c r="I188" s="346"/>
      <c r="J188" s="346"/>
      <c r="K188" s="346"/>
      <c r="L188" s="346"/>
      <c r="M188" s="346"/>
      <c r="N188" s="346"/>
      <c r="O188" s="346"/>
      <c r="P188" s="346"/>
      <c r="Q188" s="346"/>
      <c r="R188" s="346"/>
      <c r="S188" s="346"/>
      <c r="T188" s="346"/>
      <c r="U188" s="346"/>
    </row>
    <row r="189" spans="1:21" ht="8.85" customHeight="1" x14ac:dyDescent="0.25">
      <c r="A189" s="326">
        <v>71</v>
      </c>
      <c r="B189" s="377"/>
      <c r="C189" s="326" t="s">
        <v>200</v>
      </c>
      <c r="D189" s="346"/>
      <c r="E189" s="114">
        <v>0</v>
      </c>
      <c r="F189" s="346"/>
      <c r="G189" s="114">
        <v>1737095</v>
      </c>
      <c r="H189" s="346"/>
      <c r="I189" s="114">
        <v>1978979</v>
      </c>
      <c r="J189" s="346"/>
      <c r="K189" s="114">
        <v>18619435</v>
      </c>
      <c r="L189" s="346"/>
      <c r="M189" s="114">
        <v>19826</v>
      </c>
      <c r="N189" s="346"/>
      <c r="O189" s="114">
        <v>0</v>
      </c>
      <c r="P189" s="346"/>
      <c r="Q189" s="114">
        <v>4157256</v>
      </c>
      <c r="R189" s="346"/>
      <c r="S189" s="114">
        <v>3976518.8090195321</v>
      </c>
      <c r="T189" s="346"/>
      <c r="U189" s="114">
        <v>479555.20728454459</v>
      </c>
    </row>
    <row r="190" spans="1:21" ht="8.85" customHeight="1" x14ac:dyDescent="0.25">
      <c r="A190" s="326">
        <v>72</v>
      </c>
      <c r="B190" s="377"/>
      <c r="C190" s="326" t="s">
        <v>201</v>
      </c>
      <c r="D190" s="346"/>
      <c r="E190" s="114">
        <v>0</v>
      </c>
      <c r="F190" s="346"/>
      <c r="G190" s="114">
        <v>5132474</v>
      </c>
      <c r="H190" s="346"/>
      <c r="I190" s="114">
        <v>1469402</v>
      </c>
      <c r="J190" s="346"/>
      <c r="K190" s="114">
        <v>44388945</v>
      </c>
      <c r="L190" s="346"/>
      <c r="M190" s="114">
        <v>36968</v>
      </c>
      <c r="N190" s="346"/>
      <c r="O190" s="114">
        <v>1856</v>
      </c>
      <c r="P190" s="346"/>
      <c r="Q190" s="114">
        <v>11998959</v>
      </c>
      <c r="R190" s="346"/>
      <c r="S190" s="114">
        <v>8365641.9261779366</v>
      </c>
      <c r="T190" s="346"/>
      <c r="U190" s="114">
        <v>234188.57085821856</v>
      </c>
    </row>
    <row r="191" spans="1:21" ht="8.85" customHeight="1" x14ac:dyDescent="0.25">
      <c r="A191" s="326">
        <v>73</v>
      </c>
      <c r="B191" s="377"/>
      <c r="C191" s="326" t="s">
        <v>202</v>
      </c>
      <c r="D191" s="346"/>
      <c r="E191" s="114">
        <v>0</v>
      </c>
      <c r="F191" s="346"/>
      <c r="G191" s="114">
        <v>85631000</v>
      </c>
      <c r="H191" s="346"/>
      <c r="I191" s="114">
        <v>6421000</v>
      </c>
      <c r="J191" s="346"/>
      <c r="K191" s="114">
        <v>534140000</v>
      </c>
      <c r="L191" s="346"/>
      <c r="M191" s="114">
        <v>75000</v>
      </c>
      <c r="N191" s="346"/>
      <c r="O191" s="114">
        <v>0</v>
      </c>
      <c r="P191" s="346"/>
      <c r="Q191" s="114">
        <v>112920000</v>
      </c>
      <c r="R191" s="346"/>
      <c r="S191" s="114">
        <v>36188792.839264564</v>
      </c>
      <c r="T191" s="346"/>
      <c r="U191" s="114">
        <v>1461049.1642237077</v>
      </c>
    </row>
    <row r="192" spans="1:21" ht="8.85" customHeight="1" x14ac:dyDescent="0.25">
      <c r="A192" s="326">
        <v>74</v>
      </c>
      <c r="B192" s="377"/>
      <c r="C192" s="326" t="s">
        <v>203</v>
      </c>
      <c r="D192" s="346"/>
      <c r="E192" s="114">
        <v>0</v>
      </c>
      <c r="F192" s="346"/>
      <c r="G192" s="114">
        <v>2623622</v>
      </c>
      <c r="H192" s="346"/>
      <c r="I192" s="114">
        <v>3066417</v>
      </c>
      <c r="J192" s="346"/>
      <c r="K192" s="114">
        <v>39285551</v>
      </c>
      <c r="L192" s="346"/>
      <c r="M192" s="114">
        <v>29914</v>
      </c>
      <c r="N192" s="346"/>
      <c r="O192" s="114">
        <v>0</v>
      </c>
      <c r="P192" s="346"/>
      <c r="Q192" s="114">
        <v>8717042</v>
      </c>
      <c r="R192" s="346"/>
      <c r="S192" s="114">
        <v>5367322.77937904</v>
      </c>
      <c r="T192" s="346"/>
      <c r="U192" s="114">
        <v>952017.58449853654</v>
      </c>
    </row>
    <row r="193" spans="1:21" ht="8.85" customHeight="1" x14ac:dyDescent="0.25">
      <c r="A193" s="326">
        <v>75</v>
      </c>
      <c r="B193" s="377"/>
      <c r="C193" s="326" t="s">
        <v>204</v>
      </c>
      <c r="D193" s="346"/>
      <c r="E193" s="114">
        <v>0</v>
      </c>
      <c r="F193" s="346"/>
      <c r="G193" s="114">
        <v>1313824</v>
      </c>
      <c r="H193" s="346"/>
      <c r="I193" s="114">
        <v>1093301</v>
      </c>
      <c r="J193" s="346"/>
      <c r="K193" s="114">
        <v>4642270</v>
      </c>
      <c r="L193" s="346"/>
      <c r="M193" s="114">
        <v>85284</v>
      </c>
      <c r="N193" s="346"/>
      <c r="O193" s="114">
        <v>0</v>
      </c>
      <c r="P193" s="346"/>
      <c r="Q193" s="114">
        <v>1664942</v>
      </c>
      <c r="R193" s="346"/>
      <c r="S193" s="114">
        <v>3181344.2347601363</v>
      </c>
      <c r="T193" s="346"/>
      <c r="U193" s="114">
        <v>40331.206206445982</v>
      </c>
    </row>
    <row r="194" spans="1:21" ht="8.85" customHeight="1" x14ac:dyDescent="0.25">
      <c r="A194" s="349"/>
      <c r="B194" s="346"/>
      <c r="C194" s="326"/>
      <c r="D194" s="346"/>
      <c r="E194" s="346"/>
      <c r="F194" s="346"/>
      <c r="G194" s="346"/>
      <c r="H194" s="346"/>
      <c r="I194" s="346"/>
      <c r="J194" s="346"/>
      <c r="K194" s="346"/>
      <c r="L194" s="346"/>
      <c r="M194" s="346"/>
      <c r="N194" s="346"/>
      <c r="O194" s="346"/>
      <c r="P194" s="346"/>
      <c r="Q194" s="346"/>
      <c r="R194" s="346"/>
      <c r="S194" s="346"/>
      <c r="T194" s="346"/>
      <c r="U194" s="346"/>
    </row>
    <row r="195" spans="1:21" ht="8.85" customHeight="1" x14ac:dyDescent="0.25">
      <c r="A195" s="326">
        <v>76</v>
      </c>
      <c r="B195" s="377"/>
      <c r="C195" s="326" t="s">
        <v>118</v>
      </c>
      <c r="D195" s="346"/>
      <c r="E195" s="114">
        <v>0</v>
      </c>
      <c r="F195" s="346"/>
      <c r="G195" s="114">
        <v>1118371</v>
      </c>
      <c r="H195" s="346"/>
      <c r="I195" s="114">
        <v>1144845</v>
      </c>
      <c r="J195" s="346"/>
      <c r="K195" s="114">
        <v>9952919</v>
      </c>
      <c r="L195" s="346"/>
      <c r="M195" s="114">
        <v>0</v>
      </c>
      <c r="N195" s="346"/>
      <c r="O195" s="114">
        <v>0</v>
      </c>
      <c r="P195" s="346"/>
      <c r="Q195" s="114">
        <v>4073325</v>
      </c>
      <c r="R195" s="346"/>
      <c r="S195" s="114">
        <v>2811546.054883962</v>
      </c>
      <c r="T195" s="346"/>
      <c r="U195" s="114">
        <v>214403.94843876376</v>
      </c>
    </row>
    <row r="196" spans="1:21" ht="8.85" customHeight="1" x14ac:dyDescent="0.25">
      <c r="A196" s="326">
        <v>77</v>
      </c>
      <c r="B196" s="377"/>
      <c r="C196" s="326" t="s">
        <v>119</v>
      </c>
      <c r="D196" s="346"/>
      <c r="E196" s="114">
        <v>0</v>
      </c>
      <c r="F196" s="346"/>
      <c r="G196" s="114">
        <v>16890431</v>
      </c>
      <c r="H196" s="346"/>
      <c r="I196" s="114">
        <v>4938181</v>
      </c>
      <c r="J196" s="346"/>
      <c r="K196" s="114">
        <v>90758907</v>
      </c>
      <c r="L196" s="346"/>
      <c r="M196" s="114">
        <v>0</v>
      </c>
      <c r="N196" s="346"/>
      <c r="O196" s="114">
        <v>0</v>
      </c>
      <c r="P196" s="346"/>
      <c r="Q196" s="114">
        <v>14740000</v>
      </c>
      <c r="R196" s="346"/>
      <c r="S196" s="114">
        <v>16217384.084636673</v>
      </c>
      <c r="T196" s="346"/>
      <c r="U196" s="114">
        <v>804878.64300538879</v>
      </c>
    </row>
    <row r="197" spans="1:21" ht="8.85" customHeight="1" x14ac:dyDescent="0.25">
      <c r="A197" s="326">
        <v>78</v>
      </c>
      <c r="B197" s="377"/>
      <c r="C197" s="326" t="s">
        <v>205</v>
      </c>
      <c r="D197" s="346"/>
      <c r="E197" s="114">
        <v>0</v>
      </c>
      <c r="F197" s="346"/>
      <c r="G197" s="114">
        <v>3540198</v>
      </c>
      <c r="H197" s="346"/>
      <c r="I197" s="114">
        <v>1985751</v>
      </c>
      <c r="J197" s="346"/>
      <c r="K197" s="114">
        <v>19783884</v>
      </c>
      <c r="L197" s="346"/>
      <c r="M197" s="114">
        <v>104299</v>
      </c>
      <c r="N197" s="346"/>
      <c r="O197" s="114">
        <v>0</v>
      </c>
      <c r="P197" s="346"/>
      <c r="Q197" s="114">
        <v>4200434</v>
      </c>
      <c r="R197" s="346"/>
      <c r="S197" s="114">
        <v>9506907.9355696216</v>
      </c>
      <c r="T197" s="346"/>
      <c r="U197" s="114">
        <v>416348.28992702608</v>
      </c>
    </row>
    <row r="198" spans="1:21" ht="8.85" customHeight="1" x14ac:dyDescent="0.25">
      <c r="A198" s="326">
        <v>79</v>
      </c>
      <c r="B198" s="377"/>
      <c r="C198" s="326" t="s">
        <v>206</v>
      </c>
      <c r="D198" s="346"/>
      <c r="E198" s="114">
        <v>0</v>
      </c>
      <c r="F198" s="346"/>
      <c r="G198" s="114">
        <v>7688063</v>
      </c>
      <c r="H198" s="346"/>
      <c r="I198" s="114">
        <v>8363497</v>
      </c>
      <c r="J198" s="346"/>
      <c r="K198" s="114">
        <v>73883293</v>
      </c>
      <c r="L198" s="346"/>
      <c r="M198" s="114">
        <v>440081</v>
      </c>
      <c r="N198" s="346"/>
      <c r="O198" s="114">
        <v>0</v>
      </c>
      <c r="P198" s="346"/>
      <c r="Q198" s="114">
        <v>15116876</v>
      </c>
      <c r="R198" s="346"/>
      <c r="S198" s="114">
        <v>13838428.465699542</v>
      </c>
      <c r="T198" s="346"/>
      <c r="U198" s="114">
        <v>567303.83388050669</v>
      </c>
    </row>
    <row r="199" spans="1:21" ht="8.85" customHeight="1" x14ac:dyDescent="0.25">
      <c r="A199" s="326">
        <v>80</v>
      </c>
      <c r="B199" s="377"/>
      <c r="C199" s="326" t="s">
        <v>207</v>
      </c>
      <c r="D199" s="346"/>
      <c r="E199" s="114">
        <v>0</v>
      </c>
      <c r="F199" s="346"/>
      <c r="G199" s="114">
        <v>2493045</v>
      </c>
      <c r="H199" s="346"/>
      <c r="I199" s="114">
        <v>2511527</v>
      </c>
      <c r="J199" s="346"/>
      <c r="K199" s="114">
        <v>35495781</v>
      </c>
      <c r="L199" s="346"/>
      <c r="M199" s="114">
        <v>0</v>
      </c>
      <c r="N199" s="346"/>
      <c r="O199" s="114">
        <v>0</v>
      </c>
      <c r="P199" s="346"/>
      <c r="Q199" s="114">
        <v>10821305</v>
      </c>
      <c r="R199" s="346"/>
      <c r="S199" s="114">
        <v>13260518.27529851</v>
      </c>
      <c r="T199" s="346"/>
      <c r="U199" s="114">
        <v>1288307.0691083397</v>
      </c>
    </row>
    <row r="200" spans="1:21" ht="8.85" customHeight="1" x14ac:dyDescent="0.25">
      <c r="A200" s="349"/>
      <c r="B200" s="346"/>
      <c r="C200" s="326"/>
      <c r="D200" s="346"/>
      <c r="E200" s="346"/>
      <c r="F200" s="346"/>
      <c r="G200" s="346"/>
      <c r="H200" s="346"/>
      <c r="I200" s="346"/>
      <c r="J200" s="346"/>
      <c r="K200" s="346"/>
      <c r="L200" s="346"/>
      <c r="M200" s="346"/>
      <c r="N200" s="346"/>
      <c r="O200" s="346"/>
      <c r="P200" s="346"/>
      <c r="Q200" s="346"/>
      <c r="R200" s="346"/>
      <c r="S200" s="346"/>
      <c r="T200" s="346"/>
      <c r="U200" s="346"/>
    </row>
    <row r="201" spans="1:21" ht="8.85" customHeight="1" x14ac:dyDescent="0.25">
      <c r="A201" s="326">
        <v>81</v>
      </c>
      <c r="B201" s="377"/>
      <c r="C201" s="326" t="s">
        <v>208</v>
      </c>
      <c r="D201" s="346"/>
      <c r="E201" s="114">
        <v>0</v>
      </c>
      <c r="F201" s="346"/>
      <c r="G201" s="114">
        <v>1670122</v>
      </c>
      <c r="H201" s="346"/>
      <c r="I201" s="114">
        <v>2282172</v>
      </c>
      <c r="J201" s="346"/>
      <c r="K201" s="114">
        <v>31436756</v>
      </c>
      <c r="L201" s="346"/>
      <c r="M201" s="114">
        <v>0</v>
      </c>
      <c r="N201" s="346"/>
      <c r="O201" s="114">
        <v>0</v>
      </c>
      <c r="P201" s="346"/>
      <c r="Q201" s="114">
        <v>7600020</v>
      </c>
      <c r="R201" s="346"/>
      <c r="S201" s="114">
        <v>7853675.8926425735</v>
      </c>
      <c r="T201" s="346"/>
      <c r="U201" s="114">
        <v>824006.65737880778</v>
      </c>
    </row>
    <row r="202" spans="1:21" ht="8.85" customHeight="1" x14ac:dyDescent="0.25">
      <c r="A202" s="326">
        <v>82</v>
      </c>
      <c r="B202" s="377"/>
      <c r="C202" s="326" t="s">
        <v>209</v>
      </c>
      <c r="D202" s="346"/>
      <c r="E202" s="114">
        <v>0</v>
      </c>
      <c r="F202" s="346"/>
      <c r="G202" s="114">
        <v>5075868</v>
      </c>
      <c r="H202" s="346"/>
      <c r="I202" s="114">
        <v>2694729</v>
      </c>
      <c r="J202" s="346"/>
      <c r="K202" s="114">
        <v>41270009</v>
      </c>
      <c r="L202" s="346"/>
      <c r="M202" s="114">
        <v>196491</v>
      </c>
      <c r="N202" s="346"/>
      <c r="O202" s="114">
        <v>0</v>
      </c>
      <c r="P202" s="346"/>
      <c r="Q202" s="114">
        <v>9549360</v>
      </c>
      <c r="R202" s="346"/>
      <c r="S202" s="114">
        <v>10419904.346181327</v>
      </c>
      <c r="T202" s="346"/>
      <c r="U202" s="114">
        <v>433710.96283521235</v>
      </c>
    </row>
    <row r="203" spans="1:21" ht="8.85" customHeight="1" x14ac:dyDescent="0.25">
      <c r="A203" s="326">
        <v>83</v>
      </c>
      <c r="B203" s="377"/>
      <c r="C203" s="326" t="s">
        <v>210</v>
      </c>
      <c r="D203" s="346"/>
      <c r="E203" s="114">
        <v>0</v>
      </c>
      <c r="F203" s="346"/>
      <c r="G203" s="114">
        <v>2464923</v>
      </c>
      <c r="H203" s="346"/>
      <c r="I203" s="114">
        <v>2689740</v>
      </c>
      <c r="J203" s="346"/>
      <c r="K203" s="114">
        <v>40515508</v>
      </c>
      <c r="L203" s="346"/>
      <c r="M203" s="114">
        <v>116072</v>
      </c>
      <c r="N203" s="346"/>
      <c r="O203" s="114">
        <v>0</v>
      </c>
      <c r="P203" s="346"/>
      <c r="Q203" s="114">
        <v>8199915</v>
      </c>
      <c r="R203" s="346"/>
      <c r="S203" s="114">
        <v>7677303.5681107137</v>
      </c>
      <c r="T203" s="346"/>
      <c r="U203" s="114">
        <v>1175069.5819467406</v>
      </c>
    </row>
    <row r="204" spans="1:21" ht="8.85" customHeight="1" x14ac:dyDescent="0.25">
      <c r="A204" s="326">
        <v>84</v>
      </c>
      <c r="B204" s="377"/>
      <c r="C204" s="326" t="s">
        <v>211</v>
      </c>
      <c r="D204" s="346"/>
      <c r="E204" s="114">
        <v>0</v>
      </c>
      <c r="F204" s="346"/>
      <c r="G204" s="114">
        <v>2992846</v>
      </c>
      <c r="H204" s="346"/>
      <c r="I204" s="114">
        <v>3716797</v>
      </c>
      <c r="J204" s="346"/>
      <c r="K204" s="114">
        <v>21271466</v>
      </c>
      <c r="L204" s="346"/>
      <c r="M204" s="114">
        <v>0</v>
      </c>
      <c r="N204" s="346"/>
      <c r="O204" s="114">
        <v>0</v>
      </c>
      <c r="P204" s="346"/>
      <c r="Q204" s="114">
        <v>3967910</v>
      </c>
      <c r="R204" s="346"/>
      <c r="S204" s="114">
        <v>8405481.4448737949</v>
      </c>
      <c r="T204" s="346"/>
      <c r="U204" s="114">
        <v>384386.86868290789</v>
      </c>
    </row>
    <row r="205" spans="1:21" ht="8.85" customHeight="1" x14ac:dyDescent="0.25">
      <c r="A205" s="326">
        <v>85</v>
      </c>
      <c r="B205" s="377"/>
      <c r="C205" s="326" t="s">
        <v>212</v>
      </c>
      <c r="D205" s="346"/>
      <c r="E205" s="114">
        <v>0</v>
      </c>
      <c r="F205" s="346"/>
      <c r="G205" s="114">
        <v>20166258</v>
      </c>
      <c r="H205" s="346"/>
      <c r="I205" s="114">
        <v>5379044</v>
      </c>
      <c r="J205" s="346"/>
      <c r="K205" s="114">
        <v>148914115</v>
      </c>
      <c r="L205" s="346"/>
      <c r="M205" s="114">
        <v>22681</v>
      </c>
      <c r="N205" s="346"/>
      <c r="O205" s="114">
        <v>0</v>
      </c>
      <c r="P205" s="346"/>
      <c r="Q205" s="114">
        <v>21237672</v>
      </c>
      <c r="R205" s="346"/>
      <c r="S205" s="114">
        <v>10645349.266281437</v>
      </c>
      <c r="T205" s="346"/>
      <c r="U205" s="114">
        <v>840763.47876884334</v>
      </c>
    </row>
    <row r="206" spans="1:21" ht="8.85" customHeight="1" x14ac:dyDescent="0.25">
      <c r="A206" s="346"/>
      <c r="B206" s="346"/>
      <c r="C206" s="326"/>
      <c r="D206" s="346"/>
      <c r="E206" s="346"/>
      <c r="F206" s="346"/>
      <c r="G206" s="346"/>
      <c r="H206" s="346"/>
      <c r="I206" s="346"/>
      <c r="J206" s="346"/>
      <c r="K206" s="346"/>
      <c r="L206" s="346"/>
      <c r="M206" s="346"/>
      <c r="N206" s="346"/>
      <c r="O206" s="346"/>
      <c r="P206" s="346"/>
      <c r="Q206" s="346"/>
      <c r="R206" s="346"/>
      <c r="S206" s="346"/>
      <c r="T206" s="346"/>
      <c r="U206" s="346"/>
    </row>
    <row r="207" spans="1:21" ht="8.85" customHeight="1" x14ac:dyDescent="0.25">
      <c r="A207" s="326">
        <v>86</v>
      </c>
      <c r="B207" s="377"/>
      <c r="C207" s="326" t="s">
        <v>213</v>
      </c>
      <c r="D207" s="346"/>
      <c r="E207" s="114">
        <v>0</v>
      </c>
      <c r="F207" s="346"/>
      <c r="G207" s="114">
        <v>13802350</v>
      </c>
      <c r="H207" s="346"/>
      <c r="I207" s="114">
        <v>6161467</v>
      </c>
      <c r="J207" s="346"/>
      <c r="K207" s="114">
        <v>169874203</v>
      </c>
      <c r="L207" s="346"/>
      <c r="M207" s="114">
        <v>0</v>
      </c>
      <c r="N207" s="346"/>
      <c r="O207" s="114">
        <v>0</v>
      </c>
      <c r="P207" s="346"/>
      <c r="Q207" s="114">
        <v>23113483</v>
      </c>
      <c r="R207" s="346"/>
      <c r="S207" s="114">
        <v>11436669.930596976</v>
      </c>
      <c r="T207" s="346"/>
      <c r="U207" s="114">
        <v>548635.30491237063</v>
      </c>
    </row>
    <row r="208" spans="1:21" ht="8.85" customHeight="1" x14ac:dyDescent="0.25">
      <c r="A208" s="326">
        <v>87</v>
      </c>
      <c r="B208" s="377"/>
      <c r="C208" s="326" t="s">
        <v>214</v>
      </c>
      <c r="D208" s="346"/>
      <c r="E208" s="114">
        <v>345</v>
      </c>
      <c r="F208" s="346"/>
      <c r="G208" s="114">
        <v>768709</v>
      </c>
      <c r="H208" s="346"/>
      <c r="I208" s="114">
        <v>953364</v>
      </c>
      <c r="J208" s="346"/>
      <c r="K208" s="114">
        <v>3900138</v>
      </c>
      <c r="L208" s="346"/>
      <c r="M208" s="114">
        <v>0</v>
      </c>
      <c r="N208" s="346"/>
      <c r="O208" s="114">
        <v>0</v>
      </c>
      <c r="P208" s="346"/>
      <c r="Q208" s="114">
        <v>2293080</v>
      </c>
      <c r="R208" s="346"/>
      <c r="S208" s="114">
        <v>10144544.248814125</v>
      </c>
      <c r="T208" s="346"/>
      <c r="U208" s="114">
        <v>125906.84325794523</v>
      </c>
    </row>
    <row r="209" spans="1:21" ht="8.85" customHeight="1" x14ac:dyDescent="0.25">
      <c r="A209" s="326">
        <v>88</v>
      </c>
      <c r="B209" s="377"/>
      <c r="C209" s="326" t="s">
        <v>215</v>
      </c>
      <c r="D209" s="346"/>
      <c r="E209" s="114">
        <v>53979</v>
      </c>
      <c r="F209" s="346"/>
      <c r="G209" s="114">
        <v>1445372</v>
      </c>
      <c r="H209" s="346"/>
      <c r="I209" s="114">
        <v>2040649</v>
      </c>
      <c r="J209" s="346"/>
      <c r="K209" s="114">
        <v>9911805</v>
      </c>
      <c r="L209" s="346"/>
      <c r="M209" s="114">
        <v>0</v>
      </c>
      <c r="N209" s="346"/>
      <c r="O209" s="114">
        <v>0</v>
      </c>
      <c r="P209" s="346"/>
      <c r="Q209" s="114">
        <v>3220430</v>
      </c>
      <c r="R209" s="346"/>
      <c r="S209" s="114">
        <v>5115894.4144741511</v>
      </c>
      <c r="T209" s="346"/>
      <c r="U209" s="114">
        <v>280424.19090016367</v>
      </c>
    </row>
    <row r="210" spans="1:21" ht="8.85" customHeight="1" x14ac:dyDescent="0.25">
      <c r="A210" s="326">
        <v>89</v>
      </c>
      <c r="B210" s="377"/>
      <c r="C210" s="326" t="s">
        <v>216</v>
      </c>
      <c r="D210" s="346"/>
      <c r="E210" s="114">
        <v>0</v>
      </c>
      <c r="F210" s="346"/>
      <c r="G210" s="114">
        <v>3643253</v>
      </c>
      <c r="H210" s="346"/>
      <c r="I210" s="114">
        <v>3348109</v>
      </c>
      <c r="J210" s="346"/>
      <c r="K210" s="114">
        <v>50920584</v>
      </c>
      <c r="L210" s="346"/>
      <c r="M210" s="114">
        <v>16252</v>
      </c>
      <c r="N210" s="346"/>
      <c r="O210" s="114">
        <v>0</v>
      </c>
      <c r="P210" s="346"/>
      <c r="Q210" s="114">
        <v>11897705</v>
      </c>
      <c r="R210" s="346"/>
      <c r="S210" s="114">
        <v>9521749.8119696938</v>
      </c>
      <c r="T210" s="346"/>
      <c r="U210" s="114">
        <v>1667028.8265341516</v>
      </c>
    </row>
    <row r="211" spans="1:21" ht="8.85" customHeight="1" x14ac:dyDescent="0.25">
      <c r="A211" s="326">
        <v>90</v>
      </c>
      <c r="B211" s="377"/>
      <c r="C211" s="326" t="s">
        <v>217</v>
      </c>
      <c r="D211" s="346"/>
      <c r="E211" s="116">
        <v>0</v>
      </c>
      <c r="F211" s="350"/>
      <c r="G211" s="116">
        <v>5604218</v>
      </c>
      <c r="H211" s="350"/>
      <c r="I211" s="116">
        <v>2606020</v>
      </c>
      <c r="J211" s="350"/>
      <c r="K211" s="116">
        <v>36163500</v>
      </c>
      <c r="L211" s="350"/>
      <c r="M211" s="116">
        <v>53232</v>
      </c>
      <c r="N211" s="350"/>
      <c r="O211" s="116">
        <v>123620</v>
      </c>
      <c r="P211" s="350"/>
      <c r="Q211" s="116">
        <v>6857392</v>
      </c>
      <c r="R211" s="350"/>
      <c r="S211" s="114">
        <v>3698136.0806784225</v>
      </c>
      <c r="T211" s="346"/>
      <c r="U211" s="114">
        <v>366427.99161106517</v>
      </c>
    </row>
    <row r="212" spans="1:21" ht="8.85" customHeight="1" x14ac:dyDescent="0.25">
      <c r="A212" s="346"/>
      <c r="B212" s="346"/>
      <c r="C212" s="326"/>
      <c r="D212" s="346"/>
      <c r="E212" s="351"/>
      <c r="F212" s="346"/>
      <c r="G212" s="351"/>
      <c r="H212" s="346"/>
      <c r="I212" s="351"/>
      <c r="J212" s="346"/>
      <c r="K212" s="351"/>
      <c r="L212" s="346"/>
      <c r="M212" s="351"/>
      <c r="N212" s="346"/>
      <c r="O212" s="351"/>
      <c r="P212" s="346"/>
      <c r="Q212" s="351"/>
      <c r="R212" s="346"/>
      <c r="S212" s="351"/>
      <c r="T212" s="346"/>
      <c r="U212" s="351"/>
    </row>
    <row r="213" spans="1:21" ht="8.85" customHeight="1" x14ac:dyDescent="0.25">
      <c r="A213" s="326">
        <v>91</v>
      </c>
      <c r="B213" s="377"/>
      <c r="C213" s="326" t="s">
        <v>218</v>
      </c>
      <c r="D213" s="346"/>
      <c r="E213" s="114">
        <v>0</v>
      </c>
      <c r="F213" s="346"/>
      <c r="G213" s="114">
        <v>4333116</v>
      </c>
      <c r="H213" s="346"/>
      <c r="I213" s="114">
        <v>3398675</v>
      </c>
      <c r="J213" s="346"/>
      <c r="K213" s="114">
        <v>51694739</v>
      </c>
      <c r="L213" s="346"/>
      <c r="M213" s="114">
        <v>42177</v>
      </c>
      <c r="N213" s="346"/>
      <c r="O213" s="114">
        <v>0</v>
      </c>
      <c r="P213" s="346"/>
      <c r="Q213" s="114">
        <v>10426206</v>
      </c>
      <c r="R213" s="346"/>
      <c r="S213" s="114">
        <v>15888269.430702522</v>
      </c>
      <c r="T213" s="346"/>
      <c r="U213" s="114">
        <v>1096362.7271859362</v>
      </c>
    </row>
    <row r="214" spans="1:21" ht="8.85" customHeight="1" x14ac:dyDescent="0.25">
      <c r="A214" s="326">
        <v>92</v>
      </c>
      <c r="B214" s="377"/>
      <c r="C214" s="326" t="s">
        <v>219</v>
      </c>
      <c r="D214" s="346"/>
      <c r="E214" s="114">
        <v>0</v>
      </c>
      <c r="F214" s="346"/>
      <c r="G214" s="114">
        <v>1889809</v>
      </c>
      <c r="H214" s="346"/>
      <c r="I214" s="114">
        <v>1710102</v>
      </c>
      <c r="J214" s="346"/>
      <c r="K214" s="114">
        <v>16049042</v>
      </c>
      <c r="L214" s="346"/>
      <c r="M214" s="114">
        <v>1459</v>
      </c>
      <c r="N214" s="346"/>
      <c r="O214" s="114">
        <v>0</v>
      </c>
      <c r="P214" s="346"/>
      <c r="Q214" s="114">
        <v>3823013</v>
      </c>
      <c r="R214" s="346"/>
      <c r="S214" s="114">
        <v>3454547.3131157211</v>
      </c>
      <c r="T214" s="346"/>
      <c r="U214" s="114">
        <v>429382.62302315445</v>
      </c>
    </row>
    <row r="215" spans="1:21" ht="8.85" customHeight="1" x14ac:dyDescent="0.25">
      <c r="A215" s="326">
        <v>93</v>
      </c>
      <c r="B215" s="377"/>
      <c r="C215" s="326" t="s">
        <v>220</v>
      </c>
      <c r="D215" s="346"/>
      <c r="E215" s="114">
        <v>0</v>
      </c>
      <c r="F215" s="346"/>
      <c r="G215" s="114">
        <v>2642225</v>
      </c>
      <c r="H215" s="346"/>
      <c r="I215" s="114">
        <v>3646640</v>
      </c>
      <c r="J215" s="346"/>
      <c r="K215" s="114">
        <v>48922306</v>
      </c>
      <c r="L215" s="346"/>
      <c r="M215" s="114">
        <v>30405</v>
      </c>
      <c r="N215" s="346"/>
      <c r="O215" s="114">
        <v>0</v>
      </c>
      <c r="P215" s="346"/>
      <c r="Q215" s="114">
        <v>12400789</v>
      </c>
      <c r="R215" s="346"/>
      <c r="S215" s="114">
        <v>9988130.6385773718</v>
      </c>
      <c r="T215" s="346"/>
      <c r="U215" s="114">
        <v>1732049.1463193826</v>
      </c>
    </row>
    <row r="216" spans="1:21" ht="8.85" customHeight="1" x14ac:dyDescent="0.25">
      <c r="A216" s="326">
        <v>94</v>
      </c>
      <c r="B216" s="377"/>
      <c r="C216" s="326" t="s">
        <v>221</v>
      </c>
      <c r="D216" s="346"/>
      <c r="E216" s="114">
        <v>0</v>
      </c>
      <c r="F216" s="346"/>
      <c r="G216" s="114">
        <v>2374177</v>
      </c>
      <c r="H216" s="346"/>
      <c r="I216" s="114">
        <v>2493669</v>
      </c>
      <c r="J216" s="346"/>
      <c r="K216" s="114">
        <v>33998826</v>
      </c>
      <c r="L216" s="346"/>
      <c r="M216" s="114">
        <v>85186</v>
      </c>
      <c r="N216" s="346"/>
      <c r="O216" s="114">
        <v>0</v>
      </c>
      <c r="P216" s="346"/>
      <c r="Q216" s="114">
        <v>6377243</v>
      </c>
      <c r="R216" s="346"/>
      <c r="S216" s="114">
        <v>10773526.511979418</v>
      </c>
      <c r="T216" s="346"/>
      <c r="U216" s="114">
        <v>600923.54599733755</v>
      </c>
    </row>
    <row r="217" spans="1:21" ht="8.85" customHeight="1" x14ac:dyDescent="0.25">
      <c r="A217" s="352">
        <v>95</v>
      </c>
      <c r="B217" s="377"/>
      <c r="C217" s="326" t="s">
        <v>222</v>
      </c>
      <c r="D217" s="346"/>
      <c r="E217" s="115">
        <v>0</v>
      </c>
      <c r="F217" s="346"/>
      <c r="G217" s="115">
        <v>10414409</v>
      </c>
      <c r="H217" s="346"/>
      <c r="I217" s="115">
        <v>3968377</v>
      </c>
      <c r="J217" s="346"/>
      <c r="K217" s="115">
        <v>69386926</v>
      </c>
      <c r="L217" s="346"/>
      <c r="M217" s="115">
        <v>10509</v>
      </c>
      <c r="N217" s="346"/>
      <c r="O217" s="115">
        <v>0</v>
      </c>
      <c r="P217" s="346"/>
      <c r="Q217" s="115">
        <v>20988558</v>
      </c>
      <c r="R217" s="346"/>
      <c r="S217" s="115">
        <v>4176246.3746244744</v>
      </c>
      <c r="T217" s="346"/>
      <c r="U217" s="115">
        <v>291796.07028852974</v>
      </c>
    </row>
    <row r="218" spans="1:21" ht="9.75" customHeight="1" x14ac:dyDescent="0.25">
      <c r="A218" s="346"/>
      <c r="B218" s="346"/>
      <c r="C218" s="326"/>
      <c r="D218" s="346"/>
      <c r="E218" s="346"/>
      <c r="F218" s="346"/>
      <c r="G218" s="346"/>
      <c r="H218" s="346"/>
      <c r="I218" s="346"/>
      <c r="J218" s="346"/>
      <c r="K218" s="346"/>
      <c r="L218" s="346"/>
      <c r="M218" s="346"/>
      <c r="N218" s="346"/>
      <c r="O218" s="346"/>
      <c r="P218" s="346"/>
      <c r="Q218" s="346"/>
      <c r="R218" s="346"/>
      <c r="S218" s="346"/>
      <c r="T218" s="346"/>
      <c r="U218" s="346"/>
    </row>
    <row r="219" spans="1:21" ht="9.75" customHeight="1" x14ac:dyDescent="0.25">
      <c r="A219" s="352">
        <f>A217</f>
        <v>95</v>
      </c>
      <c r="B219" s="346"/>
      <c r="C219" s="339" t="s">
        <v>68</v>
      </c>
      <c r="D219" s="346"/>
      <c r="E219" s="300">
        <f>SUM(E89:E217)</f>
        <v>258465</v>
      </c>
      <c r="F219" s="346"/>
      <c r="G219" s="300">
        <f>SUM(G89:G217)</f>
        <v>967462871</v>
      </c>
      <c r="H219" s="346"/>
      <c r="I219" s="300">
        <f>SUM(I89:I217)</f>
        <v>303541048</v>
      </c>
      <c r="J219" s="346"/>
      <c r="K219" s="300">
        <f>SUM(K89:K217)</f>
        <v>5421620232</v>
      </c>
      <c r="L219" s="346"/>
      <c r="M219" s="300">
        <f>SUM(M89:M217)</f>
        <v>4246274</v>
      </c>
      <c r="N219" s="346"/>
      <c r="O219" s="300">
        <f>SUM(O89:O217)</f>
        <v>7484182</v>
      </c>
      <c r="P219" s="346"/>
      <c r="Q219" s="300">
        <f>SUM(Q89:Q217)</f>
        <v>1239911133</v>
      </c>
      <c r="R219" s="346"/>
      <c r="S219" s="300">
        <f>SUM(S89:S217)</f>
        <v>836091707.63685751</v>
      </c>
      <c r="T219" s="346"/>
      <c r="U219" s="300">
        <f>SUM(U89:U217)</f>
        <v>55871841.864791147</v>
      </c>
    </row>
    <row r="220" spans="1:21" ht="8.85" customHeight="1" x14ac:dyDescent="0.25">
      <c r="A220" s="346"/>
      <c r="B220" s="346"/>
      <c r="C220" s="326"/>
      <c r="D220" s="346"/>
      <c r="E220" s="346"/>
      <c r="F220" s="346"/>
      <c r="G220" s="346"/>
      <c r="H220" s="346"/>
      <c r="I220" s="346"/>
      <c r="J220" s="346"/>
      <c r="K220" s="346"/>
      <c r="L220" s="346"/>
      <c r="M220" s="346"/>
      <c r="N220" s="346"/>
      <c r="O220" s="346"/>
      <c r="P220" s="346"/>
      <c r="Q220" s="346"/>
      <c r="R220" s="346"/>
      <c r="S220" s="346"/>
      <c r="T220" s="346"/>
      <c r="U220" s="346"/>
    </row>
    <row r="221" spans="1:21" ht="8.85" customHeight="1" x14ac:dyDescent="0.25">
      <c r="A221" s="346"/>
      <c r="B221" s="346"/>
      <c r="C221" s="326"/>
      <c r="D221" s="346"/>
      <c r="E221" s="346"/>
      <c r="F221" s="346"/>
      <c r="G221" s="346"/>
      <c r="H221" s="346"/>
      <c r="I221" s="346"/>
      <c r="J221" s="346"/>
      <c r="K221" s="346"/>
      <c r="L221" s="346"/>
      <c r="M221" s="346"/>
      <c r="N221" s="346"/>
      <c r="O221" s="346"/>
      <c r="P221" s="346"/>
      <c r="Q221" s="346"/>
      <c r="R221" s="346"/>
      <c r="S221" s="346"/>
      <c r="T221" s="346"/>
      <c r="U221" s="346"/>
    </row>
    <row r="222" spans="1:21" ht="8.85" customHeight="1" x14ac:dyDescent="0.25">
      <c r="A222" s="346"/>
      <c r="B222" s="346"/>
      <c r="C222" s="326"/>
      <c r="D222" s="346"/>
      <c r="E222" s="346"/>
      <c r="F222" s="346"/>
      <c r="G222" s="346"/>
      <c r="H222" s="346"/>
      <c r="I222" s="346"/>
      <c r="J222" s="346"/>
      <c r="K222" s="346"/>
      <c r="L222" s="346"/>
      <c r="M222" s="346"/>
      <c r="N222" s="346"/>
      <c r="O222" s="346"/>
      <c r="P222" s="346"/>
      <c r="Q222" s="346"/>
      <c r="R222" s="346"/>
      <c r="S222" s="346"/>
      <c r="T222" s="346"/>
      <c r="U222" s="346"/>
    </row>
    <row r="223" spans="1:21" ht="6.75" customHeight="1" x14ac:dyDescent="0.25">
      <c r="A223" s="346"/>
      <c r="B223" s="346"/>
      <c r="C223" s="326"/>
      <c r="D223" s="346"/>
      <c r="E223" s="346"/>
      <c r="F223" s="346"/>
      <c r="G223" s="346"/>
      <c r="H223" s="346"/>
      <c r="I223" s="346"/>
      <c r="J223" s="346"/>
      <c r="K223" s="346"/>
      <c r="L223" s="346"/>
      <c r="M223" s="346"/>
      <c r="N223" s="346"/>
      <c r="O223" s="346"/>
      <c r="P223" s="346"/>
      <c r="Q223" s="346"/>
      <c r="R223" s="346"/>
      <c r="S223" s="346"/>
      <c r="T223" s="346"/>
      <c r="U223" s="346"/>
    </row>
    <row r="224" spans="1:21" ht="7.7" customHeight="1" x14ac:dyDescent="0.25">
      <c r="A224" s="346"/>
      <c r="B224" s="346"/>
      <c r="C224" s="326"/>
      <c r="D224" s="346"/>
      <c r="E224" s="346"/>
      <c r="F224" s="346"/>
      <c r="G224" s="346"/>
      <c r="H224" s="346"/>
      <c r="I224" s="346"/>
      <c r="J224" s="346"/>
      <c r="K224" s="346"/>
      <c r="L224" s="346"/>
      <c r="M224" s="346"/>
      <c r="N224" s="346"/>
      <c r="O224" s="346"/>
      <c r="P224" s="346"/>
      <c r="Q224" s="346"/>
      <c r="R224" s="346"/>
      <c r="S224" s="346"/>
      <c r="T224" s="346"/>
      <c r="U224" s="346"/>
    </row>
    <row r="225" spans="1:21" ht="8.85" hidden="1" customHeight="1" x14ac:dyDescent="0.25">
      <c r="A225" s="346"/>
      <c r="B225" s="346"/>
      <c r="C225" s="326"/>
      <c r="D225" s="346"/>
      <c r="E225" s="346"/>
      <c r="F225" s="346"/>
      <c r="G225" s="346"/>
      <c r="H225" s="346"/>
      <c r="I225" s="346"/>
      <c r="J225" s="346"/>
      <c r="K225" s="346"/>
      <c r="L225" s="346"/>
      <c r="M225" s="346"/>
      <c r="N225" s="346"/>
      <c r="O225" s="346"/>
      <c r="P225" s="346"/>
      <c r="Q225" s="346"/>
      <c r="R225" s="346"/>
      <c r="S225" s="346"/>
      <c r="T225" s="346"/>
      <c r="U225" s="346"/>
    </row>
    <row r="226" spans="1:21" ht="8.85" customHeight="1" x14ac:dyDescent="0.25">
      <c r="A226" s="346"/>
      <c r="B226" s="346"/>
      <c r="C226" s="326"/>
      <c r="D226" s="346"/>
      <c r="E226" s="346"/>
      <c r="F226" s="346"/>
      <c r="G226" s="346"/>
      <c r="H226" s="346"/>
      <c r="I226" s="346"/>
      <c r="J226" s="346"/>
      <c r="K226" s="346"/>
      <c r="L226" s="346"/>
      <c r="M226" s="346"/>
      <c r="N226" s="346"/>
      <c r="O226" s="346"/>
      <c r="P226" s="346"/>
      <c r="Q226" s="346"/>
      <c r="R226" s="346"/>
      <c r="S226" s="346"/>
      <c r="T226" s="346"/>
      <c r="U226" s="346"/>
    </row>
    <row r="227" spans="1:21" s="329" customFormat="1" ht="10.5" customHeight="1" x14ac:dyDescent="0.25">
      <c r="A227" s="355" t="s">
        <v>317</v>
      </c>
      <c r="B227" s="325"/>
      <c r="C227" s="325"/>
      <c r="D227" s="325"/>
      <c r="E227" s="325"/>
      <c r="F227" s="325"/>
      <c r="G227" s="325"/>
      <c r="H227" s="325"/>
      <c r="I227" s="325"/>
      <c r="J227" s="325"/>
      <c r="K227" s="325"/>
      <c r="L227" s="325"/>
      <c r="M227" s="325"/>
      <c r="N227" s="325"/>
      <c r="O227" s="325"/>
      <c r="P227" s="325"/>
      <c r="Q227" s="325"/>
      <c r="R227" s="325"/>
      <c r="S227" s="325"/>
      <c r="T227" s="325"/>
      <c r="U227" s="325"/>
    </row>
    <row r="228" spans="1:21" s="329" customFormat="1" ht="10.5" customHeight="1" x14ac:dyDescent="0.25">
      <c r="A228" s="325"/>
      <c r="B228" s="325"/>
      <c r="D228" s="366" t="s">
        <v>296</v>
      </c>
      <c r="E228" s="374"/>
      <c r="F228" s="366"/>
      <c r="G228" s="366"/>
      <c r="H228" s="366"/>
      <c r="I228" s="366"/>
      <c r="J228" s="366"/>
      <c r="K228" s="366"/>
      <c r="L228" s="366"/>
      <c r="M228" s="366"/>
      <c r="N228" s="366"/>
      <c r="O228" s="366"/>
      <c r="P228" s="366"/>
      <c r="Q228" s="366"/>
      <c r="R228" s="366"/>
      <c r="S228" s="325"/>
      <c r="T228" s="325"/>
      <c r="U228" s="327" t="s">
        <v>297</v>
      </c>
    </row>
    <row r="229" spans="1:21" s="329" customFormat="1" ht="10.5" customHeight="1" x14ac:dyDescent="0.25">
      <c r="A229" s="330"/>
      <c r="B229" s="325"/>
      <c r="D229" s="366" t="s">
        <v>298</v>
      </c>
      <c r="E229" s="374"/>
      <c r="F229" s="366"/>
      <c r="G229" s="366"/>
      <c r="H229" s="366"/>
      <c r="I229" s="366"/>
      <c r="J229" s="366"/>
      <c r="K229" s="366"/>
      <c r="L229" s="366"/>
      <c r="M229" s="366"/>
      <c r="N229" s="366"/>
      <c r="O229" s="366"/>
      <c r="P229" s="366"/>
      <c r="Q229" s="366"/>
      <c r="R229" s="366"/>
      <c r="S229" s="325"/>
      <c r="T229" s="325"/>
      <c r="U229" s="327" t="s">
        <v>223</v>
      </c>
    </row>
    <row r="230" spans="1:21" s="329" customFormat="1" ht="10.5" customHeight="1" x14ac:dyDescent="0.25">
      <c r="A230" s="331"/>
      <c r="B230" s="325"/>
      <c r="D230" s="366" t="s">
        <v>299</v>
      </c>
      <c r="E230" s="374"/>
      <c r="F230" s="366"/>
      <c r="G230" s="366"/>
      <c r="H230" s="366"/>
      <c r="I230" s="366"/>
      <c r="J230" s="366"/>
      <c r="K230" s="366"/>
      <c r="L230" s="366"/>
      <c r="M230" s="366"/>
      <c r="N230" s="366"/>
      <c r="O230" s="366"/>
      <c r="P230" s="366"/>
      <c r="Q230" s="366"/>
      <c r="R230" s="366"/>
      <c r="S230" s="325"/>
      <c r="T230" s="325"/>
      <c r="U230" s="325"/>
    </row>
    <row r="231" spans="1:21" ht="9.6"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row>
    <row r="232" spans="1:21" ht="9.6"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row>
    <row r="233" spans="1:21" ht="9.6" customHeight="1" x14ac:dyDescent="0.25">
      <c r="A233" s="326"/>
      <c r="B233" s="326"/>
      <c r="C233" s="326"/>
      <c r="D233" s="326"/>
      <c r="E233" s="326"/>
      <c r="F233" s="326"/>
      <c r="G233" s="326"/>
      <c r="H233" s="326"/>
      <c r="I233" s="326"/>
      <c r="J233" s="326"/>
      <c r="K233" s="326"/>
      <c r="L233" s="326"/>
      <c r="M233" s="326"/>
      <c r="N233" s="326"/>
      <c r="O233" s="326"/>
      <c r="P233" s="326"/>
      <c r="Q233" s="326"/>
      <c r="R233" s="326"/>
      <c r="S233" s="338" t="s">
        <v>300</v>
      </c>
      <c r="T233" s="338"/>
      <c r="U233" s="338"/>
    </row>
    <row r="234" spans="1:21" ht="9.6" customHeight="1" x14ac:dyDescent="0.25">
      <c r="A234" s="326"/>
      <c r="B234" s="326"/>
      <c r="C234" s="326"/>
      <c r="D234" s="326"/>
      <c r="E234" s="326"/>
      <c r="F234" s="326"/>
      <c r="G234" s="326"/>
      <c r="H234" s="326"/>
      <c r="I234" s="326"/>
      <c r="J234" s="326"/>
      <c r="K234" s="326"/>
      <c r="L234" s="326"/>
      <c r="M234" s="326"/>
      <c r="N234" s="326"/>
      <c r="O234" s="326"/>
      <c r="P234" s="326"/>
      <c r="Q234" s="326"/>
      <c r="R234" s="326"/>
      <c r="S234" s="375" t="s">
        <v>301</v>
      </c>
      <c r="T234" s="376"/>
      <c r="U234" s="376"/>
    </row>
    <row r="235" spans="1:21" ht="9.6" customHeight="1" x14ac:dyDescent="0.25">
      <c r="A235" s="326"/>
      <c r="B235" s="326"/>
      <c r="C235" s="326"/>
      <c r="D235" s="326"/>
      <c r="E235" s="338" t="s">
        <v>54</v>
      </c>
      <c r="F235" s="338"/>
      <c r="G235" s="338"/>
      <c r="H235" s="338"/>
      <c r="I235" s="338"/>
      <c r="J235" s="338"/>
      <c r="K235" s="338"/>
      <c r="L235" s="326"/>
      <c r="M235" s="338" t="s">
        <v>55</v>
      </c>
      <c r="N235" s="338"/>
      <c r="O235" s="338"/>
      <c r="P235" s="338"/>
      <c r="Q235" s="338"/>
      <c r="R235" s="326"/>
      <c r="S235" s="338" t="s">
        <v>302</v>
      </c>
      <c r="T235" s="338"/>
      <c r="U235" s="338"/>
    </row>
    <row r="236" spans="1:21" ht="9.6" customHeight="1" x14ac:dyDescent="0.25">
      <c r="A236" s="326"/>
      <c r="B236" s="326"/>
      <c r="C236" s="326"/>
      <c r="D236" s="326"/>
      <c r="E236" s="339" t="s">
        <v>303</v>
      </c>
      <c r="F236" s="326"/>
      <c r="G236" s="339" t="s">
        <v>304</v>
      </c>
      <c r="H236" s="326"/>
      <c r="I236" s="339" t="s">
        <v>305</v>
      </c>
      <c r="J236" s="326"/>
      <c r="K236" s="326"/>
      <c r="L236" s="326"/>
      <c r="M236" s="339" t="s">
        <v>303</v>
      </c>
      <c r="N236" s="326"/>
      <c r="O236" s="339" t="s">
        <v>304</v>
      </c>
      <c r="P236" s="326"/>
      <c r="Q236" s="326"/>
      <c r="R236" s="326"/>
      <c r="S236" s="326"/>
      <c r="T236" s="326"/>
      <c r="U236" s="326"/>
    </row>
    <row r="237" spans="1:21" ht="9.6" customHeight="1" x14ac:dyDescent="0.25">
      <c r="A237" s="326"/>
      <c r="B237" s="326"/>
      <c r="C237" s="326"/>
      <c r="D237" s="326"/>
      <c r="E237" s="339" t="s">
        <v>306</v>
      </c>
      <c r="F237" s="326"/>
      <c r="G237" s="339" t="s">
        <v>307</v>
      </c>
      <c r="H237" s="326"/>
      <c r="I237" s="339" t="s">
        <v>308</v>
      </c>
      <c r="J237" s="326"/>
      <c r="K237" s="339" t="s">
        <v>307</v>
      </c>
      <c r="L237" s="326"/>
      <c r="M237" s="339" t="s">
        <v>306</v>
      </c>
      <c r="N237" s="326"/>
      <c r="O237" s="339" t="s">
        <v>307</v>
      </c>
      <c r="P237" s="326"/>
      <c r="Q237" s="339" t="s">
        <v>307</v>
      </c>
      <c r="R237" s="326"/>
      <c r="S237" s="326"/>
      <c r="T237" s="326"/>
      <c r="U237" s="326"/>
    </row>
    <row r="238" spans="1:21" ht="9.6" customHeight="1" x14ac:dyDescent="0.25">
      <c r="A238" s="340" t="s">
        <v>74</v>
      </c>
      <c r="B238" s="326"/>
      <c r="C238" s="340" t="s">
        <v>76</v>
      </c>
      <c r="D238" s="326"/>
      <c r="E238" s="340" t="s">
        <v>309</v>
      </c>
      <c r="F238" s="326"/>
      <c r="G238" s="340" t="s">
        <v>310</v>
      </c>
      <c r="H238" s="326"/>
      <c r="I238" s="340" t="s">
        <v>311</v>
      </c>
      <c r="J238" s="326"/>
      <c r="K238" s="340" t="s">
        <v>310</v>
      </c>
      <c r="L238" s="326"/>
      <c r="M238" s="340" t="s">
        <v>309</v>
      </c>
      <c r="N238" s="326"/>
      <c r="O238" s="340" t="s">
        <v>312</v>
      </c>
      <c r="P238" s="326"/>
      <c r="Q238" s="340" t="s">
        <v>312</v>
      </c>
      <c r="R238" s="326"/>
      <c r="S238" s="340" t="s">
        <v>313</v>
      </c>
      <c r="T238" s="326"/>
      <c r="U238" s="340" t="s">
        <v>314</v>
      </c>
    </row>
    <row r="239" spans="1:21" ht="8.85" customHeight="1" x14ac:dyDescent="0.25">
      <c r="A239" s="326"/>
      <c r="B239" s="326"/>
      <c r="C239" s="341"/>
      <c r="D239" s="326"/>
      <c r="E239" s="341"/>
      <c r="F239" s="326"/>
      <c r="G239" s="326"/>
      <c r="H239" s="326"/>
      <c r="I239" s="326"/>
      <c r="J239" s="326"/>
      <c r="K239" s="326"/>
      <c r="L239" s="326"/>
      <c r="M239" s="326"/>
      <c r="N239" s="326"/>
      <c r="O239" s="326"/>
      <c r="P239" s="326"/>
      <c r="Q239" s="326"/>
      <c r="R239" s="326"/>
      <c r="S239" s="326"/>
      <c r="T239" s="326"/>
      <c r="U239" s="326"/>
    </row>
    <row r="240" spans="1:21" ht="8.85" customHeight="1" x14ac:dyDescent="0.25">
      <c r="A240" s="326"/>
      <c r="B240" s="326" t="s">
        <v>224</v>
      </c>
      <c r="C240" s="326"/>
      <c r="D240" s="326"/>
      <c r="E240" s="326"/>
      <c r="F240" s="326"/>
      <c r="G240" s="326"/>
      <c r="H240" s="326"/>
      <c r="I240" s="326"/>
      <c r="J240" s="326"/>
      <c r="K240" s="326"/>
      <c r="L240" s="326"/>
      <c r="M240" s="326"/>
      <c r="N240" s="326"/>
      <c r="O240" s="326"/>
      <c r="P240" s="326"/>
      <c r="Q240" s="326"/>
      <c r="R240" s="326"/>
      <c r="S240" s="326"/>
      <c r="T240" s="326"/>
      <c r="U240" s="326"/>
    </row>
    <row r="241" spans="1:21" ht="8.85" customHeight="1" x14ac:dyDescent="0.25">
      <c r="A241" s="345">
        <v>1</v>
      </c>
      <c r="B241" s="360"/>
      <c r="C241" s="345" t="s">
        <v>225</v>
      </c>
      <c r="D241" s="346"/>
      <c r="E241" s="296">
        <v>0</v>
      </c>
      <c r="F241" s="346"/>
      <c r="G241" s="296">
        <v>317906</v>
      </c>
      <c r="H241" s="346"/>
      <c r="I241" s="296">
        <v>0</v>
      </c>
      <c r="J241" s="346"/>
      <c r="K241" s="296">
        <v>2060700</v>
      </c>
      <c r="L241" s="346"/>
      <c r="M241" s="296">
        <v>0</v>
      </c>
      <c r="N241" s="346"/>
      <c r="O241" s="296">
        <v>0</v>
      </c>
      <c r="P241" s="346"/>
      <c r="Q241" s="296">
        <v>8000</v>
      </c>
      <c r="R241" s="346"/>
      <c r="S241" s="296">
        <v>0</v>
      </c>
      <c r="T241" s="346"/>
      <c r="U241" s="296">
        <v>0</v>
      </c>
    </row>
    <row r="242" spans="1:21" ht="8.85" customHeight="1" x14ac:dyDescent="0.25">
      <c r="A242" s="345">
        <v>2</v>
      </c>
      <c r="B242" s="360"/>
      <c r="C242" s="345" t="s">
        <v>226</v>
      </c>
      <c r="D242" s="346"/>
      <c r="E242" s="114">
        <v>0</v>
      </c>
      <c r="F242" s="346"/>
      <c r="G242" s="114">
        <v>492071</v>
      </c>
      <c r="H242" s="346"/>
      <c r="I242" s="114">
        <v>0</v>
      </c>
      <c r="J242" s="346"/>
      <c r="K242" s="114">
        <v>1915489</v>
      </c>
      <c r="L242" s="346"/>
      <c r="M242" s="114">
        <v>0</v>
      </c>
      <c r="N242" s="346"/>
      <c r="O242" s="114">
        <v>0</v>
      </c>
      <c r="P242" s="346"/>
      <c r="Q242" s="114">
        <v>25710</v>
      </c>
      <c r="R242" s="346"/>
      <c r="S242" s="114">
        <v>13990.89</v>
      </c>
      <c r="T242" s="346"/>
      <c r="U242" s="114">
        <v>0</v>
      </c>
    </row>
    <row r="243" spans="1:21" ht="8.85" customHeight="1" x14ac:dyDescent="0.25">
      <c r="A243" s="345">
        <v>3</v>
      </c>
      <c r="B243" s="360"/>
      <c r="C243" s="333" t="s">
        <v>140</v>
      </c>
      <c r="D243" s="346"/>
      <c r="E243" s="114">
        <v>0</v>
      </c>
      <c r="F243" s="346"/>
      <c r="G243" s="114">
        <v>465650</v>
      </c>
      <c r="H243" s="346"/>
      <c r="I243" s="114">
        <v>0</v>
      </c>
      <c r="J243" s="346"/>
      <c r="K243" s="114">
        <v>1959805</v>
      </c>
      <c r="L243" s="346"/>
      <c r="M243" s="114">
        <v>0</v>
      </c>
      <c r="N243" s="346"/>
      <c r="O243" s="114">
        <v>0</v>
      </c>
      <c r="P243" s="346"/>
      <c r="Q243" s="114">
        <v>0</v>
      </c>
      <c r="R243" s="346"/>
      <c r="S243" s="114">
        <v>0</v>
      </c>
      <c r="T243" s="346"/>
      <c r="U243" s="114">
        <v>0</v>
      </c>
    </row>
    <row r="244" spans="1:21" ht="8.85" customHeight="1" x14ac:dyDescent="0.25">
      <c r="A244" s="345">
        <v>4</v>
      </c>
      <c r="B244" s="360"/>
      <c r="C244" s="333" t="s">
        <v>227</v>
      </c>
      <c r="D244" s="346"/>
      <c r="E244" s="114">
        <v>0</v>
      </c>
      <c r="F244" s="346"/>
      <c r="G244" s="114">
        <v>300628</v>
      </c>
      <c r="H244" s="346"/>
      <c r="I244" s="114">
        <v>0</v>
      </c>
      <c r="J244" s="346"/>
      <c r="K244" s="114">
        <v>633816</v>
      </c>
      <c r="L244" s="346"/>
      <c r="M244" s="114">
        <v>0</v>
      </c>
      <c r="N244" s="346"/>
      <c r="O244" s="114">
        <v>0</v>
      </c>
      <c r="P244" s="346"/>
      <c r="Q244" s="114">
        <v>9467</v>
      </c>
      <c r="R244" s="346"/>
      <c r="S244" s="114">
        <v>241.15</v>
      </c>
      <c r="T244" s="346"/>
      <c r="U244" s="114">
        <v>0</v>
      </c>
    </row>
    <row r="245" spans="1:21" ht="8.85" customHeight="1" x14ac:dyDescent="0.25">
      <c r="A245" s="345">
        <v>5</v>
      </c>
      <c r="B245" s="360"/>
      <c r="C245" s="345" t="s">
        <v>228</v>
      </c>
      <c r="D245" s="346"/>
      <c r="E245" s="114">
        <v>0</v>
      </c>
      <c r="F245" s="346"/>
      <c r="G245" s="114">
        <v>1878668</v>
      </c>
      <c r="H245" s="346"/>
      <c r="I245" s="114">
        <v>0</v>
      </c>
      <c r="J245" s="346"/>
      <c r="K245" s="114">
        <v>906994</v>
      </c>
      <c r="L245" s="346"/>
      <c r="M245" s="114">
        <v>43000</v>
      </c>
      <c r="N245" s="346"/>
      <c r="O245" s="114">
        <v>0</v>
      </c>
      <c r="P245" s="346"/>
      <c r="Q245" s="114">
        <v>255675</v>
      </c>
      <c r="R245" s="346"/>
      <c r="S245" s="114">
        <v>478.82</v>
      </c>
      <c r="T245" s="346"/>
      <c r="U245" s="114">
        <v>0</v>
      </c>
    </row>
    <row r="246" spans="1:21" ht="8.85" customHeight="1" x14ac:dyDescent="0.25">
      <c r="A246" s="361"/>
      <c r="B246" s="345"/>
      <c r="C246" s="345"/>
      <c r="D246" s="346"/>
      <c r="E246" s="346"/>
      <c r="F246" s="346"/>
      <c r="G246" s="346"/>
      <c r="H246" s="346"/>
      <c r="I246" s="346"/>
      <c r="J246" s="346"/>
      <c r="K246" s="346"/>
      <c r="L246" s="346"/>
      <c r="M246" s="346"/>
      <c r="N246" s="346"/>
      <c r="O246" s="346"/>
      <c r="P246" s="346"/>
      <c r="Q246" s="346"/>
      <c r="R246" s="346"/>
      <c r="S246" s="346"/>
      <c r="T246" s="346"/>
      <c r="U246" s="346"/>
    </row>
    <row r="247" spans="1:21" ht="8.85" customHeight="1" x14ac:dyDescent="0.25">
      <c r="A247" s="345">
        <v>6</v>
      </c>
      <c r="B247" s="360"/>
      <c r="C247" s="345" t="s">
        <v>229</v>
      </c>
      <c r="D247" s="346"/>
      <c r="E247" s="114">
        <v>0</v>
      </c>
      <c r="F247" s="346"/>
      <c r="G247" s="114">
        <v>2232326</v>
      </c>
      <c r="H247" s="346"/>
      <c r="I247" s="114">
        <v>0</v>
      </c>
      <c r="J247" s="346"/>
      <c r="K247" s="114">
        <v>3559923</v>
      </c>
      <c r="L247" s="346"/>
      <c r="M247" s="114">
        <v>0</v>
      </c>
      <c r="N247" s="346"/>
      <c r="O247" s="114">
        <v>0</v>
      </c>
      <c r="P247" s="346"/>
      <c r="Q247" s="114">
        <v>643420</v>
      </c>
      <c r="R247" s="346"/>
      <c r="S247" s="114">
        <v>1160.01</v>
      </c>
      <c r="T247" s="346"/>
      <c r="U247" s="114">
        <v>0</v>
      </c>
    </row>
    <row r="248" spans="1:21" ht="8.85" customHeight="1" x14ac:dyDescent="0.25">
      <c r="A248" s="345">
        <v>7</v>
      </c>
      <c r="B248" s="360"/>
      <c r="C248" s="345" t="s">
        <v>230</v>
      </c>
      <c r="D248" s="346"/>
      <c r="E248" s="114">
        <v>0</v>
      </c>
      <c r="F248" s="346"/>
      <c r="G248" s="114">
        <v>71531</v>
      </c>
      <c r="H248" s="346"/>
      <c r="I248" s="114">
        <v>0</v>
      </c>
      <c r="J248" s="346"/>
      <c r="K248" s="114">
        <v>1288873</v>
      </c>
      <c r="L248" s="346"/>
      <c r="M248" s="114">
        <v>0</v>
      </c>
      <c r="N248" s="346"/>
      <c r="O248" s="114">
        <v>0</v>
      </c>
      <c r="P248" s="346"/>
      <c r="Q248" s="114">
        <v>283688</v>
      </c>
      <c r="R248" s="346"/>
      <c r="S248" s="114">
        <v>3093.34</v>
      </c>
      <c r="T248" s="346"/>
      <c r="U248" s="114">
        <v>0</v>
      </c>
    </row>
    <row r="249" spans="1:21" ht="8.85" customHeight="1" x14ac:dyDescent="0.25">
      <c r="A249" s="345">
        <v>8</v>
      </c>
      <c r="B249" s="360"/>
      <c r="C249" s="345" t="s">
        <v>231</v>
      </c>
      <c r="D249" s="346"/>
      <c r="E249" s="114">
        <v>0</v>
      </c>
      <c r="F249" s="346"/>
      <c r="G249" s="114">
        <v>156782</v>
      </c>
      <c r="H249" s="346"/>
      <c r="I249" s="114">
        <v>0</v>
      </c>
      <c r="J249" s="346"/>
      <c r="K249" s="114">
        <v>1201061</v>
      </c>
      <c r="L249" s="346"/>
      <c r="M249" s="114">
        <v>0</v>
      </c>
      <c r="N249" s="346"/>
      <c r="O249" s="114">
        <v>0</v>
      </c>
      <c r="P249" s="346"/>
      <c r="Q249" s="114">
        <v>97689</v>
      </c>
      <c r="R249" s="346"/>
      <c r="S249" s="114">
        <v>0</v>
      </c>
      <c r="T249" s="346"/>
      <c r="U249" s="114">
        <v>0</v>
      </c>
    </row>
    <row r="250" spans="1:21" ht="8.85" customHeight="1" x14ac:dyDescent="0.25">
      <c r="A250" s="345">
        <v>9</v>
      </c>
      <c r="B250" s="360"/>
      <c r="C250" s="345" t="s">
        <v>232</v>
      </c>
      <c r="D250" s="346"/>
      <c r="E250" s="114">
        <v>0</v>
      </c>
      <c r="F250" s="346"/>
      <c r="G250" s="114">
        <v>187756</v>
      </c>
      <c r="H250" s="346"/>
      <c r="I250" s="114">
        <v>0</v>
      </c>
      <c r="J250" s="346"/>
      <c r="K250" s="114">
        <v>686403</v>
      </c>
      <c r="L250" s="346"/>
      <c r="M250" s="114">
        <v>0</v>
      </c>
      <c r="N250" s="346"/>
      <c r="O250" s="114">
        <v>0</v>
      </c>
      <c r="P250" s="346"/>
      <c r="Q250" s="114">
        <v>264351</v>
      </c>
      <c r="R250" s="346"/>
      <c r="S250" s="114">
        <v>0</v>
      </c>
      <c r="T250" s="346"/>
      <c r="U250" s="114">
        <v>0</v>
      </c>
    </row>
    <row r="251" spans="1:21" ht="8.85" customHeight="1" x14ac:dyDescent="0.25">
      <c r="A251" s="345">
        <v>10</v>
      </c>
      <c r="B251" s="360"/>
      <c r="C251" s="345" t="s">
        <v>233</v>
      </c>
      <c r="D251" s="346"/>
      <c r="E251" s="114">
        <v>0</v>
      </c>
      <c r="F251" s="346"/>
      <c r="G251" s="114">
        <v>81186</v>
      </c>
      <c r="H251" s="346"/>
      <c r="I251" s="114">
        <v>0</v>
      </c>
      <c r="J251" s="346"/>
      <c r="K251" s="114">
        <v>529794</v>
      </c>
      <c r="L251" s="346"/>
      <c r="M251" s="114">
        <v>0</v>
      </c>
      <c r="N251" s="346"/>
      <c r="O251" s="114">
        <v>0</v>
      </c>
      <c r="P251" s="346"/>
      <c r="Q251" s="114">
        <v>4644</v>
      </c>
      <c r="R251" s="346"/>
      <c r="S251" s="114">
        <v>0</v>
      </c>
      <c r="T251" s="346"/>
      <c r="U251" s="114">
        <v>0</v>
      </c>
    </row>
    <row r="252" spans="1:21" ht="8.85" customHeight="1" x14ac:dyDescent="0.25">
      <c r="A252" s="361"/>
      <c r="B252" s="345"/>
      <c r="C252" s="345"/>
      <c r="D252" s="346"/>
      <c r="E252" s="346"/>
      <c r="F252" s="346"/>
      <c r="G252" s="346"/>
      <c r="H252" s="346"/>
      <c r="I252" s="346"/>
      <c r="J252" s="346"/>
      <c r="K252" s="346"/>
      <c r="L252" s="346"/>
      <c r="M252" s="346"/>
      <c r="N252" s="346"/>
      <c r="O252" s="346"/>
      <c r="P252" s="346"/>
      <c r="Q252" s="346"/>
      <c r="R252" s="346"/>
      <c r="S252" s="346"/>
      <c r="T252" s="346"/>
      <c r="U252" s="346"/>
    </row>
    <row r="253" spans="1:21" ht="8.85" customHeight="1" x14ac:dyDescent="0.25">
      <c r="A253" s="345">
        <v>11</v>
      </c>
      <c r="B253" s="360"/>
      <c r="C253" s="345" t="s">
        <v>234</v>
      </c>
      <c r="D253" s="346"/>
      <c r="E253" s="114">
        <v>0</v>
      </c>
      <c r="F253" s="346"/>
      <c r="G253" s="114">
        <v>1257967</v>
      </c>
      <c r="H253" s="346"/>
      <c r="I253" s="114">
        <v>0</v>
      </c>
      <c r="J253" s="346"/>
      <c r="K253" s="114">
        <v>4535862</v>
      </c>
      <c r="L253" s="346"/>
      <c r="M253" s="114">
        <v>0</v>
      </c>
      <c r="N253" s="346"/>
      <c r="O253" s="114">
        <v>0</v>
      </c>
      <c r="P253" s="346"/>
      <c r="Q253" s="114">
        <v>1720207</v>
      </c>
      <c r="R253" s="346"/>
      <c r="S253" s="114">
        <v>98422.79</v>
      </c>
      <c r="T253" s="346"/>
      <c r="U253" s="114">
        <v>0</v>
      </c>
    </row>
    <row r="254" spans="1:21" ht="8.85" customHeight="1" x14ac:dyDescent="0.25">
      <c r="A254" s="345">
        <v>12</v>
      </c>
      <c r="B254" s="360"/>
      <c r="C254" s="333" t="s">
        <v>235</v>
      </c>
      <c r="D254" s="346"/>
      <c r="E254" s="114">
        <v>0</v>
      </c>
      <c r="F254" s="346"/>
      <c r="G254" s="114">
        <v>412783</v>
      </c>
      <c r="H254" s="346"/>
      <c r="I254" s="114">
        <v>0</v>
      </c>
      <c r="J254" s="346"/>
      <c r="K254" s="114">
        <v>892094</v>
      </c>
      <c r="L254" s="346"/>
      <c r="M254" s="114">
        <v>0</v>
      </c>
      <c r="N254" s="346"/>
      <c r="O254" s="114">
        <v>0</v>
      </c>
      <c r="P254" s="346"/>
      <c r="Q254" s="114">
        <v>297044</v>
      </c>
      <c r="R254" s="346"/>
      <c r="S254" s="114">
        <v>0</v>
      </c>
      <c r="T254" s="346"/>
      <c r="U254" s="114">
        <v>0</v>
      </c>
    </row>
    <row r="255" spans="1:21" ht="8.85" customHeight="1" x14ac:dyDescent="0.25">
      <c r="A255" s="345">
        <v>13</v>
      </c>
      <c r="B255" s="360"/>
      <c r="C255" s="345" t="s">
        <v>236</v>
      </c>
      <c r="D255" s="346"/>
      <c r="E255" s="114">
        <v>0</v>
      </c>
      <c r="F255" s="346"/>
      <c r="G255" s="114">
        <v>432304</v>
      </c>
      <c r="H255" s="346"/>
      <c r="I255" s="114">
        <v>0</v>
      </c>
      <c r="J255" s="346"/>
      <c r="K255" s="114">
        <v>4638435</v>
      </c>
      <c r="L255" s="346"/>
      <c r="M255" s="114">
        <v>0</v>
      </c>
      <c r="N255" s="346"/>
      <c r="O255" s="114">
        <v>0</v>
      </c>
      <c r="P255" s="346"/>
      <c r="Q255" s="114">
        <v>1399920</v>
      </c>
      <c r="R255" s="346"/>
      <c r="S255" s="114">
        <v>0</v>
      </c>
      <c r="T255" s="346"/>
      <c r="U255" s="114">
        <v>0</v>
      </c>
    </row>
    <row r="256" spans="1:21" ht="8.85" customHeight="1" x14ac:dyDescent="0.25">
      <c r="A256" s="345">
        <v>14</v>
      </c>
      <c r="B256" s="360"/>
      <c r="C256" s="345" t="s">
        <v>154</v>
      </c>
      <c r="D256" s="346"/>
      <c r="E256" s="114">
        <v>0</v>
      </c>
      <c r="F256" s="346"/>
      <c r="G256" s="114">
        <v>632977</v>
      </c>
      <c r="H256" s="346"/>
      <c r="I256" s="114">
        <v>0</v>
      </c>
      <c r="J256" s="346"/>
      <c r="K256" s="114">
        <v>1994657</v>
      </c>
      <c r="L256" s="346"/>
      <c r="M256" s="114">
        <v>0</v>
      </c>
      <c r="N256" s="346"/>
      <c r="O256" s="114">
        <v>0</v>
      </c>
      <c r="P256" s="346"/>
      <c r="Q256" s="114">
        <v>110586</v>
      </c>
      <c r="R256" s="346"/>
      <c r="S256" s="114">
        <v>0</v>
      </c>
      <c r="T256" s="346"/>
      <c r="U256" s="114">
        <v>0</v>
      </c>
    </row>
    <row r="257" spans="1:21" ht="8.85" customHeight="1" x14ac:dyDescent="0.25">
      <c r="A257" s="345">
        <v>15</v>
      </c>
      <c r="B257" s="360"/>
      <c r="C257" s="345" t="s">
        <v>237</v>
      </c>
      <c r="D257" s="346"/>
      <c r="E257" s="114">
        <v>0</v>
      </c>
      <c r="F257" s="346"/>
      <c r="G257" s="114">
        <v>255555</v>
      </c>
      <c r="H257" s="346"/>
      <c r="I257" s="114">
        <v>0</v>
      </c>
      <c r="J257" s="346"/>
      <c r="K257" s="114">
        <v>434453</v>
      </c>
      <c r="L257" s="346"/>
      <c r="M257" s="114">
        <v>0</v>
      </c>
      <c r="N257" s="346"/>
      <c r="O257" s="114">
        <v>0</v>
      </c>
      <c r="P257" s="346"/>
      <c r="Q257" s="114">
        <v>299466</v>
      </c>
      <c r="R257" s="346"/>
      <c r="S257" s="114">
        <v>1699.7999999999997</v>
      </c>
      <c r="T257" s="346"/>
      <c r="U257" s="114">
        <v>0</v>
      </c>
    </row>
    <row r="258" spans="1:21" ht="8.85" customHeight="1" x14ac:dyDescent="0.25">
      <c r="A258" s="361"/>
      <c r="B258" s="345"/>
      <c r="C258" s="345"/>
      <c r="D258" s="346"/>
      <c r="E258" s="346"/>
      <c r="F258" s="346"/>
      <c r="G258" s="346"/>
      <c r="H258" s="346"/>
      <c r="I258" s="346"/>
      <c r="J258" s="346"/>
      <c r="K258" s="346"/>
      <c r="L258" s="346"/>
      <c r="M258" s="346"/>
      <c r="N258" s="346"/>
      <c r="O258" s="346"/>
      <c r="P258" s="346"/>
      <c r="Q258" s="346"/>
      <c r="R258" s="346"/>
      <c r="S258" s="346"/>
      <c r="T258" s="346"/>
      <c r="U258" s="346"/>
    </row>
    <row r="259" spans="1:21" ht="8.85" customHeight="1" x14ac:dyDescent="0.25">
      <c r="A259" s="345">
        <v>16</v>
      </c>
      <c r="B259" s="360"/>
      <c r="C259" s="345" t="s">
        <v>238</v>
      </c>
      <c r="D259" s="346"/>
      <c r="E259" s="114">
        <v>0</v>
      </c>
      <c r="F259" s="346"/>
      <c r="G259" s="114">
        <v>745675</v>
      </c>
      <c r="H259" s="346"/>
      <c r="I259" s="114">
        <v>0</v>
      </c>
      <c r="J259" s="346"/>
      <c r="K259" s="114">
        <v>2183542</v>
      </c>
      <c r="L259" s="346"/>
      <c r="M259" s="114">
        <v>0</v>
      </c>
      <c r="N259" s="346"/>
      <c r="O259" s="114">
        <v>0</v>
      </c>
      <c r="P259" s="346"/>
      <c r="Q259" s="114">
        <v>354520</v>
      </c>
      <c r="R259" s="346"/>
      <c r="S259" s="114">
        <v>274.62</v>
      </c>
      <c r="T259" s="346"/>
      <c r="U259" s="114">
        <v>0</v>
      </c>
    </row>
    <row r="260" spans="1:21" ht="8.85" customHeight="1" x14ac:dyDescent="0.25">
      <c r="A260" s="345">
        <v>17</v>
      </c>
      <c r="B260" s="360"/>
      <c r="C260" s="345" t="s">
        <v>239</v>
      </c>
      <c r="D260" s="346"/>
      <c r="E260" s="114">
        <v>0</v>
      </c>
      <c r="F260" s="346"/>
      <c r="G260" s="114">
        <v>940393</v>
      </c>
      <c r="H260" s="346"/>
      <c r="I260" s="114">
        <v>0</v>
      </c>
      <c r="J260" s="346"/>
      <c r="K260" s="114">
        <v>6099665</v>
      </c>
      <c r="L260" s="346"/>
      <c r="M260" s="114">
        <v>0</v>
      </c>
      <c r="N260" s="346"/>
      <c r="O260" s="114">
        <v>0</v>
      </c>
      <c r="P260" s="346"/>
      <c r="Q260" s="114">
        <v>0</v>
      </c>
      <c r="R260" s="346"/>
      <c r="S260" s="114">
        <v>0</v>
      </c>
      <c r="T260" s="346"/>
      <c r="U260" s="114">
        <v>0</v>
      </c>
    </row>
    <row r="261" spans="1:21" ht="8.85" customHeight="1" x14ac:dyDescent="0.25">
      <c r="A261" s="345">
        <v>18</v>
      </c>
      <c r="B261" s="360"/>
      <c r="C261" s="345" t="s">
        <v>240</v>
      </c>
      <c r="D261" s="346"/>
      <c r="E261" s="114">
        <v>0</v>
      </c>
      <c r="F261" s="346"/>
      <c r="G261" s="114">
        <v>2194260</v>
      </c>
      <c r="H261" s="346"/>
      <c r="I261" s="114">
        <v>0</v>
      </c>
      <c r="J261" s="346"/>
      <c r="K261" s="114">
        <v>2357010</v>
      </c>
      <c r="L261" s="346"/>
      <c r="M261" s="114">
        <v>0</v>
      </c>
      <c r="N261" s="346"/>
      <c r="O261" s="114">
        <v>0</v>
      </c>
      <c r="P261" s="346"/>
      <c r="Q261" s="114">
        <v>110578</v>
      </c>
      <c r="R261" s="346"/>
      <c r="S261" s="114">
        <v>0</v>
      </c>
      <c r="T261" s="346"/>
      <c r="U261" s="114">
        <v>0</v>
      </c>
    </row>
    <row r="262" spans="1:21" ht="8.85" customHeight="1" x14ac:dyDescent="0.25">
      <c r="A262" s="345">
        <v>19</v>
      </c>
      <c r="B262" s="360"/>
      <c r="C262" s="345" t="s">
        <v>241</v>
      </c>
      <c r="D262" s="346"/>
      <c r="E262" s="114">
        <v>0</v>
      </c>
      <c r="F262" s="346"/>
      <c r="G262" s="114">
        <v>3690456</v>
      </c>
      <c r="H262" s="346"/>
      <c r="I262" s="114">
        <v>0</v>
      </c>
      <c r="J262" s="346"/>
      <c r="K262" s="114">
        <v>5611552</v>
      </c>
      <c r="L262" s="346"/>
      <c r="M262" s="114">
        <v>0</v>
      </c>
      <c r="N262" s="346"/>
      <c r="O262" s="114">
        <v>0</v>
      </c>
      <c r="P262" s="346"/>
      <c r="Q262" s="114">
        <v>222682</v>
      </c>
      <c r="R262" s="346"/>
      <c r="S262" s="114">
        <v>321.98</v>
      </c>
      <c r="T262" s="346"/>
      <c r="U262" s="114">
        <v>0</v>
      </c>
    </row>
    <row r="263" spans="1:21" ht="8.85" customHeight="1" x14ac:dyDescent="0.25">
      <c r="A263" s="345">
        <v>20</v>
      </c>
      <c r="B263" s="360"/>
      <c r="C263" s="345" t="s">
        <v>242</v>
      </c>
      <c r="D263" s="346"/>
      <c r="E263" s="114">
        <v>0</v>
      </c>
      <c r="F263" s="346"/>
      <c r="G263" s="114">
        <v>152263</v>
      </c>
      <c r="H263" s="346"/>
      <c r="I263" s="114">
        <v>0</v>
      </c>
      <c r="J263" s="346"/>
      <c r="K263" s="114">
        <v>1272394</v>
      </c>
      <c r="L263" s="346"/>
      <c r="M263" s="114">
        <v>0</v>
      </c>
      <c r="N263" s="346"/>
      <c r="O263" s="114">
        <v>0</v>
      </c>
      <c r="P263" s="346"/>
      <c r="Q263" s="114">
        <v>10306</v>
      </c>
      <c r="R263" s="346"/>
      <c r="S263" s="114">
        <v>0</v>
      </c>
      <c r="T263" s="346"/>
      <c r="U263" s="114">
        <v>0</v>
      </c>
    </row>
    <row r="264" spans="1:21" ht="8.85" customHeight="1" x14ac:dyDescent="0.25">
      <c r="A264" s="361"/>
      <c r="B264" s="345"/>
      <c r="C264" s="345"/>
      <c r="D264" s="346"/>
      <c r="E264" s="346"/>
      <c r="F264" s="346"/>
      <c r="G264" s="346"/>
      <c r="H264" s="346"/>
      <c r="I264" s="346"/>
      <c r="J264" s="346"/>
      <c r="K264" s="346"/>
      <c r="L264" s="346"/>
      <c r="M264" s="346"/>
      <c r="N264" s="346"/>
      <c r="O264" s="346"/>
      <c r="P264" s="346"/>
      <c r="Q264" s="346"/>
      <c r="R264" s="346"/>
      <c r="S264" s="346"/>
      <c r="T264" s="346"/>
      <c r="U264" s="346"/>
    </row>
    <row r="265" spans="1:21" ht="8.85" customHeight="1" x14ac:dyDescent="0.25">
      <c r="A265" s="345">
        <v>21</v>
      </c>
      <c r="B265" s="360"/>
      <c r="C265" s="345" t="s">
        <v>243</v>
      </c>
      <c r="D265" s="346"/>
      <c r="E265" s="114">
        <v>0</v>
      </c>
      <c r="F265" s="346"/>
      <c r="G265" s="114">
        <v>189153</v>
      </c>
      <c r="H265" s="346"/>
      <c r="I265" s="114">
        <v>0</v>
      </c>
      <c r="J265" s="346"/>
      <c r="K265" s="114">
        <v>1705093</v>
      </c>
      <c r="L265" s="346"/>
      <c r="M265" s="114">
        <v>0</v>
      </c>
      <c r="N265" s="346"/>
      <c r="O265" s="114">
        <v>0</v>
      </c>
      <c r="P265" s="346"/>
      <c r="Q265" s="114">
        <v>175172</v>
      </c>
      <c r="R265" s="346"/>
      <c r="S265" s="114">
        <v>0</v>
      </c>
      <c r="T265" s="346"/>
      <c r="U265" s="114">
        <v>0</v>
      </c>
    </row>
    <row r="266" spans="1:21" ht="8.85" customHeight="1" x14ac:dyDescent="0.25">
      <c r="A266" s="345">
        <v>22</v>
      </c>
      <c r="B266" s="360"/>
      <c r="C266" s="333" t="s">
        <v>195</v>
      </c>
      <c r="D266" s="346"/>
      <c r="E266" s="114">
        <v>0</v>
      </c>
      <c r="F266" s="346"/>
      <c r="G266" s="114">
        <v>308556</v>
      </c>
      <c r="H266" s="346"/>
      <c r="I266" s="114">
        <v>0</v>
      </c>
      <c r="J266" s="346"/>
      <c r="K266" s="114">
        <v>1071425</v>
      </c>
      <c r="L266" s="346"/>
      <c r="M266" s="114">
        <v>0</v>
      </c>
      <c r="N266" s="346"/>
      <c r="O266" s="114">
        <v>0</v>
      </c>
      <c r="P266" s="346"/>
      <c r="Q266" s="114">
        <v>0</v>
      </c>
      <c r="R266" s="346"/>
      <c r="S266" s="114">
        <v>915.56</v>
      </c>
      <c r="T266" s="346"/>
      <c r="U266" s="114">
        <v>0</v>
      </c>
    </row>
    <row r="267" spans="1:21" ht="8.85" customHeight="1" x14ac:dyDescent="0.25">
      <c r="A267" s="345">
        <v>23</v>
      </c>
      <c r="B267" s="360"/>
      <c r="C267" s="345" t="s">
        <v>203</v>
      </c>
      <c r="D267" s="346"/>
      <c r="E267" s="114">
        <v>0</v>
      </c>
      <c r="F267" s="346"/>
      <c r="G267" s="114">
        <v>581808</v>
      </c>
      <c r="H267" s="346"/>
      <c r="I267" s="114">
        <v>0</v>
      </c>
      <c r="J267" s="346"/>
      <c r="K267" s="114">
        <v>2386213</v>
      </c>
      <c r="L267" s="346"/>
      <c r="M267" s="114">
        <v>0</v>
      </c>
      <c r="N267" s="346"/>
      <c r="O267" s="114">
        <v>0</v>
      </c>
      <c r="P267" s="346"/>
      <c r="Q267" s="114">
        <v>461862</v>
      </c>
      <c r="R267" s="346"/>
      <c r="S267" s="114">
        <v>378.15</v>
      </c>
      <c r="T267" s="346"/>
      <c r="U267" s="114">
        <v>0</v>
      </c>
    </row>
    <row r="268" spans="1:21" ht="8.85" customHeight="1" x14ac:dyDescent="0.25">
      <c r="A268" s="345">
        <v>24</v>
      </c>
      <c r="B268" s="360"/>
      <c r="C268" s="362" t="s">
        <v>244</v>
      </c>
      <c r="D268" s="346"/>
      <c r="E268" s="114">
        <v>0</v>
      </c>
      <c r="F268" s="346"/>
      <c r="G268" s="114">
        <v>353755</v>
      </c>
      <c r="H268" s="346"/>
      <c r="I268" s="114">
        <v>0</v>
      </c>
      <c r="J268" s="346"/>
      <c r="K268" s="114">
        <v>826364</v>
      </c>
      <c r="L268" s="346"/>
      <c r="M268" s="114">
        <v>0</v>
      </c>
      <c r="N268" s="346"/>
      <c r="O268" s="114">
        <v>27331</v>
      </c>
      <c r="P268" s="346"/>
      <c r="Q268" s="114">
        <v>131345</v>
      </c>
      <c r="R268" s="346"/>
      <c r="S268" s="114">
        <v>0</v>
      </c>
      <c r="T268" s="346"/>
      <c r="U268" s="114">
        <v>0</v>
      </c>
    </row>
    <row r="269" spans="1:21" ht="8.85" customHeight="1" x14ac:dyDescent="0.25">
      <c r="A269" s="345">
        <v>25</v>
      </c>
      <c r="B269" s="360"/>
      <c r="C269" s="345" t="s">
        <v>245</v>
      </c>
      <c r="D269" s="346"/>
      <c r="E269" s="114">
        <v>0</v>
      </c>
      <c r="F269" s="346"/>
      <c r="G269" s="114">
        <v>15893</v>
      </c>
      <c r="H269" s="346"/>
      <c r="I269" s="114">
        <v>0</v>
      </c>
      <c r="J269" s="346"/>
      <c r="K269" s="114">
        <v>1015396</v>
      </c>
      <c r="L269" s="346"/>
      <c r="M269" s="114">
        <v>0</v>
      </c>
      <c r="N269" s="346"/>
      <c r="O269" s="114">
        <v>0</v>
      </c>
      <c r="P269" s="346"/>
      <c r="Q269" s="114">
        <v>89842</v>
      </c>
      <c r="R269" s="346"/>
      <c r="S269" s="114">
        <v>0</v>
      </c>
      <c r="T269" s="346"/>
      <c r="U269" s="114">
        <v>0</v>
      </c>
    </row>
    <row r="270" spans="1:21" ht="8.85" customHeight="1" x14ac:dyDescent="0.25">
      <c r="A270" s="361"/>
      <c r="B270" s="345"/>
      <c r="C270" s="345"/>
      <c r="D270" s="346"/>
      <c r="E270" s="346"/>
      <c r="F270" s="346"/>
      <c r="G270" s="346"/>
      <c r="H270" s="346"/>
      <c r="I270" s="346"/>
      <c r="J270" s="346"/>
      <c r="K270" s="346"/>
      <c r="L270" s="346"/>
      <c r="M270" s="346"/>
      <c r="N270" s="346"/>
      <c r="O270" s="346"/>
      <c r="P270" s="346"/>
      <c r="Q270" s="346"/>
      <c r="R270" s="346"/>
      <c r="S270" s="346"/>
      <c r="T270" s="346"/>
      <c r="U270" s="346"/>
    </row>
    <row r="271" spans="1:21" ht="8.85" customHeight="1" x14ac:dyDescent="0.25">
      <c r="A271" s="345">
        <v>26</v>
      </c>
      <c r="B271" s="360"/>
      <c r="C271" s="345" t="s">
        <v>246</v>
      </c>
      <c r="D271" s="346"/>
      <c r="E271" s="114">
        <v>0</v>
      </c>
      <c r="F271" s="346"/>
      <c r="G271" s="114">
        <v>245240</v>
      </c>
      <c r="H271" s="346"/>
      <c r="I271" s="114">
        <v>0</v>
      </c>
      <c r="J271" s="346"/>
      <c r="K271" s="114">
        <v>1553622</v>
      </c>
      <c r="L271" s="346"/>
      <c r="M271" s="114">
        <v>0</v>
      </c>
      <c r="N271" s="346"/>
      <c r="O271" s="114">
        <v>0</v>
      </c>
      <c r="P271" s="346"/>
      <c r="Q271" s="114">
        <v>8779</v>
      </c>
      <c r="R271" s="346"/>
      <c r="S271" s="114">
        <v>682.44</v>
      </c>
      <c r="T271" s="346"/>
      <c r="U271" s="114">
        <v>0</v>
      </c>
    </row>
    <row r="272" spans="1:21" ht="8.85" customHeight="1" x14ac:dyDescent="0.25">
      <c r="A272" s="345">
        <v>27</v>
      </c>
      <c r="B272" s="360"/>
      <c r="C272" s="345" t="s">
        <v>247</v>
      </c>
      <c r="D272" s="346"/>
      <c r="E272" s="114">
        <v>0</v>
      </c>
      <c r="F272" s="346"/>
      <c r="G272" s="114">
        <v>468152</v>
      </c>
      <c r="H272" s="346"/>
      <c r="I272" s="114">
        <v>0</v>
      </c>
      <c r="J272" s="346"/>
      <c r="K272" s="114">
        <v>1429389</v>
      </c>
      <c r="L272" s="346"/>
      <c r="M272" s="114">
        <v>0</v>
      </c>
      <c r="N272" s="346"/>
      <c r="O272" s="114">
        <v>0</v>
      </c>
      <c r="P272" s="346"/>
      <c r="Q272" s="114">
        <v>564799</v>
      </c>
      <c r="R272" s="346"/>
      <c r="S272" s="114">
        <v>3403.54</v>
      </c>
      <c r="T272" s="346"/>
      <c r="U272" s="114">
        <v>0</v>
      </c>
    </row>
    <row r="273" spans="1:21" ht="8.85" customHeight="1" x14ac:dyDescent="0.25">
      <c r="A273" s="345">
        <v>28</v>
      </c>
      <c r="B273" s="360"/>
      <c r="C273" s="345" t="s">
        <v>248</v>
      </c>
      <c r="D273" s="346"/>
      <c r="E273" s="114">
        <v>0</v>
      </c>
      <c r="F273" s="346"/>
      <c r="G273" s="114">
        <v>919074</v>
      </c>
      <c r="H273" s="346"/>
      <c r="I273" s="114">
        <v>0</v>
      </c>
      <c r="J273" s="346"/>
      <c r="K273" s="114">
        <v>3897056</v>
      </c>
      <c r="L273" s="346"/>
      <c r="M273" s="114">
        <v>0</v>
      </c>
      <c r="N273" s="346"/>
      <c r="O273" s="114">
        <v>0</v>
      </c>
      <c r="P273" s="346"/>
      <c r="Q273" s="114">
        <v>20863</v>
      </c>
      <c r="R273" s="346"/>
      <c r="S273" s="114">
        <v>0</v>
      </c>
      <c r="T273" s="346"/>
      <c r="U273" s="114">
        <v>0</v>
      </c>
    </row>
    <row r="274" spans="1:21" ht="8.85" customHeight="1" x14ac:dyDescent="0.25">
      <c r="A274" s="345">
        <v>29</v>
      </c>
      <c r="B274" s="360"/>
      <c r="C274" s="345" t="s">
        <v>249</v>
      </c>
      <c r="D274" s="346"/>
      <c r="E274" s="114">
        <v>0</v>
      </c>
      <c r="F274" s="346"/>
      <c r="G274" s="114">
        <v>330031</v>
      </c>
      <c r="H274" s="346"/>
      <c r="I274" s="114">
        <v>0</v>
      </c>
      <c r="J274" s="346"/>
      <c r="K274" s="114">
        <v>1511095</v>
      </c>
      <c r="L274" s="346"/>
      <c r="M274" s="114">
        <v>0</v>
      </c>
      <c r="N274" s="346"/>
      <c r="O274" s="114">
        <v>0</v>
      </c>
      <c r="P274" s="346"/>
      <c r="Q274" s="114">
        <v>8964</v>
      </c>
      <c r="R274" s="346"/>
      <c r="S274" s="114">
        <v>2718.89</v>
      </c>
      <c r="T274" s="346"/>
      <c r="U274" s="114">
        <v>0</v>
      </c>
    </row>
    <row r="275" spans="1:21" ht="8.85" customHeight="1" x14ac:dyDescent="0.25">
      <c r="A275" s="345">
        <v>30</v>
      </c>
      <c r="B275" s="360"/>
      <c r="C275" s="345" t="s">
        <v>250</v>
      </c>
      <c r="D275" s="346"/>
      <c r="E275" s="114">
        <v>0</v>
      </c>
      <c r="F275" s="346"/>
      <c r="G275" s="114">
        <v>226001</v>
      </c>
      <c r="H275" s="346"/>
      <c r="I275" s="114">
        <v>0</v>
      </c>
      <c r="J275" s="346"/>
      <c r="K275" s="114">
        <v>280489</v>
      </c>
      <c r="L275" s="346"/>
      <c r="M275" s="114">
        <v>0</v>
      </c>
      <c r="N275" s="346"/>
      <c r="O275" s="114">
        <v>0</v>
      </c>
      <c r="P275" s="346"/>
      <c r="Q275" s="114">
        <v>6904</v>
      </c>
      <c r="R275" s="346"/>
      <c r="S275" s="114">
        <v>0</v>
      </c>
      <c r="T275" s="346"/>
      <c r="U275" s="114">
        <v>0</v>
      </c>
    </row>
    <row r="276" spans="1:21" ht="8.85" customHeight="1" x14ac:dyDescent="0.25">
      <c r="A276" s="361"/>
      <c r="B276" s="345"/>
      <c r="C276" s="345"/>
      <c r="D276" s="346"/>
      <c r="E276" s="346"/>
      <c r="F276" s="346"/>
      <c r="G276" s="346"/>
      <c r="H276" s="346"/>
      <c r="I276" s="346"/>
      <c r="J276" s="346"/>
      <c r="K276" s="346"/>
      <c r="L276" s="346"/>
      <c r="M276" s="346"/>
      <c r="N276" s="346"/>
      <c r="O276" s="346"/>
      <c r="P276" s="346"/>
      <c r="Q276" s="346"/>
      <c r="R276" s="346"/>
      <c r="S276" s="346"/>
      <c r="T276" s="346"/>
      <c r="U276" s="346"/>
    </row>
    <row r="277" spans="1:21" ht="8.85" customHeight="1" x14ac:dyDescent="0.25">
      <c r="A277" s="345">
        <v>31</v>
      </c>
      <c r="B277" s="360"/>
      <c r="C277" s="345" t="s">
        <v>216</v>
      </c>
      <c r="D277" s="346"/>
      <c r="E277" s="114">
        <v>0</v>
      </c>
      <c r="F277" s="346"/>
      <c r="G277" s="114">
        <v>189878</v>
      </c>
      <c r="H277" s="346"/>
      <c r="I277" s="114">
        <v>0</v>
      </c>
      <c r="J277" s="346"/>
      <c r="K277" s="114">
        <v>1145600</v>
      </c>
      <c r="L277" s="346"/>
      <c r="M277" s="114">
        <v>0</v>
      </c>
      <c r="N277" s="346"/>
      <c r="O277" s="114">
        <v>0</v>
      </c>
      <c r="P277" s="346"/>
      <c r="Q277" s="114">
        <v>30145</v>
      </c>
      <c r="R277" s="346"/>
      <c r="S277" s="114">
        <v>0</v>
      </c>
      <c r="T277" s="346"/>
      <c r="U277" s="114">
        <v>0</v>
      </c>
    </row>
    <row r="278" spans="1:21" ht="8.85" customHeight="1" x14ac:dyDescent="0.25">
      <c r="A278" s="345">
        <v>32</v>
      </c>
      <c r="B278" s="360"/>
      <c r="C278" s="345" t="s">
        <v>251</v>
      </c>
      <c r="D278" s="346"/>
      <c r="E278" s="114">
        <v>0</v>
      </c>
      <c r="F278" s="346"/>
      <c r="G278" s="114">
        <v>1008803</v>
      </c>
      <c r="H278" s="346"/>
      <c r="I278" s="114">
        <v>0</v>
      </c>
      <c r="J278" s="346"/>
      <c r="K278" s="114">
        <v>2259523</v>
      </c>
      <c r="L278" s="346"/>
      <c r="M278" s="114">
        <v>0</v>
      </c>
      <c r="N278" s="346"/>
      <c r="O278" s="114">
        <v>0</v>
      </c>
      <c r="P278" s="346"/>
      <c r="Q278" s="114">
        <v>115093</v>
      </c>
      <c r="R278" s="346"/>
      <c r="S278" s="114">
        <v>1569.15</v>
      </c>
      <c r="T278" s="346"/>
      <c r="U278" s="114">
        <v>0</v>
      </c>
    </row>
    <row r="279" spans="1:21" ht="8.85" customHeight="1" x14ac:dyDescent="0.25">
      <c r="A279" s="345">
        <v>33</v>
      </c>
      <c r="B279" s="360"/>
      <c r="C279" s="345" t="s">
        <v>252</v>
      </c>
      <c r="D279" s="346"/>
      <c r="E279" s="114">
        <v>0</v>
      </c>
      <c r="F279" s="346"/>
      <c r="G279" s="114">
        <v>559945</v>
      </c>
      <c r="H279" s="346"/>
      <c r="I279" s="114">
        <v>0</v>
      </c>
      <c r="J279" s="346"/>
      <c r="K279" s="114">
        <v>1853786</v>
      </c>
      <c r="L279" s="346"/>
      <c r="M279" s="114">
        <v>0</v>
      </c>
      <c r="N279" s="346"/>
      <c r="O279" s="114">
        <v>0</v>
      </c>
      <c r="P279" s="346"/>
      <c r="Q279" s="114">
        <v>265614</v>
      </c>
      <c r="R279" s="346"/>
      <c r="S279" s="114">
        <v>0</v>
      </c>
      <c r="T279" s="346"/>
      <c r="U279" s="114">
        <v>0</v>
      </c>
    </row>
    <row r="280" spans="1:21" ht="8.85" customHeight="1" x14ac:dyDescent="0.25">
      <c r="A280" s="345">
        <v>34</v>
      </c>
      <c r="B280" s="360"/>
      <c r="C280" s="345" t="s">
        <v>253</v>
      </c>
      <c r="D280" s="346"/>
      <c r="E280" s="114">
        <v>0</v>
      </c>
      <c r="F280" s="346"/>
      <c r="G280" s="114">
        <v>1344816</v>
      </c>
      <c r="H280" s="346"/>
      <c r="I280" s="114">
        <v>0</v>
      </c>
      <c r="J280" s="346"/>
      <c r="K280" s="114">
        <v>1648841</v>
      </c>
      <c r="L280" s="346"/>
      <c r="M280" s="114">
        <v>0</v>
      </c>
      <c r="N280" s="346"/>
      <c r="O280" s="114">
        <v>0</v>
      </c>
      <c r="P280" s="346"/>
      <c r="Q280" s="114">
        <v>393976</v>
      </c>
      <c r="R280" s="346"/>
      <c r="S280" s="114">
        <v>0</v>
      </c>
      <c r="T280" s="346"/>
      <c r="U280" s="114">
        <v>0</v>
      </c>
    </row>
    <row r="281" spans="1:21" ht="8.85" customHeight="1" x14ac:dyDescent="0.25">
      <c r="A281" s="345">
        <v>35</v>
      </c>
      <c r="B281" s="360"/>
      <c r="C281" s="345" t="s">
        <v>254</v>
      </c>
      <c r="D281" s="346"/>
      <c r="E281" s="114">
        <v>0</v>
      </c>
      <c r="F281" s="346"/>
      <c r="G281" s="114">
        <v>461471</v>
      </c>
      <c r="H281" s="346"/>
      <c r="I281" s="114">
        <v>0</v>
      </c>
      <c r="J281" s="346"/>
      <c r="K281" s="114">
        <v>5188395</v>
      </c>
      <c r="L281" s="346"/>
      <c r="M281" s="114">
        <v>0</v>
      </c>
      <c r="N281" s="346"/>
      <c r="O281" s="114">
        <v>0</v>
      </c>
      <c r="P281" s="346"/>
      <c r="Q281" s="114">
        <v>407283</v>
      </c>
      <c r="R281" s="346"/>
      <c r="S281" s="114">
        <v>1710.94</v>
      </c>
      <c r="T281" s="346"/>
      <c r="U281" s="114">
        <v>0</v>
      </c>
    </row>
    <row r="282" spans="1:21" ht="8.85" customHeight="1" x14ac:dyDescent="0.25">
      <c r="A282" s="345"/>
      <c r="B282" s="360"/>
      <c r="C282" s="345"/>
      <c r="D282" s="346"/>
      <c r="E282" s="114"/>
      <c r="F282" s="346"/>
      <c r="G282" s="114"/>
      <c r="H282" s="346"/>
      <c r="I282" s="114"/>
      <c r="J282" s="346"/>
      <c r="K282" s="114"/>
      <c r="L282" s="346"/>
      <c r="M282" s="114"/>
      <c r="N282" s="346"/>
      <c r="O282" s="114"/>
      <c r="P282" s="346"/>
      <c r="Q282" s="114"/>
      <c r="R282" s="346"/>
      <c r="S282" s="114"/>
      <c r="T282" s="346"/>
      <c r="U282" s="114"/>
    </row>
    <row r="283" spans="1:21" ht="8.85" customHeight="1" x14ac:dyDescent="0.25">
      <c r="A283" s="345">
        <v>36</v>
      </c>
      <c r="B283" s="360"/>
      <c r="C283" s="345" t="s">
        <v>220</v>
      </c>
      <c r="D283" s="346"/>
      <c r="E283" s="114">
        <v>0</v>
      </c>
      <c r="F283" s="346"/>
      <c r="G283" s="114">
        <v>246987</v>
      </c>
      <c r="H283" s="346"/>
      <c r="I283" s="114">
        <v>0</v>
      </c>
      <c r="J283" s="346"/>
      <c r="K283" s="114">
        <v>552353</v>
      </c>
      <c r="L283" s="346"/>
      <c r="M283" s="114">
        <v>0</v>
      </c>
      <c r="N283" s="346"/>
      <c r="O283" s="114">
        <v>0</v>
      </c>
      <c r="P283" s="346"/>
      <c r="Q283" s="114">
        <v>29424</v>
      </c>
      <c r="R283" s="346"/>
      <c r="S283" s="114">
        <v>0</v>
      </c>
      <c r="T283" s="346"/>
      <c r="U283" s="114">
        <v>0</v>
      </c>
    </row>
    <row r="284" spans="1:21" ht="8.85" customHeight="1" x14ac:dyDescent="0.25">
      <c r="A284" s="345">
        <v>37</v>
      </c>
      <c r="B284" s="360"/>
      <c r="C284" s="345" t="s">
        <v>255</v>
      </c>
      <c r="D284" s="346"/>
      <c r="E284" s="114">
        <v>0</v>
      </c>
      <c r="F284" s="346"/>
      <c r="G284" s="114">
        <v>226443</v>
      </c>
      <c r="H284" s="346"/>
      <c r="I284" s="114">
        <v>0</v>
      </c>
      <c r="J284" s="346"/>
      <c r="K284" s="114">
        <v>956880</v>
      </c>
      <c r="L284" s="346"/>
      <c r="M284" s="114">
        <v>0</v>
      </c>
      <c r="N284" s="346"/>
      <c r="O284" s="114">
        <v>0</v>
      </c>
      <c r="P284" s="346"/>
      <c r="Q284" s="114">
        <v>11976</v>
      </c>
      <c r="R284" s="346"/>
      <c r="S284" s="114">
        <v>0</v>
      </c>
      <c r="T284" s="346"/>
      <c r="U284" s="114">
        <v>0</v>
      </c>
    </row>
    <row r="285" spans="1:21" ht="8.85" customHeight="1" x14ac:dyDescent="0.25">
      <c r="A285" s="363">
        <v>38</v>
      </c>
      <c r="B285" s="360"/>
      <c r="C285" s="333" t="s">
        <v>256</v>
      </c>
      <c r="D285" s="346"/>
      <c r="E285" s="115">
        <v>0</v>
      </c>
      <c r="F285" s="346"/>
      <c r="G285" s="115">
        <v>525177</v>
      </c>
      <c r="H285" s="346"/>
      <c r="I285" s="115">
        <v>0</v>
      </c>
      <c r="J285" s="346"/>
      <c r="K285" s="115">
        <v>2908710</v>
      </c>
      <c r="L285" s="346"/>
      <c r="M285" s="115">
        <v>8882</v>
      </c>
      <c r="N285" s="346"/>
      <c r="O285" s="115">
        <v>0</v>
      </c>
      <c r="P285" s="346"/>
      <c r="Q285" s="115">
        <v>1154126</v>
      </c>
      <c r="R285" s="346"/>
      <c r="S285" s="115">
        <v>33202.97</v>
      </c>
      <c r="T285" s="346"/>
      <c r="U285" s="115">
        <v>0</v>
      </c>
    </row>
    <row r="286" spans="1:21" ht="8.4499999999999993" customHeight="1" x14ac:dyDescent="0.25">
      <c r="A286" s="346"/>
      <c r="B286" s="346"/>
      <c r="C286" s="326"/>
      <c r="D286" s="346"/>
      <c r="E286" s="351"/>
      <c r="F286" s="346"/>
      <c r="G286" s="351"/>
      <c r="H286" s="346"/>
      <c r="I286" s="351"/>
      <c r="J286" s="346"/>
      <c r="K286" s="351"/>
      <c r="L286" s="346"/>
      <c r="M286" s="351"/>
      <c r="N286" s="346"/>
      <c r="O286" s="351"/>
      <c r="P286" s="346"/>
      <c r="Q286" s="351"/>
      <c r="R286" s="346"/>
      <c r="S286" s="351"/>
      <c r="T286" s="346"/>
      <c r="U286" s="351"/>
    </row>
    <row r="287" spans="1:21" ht="10.5" customHeight="1" x14ac:dyDescent="0.25">
      <c r="A287" s="352">
        <f>A285</f>
        <v>38</v>
      </c>
      <c r="B287" s="346"/>
      <c r="C287" s="339" t="s">
        <v>68</v>
      </c>
      <c r="D287" s="346"/>
      <c r="E287" s="300">
        <f>SUM(E241:E285)</f>
        <v>0</v>
      </c>
      <c r="F287" s="346"/>
      <c r="G287" s="300">
        <f>SUM(G241:G285)</f>
        <v>25100320</v>
      </c>
      <c r="H287" s="346"/>
      <c r="I287" s="300">
        <f>SUM(I241:I285)</f>
        <v>0</v>
      </c>
      <c r="J287" s="346"/>
      <c r="K287" s="300">
        <f>SUM(K241:K285)</f>
        <v>76952752</v>
      </c>
      <c r="L287" s="346"/>
      <c r="M287" s="300">
        <f>SUM(M241:M285)</f>
        <v>51882</v>
      </c>
      <c r="N287" s="346"/>
      <c r="O287" s="300">
        <f>SUM(O241:O285)</f>
        <v>27331</v>
      </c>
      <c r="P287" s="346"/>
      <c r="Q287" s="300">
        <f>SUM(Q241:Q285)</f>
        <v>9994120</v>
      </c>
      <c r="R287" s="346"/>
      <c r="S287" s="300">
        <f>SUM(S241:S285)</f>
        <v>164265.03999999998</v>
      </c>
      <c r="T287" s="346"/>
      <c r="U287" s="300">
        <f>SUM(U241:U285)</f>
        <v>0</v>
      </c>
    </row>
    <row r="288" spans="1:21" ht="9.75" customHeight="1" x14ac:dyDescent="0.25">
      <c r="A288" s="346"/>
      <c r="B288" s="346"/>
      <c r="C288" s="326"/>
      <c r="D288" s="346"/>
      <c r="E288" s="346"/>
      <c r="F288" s="346"/>
      <c r="G288" s="346"/>
      <c r="H288" s="346"/>
      <c r="I288" s="346"/>
      <c r="J288" s="346"/>
      <c r="K288" s="346"/>
      <c r="L288" s="346"/>
      <c r="M288" s="346"/>
      <c r="N288" s="346"/>
      <c r="O288" s="346"/>
      <c r="P288" s="346"/>
      <c r="Q288" s="346"/>
      <c r="R288" s="346"/>
      <c r="S288" s="346"/>
      <c r="T288" s="346"/>
      <c r="U288" s="346"/>
    </row>
    <row r="289" spans="1:21" ht="12" thickBot="1" x14ac:dyDescent="0.3">
      <c r="A289" s="364">
        <f>(A60+A219+A287)</f>
        <v>171</v>
      </c>
      <c r="B289" s="346"/>
      <c r="C289" s="339" t="s">
        <v>257</v>
      </c>
      <c r="D289" s="346"/>
      <c r="E289" s="309">
        <f>(E60+E219+E287)</f>
        <v>5610858</v>
      </c>
      <c r="F289" s="346"/>
      <c r="G289" s="309">
        <f>(G60+G219+G287)</f>
        <v>1477454589</v>
      </c>
      <c r="H289" s="346"/>
      <c r="I289" s="309">
        <f>(I60+I219+I287)</f>
        <v>451418782</v>
      </c>
      <c r="J289" s="346"/>
      <c r="K289" s="309">
        <f>(K60+K219+K287)</f>
        <v>8368017046</v>
      </c>
      <c r="L289" s="346"/>
      <c r="M289" s="309">
        <f>(M60+M219+M287)</f>
        <v>4432953</v>
      </c>
      <c r="N289" s="346"/>
      <c r="O289" s="309">
        <f>(O60+O219+O287)</f>
        <v>23000628</v>
      </c>
      <c r="P289" s="346"/>
      <c r="Q289" s="309">
        <f>(Q60+Q219+Q287)</f>
        <v>2104513059</v>
      </c>
      <c r="R289" s="346"/>
      <c r="S289" s="309">
        <f>(S60+S219+S287)</f>
        <v>944292338.71999979</v>
      </c>
      <c r="T289" s="346"/>
      <c r="U289" s="309">
        <f>(U60+U219+U287)</f>
        <v>92079836.590000004</v>
      </c>
    </row>
    <row r="290" spans="1:21" ht="9.75" customHeight="1" thickTop="1" x14ac:dyDescent="0.25">
      <c r="A290" s="346"/>
      <c r="B290" s="346"/>
      <c r="C290" s="326"/>
      <c r="D290" s="346"/>
      <c r="E290" s="346"/>
      <c r="F290" s="346"/>
      <c r="G290" s="346"/>
      <c r="H290" s="346"/>
      <c r="I290" s="346"/>
      <c r="J290" s="346"/>
      <c r="K290" s="346"/>
      <c r="L290" s="346"/>
      <c r="M290" s="346"/>
      <c r="N290" s="346"/>
      <c r="O290" s="346"/>
      <c r="P290" s="346"/>
      <c r="Q290" s="346"/>
      <c r="R290" s="346"/>
      <c r="S290" s="346"/>
      <c r="T290" s="346"/>
      <c r="U290" s="346"/>
    </row>
    <row r="291" spans="1:21" ht="8.4499999999999993" customHeight="1" x14ac:dyDescent="0.25">
      <c r="A291" s="346"/>
      <c r="B291" s="346"/>
      <c r="C291" s="326"/>
      <c r="D291" s="346"/>
      <c r="E291" s="346"/>
      <c r="F291" s="346"/>
      <c r="G291" s="346"/>
      <c r="H291" s="346"/>
      <c r="I291" s="346"/>
      <c r="J291" s="346"/>
      <c r="K291" s="346"/>
      <c r="L291" s="346"/>
      <c r="M291" s="346"/>
      <c r="N291" s="346"/>
      <c r="O291" s="346"/>
      <c r="P291" s="346"/>
      <c r="Q291" s="346"/>
      <c r="R291" s="346"/>
      <c r="S291" s="346"/>
      <c r="T291" s="346"/>
      <c r="U291" s="346"/>
    </row>
    <row r="292" spans="1:21" ht="11.1" customHeight="1" x14ac:dyDescent="0.25">
      <c r="A292" s="346"/>
      <c r="B292" s="346"/>
      <c r="C292" s="365" t="s">
        <v>258</v>
      </c>
      <c r="D292" s="346"/>
      <c r="E292" s="346"/>
      <c r="F292" s="346"/>
      <c r="G292" s="346"/>
      <c r="H292" s="346"/>
      <c r="I292" s="346"/>
      <c r="J292" s="346"/>
      <c r="K292" s="346"/>
      <c r="L292" s="346"/>
      <c r="M292" s="346"/>
      <c r="N292" s="346"/>
      <c r="O292" s="346"/>
      <c r="P292" s="346"/>
      <c r="Q292" s="346"/>
      <c r="R292" s="346"/>
      <c r="S292" s="346"/>
      <c r="T292" s="346"/>
      <c r="U292" s="346"/>
    </row>
    <row r="293" spans="1:21" ht="3.4" customHeight="1" x14ac:dyDescent="0.25">
      <c r="A293" s="346"/>
      <c r="B293" s="346"/>
      <c r="C293" s="326"/>
      <c r="D293" s="346"/>
      <c r="E293" s="346"/>
      <c r="F293" s="346"/>
      <c r="G293" s="346"/>
      <c r="H293" s="346"/>
      <c r="I293" s="346"/>
      <c r="J293" s="346"/>
      <c r="K293" s="346"/>
      <c r="L293" s="346"/>
      <c r="M293" s="346"/>
      <c r="N293" s="346"/>
      <c r="O293" s="346"/>
      <c r="P293" s="346"/>
      <c r="Q293" s="346"/>
      <c r="R293" s="346"/>
      <c r="S293" s="346"/>
      <c r="T293" s="346"/>
      <c r="U293" s="346"/>
    </row>
    <row r="294" spans="1:21" ht="8.4499999999999993" customHeight="1" x14ac:dyDescent="0.25">
      <c r="A294" s="346"/>
      <c r="B294" s="346"/>
      <c r="C294" s="326"/>
      <c r="D294" s="346"/>
      <c r="E294" s="346"/>
      <c r="F294" s="346"/>
      <c r="G294" s="346"/>
      <c r="H294" s="346"/>
      <c r="I294" s="346"/>
      <c r="J294" s="346"/>
      <c r="K294" s="346"/>
      <c r="L294" s="346"/>
      <c r="M294" s="346"/>
      <c r="N294" s="346"/>
      <c r="O294" s="346"/>
      <c r="P294" s="346"/>
      <c r="Q294" s="346"/>
      <c r="R294" s="346"/>
      <c r="S294" s="346"/>
      <c r="T294" s="346"/>
      <c r="U294" s="346"/>
    </row>
    <row r="295" spans="1:21" ht="8.4499999999999993" customHeight="1" x14ac:dyDescent="0.25">
      <c r="A295" s="346"/>
      <c r="B295" s="346"/>
      <c r="C295" s="326"/>
      <c r="D295" s="346"/>
      <c r="E295" s="346"/>
      <c r="F295" s="346"/>
      <c r="G295" s="346"/>
      <c r="H295" s="346"/>
      <c r="I295" s="346"/>
      <c r="J295" s="346"/>
      <c r="K295" s="346"/>
      <c r="L295" s="346"/>
      <c r="M295" s="346"/>
      <c r="N295" s="346"/>
      <c r="O295" s="346"/>
      <c r="P295" s="346"/>
      <c r="Q295" s="346"/>
      <c r="R295" s="346"/>
      <c r="S295" s="346"/>
      <c r="T295" s="346"/>
      <c r="U295" s="346"/>
    </row>
    <row r="296" spans="1:21" ht="8.4499999999999993" customHeight="1" x14ac:dyDescent="0.25">
      <c r="A296" s="346"/>
      <c r="B296" s="346"/>
      <c r="C296" s="326"/>
      <c r="D296" s="346"/>
      <c r="E296" s="346"/>
      <c r="F296" s="346"/>
      <c r="G296" s="346"/>
      <c r="H296" s="346"/>
      <c r="I296" s="346"/>
      <c r="J296" s="346"/>
      <c r="K296" s="346"/>
      <c r="L296" s="346"/>
      <c r="M296" s="346"/>
      <c r="N296" s="346"/>
      <c r="O296" s="346"/>
      <c r="P296" s="346"/>
      <c r="Q296" s="346"/>
      <c r="R296" s="346"/>
      <c r="S296" s="346"/>
      <c r="T296" s="346"/>
      <c r="U296" s="346"/>
    </row>
    <row r="297" spans="1:21" ht="8.4499999999999993" customHeight="1" x14ac:dyDescent="0.25">
      <c r="A297" s="346"/>
      <c r="B297" s="346"/>
      <c r="C297" s="326"/>
      <c r="D297" s="346"/>
      <c r="E297" s="346"/>
      <c r="F297" s="346"/>
      <c r="G297" s="346"/>
      <c r="H297" s="346"/>
      <c r="I297" s="346"/>
      <c r="J297" s="346"/>
      <c r="K297" s="346"/>
      <c r="L297" s="346"/>
      <c r="M297" s="346"/>
      <c r="N297" s="346"/>
      <c r="O297" s="346"/>
      <c r="P297" s="346"/>
      <c r="Q297" s="346"/>
      <c r="R297" s="346"/>
      <c r="S297" s="346"/>
      <c r="T297" s="346"/>
      <c r="U297" s="346"/>
    </row>
    <row r="298" spans="1:21" ht="8.4499999999999993" customHeight="1" x14ac:dyDescent="0.25">
      <c r="A298" s="346"/>
      <c r="B298" s="346"/>
      <c r="C298" s="326"/>
      <c r="D298" s="346"/>
      <c r="E298" s="346"/>
      <c r="F298" s="346"/>
      <c r="G298" s="346"/>
      <c r="H298" s="346"/>
      <c r="I298" s="346"/>
      <c r="J298" s="346"/>
      <c r="K298" s="346"/>
      <c r="L298" s="346"/>
      <c r="M298" s="346"/>
      <c r="N298" s="346"/>
      <c r="O298" s="346"/>
      <c r="P298" s="346"/>
      <c r="Q298" s="346"/>
      <c r="R298" s="346"/>
      <c r="S298" s="346"/>
      <c r="T298" s="346"/>
      <c r="U298" s="346"/>
    </row>
    <row r="299" spans="1:21" ht="8.4499999999999993" customHeight="1" x14ac:dyDescent="0.25">
      <c r="A299" s="346"/>
      <c r="B299" s="346"/>
      <c r="C299" s="326"/>
      <c r="D299" s="346"/>
      <c r="E299" s="346"/>
      <c r="F299" s="346"/>
      <c r="G299" s="346"/>
      <c r="H299" s="346"/>
      <c r="I299" s="346"/>
      <c r="J299" s="346"/>
      <c r="K299" s="346"/>
      <c r="L299" s="346"/>
      <c r="M299" s="346"/>
      <c r="N299" s="346"/>
      <c r="O299" s="346"/>
      <c r="P299" s="346"/>
      <c r="Q299" s="346"/>
      <c r="R299" s="346"/>
      <c r="S299" s="346"/>
      <c r="T299" s="346"/>
      <c r="U299" s="346"/>
    </row>
    <row r="300" spans="1:21" ht="7.15" hidden="1" customHeight="1" x14ac:dyDescent="0.25">
      <c r="A300" s="346"/>
      <c r="B300" s="346"/>
      <c r="C300" s="326"/>
      <c r="D300" s="346"/>
      <c r="E300" s="346"/>
      <c r="F300" s="346"/>
      <c r="G300" s="346"/>
      <c r="H300" s="346"/>
      <c r="I300" s="346"/>
      <c r="J300" s="346"/>
      <c r="K300" s="346"/>
      <c r="L300" s="346"/>
      <c r="M300" s="346"/>
      <c r="N300" s="346"/>
      <c r="O300" s="346"/>
      <c r="P300" s="346"/>
      <c r="Q300" s="346"/>
      <c r="R300" s="346"/>
      <c r="S300" s="346"/>
      <c r="T300" s="346"/>
      <c r="U300" s="346"/>
    </row>
    <row r="301" spans="1:21" ht="8.4499999999999993" hidden="1" customHeight="1" x14ac:dyDescent="0.25">
      <c r="A301" s="346"/>
      <c r="B301" s="346"/>
      <c r="C301" s="326"/>
      <c r="D301" s="346"/>
      <c r="E301" s="346"/>
      <c r="F301" s="346"/>
      <c r="G301" s="346"/>
      <c r="H301" s="346"/>
      <c r="I301" s="346"/>
      <c r="J301" s="346"/>
      <c r="K301" s="346"/>
      <c r="L301" s="346"/>
      <c r="M301" s="346"/>
      <c r="N301" s="346"/>
      <c r="O301" s="346"/>
      <c r="P301" s="346"/>
      <c r="Q301" s="346"/>
      <c r="R301" s="346"/>
      <c r="S301" s="346"/>
      <c r="T301" s="346"/>
      <c r="U301" s="346"/>
    </row>
    <row r="302" spans="1:21" ht="8.4499999999999993" hidden="1" customHeight="1" x14ac:dyDescent="0.25">
      <c r="A302" s="346"/>
      <c r="B302" s="346"/>
      <c r="C302" s="326"/>
      <c r="D302" s="346"/>
      <c r="E302" s="346"/>
      <c r="F302" s="346"/>
      <c r="G302" s="346"/>
      <c r="H302" s="346"/>
      <c r="I302" s="346"/>
      <c r="J302" s="346"/>
      <c r="K302" s="346"/>
      <c r="L302" s="346"/>
      <c r="M302" s="346"/>
      <c r="N302" s="346"/>
      <c r="O302" s="346"/>
      <c r="P302" s="346"/>
      <c r="Q302" s="346"/>
      <c r="R302" s="346"/>
      <c r="S302" s="346"/>
      <c r="T302" s="346"/>
      <c r="U302" s="346"/>
    </row>
    <row r="303" spans="1:21" ht="7.5" customHeight="1" x14ac:dyDescent="0.25">
      <c r="A303" s="346"/>
      <c r="B303" s="346"/>
      <c r="C303" s="326"/>
      <c r="D303" s="346"/>
      <c r="E303" s="346"/>
      <c r="F303" s="346"/>
      <c r="G303" s="346"/>
      <c r="H303" s="346"/>
      <c r="I303" s="346"/>
      <c r="J303" s="346"/>
      <c r="K303" s="346"/>
      <c r="L303" s="346"/>
      <c r="M303" s="346"/>
      <c r="N303" s="346"/>
      <c r="O303" s="346"/>
      <c r="P303" s="346"/>
      <c r="Q303" s="346"/>
      <c r="R303" s="346"/>
      <c r="S303" s="346"/>
      <c r="T303" s="346"/>
      <c r="U303" s="346"/>
    </row>
    <row r="304" spans="1:21" ht="9.75" customHeight="1" x14ac:dyDescent="0.25">
      <c r="A304" s="346"/>
      <c r="B304" s="346"/>
      <c r="C304" s="326"/>
      <c r="D304" s="346"/>
      <c r="E304" s="346"/>
      <c r="F304" s="346"/>
      <c r="G304" s="346"/>
      <c r="H304" s="346"/>
      <c r="I304" s="346"/>
      <c r="J304" s="346"/>
      <c r="K304" s="346"/>
      <c r="L304" s="346"/>
      <c r="M304" s="346"/>
      <c r="N304" s="346"/>
      <c r="O304" s="346"/>
      <c r="P304" s="346"/>
      <c r="Q304" s="346"/>
      <c r="R304" s="346"/>
      <c r="S304" s="346"/>
      <c r="T304" s="346"/>
      <c r="U304" s="346"/>
    </row>
    <row r="305" spans="1:23" s="329" customFormat="1" ht="10.5" customHeight="1" x14ac:dyDescent="0.25">
      <c r="A305" s="325"/>
      <c r="B305" s="325"/>
      <c r="C305" s="325"/>
      <c r="D305" s="325"/>
      <c r="E305" s="325"/>
      <c r="F305" s="325"/>
      <c r="G305" s="325"/>
      <c r="H305" s="325"/>
      <c r="I305" s="325"/>
      <c r="J305" s="325"/>
      <c r="K305" s="325"/>
      <c r="L305" s="325"/>
      <c r="M305" s="325"/>
      <c r="N305" s="325"/>
      <c r="O305" s="325"/>
      <c r="P305" s="325"/>
      <c r="Q305" s="325"/>
      <c r="R305" s="325"/>
      <c r="S305" s="325"/>
      <c r="T305" s="325"/>
      <c r="U305" s="325"/>
      <c r="W305" s="356" t="s">
        <v>318</v>
      </c>
    </row>
  </sheetData>
  <printOptions gridLinesSet="0"/>
  <pageMargins left="3.75" right="0.25" top="0.5" bottom="0.3" header="0.5" footer="0.5"/>
  <pageSetup paperSize="17" orientation="landscape" r:id="rId1"/>
  <headerFooter alignWithMargins="0"/>
  <rowBreaks count="3" manualBreakCount="3">
    <brk id="75" max="16383" man="1"/>
    <brk id="151" max="16383" man="1"/>
    <brk id="22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N304"/>
  <sheetViews>
    <sheetView showGridLines="0" zoomScaleNormal="100" workbookViewId="0"/>
  </sheetViews>
  <sheetFormatPr defaultColWidth="12.7109375" defaultRowHeight="9.75" customHeight="1" x14ac:dyDescent="0.25"/>
  <cols>
    <col min="1" max="1" width="5.85546875" style="333" customWidth="1"/>
    <col min="2" max="2" width="2.42578125" style="333" customWidth="1"/>
    <col min="3" max="3" width="19.5703125" style="333" customWidth="1"/>
    <col min="4" max="4" width="1.5703125" style="333" customWidth="1"/>
    <col min="5" max="5" width="14.42578125" style="333" customWidth="1"/>
    <col min="6" max="6" width="2.42578125" style="333" customWidth="1"/>
    <col min="7" max="7" width="14.42578125" style="333" customWidth="1"/>
    <col min="8" max="8" width="2.42578125" style="333" customWidth="1"/>
    <col min="9" max="9" width="14.42578125" style="333" customWidth="1"/>
    <col min="10" max="10" width="2.42578125" style="333" customWidth="1"/>
    <col min="11" max="11" width="14.42578125" style="333" customWidth="1"/>
    <col min="12" max="12" width="2.42578125" style="333" customWidth="1"/>
    <col min="13" max="13" width="14.42578125" style="333" customWidth="1"/>
    <col min="14" max="14" width="2.42578125" style="333" customWidth="1"/>
    <col min="15" max="15" width="14.42578125" style="333" customWidth="1"/>
    <col min="16" max="16" width="2.42578125" style="333" customWidth="1"/>
    <col min="17" max="17" width="14.42578125" style="333" customWidth="1"/>
    <col min="18" max="18" width="2.42578125" style="333" customWidth="1"/>
    <col min="19" max="19" width="12.28515625" style="333" customWidth="1"/>
    <col min="20" max="20" width="1.85546875" style="333" customWidth="1"/>
    <col min="21" max="21" width="12.7109375" style="333" customWidth="1"/>
    <col min="22" max="23" width="1.5703125" style="333" customWidth="1"/>
    <col min="24" max="24" width="13.7109375" style="333" customWidth="1"/>
    <col min="25" max="25" width="2.42578125" style="333" customWidth="1"/>
    <col min="26" max="26" width="12.140625" style="333" customWidth="1"/>
    <col min="27" max="27" width="3.28515625" style="333" customWidth="1"/>
    <col min="28" max="28" width="11.85546875" style="333" customWidth="1"/>
    <col min="29" max="29" width="3.28515625" style="333" customWidth="1"/>
    <col min="30" max="30" width="11.7109375" style="333" bestFit="1" customWidth="1"/>
    <col min="31" max="31" width="3.28515625" style="333" customWidth="1"/>
    <col min="32" max="32" width="14" style="333" customWidth="1"/>
    <col min="33" max="33" width="2.42578125" style="333" customWidth="1"/>
    <col min="34" max="34" width="12.7109375" style="333" customWidth="1"/>
    <col min="35" max="35" width="2.42578125" style="333" customWidth="1"/>
    <col min="36" max="36" width="12.7109375" style="333" customWidth="1"/>
    <col min="37" max="37" width="3.28515625" style="333" customWidth="1"/>
    <col min="38" max="38" width="5" style="333" customWidth="1"/>
    <col min="39" max="39" width="9.7109375" style="333" customWidth="1"/>
    <col min="40" max="40" width="0" style="333" hidden="1" customWidth="1"/>
    <col min="41" max="256" width="12.7109375" style="333"/>
    <col min="257" max="257" width="5.85546875" style="333" customWidth="1"/>
    <col min="258" max="258" width="2.42578125" style="333" customWidth="1"/>
    <col min="259" max="259" width="19.5703125" style="333" customWidth="1"/>
    <col min="260" max="260" width="1.5703125" style="333" customWidth="1"/>
    <col min="261" max="261" width="14.42578125" style="333" customWidth="1"/>
    <col min="262" max="262" width="2.42578125" style="333" customWidth="1"/>
    <col min="263" max="263" width="14.42578125" style="333" customWidth="1"/>
    <col min="264" max="264" width="2.42578125" style="333" customWidth="1"/>
    <col min="265" max="265" width="14.42578125" style="333" customWidth="1"/>
    <col min="266" max="266" width="2.42578125" style="333" customWidth="1"/>
    <col min="267" max="267" width="14.42578125" style="333" customWidth="1"/>
    <col min="268" max="268" width="2.42578125" style="333" customWidth="1"/>
    <col min="269" max="269" width="14.42578125" style="333" customWidth="1"/>
    <col min="270" max="270" width="2.42578125" style="333" customWidth="1"/>
    <col min="271" max="271" width="14.42578125" style="333" customWidth="1"/>
    <col min="272" max="272" width="2.42578125" style="333" customWidth="1"/>
    <col min="273" max="273" width="14.42578125" style="333" customWidth="1"/>
    <col min="274" max="274" width="2.42578125" style="333" customWidth="1"/>
    <col min="275" max="275" width="12.28515625" style="333" customWidth="1"/>
    <col min="276" max="276" width="1.85546875" style="333" customWidth="1"/>
    <col min="277" max="277" width="12.7109375" style="333" customWidth="1"/>
    <col min="278" max="279" width="1.5703125" style="333" customWidth="1"/>
    <col min="280" max="280" width="13.7109375" style="333" customWidth="1"/>
    <col min="281" max="281" width="2.42578125" style="333" customWidth="1"/>
    <col min="282" max="282" width="12.140625" style="333" customWidth="1"/>
    <col min="283" max="283" width="3.28515625" style="333" customWidth="1"/>
    <col min="284" max="284" width="11.85546875" style="333" customWidth="1"/>
    <col min="285" max="285" width="3.28515625" style="333" customWidth="1"/>
    <col min="286" max="286" width="11.7109375" style="333" bestFit="1" customWidth="1"/>
    <col min="287" max="287" width="3.28515625" style="333" customWidth="1"/>
    <col min="288" max="288" width="14" style="333" customWidth="1"/>
    <col min="289" max="289" width="2.42578125" style="333" customWidth="1"/>
    <col min="290" max="290" width="12.7109375" style="333" customWidth="1"/>
    <col min="291" max="291" width="2.42578125" style="333" customWidth="1"/>
    <col min="292" max="292" width="12.7109375" style="333" customWidth="1"/>
    <col min="293" max="293" width="3.28515625" style="333" customWidth="1"/>
    <col min="294" max="294" width="5" style="333" customWidth="1"/>
    <col min="295" max="295" width="9.7109375" style="333" customWidth="1"/>
    <col min="296" max="512" width="12.7109375" style="333"/>
    <col min="513" max="513" width="5.85546875" style="333" customWidth="1"/>
    <col min="514" max="514" width="2.42578125" style="333" customWidth="1"/>
    <col min="515" max="515" width="19.5703125" style="333" customWidth="1"/>
    <col min="516" max="516" width="1.5703125" style="333" customWidth="1"/>
    <col min="517" max="517" width="14.42578125" style="333" customWidth="1"/>
    <col min="518" max="518" width="2.42578125" style="333" customWidth="1"/>
    <col min="519" max="519" width="14.42578125" style="333" customWidth="1"/>
    <col min="520" max="520" width="2.42578125" style="333" customWidth="1"/>
    <col min="521" max="521" width="14.42578125" style="333" customWidth="1"/>
    <col min="522" max="522" width="2.42578125" style="333" customWidth="1"/>
    <col min="523" max="523" width="14.42578125" style="333" customWidth="1"/>
    <col min="524" max="524" width="2.42578125" style="333" customWidth="1"/>
    <col min="525" max="525" width="14.42578125" style="333" customWidth="1"/>
    <col min="526" max="526" width="2.42578125" style="333" customWidth="1"/>
    <col min="527" max="527" width="14.42578125" style="333" customWidth="1"/>
    <col min="528" max="528" width="2.42578125" style="333" customWidth="1"/>
    <col min="529" max="529" width="14.42578125" style="333" customWidth="1"/>
    <col min="530" max="530" width="2.42578125" style="333" customWidth="1"/>
    <col min="531" max="531" width="12.28515625" style="333" customWidth="1"/>
    <col min="532" max="532" width="1.85546875" style="333" customWidth="1"/>
    <col min="533" max="533" width="12.7109375" style="333" customWidth="1"/>
    <col min="534" max="535" width="1.5703125" style="333" customWidth="1"/>
    <col min="536" max="536" width="13.7109375" style="333" customWidth="1"/>
    <col min="537" max="537" width="2.42578125" style="333" customWidth="1"/>
    <col min="538" max="538" width="12.140625" style="333" customWidth="1"/>
    <col min="539" max="539" width="3.28515625" style="333" customWidth="1"/>
    <col min="540" max="540" width="11.85546875" style="333" customWidth="1"/>
    <col min="541" max="541" width="3.28515625" style="333" customWidth="1"/>
    <col min="542" max="542" width="11.7109375" style="333" bestFit="1" customWidth="1"/>
    <col min="543" max="543" width="3.28515625" style="333" customWidth="1"/>
    <col min="544" max="544" width="14" style="333" customWidth="1"/>
    <col min="545" max="545" width="2.42578125" style="333" customWidth="1"/>
    <col min="546" max="546" width="12.7109375" style="333" customWidth="1"/>
    <col min="547" max="547" width="2.42578125" style="333" customWidth="1"/>
    <col min="548" max="548" width="12.7109375" style="333" customWidth="1"/>
    <col min="549" max="549" width="3.28515625" style="333" customWidth="1"/>
    <col min="550" max="550" width="5" style="333" customWidth="1"/>
    <col min="551" max="551" width="9.7109375" style="333" customWidth="1"/>
    <col min="552" max="768" width="12.7109375" style="333"/>
    <col min="769" max="769" width="5.85546875" style="333" customWidth="1"/>
    <col min="770" max="770" width="2.42578125" style="333" customWidth="1"/>
    <col min="771" max="771" width="19.5703125" style="333" customWidth="1"/>
    <col min="772" max="772" width="1.5703125" style="333" customWidth="1"/>
    <col min="773" max="773" width="14.42578125" style="333" customWidth="1"/>
    <col min="774" max="774" width="2.42578125" style="333" customWidth="1"/>
    <col min="775" max="775" width="14.42578125" style="333" customWidth="1"/>
    <col min="776" max="776" width="2.42578125" style="333" customWidth="1"/>
    <col min="777" max="777" width="14.42578125" style="333" customWidth="1"/>
    <col min="778" max="778" width="2.42578125" style="333" customWidth="1"/>
    <col min="779" max="779" width="14.42578125" style="333" customWidth="1"/>
    <col min="780" max="780" width="2.42578125" style="333" customWidth="1"/>
    <col min="781" max="781" width="14.42578125" style="333" customWidth="1"/>
    <col min="782" max="782" width="2.42578125" style="333" customWidth="1"/>
    <col min="783" max="783" width="14.42578125" style="333" customWidth="1"/>
    <col min="784" max="784" width="2.42578125" style="333" customWidth="1"/>
    <col min="785" max="785" width="14.42578125" style="333" customWidth="1"/>
    <col min="786" max="786" width="2.42578125" style="333" customWidth="1"/>
    <col min="787" max="787" width="12.28515625" style="333" customWidth="1"/>
    <col min="788" max="788" width="1.85546875" style="333" customWidth="1"/>
    <col min="789" max="789" width="12.7109375" style="333" customWidth="1"/>
    <col min="790" max="791" width="1.5703125" style="333" customWidth="1"/>
    <col min="792" max="792" width="13.7109375" style="333" customWidth="1"/>
    <col min="793" max="793" width="2.42578125" style="333" customWidth="1"/>
    <col min="794" max="794" width="12.140625" style="333" customWidth="1"/>
    <col min="795" max="795" width="3.28515625" style="333" customWidth="1"/>
    <col min="796" max="796" width="11.85546875" style="333" customWidth="1"/>
    <col min="797" max="797" width="3.28515625" style="333" customWidth="1"/>
    <col min="798" max="798" width="11.7109375" style="333" bestFit="1" customWidth="1"/>
    <col min="799" max="799" width="3.28515625" style="333" customWidth="1"/>
    <col min="800" max="800" width="14" style="333" customWidth="1"/>
    <col min="801" max="801" width="2.42578125" style="333" customWidth="1"/>
    <col min="802" max="802" width="12.7109375" style="333" customWidth="1"/>
    <col min="803" max="803" width="2.42578125" style="333" customWidth="1"/>
    <col min="804" max="804" width="12.7109375" style="333" customWidth="1"/>
    <col min="805" max="805" width="3.28515625" style="333" customWidth="1"/>
    <col min="806" max="806" width="5" style="333" customWidth="1"/>
    <col min="807" max="807" width="9.7109375" style="333" customWidth="1"/>
    <col min="808" max="1024" width="12.7109375" style="333"/>
    <col min="1025" max="1025" width="5.85546875" style="333" customWidth="1"/>
    <col min="1026" max="1026" width="2.42578125" style="333" customWidth="1"/>
    <col min="1027" max="1027" width="19.5703125" style="333" customWidth="1"/>
    <col min="1028" max="1028" width="1.5703125" style="333" customWidth="1"/>
    <col min="1029" max="1029" width="14.42578125" style="333" customWidth="1"/>
    <col min="1030" max="1030" width="2.42578125" style="333" customWidth="1"/>
    <col min="1031" max="1031" width="14.42578125" style="333" customWidth="1"/>
    <col min="1032" max="1032" width="2.42578125" style="333" customWidth="1"/>
    <col min="1033" max="1033" width="14.42578125" style="333" customWidth="1"/>
    <col min="1034" max="1034" width="2.42578125" style="333" customWidth="1"/>
    <col min="1035" max="1035" width="14.42578125" style="333" customWidth="1"/>
    <col min="1036" max="1036" width="2.42578125" style="333" customWidth="1"/>
    <col min="1037" max="1037" width="14.42578125" style="333" customWidth="1"/>
    <col min="1038" max="1038" width="2.42578125" style="333" customWidth="1"/>
    <col min="1039" max="1039" width="14.42578125" style="333" customWidth="1"/>
    <col min="1040" max="1040" width="2.42578125" style="333" customWidth="1"/>
    <col min="1041" max="1041" width="14.42578125" style="333" customWidth="1"/>
    <col min="1042" max="1042" width="2.42578125" style="333" customWidth="1"/>
    <col min="1043" max="1043" width="12.28515625" style="333" customWidth="1"/>
    <col min="1044" max="1044" width="1.85546875" style="333" customWidth="1"/>
    <col min="1045" max="1045" width="12.7109375" style="333" customWidth="1"/>
    <col min="1046" max="1047" width="1.5703125" style="333" customWidth="1"/>
    <col min="1048" max="1048" width="13.7109375" style="333" customWidth="1"/>
    <col min="1049" max="1049" width="2.42578125" style="333" customWidth="1"/>
    <col min="1050" max="1050" width="12.140625" style="333" customWidth="1"/>
    <col min="1051" max="1051" width="3.28515625" style="333" customWidth="1"/>
    <col min="1052" max="1052" width="11.85546875" style="333" customWidth="1"/>
    <col min="1053" max="1053" width="3.28515625" style="333" customWidth="1"/>
    <col min="1054" max="1054" width="11.7109375" style="333" bestFit="1" customWidth="1"/>
    <col min="1055" max="1055" width="3.28515625" style="333" customWidth="1"/>
    <col min="1056" max="1056" width="14" style="333" customWidth="1"/>
    <col min="1057" max="1057" width="2.42578125" style="333" customWidth="1"/>
    <col min="1058" max="1058" width="12.7109375" style="333" customWidth="1"/>
    <col min="1059" max="1059" width="2.42578125" style="333" customWidth="1"/>
    <col min="1060" max="1060" width="12.7109375" style="333" customWidth="1"/>
    <col min="1061" max="1061" width="3.28515625" style="333" customWidth="1"/>
    <col min="1062" max="1062" width="5" style="333" customWidth="1"/>
    <col min="1063" max="1063" width="9.7109375" style="333" customWidth="1"/>
    <col min="1064" max="1280" width="12.7109375" style="333"/>
    <col min="1281" max="1281" width="5.85546875" style="333" customWidth="1"/>
    <col min="1282" max="1282" width="2.42578125" style="333" customWidth="1"/>
    <col min="1283" max="1283" width="19.5703125" style="333" customWidth="1"/>
    <col min="1284" max="1284" width="1.5703125" style="333" customWidth="1"/>
    <col min="1285" max="1285" width="14.42578125" style="333" customWidth="1"/>
    <col min="1286" max="1286" width="2.42578125" style="333" customWidth="1"/>
    <col min="1287" max="1287" width="14.42578125" style="333" customWidth="1"/>
    <col min="1288" max="1288" width="2.42578125" style="333" customWidth="1"/>
    <col min="1289" max="1289" width="14.42578125" style="333" customWidth="1"/>
    <col min="1290" max="1290" width="2.42578125" style="333" customWidth="1"/>
    <col min="1291" max="1291" width="14.42578125" style="333" customWidth="1"/>
    <col min="1292" max="1292" width="2.42578125" style="333" customWidth="1"/>
    <col min="1293" max="1293" width="14.42578125" style="333" customWidth="1"/>
    <col min="1294" max="1294" width="2.42578125" style="333" customWidth="1"/>
    <col min="1295" max="1295" width="14.42578125" style="333" customWidth="1"/>
    <col min="1296" max="1296" width="2.42578125" style="333" customWidth="1"/>
    <col min="1297" max="1297" width="14.42578125" style="333" customWidth="1"/>
    <col min="1298" max="1298" width="2.42578125" style="333" customWidth="1"/>
    <col min="1299" max="1299" width="12.28515625" style="333" customWidth="1"/>
    <col min="1300" max="1300" width="1.85546875" style="333" customWidth="1"/>
    <col min="1301" max="1301" width="12.7109375" style="333" customWidth="1"/>
    <col min="1302" max="1303" width="1.5703125" style="333" customWidth="1"/>
    <col min="1304" max="1304" width="13.7109375" style="333" customWidth="1"/>
    <col min="1305" max="1305" width="2.42578125" style="333" customWidth="1"/>
    <col min="1306" max="1306" width="12.140625" style="333" customWidth="1"/>
    <col min="1307" max="1307" width="3.28515625" style="333" customWidth="1"/>
    <col min="1308" max="1308" width="11.85546875" style="333" customWidth="1"/>
    <col min="1309" max="1309" width="3.28515625" style="333" customWidth="1"/>
    <col min="1310" max="1310" width="11.7109375" style="333" bestFit="1" customWidth="1"/>
    <col min="1311" max="1311" width="3.28515625" style="333" customWidth="1"/>
    <col min="1312" max="1312" width="14" style="333" customWidth="1"/>
    <col min="1313" max="1313" width="2.42578125" style="333" customWidth="1"/>
    <col min="1314" max="1314" width="12.7109375" style="333" customWidth="1"/>
    <col min="1315" max="1315" width="2.42578125" style="333" customWidth="1"/>
    <col min="1316" max="1316" width="12.7109375" style="333" customWidth="1"/>
    <col min="1317" max="1317" width="3.28515625" style="333" customWidth="1"/>
    <col min="1318" max="1318" width="5" style="333" customWidth="1"/>
    <col min="1319" max="1319" width="9.7109375" style="333" customWidth="1"/>
    <col min="1320" max="1536" width="12.7109375" style="333"/>
    <col min="1537" max="1537" width="5.85546875" style="333" customWidth="1"/>
    <col min="1538" max="1538" width="2.42578125" style="333" customWidth="1"/>
    <col min="1539" max="1539" width="19.5703125" style="333" customWidth="1"/>
    <col min="1540" max="1540" width="1.5703125" style="333" customWidth="1"/>
    <col min="1541" max="1541" width="14.42578125" style="333" customWidth="1"/>
    <col min="1542" max="1542" width="2.42578125" style="333" customWidth="1"/>
    <col min="1543" max="1543" width="14.42578125" style="333" customWidth="1"/>
    <col min="1544" max="1544" width="2.42578125" style="333" customWidth="1"/>
    <col min="1545" max="1545" width="14.42578125" style="333" customWidth="1"/>
    <col min="1546" max="1546" width="2.42578125" style="333" customWidth="1"/>
    <col min="1547" max="1547" width="14.42578125" style="333" customWidth="1"/>
    <col min="1548" max="1548" width="2.42578125" style="333" customWidth="1"/>
    <col min="1549" max="1549" width="14.42578125" style="333" customWidth="1"/>
    <col min="1550" max="1550" width="2.42578125" style="333" customWidth="1"/>
    <col min="1551" max="1551" width="14.42578125" style="333" customWidth="1"/>
    <col min="1552" max="1552" width="2.42578125" style="333" customWidth="1"/>
    <col min="1553" max="1553" width="14.42578125" style="333" customWidth="1"/>
    <col min="1554" max="1554" width="2.42578125" style="333" customWidth="1"/>
    <col min="1555" max="1555" width="12.28515625" style="333" customWidth="1"/>
    <col min="1556" max="1556" width="1.85546875" style="333" customWidth="1"/>
    <col min="1557" max="1557" width="12.7109375" style="333" customWidth="1"/>
    <col min="1558" max="1559" width="1.5703125" style="333" customWidth="1"/>
    <col min="1560" max="1560" width="13.7109375" style="333" customWidth="1"/>
    <col min="1561" max="1561" width="2.42578125" style="333" customWidth="1"/>
    <col min="1562" max="1562" width="12.140625" style="333" customWidth="1"/>
    <col min="1563" max="1563" width="3.28515625" style="333" customWidth="1"/>
    <col min="1564" max="1564" width="11.85546875" style="333" customWidth="1"/>
    <col min="1565" max="1565" width="3.28515625" style="333" customWidth="1"/>
    <col min="1566" max="1566" width="11.7109375" style="333" bestFit="1" customWidth="1"/>
    <col min="1567" max="1567" width="3.28515625" style="333" customWidth="1"/>
    <col min="1568" max="1568" width="14" style="333" customWidth="1"/>
    <col min="1569" max="1569" width="2.42578125" style="333" customWidth="1"/>
    <col min="1570" max="1570" width="12.7109375" style="333" customWidth="1"/>
    <col min="1571" max="1571" width="2.42578125" style="333" customWidth="1"/>
    <col min="1572" max="1572" width="12.7109375" style="333" customWidth="1"/>
    <col min="1573" max="1573" width="3.28515625" style="333" customWidth="1"/>
    <col min="1574" max="1574" width="5" style="333" customWidth="1"/>
    <col min="1575" max="1575" width="9.7109375" style="333" customWidth="1"/>
    <col min="1576" max="1792" width="12.7109375" style="333"/>
    <col min="1793" max="1793" width="5.85546875" style="333" customWidth="1"/>
    <col min="1794" max="1794" width="2.42578125" style="333" customWidth="1"/>
    <col min="1795" max="1795" width="19.5703125" style="333" customWidth="1"/>
    <col min="1796" max="1796" width="1.5703125" style="333" customWidth="1"/>
    <col min="1797" max="1797" width="14.42578125" style="333" customWidth="1"/>
    <col min="1798" max="1798" width="2.42578125" style="333" customWidth="1"/>
    <col min="1799" max="1799" width="14.42578125" style="333" customWidth="1"/>
    <col min="1800" max="1800" width="2.42578125" style="333" customWidth="1"/>
    <col min="1801" max="1801" width="14.42578125" style="333" customWidth="1"/>
    <col min="1802" max="1802" width="2.42578125" style="333" customWidth="1"/>
    <col min="1803" max="1803" width="14.42578125" style="333" customWidth="1"/>
    <col min="1804" max="1804" width="2.42578125" style="333" customWidth="1"/>
    <col min="1805" max="1805" width="14.42578125" style="333" customWidth="1"/>
    <col min="1806" max="1806" width="2.42578125" style="333" customWidth="1"/>
    <col min="1807" max="1807" width="14.42578125" style="333" customWidth="1"/>
    <col min="1808" max="1808" width="2.42578125" style="333" customWidth="1"/>
    <col min="1809" max="1809" width="14.42578125" style="333" customWidth="1"/>
    <col min="1810" max="1810" width="2.42578125" style="333" customWidth="1"/>
    <col min="1811" max="1811" width="12.28515625" style="333" customWidth="1"/>
    <col min="1812" max="1812" width="1.85546875" style="333" customWidth="1"/>
    <col min="1813" max="1813" width="12.7109375" style="333" customWidth="1"/>
    <col min="1814" max="1815" width="1.5703125" style="333" customWidth="1"/>
    <col min="1816" max="1816" width="13.7109375" style="333" customWidth="1"/>
    <col min="1817" max="1817" width="2.42578125" style="333" customWidth="1"/>
    <col min="1818" max="1818" width="12.140625" style="333" customWidth="1"/>
    <col min="1819" max="1819" width="3.28515625" style="333" customWidth="1"/>
    <col min="1820" max="1820" width="11.85546875" style="333" customWidth="1"/>
    <col min="1821" max="1821" width="3.28515625" style="333" customWidth="1"/>
    <col min="1822" max="1822" width="11.7109375" style="333" bestFit="1" customWidth="1"/>
    <col min="1823" max="1823" width="3.28515625" style="333" customWidth="1"/>
    <col min="1824" max="1824" width="14" style="333" customWidth="1"/>
    <col min="1825" max="1825" width="2.42578125" style="333" customWidth="1"/>
    <col min="1826" max="1826" width="12.7109375" style="333" customWidth="1"/>
    <col min="1827" max="1827" width="2.42578125" style="333" customWidth="1"/>
    <col min="1828" max="1828" width="12.7109375" style="333" customWidth="1"/>
    <col min="1829" max="1829" width="3.28515625" style="333" customWidth="1"/>
    <col min="1830" max="1830" width="5" style="333" customWidth="1"/>
    <col min="1831" max="1831" width="9.7109375" style="333" customWidth="1"/>
    <col min="1832" max="2048" width="12.7109375" style="333"/>
    <col min="2049" max="2049" width="5.85546875" style="333" customWidth="1"/>
    <col min="2050" max="2050" width="2.42578125" style="333" customWidth="1"/>
    <col min="2051" max="2051" width="19.5703125" style="333" customWidth="1"/>
    <col min="2052" max="2052" width="1.5703125" style="333" customWidth="1"/>
    <col min="2053" max="2053" width="14.42578125" style="333" customWidth="1"/>
    <col min="2054" max="2054" width="2.42578125" style="333" customWidth="1"/>
    <col min="2055" max="2055" width="14.42578125" style="333" customWidth="1"/>
    <col min="2056" max="2056" width="2.42578125" style="333" customWidth="1"/>
    <col min="2057" max="2057" width="14.42578125" style="333" customWidth="1"/>
    <col min="2058" max="2058" width="2.42578125" style="333" customWidth="1"/>
    <col min="2059" max="2059" width="14.42578125" style="333" customWidth="1"/>
    <col min="2060" max="2060" width="2.42578125" style="333" customWidth="1"/>
    <col min="2061" max="2061" width="14.42578125" style="333" customWidth="1"/>
    <col min="2062" max="2062" width="2.42578125" style="333" customWidth="1"/>
    <col min="2063" max="2063" width="14.42578125" style="333" customWidth="1"/>
    <col min="2064" max="2064" width="2.42578125" style="333" customWidth="1"/>
    <col min="2065" max="2065" width="14.42578125" style="333" customWidth="1"/>
    <col min="2066" max="2066" width="2.42578125" style="333" customWidth="1"/>
    <col min="2067" max="2067" width="12.28515625" style="333" customWidth="1"/>
    <col min="2068" max="2068" width="1.85546875" style="333" customWidth="1"/>
    <col min="2069" max="2069" width="12.7109375" style="333" customWidth="1"/>
    <col min="2070" max="2071" width="1.5703125" style="333" customWidth="1"/>
    <col min="2072" max="2072" width="13.7109375" style="333" customWidth="1"/>
    <col min="2073" max="2073" width="2.42578125" style="333" customWidth="1"/>
    <col min="2074" max="2074" width="12.140625" style="333" customWidth="1"/>
    <col min="2075" max="2075" width="3.28515625" style="333" customWidth="1"/>
    <col min="2076" max="2076" width="11.85546875" style="333" customWidth="1"/>
    <col min="2077" max="2077" width="3.28515625" style="333" customWidth="1"/>
    <col min="2078" max="2078" width="11.7109375" style="333" bestFit="1" customWidth="1"/>
    <col min="2079" max="2079" width="3.28515625" style="333" customWidth="1"/>
    <col min="2080" max="2080" width="14" style="333" customWidth="1"/>
    <col min="2081" max="2081" width="2.42578125" style="333" customWidth="1"/>
    <col min="2082" max="2082" width="12.7109375" style="333" customWidth="1"/>
    <col min="2083" max="2083" width="2.42578125" style="333" customWidth="1"/>
    <col min="2084" max="2084" width="12.7109375" style="333" customWidth="1"/>
    <col min="2085" max="2085" width="3.28515625" style="333" customWidth="1"/>
    <col min="2086" max="2086" width="5" style="333" customWidth="1"/>
    <col min="2087" max="2087" width="9.7109375" style="333" customWidth="1"/>
    <col min="2088" max="2304" width="12.7109375" style="333"/>
    <col min="2305" max="2305" width="5.85546875" style="333" customWidth="1"/>
    <col min="2306" max="2306" width="2.42578125" style="333" customWidth="1"/>
    <col min="2307" max="2307" width="19.5703125" style="333" customWidth="1"/>
    <col min="2308" max="2308" width="1.5703125" style="333" customWidth="1"/>
    <col min="2309" max="2309" width="14.42578125" style="333" customWidth="1"/>
    <col min="2310" max="2310" width="2.42578125" style="333" customWidth="1"/>
    <col min="2311" max="2311" width="14.42578125" style="333" customWidth="1"/>
    <col min="2312" max="2312" width="2.42578125" style="333" customWidth="1"/>
    <col min="2313" max="2313" width="14.42578125" style="333" customWidth="1"/>
    <col min="2314" max="2314" width="2.42578125" style="333" customWidth="1"/>
    <col min="2315" max="2315" width="14.42578125" style="333" customWidth="1"/>
    <col min="2316" max="2316" width="2.42578125" style="333" customWidth="1"/>
    <col min="2317" max="2317" width="14.42578125" style="333" customWidth="1"/>
    <col min="2318" max="2318" width="2.42578125" style="333" customWidth="1"/>
    <col min="2319" max="2319" width="14.42578125" style="333" customWidth="1"/>
    <col min="2320" max="2320" width="2.42578125" style="333" customWidth="1"/>
    <col min="2321" max="2321" width="14.42578125" style="333" customWidth="1"/>
    <col min="2322" max="2322" width="2.42578125" style="333" customWidth="1"/>
    <col min="2323" max="2323" width="12.28515625" style="333" customWidth="1"/>
    <col min="2324" max="2324" width="1.85546875" style="333" customWidth="1"/>
    <col min="2325" max="2325" width="12.7109375" style="333" customWidth="1"/>
    <col min="2326" max="2327" width="1.5703125" style="333" customWidth="1"/>
    <col min="2328" max="2328" width="13.7109375" style="333" customWidth="1"/>
    <col min="2329" max="2329" width="2.42578125" style="333" customWidth="1"/>
    <col min="2330" max="2330" width="12.140625" style="333" customWidth="1"/>
    <col min="2331" max="2331" width="3.28515625" style="333" customWidth="1"/>
    <col min="2332" max="2332" width="11.85546875" style="333" customWidth="1"/>
    <col min="2333" max="2333" width="3.28515625" style="333" customWidth="1"/>
    <col min="2334" max="2334" width="11.7109375" style="333" bestFit="1" customWidth="1"/>
    <col min="2335" max="2335" width="3.28515625" style="333" customWidth="1"/>
    <col min="2336" max="2336" width="14" style="333" customWidth="1"/>
    <col min="2337" max="2337" width="2.42578125" style="333" customWidth="1"/>
    <col min="2338" max="2338" width="12.7109375" style="333" customWidth="1"/>
    <col min="2339" max="2339" width="2.42578125" style="333" customWidth="1"/>
    <col min="2340" max="2340" width="12.7109375" style="333" customWidth="1"/>
    <col min="2341" max="2341" width="3.28515625" style="333" customWidth="1"/>
    <col min="2342" max="2342" width="5" style="333" customWidth="1"/>
    <col min="2343" max="2343" width="9.7109375" style="333" customWidth="1"/>
    <col min="2344" max="2560" width="12.7109375" style="333"/>
    <col min="2561" max="2561" width="5.85546875" style="333" customWidth="1"/>
    <col min="2562" max="2562" width="2.42578125" style="333" customWidth="1"/>
    <col min="2563" max="2563" width="19.5703125" style="333" customWidth="1"/>
    <col min="2564" max="2564" width="1.5703125" style="333" customWidth="1"/>
    <col min="2565" max="2565" width="14.42578125" style="333" customWidth="1"/>
    <col min="2566" max="2566" width="2.42578125" style="333" customWidth="1"/>
    <col min="2567" max="2567" width="14.42578125" style="333" customWidth="1"/>
    <col min="2568" max="2568" width="2.42578125" style="333" customWidth="1"/>
    <col min="2569" max="2569" width="14.42578125" style="333" customWidth="1"/>
    <col min="2570" max="2570" width="2.42578125" style="333" customWidth="1"/>
    <col min="2571" max="2571" width="14.42578125" style="333" customWidth="1"/>
    <col min="2572" max="2572" width="2.42578125" style="333" customWidth="1"/>
    <col min="2573" max="2573" width="14.42578125" style="333" customWidth="1"/>
    <col min="2574" max="2574" width="2.42578125" style="333" customWidth="1"/>
    <col min="2575" max="2575" width="14.42578125" style="333" customWidth="1"/>
    <col min="2576" max="2576" width="2.42578125" style="333" customWidth="1"/>
    <col min="2577" max="2577" width="14.42578125" style="333" customWidth="1"/>
    <col min="2578" max="2578" width="2.42578125" style="333" customWidth="1"/>
    <col min="2579" max="2579" width="12.28515625" style="333" customWidth="1"/>
    <col min="2580" max="2580" width="1.85546875" style="333" customWidth="1"/>
    <col min="2581" max="2581" width="12.7109375" style="333" customWidth="1"/>
    <col min="2582" max="2583" width="1.5703125" style="333" customWidth="1"/>
    <col min="2584" max="2584" width="13.7109375" style="333" customWidth="1"/>
    <col min="2585" max="2585" width="2.42578125" style="333" customWidth="1"/>
    <col min="2586" max="2586" width="12.140625" style="333" customWidth="1"/>
    <col min="2587" max="2587" width="3.28515625" style="333" customWidth="1"/>
    <col min="2588" max="2588" width="11.85546875" style="333" customWidth="1"/>
    <col min="2589" max="2589" width="3.28515625" style="333" customWidth="1"/>
    <col min="2590" max="2590" width="11.7109375" style="333" bestFit="1" customWidth="1"/>
    <col min="2591" max="2591" width="3.28515625" style="333" customWidth="1"/>
    <col min="2592" max="2592" width="14" style="333" customWidth="1"/>
    <col min="2593" max="2593" width="2.42578125" style="333" customWidth="1"/>
    <col min="2594" max="2594" width="12.7109375" style="333" customWidth="1"/>
    <col min="2595" max="2595" width="2.42578125" style="333" customWidth="1"/>
    <col min="2596" max="2596" width="12.7109375" style="333" customWidth="1"/>
    <col min="2597" max="2597" width="3.28515625" style="333" customWidth="1"/>
    <col min="2598" max="2598" width="5" style="333" customWidth="1"/>
    <col min="2599" max="2599" width="9.7109375" style="333" customWidth="1"/>
    <col min="2600" max="2816" width="12.7109375" style="333"/>
    <col min="2817" max="2817" width="5.85546875" style="333" customWidth="1"/>
    <col min="2818" max="2818" width="2.42578125" style="333" customWidth="1"/>
    <col min="2819" max="2819" width="19.5703125" style="333" customWidth="1"/>
    <col min="2820" max="2820" width="1.5703125" style="333" customWidth="1"/>
    <col min="2821" max="2821" width="14.42578125" style="333" customWidth="1"/>
    <col min="2822" max="2822" width="2.42578125" style="333" customWidth="1"/>
    <col min="2823" max="2823" width="14.42578125" style="333" customWidth="1"/>
    <col min="2824" max="2824" width="2.42578125" style="333" customWidth="1"/>
    <col min="2825" max="2825" width="14.42578125" style="333" customWidth="1"/>
    <col min="2826" max="2826" width="2.42578125" style="333" customWidth="1"/>
    <col min="2827" max="2827" width="14.42578125" style="333" customWidth="1"/>
    <col min="2828" max="2828" width="2.42578125" style="333" customWidth="1"/>
    <col min="2829" max="2829" width="14.42578125" style="333" customWidth="1"/>
    <col min="2830" max="2830" width="2.42578125" style="333" customWidth="1"/>
    <col min="2831" max="2831" width="14.42578125" style="333" customWidth="1"/>
    <col min="2832" max="2832" width="2.42578125" style="333" customWidth="1"/>
    <col min="2833" max="2833" width="14.42578125" style="333" customWidth="1"/>
    <col min="2834" max="2834" width="2.42578125" style="333" customWidth="1"/>
    <col min="2835" max="2835" width="12.28515625" style="333" customWidth="1"/>
    <col min="2836" max="2836" width="1.85546875" style="333" customWidth="1"/>
    <col min="2837" max="2837" width="12.7109375" style="333" customWidth="1"/>
    <col min="2838" max="2839" width="1.5703125" style="333" customWidth="1"/>
    <col min="2840" max="2840" width="13.7109375" style="333" customWidth="1"/>
    <col min="2841" max="2841" width="2.42578125" style="333" customWidth="1"/>
    <col min="2842" max="2842" width="12.140625" style="333" customWidth="1"/>
    <col min="2843" max="2843" width="3.28515625" style="333" customWidth="1"/>
    <col min="2844" max="2844" width="11.85546875" style="333" customWidth="1"/>
    <col min="2845" max="2845" width="3.28515625" style="333" customWidth="1"/>
    <col min="2846" max="2846" width="11.7109375" style="333" bestFit="1" customWidth="1"/>
    <col min="2847" max="2847" width="3.28515625" style="333" customWidth="1"/>
    <col min="2848" max="2848" width="14" style="333" customWidth="1"/>
    <col min="2849" max="2849" width="2.42578125" style="333" customWidth="1"/>
    <col min="2850" max="2850" width="12.7109375" style="333" customWidth="1"/>
    <col min="2851" max="2851" width="2.42578125" style="333" customWidth="1"/>
    <col min="2852" max="2852" width="12.7109375" style="333" customWidth="1"/>
    <col min="2853" max="2853" width="3.28515625" style="333" customWidth="1"/>
    <col min="2854" max="2854" width="5" style="333" customWidth="1"/>
    <col min="2855" max="2855" width="9.7109375" style="333" customWidth="1"/>
    <col min="2856" max="3072" width="12.7109375" style="333"/>
    <col min="3073" max="3073" width="5.85546875" style="333" customWidth="1"/>
    <col min="3074" max="3074" width="2.42578125" style="333" customWidth="1"/>
    <col min="3075" max="3075" width="19.5703125" style="333" customWidth="1"/>
    <col min="3076" max="3076" width="1.5703125" style="333" customWidth="1"/>
    <col min="3077" max="3077" width="14.42578125" style="333" customWidth="1"/>
    <col min="3078" max="3078" width="2.42578125" style="333" customWidth="1"/>
    <col min="3079" max="3079" width="14.42578125" style="333" customWidth="1"/>
    <col min="3080" max="3080" width="2.42578125" style="333" customWidth="1"/>
    <col min="3081" max="3081" width="14.42578125" style="333" customWidth="1"/>
    <col min="3082" max="3082" width="2.42578125" style="333" customWidth="1"/>
    <col min="3083" max="3083" width="14.42578125" style="333" customWidth="1"/>
    <col min="3084" max="3084" width="2.42578125" style="333" customWidth="1"/>
    <col min="3085" max="3085" width="14.42578125" style="333" customWidth="1"/>
    <col min="3086" max="3086" width="2.42578125" style="333" customWidth="1"/>
    <col min="3087" max="3087" width="14.42578125" style="333" customWidth="1"/>
    <col min="3088" max="3088" width="2.42578125" style="333" customWidth="1"/>
    <col min="3089" max="3089" width="14.42578125" style="333" customWidth="1"/>
    <col min="3090" max="3090" width="2.42578125" style="333" customWidth="1"/>
    <col min="3091" max="3091" width="12.28515625" style="333" customWidth="1"/>
    <col min="3092" max="3092" width="1.85546875" style="333" customWidth="1"/>
    <col min="3093" max="3093" width="12.7109375" style="333" customWidth="1"/>
    <col min="3094" max="3095" width="1.5703125" style="333" customWidth="1"/>
    <col min="3096" max="3096" width="13.7109375" style="333" customWidth="1"/>
    <col min="3097" max="3097" width="2.42578125" style="333" customWidth="1"/>
    <col min="3098" max="3098" width="12.140625" style="333" customWidth="1"/>
    <col min="3099" max="3099" width="3.28515625" style="333" customWidth="1"/>
    <col min="3100" max="3100" width="11.85546875" style="333" customWidth="1"/>
    <col min="3101" max="3101" width="3.28515625" style="333" customWidth="1"/>
    <col min="3102" max="3102" width="11.7109375" style="333" bestFit="1" customWidth="1"/>
    <col min="3103" max="3103" width="3.28515625" style="333" customWidth="1"/>
    <col min="3104" max="3104" width="14" style="333" customWidth="1"/>
    <col min="3105" max="3105" width="2.42578125" style="333" customWidth="1"/>
    <col min="3106" max="3106" width="12.7109375" style="333" customWidth="1"/>
    <col min="3107" max="3107" width="2.42578125" style="333" customWidth="1"/>
    <col min="3108" max="3108" width="12.7109375" style="333" customWidth="1"/>
    <col min="3109" max="3109" width="3.28515625" style="333" customWidth="1"/>
    <col min="3110" max="3110" width="5" style="333" customWidth="1"/>
    <col min="3111" max="3111" width="9.7109375" style="333" customWidth="1"/>
    <col min="3112" max="3328" width="12.7109375" style="333"/>
    <col min="3329" max="3329" width="5.85546875" style="333" customWidth="1"/>
    <col min="3330" max="3330" width="2.42578125" style="333" customWidth="1"/>
    <col min="3331" max="3331" width="19.5703125" style="333" customWidth="1"/>
    <col min="3332" max="3332" width="1.5703125" style="333" customWidth="1"/>
    <col min="3333" max="3333" width="14.42578125" style="333" customWidth="1"/>
    <col min="3334" max="3334" width="2.42578125" style="333" customWidth="1"/>
    <col min="3335" max="3335" width="14.42578125" style="333" customWidth="1"/>
    <col min="3336" max="3336" width="2.42578125" style="333" customWidth="1"/>
    <col min="3337" max="3337" width="14.42578125" style="333" customWidth="1"/>
    <col min="3338" max="3338" width="2.42578125" style="333" customWidth="1"/>
    <col min="3339" max="3339" width="14.42578125" style="333" customWidth="1"/>
    <col min="3340" max="3340" width="2.42578125" style="333" customWidth="1"/>
    <col min="3341" max="3341" width="14.42578125" style="333" customWidth="1"/>
    <col min="3342" max="3342" width="2.42578125" style="333" customWidth="1"/>
    <col min="3343" max="3343" width="14.42578125" style="333" customWidth="1"/>
    <col min="3344" max="3344" width="2.42578125" style="333" customWidth="1"/>
    <col min="3345" max="3345" width="14.42578125" style="333" customWidth="1"/>
    <col min="3346" max="3346" width="2.42578125" style="333" customWidth="1"/>
    <col min="3347" max="3347" width="12.28515625" style="333" customWidth="1"/>
    <col min="3348" max="3348" width="1.85546875" style="333" customWidth="1"/>
    <col min="3349" max="3349" width="12.7109375" style="333" customWidth="1"/>
    <col min="3350" max="3351" width="1.5703125" style="333" customWidth="1"/>
    <col min="3352" max="3352" width="13.7109375" style="333" customWidth="1"/>
    <col min="3353" max="3353" width="2.42578125" style="333" customWidth="1"/>
    <col min="3354" max="3354" width="12.140625" style="333" customWidth="1"/>
    <col min="3355" max="3355" width="3.28515625" style="333" customWidth="1"/>
    <col min="3356" max="3356" width="11.85546875" style="333" customWidth="1"/>
    <col min="3357" max="3357" width="3.28515625" style="333" customWidth="1"/>
    <col min="3358" max="3358" width="11.7109375" style="333" bestFit="1" customWidth="1"/>
    <col min="3359" max="3359" width="3.28515625" style="333" customWidth="1"/>
    <col min="3360" max="3360" width="14" style="333" customWidth="1"/>
    <col min="3361" max="3361" width="2.42578125" style="333" customWidth="1"/>
    <col min="3362" max="3362" width="12.7109375" style="333" customWidth="1"/>
    <col min="3363" max="3363" width="2.42578125" style="333" customWidth="1"/>
    <col min="3364" max="3364" width="12.7109375" style="333" customWidth="1"/>
    <col min="3365" max="3365" width="3.28515625" style="333" customWidth="1"/>
    <col min="3366" max="3366" width="5" style="333" customWidth="1"/>
    <col min="3367" max="3367" width="9.7109375" style="333" customWidth="1"/>
    <col min="3368" max="3584" width="12.7109375" style="333"/>
    <col min="3585" max="3585" width="5.85546875" style="333" customWidth="1"/>
    <col min="3586" max="3586" width="2.42578125" style="333" customWidth="1"/>
    <col min="3587" max="3587" width="19.5703125" style="333" customWidth="1"/>
    <col min="3588" max="3588" width="1.5703125" style="333" customWidth="1"/>
    <col min="3589" max="3589" width="14.42578125" style="333" customWidth="1"/>
    <col min="3590" max="3590" width="2.42578125" style="333" customWidth="1"/>
    <col min="3591" max="3591" width="14.42578125" style="333" customWidth="1"/>
    <col min="3592" max="3592" width="2.42578125" style="333" customWidth="1"/>
    <col min="3593" max="3593" width="14.42578125" style="333" customWidth="1"/>
    <col min="3594" max="3594" width="2.42578125" style="333" customWidth="1"/>
    <col min="3595" max="3595" width="14.42578125" style="333" customWidth="1"/>
    <col min="3596" max="3596" width="2.42578125" style="333" customWidth="1"/>
    <col min="3597" max="3597" width="14.42578125" style="333" customWidth="1"/>
    <col min="3598" max="3598" width="2.42578125" style="333" customWidth="1"/>
    <col min="3599" max="3599" width="14.42578125" style="333" customWidth="1"/>
    <col min="3600" max="3600" width="2.42578125" style="333" customWidth="1"/>
    <col min="3601" max="3601" width="14.42578125" style="333" customWidth="1"/>
    <col min="3602" max="3602" width="2.42578125" style="333" customWidth="1"/>
    <col min="3603" max="3603" width="12.28515625" style="333" customWidth="1"/>
    <col min="3604" max="3604" width="1.85546875" style="333" customWidth="1"/>
    <col min="3605" max="3605" width="12.7109375" style="333" customWidth="1"/>
    <col min="3606" max="3607" width="1.5703125" style="333" customWidth="1"/>
    <col min="3608" max="3608" width="13.7109375" style="333" customWidth="1"/>
    <col min="3609" max="3609" width="2.42578125" style="333" customWidth="1"/>
    <col min="3610" max="3610" width="12.140625" style="333" customWidth="1"/>
    <col min="3611" max="3611" width="3.28515625" style="333" customWidth="1"/>
    <col min="3612" max="3612" width="11.85546875" style="333" customWidth="1"/>
    <col min="3613" max="3613" width="3.28515625" style="333" customWidth="1"/>
    <col min="3614" max="3614" width="11.7109375" style="333" bestFit="1" customWidth="1"/>
    <col min="3615" max="3615" width="3.28515625" style="333" customWidth="1"/>
    <col min="3616" max="3616" width="14" style="333" customWidth="1"/>
    <col min="3617" max="3617" width="2.42578125" style="333" customWidth="1"/>
    <col min="3618" max="3618" width="12.7109375" style="333" customWidth="1"/>
    <col min="3619" max="3619" width="2.42578125" style="333" customWidth="1"/>
    <col min="3620" max="3620" width="12.7109375" style="333" customWidth="1"/>
    <col min="3621" max="3621" width="3.28515625" style="333" customWidth="1"/>
    <col min="3622" max="3622" width="5" style="333" customWidth="1"/>
    <col min="3623" max="3623" width="9.7109375" style="333" customWidth="1"/>
    <col min="3624" max="3840" width="12.7109375" style="333"/>
    <col min="3841" max="3841" width="5.85546875" style="333" customWidth="1"/>
    <col min="3842" max="3842" width="2.42578125" style="333" customWidth="1"/>
    <col min="3843" max="3843" width="19.5703125" style="333" customWidth="1"/>
    <col min="3844" max="3844" width="1.5703125" style="333" customWidth="1"/>
    <col min="3845" max="3845" width="14.42578125" style="333" customWidth="1"/>
    <col min="3846" max="3846" width="2.42578125" style="333" customWidth="1"/>
    <col min="3847" max="3847" width="14.42578125" style="333" customWidth="1"/>
    <col min="3848" max="3848" width="2.42578125" style="333" customWidth="1"/>
    <col min="3849" max="3849" width="14.42578125" style="333" customWidth="1"/>
    <col min="3850" max="3850" width="2.42578125" style="333" customWidth="1"/>
    <col min="3851" max="3851" width="14.42578125" style="333" customWidth="1"/>
    <col min="3852" max="3852" width="2.42578125" style="333" customWidth="1"/>
    <col min="3853" max="3853" width="14.42578125" style="333" customWidth="1"/>
    <col min="3854" max="3854" width="2.42578125" style="333" customWidth="1"/>
    <col min="3855" max="3855" width="14.42578125" style="333" customWidth="1"/>
    <col min="3856" max="3856" width="2.42578125" style="333" customWidth="1"/>
    <col min="3857" max="3857" width="14.42578125" style="333" customWidth="1"/>
    <col min="3858" max="3858" width="2.42578125" style="333" customWidth="1"/>
    <col min="3859" max="3859" width="12.28515625" style="333" customWidth="1"/>
    <col min="3860" max="3860" width="1.85546875" style="333" customWidth="1"/>
    <col min="3861" max="3861" width="12.7109375" style="333" customWidth="1"/>
    <col min="3862" max="3863" width="1.5703125" style="333" customWidth="1"/>
    <col min="3864" max="3864" width="13.7109375" style="333" customWidth="1"/>
    <col min="3865" max="3865" width="2.42578125" style="333" customWidth="1"/>
    <col min="3866" max="3866" width="12.140625" style="333" customWidth="1"/>
    <col min="3867" max="3867" width="3.28515625" style="333" customWidth="1"/>
    <col min="3868" max="3868" width="11.85546875" style="333" customWidth="1"/>
    <col min="3869" max="3869" width="3.28515625" style="333" customWidth="1"/>
    <col min="3870" max="3870" width="11.7109375" style="333" bestFit="1" customWidth="1"/>
    <col min="3871" max="3871" width="3.28515625" style="333" customWidth="1"/>
    <col min="3872" max="3872" width="14" style="333" customWidth="1"/>
    <col min="3873" max="3873" width="2.42578125" style="333" customWidth="1"/>
    <col min="3874" max="3874" width="12.7109375" style="333" customWidth="1"/>
    <col min="3875" max="3875" width="2.42578125" style="333" customWidth="1"/>
    <col min="3876" max="3876" width="12.7109375" style="333" customWidth="1"/>
    <col min="3877" max="3877" width="3.28515625" style="333" customWidth="1"/>
    <col min="3878" max="3878" width="5" style="333" customWidth="1"/>
    <col min="3879" max="3879" width="9.7109375" style="333" customWidth="1"/>
    <col min="3880" max="4096" width="12.7109375" style="333"/>
    <col min="4097" max="4097" width="5.85546875" style="333" customWidth="1"/>
    <col min="4098" max="4098" width="2.42578125" style="333" customWidth="1"/>
    <col min="4099" max="4099" width="19.5703125" style="333" customWidth="1"/>
    <col min="4100" max="4100" width="1.5703125" style="333" customWidth="1"/>
    <col min="4101" max="4101" width="14.42578125" style="333" customWidth="1"/>
    <col min="4102" max="4102" width="2.42578125" style="333" customWidth="1"/>
    <col min="4103" max="4103" width="14.42578125" style="333" customWidth="1"/>
    <col min="4104" max="4104" width="2.42578125" style="333" customWidth="1"/>
    <col min="4105" max="4105" width="14.42578125" style="333" customWidth="1"/>
    <col min="4106" max="4106" width="2.42578125" style="333" customWidth="1"/>
    <col min="4107" max="4107" width="14.42578125" style="333" customWidth="1"/>
    <col min="4108" max="4108" width="2.42578125" style="333" customWidth="1"/>
    <col min="4109" max="4109" width="14.42578125" style="333" customWidth="1"/>
    <col min="4110" max="4110" width="2.42578125" style="333" customWidth="1"/>
    <col min="4111" max="4111" width="14.42578125" style="333" customWidth="1"/>
    <col min="4112" max="4112" width="2.42578125" style="333" customWidth="1"/>
    <col min="4113" max="4113" width="14.42578125" style="333" customWidth="1"/>
    <col min="4114" max="4114" width="2.42578125" style="333" customWidth="1"/>
    <col min="4115" max="4115" width="12.28515625" style="333" customWidth="1"/>
    <col min="4116" max="4116" width="1.85546875" style="333" customWidth="1"/>
    <col min="4117" max="4117" width="12.7109375" style="333" customWidth="1"/>
    <col min="4118" max="4119" width="1.5703125" style="333" customWidth="1"/>
    <col min="4120" max="4120" width="13.7109375" style="333" customWidth="1"/>
    <col min="4121" max="4121" width="2.42578125" style="333" customWidth="1"/>
    <col min="4122" max="4122" width="12.140625" style="333" customWidth="1"/>
    <col min="4123" max="4123" width="3.28515625" style="333" customWidth="1"/>
    <col min="4124" max="4124" width="11.85546875" style="333" customWidth="1"/>
    <col min="4125" max="4125" width="3.28515625" style="333" customWidth="1"/>
    <col min="4126" max="4126" width="11.7109375" style="333" bestFit="1" customWidth="1"/>
    <col min="4127" max="4127" width="3.28515625" style="333" customWidth="1"/>
    <col min="4128" max="4128" width="14" style="333" customWidth="1"/>
    <col min="4129" max="4129" width="2.42578125" style="333" customWidth="1"/>
    <col min="4130" max="4130" width="12.7109375" style="333" customWidth="1"/>
    <col min="4131" max="4131" width="2.42578125" style="333" customWidth="1"/>
    <col min="4132" max="4132" width="12.7109375" style="333" customWidth="1"/>
    <col min="4133" max="4133" width="3.28515625" style="333" customWidth="1"/>
    <col min="4134" max="4134" width="5" style="333" customWidth="1"/>
    <col min="4135" max="4135" width="9.7109375" style="333" customWidth="1"/>
    <col min="4136" max="4352" width="12.7109375" style="333"/>
    <col min="4353" max="4353" width="5.85546875" style="333" customWidth="1"/>
    <col min="4354" max="4354" width="2.42578125" style="333" customWidth="1"/>
    <col min="4355" max="4355" width="19.5703125" style="333" customWidth="1"/>
    <col min="4356" max="4356" width="1.5703125" style="333" customWidth="1"/>
    <col min="4357" max="4357" width="14.42578125" style="333" customWidth="1"/>
    <col min="4358" max="4358" width="2.42578125" style="333" customWidth="1"/>
    <col min="4359" max="4359" width="14.42578125" style="333" customWidth="1"/>
    <col min="4360" max="4360" width="2.42578125" style="333" customWidth="1"/>
    <col min="4361" max="4361" width="14.42578125" style="333" customWidth="1"/>
    <col min="4362" max="4362" width="2.42578125" style="333" customWidth="1"/>
    <col min="4363" max="4363" width="14.42578125" style="333" customWidth="1"/>
    <col min="4364" max="4364" width="2.42578125" style="333" customWidth="1"/>
    <col min="4365" max="4365" width="14.42578125" style="333" customWidth="1"/>
    <col min="4366" max="4366" width="2.42578125" style="333" customWidth="1"/>
    <col min="4367" max="4367" width="14.42578125" style="333" customWidth="1"/>
    <col min="4368" max="4368" width="2.42578125" style="333" customWidth="1"/>
    <col min="4369" max="4369" width="14.42578125" style="333" customWidth="1"/>
    <col min="4370" max="4370" width="2.42578125" style="333" customWidth="1"/>
    <col min="4371" max="4371" width="12.28515625" style="333" customWidth="1"/>
    <col min="4372" max="4372" width="1.85546875" style="333" customWidth="1"/>
    <col min="4373" max="4373" width="12.7109375" style="333" customWidth="1"/>
    <col min="4374" max="4375" width="1.5703125" style="333" customWidth="1"/>
    <col min="4376" max="4376" width="13.7109375" style="333" customWidth="1"/>
    <col min="4377" max="4377" width="2.42578125" style="333" customWidth="1"/>
    <col min="4378" max="4378" width="12.140625" style="333" customWidth="1"/>
    <col min="4379" max="4379" width="3.28515625" style="333" customWidth="1"/>
    <col min="4380" max="4380" width="11.85546875" style="333" customWidth="1"/>
    <col min="4381" max="4381" width="3.28515625" style="333" customWidth="1"/>
    <col min="4382" max="4382" width="11.7109375" style="333" bestFit="1" customWidth="1"/>
    <col min="4383" max="4383" width="3.28515625" style="333" customWidth="1"/>
    <col min="4384" max="4384" width="14" style="333" customWidth="1"/>
    <col min="4385" max="4385" width="2.42578125" style="333" customWidth="1"/>
    <col min="4386" max="4386" width="12.7109375" style="333" customWidth="1"/>
    <col min="4387" max="4387" width="2.42578125" style="333" customWidth="1"/>
    <col min="4388" max="4388" width="12.7109375" style="333" customWidth="1"/>
    <col min="4389" max="4389" width="3.28515625" style="333" customWidth="1"/>
    <col min="4390" max="4390" width="5" style="333" customWidth="1"/>
    <col min="4391" max="4391" width="9.7109375" style="333" customWidth="1"/>
    <col min="4392" max="4608" width="12.7109375" style="333"/>
    <col min="4609" max="4609" width="5.85546875" style="333" customWidth="1"/>
    <col min="4610" max="4610" width="2.42578125" style="333" customWidth="1"/>
    <col min="4611" max="4611" width="19.5703125" style="333" customWidth="1"/>
    <col min="4612" max="4612" width="1.5703125" style="333" customWidth="1"/>
    <col min="4613" max="4613" width="14.42578125" style="333" customWidth="1"/>
    <col min="4614" max="4614" width="2.42578125" style="333" customWidth="1"/>
    <col min="4615" max="4615" width="14.42578125" style="333" customWidth="1"/>
    <col min="4616" max="4616" width="2.42578125" style="333" customWidth="1"/>
    <col min="4617" max="4617" width="14.42578125" style="333" customWidth="1"/>
    <col min="4618" max="4618" width="2.42578125" style="333" customWidth="1"/>
    <col min="4619" max="4619" width="14.42578125" style="333" customWidth="1"/>
    <col min="4620" max="4620" width="2.42578125" style="333" customWidth="1"/>
    <col min="4621" max="4621" width="14.42578125" style="333" customWidth="1"/>
    <col min="4622" max="4622" width="2.42578125" style="333" customWidth="1"/>
    <col min="4623" max="4623" width="14.42578125" style="333" customWidth="1"/>
    <col min="4624" max="4624" width="2.42578125" style="333" customWidth="1"/>
    <col min="4625" max="4625" width="14.42578125" style="333" customWidth="1"/>
    <col min="4626" max="4626" width="2.42578125" style="333" customWidth="1"/>
    <col min="4627" max="4627" width="12.28515625" style="333" customWidth="1"/>
    <col min="4628" max="4628" width="1.85546875" style="333" customWidth="1"/>
    <col min="4629" max="4629" width="12.7109375" style="333" customWidth="1"/>
    <col min="4630" max="4631" width="1.5703125" style="333" customWidth="1"/>
    <col min="4632" max="4632" width="13.7109375" style="333" customWidth="1"/>
    <col min="4633" max="4633" width="2.42578125" style="333" customWidth="1"/>
    <col min="4634" max="4634" width="12.140625" style="333" customWidth="1"/>
    <col min="4635" max="4635" width="3.28515625" style="333" customWidth="1"/>
    <col min="4636" max="4636" width="11.85546875" style="333" customWidth="1"/>
    <col min="4637" max="4637" width="3.28515625" style="333" customWidth="1"/>
    <col min="4638" max="4638" width="11.7109375" style="333" bestFit="1" customWidth="1"/>
    <col min="4639" max="4639" width="3.28515625" style="333" customWidth="1"/>
    <col min="4640" max="4640" width="14" style="333" customWidth="1"/>
    <col min="4641" max="4641" width="2.42578125" style="333" customWidth="1"/>
    <col min="4642" max="4642" width="12.7109375" style="333" customWidth="1"/>
    <col min="4643" max="4643" width="2.42578125" style="333" customWidth="1"/>
    <col min="4644" max="4644" width="12.7109375" style="333" customWidth="1"/>
    <col min="4645" max="4645" width="3.28515625" style="333" customWidth="1"/>
    <col min="4646" max="4646" width="5" style="333" customWidth="1"/>
    <col min="4647" max="4647" width="9.7109375" style="333" customWidth="1"/>
    <col min="4648" max="4864" width="12.7109375" style="333"/>
    <col min="4865" max="4865" width="5.85546875" style="333" customWidth="1"/>
    <col min="4866" max="4866" width="2.42578125" style="333" customWidth="1"/>
    <col min="4867" max="4867" width="19.5703125" style="333" customWidth="1"/>
    <col min="4868" max="4868" width="1.5703125" style="333" customWidth="1"/>
    <col min="4869" max="4869" width="14.42578125" style="333" customWidth="1"/>
    <col min="4870" max="4870" width="2.42578125" style="333" customWidth="1"/>
    <col min="4871" max="4871" width="14.42578125" style="333" customWidth="1"/>
    <col min="4872" max="4872" width="2.42578125" style="333" customWidth="1"/>
    <col min="4873" max="4873" width="14.42578125" style="333" customWidth="1"/>
    <col min="4874" max="4874" width="2.42578125" style="333" customWidth="1"/>
    <col min="4875" max="4875" width="14.42578125" style="333" customWidth="1"/>
    <col min="4876" max="4876" width="2.42578125" style="333" customWidth="1"/>
    <col min="4877" max="4877" width="14.42578125" style="333" customWidth="1"/>
    <col min="4878" max="4878" width="2.42578125" style="333" customWidth="1"/>
    <col min="4879" max="4879" width="14.42578125" style="333" customWidth="1"/>
    <col min="4880" max="4880" width="2.42578125" style="333" customWidth="1"/>
    <col min="4881" max="4881" width="14.42578125" style="333" customWidth="1"/>
    <col min="4882" max="4882" width="2.42578125" style="333" customWidth="1"/>
    <col min="4883" max="4883" width="12.28515625" style="333" customWidth="1"/>
    <col min="4884" max="4884" width="1.85546875" style="333" customWidth="1"/>
    <col min="4885" max="4885" width="12.7109375" style="333" customWidth="1"/>
    <col min="4886" max="4887" width="1.5703125" style="333" customWidth="1"/>
    <col min="4888" max="4888" width="13.7109375" style="333" customWidth="1"/>
    <col min="4889" max="4889" width="2.42578125" style="333" customWidth="1"/>
    <col min="4890" max="4890" width="12.140625" style="333" customWidth="1"/>
    <col min="4891" max="4891" width="3.28515625" style="333" customWidth="1"/>
    <col min="4892" max="4892" width="11.85546875" style="333" customWidth="1"/>
    <col min="4893" max="4893" width="3.28515625" style="333" customWidth="1"/>
    <col min="4894" max="4894" width="11.7109375" style="333" bestFit="1" customWidth="1"/>
    <col min="4895" max="4895" width="3.28515625" style="333" customWidth="1"/>
    <col min="4896" max="4896" width="14" style="333" customWidth="1"/>
    <col min="4897" max="4897" width="2.42578125" style="333" customWidth="1"/>
    <col min="4898" max="4898" width="12.7109375" style="333" customWidth="1"/>
    <col min="4899" max="4899" width="2.42578125" style="333" customWidth="1"/>
    <col min="4900" max="4900" width="12.7109375" style="333" customWidth="1"/>
    <col min="4901" max="4901" width="3.28515625" style="333" customWidth="1"/>
    <col min="4902" max="4902" width="5" style="333" customWidth="1"/>
    <col min="4903" max="4903" width="9.7109375" style="333" customWidth="1"/>
    <col min="4904" max="5120" width="12.7109375" style="333"/>
    <col min="5121" max="5121" width="5.85546875" style="333" customWidth="1"/>
    <col min="5122" max="5122" width="2.42578125" style="333" customWidth="1"/>
    <col min="5123" max="5123" width="19.5703125" style="333" customWidth="1"/>
    <col min="5124" max="5124" width="1.5703125" style="333" customWidth="1"/>
    <col min="5125" max="5125" width="14.42578125" style="333" customWidth="1"/>
    <col min="5126" max="5126" width="2.42578125" style="333" customWidth="1"/>
    <col min="5127" max="5127" width="14.42578125" style="333" customWidth="1"/>
    <col min="5128" max="5128" width="2.42578125" style="333" customWidth="1"/>
    <col min="5129" max="5129" width="14.42578125" style="333" customWidth="1"/>
    <col min="5130" max="5130" width="2.42578125" style="333" customWidth="1"/>
    <col min="5131" max="5131" width="14.42578125" style="333" customWidth="1"/>
    <col min="5132" max="5132" width="2.42578125" style="333" customWidth="1"/>
    <col min="5133" max="5133" width="14.42578125" style="333" customWidth="1"/>
    <col min="5134" max="5134" width="2.42578125" style="333" customWidth="1"/>
    <col min="5135" max="5135" width="14.42578125" style="333" customWidth="1"/>
    <col min="5136" max="5136" width="2.42578125" style="333" customWidth="1"/>
    <col min="5137" max="5137" width="14.42578125" style="333" customWidth="1"/>
    <col min="5138" max="5138" width="2.42578125" style="333" customWidth="1"/>
    <col min="5139" max="5139" width="12.28515625" style="333" customWidth="1"/>
    <col min="5140" max="5140" width="1.85546875" style="333" customWidth="1"/>
    <col min="5141" max="5141" width="12.7109375" style="333" customWidth="1"/>
    <col min="5142" max="5143" width="1.5703125" style="333" customWidth="1"/>
    <col min="5144" max="5144" width="13.7109375" style="333" customWidth="1"/>
    <col min="5145" max="5145" width="2.42578125" style="333" customWidth="1"/>
    <col min="5146" max="5146" width="12.140625" style="333" customWidth="1"/>
    <col min="5147" max="5147" width="3.28515625" style="333" customWidth="1"/>
    <col min="5148" max="5148" width="11.85546875" style="333" customWidth="1"/>
    <col min="5149" max="5149" width="3.28515625" style="333" customWidth="1"/>
    <col min="5150" max="5150" width="11.7109375" style="333" bestFit="1" customWidth="1"/>
    <col min="5151" max="5151" width="3.28515625" style="333" customWidth="1"/>
    <col min="5152" max="5152" width="14" style="333" customWidth="1"/>
    <col min="5153" max="5153" width="2.42578125" style="333" customWidth="1"/>
    <col min="5154" max="5154" width="12.7109375" style="333" customWidth="1"/>
    <col min="5155" max="5155" width="2.42578125" style="333" customWidth="1"/>
    <col min="5156" max="5156" width="12.7109375" style="333" customWidth="1"/>
    <col min="5157" max="5157" width="3.28515625" style="333" customWidth="1"/>
    <col min="5158" max="5158" width="5" style="333" customWidth="1"/>
    <col min="5159" max="5159" width="9.7109375" style="333" customWidth="1"/>
    <col min="5160" max="5376" width="12.7109375" style="333"/>
    <col min="5377" max="5377" width="5.85546875" style="333" customWidth="1"/>
    <col min="5378" max="5378" width="2.42578125" style="333" customWidth="1"/>
    <col min="5379" max="5379" width="19.5703125" style="333" customWidth="1"/>
    <col min="5380" max="5380" width="1.5703125" style="333" customWidth="1"/>
    <col min="5381" max="5381" width="14.42578125" style="333" customWidth="1"/>
    <col min="5382" max="5382" width="2.42578125" style="333" customWidth="1"/>
    <col min="5383" max="5383" width="14.42578125" style="333" customWidth="1"/>
    <col min="5384" max="5384" width="2.42578125" style="333" customWidth="1"/>
    <col min="5385" max="5385" width="14.42578125" style="333" customWidth="1"/>
    <col min="5386" max="5386" width="2.42578125" style="333" customWidth="1"/>
    <col min="5387" max="5387" width="14.42578125" style="333" customWidth="1"/>
    <col min="5388" max="5388" width="2.42578125" style="333" customWidth="1"/>
    <col min="5389" max="5389" width="14.42578125" style="333" customWidth="1"/>
    <col min="5390" max="5390" width="2.42578125" style="333" customWidth="1"/>
    <col min="5391" max="5391" width="14.42578125" style="333" customWidth="1"/>
    <col min="5392" max="5392" width="2.42578125" style="333" customWidth="1"/>
    <col min="5393" max="5393" width="14.42578125" style="333" customWidth="1"/>
    <col min="5394" max="5394" width="2.42578125" style="333" customWidth="1"/>
    <col min="5395" max="5395" width="12.28515625" style="333" customWidth="1"/>
    <col min="5396" max="5396" width="1.85546875" style="333" customWidth="1"/>
    <col min="5397" max="5397" width="12.7109375" style="333" customWidth="1"/>
    <col min="5398" max="5399" width="1.5703125" style="333" customWidth="1"/>
    <col min="5400" max="5400" width="13.7109375" style="333" customWidth="1"/>
    <col min="5401" max="5401" width="2.42578125" style="333" customWidth="1"/>
    <col min="5402" max="5402" width="12.140625" style="333" customWidth="1"/>
    <col min="5403" max="5403" width="3.28515625" style="333" customWidth="1"/>
    <col min="5404" max="5404" width="11.85546875" style="333" customWidth="1"/>
    <col min="5405" max="5405" width="3.28515625" style="333" customWidth="1"/>
    <col min="5406" max="5406" width="11.7109375" style="333" bestFit="1" customWidth="1"/>
    <col min="5407" max="5407" width="3.28515625" style="333" customWidth="1"/>
    <col min="5408" max="5408" width="14" style="333" customWidth="1"/>
    <col min="5409" max="5409" width="2.42578125" style="333" customWidth="1"/>
    <col min="5410" max="5410" width="12.7109375" style="333" customWidth="1"/>
    <col min="5411" max="5411" width="2.42578125" style="333" customWidth="1"/>
    <col min="5412" max="5412" width="12.7109375" style="333" customWidth="1"/>
    <col min="5413" max="5413" width="3.28515625" style="333" customWidth="1"/>
    <col min="5414" max="5414" width="5" style="333" customWidth="1"/>
    <col min="5415" max="5415" width="9.7109375" style="333" customWidth="1"/>
    <col min="5416" max="5632" width="12.7109375" style="333"/>
    <col min="5633" max="5633" width="5.85546875" style="333" customWidth="1"/>
    <col min="5634" max="5634" width="2.42578125" style="333" customWidth="1"/>
    <col min="5635" max="5635" width="19.5703125" style="333" customWidth="1"/>
    <col min="5636" max="5636" width="1.5703125" style="333" customWidth="1"/>
    <col min="5637" max="5637" width="14.42578125" style="333" customWidth="1"/>
    <col min="5638" max="5638" width="2.42578125" style="333" customWidth="1"/>
    <col min="5639" max="5639" width="14.42578125" style="333" customWidth="1"/>
    <col min="5640" max="5640" width="2.42578125" style="333" customWidth="1"/>
    <col min="5641" max="5641" width="14.42578125" style="333" customWidth="1"/>
    <col min="5642" max="5642" width="2.42578125" style="333" customWidth="1"/>
    <col min="5643" max="5643" width="14.42578125" style="333" customWidth="1"/>
    <col min="5644" max="5644" width="2.42578125" style="333" customWidth="1"/>
    <col min="5645" max="5645" width="14.42578125" style="333" customWidth="1"/>
    <col min="5646" max="5646" width="2.42578125" style="333" customWidth="1"/>
    <col min="5647" max="5647" width="14.42578125" style="333" customWidth="1"/>
    <col min="5648" max="5648" width="2.42578125" style="333" customWidth="1"/>
    <col min="5649" max="5649" width="14.42578125" style="333" customWidth="1"/>
    <col min="5650" max="5650" width="2.42578125" style="333" customWidth="1"/>
    <col min="5651" max="5651" width="12.28515625" style="333" customWidth="1"/>
    <col min="5652" max="5652" width="1.85546875" style="333" customWidth="1"/>
    <col min="5653" max="5653" width="12.7109375" style="333" customWidth="1"/>
    <col min="5654" max="5655" width="1.5703125" style="333" customWidth="1"/>
    <col min="5656" max="5656" width="13.7109375" style="333" customWidth="1"/>
    <col min="5657" max="5657" width="2.42578125" style="333" customWidth="1"/>
    <col min="5658" max="5658" width="12.140625" style="333" customWidth="1"/>
    <col min="5659" max="5659" width="3.28515625" style="333" customWidth="1"/>
    <col min="5660" max="5660" width="11.85546875" style="333" customWidth="1"/>
    <col min="5661" max="5661" width="3.28515625" style="333" customWidth="1"/>
    <col min="5662" max="5662" width="11.7109375" style="333" bestFit="1" customWidth="1"/>
    <col min="5663" max="5663" width="3.28515625" style="333" customWidth="1"/>
    <col min="5664" max="5664" width="14" style="333" customWidth="1"/>
    <col min="5665" max="5665" width="2.42578125" style="333" customWidth="1"/>
    <col min="5666" max="5666" width="12.7109375" style="333" customWidth="1"/>
    <col min="5667" max="5667" width="2.42578125" style="333" customWidth="1"/>
    <col min="5668" max="5668" width="12.7109375" style="333" customWidth="1"/>
    <col min="5669" max="5669" width="3.28515625" style="333" customWidth="1"/>
    <col min="5670" max="5670" width="5" style="333" customWidth="1"/>
    <col min="5671" max="5671" width="9.7109375" style="333" customWidth="1"/>
    <col min="5672" max="5888" width="12.7109375" style="333"/>
    <col min="5889" max="5889" width="5.85546875" style="333" customWidth="1"/>
    <col min="5890" max="5890" width="2.42578125" style="333" customWidth="1"/>
    <col min="5891" max="5891" width="19.5703125" style="333" customWidth="1"/>
    <col min="5892" max="5892" width="1.5703125" style="333" customWidth="1"/>
    <col min="5893" max="5893" width="14.42578125" style="333" customWidth="1"/>
    <col min="5894" max="5894" width="2.42578125" style="333" customWidth="1"/>
    <col min="5895" max="5895" width="14.42578125" style="333" customWidth="1"/>
    <col min="5896" max="5896" width="2.42578125" style="333" customWidth="1"/>
    <col min="5897" max="5897" width="14.42578125" style="333" customWidth="1"/>
    <col min="5898" max="5898" width="2.42578125" style="333" customWidth="1"/>
    <col min="5899" max="5899" width="14.42578125" style="333" customWidth="1"/>
    <col min="5900" max="5900" width="2.42578125" style="333" customWidth="1"/>
    <col min="5901" max="5901" width="14.42578125" style="333" customWidth="1"/>
    <col min="5902" max="5902" width="2.42578125" style="333" customWidth="1"/>
    <col min="5903" max="5903" width="14.42578125" style="333" customWidth="1"/>
    <col min="5904" max="5904" width="2.42578125" style="333" customWidth="1"/>
    <col min="5905" max="5905" width="14.42578125" style="333" customWidth="1"/>
    <col min="5906" max="5906" width="2.42578125" style="333" customWidth="1"/>
    <col min="5907" max="5907" width="12.28515625" style="333" customWidth="1"/>
    <col min="5908" max="5908" width="1.85546875" style="333" customWidth="1"/>
    <col min="5909" max="5909" width="12.7109375" style="333" customWidth="1"/>
    <col min="5910" max="5911" width="1.5703125" style="333" customWidth="1"/>
    <col min="5912" max="5912" width="13.7109375" style="333" customWidth="1"/>
    <col min="5913" max="5913" width="2.42578125" style="333" customWidth="1"/>
    <col min="5914" max="5914" width="12.140625" style="333" customWidth="1"/>
    <col min="5915" max="5915" width="3.28515625" style="333" customWidth="1"/>
    <col min="5916" max="5916" width="11.85546875" style="333" customWidth="1"/>
    <col min="5917" max="5917" width="3.28515625" style="333" customWidth="1"/>
    <col min="5918" max="5918" width="11.7109375" style="333" bestFit="1" customWidth="1"/>
    <col min="5919" max="5919" width="3.28515625" style="333" customWidth="1"/>
    <col min="5920" max="5920" width="14" style="333" customWidth="1"/>
    <col min="5921" max="5921" width="2.42578125" style="333" customWidth="1"/>
    <col min="5922" max="5922" width="12.7109375" style="333" customWidth="1"/>
    <col min="5923" max="5923" width="2.42578125" style="333" customWidth="1"/>
    <col min="5924" max="5924" width="12.7109375" style="333" customWidth="1"/>
    <col min="5925" max="5925" width="3.28515625" style="333" customWidth="1"/>
    <col min="5926" max="5926" width="5" style="333" customWidth="1"/>
    <col min="5927" max="5927" width="9.7109375" style="333" customWidth="1"/>
    <col min="5928" max="6144" width="12.7109375" style="333"/>
    <col min="6145" max="6145" width="5.85546875" style="333" customWidth="1"/>
    <col min="6146" max="6146" width="2.42578125" style="333" customWidth="1"/>
    <col min="6147" max="6147" width="19.5703125" style="333" customWidth="1"/>
    <col min="6148" max="6148" width="1.5703125" style="333" customWidth="1"/>
    <col min="6149" max="6149" width="14.42578125" style="333" customWidth="1"/>
    <col min="6150" max="6150" width="2.42578125" style="333" customWidth="1"/>
    <col min="6151" max="6151" width="14.42578125" style="333" customWidth="1"/>
    <col min="6152" max="6152" width="2.42578125" style="333" customWidth="1"/>
    <col min="6153" max="6153" width="14.42578125" style="333" customWidth="1"/>
    <col min="6154" max="6154" width="2.42578125" style="333" customWidth="1"/>
    <col min="6155" max="6155" width="14.42578125" style="333" customWidth="1"/>
    <col min="6156" max="6156" width="2.42578125" style="333" customWidth="1"/>
    <col min="6157" max="6157" width="14.42578125" style="333" customWidth="1"/>
    <col min="6158" max="6158" width="2.42578125" style="333" customWidth="1"/>
    <col min="6159" max="6159" width="14.42578125" style="333" customWidth="1"/>
    <col min="6160" max="6160" width="2.42578125" style="333" customWidth="1"/>
    <col min="6161" max="6161" width="14.42578125" style="333" customWidth="1"/>
    <col min="6162" max="6162" width="2.42578125" style="333" customWidth="1"/>
    <col min="6163" max="6163" width="12.28515625" style="333" customWidth="1"/>
    <col min="6164" max="6164" width="1.85546875" style="333" customWidth="1"/>
    <col min="6165" max="6165" width="12.7109375" style="333" customWidth="1"/>
    <col min="6166" max="6167" width="1.5703125" style="333" customWidth="1"/>
    <col min="6168" max="6168" width="13.7109375" style="333" customWidth="1"/>
    <col min="6169" max="6169" width="2.42578125" style="333" customWidth="1"/>
    <col min="6170" max="6170" width="12.140625" style="333" customWidth="1"/>
    <col min="6171" max="6171" width="3.28515625" style="333" customWidth="1"/>
    <col min="6172" max="6172" width="11.85546875" style="333" customWidth="1"/>
    <col min="6173" max="6173" width="3.28515625" style="333" customWidth="1"/>
    <col min="6174" max="6174" width="11.7109375" style="333" bestFit="1" customWidth="1"/>
    <col min="6175" max="6175" width="3.28515625" style="333" customWidth="1"/>
    <col min="6176" max="6176" width="14" style="333" customWidth="1"/>
    <col min="6177" max="6177" width="2.42578125" style="333" customWidth="1"/>
    <col min="6178" max="6178" width="12.7109375" style="333" customWidth="1"/>
    <col min="6179" max="6179" width="2.42578125" style="333" customWidth="1"/>
    <col min="6180" max="6180" width="12.7109375" style="333" customWidth="1"/>
    <col min="6181" max="6181" width="3.28515625" style="333" customWidth="1"/>
    <col min="6182" max="6182" width="5" style="333" customWidth="1"/>
    <col min="6183" max="6183" width="9.7109375" style="333" customWidth="1"/>
    <col min="6184" max="6400" width="12.7109375" style="333"/>
    <col min="6401" max="6401" width="5.85546875" style="333" customWidth="1"/>
    <col min="6402" max="6402" width="2.42578125" style="333" customWidth="1"/>
    <col min="6403" max="6403" width="19.5703125" style="333" customWidth="1"/>
    <col min="6404" max="6404" width="1.5703125" style="333" customWidth="1"/>
    <col min="6405" max="6405" width="14.42578125" style="333" customWidth="1"/>
    <col min="6406" max="6406" width="2.42578125" style="333" customWidth="1"/>
    <col min="6407" max="6407" width="14.42578125" style="333" customWidth="1"/>
    <col min="6408" max="6408" width="2.42578125" style="333" customWidth="1"/>
    <col min="6409" max="6409" width="14.42578125" style="333" customWidth="1"/>
    <col min="6410" max="6410" width="2.42578125" style="333" customWidth="1"/>
    <col min="6411" max="6411" width="14.42578125" style="333" customWidth="1"/>
    <col min="6412" max="6412" width="2.42578125" style="333" customWidth="1"/>
    <col min="6413" max="6413" width="14.42578125" style="333" customWidth="1"/>
    <col min="6414" max="6414" width="2.42578125" style="333" customWidth="1"/>
    <col min="6415" max="6415" width="14.42578125" style="333" customWidth="1"/>
    <col min="6416" max="6416" width="2.42578125" style="333" customWidth="1"/>
    <col min="6417" max="6417" width="14.42578125" style="333" customWidth="1"/>
    <col min="6418" max="6418" width="2.42578125" style="333" customWidth="1"/>
    <col min="6419" max="6419" width="12.28515625" style="333" customWidth="1"/>
    <col min="6420" max="6420" width="1.85546875" style="333" customWidth="1"/>
    <col min="6421" max="6421" width="12.7109375" style="333" customWidth="1"/>
    <col min="6422" max="6423" width="1.5703125" style="333" customWidth="1"/>
    <col min="6424" max="6424" width="13.7109375" style="333" customWidth="1"/>
    <col min="6425" max="6425" width="2.42578125" style="333" customWidth="1"/>
    <col min="6426" max="6426" width="12.140625" style="333" customWidth="1"/>
    <col min="6427" max="6427" width="3.28515625" style="333" customWidth="1"/>
    <col min="6428" max="6428" width="11.85546875" style="333" customWidth="1"/>
    <col min="6429" max="6429" width="3.28515625" style="333" customWidth="1"/>
    <col min="6430" max="6430" width="11.7109375" style="333" bestFit="1" customWidth="1"/>
    <col min="6431" max="6431" width="3.28515625" style="333" customWidth="1"/>
    <col min="6432" max="6432" width="14" style="333" customWidth="1"/>
    <col min="6433" max="6433" width="2.42578125" style="333" customWidth="1"/>
    <col min="6434" max="6434" width="12.7109375" style="333" customWidth="1"/>
    <col min="6435" max="6435" width="2.42578125" style="333" customWidth="1"/>
    <col min="6436" max="6436" width="12.7109375" style="333" customWidth="1"/>
    <col min="6437" max="6437" width="3.28515625" style="333" customWidth="1"/>
    <col min="6438" max="6438" width="5" style="333" customWidth="1"/>
    <col min="6439" max="6439" width="9.7109375" style="333" customWidth="1"/>
    <col min="6440" max="6656" width="12.7109375" style="333"/>
    <col min="6657" max="6657" width="5.85546875" style="333" customWidth="1"/>
    <col min="6658" max="6658" width="2.42578125" style="333" customWidth="1"/>
    <col min="6659" max="6659" width="19.5703125" style="333" customWidth="1"/>
    <col min="6660" max="6660" width="1.5703125" style="333" customWidth="1"/>
    <col min="6661" max="6661" width="14.42578125" style="333" customWidth="1"/>
    <col min="6662" max="6662" width="2.42578125" style="333" customWidth="1"/>
    <col min="6663" max="6663" width="14.42578125" style="333" customWidth="1"/>
    <col min="6664" max="6664" width="2.42578125" style="333" customWidth="1"/>
    <col min="6665" max="6665" width="14.42578125" style="333" customWidth="1"/>
    <col min="6666" max="6666" width="2.42578125" style="333" customWidth="1"/>
    <col min="6667" max="6667" width="14.42578125" style="333" customWidth="1"/>
    <col min="6668" max="6668" width="2.42578125" style="333" customWidth="1"/>
    <col min="6669" max="6669" width="14.42578125" style="333" customWidth="1"/>
    <col min="6670" max="6670" width="2.42578125" style="333" customWidth="1"/>
    <col min="6671" max="6671" width="14.42578125" style="333" customWidth="1"/>
    <col min="6672" max="6672" width="2.42578125" style="333" customWidth="1"/>
    <col min="6673" max="6673" width="14.42578125" style="333" customWidth="1"/>
    <col min="6674" max="6674" width="2.42578125" style="333" customWidth="1"/>
    <col min="6675" max="6675" width="12.28515625" style="333" customWidth="1"/>
    <col min="6676" max="6676" width="1.85546875" style="333" customWidth="1"/>
    <col min="6677" max="6677" width="12.7109375" style="333" customWidth="1"/>
    <col min="6678" max="6679" width="1.5703125" style="333" customWidth="1"/>
    <col min="6680" max="6680" width="13.7109375" style="333" customWidth="1"/>
    <col min="6681" max="6681" width="2.42578125" style="333" customWidth="1"/>
    <col min="6682" max="6682" width="12.140625" style="333" customWidth="1"/>
    <col min="6683" max="6683" width="3.28515625" style="333" customWidth="1"/>
    <col min="6684" max="6684" width="11.85546875" style="333" customWidth="1"/>
    <col min="6685" max="6685" width="3.28515625" style="333" customWidth="1"/>
    <col min="6686" max="6686" width="11.7109375" style="333" bestFit="1" customWidth="1"/>
    <col min="6687" max="6687" width="3.28515625" style="333" customWidth="1"/>
    <col min="6688" max="6688" width="14" style="333" customWidth="1"/>
    <col min="6689" max="6689" width="2.42578125" style="333" customWidth="1"/>
    <col min="6690" max="6690" width="12.7109375" style="333" customWidth="1"/>
    <col min="6691" max="6691" width="2.42578125" style="333" customWidth="1"/>
    <col min="6692" max="6692" width="12.7109375" style="333" customWidth="1"/>
    <col min="6693" max="6693" width="3.28515625" style="333" customWidth="1"/>
    <col min="6694" max="6694" width="5" style="333" customWidth="1"/>
    <col min="6695" max="6695" width="9.7109375" style="333" customWidth="1"/>
    <col min="6696" max="6912" width="12.7109375" style="333"/>
    <col min="6913" max="6913" width="5.85546875" style="333" customWidth="1"/>
    <col min="6914" max="6914" width="2.42578125" style="333" customWidth="1"/>
    <col min="6915" max="6915" width="19.5703125" style="333" customWidth="1"/>
    <col min="6916" max="6916" width="1.5703125" style="333" customWidth="1"/>
    <col min="6917" max="6917" width="14.42578125" style="333" customWidth="1"/>
    <col min="6918" max="6918" width="2.42578125" style="333" customWidth="1"/>
    <col min="6919" max="6919" width="14.42578125" style="333" customWidth="1"/>
    <col min="6920" max="6920" width="2.42578125" style="333" customWidth="1"/>
    <col min="6921" max="6921" width="14.42578125" style="333" customWidth="1"/>
    <col min="6922" max="6922" width="2.42578125" style="333" customWidth="1"/>
    <col min="6923" max="6923" width="14.42578125" style="333" customWidth="1"/>
    <col min="6924" max="6924" width="2.42578125" style="333" customWidth="1"/>
    <col min="6925" max="6925" width="14.42578125" style="333" customWidth="1"/>
    <col min="6926" max="6926" width="2.42578125" style="333" customWidth="1"/>
    <col min="6927" max="6927" width="14.42578125" style="333" customWidth="1"/>
    <col min="6928" max="6928" width="2.42578125" style="333" customWidth="1"/>
    <col min="6929" max="6929" width="14.42578125" style="333" customWidth="1"/>
    <col min="6930" max="6930" width="2.42578125" style="333" customWidth="1"/>
    <col min="6931" max="6931" width="12.28515625" style="333" customWidth="1"/>
    <col min="6932" max="6932" width="1.85546875" style="333" customWidth="1"/>
    <col min="6933" max="6933" width="12.7109375" style="333" customWidth="1"/>
    <col min="6934" max="6935" width="1.5703125" style="333" customWidth="1"/>
    <col min="6936" max="6936" width="13.7109375" style="333" customWidth="1"/>
    <col min="6937" max="6937" width="2.42578125" style="333" customWidth="1"/>
    <col min="6938" max="6938" width="12.140625" style="333" customWidth="1"/>
    <col min="6939" max="6939" width="3.28515625" style="333" customWidth="1"/>
    <col min="6940" max="6940" width="11.85546875" style="333" customWidth="1"/>
    <col min="6941" max="6941" width="3.28515625" style="333" customWidth="1"/>
    <col min="6942" max="6942" width="11.7109375" style="333" bestFit="1" customWidth="1"/>
    <col min="6943" max="6943" width="3.28515625" style="333" customWidth="1"/>
    <col min="6944" max="6944" width="14" style="333" customWidth="1"/>
    <col min="6945" max="6945" width="2.42578125" style="333" customWidth="1"/>
    <col min="6946" max="6946" width="12.7109375" style="333" customWidth="1"/>
    <col min="6947" max="6947" width="2.42578125" style="333" customWidth="1"/>
    <col min="6948" max="6948" width="12.7109375" style="333" customWidth="1"/>
    <col min="6949" max="6949" width="3.28515625" style="333" customWidth="1"/>
    <col min="6950" max="6950" width="5" style="333" customWidth="1"/>
    <col min="6951" max="6951" width="9.7109375" style="333" customWidth="1"/>
    <col min="6952" max="7168" width="12.7109375" style="333"/>
    <col min="7169" max="7169" width="5.85546875" style="333" customWidth="1"/>
    <col min="7170" max="7170" width="2.42578125" style="333" customWidth="1"/>
    <col min="7171" max="7171" width="19.5703125" style="333" customWidth="1"/>
    <col min="7172" max="7172" width="1.5703125" style="333" customWidth="1"/>
    <col min="7173" max="7173" width="14.42578125" style="333" customWidth="1"/>
    <col min="7174" max="7174" width="2.42578125" style="333" customWidth="1"/>
    <col min="7175" max="7175" width="14.42578125" style="333" customWidth="1"/>
    <col min="7176" max="7176" width="2.42578125" style="333" customWidth="1"/>
    <col min="7177" max="7177" width="14.42578125" style="333" customWidth="1"/>
    <col min="7178" max="7178" width="2.42578125" style="333" customWidth="1"/>
    <col min="7179" max="7179" width="14.42578125" style="333" customWidth="1"/>
    <col min="7180" max="7180" width="2.42578125" style="333" customWidth="1"/>
    <col min="7181" max="7181" width="14.42578125" style="333" customWidth="1"/>
    <col min="7182" max="7182" width="2.42578125" style="333" customWidth="1"/>
    <col min="7183" max="7183" width="14.42578125" style="333" customWidth="1"/>
    <col min="7184" max="7184" width="2.42578125" style="333" customWidth="1"/>
    <col min="7185" max="7185" width="14.42578125" style="333" customWidth="1"/>
    <col min="7186" max="7186" width="2.42578125" style="333" customWidth="1"/>
    <col min="7187" max="7187" width="12.28515625" style="333" customWidth="1"/>
    <col min="7188" max="7188" width="1.85546875" style="333" customWidth="1"/>
    <col min="7189" max="7189" width="12.7109375" style="333" customWidth="1"/>
    <col min="7190" max="7191" width="1.5703125" style="333" customWidth="1"/>
    <col min="7192" max="7192" width="13.7109375" style="333" customWidth="1"/>
    <col min="7193" max="7193" width="2.42578125" style="333" customWidth="1"/>
    <col min="7194" max="7194" width="12.140625" style="333" customWidth="1"/>
    <col min="7195" max="7195" width="3.28515625" style="333" customWidth="1"/>
    <col min="7196" max="7196" width="11.85546875" style="333" customWidth="1"/>
    <col min="7197" max="7197" width="3.28515625" style="333" customWidth="1"/>
    <col min="7198" max="7198" width="11.7109375" style="333" bestFit="1" customWidth="1"/>
    <col min="7199" max="7199" width="3.28515625" style="333" customWidth="1"/>
    <col min="7200" max="7200" width="14" style="333" customWidth="1"/>
    <col min="7201" max="7201" width="2.42578125" style="333" customWidth="1"/>
    <col min="7202" max="7202" width="12.7109375" style="333" customWidth="1"/>
    <col min="7203" max="7203" width="2.42578125" style="333" customWidth="1"/>
    <col min="7204" max="7204" width="12.7109375" style="333" customWidth="1"/>
    <col min="7205" max="7205" width="3.28515625" style="333" customWidth="1"/>
    <col min="7206" max="7206" width="5" style="333" customWidth="1"/>
    <col min="7207" max="7207" width="9.7109375" style="333" customWidth="1"/>
    <col min="7208" max="7424" width="12.7109375" style="333"/>
    <col min="7425" max="7425" width="5.85546875" style="333" customWidth="1"/>
    <col min="7426" max="7426" width="2.42578125" style="333" customWidth="1"/>
    <col min="7427" max="7427" width="19.5703125" style="333" customWidth="1"/>
    <col min="7428" max="7428" width="1.5703125" style="333" customWidth="1"/>
    <col min="7429" max="7429" width="14.42578125" style="333" customWidth="1"/>
    <col min="7430" max="7430" width="2.42578125" style="333" customWidth="1"/>
    <col min="7431" max="7431" width="14.42578125" style="333" customWidth="1"/>
    <col min="7432" max="7432" width="2.42578125" style="333" customWidth="1"/>
    <col min="7433" max="7433" width="14.42578125" style="333" customWidth="1"/>
    <col min="7434" max="7434" width="2.42578125" style="333" customWidth="1"/>
    <col min="7435" max="7435" width="14.42578125" style="333" customWidth="1"/>
    <col min="7436" max="7436" width="2.42578125" style="333" customWidth="1"/>
    <col min="7437" max="7437" width="14.42578125" style="333" customWidth="1"/>
    <col min="7438" max="7438" width="2.42578125" style="333" customWidth="1"/>
    <col min="7439" max="7439" width="14.42578125" style="333" customWidth="1"/>
    <col min="7440" max="7440" width="2.42578125" style="333" customWidth="1"/>
    <col min="7441" max="7441" width="14.42578125" style="333" customWidth="1"/>
    <col min="7442" max="7442" width="2.42578125" style="333" customWidth="1"/>
    <col min="7443" max="7443" width="12.28515625" style="333" customWidth="1"/>
    <col min="7444" max="7444" width="1.85546875" style="333" customWidth="1"/>
    <col min="7445" max="7445" width="12.7109375" style="333" customWidth="1"/>
    <col min="7446" max="7447" width="1.5703125" style="333" customWidth="1"/>
    <col min="7448" max="7448" width="13.7109375" style="333" customWidth="1"/>
    <col min="7449" max="7449" width="2.42578125" style="333" customWidth="1"/>
    <col min="7450" max="7450" width="12.140625" style="333" customWidth="1"/>
    <col min="7451" max="7451" width="3.28515625" style="333" customWidth="1"/>
    <col min="7452" max="7452" width="11.85546875" style="333" customWidth="1"/>
    <col min="7453" max="7453" width="3.28515625" style="333" customWidth="1"/>
    <col min="7454" max="7454" width="11.7109375" style="333" bestFit="1" customWidth="1"/>
    <col min="7455" max="7455" width="3.28515625" style="333" customWidth="1"/>
    <col min="7456" max="7456" width="14" style="333" customWidth="1"/>
    <col min="7457" max="7457" width="2.42578125" style="333" customWidth="1"/>
    <col min="7458" max="7458" width="12.7109375" style="333" customWidth="1"/>
    <col min="7459" max="7459" width="2.42578125" style="333" customWidth="1"/>
    <col min="7460" max="7460" width="12.7109375" style="333" customWidth="1"/>
    <col min="7461" max="7461" width="3.28515625" style="333" customWidth="1"/>
    <col min="7462" max="7462" width="5" style="333" customWidth="1"/>
    <col min="7463" max="7463" width="9.7109375" style="333" customWidth="1"/>
    <col min="7464" max="7680" width="12.7109375" style="333"/>
    <col min="7681" max="7681" width="5.85546875" style="333" customWidth="1"/>
    <col min="7682" max="7682" width="2.42578125" style="333" customWidth="1"/>
    <col min="7683" max="7683" width="19.5703125" style="333" customWidth="1"/>
    <col min="7684" max="7684" width="1.5703125" style="333" customWidth="1"/>
    <col min="7685" max="7685" width="14.42578125" style="333" customWidth="1"/>
    <col min="7686" max="7686" width="2.42578125" style="333" customWidth="1"/>
    <col min="7687" max="7687" width="14.42578125" style="333" customWidth="1"/>
    <col min="7688" max="7688" width="2.42578125" style="333" customWidth="1"/>
    <col min="7689" max="7689" width="14.42578125" style="333" customWidth="1"/>
    <col min="7690" max="7690" width="2.42578125" style="333" customWidth="1"/>
    <col min="7691" max="7691" width="14.42578125" style="333" customWidth="1"/>
    <col min="7692" max="7692" width="2.42578125" style="333" customWidth="1"/>
    <col min="7693" max="7693" width="14.42578125" style="333" customWidth="1"/>
    <col min="7694" max="7694" width="2.42578125" style="333" customWidth="1"/>
    <col min="7695" max="7695" width="14.42578125" style="333" customWidth="1"/>
    <col min="7696" max="7696" width="2.42578125" style="333" customWidth="1"/>
    <col min="7697" max="7697" width="14.42578125" style="333" customWidth="1"/>
    <col min="7698" max="7698" width="2.42578125" style="333" customWidth="1"/>
    <col min="7699" max="7699" width="12.28515625" style="333" customWidth="1"/>
    <col min="7700" max="7700" width="1.85546875" style="333" customWidth="1"/>
    <col min="7701" max="7701" width="12.7109375" style="333" customWidth="1"/>
    <col min="7702" max="7703" width="1.5703125" style="333" customWidth="1"/>
    <col min="7704" max="7704" width="13.7109375" style="333" customWidth="1"/>
    <col min="7705" max="7705" width="2.42578125" style="333" customWidth="1"/>
    <col min="7706" max="7706" width="12.140625" style="333" customWidth="1"/>
    <col min="7707" max="7707" width="3.28515625" style="333" customWidth="1"/>
    <col min="7708" max="7708" width="11.85546875" style="333" customWidth="1"/>
    <col min="7709" max="7709" width="3.28515625" style="333" customWidth="1"/>
    <col min="7710" max="7710" width="11.7109375" style="333" bestFit="1" customWidth="1"/>
    <col min="7711" max="7711" width="3.28515625" style="333" customWidth="1"/>
    <col min="7712" max="7712" width="14" style="333" customWidth="1"/>
    <col min="7713" max="7713" width="2.42578125" style="333" customWidth="1"/>
    <col min="7714" max="7714" width="12.7109375" style="333" customWidth="1"/>
    <col min="7715" max="7715" width="2.42578125" style="333" customWidth="1"/>
    <col min="7716" max="7716" width="12.7109375" style="333" customWidth="1"/>
    <col min="7717" max="7717" width="3.28515625" style="333" customWidth="1"/>
    <col min="7718" max="7718" width="5" style="333" customWidth="1"/>
    <col min="7719" max="7719" width="9.7109375" style="333" customWidth="1"/>
    <col min="7720" max="7936" width="12.7109375" style="333"/>
    <col min="7937" max="7937" width="5.85546875" style="333" customWidth="1"/>
    <col min="7938" max="7938" width="2.42578125" style="333" customWidth="1"/>
    <col min="7939" max="7939" width="19.5703125" style="333" customWidth="1"/>
    <col min="7940" max="7940" width="1.5703125" style="333" customWidth="1"/>
    <col min="7941" max="7941" width="14.42578125" style="333" customWidth="1"/>
    <col min="7942" max="7942" width="2.42578125" style="333" customWidth="1"/>
    <col min="7943" max="7943" width="14.42578125" style="333" customWidth="1"/>
    <col min="7944" max="7944" width="2.42578125" style="333" customWidth="1"/>
    <col min="7945" max="7945" width="14.42578125" style="333" customWidth="1"/>
    <col min="7946" max="7946" width="2.42578125" style="333" customWidth="1"/>
    <col min="7947" max="7947" width="14.42578125" style="333" customWidth="1"/>
    <col min="7948" max="7948" width="2.42578125" style="333" customWidth="1"/>
    <col min="7949" max="7949" width="14.42578125" style="333" customWidth="1"/>
    <col min="7950" max="7950" width="2.42578125" style="333" customWidth="1"/>
    <col min="7951" max="7951" width="14.42578125" style="333" customWidth="1"/>
    <col min="7952" max="7952" width="2.42578125" style="333" customWidth="1"/>
    <col min="7953" max="7953" width="14.42578125" style="333" customWidth="1"/>
    <col min="7954" max="7954" width="2.42578125" style="333" customWidth="1"/>
    <col min="7955" max="7955" width="12.28515625" style="333" customWidth="1"/>
    <col min="7956" max="7956" width="1.85546875" style="333" customWidth="1"/>
    <col min="7957" max="7957" width="12.7109375" style="333" customWidth="1"/>
    <col min="7958" max="7959" width="1.5703125" style="333" customWidth="1"/>
    <col min="7960" max="7960" width="13.7109375" style="333" customWidth="1"/>
    <col min="7961" max="7961" width="2.42578125" style="333" customWidth="1"/>
    <col min="7962" max="7962" width="12.140625" style="333" customWidth="1"/>
    <col min="7963" max="7963" width="3.28515625" style="333" customWidth="1"/>
    <col min="7964" max="7964" width="11.85546875" style="333" customWidth="1"/>
    <col min="7965" max="7965" width="3.28515625" style="333" customWidth="1"/>
    <col min="7966" max="7966" width="11.7109375" style="333" bestFit="1" customWidth="1"/>
    <col min="7967" max="7967" width="3.28515625" style="333" customWidth="1"/>
    <col min="7968" max="7968" width="14" style="333" customWidth="1"/>
    <col min="7969" max="7969" width="2.42578125" style="333" customWidth="1"/>
    <col min="7970" max="7970" width="12.7109375" style="333" customWidth="1"/>
    <col min="7971" max="7971" width="2.42578125" style="333" customWidth="1"/>
    <col min="7972" max="7972" width="12.7109375" style="333" customWidth="1"/>
    <col min="7973" max="7973" width="3.28515625" style="333" customWidth="1"/>
    <col min="7974" max="7974" width="5" style="333" customWidth="1"/>
    <col min="7975" max="7975" width="9.7109375" style="333" customWidth="1"/>
    <col min="7976" max="8192" width="12.7109375" style="333"/>
    <col min="8193" max="8193" width="5.85546875" style="333" customWidth="1"/>
    <col min="8194" max="8194" width="2.42578125" style="333" customWidth="1"/>
    <col min="8195" max="8195" width="19.5703125" style="333" customWidth="1"/>
    <col min="8196" max="8196" width="1.5703125" style="333" customWidth="1"/>
    <col min="8197" max="8197" width="14.42578125" style="333" customWidth="1"/>
    <col min="8198" max="8198" width="2.42578125" style="333" customWidth="1"/>
    <col min="8199" max="8199" width="14.42578125" style="333" customWidth="1"/>
    <col min="8200" max="8200" width="2.42578125" style="333" customWidth="1"/>
    <col min="8201" max="8201" width="14.42578125" style="333" customWidth="1"/>
    <col min="8202" max="8202" width="2.42578125" style="333" customWidth="1"/>
    <col min="8203" max="8203" width="14.42578125" style="333" customWidth="1"/>
    <col min="8204" max="8204" width="2.42578125" style="333" customWidth="1"/>
    <col min="8205" max="8205" width="14.42578125" style="333" customWidth="1"/>
    <col min="8206" max="8206" width="2.42578125" style="333" customWidth="1"/>
    <col min="8207" max="8207" width="14.42578125" style="333" customWidth="1"/>
    <col min="8208" max="8208" width="2.42578125" style="333" customWidth="1"/>
    <col min="8209" max="8209" width="14.42578125" style="333" customWidth="1"/>
    <col min="8210" max="8210" width="2.42578125" style="333" customWidth="1"/>
    <col min="8211" max="8211" width="12.28515625" style="333" customWidth="1"/>
    <col min="8212" max="8212" width="1.85546875" style="333" customWidth="1"/>
    <col min="8213" max="8213" width="12.7109375" style="333" customWidth="1"/>
    <col min="8214" max="8215" width="1.5703125" style="333" customWidth="1"/>
    <col min="8216" max="8216" width="13.7109375" style="333" customWidth="1"/>
    <col min="8217" max="8217" width="2.42578125" style="333" customWidth="1"/>
    <col min="8218" max="8218" width="12.140625" style="333" customWidth="1"/>
    <col min="8219" max="8219" width="3.28515625" style="333" customWidth="1"/>
    <col min="8220" max="8220" width="11.85546875" style="333" customWidth="1"/>
    <col min="8221" max="8221" width="3.28515625" style="333" customWidth="1"/>
    <col min="8222" max="8222" width="11.7109375" style="333" bestFit="1" customWidth="1"/>
    <col min="8223" max="8223" width="3.28515625" style="333" customWidth="1"/>
    <col min="8224" max="8224" width="14" style="333" customWidth="1"/>
    <col min="8225" max="8225" width="2.42578125" style="333" customWidth="1"/>
    <col min="8226" max="8226" width="12.7109375" style="333" customWidth="1"/>
    <col min="8227" max="8227" width="2.42578125" style="333" customWidth="1"/>
    <col min="8228" max="8228" width="12.7109375" style="333" customWidth="1"/>
    <col min="8229" max="8229" width="3.28515625" style="333" customWidth="1"/>
    <col min="8230" max="8230" width="5" style="333" customWidth="1"/>
    <col min="8231" max="8231" width="9.7109375" style="333" customWidth="1"/>
    <col min="8232" max="8448" width="12.7109375" style="333"/>
    <col min="8449" max="8449" width="5.85546875" style="333" customWidth="1"/>
    <col min="8450" max="8450" width="2.42578125" style="333" customWidth="1"/>
    <col min="8451" max="8451" width="19.5703125" style="333" customWidth="1"/>
    <col min="8452" max="8452" width="1.5703125" style="333" customWidth="1"/>
    <col min="8453" max="8453" width="14.42578125" style="333" customWidth="1"/>
    <col min="8454" max="8454" width="2.42578125" style="333" customWidth="1"/>
    <col min="8455" max="8455" width="14.42578125" style="333" customWidth="1"/>
    <col min="8456" max="8456" width="2.42578125" style="333" customWidth="1"/>
    <col min="8457" max="8457" width="14.42578125" style="333" customWidth="1"/>
    <col min="8458" max="8458" width="2.42578125" style="333" customWidth="1"/>
    <col min="8459" max="8459" width="14.42578125" style="333" customWidth="1"/>
    <col min="8460" max="8460" width="2.42578125" style="333" customWidth="1"/>
    <col min="8461" max="8461" width="14.42578125" style="333" customWidth="1"/>
    <col min="8462" max="8462" width="2.42578125" style="333" customWidth="1"/>
    <col min="8463" max="8463" width="14.42578125" style="333" customWidth="1"/>
    <col min="8464" max="8464" width="2.42578125" style="333" customWidth="1"/>
    <col min="8465" max="8465" width="14.42578125" style="333" customWidth="1"/>
    <col min="8466" max="8466" width="2.42578125" style="333" customWidth="1"/>
    <col min="8467" max="8467" width="12.28515625" style="333" customWidth="1"/>
    <col min="8468" max="8468" width="1.85546875" style="333" customWidth="1"/>
    <col min="8469" max="8469" width="12.7109375" style="333" customWidth="1"/>
    <col min="8470" max="8471" width="1.5703125" style="333" customWidth="1"/>
    <col min="8472" max="8472" width="13.7109375" style="333" customWidth="1"/>
    <col min="8473" max="8473" width="2.42578125" style="333" customWidth="1"/>
    <col min="8474" max="8474" width="12.140625" style="333" customWidth="1"/>
    <col min="8475" max="8475" width="3.28515625" style="333" customWidth="1"/>
    <col min="8476" max="8476" width="11.85546875" style="333" customWidth="1"/>
    <col min="8477" max="8477" width="3.28515625" style="333" customWidth="1"/>
    <col min="8478" max="8478" width="11.7109375" style="333" bestFit="1" customWidth="1"/>
    <col min="8479" max="8479" width="3.28515625" style="333" customWidth="1"/>
    <col min="8480" max="8480" width="14" style="333" customWidth="1"/>
    <col min="8481" max="8481" width="2.42578125" style="333" customWidth="1"/>
    <col min="8482" max="8482" width="12.7109375" style="333" customWidth="1"/>
    <col min="8483" max="8483" width="2.42578125" style="333" customWidth="1"/>
    <col min="8484" max="8484" width="12.7109375" style="333" customWidth="1"/>
    <col min="8485" max="8485" width="3.28515625" style="333" customWidth="1"/>
    <col min="8486" max="8486" width="5" style="333" customWidth="1"/>
    <col min="8487" max="8487" width="9.7109375" style="333" customWidth="1"/>
    <col min="8488" max="8704" width="12.7109375" style="333"/>
    <col min="8705" max="8705" width="5.85546875" style="333" customWidth="1"/>
    <col min="8706" max="8706" width="2.42578125" style="333" customWidth="1"/>
    <col min="8707" max="8707" width="19.5703125" style="333" customWidth="1"/>
    <col min="8708" max="8708" width="1.5703125" style="333" customWidth="1"/>
    <col min="8709" max="8709" width="14.42578125" style="333" customWidth="1"/>
    <col min="8710" max="8710" width="2.42578125" style="333" customWidth="1"/>
    <col min="8711" max="8711" width="14.42578125" style="333" customWidth="1"/>
    <col min="8712" max="8712" width="2.42578125" style="333" customWidth="1"/>
    <col min="8713" max="8713" width="14.42578125" style="333" customWidth="1"/>
    <col min="8714" max="8714" width="2.42578125" style="333" customWidth="1"/>
    <col min="8715" max="8715" width="14.42578125" style="333" customWidth="1"/>
    <col min="8716" max="8716" width="2.42578125" style="333" customWidth="1"/>
    <col min="8717" max="8717" width="14.42578125" style="333" customWidth="1"/>
    <col min="8718" max="8718" width="2.42578125" style="333" customWidth="1"/>
    <col min="8719" max="8719" width="14.42578125" style="333" customWidth="1"/>
    <col min="8720" max="8720" width="2.42578125" style="333" customWidth="1"/>
    <col min="8721" max="8721" width="14.42578125" style="333" customWidth="1"/>
    <col min="8722" max="8722" width="2.42578125" style="333" customWidth="1"/>
    <col min="8723" max="8723" width="12.28515625" style="333" customWidth="1"/>
    <col min="8724" max="8724" width="1.85546875" style="333" customWidth="1"/>
    <col min="8725" max="8725" width="12.7109375" style="333" customWidth="1"/>
    <col min="8726" max="8727" width="1.5703125" style="333" customWidth="1"/>
    <col min="8728" max="8728" width="13.7109375" style="333" customWidth="1"/>
    <col min="8729" max="8729" width="2.42578125" style="333" customWidth="1"/>
    <col min="8730" max="8730" width="12.140625" style="333" customWidth="1"/>
    <col min="8731" max="8731" width="3.28515625" style="333" customWidth="1"/>
    <col min="8732" max="8732" width="11.85546875" style="333" customWidth="1"/>
    <col min="8733" max="8733" width="3.28515625" style="333" customWidth="1"/>
    <col min="8734" max="8734" width="11.7109375" style="333" bestFit="1" customWidth="1"/>
    <col min="8735" max="8735" width="3.28515625" style="333" customWidth="1"/>
    <col min="8736" max="8736" width="14" style="333" customWidth="1"/>
    <col min="8737" max="8737" width="2.42578125" style="333" customWidth="1"/>
    <col min="8738" max="8738" width="12.7109375" style="333" customWidth="1"/>
    <col min="8739" max="8739" width="2.42578125" style="333" customWidth="1"/>
    <col min="8740" max="8740" width="12.7109375" style="333" customWidth="1"/>
    <col min="8741" max="8741" width="3.28515625" style="333" customWidth="1"/>
    <col min="8742" max="8742" width="5" style="333" customWidth="1"/>
    <col min="8743" max="8743" width="9.7109375" style="333" customWidth="1"/>
    <col min="8744" max="8960" width="12.7109375" style="333"/>
    <col min="8961" max="8961" width="5.85546875" style="333" customWidth="1"/>
    <col min="8962" max="8962" width="2.42578125" style="333" customWidth="1"/>
    <col min="8963" max="8963" width="19.5703125" style="333" customWidth="1"/>
    <col min="8964" max="8964" width="1.5703125" style="333" customWidth="1"/>
    <col min="8965" max="8965" width="14.42578125" style="333" customWidth="1"/>
    <col min="8966" max="8966" width="2.42578125" style="333" customWidth="1"/>
    <col min="8967" max="8967" width="14.42578125" style="333" customWidth="1"/>
    <col min="8968" max="8968" width="2.42578125" style="333" customWidth="1"/>
    <col min="8969" max="8969" width="14.42578125" style="333" customWidth="1"/>
    <col min="8970" max="8970" width="2.42578125" style="333" customWidth="1"/>
    <col min="8971" max="8971" width="14.42578125" style="333" customWidth="1"/>
    <col min="8972" max="8972" width="2.42578125" style="333" customWidth="1"/>
    <col min="8973" max="8973" width="14.42578125" style="333" customWidth="1"/>
    <col min="8974" max="8974" width="2.42578125" style="333" customWidth="1"/>
    <col min="8975" max="8975" width="14.42578125" style="333" customWidth="1"/>
    <col min="8976" max="8976" width="2.42578125" style="333" customWidth="1"/>
    <col min="8977" max="8977" width="14.42578125" style="333" customWidth="1"/>
    <col min="8978" max="8978" width="2.42578125" style="333" customWidth="1"/>
    <col min="8979" max="8979" width="12.28515625" style="333" customWidth="1"/>
    <col min="8980" max="8980" width="1.85546875" style="333" customWidth="1"/>
    <col min="8981" max="8981" width="12.7109375" style="333" customWidth="1"/>
    <col min="8982" max="8983" width="1.5703125" style="333" customWidth="1"/>
    <col min="8984" max="8984" width="13.7109375" style="333" customWidth="1"/>
    <col min="8985" max="8985" width="2.42578125" style="333" customWidth="1"/>
    <col min="8986" max="8986" width="12.140625" style="333" customWidth="1"/>
    <col min="8987" max="8987" width="3.28515625" style="333" customWidth="1"/>
    <col min="8988" max="8988" width="11.85546875" style="333" customWidth="1"/>
    <col min="8989" max="8989" width="3.28515625" style="333" customWidth="1"/>
    <col min="8990" max="8990" width="11.7109375" style="333" bestFit="1" customWidth="1"/>
    <col min="8991" max="8991" width="3.28515625" style="333" customWidth="1"/>
    <col min="8992" max="8992" width="14" style="333" customWidth="1"/>
    <col min="8993" max="8993" width="2.42578125" style="333" customWidth="1"/>
    <col min="8994" max="8994" width="12.7109375" style="333" customWidth="1"/>
    <col min="8995" max="8995" width="2.42578125" style="333" customWidth="1"/>
    <col min="8996" max="8996" width="12.7109375" style="333" customWidth="1"/>
    <col min="8997" max="8997" width="3.28515625" style="333" customWidth="1"/>
    <col min="8998" max="8998" width="5" style="333" customWidth="1"/>
    <col min="8999" max="8999" width="9.7109375" style="333" customWidth="1"/>
    <col min="9000" max="9216" width="12.7109375" style="333"/>
    <col min="9217" max="9217" width="5.85546875" style="333" customWidth="1"/>
    <col min="9218" max="9218" width="2.42578125" style="333" customWidth="1"/>
    <col min="9219" max="9219" width="19.5703125" style="333" customWidth="1"/>
    <col min="9220" max="9220" width="1.5703125" style="333" customWidth="1"/>
    <col min="9221" max="9221" width="14.42578125" style="333" customWidth="1"/>
    <col min="9222" max="9222" width="2.42578125" style="333" customWidth="1"/>
    <col min="9223" max="9223" width="14.42578125" style="333" customWidth="1"/>
    <col min="9224" max="9224" width="2.42578125" style="333" customWidth="1"/>
    <col min="9225" max="9225" width="14.42578125" style="333" customWidth="1"/>
    <col min="9226" max="9226" width="2.42578125" style="333" customWidth="1"/>
    <col min="9227" max="9227" width="14.42578125" style="333" customWidth="1"/>
    <col min="9228" max="9228" width="2.42578125" style="333" customWidth="1"/>
    <col min="9229" max="9229" width="14.42578125" style="333" customWidth="1"/>
    <col min="9230" max="9230" width="2.42578125" style="333" customWidth="1"/>
    <col min="9231" max="9231" width="14.42578125" style="333" customWidth="1"/>
    <col min="9232" max="9232" width="2.42578125" style="333" customWidth="1"/>
    <col min="9233" max="9233" width="14.42578125" style="333" customWidth="1"/>
    <col min="9234" max="9234" width="2.42578125" style="333" customWidth="1"/>
    <col min="9235" max="9235" width="12.28515625" style="333" customWidth="1"/>
    <col min="9236" max="9236" width="1.85546875" style="333" customWidth="1"/>
    <col min="9237" max="9237" width="12.7109375" style="333" customWidth="1"/>
    <col min="9238" max="9239" width="1.5703125" style="333" customWidth="1"/>
    <col min="9240" max="9240" width="13.7109375" style="333" customWidth="1"/>
    <col min="9241" max="9241" width="2.42578125" style="333" customWidth="1"/>
    <col min="9242" max="9242" width="12.140625" style="333" customWidth="1"/>
    <col min="9243" max="9243" width="3.28515625" style="333" customWidth="1"/>
    <col min="9244" max="9244" width="11.85546875" style="333" customWidth="1"/>
    <col min="9245" max="9245" width="3.28515625" style="333" customWidth="1"/>
    <col min="9246" max="9246" width="11.7109375" style="333" bestFit="1" customWidth="1"/>
    <col min="9247" max="9247" width="3.28515625" style="333" customWidth="1"/>
    <col min="9248" max="9248" width="14" style="333" customWidth="1"/>
    <col min="9249" max="9249" width="2.42578125" style="333" customWidth="1"/>
    <col min="9250" max="9250" width="12.7109375" style="333" customWidth="1"/>
    <col min="9251" max="9251" width="2.42578125" style="333" customWidth="1"/>
    <col min="9252" max="9252" width="12.7109375" style="333" customWidth="1"/>
    <col min="9253" max="9253" width="3.28515625" style="333" customWidth="1"/>
    <col min="9254" max="9254" width="5" style="333" customWidth="1"/>
    <col min="9255" max="9255" width="9.7109375" style="333" customWidth="1"/>
    <col min="9256" max="9472" width="12.7109375" style="333"/>
    <col min="9473" max="9473" width="5.85546875" style="333" customWidth="1"/>
    <col min="9474" max="9474" width="2.42578125" style="333" customWidth="1"/>
    <col min="9475" max="9475" width="19.5703125" style="333" customWidth="1"/>
    <col min="9476" max="9476" width="1.5703125" style="333" customWidth="1"/>
    <col min="9477" max="9477" width="14.42578125" style="333" customWidth="1"/>
    <col min="9478" max="9478" width="2.42578125" style="333" customWidth="1"/>
    <col min="9479" max="9479" width="14.42578125" style="333" customWidth="1"/>
    <col min="9480" max="9480" width="2.42578125" style="333" customWidth="1"/>
    <col min="9481" max="9481" width="14.42578125" style="333" customWidth="1"/>
    <col min="9482" max="9482" width="2.42578125" style="333" customWidth="1"/>
    <col min="9483" max="9483" width="14.42578125" style="333" customWidth="1"/>
    <col min="9484" max="9484" width="2.42578125" style="333" customWidth="1"/>
    <col min="9485" max="9485" width="14.42578125" style="333" customWidth="1"/>
    <col min="9486" max="9486" width="2.42578125" style="333" customWidth="1"/>
    <col min="9487" max="9487" width="14.42578125" style="333" customWidth="1"/>
    <col min="9488" max="9488" width="2.42578125" style="333" customWidth="1"/>
    <col min="9489" max="9489" width="14.42578125" style="333" customWidth="1"/>
    <col min="9490" max="9490" width="2.42578125" style="333" customWidth="1"/>
    <col min="9491" max="9491" width="12.28515625" style="333" customWidth="1"/>
    <col min="9492" max="9492" width="1.85546875" style="333" customWidth="1"/>
    <col min="9493" max="9493" width="12.7109375" style="333" customWidth="1"/>
    <col min="9494" max="9495" width="1.5703125" style="333" customWidth="1"/>
    <col min="9496" max="9496" width="13.7109375" style="333" customWidth="1"/>
    <col min="9497" max="9497" width="2.42578125" style="333" customWidth="1"/>
    <col min="9498" max="9498" width="12.140625" style="333" customWidth="1"/>
    <col min="9499" max="9499" width="3.28515625" style="333" customWidth="1"/>
    <col min="9500" max="9500" width="11.85546875" style="333" customWidth="1"/>
    <col min="9501" max="9501" width="3.28515625" style="333" customWidth="1"/>
    <col min="9502" max="9502" width="11.7109375" style="333" bestFit="1" customWidth="1"/>
    <col min="9503" max="9503" width="3.28515625" style="333" customWidth="1"/>
    <col min="9504" max="9504" width="14" style="333" customWidth="1"/>
    <col min="9505" max="9505" width="2.42578125" style="333" customWidth="1"/>
    <col min="9506" max="9506" width="12.7109375" style="333" customWidth="1"/>
    <col min="9507" max="9507" width="2.42578125" style="333" customWidth="1"/>
    <col min="9508" max="9508" width="12.7109375" style="333" customWidth="1"/>
    <col min="9509" max="9509" width="3.28515625" style="333" customWidth="1"/>
    <col min="9510" max="9510" width="5" style="333" customWidth="1"/>
    <col min="9511" max="9511" width="9.7109375" style="333" customWidth="1"/>
    <col min="9512" max="9728" width="12.7109375" style="333"/>
    <col min="9729" max="9729" width="5.85546875" style="333" customWidth="1"/>
    <col min="9730" max="9730" width="2.42578125" style="333" customWidth="1"/>
    <col min="9731" max="9731" width="19.5703125" style="333" customWidth="1"/>
    <col min="9732" max="9732" width="1.5703125" style="333" customWidth="1"/>
    <col min="9733" max="9733" width="14.42578125" style="333" customWidth="1"/>
    <col min="9734" max="9734" width="2.42578125" style="333" customWidth="1"/>
    <col min="9735" max="9735" width="14.42578125" style="333" customWidth="1"/>
    <col min="9736" max="9736" width="2.42578125" style="333" customWidth="1"/>
    <col min="9737" max="9737" width="14.42578125" style="333" customWidth="1"/>
    <col min="9738" max="9738" width="2.42578125" style="333" customWidth="1"/>
    <col min="9739" max="9739" width="14.42578125" style="333" customWidth="1"/>
    <col min="9740" max="9740" width="2.42578125" style="333" customWidth="1"/>
    <col min="9741" max="9741" width="14.42578125" style="333" customWidth="1"/>
    <col min="9742" max="9742" width="2.42578125" style="333" customWidth="1"/>
    <col min="9743" max="9743" width="14.42578125" style="333" customWidth="1"/>
    <col min="9744" max="9744" width="2.42578125" style="333" customWidth="1"/>
    <col min="9745" max="9745" width="14.42578125" style="333" customWidth="1"/>
    <col min="9746" max="9746" width="2.42578125" style="333" customWidth="1"/>
    <col min="9747" max="9747" width="12.28515625" style="333" customWidth="1"/>
    <col min="9748" max="9748" width="1.85546875" style="333" customWidth="1"/>
    <col min="9749" max="9749" width="12.7109375" style="333" customWidth="1"/>
    <col min="9750" max="9751" width="1.5703125" style="333" customWidth="1"/>
    <col min="9752" max="9752" width="13.7109375" style="333" customWidth="1"/>
    <col min="9753" max="9753" width="2.42578125" style="333" customWidth="1"/>
    <col min="9754" max="9754" width="12.140625" style="333" customWidth="1"/>
    <col min="9755" max="9755" width="3.28515625" style="333" customWidth="1"/>
    <col min="9756" max="9756" width="11.85546875" style="333" customWidth="1"/>
    <col min="9757" max="9757" width="3.28515625" style="333" customWidth="1"/>
    <col min="9758" max="9758" width="11.7109375" style="333" bestFit="1" customWidth="1"/>
    <col min="9759" max="9759" width="3.28515625" style="333" customWidth="1"/>
    <col min="9760" max="9760" width="14" style="333" customWidth="1"/>
    <col min="9761" max="9761" width="2.42578125" style="333" customWidth="1"/>
    <col min="9762" max="9762" width="12.7109375" style="333" customWidth="1"/>
    <col min="9763" max="9763" width="2.42578125" style="333" customWidth="1"/>
    <col min="9764" max="9764" width="12.7109375" style="333" customWidth="1"/>
    <col min="9765" max="9765" width="3.28515625" style="333" customWidth="1"/>
    <col min="9766" max="9766" width="5" style="333" customWidth="1"/>
    <col min="9767" max="9767" width="9.7109375" style="333" customWidth="1"/>
    <col min="9768" max="9984" width="12.7109375" style="333"/>
    <col min="9985" max="9985" width="5.85546875" style="333" customWidth="1"/>
    <col min="9986" max="9986" width="2.42578125" style="333" customWidth="1"/>
    <col min="9987" max="9987" width="19.5703125" style="333" customWidth="1"/>
    <col min="9988" max="9988" width="1.5703125" style="333" customWidth="1"/>
    <col min="9989" max="9989" width="14.42578125" style="333" customWidth="1"/>
    <col min="9990" max="9990" width="2.42578125" style="333" customWidth="1"/>
    <col min="9991" max="9991" width="14.42578125" style="333" customWidth="1"/>
    <col min="9992" max="9992" width="2.42578125" style="333" customWidth="1"/>
    <col min="9993" max="9993" width="14.42578125" style="333" customWidth="1"/>
    <col min="9994" max="9994" width="2.42578125" style="333" customWidth="1"/>
    <col min="9995" max="9995" width="14.42578125" style="333" customWidth="1"/>
    <col min="9996" max="9996" width="2.42578125" style="333" customWidth="1"/>
    <col min="9997" max="9997" width="14.42578125" style="333" customWidth="1"/>
    <col min="9998" max="9998" width="2.42578125" style="333" customWidth="1"/>
    <col min="9999" max="9999" width="14.42578125" style="333" customWidth="1"/>
    <col min="10000" max="10000" width="2.42578125" style="333" customWidth="1"/>
    <col min="10001" max="10001" width="14.42578125" style="333" customWidth="1"/>
    <col min="10002" max="10002" width="2.42578125" style="333" customWidth="1"/>
    <col min="10003" max="10003" width="12.28515625" style="333" customWidth="1"/>
    <col min="10004" max="10004" width="1.85546875" style="333" customWidth="1"/>
    <col min="10005" max="10005" width="12.7109375" style="333" customWidth="1"/>
    <col min="10006" max="10007" width="1.5703125" style="333" customWidth="1"/>
    <col min="10008" max="10008" width="13.7109375" style="333" customWidth="1"/>
    <col min="10009" max="10009" width="2.42578125" style="333" customWidth="1"/>
    <col min="10010" max="10010" width="12.140625" style="333" customWidth="1"/>
    <col min="10011" max="10011" width="3.28515625" style="333" customWidth="1"/>
    <col min="10012" max="10012" width="11.85546875" style="333" customWidth="1"/>
    <col min="10013" max="10013" width="3.28515625" style="333" customWidth="1"/>
    <col min="10014" max="10014" width="11.7109375" style="333" bestFit="1" customWidth="1"/>
    <col min="10015" max="10015" width="3.28515625" style="333" customWidth="1"/>
    <col min="10016" max="10016" width="14" style="333" customWidth="1"/>
    <col min="10017" max="10017" width="2.42578125" style="333" customWidth="1"/>
    <col min="10018" max="10018" width="12.7109375" style="333" customWidth="1"/>
    <col min="10019" max="10019" width="2.42578125" style="333" customWidth="1"/>
    <col min="10020" max="10020" width="12.7109375" style="333" customWidth="1"/>
    <col min="10021" max="10021" width="3.28515625" style="333" customWidth="1"/>
    <col min="10022" max="10022" width="5" style="333" customWidth="1"/>
    <col min="10023" max="10023" width="9.7109375" style="333" customWidth="1"/>
    <col min="10024" max="10240" width="12.7109375" style="333"/>
    <col min="10241" max="10241" width="5.85546875" style="333" customWidth="1"/>
    <col min="10242" max="10242" width="2.42578125" style="333" customWidth="1"/>
    <col min="10243" max="10243" width="19.5703125" style="333" customWidth="1"/>
    <col min="10244" max="10244" width="1.5703125" style="333" customWidth="1"/>
    <col min="10245" max="10245" width="14.42578125" style="333" customWidth="1"/>
    <col min="10246" max="10246" width="2.42578125" style="333" customWidth="1"/>
    <col min="10247" max="10247" width="14.42578125" style="333" customWidth="1"/>
    <col min="10248" max="10248" width="2.42578125" style="333" customWidth="1"/>
    <col min="10249" max="10249" width="14.42578125" style="333" customWidth="1"/>
    <col min="10250" max="10250" width="2.42578125" style="333" customWidth="1"/>
    <col min="10251" max="10251" width="14.42578125" style="333" customWidth="1"/>
    <col min="10252" max="10252" width="2.42578125" style="333" customWidth="1"/>
    <col min="10253" max="10253" width="14.42578125" style="333" customWidth="1"/>
    <col min="10254" max="10254" width="2.42578125" style="333" customWidth="1"/>
    <col min="10255" max="10255" width="14.42578125" style="333" customWidth="1"/>
    <col min="10256" max="10256" width="2.42578125" style="333" customWidth="1"/>
    <col min="10257" max="10257" width="14.42578125" style="333" customWidth="1"/>
    <col min="10258" max="10258" width="2.42578125" style="333" customWidth="1"/>
    <col min="10259" max="10259" width="12.28515625" style="333" customWidth="1"/>
    <col min="10260" max="10260" width="1.85546875" style="333" customWidth="1"/>
    <col min="10261" max="10261" width="12.7109375" style="333" customWidth="1"/>
    <col min="10262" max="10263" width="1.5703125" style="333" customWidth="1"/>
    <col min="10264" max="10264" width="13.7109375" style="333" customWidth="1"/>
    <col min="10265" max="10265" width="2.42578125" style="333" customWidth="1"/>
    <col min="10266" max="10266" width="12.140625" style="333" customWidth="1"/>
    <col min="10267" max="10267" width="3.28515625" style="333" customWidth="1"/>
    <col min="10268" max="10268" width="11.85546875" style="333" customWidth="1"/>
    <col min="10269" max="10269" width="3.28515625" style="333" customWidth="1"/>
    <col min="10270" max="10270" width="11.7109375" style="333" bestFit="1" customWidth="1"/>
    <col min="10271" max="10271" width="3.28515625" style="333" customWidth="1"/>
    <col min="10272" max="10272" width="14" style="333" customWidth="1"/>
    <col min="10273" max="10273" width="2.42578125" style="333" customWidth="1"/>
    <col min="10274" max="10274" width="12.7109375" style="333" customWidth="1"/>
    <col min="10275" max="10275" width="2.42578125" style="333" customWidth="1"/>
    <col min="10276" max="10276" width="12.7109375" style="333" customWidth="1"/>
    <col min="10277" max="10277" width="3.28515625" style="333" customWidth="1"/>
    <col min="10278" max="10278" width="5" style="333" customWidth="1"/>
    <col min="10279" max="10279" width="9.7109375" style="333" customWidth="1"/>
    <col min="10280" max="10496" width="12.7109375" style="333"/>
    <col min="10497" max="10497" width="5.85546875" style="333" customWidth="1"/>
    <col min="10498" max="10498" width="2.42578125" style="333" customWidth="1"/>
    <col min="10499" max="10499" width="19.5703125" style="333" customWidth="1"/>
    <col min="10500" max="10500" width="1.5703125" style="333" customWidth="1"/>
    <col min="10501" max="10501" width="14.42578125" style="333" customWidth="1"/>
    <col min="10502" max="10502" width="2.42578125" style="333" customWidth="1"/>
    <col min="10503" max="10503" width="14.42578125" style="333" customWidth="1"/>
    <col min="10504" max="10504" width="2.42578125" style="333" customWidth="1"/>
    <col min="10505" max="10505" width="14.42578125" style="333" customWidth="1"/>
    <col min="10506" max="10506" width="2.42578125" style="333" customWidth="1"/>
    <col min="10507" max="10507" width="14.42578125" style="333" customWidth="1"/>
    <col min="10508" max="10508" width="2.42578125" style="333" customWidth="1"/>
    <col min="10509" max="10509" width="14.42578125" style="333" customWidth="1"/>
    <col min="10510" max="10510" width="2.42578125" style="333" customWidth="1"/>
    <col min="10511" max="10511" width="14.42578125" style="333" customWidth="1"/>
    <col min="10512" max="10512" width="2.42578125" style="333" customWidth="1"/>
    <col min="10513" max="10513" width="14.42578125" style="333" customWidth="1"/>
    <col min="10514" max="10514" width="2.42578125" style="333" customWidth="1"/>
    <col min="10515" max="10515" width="12.28515625" style="333" customWidth="1"/>
    <col min="10516" max="10516" width="1.85546875" style="333" customWidth="1"/>
    <col min="10517" max="10517" width="12.7109375" style="333" customWidth="1"/>
    <col min="10518" max="10519" width="1.5703125" style="333" customWidth="1"/>
    <col min="10520" max="10520" width="13.7109375" style="333" customWidth="1"/>
    <col min="10521" max="10521" width="2.42578125" style="333" customWidth="1"/>
    <col min="10522" max="10522" width="12.140625" style="333" customWidth="1"/>
    <col min="10523" max="10523" width="3.28515625" style="333" customWidth="1"/>
    <col min="10524" max="10524" width="11.85546875" style="333" customWidth="1"/>
    <col min="10525" max="10525" width="3.28515625" style="333" customWidth="1"/>
    <col min="10526" max="10526" width="11.7109375" style="333" bestFit="1" customWidth="1"/>
    <col min="10527" max="10527" width="3.28515625" style="333" customWidth="1"/>
    <col min="10528" max="10528" width="14" style="333" customWidth="1"/>
    <col min="10529" max="10529" width="2.42578125" style="333" customWidth="1"/>
    <col min="10530" max="10530" width="12.7109375" style="333" customWidth="1"/>
    <col min="10531" max="10531" width="2.42578125" style="333" customWidth="1"/>
    <col min="10532" max="10532" width="12.7109375" style="333" customWidth="1"/>
    <col min="10533" max="10533" width="3.28515625" style="333" customWidth="1"/>
    <col min="10534" max="10534" width="5" style="333" customWidth="1"/>
    <col min="10535" max="10535" width="9.7109375" style="333" customWidth="1"/>
    <col min="10536" max="10752" width="12.7109375" style="333"/>
    <col min="10753" max="10753" width="5.85546875" style="333" customWidth="1"/>
    <col min="10754" max="10754" width="2.42578125" style="333" customWidth="1"/>
    <col min="10755" max="10755" width="19.5703125" style="333" customWidth="1"/>
    <col min="10756" max="10756" width="1.5703125" style="333" customWidth="1"/>
    <col min="10757" max="10757" width="14.42578125" style="333" customWidth="1"/>
    <col min="10758" max="10758" width="2.42578125" style="333" customWidth="1"/>
    <col min="10759" max="10759" width="14.42578125" style="333" customWidth="1"/>
    <col min="10760" max="10760" width="2.42578125" style="333" customWidth="1"/>
    <col min="10761" max="10761" width="14.42578125" style="333" customWidth="1"/>
    <col min="10762" max="10762" width="2.42578125" style="333" customWidth="1"/>
    <col min="10763" max="10763" width="14.42578125" style="333" customWidth="1"/>
    <col min="10764" max="10764" width="2.42578125" style="333" customWidth="1"/>
    <col min="10765" max="10765" width="14.42578125" style="333" customWidth="1"/>
    <col min="10766" max="10766" width="2.42578125" style="333" customWidth="1"/>
    <col min="10767" max="10767" width="14.42578125" style="333" customWidth="1"/>
    <col min="10768" max="10768" width="2.42578125" style="333" customWidth="1"/>
    <col min="10769" max="10769" width="14.42578125" style="333" customWidth="1"/>
    <col min="10770" max="10770" width="2.42578125" style="333" customWidth="1"/>
    <col min="10771" max="10771" width="12.28515625" style="333" customWidth="1"/>
    <col min="10772" max="10772" width="1.85546875" style="333" customWidth="1"/>
    <col min="10773" max="10773" width="12.7109375" style="333" customWidth="1"/>
    <col min="10774" max="10775" width="1.5703125" style="333" customWidth="1"/>
    <col min="10776" max="10776" width="13.7109375" style="333" customWidth="1"/>
    <col min="10777" max="10777" width="2.42578125" style="333" customWidth="1"/>
    <col min="10778" max="10778" width="12.140625" style="333" customWidth="1"/>
    <col min="10779" max="10779" width="3.28515625" style="333" customWidth="1"/>
    <col min="10780" max="10780" width="11.85546875" style="333" customWidth="1"/>
    <col min="10781" max="10781" width="3.28515625" style="333" customWidth="1"/>
    <col min="10782" max="10782" width="11.7109375" style="333" bestFit="1" customWidth="1"/>
    <col min="10783" max="10783" width="3.28515625" style="333" customWidth="1"/>
    <col min="10784" max="10784" width="14" style="333" customWidth="1"/>
    <col min="10785" max="10785" width="2.42578125" style="333" customWidth="1"/>
    <col min="10786" max="10786" width="12.7109375" style="333" customWidth="1"/>
    <col min="10787" max="10787" width="2.42578125" style="333" customWidth="1"/>
    <col min="10788" max="10788" width="12.7109375" style="333" customWidth="1"/>
    <col min="10789" max="10789" width="3.28515625" style="333" customWidth="1"/>
    <col min="10790" max="10790" width="5" style="333" customWidth="1"/>
    <col min="10791" max="10791" width="9.7109375" style="333" customWidth="1"/>
    <col min="10792" max="11008" width="12.7109375" style="333"/>
    <col min="11009" max="11009" width="5.85546875" style="333" customWidth="1"/>
    <col min="11010" max="11010" width="2.42578125" style="333" customWidth="1"/>
    <col min="11011" max="11011" width="19.5703125" style="333" customWidth="1"/>
    <col min="11012" max="11012" width="1.5703125" style="333" customWidth="1"/>
    <col min="11013" max="11013" width="14.42578125" style="333" customWidth="1"/>
    <col min="11014" max="11014" width="2.42578125" style="333" customWidth="1"/>
    <col min="11015" max="11015" width="14.42578125" style="333" customWidth="1"/>
    <col min="11016" max="11016" width="2.42578125" style="333" customWidth="1"/>
    <col min="11017" max="11017" width="14.42578125" style="333" customWidth="1"/>
    <col min="11018" max="11018" width="2.42578125" style="333" customWidth="1"/>
    <col min="11019" max="11019" width="14.42578125" style="333" customWidth="1"/>
    <col min="11020" max="11020" width="2.42578125" style="333" customWidth="1"/>
    <col min="11021" max="11021" width="14.42578125" style="333" customWidth="1"/>
    <col min="11022" max="11022" width="2.42578125" style="333" customWidth="1"/>
    <col min="11023" max="11023" width="14.42578125" style="333" customWidth="1"/>
    <col min="11024" max="11024" width="2.42578125" style="333" customWidth="1"/>
    <col min="11025" max="11025" width="14.42578125" style="333" customWidth="1"/>
    <col min="11026" max="11026" width="2.42578125" style="333" customWidth="1"/>
    <col min="11027" max="11027" width="12.28515625" style="333" customWidth="1"/>
    <col min="11028" max="11028" width="1.85546875" style="333" customWidth="1"/>
    <col min="11029" max="11029" width="12.7109375" style="333" customWidth="1"/>
    <col min="11030" max="11031" width="1.5703125" style="333" customWidth="1"/>
    <col min="11032" max="11032" width="13.7109375" style="333" customWidth="1"/>
    <col min="11033" max="11033" width="2.42578125" style="333" customWidth="1"/>
    <col min="11034" max="11034" width="12.140625" style="333" customWidth="1"/>
    <col min="11035" max="11035" width="3.28515625" style="333" customWidth="1"/>
    <col min="11036" max="11036" width="11.85546875" style="333" customWidth="1"/>
    <col min="11037" max="11037" width="3.28515625" style="333" customWidth="1"/>
    <col min="11038" max="11038" width="11.7109375" style="333" bestFit="1" customWidth="1"/>
    <col min="11039" max="11039" width="3.28515625" style="333" customWidth="1"/>
    <col min="11040" max="11040" width="14" style="333" customWidth="1"/>
    <col min="11041" max="11041" width="2.42578125" style="333" customWidth="1"/>
    <col min="11042" max="11042" width="12.7109375" style="333" customWidth="1"/>
    <col min="11043" max="11043" width="2.42578125" style="333" customWidth="1"/>
    <col min="11044" max="11044" width="12.7109375" style="333" customWidth="1"/>
    <col min="11045" max="11045" width="3.28515625" style="333" customWidth="1"/>
    <col min="11046" max="11046" width="5" style="333" customWidth="1"/>
    <col min="11047" max="11047" width="9.7109375" style="333" customWidth="1"/>
    <col min="11048" max="11264" width="12.7109375" style="333"/>
    <col min="11265" max="11265" width="5.85546875" style="333" customWidth="1"/>
    <col min="11266" max="11266" width="2.42578125" style="333" customWidth="1"/>
    <col min="11267" max="11267" width="19.5703125" style="333" customWidth="1"/>
    <col min="11268" max="11268" width="1.5703125" style="333" customWidth="1"/>
    <col min="11269" max="11269" width="14.42578125" style="333" customWidth="1"/>
    <col min="11270" max="11270" width="2.42578125" style="333" customWidth="1"/>
    <col min="11271" max="11271" width="14.42578125" style="333" customWidth="1"/>
    <col min="11272" max="11272" width="2.42578125" style="333" customWidth="1"/>
    <col min="11273" max="11273" width="14.42578125" style="333" customWidth="1"/>
    <col min="11274" max="11274" width="2.42578125" style="333" customWidth="1"/>
    <col min="11275" max="11275" width="14.42578125" style="333" customWidth="1"/>
    <col min="11276" max="11276" width="2.42578125" style="333" customWidth="1"/>
    <col min="11277" max="11277" width="14.42578125" style="333" customWidth="1"/>
    <col min="11278" max="11278" width="2.42578125" style="333" customWidth="1"/>
    <col min="11279" max="11279" width="14.42578125" style="333" customWidth="1"/>
    <col min="11280" max="11280" width="2.42578125" style="333" customWidth="1"/>
    <col min="11281" max="11281" width="14.42578125" style="333" customWidth="1"/>
    <col min="11282" max="11282" width="2.42578125" style="333" customWidth="1"/>
    <col min="11283" max="11283" width="12.28515625" style="333" customWidth="1"/>
    <col min="11284" max="11284" width="1.85546875" style="333" customWidth="1"/>
    <col min="11285" max="11285" width="12.7109375" style="333" customWidth="1"/>
    <col min="11286" max="11287" width="1.5703125" style="333" customWidth="1"/>
    <col min="11288" max="11288" width="13.7109375" style="333" customWidth="1"/>
    <col min="11289" max="11289" width="2.42578125" style="333" customWidth="1"/>
    <col min="11290" max="11290" width="12.140625" style="333" customWidth="1"/>
    <col min="11291" max="11291" width="3.28515625" style="333" customWidth="1"/>
    <col min="11292" max="11292" width="11.85546875" style="333" customWidth="1"/>
    <col min="11293" max="11293" width="3.28515625" style="333" customWidth="1"/>
    <col min="11294" max="11294" width="11.7109375" style="333" bestFit="1" customWidth="1"/>
    <col min="11295" max="11295" width="3.28515625" style="333" customWidth="1"/>
    <col min="11296" max="11296" width="14" style="333" customWidth="1"/>
    <col min="11297" max="11297" width="2.42578125" style="333" customWidth="1"/>
    <col min="11298" max="11298" width="12.7109375" style="333" customWidth="1"/>
    <col min="11299" max="11299" width="2.42578125" style="333" customWidth="1"/>
    <col min="11300" max="11300" width="12.7109375" style="333" customWidth="1"/>
    <col min="11301" max="11301" width="3.28515625" style="333" customWidth="1"/>
    <col min="11302" max="11302" width="5" style="333" customWidth="1"/>
    <col min="11303" max="11303" width="9.7109375" style="333" customWidth="1"/>
    <col min="11304" max="11520" width="12.7109375" style="333"/>
    <col min="11521" max="11521" width="5.85546875" style="333" customWidth="1"/>
    <col min="11522" max="11522" width="2.42578125" style="333" customWidth="1"/>
    <col min="11523" max="11523" width="19.5703125" style="333" customWidth="1"/>
    <col min="11524" max="11524" width="1.5703125" style="333" customWidth="1"/>
    <col min="11525" max="11525" width="14.42578125" style="333" customWidth="1"/>
    <col min="11526" max="11526" width="2.42578125" style="333" customWidth="1"/>
    <col min="11527" max="11527" width="14.42578125" style="333" customWidth="1"/>
    <col min="11528" max="11528" width="2.42578125" style="333" customWidth="1"/>
    <col min="11529" max="11529" width="14.42578125" style="333" customWidth="1"/>
    <col min="11530" max="11530" width="2.42578125" style="333" customWidth="1"/>
    <col min="11531" max="11531" width="14.42578125" style="333" customWidth="1"/>
    <col min="11532" max="11532" width="2.42578125" style="333" customWidth="1"/>
    <col min="11533" max="11533" width="14.42578125" style="333" customWidth="1"/>
    <col min="11534" max="11534" width="2.42578125" style="333" customWidth="1"/>
    <col min="11535" max="11535" width="14.42578125" style="333" customWidth="1"/>
    <col min="11536" max="11536" width="2.42578125" style="333" customWidth="1"/>
    <col min="11537" max="11537" width="14.42578125" style="333" customWidth="1"/>
    <col min="11538" max="11538" width="2.42578125" style="333" customWidth="1"/>
    <col min="11539" max="11539" width="12.28515625" style="333" customWidth="1"/>
    <col min="11540" max="11540" width="1.85546875" style="333" customWidth="1"/>
    <col min="11541" max="11541" width="12.7109375" style="333" customWidth="1"/>
    <col min="11542" max="11543" width="1.5703125" style="333" customWidth="1"/>
    <col min="11544" max="11544" width="13.7109375" style="333" customWidth="1"/>
    <col min="11545" max="11545" width="2.42578125" style="333" customWidth="1"/>
    <col min="11546" max="11546" width="12.140625" style="333" customWidth="1"/>
    <col min="11547" max="11547" width="3.28515625" style="333" customWidth="1"/>
    <col min="11548" max="11548" width="11.85546875" style="333" customWidth="1"/>
    <col min="11549" max="11549" width="3.28515625" style="333" customWidth="1"/>
    <col min="11550" max="11550" width="11.7109375" style="333" bestFit="1" customWidth="1"/>
    <col min="11551" max="11551" width="3.28515625" style="333" customWidth="1"/>
    <col min="11552" max="11552" width="14" style="333" customWidth="1"/>
    <col min="11553" max="11553" width="2.42578125" style="333" customWidth="1"/>
    <col min="11554" max="11554" width="12.7109375" style="333" customWidth="1"/>
    <col min="11555" max="11555" width="2.42578125" style="333" customWidth="1"/>
    <col min="11556" max="11556" width="12.7109375" style="333" customWidth="1"/>
    <col min="11557" max="11557" width="3.28515625" style="333" customWidth="1"/>
    <col min="11558" max="11558" width="5" style="333" customWidth="1"/>
    <col min="11559" max="11559" width="9.7109375" style="333" customWidth="1"/>
    <col min="11560" max="11776" width="12.7109375" style="333"/>
    <col min="11777" max="11777" width="5.85546875" style="333" customWidth="1"/>
    <col min="11778" max="11778" width="2.42578125" style="333" customWidth="1"/>
    <col min="11779" max="11779" width="19.5703125" style="333" customWidth="1"/>
    <col min="11780" max="11780" width="1.5703125" style="333" customWidth="1"/>
    <col min="11781" max="11781" width="14.42578125" style="333" customWidth="1"/>
    <col min="11782" max="11782" width="2.42578125" style="333" customWidth="1"/>
    <col min="11783" max="11783" width="14.42578125" style="333" customWidth="1"/>
    <col min="11784" max="11784" width="2.42578125" style="333" customWidth="1"/>
    <col min="11785" max="11785" width="14.42578125" style="333" customWidth="1"/>
    <col min="11786" max="11786" width="2.42578125" style="333" customWidth="1"/>
    <col min="11787" max="11787" width="14.42578125" style="333" customWidth="1"/>
    <col min="11788" max="11788" width="2.42578125" style="333" customWidth="1"/>
    <col min="11789" max="11789" width="14.42578125" style="333" customWidth="1"/>
    <col min="11790" max="11790" width="2.42578125" style="333" customWidth="1"/>
    <col min="11791" max="11791" width="14.42578125" style="333" customWidth="1"/>
    <col min="11792" max="11792" width="2.42578125" style="333" customWidth="1"/>
    <col min="11793" max="11793" width="14.42578125" style="333" customWidth="1"/>
    <col min="11794" max="11794" width="2.42578125" style="333" customWidth="1"/>
    <col min="11795" max="11795" width="12.28515625" style="333" customWidth="1"/>
    <col min="11796" max="11796" width="1.85546875" style="333" customWidth="1"/>
    <col min="11797" max="11797" width="12.7109375" style="333" customWidth="1"/>
    <col min="11798" max="11799" width="1.5703125" style="333" customWidth="1"/>
    <col min="11800" max="11800" width="13.7109375" style="333" customWidth="1"/>
    <col min="11801" max="11801" width="2.42578125" style="333" customWidth="1"/>
    <col min="11802" max="11802" width="12.140625" style="333" customWidth="1"/>
    <col min="11803" max="11803" width="3.28515625" style="333" customWidth="1"/>
    <col min="11804" max="11804" width="11.85546875" style="333" customWidth="1"/>
    <col min="11805" max="11805" width="3.28515625" style="333" customWidth="1"/>
    <col min="11806" max="11806" width="11.7109375" style="333" bestFit="1" customWidth="1"/>
    <col min="11807" max="11807" width="3.28515625" style="333" customWidth="1"/>
    <col min="11808" max="11808" width="14" style="333" customWidth="1"/>
    <col min="11809" max="11809" width="2.42578125" style="333" customWidth="1"/>
    <col min="11810" max="11810" width="12.7109375" style="333" customWidth="1"/>
    <col min="11811" max="11811" width="2.42578125" style="333" customWidth="1"/>
    <col min="11812" max="11812" width="12.7109375" style="333" customWidth="1"/>
    <col min="11813" max="11813" width="3.28515625" style="333" customWidth="1"/>
    <col min="11814" max="11814" width="5" style="333" customWidth="1"/>
    <col min="11815" max="11815" width="9.7109375" style="333" customWidth="1"/>
    <col min="11816" max="12032" width="12.7109375" style="333"/>
    <col min="12033" max="12033" width="5.85546875" style="333" customWidth="1"/>
    <col min="12034" max="12034" width="2.42578125" style="333" customWidth="1"/>
    <col min="12035" max="12035" width="19.5703125" style="333" customWidth="1"/>
    <col min="12036" max="12036" width="1.5703125" style="333" customWidth="1"/>
    <col min="12037" max="12037" width="14.42578125" style="333" customWidth="1"/>
    <col min="12038" max="12038" width="2.42578125" style="333" customWidth="1"/>
    <col min="12039" max="12039" width="14.42578125" style="333" customWidth="1"/>
    <col min="12040" max="12040" width="2.42578125" style="333" customWidth="1"/>
    <col min="12041" max="12041" width="14.42578125" style="333" customWidth="1"/>
    <col min="12042" max="12042" width="2.42578125" style="333" customWidth="1"/>
    <col min="12043" max="12043" width="14.42578125" style="333" customWidth="1"/>
    <col min="12044" max="12044" width="2.42578125" style="333" customWidth="1"/>
    <col min="12045" max="12045" width="14.42578125" style="333" customWidth="1"/>
    <col min="12046" max="12046" width="2.42578125" style="333" customWidth="1"/>
    <col min="12047" max="12047" width="14.42578125" style="333" customWidth="1"/>
    <col min="12048" max="12048" width="2.42578125" style="333" customWidth="1"/>
    <col min="12049" max="12049" width="14.42578125" style="333" customWidth="1"/>
    <col min="12050" max="12050" width="2.42578125" style="333" customWidth="1"/>
    <col min="12051" max="12051" width="12.28515625" style="333" customWidth="1"/>
    <col min="12052" max="12052" width="1.85546875" style="333" customWidth="1"/>
    <col min="12053" max="12053" width="12.7109375" style="333" customWidth="1"/>
    <col min="12054" max="12055" width="1.5703125" style="333" customWidth="1"/>
    <col min="12056" max="12056" width="13.7109375" style="333" customWidth="1"/>
    <col min="12057" max="12057" width="2.42578125" style="333" customWidth="1"/>
    <col min="12058" max="12058" width="12.140625" style="333" customWidth="1"/>
    <col min="12059" max="12059" width="3.28515625" style="333" customWidth="1"/>
    <col min="12060" max="12060" width="11.85546875" style="333" customWidth="1"/>
    <col min="12061" max="12061" width="3.28515625" style="333" customWidth="1"/>
    <col min="12062" max="12062" width="11.7109375" style="333" bestFit="1" customWidth="1"/>
    <col min="12063" max="12063" width="3.28515625" style="333" customWidth="1"/>
    <col min="12064" max="12064" width="14" style="333" customWidth="1"/>
    <col min="12065" max="12065" width="2.42578125" style="333" customWidth="1"/>
    <col min="12066" max="12066" width="12.7109375" style="333" customWidth="1"/>
    <col min="12067" max="12067" width="2.42578125" style="333" customWidth="1"/>
    <col min="12068" max="12068" width="12.7109375" style="333" customWidth="1"/>
    <col min="12069" max="12069" width="3.28515625" style="333" customWidth="1"/>
    <col min="12070" max="12070" width="5" style="333" customWidth="1"/>
    <col min="12071" max="12071" width="9.7109375" style="333" customWidth="1"/>
    <col min="12072" max="12288" width="12.7109375" style="333"/>
    <col min="12289" max="12289" width="5.85546875" style="333" customWidth="1"/>
    <col min="12290" max="12290" width="2.42578125" style="333" customWidth="1"/>
    <col min="12291" max="12291" width="19.5703125" style="333" customWidth="1"/>
    <col min="12292" max="12292" width="1.5703125" style="333" customWidth="1"/>
    <col min="12293" max="12293" width="14.42578125" style="333" customWidth="1"/>
    <col min="12294" max="12294" width="2.42578125" style="333" customWidth="1"/>
    <col min="12295" max="12295" width="14.42578125" style="333" customWidth="1"/>
    <col min="12296" max="12296" width="2.42578125" style="333" customWidth="1"/>
    <col min="12297" max="12297" width="14.42578125" style="333" customWidth="1"/>
    <col min="12298" max="12298" width="2.42578125" style="333" customWidth="1"/>
    <col min="12299" max="12299" width="14.42578125" style="333" customWidth="1"/>
    <col min="12300" max="12300" width="2.42578125" style="333" customWidth="1"/>
    <col min="12301" max="12301" width="14.42578125" style="333" customWidth="1"/>
    <col min="12302" max="12302" width="2.42578125" style="333" customWidth="1"/>
    <col min="12303" max="12303" width="14.42578125" style="333" customWidth="1"/>
    <col min="12304" max="12304" width="2.42578125" style="333" customWidth="1"/>
    <col min="12305" max="12305" width="14.42578125" style="333" customWidth="1"/>
    <col min="12306" max="12306" width="2.42578125" style="333" customWidth="1"/>
    <col min="12307" max="12307" width="12.28515625" style="333" customWidth="1"/>
    <col min="12308" max="12308" width="1.85546875" style="333" customWidth="1"/>
    <col min="12309" max="12309" width="12.7109375" style="333" customWidth="1"/>
    <col min="12310" max="12311" width="1.5703125" style="333" customWidth="1"/>
    <col min="12312" max="12312" width="13.7109375" style="333" customWidth="1"/>
    <col min="12313" max="12313" width="2.42578125" style="333" customWidth="1"/>
    <col min="12314" max="12314" width="12.140625" style="333" customWidth="1"/>
    <col min="12315" max="12315" width="3.28515625" style="333" customWidth="1"/>
    <col min="12316" max="12316" width="11.85546875" style="333" customWidth="1"/>
    <col min="12317" max="12317" width="3.28515625" style="333" customWidth="1"/>
    <col min="12318" max="12318" width="11.7109375" style="333" bestFit="1" customWidth="1"/>
    <col min="12319" max="12319" width="3.28515625" style="333" customWidth="1"/>
    <col min="12320" max="12320" width="14" style="333" customWidth="1"/>
    <col min="12321" max="12321" width="2.42578125" style="333" customWidth="1"/>
    <col min="12322" max="12322" width="12.7109375" style="333" customWidth="1"/>
    <col min="12323" max="12323" width="2.42578125" style="333" customWidth="1"/>
    <col min="12324" max="12324" width="12.7109375" style="333" customWidth="1"/>
    <col min="12325" max="12325" width="3.28515625" style="333" customWidth="1"/>
    <col min="12326" max="12326" width="5" style="333" customWidth="1"/>
    <col min="12327" max="12327" width="9.7109375" style="333" customWidth="1"/>
    <col min="12328" max="12544" width="12.7109375" style="333"/>
    <col min="12545" max="12545" width="5.85546875" style="333" customWidth="1"/>
    <col min="12546" max="12546" width="2.42578125" style="333" customWidth="1"/>
    <col min="12547" max="12547" width="19.5703125" style="333" customWidth="1"/>
    <col min="12548" max="12548" width="1.5703125" style="333" customWidth="1"/>
    <col min="12549" max="12549" width="14.42578125" style="333" customWidth="1"/>
    <col min="12550" max="12550" width="2.42578125" style="333" customWidth="1"/>
    <col min="12551" max="12551" width="14.42578125" style="333" customWidth="1"/>
    <col min="12552" max="12552" width="2.42578125" style="333" customWidth="1"/>
    <col min="12553" max="12553" width="14.42578125" style="333" customWidth="1"/>
    <col min="12554" max="12554" width="2.42578125" style="333" customWidth="1"/>
    <col min="12555" max="12555" width="14.42578125" style="333" customWidth="1"/>
    <col min="12556" max="12556" width="2.42578125" style="333" customWidth="1"/>
    <col min="12557" max="12557" width="14.42578125" style="333" customWidth="1"/>
    <col min="12558" max="12558" width="2.42578125" style="333" customWidth="1"/>
    <col min="12559" max="12559" width="14.42578125" style="333" customWidth="1"/>
    <col min="12560" max="12560" width="2.42578125" style="333" customWidth="1"/>
    <col min="12561" max="12561" width="14.42578125" style="333" customWidth="1"/>
    <col min="12562" max="12562" width="2.42578125" style="333" customWidth="1"/>
    <col min="12563" max="12563" width="12.28515625" style="333" customWidth="1"/>
    <col min="12564" max="12564" width="1.85546875" style="333" customWidth="1"/>
    <col min="12565" max="12565" width="12.7109375" style="333" customWidth="1"/>
    <col min="12566" max="12567" width="1.5703125" style="333" customWidth="1"/>
    <col min="12568" max="12568" width="13.7109375" style="333" customWidth="1"/>
    <col min="12569" max="12569" width="2.42578125" style="333" customWidth="1"/>
    <col min="12570" max="12570" width="12.140625" style="333" customWidth="1"/>
    <col min="12571" max="12571" width="3.28515625" style="333" customWidth="1"/>
    <col min="12572" max="12572" width="11.85546875" style="333" customWidth="1"/>
    <col min="12573" max="12573" width="3.28515625" style="333" customWidth="1"/>
    <col min="12574" max="12574" width="11.7109375" style="333" bestFit="1" customWidth="1"/>
    <col min="12575" max="12575" width="3.28515625" style="333" customWidth="1"/>
    <col min="12576" max="12576" width="14" style="333" customWidth="1"/>
    <col min="12577" max="12577" width="2.42578125" style="333" customWidth="1"/>
    <col min="12578" max="12578" width="12.7109375" style="333" customWidth="1"/>
    <col min="12579" max="12579" width="2.42578125" style="333" customWidth="1"/>
    <col min="12580" max="12580" width="12.7109375" style="333" customWidth="1"/>
    <col min="12581" max="12581" width="3.28515625" style="333" customWidth="1"/>
    <col min="12582" max="12582" width="5" style="333" customWidth="1"/>
    <col min="12583" max="12583" width="9.7109375" style="333" customWidth="1"/>
    <col min="12584" max="12800" width="12.7109375" style="333"/>
    <col min="12801" max="12801" width="5.85546875" style="333" customWidth="1"/>
    <col min="12802" max="12802" width="2.42578125" style="333" customWidth="1"/>
    <col min="12803" max="12803" width="19.5703125" style="333" customWidth="1"/>
    <col min="12804" max="12804" width="1.5703125" style="333" customWidth="1"/>
    <col min="12805" max="12805" width="14.42578125" style="333" customWidth="1"/>
    <col min="12806" max="12806" width="2.42578125" style="333" customWidth="1"/>
    <col min="12807" max="12807" width="14.42578125" style="333" customWidth="1"/>
    <col min="12808" max="12808" width="2.42578125" style="333" customWidth="1"/>
    <col min="12809" max="12809" width="14.42578125" style="333" customWidth="1"/>
    <col min="12810" max="12810" width="2.42578125" style="333" customWidth="1"/>
    <col min="12811" max="12811" width="14.42578125" style="333" customWidth="1"/>
    <col min="12812" max="12812" width="2.42578125" style="333" customWidth="1"/>
    <col min="12813" max="12813" width="14.42578125" style="333" customWidth="1"/>
    <col min="12814" max="12814" width="2.42578125" style="333" customWidth="1"/>
    <col min="12815" max="12815" width="14.42578125" style="333" customWidth="1"/>
    <col min="12816" max="12816" width="2.42578125" style="333" customWidth="1"/>
    <col min="12817" max="12817" width="14.42578125" style="333" customWidth="1"/>
    <col min="12818" max="12818" width="2.42578125" style="333" customWidth="1"/>
    <col min="12819" max="12819" width="12.28515625" style="333" customWidth="1"/>
    <col min="12820" max="12820" width="1.85546875" style="333" customWidth="1"/>
    <col min="12821" max="12821" width="12.7109375" style="333" customWidth="1"/>
    <col min="12822" max="12823" width="1.5703125" style="333" customWidth="1"/>
    <col min="12824" max="12824" width="13.7109375" style="333" customWidth="1"/>
    <col min="12825" max="12825" width="2.42578125" style="333" customWidth="1"/>
    <col min="12826" max="12826" width="12.140625" style="333" customWidth="1"/>
    <col min="12827" max="12827" width="3.28515625" style="333" customWidth="1"/>
    <col min="12828" max="12828" width="11.85546875" style="333" customWidth="1"/>
    <col min="12829" max="12829" width="3.28515625" style="333" customWidth="1"/>
    <col min="12830" max="12830" width="11.7109375" style="333" bestFit="1" customWidth="1"/>
    <col min="12831" max="12831" width="3.28515625" style="333" customWidth="1"/>
    <col min="12832" max="12832" width="14" style="333" customWidth="1"/>
    <col min="12833" max="12833" width="2.42578125" style="333" customWidth="1"/>
    <col min="12834" max="12834" width="12.7109375" style="333" customWidth="1"/>
    <col min="12835" max="12835" width="2.42578125" style="333" customWidth="1"/>
    <col min="12836" max="12836" width="12.7109375" style="333" customWidth="1"/>
    <col min="12837" max="12837" width="3.28515625" style="333" customWidth="1"/>
    <col min="12838" max="12838" width="5" style="333" customWidth="1"/>
    <col min="12839" max="12839" width="9.7109375" style="333" customWidth="1"/>
    <col min="12840" max="13056" width="12.7109375" style="333"/>
    <col min="13057" max="13057" width="5.85546875" style="333" customWidth="1"/>
    <col min="13058" max="13058" width="2.42578125" style="333" customWidth="1"/>
    <col min="13059" max="13059" width="19.5703125" style="333" customWidth="1"/>
    <col min="13060" max="13060" width="1.5703125" style="333" customWidth="1"/>
    <col min="13061" max="13061" width="14.42578125" style="333" customWidth="1"/>
    <col min="13062" max="13062" width="2.42578125" style="333" customWidth="1"/>
    <col min="13063" max="13063" width="14.42578125" style="333" customWidth="1"/>
    <col min="13064" max="13064" width="2.42578125" style="333" customWidth="1"/>
    <col min="13065" max="13065" width="14.42578125" style="333" customWidth="1"/>
    <col min="13066" max="13066" width="2.42578125" style="333" customWidth="1"/>
    <col min="13067" max="13067" width="14.42578125" style="333" customWidth="1"/>
    <col min="13068" max="13068" width="2.42578125" style="333" customWidth="1"/>
    <col min="13069" max="13069" width="14.42578125" style="333" customWidth="1"/>
    <col min="13070" max="13070" width="2.42578125" style="333" customWidth="1"/>
    <col min="13071" max="13071" width="14.42578125" style="333" customWidth="1"/>
    <col min="13072" max="13072" width="2.42578125" style="333" customWidth="1"/>
    <col min="13073" max="13073" width="14.42578125" style="333" customWidth="1"/>
    <col min="13074" max="13074" width="2.42578125" style="333" customWidth="1"/>
    <col min="13075" max="13075" width="12.28515625" style="333" customWidth="1"/>
    <col min="13076" max="13076" width="1.85546875" style="333" customWidth="1"/>
    <col min="13077" max="13077" width="12.7109375" style="333" customWidth="1"/>
    <col min="13078" max="13079" width="1.5703125" style="333" customWidth="1"/>
    <col min="13080" max="13080" width="13.7109375" style="333" customWidth="1"/>
    <col min="13081" max="13081" width="2.42578125" style="333" customWidth="1"/>
    <col min="13082" max="13082" width="12.140625" style="333" customWidth="1"/>
    <col min="13083" max="13083" width="3.28515625" style="333" customWidth="1"/>
    <col min="13084" max="13084" width="11.85546875" style="333" customWidth="1"/>
    <col min="13085" max="13085" width="3.28515625" style="333" customWidth="1"/>
    <col min="13086" max="13086" width="11.7109375" style="333" bestFit="1" customWidth="1"/>
    <col min="13087" max="13087" width="3.28515625" style="333" customWidth="1"/>
    <col min="13088" max="13088" width="14" style="333" customWidth="1"/>
    <col min="13089" max="13089" width="2.42578125" style="333" customWidth="1"/>
    <col min="13090" max="13090" width="12.7109375" style="333" customWidth="1"/>
    <col min="13091" max="13091" width="2.42578125" style="333" customWidth="1"/>
    <col min="13092" max="13092" width="12.7109375" style="333" customWidth="1"/>
    <col min="13093" max="13093" width="3.28515625" style="333" customWidth="1"/>
    <col min="13094" max="13094" width="5" style="333" customWidth="1"/>
    <col min="13095" max="13095" width="9.7109375" style="333" customWidth="1"/>
    <col min="13096" max="13312" width="12.7109375" style="333"/>
    <col min="13313" max="13313" width="5.85546875" style="333" customWidth="1"/>
    <col min="13314" max="13314" width="2.42578125" style="333" customWidth="1"/>
    <col min="13315" max="13315" width="19.5703125" style="333" customWidth="1"/>
    <col min="13316" max="13316" width="1.5703125" style="333" customWidth="1"/>
    <col min="13317" max="13317" width="14.42578125" style="333" customWidth="1"/>
    <col min="13318" max="13318" width="2.42578125" style="333" customWidth="1"/>
    <col min="13319" max="13319" width="14.42578125" style="333" customWidth="1"/>
    <col min="13320" max="13320" width="2.42578125" style="333" customWidth="1"/>
    <col min="13321" max="13321" width="14.42578125" style="333" customWidth="1"/>
    <col min="13322" max="13322" width="2.42578125" style="333" customWidth="1"/>
    <col min="13323" max="13323" width="14.42578125" style="333" customWidth="1"/>
    <col min="13324" max="13324" width="2.42578125" style="333" customWidth="1"/>
    <col min="13325" max="13325" width="14.42578125" style="333" customWidth="1"/>
    <col min="13326" max="13326" width="2.42578125" style="333" customWidth="1"/>
    <col min="13327" max="13327" width="14.42578125" style="333" customWidth="1"/>
    <col min="13328" max="13328" width="2.42578125" style="333" customWidth="1"/>
    <col min="13329" max="13329" width="14.42578125" style="333" customWidth="1"/>
    <col min="13330" max="13330" width="2.42578125" style="333" customWidth="1"/>
    <col min="13331" max="13331" width="12.28515625" style="333" customWidth="1"/>
    <col min="13332" max="13332" width="1.85546875" style="333" customWidth="1"/>
    <col min="13333" max="13333" width="12.7109375" style="333" customWidth="1"/>
    <col min="13334" max="13335" width="1.5703125" style="333" customWidth="1"/>
    <col min="13336" max="13336" width="13.7109375" style="333" customWidth="1"/>
    <col min="13337" max="13337" width="2.42578125" style="333" customWidth="1"/>
    <col min="13338" max="13338" width="12.140625" style="333" customWidth="1"/>
    <col min="13339" max="13339" width="3.28515625" style="333" customWidth="1"/>
    <col min="13340" max="13340" width="11.85546875" style="333" customWidth="1"/>
    <col min="13341" max="13341" width="3.28515625" style="333" customWidth="1"/>
    <col min="13342" max="13342" width="11.7109375" style="333" bestFit="1" customWidth="1"/>
    <col min="13343" max="13343" width="3.28515625" style="333" customWidth="1"/>
    <col min="13344" max="13344" width="14" style="333" customWidth="1"/>
    <col min="13345" max="13345" width="2.42578125" style="333" customWidth="1"/>
    <col min="13346" max="13346" width="12.7109375" style="333" customWidth="1"/>
    <col min="13347" max="13347" width="2.42578125" style="333" customWidth="1"/>
    <col min="13348" max="13348" width="12.7109375" style="333" customWidth="1"/>
    <col min="13349" max="13349" width="3.28515625" style="333" customWidth="1"/>
    <col min="13350" max="13350" width="5" style="333" customWidth="1"/>
    <col min="13351" max="13351" width="9.7109375" style="333" customWidth="1"/>
    <col min="13352" max="13568" width="12.7109375" style="333"/>
    <col min="13569" max="13569" width="5.85546875" style="333" customWidth="1"/>
    <col min="13570" max="13570" width="2.42578125" style="333" customWidth="1"/>
    <col min="13571" max="13571" width="19.5703125" style="333" customWidth="1"/>
    <col min="13572" max="13572" width="1.5703125" style="333" customWidth="1"/>
    <col min="13573" max="13573" width="14.42578125" style="333" customWidth="1"/>
    <col min="13574" max="13574" width="2.42578125" style="333" customWidth="1"/>
    <col min="13575" max="13575" width="14.42578125" style="333" customWidth="1"/>
    <col min="13576" max="13576" width="2.42578125" style="333" customWidth="1"/>
    <col min="13577" max="13577" width="14.42578125" style="333" customWidth="1"/>
    <col min="13578" max="13578" width="2.42578125" style="333" customWidth="1"/>
    <col min="13579" max="13579" width="14.42578125" style="333" customWidth="1"/>
    <col min="13580" max="13580" width="2.42578125" style="333" customWidth="1"/>
    <col min="13581" max="13581" width="14.42578125" style="333" customWidth="1"/>
    <col min="13582" max="13582" width="2.42578125" style="333" customWidth="1"/>
    <col min="13583" max="13583" width="14.42578125" style="333" customWidth="1"/>
    <col min="13584" max="13584" width="2.42578125" style="333" customWidth="1"/>
    <col min="13585" max="13585" width="14.42578125" style="333" customWidth="1"/>
    <col min="13586" max="13586" width="2.42578125" style="333" customWidth="1"/>
    <col min="13587" max="13587" width="12.28515625" style="333" customWidth="1"/>
    <col min="13588" max="13588" width="1.85546875" style="333" customWidth="1"/>
    <col min="13589" max="13589" width="12.7109375" style="333" customWidth="1"/>
    <col min="13590" max="13591" width="1.5703125" style="333" customWidth="1"/>
    <col min="13592" max="13592" width="13.7109375" style="333" customWidth="1"/>
    <col min="13593" max="13593" width="2.42578125" style="333" customWidth="1"/>
    <col min="13594" max="13594" width="12.140625" style="333" customWidth="1"/>
    <col min="13595" max="13595" width="3.28515625" style="333" customWidth="1"/>
    <col min="13596" max="13596" width="11.85546875" style="333" customWidth="1"/>
    <col min="13597" max="13597" width="3.28515625" style="333" customWidth="1"/>
    <col min="13598" max="13598" width="11.7109375" style="333" bestFit="1" customWidth="1"/>
    <col min="13599" max="13599" width="3.28515625" style="333" customWidth="1"/>
    <col min="13600" max="13600" width="14" style="333" customWidth="1"/>
    <col min="13601" max="13601" width="2.42578125" style="333" customWidth="1"/>
    <col min="13602" max="13602" width="12.7109375" style="333" customWidth="1"/>
    <col min="13603" max="13603" width="2.42578125" style="333" customWidth="1"/>
    <col min="13604" max="13604" width="12.7109375" style="333" customWidth="1"/>
    <col min="13605" max="13605" width="3.28515625" style="333" customWidth="1"/>
    <col min="13606" max="13606" width="5" style="333" customWidth="1"/>
    <col min="13607" max="13607" width="9.7109375" style="333" customWidth="1"/>
    <col min="13608" max="13824" width="12.7109375" style="333"/>
    <col min="13825" max="13825" width="5.85546875" style="333" customWidth="1"/>
    <col min="13826" max="13826" width="2.42578125" style="333" customWidth="1"/>
    <col min="13827" max="13827" width="19.5703125" style="333" customWidth="1"/>
    <col min="13828" max="13828" width="1.5703125" style="333" customWidth="1"/>
    <col min="13829" max="13829" width="14.42578125" style="333" customWidth="1"/>
    <col min="13830" max="13830" width="2.42578125" style="333" customWidth="1"/>
    <col min="13831" max="13831" width="14.42578125" style="333" customWidth="1"/>
    <col min="13832" max="13832" width="2.42578125" style="333" customWidth="1"/>
    <col min="13833" max="13833" width="14.42578125" style="333" customWidth="1"/>
    <col min="13834" max="13834" width="2.42578125" style="333" customWidth="1"/>
    <col min="13835" max="13835" width="14.42578125" style="333" customWidth="1"/>
    <col min="13836" max="13836" width="2.42578125" style="333" customWidth="1"/>
    <col min="13837" max="13837" width="14.42578125" style="333" customWidth="1"/>
    <col min="13838" max="13838" width="2.42578125" style="333" customWidth="1"/>
    <col min="13839" max="13839" width="14.42578125" style="333" customWidth="1"/>
    <col min="13840" max="13840" width="2.42578125" style="333" customWidth="1"/>
    <col min="13841" max="13841" width="14.42578125" style="333" customWidth="1"/>
    <col min="13842" max="13842" width="2.42578125" style="333" customWidth="1"/>
    <col min="13843" max="13843" width="12.28515625" style="333" customWidth="1"/>
    <col min="13844" max="13844" width="1.85546875" style="333" customWidth="1"/>
    <col min="13845" max="13845" width="12.7109375" style="333" customWidth="1"/>
    <col min="13846" max="13847" width="1.5703125" style="333" customWidth="1"/>
    <col min="13848" max="13848" width="13.7109375" style="333" customWidth="1"/>
    <col min="13849" max="13849" width="2.42578125" style="333" customWidth="1"/>
    <col min="13850" max="13850" width="12.140625" style="333" customWidth="1"/>
    <col min="13851" max="13851" width="3.28515625" style="333" customWidth="1"/>
    <col min="13852" max="13852" width="11.85546875" style="333" customWidth="1"/>
    <col min="13853" max="13853" width="3.28515625" style="333" customWidth="1"/>
    <col min="13854" max="13854" width="11.7109375" style="333" bestFit="1" customWidth="1"/>
    <col min="13855" max="13855" width="3.28515625" style="333" customWidth="1"/>
    <col min="13856" max="13856" width="14" style="333" customWidth="1"/>
    <col min="13857" max="13857" width="2.42578125" style="333" customWidth="1"/>
    <col min="13858" max="13858" width="12.7109375" style="333" customWidth="1"/>
    <col min="13859" max="13859" width="2.42578125" style="333" customWidth="1"/>
    <col min="13860" max="13860" width="12.7109375" style="333" customWidth="1"/>
    <col min="13861" max="13861" width="3.28515625" style="333" customWidth="1"/>
    <col min="13862" max="13862" width="5" style="333" customWidth="1"/>
    <col min="13863" max="13863" width="9.7109375" style="333" customWidth="1"/>
    <col min="13864" max="14080" width="12.7109375" style="333"/>
    <col min="14081" max="14081" width="5.85546875" style="333" customWidth="1"/>
    <col min="14082" max="14082" width="2.42578125" style="333" customWidth="1"/>
    <col min="14083" max="14083" width="19.5703125" style="333" customWidth="1"/>
    <col min="14084" max="14084" width="1.5703125" style="333" customWidth="1"/>
    <col min="14085" max="14085" width="14.42578125" style="333" customWidth="1"/>
    <col min="14086" max="14086" width="2.42578125" style="333" customWidth="1"/>
    <col min="14087" max="14087" width="14.42578125" style="333" customWidth="1"/>
    <col min="14088" max="14088" width="2.42578125" style="333" customWidth="1"/>
    <col min="14089" max="14089" width="14.42578125" style="333" customWidth="1"/>
    <col min="14090" max="14090" width="2.42578125" style="333" customWidth="1"/>
    <col min="14091" max="14091" width="14.42578125" style="333" customWidth="1"/>
    <col min="14092" max="14092" width="2.42578125" style="333" customWidth="1"/>
    <col min="14093" max="14093" width="14.42578125" style="333" customWidth="1"/>
    <col min="14094" max="14094" width="2.42578125" style="333" customWidth="1"/>
    <col min="14095" max="14095" width="14.42578125" style="333" customWidth="1"/>
    <col min="14096" max="14096" width="2.42578125" style="333" customWidth="1"/>
    <col min="14097" max="14097" width="14.42578125" style="333" customWidth="1"/>
    <col min="14098" max="14098" width="2.42578125" style="333" customWidth="1"/>
    <col min="14099" max="14099" width="12.28515625" style="333" customWidth="1"/>
    <col min="14100" max="14100" width="1.85546875" style="333" customWidth="1"/>
    <col min="14101" max="14101" width="12.7109375" style="333" customWidth="1"/>
    <col min="14102" max="14103" width="1.5703125" style="333" customWidth="1"/>
    <col min="14104" max="14104" width="13.7109375" style="333" customWidth="1"/>
    <col min="14105" max="14105" width="2.42578125" style="333" customWidth="1"/>
    <col min="14106" max="14106" width="12.140625" style="333" customWidth="1"/>
    <col min="14107" max="14107" width="3.28515625" style="333" customWidth="1"/>
    <col min="14108" max="14108" width="11.85546875" style="333" customWidth="1"/>
    <col min="14109" max="14109" width="3.28515625" style="333" customWidth="1"/>
    <col min="14110" max="14110" width="11.7109375" style="333" bestFit="1" customWidth="1"/>
    <col min="14111" max="14111" width="3.28515625" style="333" customWidth="1"/>
    <col min="14112" max="14112" width="14" style="333" customWidth="1"/>
    <col min="14113" max="14113" width="2.42578125" style="333" customWidth="1"/>
    <col min="14114" max="14114" width="12.7109375" style="333" customWidth="1"/>
    <col min="14115" max="14115" width="2.42578125" style="333" customWidth="1"/>
    <col min="14116" max="14116" width="12.7109375" style="333" customWidth="1"/>
    <col min="14117" max="14117" width="3.28515625" style="333" customWidth="1"/>
    <col min="14118" max="14118" width="5" style="333" customWidth="1"/>
    <col min="14119" max="14119" width="9.7109375" style="333" customWidth="1"/>
    <col min="14120" max="14336" width="12.7109375" style="333"/>
    <col min="14337" max="14337" width="5.85546875" style="333" customWidth="1"/>
    <col min="14338" max="14338" width="2.42578125" style="333" customWidth="1"/>
    <col min="14339" max="14339" width="19.5703125" style="333" customWidth="1"/>
    <col min="14340" max="14340" width="1.5703125" style="333" customWidth="1"/>
    <col min="14341" max="14341" width="14.42578125" style="333" customWidth="1"/>
    <col min="14342" max="14342" width="2.42578125" style="333" customWidth="1"/>
    <col min="14343" max="14343" width="14.42578125" style="333" customWidth="1"/>
    <col min="14344" max="14344" width="2.42578125" style="333" customWidth="1"/>
    <col min="14345" max="14345" width="14.42578125" style="333" customWidth="1"/>
    <col min="14346" max="14346" width="2.42578125" style="333" customWidth="1"/>
    <col min="14347" max="14347" width="14.42578125" style="333" customWidth="1"/>
    <col min="14348" max="14348" width="2.42578125" style="333" customWidth="1"/>
    <col min="14349" max="14349" width="14.42578125" style="333" customWidth="1"/>
    <col min="14350" max="14350" width="2.42578125" style="333" customWidth="1"/>
    <col min="14351" max="14351" width="14.42578125" style="333" customWidth="1"/>
    <col min="14352" max="14352" width="2.42578125" style="333" customWidth="1"/>
    <col min="14353" max="14353" width="14.42578125" style="333" customWidth="1"/>
    <col min="14354" max="14354" width="2.42578125" style="333" customWidth="1"/>
    <col min="14355" max="14355" width="12.28515625" style="333" customWidth="1"/>
    <col min="14356" max="14356" width="1.85546875" style="333" customWidth="1"/>
    <col min="14357" max="14357" width="12.7109375" style="333" customWidth="1"/>
    <col min="14358" max="14359" width="1.5703125" style="333" customWidth="1"/>
    <col min="14360" max="14360" width="13.7109375" style="333" customWidth="1"/>
    <col min="14361" max="14361" width="2.42578125" style="333" customWidth="1"/>
    <col min="14362" max="14362" width="12.140625" style="333" customWidth="1"/>
    <col min="14363" max="14363" width="3.28515625" style="333" customWidth="1"/>
    <col min="14364" max="14364" width="11.85546875" style="333" customWidth="1"/>
    <col min="14365" max="14365" width="3.28515625" style="333" customWidth="1"/>
    <col min="14366" max="14366" width="11.7109375" style="333" bestFit="1" customWidth="1"/>
    <col min="14367" max="14367" width="3.28515625" style="333" customWidth="1"/>
    <col min="14368" max="14368" width="14" style="333" customWidth="1"/>
    <col min="14369" max="14369" width="2.42578125" style="333" customWidth="1"/>
    <col min="14370" max="14370" width="12.7109375" style="333" customWidth="1"/>
    <col min="14371" max="14371" width="2.42578125" style="333" customWidth="1"/>
    <col min="14372" max="14372" width="12.7109375" style="333" customWidth="1"/>
    <col min="14373" max="14373" width="3.28515625" style="333" customWidth="1"/>
    <col min="14374" max="14374" width="5" style="333" customWidth="1"/>
    <col min="14375" max="14375" width="9.7109375" style="333" customWidth="1"/>
    <col min="14376" max="14592" width="12.7109375" style="333"/>
    <col min="14593" max="14593" width="5.85546875" style="333" customWidth="1"/>
    <col min="14594" max="14594" width="2.42578125" style="333" customWidth="1"/>
    <col min="14595" max="14595" width="19.5703125" style="333" customWidth="1"/>
    <col min="14596" max="14596" width="1.5703125" style="333" customWidth="1"/>
    <col min="14597" max="14597" width="14.42578125" style="333" customWidth="1"/>
    <col min="14598" max="14598" width="2.42578125" style="333" customWidth="1"/>
    <col min="14599" max="14599" width="14.42578125" style="333" customWidth="1"/>
    <col min="14600" max="14600" width="2.42578125" style="333" customWidth="1"/>
    <col min="14601" max="14601" width="14.42578125" style="333" customWidth="1"/>
    <col min="14602" max="14602" width="2.42578125" style="333" customWidth="1"/>
    <col min="14603" max="14603" width="14.42578125" style="333" customWidth="1"/>
    <col min="14604" max="14604" width="2.42578125" style="333" customWidth="1"/>
    <col min="14605" max="14605" width="14.42578125" style="333" customWidth="1"/>
    <col min="14606" max="14606" width="2.42578125" style="333" customWidth="1"/>
    <col min="14607" max="14607" width="14.42578125" style="333" customWidth="1"/>
    <col min="14608" max="14608" width="2.42578125" style="333" customWidth="1"/>
    <col min="14609" max="14609" width="14.42578125" style="333" customWidth="1"/>
    <col min="14610" max="14610" width="2.42578125" style="333" customWidth="1"/>
    <col min="14611" max="14611" width="12.28515625" style="333" customWidth="1"/>
    <col min="14612" max="14612" width="1.85546875" style="333" customWidth="1"/>
    <col min="14613" max="14613" width="12.7109375" style="333" customWidth="1"/>
    <col min="14614" max="14615" width="1.5703125" style="333" customWidth="1"/>
    <col min="14616" max="14616" width="13.7109375" style="333" customWidth="1"/>
    <col min="14617" max="14617" width="2.42578125" style="333" customWidth="1"/>
    <col min="14618" max="14618" width="12.140625" style="333" customWidth="1"/>
    <col min="14619" max="14619" width="3.28515625" style="333" customWidth="1"/>
    <col min="14620" max="14620" width="11.85546875" style="333" customWidth="1"/>
    <col min="14621" max="14621" width="3.28515625" style="333" customWidth="1"/>
    <col min="14622" max="14622" width="11.7109375" style="333" bestFit="1" customWidth="1"/>
    <col min="14623" max="14623" width="3.28515625" style="333" customWidth="1"/>
    <col min="14624" max="14624" width="14" style="333" customWidth="1"/>
    <col min="14625" max="14625" width="2.42578125" style="333" customWidth="1"/>
    <col min="14626" max="14626" width="12.7109375" style="333" customWidth="1"/>
    <col min="14627" max="14627" width="2.42578125" style="333" customWidth="1"/>
    <col min="14628" max="14628" width="12.7109375" style="333" customWidth="1"/>
    <col min="14629" max="14629" width="3.28515625" style="333" customWidth="1"/>
    <col min="14630" max="14630" width="5" style="333" customWidth="1"/>
    <col min="14631" max="14631" width="9.7109375" style="333" customWidth="1"/>
    <col min="14632" max="14848" width="12.7109375" style="333"/>
    <col min="14849" max="14849" width="5.85546875" style="333" customWidth="1"/>
    <col min="14850" max="14850" width="2.42578125" style="333" customWidth="1"/>
    <col min="14851" max="14851" width="19.5703125" style="333" customWidth="1"/>
    <col min="14852" max="14852" width="1.5703125" style="333" customWidth="1"/>
    <col min="14853" max="14853" width="14.42578125" style="333" customWidth="1"/>
    <col min="14854" max="14854" width="2.42578125" style="333" customWidth="1"/>
    <col min="14855" max="14855" width="14.42578125" style="333" customWidth="1"/>
    <col min="14856" max="14856" width="2.42578125" style="333" customWidth="1"/>
    <col min="14857" max="14857" width="14.42578125" style="333" customWidth="1"/>
    <col min="14858" max="14858" width="2.42578125" style="333" customWidth="1"/>
    <col min="14859" max="14859" width="14.42578125" style="333" customWidth="1"/>
    <col min="14860" max="14860" width="2.42578125" style="333" customWidth="1"/>
    <col min="14861" max="14861" width="14.42578125" style="333" customWidth="1"/>
    <col min="14862" max="14862" width="2.42578125" style="333" customWidth="1"/>
    <col min="14863" max="14863" width="14.42578125" style="333" customWidth="1"/>
    <col min="14864" max="14864" width="2.42578125" style="333" customWidth="1"/>
    <col min="14865" max="14865" width="14.42578125" style="333" customWidth="1"/>
    <col min="14866" max="14866" width="2.42578125" style="333" customWidth="1"/>
    <col min="14867" max="14867" width="12.28515625" style="333" customWidth="1"/>
    <col min="14868" max="14868" width="1.85546875" style="333" customWidth="1"/>
    <col min="14869" max="14869" width="12.7109375" style="333" customWidth="1"/>
    <col min="14870" max="14871" width="1.5703125" style="333" customWidth="1"/>
    <col min="14872" max="14872" width="13.7109375" style="333" customWidth="1"/>
    <col min="14873" max="14873" width="2.42578125" style="333" customWidth="1"/>
    <col min="14874" max="14874" width="12.140625" style="333" customWidth="1"/>
    <col min="14875" max="14875" width="3.28515625" style="333" customWidth="1"/>
    <col min="14876" max="14876" width="11.85546875" style="333" customWidth="1"/>
    <col min="14877" max="14877" width="3.28515625" style="333" customWidth="1"/>
    <col min="14878" max="14878" width="11.7109375" style="333" bestFit="1" customWidth="1"/>
    <col min="14879" max="14879" width="3.28515625" style="333" customWidth="1"/>
    <col min="14880" max="14880" width="14" style="333" customWidth="1"/>
    <col min="14881" max="14881" width="2.42578125" style="333" customWidth="1"/>
    <col min="14882" max="14882" width="12.7109375" style="333" customWidth="1"/>
    <col min="14883" max="14883" width="2.42578125" style="333" customWidth="1"/>
    <col min="14884" max="14884" width="12.7109375" style="333" customWidth="1"/>
    <col min="14885" max="14885" width="3.28515625" style="333" customWidth="1"/>
    <col min="14886" max="14886" width="5" style="333" customWidth="1"/>
    <col min="14887" max="14887" width="9.7109375" style="333" customWidth="1"/>
    <col min="14888" max="15104" width="12.7109375" style="333"/>
    <col min="15105" max="15105" width="5.85546875" style="333" customWidth="1"/>
    <col min="15106" max="15106" width="2.42578125" style="333" customWidth="1"/>
    <col min="15107" max="15107" width="19.5703125" style="333" customWidth="1"/>
    <col min="15108" max="15108" width="1.5703125" style="333" customWidth="1"/>
    <col min="15109" max="15109" width="14.42578125" style="333" customWidth="1"/>
    <col min="15110" max="15110" width="2.42578125" style="333" customWidth="1"/>
    <col min="15111" max="15111" width="14.42578125" style="333" customWidth="1"/>
    <col min="15112" max="15112" width="2.42578125" style="333" customWidth="1"/>
    <col min="15113" max="15113" width="14.42578125" style="333" customWidth="1"/>
    <col min="15114" max="15114" width="2.42578125" style="333" customWidth="1"/>
    <col min="15115" max="15115" width="14.42578125" style="333" customWidth="1"/>
    <col min="15116" max="15116" width="2.42578125" style="333" customWidth="1"/>
    <col min="15117" max="15117" width="14.42578125" style="333" customWidth="1"/>
    <col min="15118" max="15118" width="2.42578125" style="333" customWidth="1"/>
    <col min="15119" max="15119" width="14.42578125" style="333" customWidth="1"/>
    <col min="15120" max="15120" width="2.42578125" style="333" customWidth="1"/>
    <col min="15121" max="15121" width="14.42578125" style="333" customWidth="1"/>
    <col min="15122" max="15122" width="2.42578125" style="333" customWidth="1"/>
    <col min="15123" max="15123" width="12.28515625" style="333" customWidth="1"/>
    <col min="15124" max="15124" width="1.85546875" style="333" customWidth="1"/>
    <col min="15125" max="15125" width="12.7109375" style="333" customWidth="1"/>
    <col min="15126" max="15127" width="1.5703125" style="333" customWidth="1"/>
    <col min="15128" max="15128" width="13.7109375" style="333" customWidth="1"/>
    <col min="15129" max="15129" width="2.42578125" style="333" customWidth="1"/>
    <col min="15130" max="15130" width="12.140625" style="333" customWidth="1"/>
    <col min="15131" max="15131" width="3.28515625" style="333" customWidth="1"/>
    <col min="15132" max="15132" width="11.85546875" style="333" customWidth="1"/>
    <col min="15133" max="15133" width="3.28515625" style="333" customWidth="1"/>
    <col min="15134" max="15134" width="11.7109375" style="333" bestFit="1" customWidth="1"/>
    <col min="15135" max="15135" width="3.28515625" style="333" customWidth="1"/>
    <col min="15136" max="15136" width="14" style="333" customWidth="1"/>
    <col min="15137" max="15137" width="2.42578125" style="333" customWidth="1"/>
    <col min="15138" max="15138" width="12.7109375" style="333" customWidth="1"/>
    <col min="15139" max="15139" width="2.42578125" style="333" customWidth="1"/>
    <col min="15140" max="15140" width="12.7109375" style="333" customWidth="1"/>
    <col min="15141" max="15141" width="3.28515625" style="333" customWidth="1"/>
    <col min="15142" max="15142" width="5" style="333" customWidth="1"/>
    <col min="15143" max="15143" width="9.7109375" style="333" customWidth="1"/>
    <col min="15144" max="15360" width="12.7109375" style="333"/>
    <col min="15361" max="15361" width="5.85546875" style="333" customWidth="1"/>
    <col min="15362" max="15362" width="2.42578125" style="333" customWidth="1"/>
    <col min="15363" max="15363" width="19.5703125" style="333" customWidth="1"/>
    <col min="15364" max="15364" width="1.5703125" style="333" customWidth="1"/>
    <col min="15365" max="15365" width="14.42578125" style="333" customWidth="1"/>
    <col min="15366" max="15366" width="2.42578125" style="333" customWidth="1"/>
    <col min="15367" max="15367" width="14.42578125" style="333" customWidth="1"/>
    <col min="15368" max="15368" width="2.42578125" style="333" customWidth="1"/>
    <col min="15369" max="15369" width="14.42578125" style="333" customWidth="1"/>
    <col min="15370" max="15370" width="2.42578125" style="333" customWidth="1"/>
    <col min="15371" max="15371" width="14.42578125" style="333" customWidth="1"/>
    <col min="15372" max="15372" width="2.42578125" style="333" customWidth="1"/>
    <col min="15373" max="15373" width="14.42578125" style="333" customWidth="1"/>
    <col min="15374" max="15374" width="2.42578125" style="333" customWidth="1"/>
    <col min="15375" max="15375" width="14.42578125" style="333" customWidth="1"/>
    <col min="15376" max="15376" width="2.42578125" style="333" customWidth="1"/>
    <col min="15377" max="15377" width="14.42578125" style="333" customWidth="1"/>
    <col min="15378" max="15378" width="2.42578125" style="333" customWidth="1"/>
    <col min="15379" max="15379" width="12.28515625" style="333" customWidth="1"/>
    <col min="15380" max="15380" width="1.85546875" style="333" customWidth="1"/>
    <col min="15381" max="15381" width="12.7109375" style="333" customWidth="1"/>
    <col min="15382" max="15383" width="1.5703125" style="333" customWidth="1"/>
    <col min="15384" max="15384" width="13.7109375" style="333" customWidth="1"/>
    <col min="15385" max="15385" width="2.42578125" style="333" customWidth="1"/>
    <col min="15386" max="15386" width="12.140625" style="333" customWidth="1"/>
    <col min="15387" max="15387" width="3.28515625" style="333" customWidth="1"/>
    <col min="15388" max="15388" width="11.85546875" style="333" customWidth="1"/>
    <col min="15389" max="15389" width="3.28515625" style="333" customWidth="1"/>
    <col min="15390" max="15390" width="11.7109375" style="333" bestFit="1" customWidth="1"/>
    <col min="15391" max="15391" width="3.28515625" style="333" customWidth="1"/>
    <col min="15392" max="15392" width="14" style="333" customWidth="1"/>
    <col min="15393" max="15393" width="2.42578125" style="333" customWidth="1"/>
    <col min="15394" max="15394" width="12.7109375" style="333" customWidth="1"/>
    <col min="15395" max="15395" width="2.42578125" style="333" customWidth="1"/>
    <col min="15396" max="15396" width="12.7109375" style="333" customWidth="1"/>
    <col min="15397" max="15397" width="3.28515625" style="333" customWidth="1"/>
    <col min="15398" max="15398" width="5" style="333" customWidth="1"/>
    <col min="15399" max="15399" width="9.7109375" style="333" customWidth="1"/>
    <col min="15400" max="15616" width="12.7109375" style="333"/>
    <col min="15617" max="15617" width="5.85546875" style="333" customWidth="1"/>
    <col min="15618" max="15618" width="2.42578125" style="333" customWidth="1"/>
    <col min="15619" max="15619" width="19.5703125" style="333" customWidth="1"/>
    <col min="15620" max="15620" width="1.5703125" style="333" customWidth="1"/>
    <col min="15621" max="15621" width="14.42578125" style="333" customWidth="1"/>
    <col min="15622" max="15622" width="2.42578125" style="333" customWidth="1"/>
    <col min="15623" max="15623" width="14.42578125" style="333" customWidth="1"/>
    <col min="15624" max="15624" width="2.42578125" style="333" customWidth="1"/>
    <col min="15625" max="15625" width="14.42578125" style="333" customWidth="1"/>
    <col min="15626" max="15626" width="2.42578125" style="333" customWidth="1"/>
    <col min="15627" max="15627" width="14.42578125" style="333" customWidth="1"/>
    <col min="15628" max="15628" width="2.42578125" style="333" customWidth="1"/>
    <col min="15629" max="15629" width="14.42578125" style="333" customWidth="1"/>
    <col min="15630" max="15630" width="2.42578125" style="333" customWidth="1"/>
    <col min="15631" max="15631" width="14.42578125" style="333" customWidth="1"/>
    <col min="15632" max="15632" width="2.42578125" style="333" customWidth="1"/>
    <col min="15633" max="15633" width="14.42578125" style="333" customWidth="1"/>
    <col min="15634" max="15634" width="2.42578125" style="333" customWidth="1"/>
    <col min="15635" max="15635" width="12.28515625" style="333" customWidth="1"/>
    <col min="15636" max="15636" width="1.85546875" style="333" customWidth="1"/>
    <col min="15637" max="15637" width="12.7109375" style="333" customWidth="1"/>
    <col min="15638" max="15639" width="1.5703125" style="333" customWidth="1"/>
    <col min="15640" max="15640" width="13.7109375" style="333" customWidth="1"/>
    <col min="15641" max="15641" width="2.42578125" style="333" customWidth="1"/>
    <col min="15642" max="15642" width="12.140625" style="333" customWidth="1"/>
    <col min="15643" max="15643" width="3.28515625" style="333" customWidth="1"/>
    <col min="15644" max="15644" width="11.85546875" style="333" customWidth="1"/>
    <col min="15645" max="15645" width="3.28515625" style="333" customWidth="1"/>
    <col min="15646" max="15646" width="11.7109375" style="333" bestFit="1" customWidth="1"/>
    <col min="15647" max="15647" width="3.28515625" style="333" customWidth="1"/>
    <col min="15648" max="15648" width="14" style="333" customWidth="1"/>
    <col min="15649" max="15649" width="2.42578125" style="333" customWidth="1"/>
    <col min="15650" max="15650" width="12.7109375" style="333" customWidth="1"/>
    <col min="15651" max="15651" width="2.42578125" style="333" customWidth="1"/>
    <col min="15652" max="15652" width="12.7109375" style="333" customWidth="1"/>
    <col min="15653" max="15653" width="3.28515625" style="333" customWidth="1"/>
    <col min="15654" max="15654" width="5" style="333" customWidth="1"/>
    <col min="15655" max="15655" width="9.7109375" style="333" customWidth="1"/>
    <col min="15656" max="15872" width="12.7109375" style="333"/>
    <col min="15873" max="15873" width="5.85546875" style="333" customWidth="1"/>
    <col min="15874" max="15874" width="2.42578125" style="333" customWidth="1"/>
    <col min="15875" max="15875" width="19.5703125" style="333" customWidth="1"/>
    <col min="15876" max="15876" width="1.5703125" style="333" customWidth="1"/>
    <col min="15877" max="15877" width="14.42578125" style="333" customWidth="1"/>
    <col min="15878" max="15878" width="2.42578125" style="333" customWidth="1"/>
    <col min="15879" max="15879" width="14.42578125" style="333" customWidth="1"/>
    <col min="15880" max="15880" width="2.42578125" style="333" customWidth="1"/>
    <col min="15881" max="15881" width="14.42578125" style="333" customWidth="1"/>
    <col min="15882" max="15882" width="2.42578125" style="333" customWidth="1"/>
    <col min="15883" max="15883" width="14.42578125" style="333" customWidth="1"/>
    <col min="15884" max="15884" width="2.42578125" style="333" customWidth="1"/>
    <col min="15885" max="15885" width="14.42578125" style="333" customWidth="1"/>
    <col min="15886" max="15886" width="2.42578125" style="333" customWidth="1"/>
    <col min="15887" max="15887" width="14.42578125" style="333" customWidth="1"/>
    <col min="15888" max="15888" width="2.42578125" style="333" customWidth="1"/>
    <col min="15889" max="15889" width="14.42578125" style="333" customWidth="1"/>
    <col min="15890" max="15890" width="2.42578125" style="333" customWidth="1"/>
    <col min="15891" max="15891" width="12.28515625" style="333" customWidth="1"/>
    <col min="15892" max="15892" width="1.85546875" style="333" customWidth="1"/>
    <col min="15893" max="15893" width="12.7109375" style="333" customWidth="1"/>
    <col min="15894" max="15895" width="1.5703125" style="333" customWidth="1"/>
    <col min="15896" max="15896" width="13.7109375" style="333" customWidth="1"/>
    <col min="15897" max="15897" width="2.42578125" style="333" customWidth="1"/>
    <col min="15898" max="15898" width="12.140625" style="333" customWidth="1"/>
    <col min="15899" max="15899" width="3.28515625" style="333" customWidth="1"/>
    <col min="15900" max="15900" width="11.85546875" style="333" customWidth="1"/>
    <col min="15901" max="15901" width="3.28515625" style="333" customWidth="1"/>
    <col min="15902" max="15902" width="11.7109375" style="333" bestFit="1" customWidth="1"/>
    <col min="15903" max="15903" width="3.28515625" style="333" customWidth="1"/>
    <col min="15904" max="15904" width="14" style="333" customWidth="1"/>
    <col min="15905" max="15905" width="2.42578125" style="333" customWidth="1"/>
    <col min="15906" max="15906" width="12.7109375" style="333" customWidth="1"/>
    <col min="15907" max="15907" width="2.42578125" style="333" customWidth="1"/>
    <col min="15908" max="15908" width="12.7109375" style="333" customWidth="1"/>
    <col min="15909" max="15909" width="3.28515625" style="333" customWidth="1"/>
    <col min="15910" max="15910" width="5" style="333" customWidth="1"/>
    <col min="15911" max="15911" width="9.7109375" style="333" customWidth="1"/>
    <col min="15912" max="16128" width="12.7109375" style="333"/>
    <col min="16129" max="16129" width="5.85546875" style="333" customWidth="1"/>
    <col min="16130" max="16130" width="2.42578125" style="333" customWidth="1"/>
    <col min="16131" max="16131" width="19.5703125" style="333" customWidth="1"/>
    <col min="16132" max="16132" width="1.5703125" style="333" customWidth="1"/>
    <col min="16133" max="16133" width="14.42578125" style="333" customWidth="1"/>
    <col min="16134" max="16134" width="2.42578125" style="333" customWidth="1"/>
    <col min="16135" max="16135" width="14.42578125" style="333" customWidth="1"/>
    <col min="16136" max="16136" width="2.42578125" style="333" customWidth="1"/>
    <col min="16137" max="16137" width="14.42578125" style="333" customWidth="1"/>
    <col min="16138" max="16138" width="2.42578125" style="333" customWidth="1"/>
    <col min="16139" max="16139" width="14.42578125" style="333" customWidth="1"/>
    <col min="16140" max="16140" width="2.42578125" style="333" customWidth="1"/>
    <col min="16141" max="16141" width="14.42578125" style="333" customWidth="1"/>
    <col min="16142" max="16142" width="2.42578125" style="333" customWidth="1"/>
    <col min="16143" max="16143" width="14.42578125" style="333" customWidth="1"/>
    <col min="16144" max="16144" width="2.42578125" style="333" customWidth="1"/>
    <col min="16145" max="16145" width="14.42578125" style="333" customWidth="1"/>
    <col min="16146" max="16146" width="2.42578125" style="333" customWidth="1"/>
    <col min="16147" max="16147" width="12.28515625" style="333" customWidth="1"/>
    <col min="16148" max="16148" width="1.85546875" style="333" customWidth="1"/>
    <col min="16149" max="16149" width="12.7109375" style="333" customWidth="1"/>
    <col min="16150" max="16151" width="1.5703125" style="333" customWidth="1"/>
    <col min="16152" max="16152" width="13.7109375" style="333" customWidth="1"/>
    <col min="16153" max="16153" width="2.42578125" style="333" customWidth="1"/>
    <col min="16154" max="16154" width="12.140625" style="333" customWidth="1"/>
    <col min="16155" max="16155" width="3.28515625" style="333" customWidth="1"/>
    <col min="16156" max="16156" width="11.85546875" style="333" customWidth="1"/>
    <col min="16157" max="16157" width="3.28515625" style="333" customWidth="1"/>
    <col min="16158" max="16158" width="11.7109375" style="333" bestFit="1" customWidth="1"/>
    <col min="16159" max="16159" width="3.28515625" style="333" customWidth="1"/>
    <col min="16160" max="16160" width="14" style="333" customWidth="1"/>
    <col min="16161" max="16161" width="2.42578125" style="333" customWidth="1"/>
    <col min="16162" max="16162" width="12.7109375" style="333" customWidth="1"/>
    <col min="16163" max="16163" width="2.42578125" style="333" customWidth="1"/>
    <col min="16164" max="16164" width="12.7109375" style="333" customWidth="1"/>
    <col min="16165" max="16165" width="3.28515625" style="333" customWidth="1"/>
    <col min="16166" max="16166" width="5" style="333" customWidth="1"/>
    <col min="16167" max="16167" width="9.7109375" style="333" customWidth="1"/>
    <col min="16168" max="16384" width="12.7109375" style="333"/>
  </cols>
  <sheetData>
    <row r="1" spans="1:40" s="329" customFormat="1" ht="10.5" customHeight="1" x14ac:dyDescent="0.25">
      <c r="A1" s="325"/>
      <c r="B1" s="325"/>
      <c r="C1" s="326"/>
      <c r="D1" s="325"/>
      <c r="E1" s="325"/>
      <c r="F1" s="325"/>
      <c r="G1" s="325"/>
      <c r="H1" s="325"/>
      <c r="I1" s="325"/>
      <c r="J1" s="325"/>
      <c r="K1" s="325"/>
      <c r="L1" s="325"/>
      <c r="M1" s="325"/>
      <c r="N1" s="325"/>
      <c r="O1" s="325"/>
      <c r="P1" s="325"/>
      <c r="Q1" s="325"/>
      <c r="R1" s="325"/>
      <c r="S1" s="325"/>
      <c r="T1" s="325"/>
      <c r="U1" s="327" t="s">
        <v>45</v>
      </c>
      <c r="V1" s="325"/>
      <c r="W1" s="325"/>
      <c r="X1" s="328" t="s">
        <v>46</v>
      </c>
      <c r="Y1" s="325"/>
      <c r="AA1" s="328"/>
      <c r="AB1" s="328"/>
      <c r="AC1" s="328"/>
      <c r="AD1" s="366"/>
      <c r="AE1" s="325"/>
      <c r="AF1" s="325"/>
      <c r="AG1" s="325"/>
      <c r="AH1" s="325"/>
      <c r="AI1" s="325"/>
      <c r="AJ1" s="325"/>
      <c r="AK1" s="325"/>
      <c r="AL1" s="327" t="s">
        <v>319</v>
      </c>
      <c r="AM1" s="327"/>
      <c r="AN1" s="325"/>
    </row>
    <row r="2" spans="1:40" s="329" customFormat="1" ht="10.5" customHeight="1" x14ac:dyDescent="0.25">
      <c r="A2" s="330"/>
      <c r="B2" s="325"/>
      <c r="C2" s="326"/>
      <c r="D2" s="325"/>
      <c r="E2" s="325"/>
      <c r="F2" s="325"/>
      <c r="G2" s="325"/>
      <c r="H2" s="325"/>
      <c r="I2" s="325"/>
      <c r="J2" s="325"/>
      <c r="K2" s="325"/>
      <c r="L2" s="325"/>
      <c r="M2" s="325"/>
      <c r="N2" s="325"/>
      <c r="O2" s="325"/>
      <c r="P2" s="325"/>
      <c r="Q2" s="325"/>
      <c r="R2" s="325"/>
      <c r="S2" s="325"/>
      <c r="T2" s="325"/>
      <c r="U2" s="327" t="s">
        <v>288</v>
      </c>
      <c r="V2" s="325"/>
      <c r="W2" s="325"/>
      <c r="X2" s="328" t="s">
        <v>287</v>
      </c>
      <c r="Y2" s="325"/>
      <c r="AA2" s="328"/>
      <c r="AB2" s="328"/>
      <c r="AC2" s="328"/>
      <c r="AD2" s="366"/>
      <c r="AE2" s="325"/>
      <c r="AF2" s="325"/>
      <c r="AG2" s="325"/>
      <c r="AH2" s="325"/>
      <c r="AI2" s="325"/>
      <c r="AJ2" s="325"/>
      <c r="AK2" s="325"/>
      <c r="AL2" s="327" t="s">
        <v>320</v>
      </c>
      <c r="AM2" s="327"/>
      <c r="AN2" s="325"/>
    </row>
    <row r="3" spans="1:40" s="329" customFormat="1" ht="10.5" customHeight="1" x14ac:dyDescent="0.25">
      <c r="A3" s="331"/>
      <c r="B3" s="325"/>
      <c r="C3" s="326"/>
      <c r="D3" s="325"/>
      <c r="E3" s="325"/>
      <c r="F3" s="325"/>
      <c r="G3" s="325"/>
      <c r="H3" s="325"/>
      <c r="I3" s="325"/>
      <c r="J3" s="325"/>
      <c r="K3" s="325"/>
      <c r="L3" s="325"/>
      <c r="M3" s="325"/>
      <c r="N3" s="325"/>
      <c r="O3" s="325"/>
      <c r="P3" s="325"/>
      <c r="Q3" s="325"/>
      <c r="R3" s="325"/>
      <c r="S3" s="325"/>
      <c r="T3" s="325"/>
      <c r="U3" s="327" t="s">
        <v>51</v>
      </c>
      <c r="V3" s="325"/>
      <c r="W3" s="325"/>
      <c r="X3" s="332" t="s">
        <v>52</v>
      </c>
      <c r="Y3" s="325"/>
      <c r="AA3" s="328"/>
      <c r="AB3" s="328"/>
      <c r="AC3" s="328"/>
      <c r="AD3" s="366"/>
      <c r="AE3" s="325"/>
      <c r="AG3" s="325"/>
      <c r="AH3" s="325"/>
      <c r="AI3" s="325"/>
      <c r="AJ3" s="325"/>
      <c r="AK3" s="325"/>
      <c r="AL3" s="325"/>
      <c r="AM3" s="325"/>
      <c r="AN3" s="325"/>
    </row>
    <row r="4" spans="1:40" ht="9.6" customHeight="1" x14ac:dyDescent="0.25">
      <c r="A4" s="326"/>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G4" s="326"/>
      <c r="AH4" s="326"/>
      <c r="AI4" s="326"/>
      <c r="AJ4" s="326"/>
      <c r="AK4" s="326"/>
      <c r="AL4" s="326"/>
      <c r="AM4" s="326"/>
      <c r="AN4" s="326"/>
    </row>
    <row r="5" spans="1:40" ht="9.6" customHeight="1" x14ac:dyDescent="0.25">
      <c r="A5" s="326"/>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row>
    <row r="6" spans="1:40" ht="9.6" customHeight="1" x14ac:dyDescent="0.25">
      <c r="A6" s="326"/>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row>
    <row r="7" spans="1:40" ht="9.6" customHeight="1" x14ac:dyDescent="0.25">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67"/>
      <c r="AE7" s="326"/>
      <c r="AF7" s="326"/>
      <c r="AG7" s="326"/>
      <c r="AH7" s="326"/>
      <c r="AI7" s="326"/>
      <c r="AJ7" s="326"/>
      <c r="AK7" s="326"/>
      <c r="AL7" s="326"/>
      <c r="AM7" s="326"/>
      <c r="AN7" s="326"/>
    </row>
    <row r="8" spans="1:40" ht="9.6" customHeight="1" x14ac:dyDescent="0.25">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36"/>
      <c r="AE8" s="326"/>
      <c r="AF8" s="338" t="s">
        <v>68</v>
      </c>
      <c r="AG8" s="338"/>
      <c r="AH8" s="338"/>
      <c r="AI8" s="338"/>
      <c r="AJ8" s="338"/>
      <c r="AK8" s="326"/>
      <c r="AL8" s="326"/>
      <c r="AM8" s="326"/>
      <c r="AN8" s="326"/>
    </row>
    <row r="9" spans="1:40" ht="9.6" customHeight="1" x14ac:dyDescent="0.25">
      <c r="A9" s="326"/>
      <c r="B9" s="326"/>
      <c r="C9" s="326"/>
      <c r="D9" s="326"/>
      <c r="E9" s="326"/>
      <c r="F9" s="326"/>
      <c r="G9" s="326"/>
      <c r="H9" s="326"/>
      <c r="I9" s="326"/>
      <c r="J9" s="326"/>
      <c r="K9" s="326"/>
      <c r="L9" s="326"/>
      <c r="M9" s="339"/>
      <c r="N9" s="326"/>
      <c r="O9" s="326"/>
      <c r="P9" s="326"/>
      <c r="Q9" s="326"/>
      <c r="R9" s="326"/>
      <c r="S9" s="326"/>
      <c r="T9" s="326"/>
      <c r="U9" s="326"/>
      <c r="V9" s="326"/>
      <c r="W9" s="326"/>
      <c r="X9" s="326"/>
      <c r="Y9" s="326"/>
      <c r="Z9" s="326"/>
      <c r="AA9" s="326"/>
      <c r="AB9" s="326"/>
      <c r="AC9" s="326"/>
      <c r="AD9" s="367"/>
      <c r="AE9" s="326"/>
      <c r="AF9" s="326"/>
      <c r="AG9" s="326"/>
      <c r="AH9" s="326"/>
      <c r="AI9" s="326"/>
      <c r="AJ9" s="339"/>
      <c r="AK9" s="326"/>
      <c r="AL9" s="326"/>
      <c r="AM9" s="326"/>
      <c r="AN9" s="326"/>
    </row>
    <row r="10" spans="1:40" ht="9.6" customHeight="1" x14ac:dyDescent="0.25">
      <c r="A10" s="326"/>
      <c r="B10" s="326"/>
      <c r="C10" s="326"/>
      <c r="D10" s="326"/>
      <c r="E10" s="339" t="s">
        <v>321</v>
      </c>
      <c r="F10" s="326"/>
      <c r="G10" s="339" t="s">
        <v>322</v>
      </c>
      <c r="H10" s="326"/>
      <c r="I10" s="339" t="s">
        <v>323</v>
      </c>
      <c r="J10" s="326"/>
      <c r="K10" s="339" t="s">
        <v>324</v>
      </c>
      <c r="L10" s="326"/>
      <c r="M10" s="339" t="s">
        <v>325</v>
      </c>
      <c r="N10" s="326"/>
      <c r="O10" s="339" t="s">
        <v>326</v>
      </c>
      <c r="P10" s="326"/>
      <c r="Q10" s="339" t="s">
        <v>327</v>
      </c>
      <c r="R10" s="326"/>
      <c r="S10" s="326"/>
      <c r="T10" s="326"/>
      <c r="U10" s="339"/>
      <c r="V10" s="326"/>
      <c r="W10" s="326"/>
      <c r="X10" s="339" t="s">
        <v>328</v>
      </c>
      <c r="Y10" s="326"/>
      <c r="Z10" s="339" t="s">
        <v>329</v>
      </c>
      <c r="AA10" s="339"/>
      <c r="AB10" s="339" t="s">
        <v>330</v>
      </c>
      <c r="AC10" s="339"/>
      <c r="AD10" s="339" t="s">
        <v>331</v>
      </c>
      <c r="AE10" s="326"/>
      <c r="AF10" s="326"/>
      <c r="AG10" s="326"/>
      <c r="AH10" s="339" t="s">
        <v>66</v>
      </c>
      <c r="AI10" s="326"/>
      <c r="AJ10" s="339" t="s">
        <v>67</v>
      </c>
      <c r="AK10" s="326"/>
      <c r="AL10" s="326"/>
      <c r="AM10" s="326"/>
      <c r="AN10" s="326"/>
    </row>
    <row r="11" spans="1:40" ht="9.6" customHeight="1" x14ac:dyDescent="0.25">
      <c r="A11" s="340" t="s">
        <v>74</v>
      </c>
      <c r="B11" s="326"/>
      <c r="C11" s="340" t="s">
        <v>76</v>
      </c>
      <c r="D11" s="326"/>
      <c r="E11" s="340" t="s">
        <v>332</v>
      </c>
      <c r="F11" s="326"/>
      <c r="G11" s="340" t="s">
        <v>333</v>
      </c>
      <c r="H11" s="326"/>
      <c r="I11" s="340" t="s">
        <v>334</v>
      </c>
      <c r="J11" s="326"/>
      <c r="K11" s="340" t="s">
        <v>334</v>
      </c>
      <c r="L11" s="326"/>
      <c r="M11" s="340" t="s">
        <v>334</v>
      </c>
      <c r="N11" s="326"/>
      <c r="O11" s="340" t="s">
        <v>335</v>
      </c>
      <c r="P11" s="326"/>
      <c r="Q11" s="340" t="s">
        <v>336</v>
      </c>
      <c r="R11" s="326"/>
      <c r="S11" s="340" t="s">
        <v>337</v>
      </c>
      <c r="T11" s="326"/>
      <c r="U11" s="340" t="s">
        <v>338</v>
      </c>
      <c r="V11" s="326"/>
      <c r="W11" s="326"/>
      <c r="X11" s="340" t="s">
        <v>339</v>
      </c>
      <c r="Y11" s="326"/>
      <c r="Z11" s="340" t="s">
        <v>340</v>
      </c>
      <c r="AA11" s="341"/>
      <c r="AB11" s="340" t="s">
        <v>341</v>
      </c>
      <c r="AC11" s="341"/>
      <c r="AD11" s="340" t="s">
        <v>342</v>
      </c>
      <c r="AE11" s="326"/>
      <c r="AF11" s="340" t="s">
        <v>77</v>
      </c>
      <c r="AG11" s="326"/>
      <c r="AH11" s="340" t="s">
        <v>78</v>
      </c>
      <c r="AI11" s="326"/>
      <c r="AJ11" s="340" t="s">
        <v>83</v>
      </c>
      <c r="AK11" s="326"/>
      <c r="AL11" s="340" t="s">
        <v>74</v>
      </c>
      <c r="AM11" s="341"/>
      <c r="AN11" s="326"/>
    </row>
    <row r="12" spans="1:40" ht="8.85" customHeight="1" x14ac:dyDescent="0.25">
      <c r="A12" s="326"/>
      <c r="B12" s="326"/>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row>
    <row r="13" spans="1:40" ht="8.85" customHeight="1" x14ac:dyDescent="0.25">
      <c r="A13" s="326"/>
      <c r="B13" s="326" t="s">
        <v>87</v>
      </c>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68"/>
      <c r="AA13" s="326"/>
      <c r="AB13" s="368"/>
      <c r="AC13" s="326"/>
      <c r="AD13" s="326"/>
      <c r="AE13" s="326"/>
      <c r="AF13" s="326"/>
      <c r="AG13" s="326"/>
      <c r="AH13" s="326"/>
      <c r="AI13" s="326"/>
      <c r="AJ13" s="326"/>
      <c r="AK13" s="326"/>
      <c r="AL13" s="326"/>
      <c r="AM13" s="326"/>
      <c r="AN13" s="326"/>
    </row>
    <row r="14" spans="1:40" ht="8.85" customHeight="1" x14ac:dyDescent="0.25">
      <c r="A14" s="326">
        <v>1</v>
      </c>
      <c r="B14" s="346"/>
      <c r="C14" s="345" t="s">
        <v>88</v>
      </c>
      <c r="D14" s="346"/>
      <c r="E14" s="296">
        <v>32360983</v>
      </c>
      <c r="F14" s="346"/>
      <c r="G14" s="296">
        <v>12286676</v>
      </c>
      <c r="H14" s="346"/>
      <c r="I14" s="296">
        <v>33751756</v>
      </c>
      <c r="J14" s="346"/>
      <c r="K14" s="296">
        <v>0</v>
      </c>
      <c r="L14" s="346"/>
      <c r="M14" s="296">
        <v>3661152</v>
      </c>
      <c r="N14" s="346"/>
      <c r="O14" s="296">
        <v>3391507</v>
      </c>
      <c r="P14" s="346"/>
      <c r="Q14" s="296">
        <v>5024141</v>
      </c>
      <c r="R14" s="346"/>
      <c r="S14" s="296">
        <v>3021243</v>
      </c>
      <c r="T14" s="346"/>
      <c r="U14" s="296">
        <v>709640</v>
      </c>
      <c r="V14" s="346"/>
      <c r="W14" s="346"/>
      <c r="X14" s="296">
        <v>13542901</v>
      </c>
      <c r="Y14" s="346"/>
      <c r="Z14" s="296">
        <v>18878758</v>
      </c>
      <c r="AA14" s="296"/>
      <c r="AB14" s="296">
        <v>0</v>
      </c>
      <c r="AC14" s="296"/>
      <c r="AD14" s="296">
        <v>820886</v>
      </c>
      <c r="AE14" s="346"/>
      <c r="AF14" s="296">
        <f>SUM(E14:AD14)</f>
        <v>127449643</v>
      </c>
      <c r="AG14" s="369"/>
      <c r="AH14" s="97">
        <f>AF14/AN14</f>
        <v>799.23771509557014</v>
      </c>
      <c r="AI14" s="346"/>
      <c r="AJ14" s="297">
        <f>IF(AH$60,AH14/AH$60*100,0)</f>
        <v>128.56178016496796</v>
      </c>
      <c r="AK14" s="351"/>
      <c r="AL14" s="326">
        <v>1</v>
      </c>
      <c r="AM14" s="326"/>
      <c r="AN14" s="351">
        <v>159464</v>
      </c>
    </row>
    <row r="15" spans="1:40" ht="8.85" customHeight="1" x14ac:dyDescent="0.25">
      <c r="A15" s="326">
        <v>2</v>
      </c>
      <c r="B15" s="346"/>
      <c r="C15" s="345" t="s">
        <v>90</v>
      </c>
      <c r="D15" s="346"/>
      <c r="E15" s="114">
        <v>3861683</v>
      </c>
      <c r="F15" s="346"/>
      <c r="G15" s="114">
        <v>226822</v>
      </c>
      <c r="H15" s="346"/>
      <c r="I15" s="114">
        <v>1181072</v>
      </c>
      <c r="J15" s="346"/>
      <c r="K15" s="114">
        <v>0</v>
      </c>
      <c r="L15" s="346"/>
      <c r="M15" s="114">
        <v>246335</v>
      </c>
      <c r="N15" s="346"/>
      <c r="O15" s="114">
        <v>345315</v>
      </c>
      <c r="P15" s="346"/>
      <c r="Q15" s="114">
        <v>156898</v>
      </c>
      <c r="R15" s="346"/>
      <c r="S15" s="114">
        <v>530684</v>
      </c>
      <c r="T15" s="346"/>
      <c r="U15" s="114">
        <v>112905</v>
      </c>
      <c r="V15" s="346"/>
      <c r="W15" s="346"/>
      <c r="X15" s="114">
        <v>1252539</v>
      </c>
      <c r="Y15" s="346"/>
      <c r="Z15" s="114">
        <v>5743673</v>
      </c>
      <c r="AA15" s="114"/>
      <c r="AB15" s="114">
        <v>0</v>
      </c>
      <c r="AC15" s="114"/>
      <c r="AD15" s="114">
        <v>0</v>
      </c>
      <c r="AE15" s="346"/>
      <c r="AF15" s="114">
        <f>SUM(E15:AD15)</f>
        <v>13657926</v>
      </c>
      <c r="AG15" s="346"/>
      <c r="AH15" s="297">
        <f>AF15/AN15</f>
        <v>772.98805818099493</v>
      </c>
      <c r="AI15" s="346"/>
      <c r="AJ15" s="297">
        <f>IF(AH$60,AH15/AH$60*100,0)</f>
        <v>124.33937854662854</v>
      </c>
      <c r="AK15" s="351"/>
      <c r="AL15" s="326">
        <v>2</v>
      </c>
      <c r="AM15" s="326"/>
      <c r="AN15" s="351">
        <v>17669</v>
      </c>
    </row>
    <row r="16" spans="1:40" ht="8.85" customHeight="1" x14ac:dyDescent="0.25">
      <c r="A16" s="326">
        <v>3</v>
      </c>
      <c r="B16" s="346"/>
      <c r="C16" s="345" t="s">
        <v>91</v>
      </c>
      <c r="D16" s="346"/>
      <c r="E16" s="114">
        <v>377061</v>
      </c>
      <c r="F16" s="346"/>
      <c r="G16" s="114">
        <v>369562</v>
      </c>
      <c r="H16" s="346"/>
      <c r="I16" s="114">
        <v>184093</v>
      </c>
      <c r="J16" s="346"/>
      <c r="K16" s="114">
        <v>0</v>
      </c>
      <c r="L16" s="346"/>
      <c r="M16" s="114">
        <v>168992</v>
      </c>
      <c r="N16" s="346"/>
      <c r="O16" s="114">
        <v>48715</v>
      </c>
      <c r="P16" s="346"/>
      <c r="Q16" s="114">
        <v>26039</v>
      </c>
      <c r="R16" s="346"/>
      <c r="S16" s="114">
        <v>0</v>
      </c>
      <c r="T16" s="346"/>
      <c r="U16" s="114">
        <v>0</v>
      </c>
      <c r="V16" s="346"/>
      <c r="W16" s="346"/>
      <c r="X16" s="114">
        <v>20133</v>
      </c>
      <c r="Y16" s="346"/>
      <c r="Z16" s="114">
        <v>319870</v>
      </c>
      <c r="AA16" s="114"/>
      <c r="AB16" s="114">
        <v>0</v>
      </c>
      <c r="AC16" s="114"/>
      <c r="AD16" s="114">
        <v>0</v>
      </c>
      <c r="AE16" s="346"/>
      <c r="AF16" s="114">
        <f>SUM(E16:AD16)</f>
        <v>1514465</v>
      </c>
      <c r="AG16" s="346"/>
      <c r="AH16" s="297">
        <f>AF16/AN16</f>
        <v>232.92294678560444</v>
      </c>
      <c r="AI16" s="346"/>
      <c r="AJ16" s="297">
        <f>IF(AH$60,AH16/AH$60*100,0)</f>
        <v>37.466936450123214</v>
      </c>
      <c r="AK16" s="351"/>
      <c r="AL16" s="326">
        <v>3</v>
      </c>
      <c r="AM16" s="326"/>
      <c r="AN16" s="351">
        <v>6502</v>
      </c>
    </row>
    <row r="17" spans="1:40" ht="8.85" customHeight="1" x14ac:dyDescent="0.25">
      <c r="A17" s="326">
        <v>4</v>
      </c>
      <c r="B17" s="346"/>
      <c r="C17" s="345" t="s">
        <v>92</v>
      </c>
      <c r="D17" s="346"/>
      <c r="E17" s="114">
        <v>11670485</v>
      </c>
      <c r="F17" s="346"/>
      <c r="G17" s="114">
        <v>4540179</v>
      </c>
      <c r="H17" s="346"/>
      <c r="I17" s="114">
        <v>7918093</v>
      </c>
      <c r="J17" s="346"/>
      <c r="K17" s="114">
        <v>0</v>
      </c>
      <c r="L17" s="346"/>
      <c r="M17" s="114">
        <v>896636</v>
      </c>
      <c r="N17" s="346"/>
      <c r="O17" s="114">
        <v>1226609</v>
      </c>
      <c r="P17" s="346"/>
      <c r="Q17" s="114">
        <v>277327</v>
      </c>
      <c r="R17" s="346"/>
      <c r="S17" s="114">
        <v>748878</v>
      </c>
      <c r="T17" s="346"/>
      <c r="U17" s="114">
        <v>0</v>
      </c>
      <c r="V17" s="346"/>
      <c r="W17" s="346"/>
      <c r="X17" s="114">
        <v>4846549</v>
      </c>
      <c r="Y17" s="346"/>
      <c r="Z17" s="114">
        <v>11746648</v>
      </c>
      <c r="AA17" s="114"/>
      <c r="AB17" s="114">
        <v>0</v>
      </c>
      <c r="AC17" s="114"/>
      <c r="AD17" s="114">
        <v>3500</v>
      </c>
      <c r="AE17" s="346"/>
      <c r="AF17" s="114">
        <f>SUM(E17:AD17)</f>
        <v>43874904</v>
      </c>
      <c r="AG17" s="346"/>
      <c r="AH17" s="297">
        <f>AF17/AN17</f>
        <v>894.1106559882619</v>
      </c>
      <c r="AI17" s="346"/>
      <c r="AJ17" s="297">
        <f>IF(AH$60,AH17/AH$60*100,0)</f>
        <v>143.82261425760302</v>
      </c>
      <c r="AK17" s="351"/>
      <c r="AL17" s="326">
        <v>4</v>
      </c>
      <c r="AM17" s="326"/>
      <c r="AN17" s="351">
        <v>49071</v>
      </c>
    </row>
    <row r="18" spans="1:40" ht="8.85" customHeight="1" x14ac:dyDescent="0.25">
      <c r="A18" s="326">
        <v>5</v>
      </c>
      <c r="B18" s="346"/>
      <c r="C18" s="345" t="s">
        <v>93</v>
      </c>
      <c r="D18" s="346"/>
      <c r="E18" s="114">
        <v>39192394</v>
      </c>
      <c r="F18" s="346"/>
      <c r="G18" s="114">
        <v>10631194</v>
      </c>
      <c r="H18" s="346"/>
      <c r="I18" s="114">
        <v>26124990</v>
      </c>
      <c r="J18" s="346"/>
      <c r="K18" s="114">
        <v>0</v>
      </c>
      <c r="L18" s="346"/>
      <c r="M18" s="114">
        <v>6343665</v>
      </c>
      <c r="N18" s="346"/>
      <c r="O18" s="114">
        <v>1439784</v>
      </c>
      <c r="P18" s="346"/>
      <c r="Q18" s="114">
        <v>3286793</v>
      </c>
      <c r="R18" s="346"/>
      <c r="S18" s="114">
        <v>4415339</v>
      </c>
      <c r="T18" s="346"/>
      <c r="U18" s="114">
        <v>937434</v>
      </c>
      <c r="V18" s="346"/>
      <c r="W18" s="346"/>
      <c r="X18" s="114">
        <v>5252492</v>
      </c>
      <c r="Y18" s="346"/>
      <c r="Z18" s="114">
        <v>26264302</v>
      </c>
      <c r="AA18" s="114"/>
      <c r="AB18" s="114">
        <v>0</v>
      </c>
      <c r="AC18" s="114"/>
      <c r="AD18" s="114">
        <v>2361415</v>
      </c>
      <c r="AE18" s="346"/>
      <c r="AF18" s="114">
        <f>SUM(E18:AD18)</f>
        <v>126249802</v>
      </c>
      <c r="AG18" s="346"/>
      <c r="AH18" s="302">
        <f>AF18/AN18</f>
        <v>524.97994469509536</v>
      </c>
      <c r="AI18" s="346"/>
      <c r="AJ18" s="302">
        <f>IF(AH$60,AH18/AH$60*100,0)</f>
        <v>84.445910104276521</v>
      </c>
      <c r="AK18" s="351"/>
      <c r="AL18" s="326">
        <v>5</v>
      </c>
      <c r="AM18" s="326"/>
      <c r="AN18" s="351">
        <v>240485</v>
      </c>
    </row>
    <row r="19" spans="1:40" ht="8.85" customHeight="1" x14ac:dyDescent="0.25">
      <c r="A19" s="349"/>
      <c r="B19" s="346"/>
      <c r="C19" s="345"/>
      <c r="D19" s="346"/>
      <c r="E19" s="346"/>
      <c r="F19" s="346"/>
      <c r="G19" s="346"/>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46"/>
      <c r="AF19" s="346"/>
      <c r="AG19" s="346"/>
      <c r="AH19" s="350"/>
      <c r="AI19" s="346"/>
      <c r="AJ19" s="350"/>
      <c r="AK19" s="346"/>
      <c r="AL19" s="349"/>
      <c r="AM19" s="349"/>
      <c r="AN19" s="346"/>
    </row>
    <row r="20" spans="1:40" ht="8.85" customHeight="1" x14ac:dyDescent="0.25">
      <c r="A20" s="326">
        <v>6</v>
      </c>
      <c r="B20" s="346"/>
      <c r="C20" s="345" t="s">
        <v>94</v>
      </c>
      <c r="D20" s="346"/>
      <c r="E20" s="114">
        <v>7567072</v>
      </c>
      <c r="F20" s="346"/>
      <c r="G20" s="114">
        <v>959147</v>
      </c>
      <c r="H20" s="346"/>
      <c r="I20" s="114">
        <v>2684636</v>
      </c>
      <c r="J20" s="346"/>
      <c r="K20" s="114">
        <v>0</v>
      </c>
      <c r="L20" s="346"/>
      <c r="M20" s="114">
        <v>510019</v>
      </c>
      <c r="N20" s="346"/>
      <c r="O20" s="114">
        <v>393488</v>
      </c>
      <c r="P20" s="346"/>
      <c r="Q20" s="114">
        <v>2716</v>
      </c>
      <c r="R20" s="346"/>
      <c r="S20" s="114">
        <v>0</v>
      </c>
      <c r="T20" s="346"/>
      <c r="U20" s="114">
        <v>0</v>
      </c>
      <c r="V20" s="346"/>
      <c r="W20" s="346"/>
      <c r="X20" s="114">
        <v>1210380</v>
      </c>
      <c r="Y20" s="346"/>
      <c r="Z20" s="114">
        <v>6602794</v>
      </c>
      <c r="AA20" s="114"/>
      <c r="AB20" s="114">
        <v>0</v>
      </c>
      <c r="AC20" s="114"/>
      <c r="AD20" s="114">
        <v>0</v>
      </c>
      <c r="AE20" s="346"/>
      <c r="AF20" s="114">
        <f>SUM(E20:AD20)</f>
        <v>19930252</v>
      </c>
      <c r="AG20" s="346"/>
      <c r="AH20" s="302">
        <f>AF20/AN20</f>
        <v>1151.2391404805915</v>
      </c>
      <c r="AI20" s="346"/>
      <c r="AJ20" s="302">
        <f>IF(AH$60,AH20/AH$60*100,0)</f>
        <v>185.18314451423817</v>
      </c>
      <c r="AK20" s="351"/>
      <c r="AL20" s="326">
        <v>6</v>
      </c>
      <c r="AM20" s="326"/>
      <c r="AN20" s="351">
        <v>17312</v>
      </c>
    </row>
    <row r="21" spans="1:40" ht="8.85" customHeight="1" x14ac:dyDescent="0.25">
      <c r="A21" s="326">
        <v>7</v>
      </c>
      <c r="B21" s="346"/>
      <c r="C21" s="345" t="s">
        <v>95</v>
      </c>
      <c r="D21" s="346"/>
      <c r="E21" s="114">
        <v>1244112</v>
      </c>
      <c r="F21" s="346"/>
      <c r="G21" s="114">
        <v>412346</v>
      </c>
      <c r="H21" s="346"/>
      <c r="I21" s="114">
        <v>521918</v>
      </c>
      <c r="J21" s="346"/>
      <c r="K21" s="114">
        <v>21778</v>
      </c>
      <c r="L21" s="346"/>
      <c r="M21" s="114">
        <v>139780</v>
      </c>
      <c r="N21" s="346"/>
      <c r="O21" s="114">
        <v>197966</v>
      </c>
      <c r="P21" s="346"/>
      <c r="Q21" s="114">
        <v>23126</v>
      </c>
      <c r="R21" s="346"/>
      <c r="S21" s="114">
        <v>124644</v>
      </c>
      <c r="T21" s="346"/>
      <c r="U21" s="114">
        <v>0</v>
      </c>
      <c r="V21" s="346"/>
      <c r="W21" s="346"/>
      <c r="X21" s="114">
        <v>18636</v>
      </c>
      <c r="Y21" s="346"/>
      <c r="Z21" s="114">
        <v>1063404</v>
      </c>
      <c r="AA21" s="114"/>
      <c r="AB21" s="114">
        <v>0</v>
      </c>
      <c r="AC21" s="114"/>
      <c r="AD21" s="114">
        <v>22075</v>
      </c>
      <c r="AE21" s="346"/>
      <c r="AF21" s="114">
        <f>SUM(E21:AD21)</f>
        <v>3789785</v>
      </c>
      <c r="AG21" s="346"/>
      <c r="AH21" s="302">
        <f>AF21/AN21</f>
        <v>635.33696563285832</v>
      </c>
      <c r="AI21" s="346"/>
      <c r="AJ21" s="302">
        <f>IF(AH$60,AH21/AH$60*100,0)</f>
        <v>102.19744359361509</v>
      </c>
      <c r="AK21" s="351"/>
      <c r="AL21" s="326">
        <v>7</v>
      </c>
      <c r="AM21" s="326"/>
      <c r="AN21" s="351">
        <v>5965</v>
      </c>
    </row>
    <row r="22" spans="1:40" ht="8.85" customHeight="1" x14ac:dyDescent="0.25">
      <c r="A22" s="326">
        <v>8</v>
      </c>
      <c r="B22" s="346"/>
      <c r="C22" s="345" t="s">
        <v>96</v>
      </c>
      <c r="D22" s="346"/>
      <c r="E22" s="114">
        <v>8765046</v>
      </c>
      <c r="F22" s="346"/>
      <c r="G22" s="114">
        <v>960635</v>
      </c>
      <c r="H22" s="346"/>
      <c r="I22" s="114">
        <v>5207831</v>
      </c>
      <c r="J22" s="346"/>
      <c r="K22" s="114">
        <v>0</v>
      </c>
      <c r="L22" s="346"/>
      <c r="M22" s="114">
        <v>1387959</v>
      </c>
      <c r="N22" s="346"/>
      <c r="O22" s="114">
        <v>812842</v>
      </c>
      <c r="P22" s="346"/>
      <c r="Q22" s="114">
        <v>208734</v>
      </c>
      <c r="R22" s="346"/>
      <c r="S22" s="114">
        <v>0</v>
      </c>
      <c r="T22" s="346"/>
      <c r="U22" s="114">
        <v>0</v>
      </c>
      <c r="V22" s="346"/>
      <c r="W22" s="346"/>
      <c r="X22" s="114">
        <v>875101</v>
      </c>
      <c r="Y22" s="346"/>
      <c r="Z22" s="114">
        <v>7474082</v>
      </c>
      <c r="AA22" s="114"/>
      <c r="AB22" s="114">
        <v>0</v>
      </c>
      <c r="AC22" s="114"/>
      <c r="AD22" s="114">
        <v>0</v>
      </c>
      <c r="AE22" s="346"/>
      <c r="AF22" s="114">
        <f>SUM(E22:AD22)</f>
        <v>25692230</v>
      </c>
      <c r="AG22" s="346"/>
      <c r="AH22" s="302">
        <f>AF22/AN22</f>
        <v>612.20077680081965</v>
      </c>
      <c r="AI22" s="346"/>
      <c r="AJ22" s="302">
        <f>IF(AH$60,AH22/AH$60*100,0)</f>
        <v>98.475860432184732</v>
      </c>
      <c r="AK22" s="351"/>
      <c r="AL22" s="326">
        <v>8</v>
      </c>
      <c r="AM22" s="326"/>
      <c r="AN22" s="351">
        <v>41967</v>
      </c>
    </row>
    <row r="23" spans="1:40" ht="8.85" customHeight="1" x14ac:dyDescent="0.25">
      <c r="A23" s="326">
        <v>9</v>
      </c>
      <c r="B23" s="346"/>
      <c r="C23" s="345" t="s">
        <v>97</v>
      </c>
      <c r="D23" s="346"/>
      <c r="E23" s="114">
        <v>1945590</v>
      </c>
      <c r="F23" s="346"/>
      <c r="G23" s="114">
        <v>394261</v>
      </c>
      <c r="H23" s="346"/>
      <c r="I23" s="114">
        <v>772731</v>
      </c>
      <c r="J23" s="346"/>
      <c r="K23" s="114">
        <v>0</v>
      </c>
      <c r="L23" s="346"/>
      <c r="M23" s="114">
        <v>91247</v>
      </c>
      <c r="N23" s="346"/>
      <c r="O23" s="114">
        <v>177859</v>
      </c>
      <c r="P23" s="346"/>
      <c r="Q23" s="114">
        <v>23700</v>
      </c>
      <c r="R23" s="346"/>
      <c r="S23" s="114">
        <v>0</v>
      </c>
      <c r="T23" s="346"/>
      <c r="U23" s="114">
        <v>0</v>
      </c>
      <c r="V23" s="346"/>
      <c r="W23" s="346"/>
      <c r="X23" s="114">
        <v>1389063</v>
      </c>
      <c r="Y23" s="346"/>
      <c r="Z23" s="114">
        <v>2116550</v>
      </c>
      <c r="AA23" s="114"/>
      <c r="AB23" s="114">
        <v>0</v>
      </c>
      <c r="AC23" s="114"/>
      <c r="AD23" s="114">
        <v>251874</v>
      </c>
      <c r="AE23" s="346"/>
      <c r="AF23" s="114">
        <f>SUM(E23:AD23)</f>
        <v>7162875</v>
      </c>
      <c r="AG23" s="346"/>
      <c r="AH23" s="302">
        <f>AF23/AN23</f>
        <v>1197.2045796423199</v>
      </c>
      <c r="AI23" s="346"/>
      <c r="AJ23" s="302">
        <f>IF(AH$60,AH23/AH$60*100,0)</f>
        <v>192.57693809164675</v>
      </c>
      <c r="AK23" s="351"/>
      <c r="AL23" s="326">
        <v>9</v>
      </c>
      <c r="AM23" s="326"/>
      <c r="AN23" s="351">
        <v>5983</v>
      </c>
    </row>
    <row r="24" spans="1:40" ht="8.85" customHeight="1" x14ac:dyDescent="0.25">
      <c r="A24" s="326">
        <v>10</v>
      </c>
      <c r="B24" s="346"/>
      <c r="C24" s="345" t="s">
        <v>98</v>
      </c>
      <c r="D24" s="346"/>
      <c r="E24" s="114">
        <v>11378574</v>
      </c>
      <c r="F24" s="346"/>
      <c r="G24" s="114">
        <v>1524189</v>
      </c>
      <c r="H24" s="346"/>
      <c r="I24" s="114">
        <v>8698368</v>
      </c>
      <c r="J24" s="346"/>
      <c r="K24" s="114">
        <v>0</v>
      </c>
      <c r="L24" s="346"/>
      <c r="M24" s="114">
        <v>733769</v>
      </c>
      <c r="N24" s="346"/>
      <c r="O24" s="114">
        <v>2121336</v>
      </c>
      <c r="P24" s="346"/>
      <c r="Q24" s="114">
        <v>420295</v>
      </c>
      <c r="R24" s="346"/>
      <c r="S24" s="114">
        <v>807025</v>
      </c>
      <c r="T24" s="346"/>
      <c r="U24" s="114">
        <v>0</v>
      </c>
      <c r="V24" s="346"/>
      <c r="W24" s="346"/>
      <c r="X24" s="114">
        <v>709334</v>
      </c>
      <c r="Y24" s="346"/>
      <c r="Z24" s="114">
        <v>5972064</v>
      </c>
      <c r="AA24" s="114"/>
      <c r="AB24" s="114">
        <v>0</v>
      </c>
      <c r="AC24" s="114"/>
      <c r="AD24" s="114">
        <v>0</v>
      </c>
      <c r="AE24" s="346"/>
      <c r="AF24" s="114">
        <f>SUM(E24:AD24)</f>
        <v>32364954</v>
      </c>
      <c r="AG24" s="346"/>
      <c r="AH24" s="302">
        <f>AF24/AN24</f>
        <v>1391.6220492754869</v>
      </c>
      <c r="AI24" s="346"/>
      <c r="AJ24" s="302">
        <f>IF(AH$60,AH24/AH$60*100,0)</f>
        <v>223.85005686360034</v>
      </c>
      <c r="AK24" s="351"/>
      <c r="AL24" s="326">
        <v>10</v>
      </c>
      <c r="AM24" s="326"/>
      <c r="AN24" s="351">
        <v>23257</v>
      </c>
    </row>
    <row r="25" spans="1:40" ht="8.85" customHeight="1" x14ac:dyDescent="0.25">
      <c r="A25" s="349"/>
      <c r="B25" s="346"/>
      <c r="C25" s="345"/>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50"/>
      <c r="AI25" s="346"/>
      <c r="AJ25" s="350"/>
      <c r="AK25" s="346"/>
      <c r="AL25" s="349"/>
      <c r="AM25" s="349"/>
      <c r="AN25" s="346"/>
    </row>
    <row r="26" spans="1:40" ht="8.85" customHeight="1" x14ac:dyDescent="0.25">
      <c r="A26" s="326">
        <v>11</v>
      </c>
      <c r="B26" s="346"/>
      <c r="C26" s="345" t="s">
        <v>99</v>
      </c>
      <c r="D26" s="346"/>
      <c r="E26" s="114">
        <v>4603600</v>
      </c>
      <c r="F26" s="346"/>
      <c r="G26" s="114">
        <v>1338011</v>
      </c>
      <c r="H26" s="346"/>
      <c r="I26" s="114">
        <v>4104102</v>
      </c>
      <c r="J26" s="346"/>
      <c r="K26" s="114">
        <v>61315</v>
      </c>
      <c r="L26" s="346"/>
      <c r="M26" s="114">
        <v>347080</v>
      </c>
      <c r="N26" s="346"/>
      <c r="O26" s="114">
        <v>379903</v>
      </c>
      <c r="P26" s="346"/>
      <c r="Q26" s="114">
        <v>476791</v>
      </c>
      <c r="R26" s="346"/>
      <c r="S26" s="114">
        <v>368969</v>
      </c>
      <c r="T26" s="346"/>
      <c r="U26" s="114">
        <v>15192</v>
      </c>
      <c r="V26" s="346"/>
      <c r="W26" s="346"/>
      <c r="X26" s="114">
        <v>463107</v>
      </c>
      <c r="Y26" s="346"/>
      <c r="Z26" s="114">
        <v>3162094</v>
      </c>
      <c r="AA26" s="114"/>
      <c r="AB26" s="114">
        <v>0</v>
      </c>
      <c r="AC26" s="114"/>
      <c r="AD26" s="114">
        <v>9912</v>
      </c>
      <c r="AE26" s="346"/>
      <c r="AF26" s="114">
        <f>SUM(E26:AD26)</f>
        <v>15330076</v>
      </c>
      <c r="AG26" s="346"/>
      <c r="AH26" s="302">
        <f>AF26/AN26</f>
        <v>1085.4688097429726</v>
      </c>
      <c r="AI26" s="346"/>
      <c r="AJ26" s="302">
        <f>IF(AH$60,AH26/AH$60*100,0)</f>
        <v>174.60362525236758</v>
      </c>
      <c r="AK26" s="351"/>
      <c r="AL26" s="326">
        <v>11</v>
      </c>
      <c r="AM26" s="326"/>
      <c r="AN26" s="351">
        <v>14123</v>
      </c>
    </row>
    <row r="27" spans="1:40" ht="8.85" customHeight="1" x14ac:dyDescent="0.25">
      <c r="A27" s="326">
        <v>12</v>
      </c>
      <c r="B27" s="346"/>
      <c r="C27" s="345" t="s">
        <v>100</v>
      </c>
      <c r="D27" s="346"/>
      <c r="E27" s="114">
        <v>1799419</v>
      </c>
      <c r="F27" s="346"/>
      <c r="G27" s="114">
        <v>533907</v>
      </c>
      <c r="H27" s="346"/>
      <c r="I27" s="114">
        <v>959132</v>
      </c>
      <c r="J27" s="346"/>
      <c r="K27" s="114">
        <v>0</v>
      </c>
      <c r="L27" s="346"/>
      <c r="M27" s="114">
        <v>185505</v>
      </c>
      <c r="N27" s="346"/>
      <c r="O27" s="114">
        <v>56930</v>
      </c>
      <c r="P27" s="346"/>
      <c r="Q27" s="114">
        <v>49729</v>
      </c>
      <c r="R27" s="346"/>
      <c r="S27" s="114">
        <v>316662</v>
      </c>
      <c r="T27" s="346"/>
      <c r="U27" s="114">
        <v>0</v>
      </c>
      <c r="V27" s="346"/>
      <c r="W27" s="346"/>
      <c r="X27" s="114">
        <v>141317</v>
      </c>
      <c r="Y27" s="346"/>
      <c r="Z27" s="114">
        <v>1498567</v>
      </c>
      <c r="AA27" s="114"/>
      <c r="AB27" s="114">
        <v>0</v>
      </c>
      <c r="AC27" s="114"/>
      <c r="AD27" s="114">
        <v>36255</v>
      </c>
      <c r="AE27" s="346"/>
      <c r="AF27" s="114">
        <f>SUM(E27:AD27)</f>
        <v>5577423</v>
      </c>
      <c r="AG27" s="346"/>
      <c r="AH27" s="302">
        <f>AF27/AN27</f>
        <v>648.76387111783185</v>
      </c>
      <c r="AI27" s="346"/>
      <c r="AJ27" s="302">
        <f>IF(AH$60,AH27/AH$60*100,0)</f>
        <v>104.35723515331215</v>
      </c>
      <c r="AK27" s="351"/>
      <c r="AL27" s="326">
        <v>12</v>
      </c>
      <c r="AM27" s="326"/>
      <c r="AN27" s="351">
        <v>8597</v>
      </c>
    </row>
    <row r="28" spans="1:40" ht="8.85" customHeight="1" x14ac:dyDescent="0.25">
      <c r="A28" s="326">
        <v>13</v>
      </c>
      <c r="B28" s="346"/>
      <c r="C28" s="345" t="s">
        <v>101</v>
      </c>
      <c r="D28" s="346"/>
      <c r="E28" s="114">
        <v>11376302</v>
      </c>
      <c r="F28" s="346"/>
      <c r="G28" s="114">
        <v>1808256</v>
      </c>
      <c r="H28" s="346"/>
      <c r="I28" s="114">
        <v>6320104</v>
      </c>
      <c r="J28" s="346"/>
      <c r="K28" s="114">
        <v>0</v>
      </c>
      <c r="L28" s="346"/>
      <c r="M28" s="114">
        <v>486096</v>
      </c>
      <c r="N28" s="346"/>
      <c r="O28" s="114">
        <v>862442</v>
      </c>
      <c r="P28" s="346"/>
      <c r="Q28" s="114">
        <v>567144</v>
      </c>
      <c r="R28" s="346"/>
      <c r="S28" s="114">
        <v>509819</v>
      </c>
      <c r="T28" s="346"/>
      <c r="U28" s="114">
        <v>462665</v>
      </c>
      <c r="V28" s="346"/>
      <c r="W28" s="346"/>
      <c r="X28" s="114">
        <v>1524371</v>
      </c>
      <c r="Y28" s="346"/>
      <c r="Z28" s="114">
        <v>11141603</v>
      </c>
      <c r="AA28" s="114"/>
      <c r="AB28" s="114">
        <v>0</v>
      </c>
      <c r="AC28" s="114"/>
      <c r="AD28" s="114">
        <v>220442</v>
      </c>
      <c r="AE28" s="346"/>
      <c r="AF28" s="114">
        <f>SUM(E28:AD28)</f>
        <v>35279244</v>
      </c>
      <c r="AG28" s="346"/>
      <c r="AH28" s="302">
        <f>AF28/AN28</f>
        <v>1305.4299352451435</v>
      </c>
      <c r="AI28" s="346"/>
      <c r="AJ28" s="302">
        <f>IF(AH$60,AH28/AH$60*100,0)</f>
        <v>209.98558149334352</v>
      </c>
      <c r="AK28" s="351"/>
      <c r="AL28" s="326">
        <v>13</v>
      </c>
      <c r="AM28" s="326"/>
      <c r="AN28" s="351">
        <v>27025</v>
      </c>
    </row>
    <row r="29" spans="1:40" ht="8.85" customHeight="1" x14ac:dyDescent="0.25">
      <c r="A29" s="326">
        <v>14</v>
      </c>
      <c r="B29" s="346"/>
      <c r="C29" s="345" t="s">
        <v>102</v>
      </c>
      <c r="D29" s="346"/>
      <c r="E29" s="114">
        <v>2210086</v>
      </c>
      <c r="F29" s="346"/>
      <c r="G29" s="114">
        <v>179709</v>
      </c>
      <c r="H29" s="346"/>
      <c r="I29" s="114">
        <v>1036478</v>
      </c>
      <c r="J29" s="346"/>
      <c r="K29" s="114">
        <v>0</v>
      </c>
      <c r="L29" s="346"/>
      <c r="M29" s="114">
        <v>90779</v>
      </c>
      <c r="N29" s="346"/>
      <c r="O29" s="114">
        <v>155171</v>
      </c>
      <c r="P29" s="346"/>
      <c r="Q29" s="114">
        <v>0</v>
      </c>
      <c r="R29" s="346"/>
      <c r="S29" s="114">
        <v>0</v>
      </c>
      <c r="T29" s="346"/>
      <c r="U29" s="114">
        <v>17880</v>
      </c>
      <c r="V29" s="346"/>
      <c r="W29" s="346"/>
      <c r="X29" s="114">
        <v>161289</v>
      </c>
      <c r="Y29" s="346"/>
      <c r="Z29" s="114">
        <v>2112273</v>
      </c>
      <c r="AA29" s="114"/>
      <c r="AB29" s="114">
        <v>0</v>
      </c>
      <c r="AC29" s="114"/>
      <c r="AD29" s="114">
        <v>46623</v>
      </c>
      <c r="AE29" s="346"/>
      <c r="AF29" s="114">
        <f>SUM(E29:AD29)</f>
        <v>6010288</v>
      </c>
      <c r="AG29" s="346"/>
      <c r="AH29" s="302">
        <f>AF29/AN29</f>
        <v>880.11246156098991</v>
      </c>
      <c r="AI29" s="346"/>
      <c r="AJ29" s="302">
        <f>IF(AH$60,AH29/AH$60*100,0)</f>
        <v>141.57092773096031</v>
      </c>
      <c r="AK29" s="351"/>
      <c r="AL29" s="326">
        <v>14</v>
      </c>
      <c r="AM29" s="326"/>
      <c r="AN29" s="351">
        <v>6829</v>
      </c>
    </row>
    <row r="30" spans="1:40" ht="8.85" customHeight="1" x14ac:dyDescent="0.25">
      <c r="A30" s="326">
        <v>15</v>
      </c>
      <c r="B30" s="346"/>
      <c r="C30" s="345" t="s">
        <v>103</v>
      </c>
      <c r="D30" s="346"/>
      <c r="E30" s="114">
        <v>14979420</v>
      </c>
      <c r="F30" s="346"/>
      <c r="G30" s="114">
        <v>4977998</v>
      </c>
      <c r="H30" s="346"/>
      <c r="I30" s="114">
        <v>12304137</v>
      </c>
      <c r="J30" s="346"/>
      <c r="K30" s="114">
        <v>0</v>
      </c>
      <c r="L30" s="346"/>
      <c r="M30" s="114">
        <v>4429225</v>
      </c>
      <c r="N30" s="346"/>
      <c r="O30" s="114">
        <v>569308</v>
      </c>
      <c r="P30" s="346"/>
      <c r="Q30" s="114">
        <v>658218</v>
      </c>
      <c r="R30" s="346"/>
      <c r="S30" s="114">
        <v>4427289</v>
      </c>
      <c r="T30" s="346"/>
      <c r="U30" s="114">
        <v>1049502</v>
      </c>
      <c r="V30" s="346"/>
      <c r="W30" s="346"/>
      <c r="X30" s="114">
        <v>3722662</v>
      </c>
      <c r="Y30" s="346"/>
      <c r="Z30" s="114">
        <v>20369050</v>
      </c>
      <c r="AA30" s="114"/>
      <c r="AB30" s="114">
        <v>0</v>
      </c>
      <c r="AC30" s="114"/>
      <c r="AD30" s="114">
        <v>102217</v>
      </c>
      <c r="AE30" s="346"/>
      <c r="AF30" s="114">
        <f>SUM(E30:AD30)</f>
        <v>67589026</v>
      </c>
      <c r="AG30" s="346"/>
      <c r="AH30" s="302">
        <f>AF30/AN30</f>
        <v>491.58515404532625</v>
      </c>
      <c r="AI30" s="346"/>
      <c r="AJ30" s="302">
        <f>IF(AH$60,AH30/AH$60*100,0)</f>
        <v>79.074174445308813</v>
      </c>
      <c r="AK30" s="351"/>
      <c r="AL30" s="326">
        <v>15</v>
      </c>
      <c r="AM30" s="326"/>
      <c r="AN30" s="351">
        <v>137492</v>
      </c>
    </row>
    <row r="31" spans="1:40" ht="8.85" customHeight="1" x14ac:dyDescent="0.25">
      <c r="A31" s="349"/>
      <c r="B31" s="346"/>
      <c r="C31" s="345"/>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6"/>
      <c r="AG31" s="346"/>
      <c r="AH31" s="350"/>
      <c r="AI31" s="346"/>
      <c r="AJ31" s="350"/>
      <c r="AK31" s="346"/>
      <c r="AL31" s="349"/>
      <c r="AM31" s="349"/>
      <c r="AN31" s="346"/>
    </row>
    <row r="32" spans="1:40" ht="8.85" customHeight="1" x14ac:dyDescent="0.25">
      <c r="A32" s="326">
        <v>16</v>
      </c>
      <c r="B32" s="346"/>
      <c r="C32" s="345" t="s">
        <v>104</v>
      </c>
      <c r="D32" s="346"/>
      <c r="E32" s="114">
        <v>13207791</v>
      </c>
      <c r="F32" s="346"/>
      <c r="G32" s="114">
        <v>1139113</v>
      </c>
      <c r="H32" s="346"/>
      <c r="I32" s="114">
        <v>6689192</v>
      </c>
      <c r="J32" s="346"/>
      <c r="K32" s="114">
        <v>0</v>
      </c>
      <c r="L32" s="346"/>
      <c r="M32" s="114">
        <v>1166441</v>
      </c>
      <c r="N32" s="346"/>
      <c r="O32" s="114">
        <v>761882</v>
      </c>
      <c r="P32" s="346"/>
      <c r="Q32" s="114">
        <v>442184</v>
      </c>
      <c r="R32" s="346"/>
      <c r="S32" s="114">
        <v>569850</v>
      </c>
      <c r="T32" s="346"/>
      <c r="U32" s="114">
        <v>175755</v>
      </c>
      <c r="V32" s="346"/>
      <c r="W32" s="346"/>
      <c r="X32" s="114">
        <v>2625363</v>
      </c>
      <c r="Y32" s="346"/>
      <c r="Z32" s="114">
        <v>12257672</v>
      </c>
      <c r="AA32" s="114"/>
      <c r="AB32" s="114">
        <v>0</v>
      </c>
      <c r="AC32" s="114"/>
      <c r="AD32" s="114">
        <v>202825</v>
      </c>
      <c r="AE32" s="346"/>
      <c r="AF32" s="114">
        <f>SUM(E32:AD32)</f>
        <v>39238068</v>
      </c>
      <c r="AG32" s="346"/>
      <c r="AH32" s="302">
        <f>AF32/AN32</f>
        <v>723.6291678961345</v>
      </c>
      <c r="AI32" s="346"/>
      <c r="AJ32" s="302">
        <f>IF(AH$60,AH32/AH$60*100,0)</f>
        <v>116.39972970106547</v>
      </c>
      <c r="AK32" s="351"/>
      <c r="AL32" s="326">
        <v>16</v>
      </c>
      <c r="AM32" s="326"/>
      <c r="AN32" s="351">
        <v>54224</v>
      </c>
    </row>
    <row r="33" spans="1:40" ht="8.85" customHeight="1" x14ac:dyDescent="0.25">
      <c r="A33" s="326">
        <v>17</v>
      </c>
      <c r="B33" s="346"/>
      <c r="C33" s="345" t="s">
        <v>105</v>
      </c>
      <c r="D33" s="346"/>
      <c r="E33" s="114">
        <v>2076135</v>
      </c>
      <c r="F33" s="346"/>
      <c r="G33" s="114">
        <v>1150898</v>
      </c>
      <c r="H33" s="346"/>
      <c r="I33" s="114">
        <v>1715614</v>
      </c>
      <c r="J33" s="346"/>
      <c r="K33" s="114">
        <v>0</v>
      </c>
      <c r="L33" s="346"/>
      <c r="M33" s="114">
        <v>323179</v>
      </c>
      <c r="N33" s="346"/>
      <c r="O33" s="114">
        <v>0</v>
      </c>
      <c r="P33" s="346"/>
      <c r="Q33" s="114">
        <v>55814</v>
      </c>
      <c r="R33" s="346"/>
      <c r="S33" s="114">
        <v>0</v>
      </c>
      <c r="T33" s="346"/>
      <c r="U33" s="114">
        <v>0</v>
      </c>
      <c r="V33" s="346"/>
      <c r="W33" s="346"/>
      <c r="X33" s="114">
        <v>846557</v>
      </c>
      <c r="Y33" s="346"/>
      <c r="Z33" s="114">
        <v>1881443</v>
      </c>
      <c r="AA33" s="114"/>
      <c r="AB33" s="114">
        <v>0</v>
      </c>
      <c r="AC33" s="114"/>
      <c r="AD33" s="114">
        <v>0</v>
      </c>
      <c r="AE33" s="346"/>
      <c r="AF33" s="114">
        <f>SUM(E33:AD33)</f>
        <v>8049640</v>
      </c>
      <c r="AG33" s="346"/>
      <c r="AH33" s="302">
        <f>AF33/AN33</f>
        <v>351.49731452774989</v>
      </c>
      <c r="AI33" s="346"/>
      <c r="AJ33" s="302">
        <f>IF(AH$60,AH33/AH$60*100,0)</f>
        <v>56.540275346602755</v>
      </c>
      <c r="AK33" s="351"/>
      <c r="AL33" s="326">
        <v>17</v>
      </c>
      <c r="AM33" s="326"/>
      <c r="AN33" s="351">
        <v>22901</v>
      </c>
    </row>
    <row r="34" spans="1:40" ht="8.85" customHeight="1" x14ac:dyDescent="0.25">
      <c r="A34" s="326">
        <v>18</v>
      </c>
      <c r="B34" s="346"/>
      <c r="C34" s="345" t="s">
        <v>106</v>
      </c>
      <c r="D34" s="346"/>
      <c r="E34" s="114">
        <v>1014689</v>
      </c>
      <c r="F34" s="346"/>
      <c r="G34" s="114">
        <v>308358</v>
      </c>
      <c r="H34" s="346"/>
      <c r="I34" s="114">
        <v>697889</v>
      </c>
      <c r="J34" s="346"/>
      <c r="K34" s="114">
        <v>0</v>
      </c>
      <c r="L34" s="346"/>
      <c r="M34" s="114">
        <v>1000</v>
      </c>
      <c r="N34" s="346"/>
      <c r="O34" s="114">
        <v>120778</v>
      </c>
      <c r="P34" s="346"/>
      <c r="Q34" s="114">
        <v>57619</v>
      </c>
      <c r="R34" s="346"/>
      <c r="S34" s="114">
        <v>0</v>
      </c>
      <c r="T34" s="346"/>
      <c r="U34" s="114">
        <v>0</v>
      </c>
      <c r="V34" s="346"/>
      <c r="W34" s="346"/>
      <c r="X34" s="114">
        <v>534588</v>
      </c>
      <c r="Y34" s="346"/>
      <c r="Z34" s="114">
        <v>1462273</v>
      </c>
      <c r="AA34" s="114"/>
      <c r="AB34" s="114">
        <v>0</v>
      </c>
      <c r="AC34" s="114"/>
      <c r="AD34" s="114">
        <v>25562</v>
      </c>
      <c r="AE34" s="346"/>
      <c r="AF34" s="114">
        <f>SUM(E34:AD34)</f>
        <v>4222756</v>
      </c>
      <c r="AG34" s="346"/>
      <c r="AH34" s="302">
        <f>AF34/AN34</f>
        <v>578.38049582249005</v>
      </c>
      <c r="AI34" s="346"/>
      <c r="AJ34" s="302">
        <f>IF(AH$60,AH34/AH$60*100,0)</f>
        <v>93.035682314797555</v>
      </c>
      <c r="AK34" s="351"/>
      <c r="AL34" s="326">
        <v>18</v>
      </c>
      <c r="AM34" s="326"/>
      <c r="AN34" s="351">
        <v>7301</v>
      </c>
    </row>
    <row r="35" spans="1:40" ht="8.85" customHeight="1" x14ac:dyDescent="0.25">
      <c r="A35" s="326">
        <v>19</v>
      </c>
      <c r="B35" s="346"/>
      <c r="C35" s="345" t="s">
        <v>107</v>
      </c>
      <c r="D35" s="346"/>
      <c r="E35" s="114">
        <v>15351347</v>
      </c>
      <c r="F35" s="346"/>
      <c r="G35" s="114">
        <v>4569906</v>
      </c>
      <c r="H35" s="346"/>
      <c r="I35" s="114">
        <v>9361744</v>
      </c>
      <c r="J35" s="346"/>
      <c r="K35" s="114">
        <v>500</v>
      </c>
      <c r="L35" s="346"/>
      <c r="M35" s="114">
        <v>1764571</v>
      </c>
      <c r="N35" s="346"/>
      <c r="O35" s="114">
        <v>834986</v>
      </c>
      <c r="P35" s="346"/>
      <c r="Q35" s="114">
        <v>614673</v>
      </c>
      <c r="R35" s="346"/>
      <c r="S35" s="114">
        <v>903846</v>
      </c>
      <c r="T35" s="346"/>
      <c r="U35" s="114">
        <v>763841</v>
      </c>
      <c r="V35" s="346"/>
      <c r="W35" s="346"/>
      <c r="X35" s="114">
        <v>2227528</v>
      </c>
      <c r="Y35" s="346"/>
      <c r="Z35" s="114">
        <v>14447549</v>
      </c>
      <c r="AA35" s="114"/>
      <c r="AB35" s="114">
        <v>0</v>
      </c>
      <c r="AC35" s="114"/>
      <c r="AD35" s="114">
        <v>0</v>
      </c>
      <c r="AE35" s="346"/>
      <c r="AF35" s="114">
        <f>SUM(E35:AD35)</f>
        <v>50840491</v>
      </c>
      <c r="AG35" s="346"/>
      <c r="AH35" s="302">
        <f>AF35/AN35</f>
        <v>639.25376268373338</v>
      </c>
      <c r="AI35" s="346"/>
      <c r="AJ35" s="302">
        <f>IF(AH$60,AH35/AH$60*100,0)</f>
        <v>102.82748193126434</v>
      </c>
      <c r="AK35" s="351"/>
      <c r="AL35" s="326">
        <v>19</v>
      </c>
      <c r="AM35" s="326"/>
      <c r="AN35" s="351">
        <v>79531</v>
      </c>
    </row>
    <row r="36" spans="1:40" ht="8.85" customHeight="1" x14ac:dyDescent="0.25">
      <c r="A36" s="326">
        <v>20</v>
      </c>
      <c r="B36" s="346"/>
      <c r="C36" s="345" t="s">
        <v>108</v>
      </c>
      <c r="D36" s="346"/>
      <c r="E36" s="114">
        <v>8489012</v>
      </c>
      <c r="F36" s="346"/>
      <c r="G36" s="114">
        <v>609485</v>
      </c>
      <c r="H36" s="346"/>
      <c r="I36" s="114">
        <v>3549629</v>
      </c>
      <c r="J36" s="346"/>
      <c r="K36" s="114">
        <v>0</v>
      </c>
      <c r="L36" s="346"/>
      <c r="M36" s="114">
        <v>909664</v>
      </c>
      <c r="N36" s="346"/>
      <c r="O36" s="114">
        <v>639783</v>
      </c>
      <c r="P36" s="346"/>
      <c r="Q36" s="114">
        <v>601633</v>
      </c>
      <c r="R36" s="346"/>
      <c r="S36" s="114">
        <v>779646</v>
      </c>
      <c r="T36" s="346"/>
      <c r="U36" s="114">
        <v>0</v>
      </c>
      <c r="V36" s="346"/>
      <c r="W36" s="346"/>
      <c r="X36" s="114">
        <v>166189</v>
      </c>
      <c r="Y36" s="346"/>
      <c r="Z36" s="114">
        <v>3944186</v>
      </c>
      <c r="AA36" s="114"/>
      <c r="AB36" s="114">
        <v>0</v>
      </c>
      <c r="AC36" s="114"/>
      <c r="AD36" s="114">
        <v>328722</v>
      </c>
      <c r="AE36" s="346"/>
      <c r="AF36" s="114">
        <f>SUM(E36:AD36)</f>
        <v>20017949</v>
      </c>
      <c r="AG36" s="346"/>
      <c r="AH36" s="302">
        <f>AF36/AN36</f>
        <v>481.01569108035369</v>
      </c>
      <c r="AI36" s="346"/>
      <c r="AJ36" s="302">
        <f>IF(AH$60,AH36/AH$60*100,0)</f>
        <v>77.374018223324114</v>
      </c>
      <c r="AK36" s="351"/>
      <c r="AL36" s="326">
        <v>20</v>
      </c>
      <c r="AM36" s="326"/>
      <c r="AN36" s="351">
        <v>41616</v>
      </c>
    </row>
    <row r="37" spans="1:40" ht="8.85" customHeight="1" x14ac:dyDescent="0.25">
      <c r="A37" s="349"/>
      <c r="B37" s="346"/>
      <c r="C37" s="345"/>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51"/>
      <c r="AG37" s="346"/>
      <c r="AH37" s="350"/>
      <c r="AI37" s="346"/>
      <c r="AJ37" s="350"/>
      <c r="AK37" s="346"/>
      <c r="AL37" s="349"/>
      <c r="AM37" s="349"/>
      <c r="AN37" s="346"/>
    </row>
    <row r="38" spans="1:40" ht="8.85" customHeight="1" x14ac:dyDescent="0.25">
      <c r="A38" s="326">
        <v>21</v>
      </c>
      <c r="B38" s="346"/>
      <c r="C38" s="345" t="s">
        <v>109</v>
      </c>
      <c r="D38" s="346"/>
      <c r="E38" s="114">
        <v>2072275</v>
      </c>
      <c r="F38" s="346"/>
      <c r="G38" s="114">
        <v>847784</v>
      </c>
      <c r="H38" s="346"/>
      <c r="I38" s="114">
        <v>1257248</v>
      </c>
      <c r="J38" s="346"/>
      <c r="K38" s="114">
        <v>25306</v>
      </c>
      <c r="L38" s="346"/>
      <c r="M38" s="114">
        <v>414229</v>
      </c>
      <c r="N38" s="346"/>
      <c r="O38" s="114">
        <v>39069</v>
      </c>
      <c r="P38" s="346"/>
      <c r="Q38" s="114">
        <v>157564</v>
      </c>
      <c r="R38" s="346"/>
      <c r="S38" s="114">
        <v>297600</v>
      </c>
      <c r="T38" s="346"/>
      <c r="U38" s="114">
        <v>0</v>
      </c>
      <c r="V38" s="346"/>
      <c r="W38" s="346"/>
      <c r="X38" s="114">
        <v>0</v>
      </c>
      <c r="Y38" s="346"/>
      <c r="Z38" s="114">
        <v>431086</v>
      </c>
      <c r="AA38" s="114"/>
      <c r="AB38" s="114">
        <v>0</v>
      </c>
      <c r="AC38" s="114"/>
      <c r="AD38" s="114">
        <v>0</v>
      </c>
      <c r="AE38" s="346"/>
      <c r="AF38" s="114">
        <f>SUM(E38:AD38)</f>
        <v>5542161</v>
      </c>
      <c r="AG38" s="346"/>
      <c r="AH38" s="302">
        <f>AF38/AN38</f>
        <v>350.72528793823568</v>
      </c>
      <c r="AI38" s="346"/>
      <c r="AJ38" s="302">
        <f>IF(AH$60,AH38/AH$60*100,0)</f>
        <v>56.416090625576707</v>
      </c>
      <c r="AK38" s="351"/>
      <c r="AL38" s="326">
        <v>21</v>
      </c>
      <c r="AM38" s="326"/>
      <c r="AN38" s="351">
        <v>15802</v>
      </c>
    </row>
    <row r="39" spans="1:40" ht="8.85" customHeight="1" x14ac:dyDescent="0.25">
      <c r="A39" s="326">
        <v>22</v>
      </c>
      <c r="B39" s="346"/>
      <c r="C39" s="345" t="s">
        <v>110</v>
      </c>
      <c r="D39" s="346"/>
      <c r="E39" s="114">
        <v>2046701</v>
      </c>
      <c r="F39" s="346"/>
      <c r="G39" s="114">
        <v>640608</v>
      </c>
      <c r="H39" s="346"/>
      <c r="I39" s="114">
        <v>1770305</v>
      </c>
      <c r="J39" s="346"/>
      <c r="K39" s="114">
        <v>20000</v>
      </c>
      <c r="L39" s="346"/>
      <c r="M39" s="114">
        <v>320188</v>
      </c>
      <c r="N39" s="346"/>
      <c r="O39" s="114">
        <v>312672</v>
      </c>
      <c r="P39" s="346"/>
      <c r="Q39" s="114">
        <v>111547</v>
      </c>
      <c r="R39" s="346"/>
      <c r="S39" s="114">
        <v>142023</v>
      </c>
      <c r="T39" s="346"/>
      <c r="U39" s="114">
        <v>0</v>
      </c>
      <c r="V39" s="346"/>
      <c r="W39" s="346"/>
      <c r="X39" s="114">
        <v>18577</v>
      </c>
      <c r="Y39" s="346"/>
      <c r="Z39" s="114">
        <v>1738415</v>
      </c>
      <c r="AA39" s="114"/>
      <c r="AB39" s="114">
        <v>0</v>
      </c>
      <c r="AC39" s="114"/>
      <c r="AD39" s="114">
        <v>339</v>
      </c>
      <c r="AE39" s="346"/>
      <c r="AF39" s="114">
        <f>SUM(E39:AD39)</f>
        <v>7121375</v>
      </c>
      <c r="AG39" s="346"/>
      <c r="AH39" s="302">
        <f>AF39/AN39</f>
        <v>525.79555522740702</v>
      </c>
      <c r="AI39" s="346"/>
      <c r="AJ39" s="302">
        <f>IF(AH$60,AH39/AH$60*100,0)</f>
        <v>84.577105542097854</v>
      </c>
      <c r="AK39" s="351"/>
      <c r="AL39" s="326">
        <v>22</v>
      </c>
      <c r="AM39" s="326"/>
      <c r="AN39" s="351">
        <v>13544</v>
      </c>
    </row>
    <row r="40" spans="1:40" ht="8.85" customHeight="1" x14ac:dyDescent="0.25">
      <c r="A40" s="326">
        <v>23</v>
      </c>
      <c r="B40" s="346"/>
      <c r="C40" s="345" t="s">
        <v>111</v>
      </c>
      <c r="D40" s="346"/>
      <c r="E40" s="114">
        <v>24553589</v>
      </c>
      <c r="F40" s="346"/>
      <c r="G40" s="114">
        <v>6765366</v>
      </c>
      <c r="H40" s="346"/>
      <c r="I40" s="114">
        <v>16762176</v>
      </c>
      <c r="J40" s="346"/>
      <c r="K40" s="114">
        <v>0</v>
      </c>
      <c r="L40" s="346"/>
      <c r="M40" s="114">
        <v>4131204</v>
      </c>
      <c r="N40" s="346"/>
      <c r="O40" s="114">
        <v>1012668</v>
      </c>
      <c r="P40" s="346"/>
      <c r="Q40" s="114">
        <v>1598418</v>
      </c>
      <c r="R40" s="346"/>
      <c r="S40" s="114">
        <v>4925919</v>
      </c>
      <c r="T40" s="346"/>
      <c r="U40" s="114">
        <v>980953</v>
      </c>
      <c r="V40" s="346"/>
      <c r="W40" s="346"/>
      <c r="X40" s="114">
        <v>4278009</v>
      </c>
      <c r="Y40" s="346"/>
      <c r="Z40" s="114">
        <v>25757894</v>
      </c>
      <c r="AA40" s="114"/>
      <c r="AB40" s="114">
        <v>0</v>
      </c>
      <c r="AC40" s="114"/>
      <c r="AD40" s="114">
        <v>966778</v>
      </c>
      <c r="AE40" s="346"/>
      <c r="AF40" s="114">
        <f>SUM(E40:AD40)</f>
        <v>91732974</v>
      </c>
      <c r="AG40" s="346"/>
      <c r="AH40" s="302">
        <f>AF40/AN40</f>
        <v>500.67664749096707</v>
      </c>
      <c r="AI40" s="346"/>
      <c r="AJ40" s="302">
        <f>IF(AH$60,AH40/AH$60*100,0)</f>
        <v>80.536591145188851</v>
      </c>
      <c r="AK40" s="351"/>
      <c r="AL40" s="326">
        <v>23</v>
      </c>
      <c r="AM40" s="326"/>
      <c r="AN40" s="351">
        <v>183218</v>
      </c>
    </row>
    <row r="41" spans="1:40" ht="8.85" customHeight="1" x14ac:dyDescent="0.25">
      <c r="A41" s="326">
        <v>24</v>
      </c>
      <c r="B41" s="346"/>
      <c r="C41" s="345" t="s">
        <v>112</v>
      </c>
      <c r="D41" s="346"/>
      <c r="E41" s="114">
        <v>31185273</v>
      </c>
      <c r="F41" s="346"/>
      <c r="G41" s="114">
        <v>20785537</v>
      </c>
      <c r="H41" s="346"/>
      <c r="I41" s="114">
        <v>30557116</v>
      </c>
      <c r="J41" s="346"/>
      <c r="K41" s="114">
        <v>429426</v>
      </c>
      <c r="L41" s="346"/>
      <c r="M41" s="114">
        <v>4719638</v>
      </c>
      <c r="N41" s="346"/>
      <c r="O41" s="114">
        <v>2619491</v>
      </c>
      <c r="P41" s="346"/>
      <c r="Q41" s="114">
        <v>2225144</v>
      </c>
      <c r="R41" s="346"/>
      <c r="S41" s="114">
        <v>7859982</v>
      </c>
      <c r="T41" s="346"/>
      <c r="U41" s="114">
        <v>3960369</v>
      </c>
      <c r="V41" s="346"/>
      <c r="W41" s="346"/>
      <c r="X41" s="114">
        <v>9449999</v>
      </c>
      <c r="Y41" s="346"/>
      <c r="Z41" s="114">
        <v>34933514</v>
      </c>
      <c r="AA41" s="114"/>
      <c r="AB41" s="114">
        <v>0</v>
      </c>
      <c r="AC41" s="114"/>
      <c r="AD41" s="114">
        <v>146754</v>
      </c>
      <c r="AE41" s="346"/>
      <c r="AF41" s="114">
        <f>SUM(E41:AD41)</f>
        <v>148872243</v>
      </c>
      <c r="AG41" s="346"/>
      <c r="AH41" s="302">
        <f>AF41/AN41</f>
        <v>602.50941166471728</v>
      </c>
      <c r="AI41" s="346"/>
      <c r="AJ41" s="302">
        <f>IF(AH$60,AH41/AH$60*100,0)</f>
        <v>96.916951073187533</v>
      </c>
      <c r="AK41" s="351"/>
      <c r="AL41" s="326">
        <v>24</v>
      </c>
      <c r="AM41" s="326"/>
      <c r="AN41" s="351">
        <v>247087</v>
      </c>
    </row>
    <row r="42" spans="1:40" ht="8.85" customHeight="1" x14ac:dyDescent="0.25">
      <c r="A42" s="326">
        <v>25</v>
      </c>
      <c r="B42" s="346"/>
      <c r="C42" s="345" t="s">
        <v>113</v>
      </c>
      <c r="D42" s="346"/>
      <c r="E42" s="114">
        <v>1541644</v>
      </c>
      <c r="F42" s="346"/>
      <c r="G42" s="114">
        <v>129066</v>
      </c>
      <c r="H42" s="346"/>
      <c r="I42" s="114">
        <v>750675</v>
      </c>
      <c r="J42" s="346"/>
      <c r="K42" s="114">
        <v>0</v>
      </c>
      <c r="L42" s="346"/>
      <c r="M42" s="114">
        <v>85648</v>
      </c>
      <c r="N42" s="346"/>
      <c r="O42" s="114">
        <v>42171</v>
      </c>
      <c r="P42" s="346"/>
      <c r="Q42" s="114">
        <v>37040</v>
      </c>
      <c r="R42" s="346"/>
      <c r="S42" s="114">
        <v>186845</v>
      </c>
      <c r="T42" s="346"/>
      <c r="U42" s="114">
        <v>0</v>
      </c>
      <c r="V42" s="346"/>
      <c r="W42" s="346"/>
      <c r="X42" s="114">
        <v>161925</v>
      </c>
      <c r="Y42" s="346"/>
      <c r="Z42" s="114">
        <v>1401747</v>
      </c>
      <c r="AA42" s="114"/>
      <c r="AB42" s="114">
        <v>24366</v>
      </c>
      <c r="AC42" s="114"/>
      <c r="AD42" s="114">
        <v>0</v>
      </c>
      <c r="AE42" s="346"/>
      <c r="AF42" s="114">
        <f>SUM(E42:AD42)</f>
        <v>4361127</v>
      </c>
      <c r="AG42" s="346"/>
      <c r="AH42" s="302">
        <f>AF42/AN42</f>
        <v>1130.7044334975369</v>
      </c>
      <c r="AI42" s="346"/>
      <c r="AJ42" s="302">
        <f>IF(AH$60,AH42/AH$60*100,0)</f>
        <v>181.88002400948093</v>
      </c>
      <c r="AK42" s="351"/>
      <c r="AL42" s="326">
        <v>25</v>
      </c>
      <c r="AM42" s="326"/>
      <c r="AN42" s="351">
        <v>3857</v>
      </c>
    </row>
    <row r="43" spans="1:40" ht="8.85" customHeight="1" x14ac:dyDescent="0.25">
      <c r="A43" s="349"/>
      <c r="B43" s="346"/>
      <c r="C43" s="345"/>
      <c r="D43" s="346"/>
      <c r="E43" s="346"/>
      <c r="F43" s="346"/>
      <c r="G43" s="346"/>
      <c r="H43" s="346"/>
      <c r="I43" s="346"/>
      <c r="J43" s="346"/>
      <c r="K43" s="346"/>
      <c r="L43" s="346"/>
      <c r="M43" s="346"/>
      <c r="N43" s="346"/>
      <c r="O43" s="346"/>
      <c r="P43" s="346"/>
      <c r="Q43" s="346"/>
      <c r="R43" s="346"/>
      <c r="S43" s="346"/>
      <c r="T43" s="346"/>
      <c r="U43" s="346"/>
      <c r="V43" s="346"/>
      <c r="W43" s="346"/>
      <c r="X43" s="346"/>
      <c r="Y43" s="346"/>
      <c r="Z43" s="346"/>
      <c r="AA43" s="346"/>
      <c r="AB43" s="346"/>
      <c r="AC43" s="346"/>
      <c r="AD43" s="346"/>
      <c r="AE43" s="346"/>
      <c r="AF43" s="351"/>
      <c r="AG43" s="346"/>
      <c r="AH43" s="350"/>
      <c r="AI43" s="346"/>
      <c r="AJ43" s="350"/>
      <c r="AK43" s="346"/>
      <c r="AL43" s="349"/>
      <c r="AM43" s="349"/>
      <c r="AN43" s="346"/>
    </row>
    <row r="44" spans="1:40" ht="8.85" customHeight="1" x14ac:dyDescent="0.25">
      <c r="A44" s="326">
        <v>26</v>
      </c>
      <c r="B44" s="346"/>
      <c r="C44" s="345" t="s">
        <v>114</v>
      </c>
      <c r="D44" s="346"/>
      <c r="E44" s="114">
        <v>3663381</v>
      </c>
      <c r="F44" s="346"/>
      <c r="G44" s="114">
        <v>1758638</v>
      </c>
      <c r="H44" s="346"/>
      <c r="I44" s="114">
        <v>2912639</v>
      </c>
      <c r="J44" s="346"/>
      <c r="K44" s="114">
        <v>0</v>
      </c>
      <c r="L44" s="346"/>
      <c r="M44" s="114">
        <v>372125</v>
      </c>
      <c r="N44" s="346"/>
      <c r="O44" s="114">
        <v>185959</v>
      </c>
      <c r="P44" s="346"/>
      <c r="Q44" s="114">
        <v>250616</v>
      </c>
      <c r="R44" s="346"/>
      <c r="S44" s="114">
        <v>1056029</v>
      </c>
      <c r="T44" s="346"/>
      <c r="U44" s="114">
        <v>7189</v>
      </c>
      <c r="V44" s="346"/>
      <c r="W44" s="346"/>
      <c r="X44" s="114">
        <v>436032</v>
      </c>
      <c r="Y44" s="346"/>
      <c r="Z44" s="114">
        <v>2843808</v>
      </c>
      <c r="AA44" s="114"/>
      <c r="AB44" s="114">
        <v>0</v>
      </c>
      <c r="AC44" s="114"/>
      <c r="AD44" s="114">
        <v>0</v>
      </c>
      <c r="AE44" s="346"/>
      <c r="AF44" s="114">
        <f>SUM(E44:AD44)</f>
        <v>13486416</v>
      </c>
      <c r="AG44" s="346"/>
      <c r="AH44" s="302">
        <f>AF44/AN44</f>
        <v>421.21356736835531</v>
      </c>
      <c r="AI44" s="346"/>
      <c r="AJ44" s="302">
        <f>IF(AH$60,AH44/AH$60*100,0)</f>
        <v>67.754517870865385</v>
      </c>
      <c r="AK44" s="351"/>
      <c r="AL44" s="326">
        <v>26</v>
      </c>
      <c r="AM44" s="326"/>
      <c r="AN44" s="351">
        <v>32018</v>
      </c>
    </row>
    <row r="45" spans="1:40" ht="8.85" customHeight="1" x14ac:dyDescent="0.25">
      <c r="A45" s="326">
        <v>27</v>
      </c>
      <c r="B45" s="346"/>
      <c r="C45" s="345" t="s">
        <v>115</v>
      </c>
      <c r="D45" s="346"/>
      <c r="E45" s="114">
        <v>634736</v>
      </c>
      <c r="F45" s="346"/>
      <c r="G45" s="114">
        <v>307677</v>
      </c>
      <c r="H45" s="346"/>
      <c r="I45" s="114">
        <v>435698</v>
      </c>
      <c r="J45" s="346"/>
      <c r="K45" s="114">
        <v>559</v>
      </c>
      <c r="L45" s="346"/>
      <c r="M45" s="114">
        <v>0</v>
      </c>
      <c r="N45" s="346"/>
      <c r="O45" s="114">
        <v>40129</v>
      </c>
      <c r="P45" s="346"/>
      <c r="Q45" s="114">
        <v>229695</v>
      </c>
      <c r="R45" s="346"/>
      <c r="S45" s="114">
        <v>102758</v>
      </c>
      <c r="T45" s="346"/>
      <c r="U45" s="114">
        <v>0</v>
      </c>
      <c r="V45" s="346"/>
      <c r="W45" s="346"/>
      <c r="X45" s="114">
        <v>0</v>
      </c>
      <c r="Y45" s="346"/>
      <c r="Z45" s="114">
        <v>735971</v>
      </c>
      <c r="AA45" s="114"/>
      <c r="AB45" s="114">
        <v>0</v>
      </c>
      <c r="AC45" s="114"/>
      <c r="AD45" s="114">
        <v>80247</v>
      </c>
      <c r="AE45" s="346"/>
      <c r="AF45" s="114">
        <f>SUM(E45:AD45)</f>
        <v>2567470</v>
      </c>
      <c r="AG45" s="346"/>
      <c r="AH45" s="302">
        <f>AF45/AN45</f>
        <v>208.95824855538373</v>
      </c>
      <c r="AI45" s="346"/>
      <c r="AJ45" s="302">
        <f>IF(AH$60,AH45/AH$60*100,0)</f>
        <v>33.612082997386658</v>
      </c>
      <c r="AK45" s="351"/>
      <c r="AL45" s="326">
        <v>27</v>
      </c>
      <c r="AM45" s="326"/>
      <c r="AN45" s="351">
        <v>12287</v>
      </c>
    </row>
    <row r="46" spans="1:40" ht="8.85" customHeight="1" x14ac:dyDescent="0.25">
      <c r="A46" s="326">
        <v>28</v>
      </c>
      <c r="B46" s="346"/>
      <c r="C46" s="345" t="s">
        <v>116</v>
      </c>
      <c r="D46" s="346"/>
      <c r="E46" s="114">
        <v>7316344</v>
      </c>
      <c r="F46" s="346"/>
      <c r="G46" s="114">
        <v>8019365</v>
      </c>
      <c r="H46" s="346"/>
      <c r="I46" s="114">
        <v>6412530</v>
      </c>
      <c r="J46" s="346"/>
      <c r="K46" s="114">
        <v>0</v>
      </c>
      <c r="L46" s="346"/>
      <c r="M46" s="114">
        <v>2568673</v>
      </c>
      <c r="N46" s="346"/>
      <c r="O46" s="114">
        <v>530767</v>
      </c>
      <c r="P46" s="346"/>
      <c r="Q46" s="114">
        <v>1034155</v>
      </c>
      <c r="R46" s="346"/>
      <c r="S46" s="114">
        <v>3451881</v>
      </c>
      <c r="T46" s="346"/>
      <c r="U46" s="114">
        <v>253864</v>
      </c>
      <c r="V46" s="346"/>
      <c r="W46" s="346"/>
      <c r="X46" s="114">
        <v>749806</v>
      </c>
      <c r="Y46" s="346"/>
      <c r="Z46" s="114">
        <v>8094174</v>
      </c>
      <c r="AA46" s="114"/>
      <c r="AB46" s="114">
        <v>0</v>
      </c>
      <c r="AC46" s="114"/>
      <c r="AD46" s="114">
        <v>23760</v>
      </c>
      <c r="AE46" s="346"/>
      <c r="AF46" s="114">
        <f>SUM(E46:AD46)</f>
        <v>38455319</v>
      </c>
      <c r="AG46" s="346"/>
      <c r="AH46" s="302">
        <f>AF46/AN46</f>
        <v>399.83072188315538</v>
      </c>
      <c r="AI46" s="346"/>
      <c r="AJ46" s="302">
        <f>IF(AH$60,AH46/AH$60*100,0)</f>
        <v>64.314969625521329</v>
      </c>
      <c r="AK46" s="351"/>
      <c r="AL46" s="326">
        <v>28</v>
      </c>
      <c r="AM46" s="326"/>
      <c r="AN46" s="351">
        <v>96179</v>
      </c>
    </row>
    <row r="47" spans="1:40" ht="8.85" customHeight="1" x14ac:dyDescent="0.25">
      <c r="A47" s="326">
        <v>29</v>
      </c>
      <c r="B47" s="346"/>
      <c r="C47" s="345" t="s">
        <v>117</v>
      </c>
      <c r="D47" s="346"/>
      <c r="E47" s="114">
        <v>903394</v>
      </c>
      <c r="F47" s="346"/>
      <c r="G47" s="114">
        <v>529829</v>
      </c>
      <c r="H47" s="346"/>
      <c r="I47" s="114">
        <v>448825</v>
      </c>
      <c r="J47" s="346"/>
      <c r="K47" s="114">
        <v>46000</v>
      </c>
      <c r="L47" s="346"/>
      <c r="M47" s="114">
        <v>194901</v>
      </c>
      <c r="N47" s="346"/>
      <c r="O47" s="114">
        <v>190098</v>
      </c>
      <c r="P47" s="346"/>
      <c r="Q47" s="114">
        <v>102628</v>
      </c>
      <c r="R47" s="346"/>
      <c r="S47" s="114">
        <v>63864</v>
      </c>
      <c r="T47" s="346"/>
      <c r="U47" s="114">
        <v>0</v>
      </c>
      <c r="V47" s="346"/>
      <c r="W47" s="346"/>
      <c r="X47" s="114">
        <v>165274</v>
      </c>
      <c r="Y47" s="346"/>
      <c r="Z47" s="114">
        <v>1084990</v>
      </c>
      <c r="AA47" s="114"/>
      <c r="AB47" s="114">
        <v>0</v>
      </c>
      <c r="AC47" s="114"/>
      <c r="AD47" s="114">
        <v>0</v>
      </c>
      <c r="AE47" s="346"/>
      <c r="AF47" s="114">
        <f>SUM(E47:AD47)</f>
        <v>3729803</v>
      </c>
      <c r="AG47" s="346"/>
      <c r="AH47" s="302">
        <f>AF47/AN47</f>
        <v>216.49657534246575</v>
      </c>
      <c r="AI47" s="346"/>
      <c r="AJ47" s="302">
        <f>IF(AH$60,AH47/AH$60*100,0)</f>
        <v>34.824664301932131</v>
      </c>
      <c r="AK47" s="351"/>
      <c r="AL47" s="326">
        <v>29</v>
      </c>
      <c r="AM47" s="326"/>
      <c r="AN47" s="351">
        <v>17228</v>
      </c>
    </row>
    <row r="48" spans="1:40" ht="8.85" customHeight="1" x14ac:dyDescent="0.25">
      <c r="A48" s="326">
        <v>30</v>
      </c>
      <c r="B48" s="346"/>
      <c r="C48" s="345" t="s">
        <v>118</v>
      </c>
      <c r="D48" s="346"/>
      <c r="E48" s="114">
        <v>34176816</v>
      </c>
      <c r="F48" s="346"/>
      <c r="G48" s="114">
        <v>18455308</v>
      </c>
      <c r="H48" s="346"/>
      <c r="I48" s="114">
        <v>29662822</v>
      </c>
      <c r="J48" s="346"/>
      <c r="K48" s="114">
        <v>0</v>
      </c>
      <c r="L48" s="346"/>
      <c r="M48" s="114">
        <v>6031998</v>
      </c>
      <c r="N48" s="346"/>
      <c r="O48" s="114">
        <v>8364990</v>
      </c>
      <c r="P48" s="346"/>
      <c r="Q48" s="114">
        <v>86467</v>
      </c>
      <c r="R48" s="346"/>
      <c r="S48" s="114">
        <v>0</v>
      </c>
      <c r="T48" s="346"/>
      <c r="U48" s="114">
        <v>3287979</v>
      </c>
      <c r="V48" s="346"/>
      <c r="W48" s="346"/>
      <c r="X48" s="114">
        <v>8042016</v>
      </c>
      <c r="Y48" s="346"/>
      <c r="Z48" s="114">
        <v>35605363</v>
      </c>
      <c r="AA48" s="114"/>
      <c r="AB48" s="114">
        <v>0</v>
      </c>
      <c r="AC48" s="114"/>
      <c r="AD48" s="114">
        <v>610811</v>
      </c>
      <c r="AE48" s="346"/>
      <c r="AF48" s="114">
        <f>SUM(E48:AD48)</f>
        <v>144324570</v>
      </c>
      <c r="AG48" s="346"/>
      <c r="AH48" s="302">
        <f>AF48/AN48</f>
        <v>651.0520617649845</v>
      </c>
      <c r="AI48" s="346"/>
      <c r="AJ48" s="302">
        <f>IF(AH$60,AH48/AH$60*100,0)</f>
        <v>104.72530319789834</v>
      </c>
      <c r="AK48" s="351"/>
      <c r="AL48" s="326">
        <v>30</v>
      </c>
      <c r="AM48" s="326"/>
      <c r="AN48" s="351">
        <v>221679</v>
      </c>
    </row>
    <row r="49" spans="1:40" ht="8.85" customHeight="1" x14ac:dyDescent="0.25">
      <c r="A49" s="349"/>
      <c r="B49" s="346"/>
      <c r="C49" s="345"/>
      <c r="D49" s="346"/>
      <c r="E49" s="346"/>
      <c r="F49" s="346"/>
      <c r="G49" s="346"/>
      <c r="H49" s="346"/>
      <c r="I49" s="346"/>
      <c r="J49" s="346"/>
      <c r="K49" s="346"/>
      <c r="L49" s="346"/>
      <c r="M49" s="346"/>
      <c r="N49" s="346"/>
      <c r="O49" s="346"/>
      <c r="P49" s="346"/>
      <c r="Q49" s="346"/>
      <c r="R49" s="346"/>
      <c r="S49" s="346"/>
      <c r="T49" s="346"/>
      <c r="U49" s="346"/>
      <c r="V49" s="346"/>
      <c r="W49" s="346"/>
      <c r="X49" s="346"/>
      <c r="Y49" s="346"/>
      <c r="Z49" s="346"/>
      <c r="AA49" s="346"/>
      <c r="AB49" s="346"/>
      <c r="AC49" s="346"/>
      <c r="AD49" s="346"/>
      <c r="AE49" s="346"/>
      <c r="AF49" s="346"/>
      <c r="AG49" s="346"/>
      <c r="AH49" s="350"/>
      <c r="AI49" s="346"/>
      <c r="AJ49" s="350"/>
      <c r="AK49" s="346"/>
      <c r="AL49" s="349"/>
      <c r="AM49" s="349"/>
      <c r="AN49" s="346"/>
    </row>
    <row r="50" spans="1:40" ht="8.85" customHeight="1" x14ac:dyDescent="0.25">
      <c r="A50" s="326">
        <v>31</v>
      </c>
      <c r="B50" s="346"/>
      <c r="C50" s="345" t="s">
        <v>119</v>
      </c>
      <c r="D50" s="346"/>
      <c r="E50" s="114">
        <v>19696458</v>
      </c>
      <c r="F50" s="346"/>
      <c r="G50" s="114">
        <v>9270713</v>
      </c>
      <c r="H50" s="346"/>
      <c r="I50" s="114">
        <v>13388278</v>
      </c>
      <c r="J50" s="346"/>
      <c r="K50" s="114">
        <v>449488</v>
      </c>
      <c r="L50" s="346"/>
      <c r="M50" s="114">
        <v>2765343</v>
      </c>
      <c r="N50" s="346"/>
      <c r="O50" s="114">
        <v>1600050</v>
      </c>
      <c r="P50" s="346"/>
      <c r="Q50" s="114">
        <v>1017518</v>
      </c>
      <c r="R50" s="346"/>
      <c r="S50" s="114">
        <v>2267939</v>
      </c>
      <c r="T50" s="346"/>
      <c r="U50" s="114">
        <v>447622</v>
      </c>
      <c r="V50" s="346"/>
      <c r="W50" s="346"/>
      <c r="X50" s="114">
        <v>4317618</v>
      </c>
      <c r="Y50" s="346"/>
      <c r="Z50" s="114">
        <v>15996898</v>
      </c>
      <c r="AA50" s="114"/>
      <c r="AB50" s="114">
        <v>0</v>
      </c>
      <c r="AC50" s="114"/>
      <c r="AD50" s="114">
        <v>694494</v>
      </c>
      <c r="AE50" s="346"/>
      <c r="AF50" s="114">
        <f>SUM(E50:AD50)</f>
        <v>71912419</v>
      </c>
      <c r="AG50" s="346"/>
      <c r="AH50" s="302">
        <f>AF50/AN50</f>
        <v>721.69341857010954</v>
      </c>
      <c r="AI50" s="346"/>
      <c r="AJ50" s="302">
        <f>IF(AH$60,AH50/AH$60*100,0)</f>
        <v>116.08835378047699</v>
      </c>
      <c r="AK50" s="351"/>
      <c r="AL50" s="326">
        <v>31</v>
      </c>
      <c r="AM50" s="326"/>
      <c r="AN50" s="351">
        <v>99644</v>
      </c>
    </row>
    <row r="51" spans="1:40" ht="8.85" customHeight="1" x14ac:dyDescent="0.25">
      <c r="A51" s="326">
        <v>32</v>
      </c>
      <c r="B51" s="346"/>
      <c r="C51" s="345" t="s">
        <v>120</v>
      </c>
      <c r="D51" s="346"/>
      <c r="E51" s="114">
        <v>7174034</v>
      </c>
      <c r="F51" s="346"/>
      <c r="G51" s="114">
        <v>1182963</v>
      </c>
      <c r="H51" s="346"/>
      <c r="I51" s="114">
        <v>5320865</v>
      </c>
      <c r="J51" s="346"/>
      <c r="K51" s="114">
        <v>152461</v>
      </c>
      <c r="L51" s="346"/>
      <c r="M51" s="114">
        <v>603041</v>
      </c>
      <c r="N51" s="346"/>
      <c r="O51" s="114">
        <v>426799</v>
      </c>
      <c r="P51" s="346"/>
      <c r="Q51" s="114">
        <v>269005</v>
      </c>
      <c r="R51" s="346"/>
      <c r="S51" s="114">
        <v>791715</v>
      </c>
      <c r="T51" s="346"/>
      <c r="U51" s="114">
        <v>308650</v>
      </c>
      <c r="V51" s="346"/>
      <c r="W51" s="346"/>
      <c r="X51" s="114">
        <v>1201759</v>
      </c>
      <c r="Y51" s="346"/>
      <c r="Z51" s="114">
        <v>4718631</v>
      </c>
      <c r="AA51" s="114"/>
      <c r="AB51" s="114">
        <v>0</v>
      </c>
      <c r="AC51" s="114"/>
      <c r="AD51" s="114">
        <v>154634</v>
      </c>
      <c r="AE51" s="346"/>
      <c r="AF51" s="114">
        <f>SUM(E51:AD51)</f>
        <v>22304557</v>
      </c>
      <c r="AG51" s="346"/>
      <c r="AH51" s="302">
        <f>AF51/AN51</f>
        <v>875.51252158894647</v>
      </c>
      <c r="AI51" s="346"/>
      <c r="AJ51" s="302">
        <f>IF(AH$60,AH51/AH$60*100,0)</f>
        <v>140.83100209896332</v>
      </c>
      <c r="AK51" s="351"/>
      <c r="AL51" s="326">
        <v>32</v>
      </c>
      <c r="AM51" s="326"/>
      <c r="AN51" s="351">
        <v>25476</v>
      </c>
    </row>
    <row r="52" spans="1:40" ht="8.85" customHeight="1" x14ac:dyDescent="0.25">
      <c r="A52" s="326">
        <v>33</v>
      </c>
      <c r="B52" s="346"/>
      <c r="C52" s="345" t="s">
        <v>121</v>
      </c>
      <c r="D52" s="346"/>
      <c r="E52" s="114">
        <v>4039658</v>
      </c>
      <c r="F52" s="346"/>
      <c r="G52" s="114">
        <v>1144504</v>
      </c>
      <c r="H52" s="346"/>
      <c r="I52" s="114">
        <v>2111282</v>
      </c>
      <c r="J52" s="346"/>
      <c r="K52" s="114">
        <v>0</v>
      </c>
      <c r="L52" s="346"/>
      <c r="M52" s="114">
        <v>0</v>
      </c>
      <c r="N52" s="346"/>
      <c r="O52" s="114">
        <v>397620</v>
      </c>
      <c r="P52" s="346"/>
      <c r="Q52" s="114">
        <v>201313</v>
      </c>
      <c r="R52" s="346"/>
      <c r="S52" s="114">
        <v>401684</v>
      </c>
      <c r="T52" s="346"/>
      <c r="U52" s="114">
        <v>0</v>
      </c>
      <c r="V52" s="346"/>
      <c r="W52" s="346"/>
      <c r="X52" s="114">
        <v>640843</v>
      </c>
      <c r="Y52" s="346"/>
      <c r="Z52" s="114">
        <v>3391337</v>
      </c>
      <c r="AA52" s="114"/>
      <c r="AB52" s="114">
        <v>0</v>
      </c>
      <c r="AC52" s="114"/>
      <c r="AD52" s="114">
        <v>26035</v>
      </c>
      <c r="AE52" s="346"/>
      <c r="AF52" s="114">
        <f>SUM(E52:AD52)</f>
        <v>12354276</v>
      </c>
      <c r="AG52" s="346"/>
      <c r="AH52" s="302">
        <f>AF52/AN52</f>
        <v>505.22537112010798</v>
      </c>
      <c r="AI52" s="346"/>
      <c r="AJ52" s="302">
        <f>IF(AH$60,AH52/AH$60*100,0)</f>
        <v>81.268278346875633</v>
      </c>
      <c r="AK52" s="351"/>
      <c r="AL52" s="326">
        <v>33</v>
      </c>
      <c r="AM52" s="326"/>
      <c r="AN52" s="351">
        <v>24453</v>
      </c>
    </row>
    <row r="53" spans="1:40" ht="8.85" customHeight="1" x14ac:dyDescent="0.25">
      <c r="A53" s="326">
        <v>34</v>
      </c>
      <c r="B53" s="346"/>
      <c r="C53" s="345" t="s">
        <v>122</v>
      </c>
      <c r="D53" s="346"/>
      <c r="E53" s="114">
        <v>10399254</v>
      </c>
      <c r="F53" s="346"/>
      <c r="G53" s="114">
        <v>4447778</v>
      </c>
      <c r="H53" s="346"/>
      <c r="I53" s="114">
        <v>6891756</v>
      </c>
      <c r="J53" s="346"/>
      <c r="K53" s="114">
        <v>0</v>
      </c>
      <c r="L53" s="346"/>
      <c r="M53" s="114">
        <v>2436079</v>
      </c>
      <c r="N53" s="346"/>
      <c r="O53" s="114">
        <v>629727</v>
      </c>
      <c r="P53" s="346"/>
      <c r="Q53" s="114">
        <v>1477475</v>
      </c>
      <c r="R53" s="346"/>
      <c r="S53" s="114">
        <v>2069356</v>
      </c>
      <c r="T53" s="346"/>
      <c r="U53" s="114">
        <v>365757</v>
      </c>
      <c r="V53" s="346"/>
      <c r="W53" s="346"/>
      <c r="X53" s="114">
        <v>1706709</v>
      </c>
      <c r="Y53" s="346"/>
      <c r="Z53" s="114">
        <v>9437117</v>
      </c>
      <c r="AA53" s="114"/>
      <c r="AB53" s="114">
        <v>0</v>
      </c>
      <c r="AC53" s="114"/>
      <c r="AD53" s="114">
        <v>126972</v>
      </c>
      <c r="AE53" s="346"/>
      <c r="AF53" s="114">
        <f>SUM(E53:AD53)</f>
        <v>39987980</v>
      </c>
      <c r="AG53" s="346"/>
      <c r="AH53" s="302">
        <f>AF53/AN53</f>
        <v>435.96934214256123</v>
      </c>
      <c r="AI53" s="346"/>
      <c r="AJ53" s="302">
        <f>IF(AH$60,AH53/AH$60*100,0)</f>
        <v>70.128065360999031</v>
      </c>
      <c r="AK53" s="351"/>
      <c r="AL53" s="326">
        <v>34</v>
      </c>
      <c r="AM53" s="326"/>
      <c r="AN53" s="351">
        <v>91722</v>
      </c>
    </row>
    <row r="54" spans="1:40" ht="8.85" customHeight="1" x14ac:dyDescent="0.25">
      <c r="A54" s="326">
        <v>35</v>
      </c>
      <c r="B54" s="346"/>
      <c r="C54" s="345" t="s">
        <v>123</v>
      </c>
      <c r="D54" s="346"/>
      <c r="E54" s="114">
        <v>62614614</v>
      </c>
      <c r="F54" s="346"/>
      <c r="G54" s="114">
        <v>25341725</v>
      </c>
      <c r="H54" s="346"/>
      <c r="I54" s="114">
        <v>47009977</v>
      </c>
      <c r="J54" s="346"/>
      <c r="K54" s="114">
        <v>0</v>
      </c>
      <c r="L54" s="346"/>
      <c r="M54" s="114">
        <v>11189995</v>
      </c>
      <c r="N54" s="346"/>
      <c r="O54" s="114">
        <v>3100922</v>
      </c>
      <c r="P54" s="346"/>
      <c r="Q54" s="114">
        <v>102618</v>
      </c>
      <c r="R54" s="346"/>
      <c r="S54" s="114">
        <v>11906282</v>
      </c>
      <c r="T54" s="346"/>
      <c r="U54" s="114">
        <v>6811740</v>
      </c>
      <c r="V54" s="346"/>
      <c r="W54" s="346"/>
      <c r="X54" s="114">
        <v>32805597</v>
      </c>
      <c r="Y54" s="346"/>
      <c r="Z54" s="114">
        <v>65207699</v>
      </c>
      <c r="AA54" s="114"/>
      <c r="AB54" s="114">
        <v>0</v>
      </c>
      <c r="AC54" s="114"/>
      <c r="AD54" s="114">
        <v>7031306</v>
      </c>
      <c r="AE54" s="346"/>
      <c r="AF54" s="114">
        <f>SUM(E54:AD54)</f>
        <v>273122475</v>
      </c>
      <c r="AG54" s="346"/>
      <c r="AH54" s="302">
        <f>AF54/AN54</f>
        <v>602.08469274383413</v>
      </c>
      <c r="AI54" s="346"/>
      <c r="AJ54" s="302">
        <f>IF(AH$60,AH54/AH$60*100,0)</f>
        <v>96.848632699933646</v>
      </c>
      <c r="AK54" s="351"/>
      <c r="AL54" s="326">
        <v>35</v>
      </c>
      <c r="AM54" s="326"/>
      <c r="AN54" s="351">
        <v>453628</v>
      </c>
    </row>
    <row r="55" spans="1:40" ht="8.85" customHeight="1" x14ac:dyDescent="0.25">
      <c r="A55" s="349"/>
      <c r="B55" s="346"/>
      <c r="C55" s="345"/>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298"/>
      <c r="AG55" s="346"/>
      <c r="AH55" s="350"/>
      <c r="AI55" s="346"/>
      <c r="AJ55" s="350"/>
      <c r="AK55" s="346"/>
      <c r="AL55" s="349"/>
      <c r="AM55" s="349"/>
      <c r="AN55" s="346"/>
    </row>
    <row r="56" spans="1:40" ht="8.85" customHeight="1" x14ac:dyDescent="0.25">
      <c r="A56" s="326">
        <v>36</v>
      </c>
      <c r="B56" s="346"/>
      <c r="C56" s="345" t="s">
        <v>124</v>
      </c>
      <c r="D56" s="346"/>
      <c r="E56" s="114">
        <v>5396441</v>
      </c>
      <c r="F56" s="346"/>
      <c r="G56" s="114">
        <v>1030149</v>
      </c>
      <c r="H56" s="346"/>
      <c r="I56" s="114">
        <v>2130404</v>
      </c>
      <c r="J56" s="346"/>
      <c r="K56" s="114">
        <v>0</v>
      </c>
      <c r="L56" s="346"/>
      <c r="M56" s="114">
        <v>425491</v>
      </c>
      <c r="N56" s="346"/>
      <c r="O56" s="114">
        <v>311276</v>
      </c>
      <c r="P56" s="346"/>
      <c r="Q56" s="114">
        <v>192431</v>
      </c>
      <c r="R56" s="346"/>
      <c r="S56" s="114">
        <v>357547</v>
      </c>
      <c r="T56" s="346"/>
      <c r="U56" s="114">
        <v>0</v>
      </c>
      <c r="V56" s="346"/>
      <c r="W56" s="346"/>
      <c r="X56" s="114">
        <v>747780</v>
      </c>
      <c r="Y56" s="346"/>
      <c r="Z56" s="114">
        <v>4377328</v>
      </c>
      <c r="AA56" s="114"/>
      <c r="AB56" s="114">
        <v>0</v>
      </c>
      <c r="AC56" s="114"/>
      <c r="AD56" s="114">
        <v>37665</v>
      </c>
      <c r="AE56" s="346"/>
      <c r="AF56" s="114">
        <f>SUM(E56:AD56)</f>
        <v>15006512</v>
      </c>
      <c r="AG56" s="346"/>
      <c r="AH56" s="302">
        <f>AF56/AN56</f>
        <v>687.20575170582038</v>
      </c>
      <c r="AI56" s="346"/>
      <c r="AJ56" s="302">
        <f>IF(AH$60,AH56/AH$60*100,0)</f>
        <v>110.54082297447742</v>
      </c>
      <c r="AK56" s="351"/>
      <c r="AL56" s="326">
        <v>36</v>
      </c>
      <c r="AM56" s="326"/>
      <c r="AN56" s="351">
        <v>21837</v>
      </c>
    </row>
    <row r="57" spans="1:40" ht="8.85" customHeight="1" x14ac:dyDescent="0.25">
      <c r="A57" s="326">
        <v>37</v>
      </c>
      <c r="B57" s="346"/>
      <c r="C57" s="345" t="s">
        <v>125</v>
      </c>
      <c r="D57" s="346"/>
      <c r="E57" s="114">
        <v>4388596</v>
      </c>
      <c r="F57" s="346"/>
      <c r="G57" s="114">
        <v>290524</v>
      </c>
      <c r="H57" s="346"/>
      <c r="I57" s="114">
        <v>1833991</v>
      </c>
      <c r="J57" s="346"/>
      <c r="K57" s="114">
        <v>119948</v>
      </c>
      <c r="L57" s="346"/>
      <c r="M57" s="114">
        <v>0</v>
      </c>
      <c r="N57" s="346"/>
      <c r="O57" s="114">
        <v>307396</v>
      </c>
      <c r="P57" s="346"/>
      <c r="Q57" s="114">
        <v>291551</v>
      </c>
      <c r="R57" s="346"/>
      <c r="S57" s="114">
        <v>130032</v>
      </c>
      <c r="T57" s="346"/>
      <c r="U57" s="114">
        <v>0</v>
      </c>
      <c r="V57" s="346"/>
      <c r="W57" s="346"/>
      <c r="X57" s="114">
        <v>4445064</v>
      </c>
      <c r="Y57" s="346"/>
      <c r="Z57" s="114">
        <v>7043184</v>
      </c>
      <c r="AA57" s="114"/>
      <c r="AB57" s="114">
        <v>0</v>
      </c>
      <c r="AC57" s="114"/>
      <c r="AD57" s="114">
        <v>47848</v>
      </c>
      <c r="AE57" s="346"/>
      <c r="AF57" s="114">
        <f>SUM(E57:AD57)</f>
        <v>18898134</v>
      </c>
      <c r="AG57" s="346"/>
      <c r="AH57" s="302">
        <f>AF57/AN57</f>
        <v>1224.8450320824422</v>
      </c>
      <c r="AI57" s="346"/>
      <c r="AJ57" s="302">
        <f>IF(AH$60,AH57/AH$60*100,0)</f>
        <v>197.0230568159644</v>
      </c>
      <c r="AK57" s="351"/>
      <c r="AL57" s="326">
        <v>37</v>
      </c>
      <c r="AM57" s="326"/>
      <c r="AN57" s="351">
        <v>15429</v>
      </c>
    </row>
    <row r="58" spans="1:40" ht="8.85" customHeight="1" x14ac:dyDescent="0.25">
      <c r="A58" s="352">
        <v>38</v>
      </c>
      <c r="B58" s="346"/>
      <c r="C58" s="326" t="s">
        <v>126</v>
      </c>
      <c r="D58" s="346"/>
      <c r="E58" s="115">
        <v>9431564</v>
      </c>
      <c r="F58" s="346"/>
      <c r="G58" s="115">
        <v>1986800</v>
      </c>
      <c r="H58" s="346"/>
      <c r="I58" s="115">
        <v>6476098</v>
      </c>
      <c r="J58" s="346"/>
      <c r="K58" s="115">
        <v>481080</v>
      </c>
      <c r="L58" s="346"/>
      <c r="M58" s="115">
        <v>650699</v>
      </c>
      <c r="N58" s="346"/>
      <c r="O58" s="115">
        <v>610972</v>
      </c>
      <c r="P58" s="346"/>
      <c r="Q58" s="115">
        <v>381802</v>
      </c>
      <c r="R58" s="346"/>
      <c r="S58" s="115">
        <v>671289</v>
      </c>
      <c r="T58" s="346"/>
      <c r="U58" s="115">
        <v>136776</v>
      </c>
      <c r="V58" s="346"/>
      <c r="W58" s="346"/>
      <c r="X58" s="115">
        <v>974968</v>
      </c>
      <c r="Y58" s="346"/>
      <c r="Z58" s="115">
        <v>8241977</v>
      </c>
      <c r="AA58" s="114"/>
      <c r="AB58" s="115">
        <v>0</v>
      </c>
      <c r="AC58" s="114"/>
      <c r="AD58" s="115">
        <v>0</v>
      </c>
      <c r="AE58" s="346"/>
      <c r="AF58" s="115">
        <f>SUM(E58:AD58)</f>
        <v>30044025</v>
      </c>
      <c r="AG58" s="346"/>
      <c r="AH58" s="302">
        <f>AF58/AN58</f>
        <v>1091.279830009807</v>
      </c>
      <c r="AI58" s="350"/>
      <c r="AJ58" s="302">
        <f>IF(AH$60,AH58/AH$60*100,0)</f>
        <v>175.53835980751757</v>
      </c>
      <c r="AK58" s="351"/>
      <c r="AL58" s="352">
        <v>38</v>
      </c>
      <c r="AM58" s="367"/>
      <c r="AN58" s="354">
        <v>27531</v>
      </c>
    </row>
    <row r="59" spans="1:40" ht="8.85" customHeight="1" x14ac:dyDescent="0.25">
      <c r="A59" s="346"/>
      <c r="B59" s="346"/>
      <c r="C59" s="326"/>
      <c r="D59" s="346"/>
      <c r="E59" s="346"/>
      <c r="F59" s="346"/>
      <c r="G59" s="346"/>
      <c r="H59" s="346"/>
      <c r="I59" s="346"/>
      <c r="J59" s="346"/>
      <c r="K59" s="346"/>
      <c r="L59" s="346"/>
      <c r="M59" s="346"/>
      <c r="N59" s="346"/>
      <c r="O59" s="346"/>
      <c r="P59" s="346"/>
      <c r="Q59" s="346"/>
      <c r="R59" s="346"/>
      <c r="S59" s="346"/>
      <c r="T59" s="346"/>
      <c r="U59" s="346"/>
      <c r="V59" s="346"/>
      <c r="W59" s="346"/>
      <c r="X59" s="346"/>
      <c r="Y59" s="346"/>
      <c r="Z59" s="346"/>
      <c r="AA59" s="346"/>
      <c r="AB59" s="346"/>
      <c r="AC59" s="346"/>
      <c r="AD59" s="346"/>
      <c r="AE59" s="346"/>
      <c r="AF59" s="346"/>
      <c r="AG59" s="346"/>
      <c r="AH59" s="350"/>
      <c r="AI59" s="350"/>
      <c r="AJ59" s="350"/>
      <c r="AK59" s="346"/>
      <c r="AL59" s="346"/>
      <c r="AM59" s="346"/>
      <c r="AN59" s="346"/>
    </row>
    <row r="60" spans="1:40" ht="8.85" customHeight="1" x14ac:dyDescent="0.25">
      <c r="A60" s="352">
        <f>A58</f>
        <v>38</v>
      </c>
      <c r="B60" s="346"/>
      <c r="C60" s="339" t="s">
        <v>68</v>
      </c>
      <c r="D60" s="346"/>
      <c r="E60" s="300">
        <f>SUM(E14:E59)</f>
        <v>424705573</v>
      </c>
      <c r="F60" s="346"/>
      <c r="G60" s="300">
        <f>SUM(G14:G59)</f>
        <v>151854986</v>
      </c>
      <c r="H60" s="346"/>
      <c r="I60" s="300">
        <f>SUM(I14:I59)</f>
        <v>309916194</v>
      </c>
      <c r="J60" s="346"/>
      <c r="K60" s="300">
        <f>SUM(K14:K59)</f>
        <v>1807861</v>
      </c>
      <c r="L60" s="346"/>
      <c r="M60" s="300">
        <f>SUM(M14:M59)</f>
        <v>60792346</v>
      </c>
      <c r="N60" s="351"/>
      <c r="O60" s="300">
        <f>SUM(O14:O59)</f>
        <v>35259380</v>
      </c>
      <c r="P60" s="351"/>
      <c r="Q60" s="300">
        <f>SUM(Q14:Q59)</f>
        <v>22740561</v>
      </c>
      <c r="R60" s="346"/>
      <c r="S60" s="300">
        <f>SUM(S14:S59)</f>
        <v>54206639</v>
      </c>
      <c r="T60" s="346"/>
      <c r="U60" s="300">
        <f>SUM(U14:U59)</f>
        <v>20805713</v>
      </c>
      <c r="V60" s="346"/>
      <c r="W60" s="346"/>
      <c r="X60" s="300">
        <f>SUM(X14:X59)</f>
        <v>111672075</v>
      </c>
      <c r="Y60" s="346"/>
      <c r="Z60" s="300">
        <f>SUM(Z14:Z59)</f>
        <v>389499988</v>
      </c>
      <c r="AA60" s="311"/>
      <c r="AB60" s="300">
        <f>SUM(AB14:AB59)</f>
        <v>24366</v>
      </c>
      <c r="AC60" s="311"/>
      <c r="AD60" s="300">
        <f>SUM(AD14:AD59)</f>
        <v>14379951</v>
      </c>
      <c r="AE60" s="346"/>
      <c r="AF60" s="300">
        <f>SUM(AF14:AF59)</f>
        <v>1597665633</v>
      </c>
      <c r="AG60" s="369"/>
      <c r="AH60" s="110">
        <f>AF60/AN60</f>
        <v>621.67598649458955</v>
      </c>
      <c r="AI60" s="350"/>
      <c r="AJ60" s="302">
        <f>IF(AH$60,AH60/AH$60*100,0)</f>
        <v>100</v>
      </c>
      <c r="AK60" s="351"/>
      <c r="AL60" s="352">
        <f>AL58</f>
        <v>38</v>
      </c>
      <c r="AM60" s="367"/>
      <c r="AN60" s="370">
        <f>SUM(AN14:AN59)</f>
        <v>2569933</v>
      </c>
    </row>
    <row r="61" spans="1:40" ht="8.85" customHeight="1" x14ac:dyDescent="0.25">
      <c r="A61" s="346"/>
      <c r="B61" s="346"/>
      <c r="C61" s="326"/>
      <c r="D61" s="346"/>
      <c r="E61" s="351"/>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row>
    <row r="62" spans="1:40" ht="8.85" customHeight="1" x14ac:dyDescent="0.25">
      <c r="A62" s="346"/>
      <c r="B62" s="346"/>
      <c r="C62" s="326"/>
      <c r="D62" s="346"/>
      <c r="E62" s="351"/>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row>
    <row r="63" spans="1:40" ht="8.85" customHeight="1" x14ac:dyDescent="0.25">
      <c r="A63" s="346"/>
      <c r="B63" s="346"/>
      <c r="C63" s="326"/>
      <c r="D63" s="346"/>
      <c r="E63" s="351"/>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row>
    <row r="64" spans="1:40" ht="8.85" customHeight="1" x14ac:dyDescent="0.25">
      <c r="A64" s="346"/>
      <c r="B64" s="346"/>
      <c r="C64" s="326"/>
      <c r="D64" s="346"/>
      <c r="E64" s="351"/>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row>
    <row r="65" spans="1:40" ht="8.85" customHeight="1" x14ac:dyDescent="0.25">
      <c r="A65" s="346"/>
      <c r="B65" s="346"/>
      <c r="C65" s="326"/>
      <c r="D65" s="346"/>
      <c r="E65" s="351"/>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row>
    <row r="66" spans="1:40" ht="8.85" customHeight="1" x14ac:dyDescent="0.25">
      <c r="A66" s="346"/>
      <c r="B66" s="346"/>
      <c r="C66" s="326"/>
      <c r="D66" s="346"/>
      <c r="E66" s="351"/>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row>
    <row r="67" spans="1:40" ht="8.85" customHeight="1" x14ac:dyDescent="0.25">
      <c r="A67" s="346"/>
      <c r="B67" s="346"/>
      <c r="C67" s="326"/>
      <c r="D67" s="346"/>
      <c r="E67" s="351"/>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row>
    <row r="68" spans="1:40" ht="8.85" customHeight="1" x14ac:dyDescent="0.25">
      <c r="A68" s="346"/>
      <c r="B68" s="346"/>
      <c r="C68" s="326"/>
      <c r="D68" s="346"/>
      <c r="E68" s="351"/>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row>
    <row r="69" spans="1:40" ht="8.85" customHeight="1" x14ac:dyDescent="0.25">
      <c r="A69" s="346"/>
      <c r="B69" s="346"/>
      <c r="C69" s="326"/>
      <c r="D69" s="346"/>
      <c r="E69" s="351"/>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row>
    <row r="70" spans="1:40" ht="8.85" customHeight="1" x14ac:dyDescent="0.25">
      <c r="A70" s="346"/>
      <c r="B70" s="346"/>
      <c r="C70" s="326"/>
      <c r="D70" s="346"/>
      <c r="E70" s="351"/>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row>
    <row r="71" spans="1:40" ht="8.85" customHeight="1" x14ac:dyDescent="0.25">
      <c r="A71" s="346"/>
      <c r="B71" s="346"/>
      <c r="C71" s="326"/>
      <c r="D71" s="346"/>
      <c r="E71" s="351"/>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row>
    <row r="72" spans="1:40" ht="8.85" customHeight="1" x14ac:dyDescent="0.25">
      <c r="A72" s="346"/>
      <c r="B72" s="346"/>
      <c r="C72" s="326"/>
      <c r="D72" s="346"/>
      <c r="E72" s="351"/>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row>
    <row r="73" spans="1:40" ht="8.85" customHeight="1" x14ac:dyDescent="0.25">
      <c r="A73" s="346"/>
      <c r="B73" s="346"/>
      <c r="C73" s="326"/>
      <c r="D73" s="346"/>
      <c r="E73" s="351"/>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row>
    <row r="74" spans="1:40" ht="8.85" customHeight="1" x14ac:dyDescent="0.25">
      <c r="A74" s="346"/>
      <c r="B74" s="346"/>
      <c r="C74" s="326"/>
      <c r="D74" s="346"/>
      <c r="E74" s="351"/>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row>
    <row r="75" spans="1:40" s="329" customFormat="1" ht="10.5" customHeight="1" x14ac:dyDescent="0.25">
      <c r="A75" s="355" t="s">
        <v>343</v>
      </c>
      <c r="B75" s="325"/>
      <c r="C75" s="325"/>
      <c r="D75" s="325"/>
      <c r="E75" s="330"/>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c r="AM75" s="356" t="s">
        <v>344</v>
      </c>
      <c r="AN75" s="325"/>
    </row>
    <row r="76" spans="1:40" s="329" customFormat="1" ht="10.5" customHeight="1" x14ac:dyDescent="0.25">
      <c r="A76" s="325"/>
      <c r="B76" s="325"/>
      <c r="C76" s="325"/>
      <c r="D76" s="325"/>
      <c r="E76" s="325"/>
      <c r="F76" s="325"/>
      <c r="G76" s="325"/>
      <c r="H76" s="325"/>
      <c r="I76" s="325"/>
      <c r="J76" s="325"/>
      <c r="K76" s="325"/>
      <c r="L76" s="325"/>
      <c r="M76" s="325"/>
      <c r="N76" s="325"/>
      <c r="O76" s="325"/>
      <c r="P76" s="325"/>
      <c r="Q76" s="325"/>
      <c r="R76" s="325"/>
      <c r="S76" s="325"/>
      <c r="T76" s="325"/>
      <c r="U76" s="327" t="s">
        <v>45</v>
      </c>
      <c r="V76" s="325"/>
      <c r="W76" s="325"/>
      <c r="X76" s="328" t="s">
        <v>46</v>
      </c>
      <c r="Y76" s="325"/>
      <c r="Z76" s="328"/>
      <c r="AA76" s="328"/>
      <c r="AB76" s="328"/>
      <c r="AC76" s="328"/>
      <c r="AD76" s="366"/>
      <c r="AE76" s="325"/>
      <c r="AF76" s="325"/>
      <c r="AG76" s="325"/>
      <c r="AH76" s="325"/>
      <c r="AI76" s="325"/>
      <c r="AJ76" s="325"/>
      <c r="AK76" s="325"/>
      <c r="AL76" s="327" t="s">
        <v>319</v>
      </c>
      <c r="AM76" s="327"/>
      <c r="AN76" s="325"/>
    </row>
    <row r="77" spans="1:40" s="329" customFormat="1" ht="10.5" customHeight="1" x14ac:dyDescent="0.25">
      <c r="A77" s="330"/>
      <c r="B77" s="325"/>
      <c r="C77" s="325"/>
      <c r="D77" s="325"/>
      <c r="E77" s="325"/>
      <c r="F77" s="325"/>
      <c r="G77" s="325"/>
      <c r="H77" s="325"/>
      <c r="I77" s="325"/>
      <c r="J77" s="325"/>
      <c r="K77" s="325"/>
      <c r="L77" s="325"/>
      <c r="M77" s="325"/>
      <c r="N77" s="325"/>
      <c r="O77" s="325"/>
      <c r="P77" s="325"/>
      <c r="Q77" s="325"/>
      <c r="R77" s="325"/>
      <c r="S77" s="325"/>
      <c r="T77" s="325"/>
      <c r="U77" s="327" t="s">
        <v>288</v>
      </c>
      <c r="V77" s="325"/>
      <c r="W77" s="325"/>
      <c r="X77" s="328" t="s">
        <v>287</v>
      </c>
      <c r="Y77" s="325"/>
      <c r="Z77" s="328"/>
      <c r="AA77" s="328"/>
      <c r="AB77" s="328"/>
      <c r="AC77" s="328"/>
      <c r="AD77" s="366"/>
      <c r="AE77" s="325"/>
      <c r="AF77" s="325"/>
      <c r="AG77" s="325"/>
      <c r="AH77" s="325"/>
      <c r="AI77" s="325"/>
      <c r="AJ77" s="325"/>
      <c r="AK77" s="325"/>
      <c r="AL77" s="327" t="s">
        <v>345</v>
      </c>
      <c r="AM77" s="327"/>
      <c r="AN77" s="325"/>
    </row>
    <row r="78" spans="1:40" s="329" customFormat="1" ht="10.5" customHeight="1" x14ac:dyDescent="0.25">
      <c r="A78" s="331"/>
      <c r="B78" s="325"/>
      <c r="C78" s="325"/>
      <c r="D78" s="325"/>
      <c r="E78" s="325"/>
      <c r="F78" s="325"/>
      <c r="G78" s="325"/>
      <c r="H78" s="325"/>
      <c r="I78" s="325"/>
      <c r="J78" s="325"/>
      <c r="K78" s="325"/>
      <c r="L78" s="325"/>
      <c r="M78" s="325"/>
      <c r="N78" s="325"/>
      <c r="O78" s="325"/>
      <c r="P78" s="325"/>
      <c r="Q78" s="325"/>
      <c r="R78" s="325"/>
      <c r="S78" s="325"/>
      <c r="T78" s="325"/>
      <c r="U78" s="327" t="s">
        <v>51</v>
      </c>
      <c r="V78" s="325"/>
      <c r="W78" s="325"/>
      <c r="X78" s="332" t="s">
        <v>52</v>
      </c>
      <c r="Y78" s="325"/>
      <c r="Z78" s="328"/>
      <c r="AA78" s="328"/>
      <c r="AB78" s="328"/>
      <c r="AC78" s="328"/>
      <c r="AD78" s="366"/>
      <c r="AE78" s="325"/>
      <c r="AF78" s="325"/>
      <c r="AG78" s="325"/>
      <c r="AH78" s="325"/>
      <c r="AI78" s="325"/>
      <c r="AJ78" s="325"/>
      <c r="AK78" s="325"/>
      <c r="AL78" s="325"/>
      <c r="AM78" s="325"/>
      <c r="AN78" s="325"/>
    </row>
    <row r="79" spans="1:40" ht="9.6"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row>
    <row r="80" spans="1:40" ht="9.6"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row>
    <row r="81" spans="1:40" ht="9.6" customHeight="1" x14ac:dyDescent="0.25">
      <c r="A81" s="326"/>
      <c r="B81" s="326"/>
      <c r="C81" s="326"/>
      <c r="D81" s="326"/>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row>
    <row r="82" spans="1:40" ht="9.6" customHeight="1" x14ac:dyDescent="0.25">
      <c r="A82" s="326"/>
      <c r="B82" s="326"/>
      <c r="C82" s="326"/>
      <c r="D82" s="326"/>
      <c r="E82" s="326"/>
      <c r="F82" s="326"/>
      <c r="G82" s="326"/>
      <c r="H82" s="326"/>
      <c r="I82" s="326"/>
      <c r="J82" s="326"/>
      <c r="K82" s="326"/>
      <c r="L82" s="326"/>
      <c r="M82" s="326"/>
      <c r="N82" s="326"/>
      <c r="O82" s="326"/>
      <c r="P82" s="326"/>
      <c r="Q82" s="326"/>
      <c r="R82" s="326"/>
      <c r="S82" s="326"/>
      <c r="T82" s="326"/>
      <c r="U82" s="326"/>
      <c r="V82" s="326"/>
      <c r="W82" s="326"/>
      <c r="X82" s="326"/>
      <c r="Y82" s="326"/>
      <c r="Z82" s="326"/>
      <c r="AA82" s="326"/>
      <c r="AB82" s="326"/>
      <c r="AC82" s="326"/>
      <c r="AD82" s="326"/>
      <c r="AE82" s="326"/>
      <c r="AF82" s="326"/>
      <c r="AG82" s="326"/>
      <c r="AH82" s="326"/>
      <c r="AI82" s="326"/>
      <c r="AJ82" s="326"/>
      <c r="AK82" s="326"/>
      <c r="AL82" s="326"/>
      <c r="AM82" s="326"/>
      <c r="AN82" s="326"/>
    </row>
    <row r="83" spans="1:40" ht="9.6" customHeight="1" x14ac:dyDescent="0.25">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36"/>
      <c r="AE83" s="326"/>
      <c r="AF83" s="338" t="s">
        <v>68</v>
      </c>
      <c r="AG83" s="338"/>
      <c r="AH83" s="338"/>
      <c r="AI83" s="338"/>
      <c r="AJ83" s="338"/>
      <c r="AK83" s="326"/>
      <c r="AL83" s="326"/>
      <c r="AM83" s="326"/>
      <c r="AN83" s="326"/>
    </row>
    <row r="84" spans="1:40" ht="9.6" customHeight="1" x14ac:dyDescent="0.25">
      <c r="A84" s="326"/>
      <c r="B84" s="326"/>
      <c r="C84" s="326"/>
      <c r="D84" s="326"/>
      <c r="E84" s="326"/>
      <c r="F84" s="326"/>
      <c r="G84" s="326"/>
      <c r="H84" s="326"/>
      <c r="I84" s="326"/>
      <c r="J84" s="326"/>
      <c r="K84" s="326"/>
      <c r="L84" s="326"/>
      <c r="M84" s="339"/>
      <c r="N84" s="326"/>
      <c r="O84" s="326"/>
      <c r="P84" s="326"/>
      <c r="Q84" s="326"/>
      <c r="R84" s="326"/>
      <c r="S84" s="326"/>
      <c r="T84" s="326"/>
      <c r="U84" s="326"/>
      <c r="V84" s="326"/>
      <c r="W84" s="326"/>
      <c r="X84" s="326"/>
      <c r="Y84" s="326"/>
      <c r="Z84" s="326"/>
      <c r="AA84" s="326"/>
      <c r="AB84" s="326"/>
      <c r="AC84" s="326"/>
      <c r="AD84" s="367"/>
      <c r="AE84" s="326"/>
      <c r="AF84" s="326"/>
      <c r="AG84" s="326"/>
      <c r="AH84" s="326"/>
      <c r="AI84" s="326"/>
      <c r="AJ84" s="339"/>
      <c r="AK84" s="326"/>
      <c r="AL84" s="326"/>
      <c r="AM84" s="326"/>
      <c r="AN84" s="326"/>
    </row>
    <row r="85" spans="1:40" ht="9.6" customHeight="1" x14ac:dyDescent="0.25">
      <c r="A85" s="326"/>
      <c r="B85" s="326"/>
      <c r="C85" s="326"/>
      <c r="D85" s="326"/>
      <c r="E85" s="339" t="s">
        <v>321</v>
      </c>
      <c r="F85" s="326"/>
      <c r="G85" s="339" t="s">
        <v>322</v>
      </c>
      <c r="H85" s="326"/>
      <c r="I85" s="339" t="s">
        <v>323</v>
      </c>
      <c r="J85" s="326"/>
      <c r="K85" s="339" t="s">
        <v>324</v>
      </c>
      <c r="L85" s="326"/>
      <c r="M85" s="339" t="s">
        <v>325</v>
      </c>
      <c r="N85" s="326"/>
      <c r="O85" s="339" t="s">
        <v>326</v>
      </c>
      <c r="P85" s="326"/>
      <c r="Q85" s="339" t="s">
        <v>327</v>
      </c>
      <c r="R85" s="326"/>
      <c r="S85" s="326"/>
      <c r="T85" s="326"/>
      <c r="U85" s="339"/>
      <c r="V85" s="326"/>
      <c r="W85" s="326"/>
      <c r="X85" s="339" t="s">
        <v>328</v>
      </c>
      <c r="Y85" s="326"/>
      <c r="Z85" s="339" t="s">
        <v>329</v>
      </c>
      <c r="AA85" s="339"/>
      <c r="AB85" s="339" t="s">
        <v>330</v>
      </c>
      <c r="AC85" s="339"/>
      <c r="AD85" s="339" t="s">
        <v>331</v>
      </c>
      <c r="AE85" s="326"/>
      <c r="AF85" s="326"/>
      <c r="AG85" s="326"/>
      <c r="AH85" s="339" t="s">
        <v>66</v>
      </c>
      <c r="AI85" s="326"/>
      <c r="AJ85" s="339" t="s">
        <v>67</v>
      </c>
      <c r="AK85" s="326"/>
      <c r="AL85" s="326"/>
      <c r="AM85" s="326"/>
      <c r="AN85" s="326"/>
    </row>
    <row r="86" spans="1:40" ht="9.6" customHeight="1" x14ac:dyDescent="0.25">
      <c r="A86" s="340" t="s">
        <v>74</v>
      </c>
      <c r="B86" s="326"/>
      <c r="C86" s="340" t="s">
        <v>76</v>
      </c>
      <c r="D86" s="326"/>
      <c r="E86" s="340" t="s">
        <v>332</v>
      </c>
      <c r="F86" s="326"/>
      <c r="G86" s="340" t="s">
        <v>333</v>
      </c>
      <c r="H86" s="326"/>
      <c r="I86" s="340" t="s">
        <v>334</v>
      </c>
      <c r="J86" s="326"/>
      <c r="K86" s="340" t="s">
        <v>334</v>
      </c>
      <c r="L86" s="326"/>
      <c r="M86" s="340" t="s">
        <v>334</v>
      </c>
      <c r="N86" s="326"/>
      <c r="O86" s="340" t="s">
        <v>335</v>
      </c>
      <c r="P86" s="326"/>
      <c r="Q86" s="340" t="s">
        <v>336</v>
      </c>
      <c r="R86" s="326"/>
      <c r="S86" s="340" t="s">
        <v>337</v>
      </c>
      <c r="T86" s="326"/>
      <c r="U86" s="340" t="s">
        <v>338</v>
      </c>
      <c r="V86" s="326"/>
      <c r="W86" s="326"/>
      <c r="X86" s="340" t="s">
        <v>339</v>
      </c>
      <c r="Y86" s="326"/>
      <c r="Z86" s="340" t="s">
        <v>340</v>
      </c>
      <c r="AA86" s="341"/>
      <c r="AB86" s="340" t="s">
        <v>341</v>
      </c>
      <c r="AC86" s="341"/>
      <c r="AD86" s="340" t="s">
        <v>342</v>
      </c>
      <c r="AE86" s="326"/>
      <c r="AF86" s="340" t="s">
        <v>77</v>
      </c>
      <c r="AG86" s="326"/>
      <c r="AH86" s="340" t="s">
        <v>78</v>
      </c>
      <c r="AI86" s="326"/>
      <c r="AJ86" s="340" t="s">
        <v>83</v>
      </c>
      <c r="AK86" s="326"/>
      <c r="AL86" s="340" t="s">
        <v>74</v>
      </c>
      <c r="AM86" s="341"/>
      <c r="AN86" s="326"/>
    </row>
    <row r="87" spans="1:40" ht="8.85" customHeight="1" x14ac:dyDescent="0.25">
      <c r="A87" s="326"/>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326"/>
      <c r="AF87" s="326"/>
      <c r="AG87" s="326"/>
      <c r="AH87" s="326"/>
      <c r="AI87" s="326"/>
      <c r="AJ87" s="326"/>
      <c r="AK87" s="326"/>
      <c r="AL87" s="326"/>
      <c r="AM87" s="326"/>
      <c r="AN87" s="326"/>
    </row>
    <row r="88" spans="1:40" ht="8.85" customHeight="1" x14ac:dyDescent="0.25">
      <c r="A88" s="326"/>
      <c r="B88" s="326" t="s">
        <v>130</v>
      </c>
      <c r="C88" s="326"/>
      <c r="D88" s="326"/>
      <c r="E88" s="343"/>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row>
    <row r="89" spans="1:40" ht="8.85" customHeight="1" x14ac:dyDescent="0.25">
      <c r="A89" s="326">
        <v>1</v>
      </c>
      <c r="B89" s="344"/>
      <c r="C89" s="326" t="s">
        <v>131</v>
      </c>
      <c r="D89" s="346"/>
      <c r="E89" s="296">
        <v>3659682</v>
      </c>
      <c r="F89" s="346"/>
      <c r="G89" s="296">
        <v>1105834</v>
      </c>
      <c r="H89" s="346"/>
      <c r="I89" s="296">
        <v>55215</v>
      </c>
      <c r="J89" s="346"/>
      <c r="K89" s="296">
        <v>67365</v>
      </c>
      <c r="L89" s="346"/>
      <c r="M89" s="296">
        <v>630853</v>
      </c>
      <c r="N89" s="346"/>
      <c r="O89" s="296">
        <v>26915</v>
      </c>
      <c r="P89" s="346"/>
      <c r="Q89" s="296">
        <v>349115</v>
      </c>
      <c r="R89" s="346"/>
      <c r="S89" s="296">
        <v>0</v>
      </c>
      <c r="T89" s="346"/>
      <c r="U89" s="296">
        <v>0</v>
      </c>
      <c r="V89" s="346"/>
      <c r="W89" s="346"/>
      <c r="X89" s="296">
        <v>636578</v>
      </c>
      <c r="Y89" s="346"/>
      <c r="Z89" s="296">
        <v>0</v>
      </c>
      <c r="AA89" s="296"/>
      <c r="AB89" s="296">
        <v>0</v>
      </c>
      <c r="AC89" s="296"/>
      <c r="AD89" s="296">
        <v>22149</v>
      </c>
      <c r="AE89" s="346"/>
      <c r="AF89" s="296">
        <f>SUM(E89:AD89)</f>
        <v>6553706</v>
      </c>
      <c r="AG89" s="369"/>
      <c r="AH89" s="97">
        <f>AF89/AN89</f>
        <v>196.63084308430842</v>
      </c>
      <c r="AI89" s="346"/>
      <c r="AJ89" s="297">
        <f>IF(AH$219,AH89/AH$219*100,0)</f>
        <v>56.483164082850223</v>
      </c>
      <c r="AK89" s="351"/>
      <c r="AL89" s="326">
        <v>1</v>
      </c>
      <c r="AM89" s="326"/>
      <c r="AN89" s="351">
        <v>33330</v>
      </c>
    </row>
    <row r="90" spans="1:40" ht="8.85" customHeight="1" x14ac:dyDescent="0.25">
      <c r="A90" s="326">
        <v>2</v>
      </c>
      <c r="B90" s="344"/>
      <c r="C90" s="326" t="s">
        <v>132</v>
      </c>
      <c r="D90" s="346"/>
      <c r="E90" s="114">
        <v>16229409</v>
      </c>
      <c r="F90" s="346"/>
      <c r="G90" s="114">
        <v>4462769</v>
      </c>
      <c r="H90" s="346"/>
      <c r="I90" s="114">
        <v>12496000</v>
      </c>
      <c r="J90" s="346"/>
      <c r="K90" s="114">
        <v>223595</v>
      </c>
      <c r="L90" s="346"/>
      <c r="M90" s="114">
        <v>3910692</v>
      </c>
      <c r="N90" s="346"/>
      <c r="O90" s="114">
        <v>1035416</v>
      </c>
      <c r="P90" s="346"/>
      <c r="Q90" s="114">
        <v>2307546</v>
      </c>
      <c r="R90" s="346"/>
      <c r="S90" s="114">
        <v>0</v>
      </c>
      <c r="T90" s="346"/>
      <c r="U90" s="114">
        <v>129706</v>
      </c>
      <c r="V90" s="346"/>
      <c r="W90" s="346"/>
      <c r="X90" s="114">
        <v>2796678</v>
      </c>
      <c r="Y90" s="346"/>
      <c r="Z90" s="114">
        <v>7971041</v>
      </c>
      <c r="AA90" s="114"/>
      <c r="AB90" s="114">
        <v>0</v>
      </c>
      <c r="AC90" s="114"/>
      <c r="AD90" s="114">
        <v>1118727</v>
      </c>
      <c r="AE90" s="346"/>
      <c r="AF90" s="114">
        <f>SUM(E90:AD90)</f>
        <v>52681579</v>
      </c>
      <c r="AG90" s="346"/>
      <c r="AH90" s="297">
        <f>AF90/AN90</f>
        <v>498.33589367639405</v>
      </c>
      <c r="AI90" s="346"/>
      <c r="AJ90" s="297">
        <f>IF(AH$219,AH90/AH$219*100,0)</f>
        <v>143.14940428154941</v>
      </c>
      <c r="AK90" s="351"/>
      <c r="AL90" s="326">
        <v>2</v>
      </c>
      <c r="AM90" s="326"/>
      <c r="AN90" s="351">
        <v>105715</v>
      </c>
    </row>
    <row r="91" spans="1:40" ht="8.85" customHeight="1" x14ac:dyDescent="0.25">
      <c r="A91" s="326">
        <v>3</v>
      </c>
      <c r="B91" s="344"/>
      <c r="C91" s="326" t="s">
        <v>133</v>
      </c>
      <c r="D91" s="346"/>
      <c r="E91" s="114">
        <v>755943</v>
      </c>
      <c r="F91" s="346"/>
      <c r="G91" s="114">
        <v>503693</v>
      </c>
      <c r="H91" s="346"/>
      <c r="I91" s="114">
        <v>398894</v>
      </c>
      <c r="J91" s="346"/>
      <c r="K91" s="114">
        <v>0</v>
      </c>
      <c r="L91" s="346"/>
      <c r="M91" s="114">
        <v>389901</v>
      </c>
      <c r="N91" s="346"/>
      <c r="O91" s="114">
        <v>0</v>
      </c>
      <c r="P91" s="346"/>
      <c r="Q91" s="114">
        <v>66869</v>
      </c>
      <c r="R91" s="346"/>
      <c r="S91" s="114">
        <v>0</v>
      </c>
      <c r="T91" s="346"/>
      <c r="U91" s="114">
        <v>0</v>
      </c>
      <c r="V91" s="346"/>
      <c r="W91" s="346"/>
      <c r="X91" s="114">
        <v>107113</v>
      </c>
      <c r="Y91" s="346"/>
      <c r="Z91" s="114">
        <v>355785</v>
      </c>
      <c r="AA91" s="114"/>
      <c r="AB91" s="114">
        <v>0</v>
      </c>
      <c r="AC91" s="114"/>
      <c r="AD91" s="114">
        <v>4700</v>
      </c>
      <c r="AE91" s="346"/>
      <c r="AF91" s="114">
        <f>SUM(E91:AD91)</f>
        <v>2582898</v>
      </c>
      <c r="AG91" s="346"/>
      <c r="AH91" s="297">
        <f t="shared" ref="AH91:AH107" si="0">AF91/AN91</f>
        <v>165.98534798534797</v>
      </c>
      <c r="AI91" s="346"/>
      <c r="AJ91" s="297">
        <f>IF(AH$219,AH91/AH$219*100,0)</f>
        <v>47.680096868554692</v>
      </c>
      <c r="AK91" s="351"/>
      <c r="AL91" s="326">
        <v>3</v>
      </c>
      <c r="AM91" s="326"/>
      <c r="AN91" s="351">
        <v>15561</v>
      </c>
    </row>
    <row r="92" spans="1:40" ht="8.85" customHeight="1" x14ac:dyDescent="0.25">
      <c r="A92" s="326">
        <v>4</v>
      </c>
      <c r="B92" s="344"/>
      <c r="C92" s="326" t="s">
        <v>134</v>
      </c>
      <c r="D92" s="346"/>
      <c r="E92" s="114">
        <v>765327</v>
      </c>
      <c r="F92" s="346"/>
      <c r="G92" s="114">
        <v>223453</v>
      </c>
      <c r="H92" s="346"/>
      <c r="I92" s="114">
        <v>226014</v>
      </c>
      <c r="J92" s="346"/>
      <c r="K92" s="114">
        <v>0</v>
      </c>
      <c r="L92" s="346"/>
      <c r="M92" s="114">
        <v>364340</v>
      </c>
      <c r="N92" s="346"/>
      <c r="O92" s="114">
        <v>55776</v>
      </c>
      <c r="P92" s="346"/>
      <c r="Q92" s="114">
        <v>124472</v>
      </c>
      <c r="R92" s="346"/>
      <c r="S92" s="114">
        <v>0</v>
      </c>
      <c r="T92" s="346"/>
      <c r="U92" s="114">
        <v>0</v>
      </c>
      <c r="V92" s="346"/>
      <c r="W92" s="346"/>
      <c r="X92" s="114">
        <v>0</v>
      </c>
      <c r="Y92" s="346"/>
      <c r="Z92" s="114">
        <v>0</v>
      </c>
      <c r="AA92" s="114"/>
      <c r="AB92" s="114">
        <v>0</v>
      </c>
      <c r="AC92" s="114"/>
      <c r="AD92" s="114">
        <v>40216</v>
      </c>
      <c r="AE92" s="346"/>
      <c r="AF92" s="114">
        <f>SUM(E92:AD92)</f>
        <v>1799598</v>
      </c>
      <c r="AG92" s="346"/>
      <c r="AH92" s="297">
        <f t="shared" si="0"/>
        <v>139.98117610454261</v>
      </c>
      <c r="AI92" s="346"/>
      <c r="AJ92" s="297">
        <f>IF(AH$219,AH92/AH$219*100,0)</f>
        <v>40.210272276731118</v>
      </c>
      <c r="AK92" s="351"/>
      <c r="AL92" s="326">
        <v>4</v>
      </c>
      <c r="AM92" s="326"/>
      <c r="AN92" s="351">
        <v>12856</v>
      </c>
    </row>
    <row r="93" spans="1:40" ht="8.85" customHeight="1" x14ac:dyDescent="0.25">
      <c r="A93" s="326">
        <v>5</v>
      </c>
      <c r="B93" s="344"/>
      <c r="C93" s="326" t="s">
        <v>135</v>
      </c>
      <c r="D93" s="346"/>
      <c r="E93" s="114">
        <v>2621707</v>
      </c>
      <c r="F93" s="346"/>
      <c r="G93" s="114">
        <v>823497</v>
      </c>
      <c r="H93" s="346"/>
      <c r="I93" s="114">
        <v>371097</v>
      </c>
      <c r="J93" s="346"/>
      <c r="K93" s="114">
        <v>0</v>
      </c>
      <c r="L93" s="346"/>
      <c r="M93" s="114">
        <v>749710</v>
      </c>
      <c r="N93" s="346"/>
      <c r="O93" s="114">
        <v>96330</v>
      </c>
      <c r="P93" s="346"/>
      <c r="Q93" s="114">
        <v>214673</v>
      </c>
      <c r="R93" s="346"/>
      <c r="S93" s="114">
        <v>0</v>
      </c>
      <c r="T93" s="346"/>
      <c r="U93" s="114">
        <v>0</v>
      </c>
      <c r="V93" s="346"/>
      <c r="W93" s="346"/>
      <c r="X93" s="114">
        <v>69835</v>
      </c>
      <c r="Y93" s="346"/>
      <c r="Z93" s="114">
        <v>966313</v>
      </c>
      <c r="AA93" s="114"/>
      <c r="AB93" s="114">
        <v>0</v>
      </c>
      <c r="AC93" s="114"/>
      <c r="AD93" s="114">
        <v>0</v>
      </c>
      <c r="AE93" s="346"/>
      <c r="AF93" s="114">
        <f>SUM(E93:AD93)</f>
        <v>5913162</v>
      </c>
      <c r="AG93" s="346"/>
      <c r="AH93" s="302">
        <f t="shared" si="0"/>
        <v>183.98139390168015</v>
      </c>
      <c r="AI93" s="346"/>
      <c r="AJ93" s="302">
        <f>IF(AH$219,AH93/AH$219*100,0)</f>
        <v>52.849548407237599</v>
      </c>
      <c r="AK93" s="351"/>
      <c r="AL93" s="326">
        <v>5</v>
      </c>
      <c r="AM93" s="326"/>
      <c r="AN93" s="351">
        <v>32140</v>
      </c>
    </row>
    <row r="94" spans="1:40" ht="8.85" customHeight="1" x14ac:dyDescent="0.25">
      <c r="A94" s="349"/>
      <c r="B94" s="346"/>
      <c r="C94" s="326"/>
      <c r="D94" s="346"/>
      <c r="E94" s="346"/>
      <c r="F94" s="346"/>
      <c r="G94" s="346"/>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50"/>
      <c r="AI94" s="346"/>
      <c r="AJ94" s="350"/>
      <c r="AK94" s="346"/>
      <c r="AL94" s="349"/>
      <c r="AM94" s="349"/>
      <c r="AN94" s="346"/>
    </row>
    <row r="95" spans="1:40" ht="8.85" customHeight="1" x14ac:dyDescent="0.25">
      <c r="A95" s="326">
        <v>6</v>
      </c>
      <c r="B95" s="344"/>
      <c r="C95" s="326" t="s">
        <v>136</v>
      </c>
      <c r="D95" s="346"/>
      <c r="E95" s="114">
        <v>1250714</v>
      </c>
      <c r="F95" s="346"/>
      <c r="G95" s="114">
        <v>375567</v>
      </c>
      <c r="H95" s="346"/>
      <c r="I95" s="114">
        <v>0</v>
      </c>
      <c r="J95" s="346"/>
      <c r="K95" s="114">
        <v>10600</v>
      </c>
      <c r="L95" s="346"/>
      <c r="M95" s="114">
        <v>470662</v>
      </c>
      <c r="N95" s="346"/>
      <c r="O95" s="114">
        <v>0</v>
      </c>
      <c r="P95" s="346"/>
      <c r="Q95" s="114">
        <v>84407</v>
      </c>
      <c r="R95" s="346"/>
      <c r="S95" s="114">
        <v>0</v>
      </c>
      <c r="T95" s="346"/>
      <c r="U95" s="114">
        <v>0</v>
      </c>
      <c r="V95" s="346"/>
      <c r="W95" s="346"/>
      <c r="X95" s="114">
        <v>6418</v>
      </c>
      <c r="Y95" s="346"/>
      <c r="Z95" s="114">
        <v>0</v>
      </c>
      <c r="AA95" s="114"/>
      <c r="AB95" s="114">
        <v>0</v>
      </c>
      <c r="AC95" s="114"/>
      <c r="AD95" s="114">
        <v>50697</v>
      </c>
      <c r="AE95" s="346"/>
      <c r="AF95" s="114">
        <f>SUM(E95:AD95)</f>
        <v>2249065</v>
      </c>
      <c r="AG95" s="346"/>
      <c r="AH95" s="302">
        <f t="shared" si="0"/>
        <v>146.15707044450221</v>
      </c>
      <c r="AI95" s="346"/>
      <c r="AJ95" s="302">
        <f>IF(AH$219,AH95/AH$219*100,0)</f>
        <v>41.984327902443482</v>
      </c>
      <c r="AK95" s="351"/>
      <c r="AL95" s="326">
        <v>6</v>
      </c>
      <c r="AM95" s="326"/>
      <c r="AN95" s="351">
        <v>15388</v>
      </c>
    </row>
    <row r="96" spans="1:40" ht="8.85" customHeight="1" x14ac:dyDescent="0.25">
      <c r="A96" s="326">
        <v>7</v>
      </c>
      <c r="B96" s="344"/>
      <c r="C96" s="326" t="s">
        <v>137</v>
      </c>
      <c r="D96" s="346"/>
      <c r="E96" s="114">
        <v>41197357</v>
      </c>
      <c r="F96" s="346"/>
      <c r="G96" s="114">
        <v>12195401</v>
      </c>
      <c r="H96" s="346"/>
      <c r="I96" s="114">
        <v>63837926</v>
      </c>
      <c r="J96" s="346"/>
      <c r="K96" s="114">
        <v>0</v>
      </c>
      <c r="L96" s="346"/>
      <c r="M96" s="114">
        <v>5292865</v>
      </c>
      <c r="N96" s="346"/>
      <c r="O96" s="114">
        <v>3705205</v>
      </c>
      <c r="P96" s="346"/>
      <c r="Q96" s="114">
        <v>7048071</v>
      </c>
      <c r="R96" s="346"/>
      <c r="S96" s="114">
        <v>2384533</v>
      </c>
      <c r="T96" s="346"/>
      <c r="U96" s="114">
        <v>0</v>
      </c>
      <c r="V96" s="346"/>
      <c r="W96" s="346"/>
      <c r="X96" s="114">
        <v>25267916</v>
      </c>
      <c r="Y96" s="346"/>
      <c r="Z96" s="114">
        <v>39047018</v>
      </c>
      <c r="AA96" s="114"/>
      <c r="AB96" s="114">
        <v>0</v>
      </c>
      <c r="AC96" s="114"/>
      <c r="AD96" s="114">
        <v>27353834</v>
      </c>
      <c r="AE96" s="346"/>
      <c r="AF96" s="114">
        <f>SUM(E96:AD96)</f>
        <v>227330126</v>
      </c>
      <c r="AG96" s="346"/>
      <c r="AH96" s="302">
        <f t="shared" si="0"/>
        <v>960.45107756526443</v>
      </c>
      <c r="AI96" s="346"/>
      <c r="AJ96" s="302">
        <f>IF(AH$219,AH96/AH$219*100,0)</f>
        <v>275.89423386853366</v>
      </c>
      <c r="AK96" s="351"/>
      <c r="AL96" s="326">
        <v>7</v>
      </c>
      <c r="AM96" s="326"/>
      <c r="AN96" s="351">
        <v>236691</v>
      </c>
    </row>
    <row r="97" spans="1:40" ht="8.85" customHeight="1" x14ac:dyDescent="0.25">
      <c r="A97" s="326">
        <v>8</v>
      </c>
      <c r="B97" s="344"/>
      <c r="C97" s="326" t="s">
        <v>138</v>
      </c>
      <c r="D97" s="346"/>
      <c r="E97" s="114">
        <v>5542113</v>
      </c>
      <c r="F97" s="346"/>
      <c r="G97" s="114">
        <v>1786347</v>
      </c>
      <c r="H97" s="346"/>
      <c r="I97" s="114">
        <v>3625435</v>
      </c>
      <c r="J97" s="346"/>
      <c r="K97" s="114">
        <v>273136</v>
      </c>
      <c r="L97" s="346"/>
      <c r="M97" s="114">
        <v>0</v>
      </c>
      <c r="N97" s="346"/>
      <c r="O97" s="114">
        <v>305575</v>
      </c>
      <c r="P97" s="346"/>
      <c r="Q97" s="114">
        <v>786061</v>
      </c>
      <c r="R97" s="346"/>
      <c r="S97" s="114">
        <v>0</v>
      </c>
      <c r="T97" s="346"/>
      <c r="U97" s="114">
        <v>0</v>
      </c>
      <c r="V97" s="346"/>
      <c r="W97" s="346"/>
      <c r="X97" s="114">
        <v>674525</v>
      </c>
      <c r="Y97" s="346"/>
      <c r="Z97" s="114">
        <v>2544440</v>
      </c>
      <c r="AA97" s="114"/>
      <c r="AB97" s="114">
        <v>0</v>
      </c>
      <c r="AC97" s="114"/>
      <c r="AD97" s="114">
        <v>67294</v>
      </c>
      <c r="AE97" s="346"/>
      <c r="AF97" s="114">
        <f>SUM(E97:AD97)</f>
        <v>15604926</v>
      </c>
      <c r="AG97" s="346"/>
      <c r="AH97" s="302">
        <f t="shared" si="0"/>
        <v>208.59690678929005</v>
      </c>
      <c r="AI97" s="346"/>
      <c r="AJ97" s="302">
        <f>IF(AH$219,AH97/AH$219*100,0)</f>
        <v>59.92047396299207</v>
      </c>
      <c r="AK97" s="351"/>
      <c r="AL97" s="326">
        <v>8</v>
      </c>
      <c r="AM97" s="326"/>
      <c r="AN97" s="351">
        <v>74809</v>
      </c>
    </row>
    <row r="98" spans="1:40" ht="8.85" customHeight="1" x14ac:dyDescent="0.25">
      <c r="A98" s="326">
        <v>9</v>
      </c>
      <c r="B98" s="344"/>
      <c r="C98" s="326" t="s">
        <v>139</v>
      </c>
      <c r="D98" s="346"/>
      <c r="E98" s="114">
        <v>937441</v>
      </c>
      <c r="F98" s="346"/>
      <c r="G98" s="114">
        <v>18849</v>
      </c>
      <c r="H98" s="346"/>
      <c r="I98" s="114">
        <v>0</v>
      </c>
      <c r="J98" s="346"/>
      <c r="K98" s="114">
        <v>0</v>
      </c>
      <c r="L98" s="346"/>
      <c r="M98" s="114">
        <v>76835</v>
      </c>
      <c r="N98" s="346"/>
      <c r="O98" s="114">
        <v>40394</v>
      </c>
      <c r="P98" s="346"/>
      <c r="Q98" s="114">
        <v>41867</v>
      </c>
      <c r="R98" s="346"/>
      <c r="S98" s="114">
        <v>0</v>
      </c>
      <c r="T98" s="346"/>
      <c r="U98" s="114">
        <v>0</v>
      </c>
      <c r="V98" s="346"/>
      <c r="W98" s="346"/>
      <c r="X98" s="114">
        <v>1103163</v>
      </c>
      <c r="Y98" s="346"/>
      <c r="Z98" s="114">
        <v>834316</v>
      </c>
      <c r="AA98" s="114"/>
      <c r="AB98" s="114">
        <v>0</v>
      </c>
      <c r="AC98" s="114"/>
      <c r="AD98" s="114">
        <v>1855</v>
      </c>
      <c r="AE98" s="346"/>
      <c r="AF98" s="114">
        <f>SUM(E98:AD98)</f>
        <v>3054720</v>
      </c>
      <c r="AG98" s="346"/>
      <c r="AH98" s="302">
        <f t="shared" si="0"/>
        <v>656.64660361134997</v>
      </c>
      <c r="AI98" s="346"/>
      <c r="AJ98" s="302">
        <f>IF(AH$219,AH98/AH$219*100,0)</f>
        <v>188.62492411896704</v>
      </c>
      <c r="AK98" s="351"/>
      <c r="AL98" s="326">
        <v>9</v>
      </c>
      <c r="AM98" s="326"/>
      <c r="AN98" s="351">
        <v>4652</v>
      </c>
    </row>
    <row r="99" spans="1:40" ht="8.85" customHeight="1" x14ac:dyDescent="0.25">
      <c r="A99" s="326">
        <v>10</v>
      </c>
      <c r="B99" s="344"/>
      <c r="C99" s="326" t="s">
        <v>140</v>
      </c>
      <c r="D99" s="346"/>
      <c r="E99" s="114">
        <v>5748220</v>
      </c>
      <c r="F99" s="346"/>
      <c r="G99" s="114">
        <v>1240541</v>
      </c>
      <c r="H99" s="346"/>
      <c r="I99" s="114">
        <v>0</v>
      </c>
      <c r="J99" s="346"/>
      <c r="K99" s="114">
        <v>86079</v>
      </c>
      <c r="L99" s="346"/>
      <c r="M99" s="114">
        <v>0</v>
      </c>
      <c r="N99" s="346"/>
      <c r="O99" s="114">
        <v>353727</v>
      </c>
      <c r="P99" s="346"/>
      <c r="Q99" s="114">
        <v>1110226</v>
      </c>
      <c r="R99" s="346"/>
      <c r="S99" s="114">
        <v>0</v>
      </c>
      <c r="T99" s="346"/>
      <c r="U99" s="114">
        <v>0</v>
      </c>
      <c r="V99" s="346"/>
      <c r="W99" s="346"/>
      <c r="X99" s="114">
        <v>650190</v>
      </c>
      <c r="Y99" s="346"/>
      <c r="Z99" s="114">
        <v>1533065</v>
      </c>
      <c r="AA99" s="114"/>
      <c r="AB99" s="114">
        <v>0</v>
      </c>
      <c r="AC99" s="114"/>
      <c r="AD99" s="114">
        <v>0</v>
      </c>
      <c r="AE99" s="346"/>
      <c r="AF99" s="114">
        <f>SUM(E99:AD99)</f>
        <v>10722048</v>
      </c>
      <c r="AG99" s="346"/>
      <c r="AH99" s="302">
        <f t="shared" si="0"/>
        <v>138.4115148776867</v>
      </c>
      <c r="AI99" s="346"/>
      <c r="AJ99" s="302">
        <f>IF(AH$219,AH99/AH$219*100,0)</f>
        <v>39.759379470494324</v>
      </c>
      <c r="AK99" s="351"/>
      <c r="AL99" s="326">
        <v>10</v>
      </c>
      <c r="AM99" s="326"/>
      <c r="AN99" s="351">
        <v>77465</v>
      </c>
    </row>
    <row r="100" spans="1:40" ht="8.85" customHeight="1" x14ac:dyDescent="0.25">
      <c r="A100" s="349"/>
      <c r="B100" s="346"/>
      <c r="C100" s="326"/>
      <c r="D100" s="346"/>
      <c r="E100" s="346"/>
      <c r="F100" s="346"/>
      <c r="G100" s="346"/>
      <c r="H100" s="346"/>
      <c r="I100" s="346"/>
      <c r="J100" s="346"/>
      <c r="K100" s="346"/>
      <c r="L100" s="346"/>
      <c r="M100" s="346"/>
      <c r="N100" s="346"/>
      <c r="O100" s="346"/>
      <c r="P100" s="346"/>
      <c r="Q100" s="346"/>
      <c r="R100" s="346"/>
      <c r="S100" s="346"/>
      <c r="T100" s="346"/>
      <c r="U100" s="346"/>
      <c r="V100" s="346"/>
      <c r="W100" s="346"/>
      <c r="X100" s="346"/>
      <c r="Y100" s="346"/>
      <c r="Z100" s="346"/>
      <c r="AA100" s="346"/>
      <c r="AB100" s="346"/>
      <c r="AC100" s="346"/>
      <c r="AD100" s="346"/>
      <c r="AE100" s="346"/>
      <c r="AF100" s="346"/>
      <c r="AG100" s="346"/>
      <c r="AH100" s="350"/>
      <c r="AI100" s="346"/>
      <c r="AJ100" s="350"/>
      <c r="AK100" s="346"/>
      <c r="AL100" s="349"/>
      <c r="AM100" s="349"/>
      <c r="AN100" s="346"/>
    </row>
    <row r="101" spans="1:40" ht="8.85" customHeight="1" x14ac:dyDescent="0.25">
      <c r="A101" s="326">
        <v>11</v>
      </c>
      <c r="B101" s="344"/>
      <c r="C101" s="326" t="s">
        <v>141</v>
      </c>
      <c r="D101" s="346"/>
      <c r="E101" s="114">
        <v>345271</v>
      </c>
      <c r="F101" s="346"/>
      <c r="G101" s="114">
        <v>162685</v>
      </c>
      <c r="H101" s="346"/>
      <c r="I101" s="114">
        <v>0</v>
      </c>
      <c r="J101" s="346"/>
      <c r="K101" s="114">
        <v>17267</v>
      </c>
      <c r="L101" s="346"/>
      <c r="M101" s="114">
        <v>107675</v>
      </c>
      <c r="N101" s="346"/>
      <c r="O101" s="114">
        <v>0</v>
      </c>
      <c r="P101" s="346"/>
      <c r="Q101" s="114">
        <v>29877</v>
      </c>
      <c r="R101" s="346"/>
      <c r="S101" s="114">
        <v>0</v>
      </c>
      <c r="T101" s="346"/>
      <c r="U101" s="114">
        <v>0</v>
      </c>
      <c r="V101" s="346"/>
      <c r="W101" s="346"/>
      <c r="X101" s="114">
        <v>11232</v>
      </c>
      <c r="Y101" s="346"/>
      <c r="Z101" s="114">
        <v>100613</v>
      </c>
      <c r="AA101" s="114"/>
      <c r="AB101" s="114">
        <v>0</v>
      </c>
      <c r="AC101" s="114"/>
      <c r="AD101" s="114">
        <v>26287</v>
      </c>
      <c r="AE101" s="346"/>
      <c r="AF101" s="114">
        <f>SUM(E101:AD101)</f>
        <v>800907</v>
      </c>
      <c r="AG101" s="346"/>
      <c r="AH101" s="302">
        <f t="shared" si="0"/>
        <v>121.88510120225232</v>
      </c>
      <c r="AI101" s="346"/>
      <c r="AJ101" s="302">
        <f>IF(AH$219,AH101/AH$219*100,0)</f>
        <v>35.012086926310985</v>
      </c>
      <c r="AK101" s="351"/>
      <c r="AL101" s="326">
        <v>11</v>
      </c>
      <c r="AM101" s="326"/>
      <c r="AN101" s="351">
        <v>6571</v>
      </c>
    </row>
    <row r="102" spans="1:40" ht="8.85" customHeight="1" x14ac:dyDescent="0.25">
      <c r="A102" s="326">
        <v>12</v>
      </c>
      <c r="B102" s="344"/>
      <c r="C102" s="326" t="s">
        <v>142</v>
      </c>
      <c r="D102" s="346"/>
      <c r="E102" s="114">
        <v>2835846</v>
      </c>
      <c r="F102" s="346"/>
      <c r="G102" s="114">
        <v>568681</v>
      </c>
      <c r="H102" s="346"/>
      <c r="I102" s="114">
        <v>813572</v>
      </c>
      <c r="J102" s="346"/>
      <c r="K102" s="114">
        <v>70185</v>
      </c>
      <c r="L102" s="346"/>
      <c r="M102" s="114">
        <v>666327</v>
      </c>
      <c r="N102" s="346"/>
      <c r="O102" s="114">
        <v>116848</v>
      </c>
      <c r="P102" s="346"/>
      <c r="Q102" s="114">
        <v>381730</v>
      </c>
      <c r="R102" s="346"/>
      <c r="S102" s="114">
        <v>0</v>
      </c>
      <c r="T102" s="346"/>
      <c r="U102" s="114">
        <v>0</v>
      </c>
      <c r="V102" s="346"/>
      <c r="W102" s="346"/>
      <c r="X102" s="114">
        <v>531972</v>
      </c>
      <c r="Y102" s="346"/>
      <c r="Z102" s="114">
        <v>1302205</v>
      </c>
      <c r="AA102" s="114"/>
      <c r="AB102" s="114">
        <v>0</v>
      </c>
      <c r="AC102" s="114"/>
      <c r="AD102" s="114">
        <v>146113</v>
      </c>
      <c r="AE102" s="346"/>
      <c r="AF102" s="114">
        <f>SUM(E102:AD102)</f>
        <v>7433479</v>
      </c>
      <c r="AG102" s="346"/>
      <c r="AH102" s="302">
        <f t="shared" si="0"/>
        <v>224.06194236797685</v>
      </c>
      <c r="AI102" s="346"/>
      <c r="AJ102" s="302">
        <f>IF(AH$219,AH102/AH$219*100,0)</f>
        <v>64.36288049716714</v>
      </c>
      <c r="AK102" s="351"/>
      <c r="AL102" s="326">
        <v>12</v>
      </c>
      <c r="AM102" s="326"/>
      <c r="AN102" s="351">
        <v>33176</v>
      </c>
    </row>
    <row r="103" spans="1:40" ht="8.85" customHeight="1" x14ac:dyDescent="0.25">
      <c r="A103" s="326">
        <v>13</v>
      </c>
      <c r="B103" s="344"/>
      <c r="C103" s="326" t="s">
        <v>143</v>
      </c>
      <c r="D103" s="346"/>
      <c r="E103" s="114">
        <v>880557</v>
      </c>
      <c r="F103" s="346"/>
      <c r="G103" s="114">
        <v>301223</v>
      </c>
      <c r="H103" s="346"/>
      <c r="I103" s="114">
        <v>0</v>
      </c>
      <c r="J103" s="346"/>
      <c r="K103" s="114">
        <v>43187</v>
      </c>
      <c r="L103" s="346"/>
      <c r="M103" s="114">
        <v>307661</v>
      </c>
      <c r="N103" s="346"/>
      <c r="O103" s="114">
        <v>0</v>
      </c>
      <c r="P103" s="346"/>
      <c r="Q103" s="114">
        <v>69721</v>
      </c>
      <c r="R103" s="346"/>
      <c r="S103" s="114">
        <v>0</v>
      </c>
      <c r="T103" s="346"/>
      <c r="U103" s="114">
        <v>0</v>
      </c>
      <c r="V103" s="346"/>
      <c r="W103" s="346"/>
      <c r="X103" s="114">
        <v>15246</v>
      </c>
      <c r="Y103" s="346"/>
      <c r="Z103" s="114">
        <v>0</v>
      </c>
      <c r="AA103" s="114"/>
      <c r="AB103" s="114">
        <v>0</v>
      </c>
      <c r="AC103" s="114"/>
      <c r="AD103" s="114">
        <v>0</v>
      </c>
      <c r="AE103" s="346"/>
      <c r="AF103" s="114">
        <f>SUM(E103:AD103)</f>
        <v>1617595</v>
      </c>
      <c r="AG103" s="346"/>
      <c r="AH103" s="302">
        <f t="shared" si="0"/>
        <v>96.937436327680231</v>
      </c>
      <c r="AI103" s="346"/>
      <c r="AJ103" s="302">
        <f>IF(AH$219,AH103/AH$219*100,0)</f>
        <v>27.84574910010215</v>
      </c>
      <c r="AK103" s="351"/>
      <c r="AL103" s="326">
        <v>13</v>
      </c>
      <c r="AM103" s="326"/>
      <c r="AN103" s="351">
        <v>16687</v>
      </c>
    </row>
    <row r="104" spans="1:40" ht="8.85" customHeight="1" x14ac:dyDescent="0.25">
      <c r="A104" s="326">
        <v>14</v>
      </c>
      <c r="B104" s="344"/>
      <c r="C104" s="326" t="s">
        <v>144</v>
      </c>
      <c r="D104" s="346"/>
      <c r="E104" s="114">
        <v>1583530</v>
      </c>
      <c r="F104" s="346"/>
      <c r="G104" s="114">
        <v>576227</v>
      </c>
      <c r="H104" s="346"/>
      <c r="I104" s="114">
        <v>0</v>
      </c>
      <c r="J104" s="346"/>
      <c r="K104" s="114">
        <v>33284</v>
      </c>
      <c r="L104" s="346"/>
      <c r="M104" s="114">
        <v>0</v>
      </c>
      <c r="N104" s="346"/>
      <c r="O104" s="114">
        <v>104621</v>
      </c>
      <c r="P104" s="346"/>
      <c r="Q104" s="114">
        <v>68703</v>
      </c>
      <c r="R104" s="346"/>
      <c r="S104" s="114">
        <v>0</v>
      </c>
      <c r="T104" s="346"/>
      <c r="U104" s="114">
        <v>0</v>
      </c>
      <c r="V104" s="346"/>
      <c r="W104" s="346"/>
      <c r="X104" s="114">
        <v>27253</v>
      </c>
      <c r="Y104" s="346"/>
      <c r="Z104" s="114">
        <v>0</v>
      </c>
      <c r="AA104" s="114"/>
      <c r="AB104" s="114">
        <v>15404680</v>
      </c>
      <c r="AC104" s="114"/>
      <c r="AD104" s="114">
        <v>625074</v>
      </c>
      <c r="AE104" s="346"/>
      <c r="AF104" s="114">
        <f>SUM(E104:AD104)</f>
        <v>18423372</v>
      </c>
      <c r="AG104" s="346"/>
      <c r="AH104" s="302">
        <f t="shared" si="0"/>
        <v>819.80029368575629</v>
      </c>
      <c r="AI104" s="346"/>
      <c r="AJ104" s="302">
        <f>IF(AH$219,AH104/AH$219*100,0)</f>
        <v>235.49161350830116</v>
      </c>
      <c r="AK104" s="351"/>
      <c r="AL104" s="326">
        <v>14</v>
      </c>
      <c r="AM104" s="326"/>
      <c r="AN104" s="351">
        <v>22473</v>
      </c>
    </row>
    <row r="105" spans="1:40" ht="8.85" customHeight="1" x14ac:dyDescent="0.25">
      <c r="A105" s="326">
        <v>15</v>
      </c>
      <c r="B105" s="344"/>
      <c r="C105" s="326" t="s">
        <v>145</v>
      </c>
      <c r="D105" s="346"/>
      <c r="E105" s="114">
        <v>708585</v>
      </c>
      <c r="F105" s="346"/>
      <c r="G105" s="114">
        <v>351477</v>
      </c>
      <c r="H105" s="346"/>
      <c r="I105" s="114">
        <v>0</v>
      </c>
      <c r="J105" s="346"/>
      <c r="K105" s="114">
        <v>27162</v>
      </c>
      <c r="L105" s="346"/>
      <c r="M105" s="114">
        <v>337829</v>
      </c>
      <c r="N105" s="346"/>
      <c r="O105" s="114">
        <v>41588</v>
      </c>
      <c r="P105" s="346"/>
      <c r="Q105" s="114">
        <v>73343</v>
      </c>
      <c r="R105" s="346"/>
      <c r="S105" s="114">
        <v>0</v>
      </c>
      <c r="T105" s="346"/>
      <c r="U105" s="114">
        <v>0</v>
      </c>
      <c r="V105" s="346"/>
      <c r="W105" s="346"/>
      <c r="X105" s="114">
        <v>4282</v>
      </c>
      <c r="Y105" s="346"/>
      <c r="Z105" s="114">
        <v>0</v>
      </c>
      <c r="AA105" s="114"/>
      <c r="AB105" s="114">
        <v>0</v>
      </c>
      <c r="AC105" s="114"/>
      <c r="AD105" s="114">
        <v>0</v>
      </c>
      <c r="AE105" s="346"/>
      <c r="AF105" s="114">
        <f>SUM(E105:AD105)</f>
        <v>1544266</v>
      </c>
      <c r="AG105" s="346"/>
      <c r="AH105" s="302">
        <f t="shared" si="0"/>
        <v>91.3064506592562</v>
      </c>
      <c r="AI105" s="346"/>
      <c r="AJ105" s="302">
        <f>IF(AH$219,AH105/AH$219*100,0)</f>
        <v>26.228221135166347</v>
      </c>
      <c r="AK105" s="351"/>
      <c r="AL105" s="326">
        <v>15</v>
      </c>
      <c r="AM105" s="326"/>
      <c r="AN105" s="351">
        <v>16913</v>
      </c>
    </row>
    <row r="106" spans="1:40" ht="8.85" customHeight="1" x14ac:dyDescent="0.25">
      <c r="A106" s="349"/>
      <c r="B106" s="346"/>
      <c r="C106" s="32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c r="AA106" s="346"/>
      <c r="AB106" s="346"/>
      <c r="AC106" s="346"/>
      <c r="AD106" s="346"/>
      <c r="AE106" s="346"/>
      <c r="AF106" s="346"/>
      <c r="AG106" s="346"/>
      <c r="AH106" s="350"/>
      <c r="AI106" s="346"/>
      <c r="AJ106" s="350"/>
      <c r="AK106" s="346"/>
      <c r="AL106" s="349"/>
      <c r="AM106" s="349"/>
      <c r="AN106" s="346"/>
    </row>
    <row r="107" spans="1:40" ht="8.85" customHeight="1" x14ac:dyDescent="0.25">
      <c r="A107" s="326">
        <v>16</v>
      </c>
      <c r="B107" s="344"/>
      <c r="C107" s="326" t="s">
        <v>146</v>
      </c>
      <c r="D107" s="346"/>
      <c r="E107" s="114">
        <v>5132550</v>
      </c>
      <c r="F107" s="346"/>
      <c r="G107" s="114">
        <v>1067420</v>
      </c>
      <c r="H107" s="346"/>
      <c r="I107" s="114">
        <v>2203191</v>
      </c>
      <c r="J107" s="346"/>
      <c r="K107" s="114">
        <v>0</v>
      </c>
      <c r="L107" s="346"/>
      <c r="M107" s="114">
        <v>1627308</v>
      </c>
      <c r="N107" s="346"/>
      <c r="O107" s="114">
        <v>279354</v>
      </c>
      <c r="P107" s="346"/>
      <c r="Q107" s="114">
        <v>487879</v>
      </c>
      <c r="R107" s="346"/>
      <c r="S107" s="114">
        <v>0</v>
      </c>
      <c r="T107" s="346"/>
      <c r="U107" s="114">
        <v>0</v>
      </c>
      <c r="V107" s="346"/>
      <c r="W107" s="346"/>
      <c r="X107" s="114">
        <v>190955</v>
      </c>
      <c r="Y107" s="346"/>
      <c r="Z107" s="114">
        <v>60291</v>
      </c>
      <c r="AA107" s="114"/>
      <c r="AB107" s="114">
        <v>0</v>
      </c>
      <c r="AC107" s="114"/>
      <c r="AD107" s="114">
        <v>0</v>
      </c>
      <c r="AE107" s="346"/>
      <c r="AF107" s="114">
        <f>SUM(E107:AD107)</f>
        <v>11048948</v>
      </c>
      <c r="AG107" s="346"/>
      <c r="AH107" s="302">
        <f t="shared" si="0"/>
        <v>198.85799647240921</v>
      </c>
      <c r="AI107" s="346"/>
      <c r="AJ107" s="302">
        <f>IF(AH$219,AH107/AH$219*100,0)</f>
        <v>57.122924703740388</v>
      </c>
      <c r="AK107" s="351"/>
      <c r="AL107" s="326">
        <v>16</v>
      </c>
      <c r="AM107" s="326"/>
      <c r="AN107" s="351">
        <v>55562</v>
      </c>
    </row>
    <row r="108" spans="1:40" ht="8.85" customHeight="1" x14ac:dyDescent="0.25">
      <c r="A108" s="326">
        <v>17</v>
      </c>
      <c r="B108" s="344"/>
      <c r="C108" s="326" t="s">
        <v>147</v>
      </c>
      <c r="D108" s="346"/>
      <c r="E108" s="114">
        <v>1997309</v>
      </c>
      <c r="F108" s="346"/>
      <c r="G108" s="114">
        <v>609180</v>
      </c>
      <c r="H108" s="346"/>
      <c r="I108" s="114">
        <v>850591</v>
      </c>
      <c r="J108" s="346"/>
      <c r="K108" s="114">
        <v>0</v>
      </c>
      <c r="L108" s="346"/>
      <c r="M108" s="114">
        <v>1067923</v>
      </c>
      <c r="N108" s="346"/>
      <c r="O108" s="114">
        <v>80214</v>
      </c>
      <c r="P108" s="346"/>
      <c r="Q108" s="114">
        <v>337059</v>
      </c>
      <c r="R108" s="346"/>
      <c r="S108" s="114">
        <v>0</v>
      </c>
      <c r="T108" s="346"/>
      <c r="U108" s="114">
        <v>0</v>
      </c>
      <c r="V108" s="346"/>
      <c r="W108" s="346"/>
      <c r="X108" s="114">
        <v>161082</v>
      </c>
      <c r="Y108" s="346"/>
      <c r="Z108" s="114">
        <v>1212717</v>
      </c>
      <c r="AA108" s="114"/>
      <c r="AB108" s="114">
        <v>0</v>
      </c>
      <c r="AC108" s="114"/>
      <c r="AD108" s="114">
        <v>0</v>
      </c>
      <c r="AE108" s="346"/>
      <c r="AF108" s="114">
        <f>SUM(E108:AD108)</f>
        <v>6316075</v>
      </c>
      <c r="AG108" s="346"/>
      <c r="AH108" s="302">
        <f>AF108/AN108</f>
        <v>212.63382036089416</v>
      </c>
      <c r="AI108" s="346"/>
      <c r="AJ108" s="302">
        <f>IF(AH$219,AH108/AH$219*100,0)</f>
        <v>61.080096980808428</v>
      </c>
      <c r="AK108" s="351"/>
      <c r="AL108" s="326">
        <v>17</v>
      </c>
      <c r="AM108" s="326"/>
      <c r="AN108" s="351">
        <v>29704</v>
      </c>
    </row>
    <row r="109" spans="1:40" ht="8.85" customHeight="1" x14ac:dyDescent="0.25">
      <c r="A109" s="326">
        <v>18</v>
      </c>
      <c r="B109" s="344"/>
      <c r="C109" s="326" t="s">
        <v>148</v>
      </c>
      <c r="D109" s="346"/>
      <c r="E109" s="114">
        <v>1839790</v>
      </c>
      <c r="F109" s="346"/>
      <c r="G109" s="114">
        <v>714344</v>
      </c>
      <c r="H109" s="346"/>
      <c r="I109" s="114">
        <v>0</v>
      </c>
      <c r="J109" s="346"/>
      <c r="K109" s="114">
        <v>0</v>
      </c>
      <c r="L109" s="346"/>
      <c r="M109" s="114">
        <v>607314</v>
      </c>
      <c r="N109" s="346"/>
      <c r="O109" s="114">
        <v>12962</v>
      </c>
      <c r="P109" s="346"/>
      <c r="Q109" s="114">
        <v>146939</v>
      </c>
      <c r="R109" s="346"/>
      <c r="S109" s="114">
        <v>0</v>
      </c>
      <c r="T109" s="346"/>
      <c r="U109" s="114">
        <v>0</v>
      </c>
      <c r="V109" s="346"/>
      <c r="W109" s="346"/>
      <c r="X109" s="114">
        <v>309408</v>
      </c>
      <c r="Y109" s="346"/>
      <c r="Z109" s="114">
        <v>570071</v>
      </c>
      <c r="AA109" s="114"/>
      <c r="AB109" s="114">
        <v>0</v>
      </c>
      <c r="AC109" s="114"/>
      <c r="AD109" s="114">
        <v>97799</v>
      </c>
      <c r="AE109" s="346"/>
      <c r="AF109" s="114">
        <f>SUM(E109:AD109)</f>
        <v>4298627</v>
      </c>
      <c r="AG109" s="346"/>
      <c r="AH109" s="302">
        <f>AF109/AN109</f>
        <v>147.85124165921442</v>
      </c>
      <c r="AI109" s="346"/>
      <c r="AJ109" s="302">
        <f>IF(AH$219,AH109/AH$219*100,0)</f>
        <v>42.470986807038649</v>
      </c>
      <c r="AK109" s="351"/>
      <c r="AL109" s="326">
        <v>18</v>
      </c>
      <c r="AM109" s="326"/>
      <c r="AN109" s="351">
        <v>29074</v>
      </c>
    </row>
    <row r="110" spans="1:40" ht="8.85" customHeight="1" x14ac:dyDescent="0.25">
      <c r="A110" s="326">
        <v>19</v>
      </c>
      <c r="B110" s="344"/>
      <c r="C110" s="326" t="s">
        <v>149</v>
      </c>
      <c r="D110" s="346"/>
      <c r="E110" s="114">
        <v>779228</v>
      </c>
      <c r="F110" s="346"/>
      <c r="G110" s="114">
        <v>154146</v>
      </c>
      <c r="H110" s="346"/>
      <c r="I110" s="114">
        <v>0</v>
      </c>
      <c r="J110" s="346"/>
      <c r="K110" s="114">
        <v>1200</v>
      </c>
      <c r="L110" s="346"/>
      <c r="M110" s="114">
        <v>25</v>
      </c>
      <c r="N110" s="346"/>
      <c r="O110" s="114">
        <v>0</v>
      </c>
      <c r="P110" s="346"/>
      <c r="Q110" s="114">
        <v>51048</v>
      </c>
      <c r="R110" s="346"/>
      <c r="S110" s="114">
        <v>0</v>
      </c>
      <c r="T110" s="346"/>
      <c r="U110" s="114">
        <v>0</v>
      </c>
      <c r="V110" s="346"/>
      <c r="W110" s="346"/>
      <c r="X110" s="114">
        <v>0</v>
      </c>
      <c r="Y110" s="346"/>
      <c r="Z110" s="114">
        <v>0</v>
      </c>
      <c r="AA110" s="114"/>
      <c r="AB110" s="114">
        <v>0</v>
      </c>
      <c r="AC110" s="114"/>
      <c r="AD110" s="114">
        <v>37537</v>
      </c>
      <c r="AE110" s="346"/>
      <c r="AF110" s="114">
        <f>SUM(E110:AD110)</f>
        <v>1023184</v>
      </c>
      <c r="AG110" s="346"/>
      <c r="AH110" s="302">
        <f>AF110/AN110</f>
        <v>141.07045360540465</v>
      </c>
      <c r="AI110" s="346"/>
      <c r="AJ110" s="302">
        <f>IF(AH$219,AH110/AH$219*100,0)</f>
        <v>40.523172525989402</v>
      </c>
      <c r="AK110" s="351"/>
      <c r="AL110" s="326">
        <v>19</v>
      </c>
      <c r="AM110" s="326"/>
      <c r="AN110" s="351">
        <v>7253</v>
      </c>
    </row>
    <row r="111" spans="1:40" ht="8.85" customHeight="1" x14ac:dyDescent="0.25">
      <c r="A111" s="326">
        <v>20</v>
      </c>
      <c r="B111" s="344"/>
      <c r="C111" s="326" t="s">
        <v>150</v>
      </c>
      <c r="D111" s="346"/>
      <c r="E111" s="114">
        <v>626845</v>
      </c>
      <c r="F111" s="346"/>
      <c r="G111" s="114">
        <v>221311</v>
      </c>
      <c r="H111" s="346"/>
      <c r="I111" s="114">
        <v>0</v>
      </c>
      <c r="J111" s="346"/>
      <c r="K111" s="114">
        <v>0</v>
      </c>
      <c r="L111" s="346"/>
      <c r="M111" s="114">
        <v>307109</v>
      </c>
      <c r="N111" s="346"/>
      <c r="O111" s="114">
        <v>0</v>
      </c>
      <c r="P111" s="346"/>
      <c r="Q111" s="114">
        <v>68951</v>
      </c>
      <c r="R111" s="346"/>
      <c r="S111" s="114">
        <v>0</v>
      </c>
      <c r="T111" s="346"/>
      <c r="U111" s="114">
        <v>0</v>
      </c>
      <c r="V111" s="346"/>
      <c r="W111" s="346"/>
      <c r="X111" s="114">
        <v>0</v>
      </c>
      <c r="Y111" s="346"/>
      <c r="Z111" s="114">
        <v>0</v>
      </c>
      <c r="AA111" s="114"/>
      <c r="AB111" s="114">
        <v>0</v>
      </c>
      <c r="AC111" s="114"/>
      <c r="AD111" s="114">
        <v>48949</v>
      </c>
      <c r="AE111" s="346"/>
      <c r="AF111" s="114">
        <f>SUM(E111:AD111)</f>
        <v>1273165</v>
      </c>
      <c r="AG111" s="346"/>
      <c r="AH111" s="302">
        <f>AF111/AN111</f>
        <v>103.37487820721013</v>
      </c>
      <c r="AI111" s="346"/>
      <c r="AJ111" s="302">
        <f>IF(AH$219,AH111/AH$219*100,0)</f>
        <v>29.694935526055666</v>
      </c>
      <c r="AK111" s="351"/>
      <c r="AL111" s="326">
        <v>20</v>
      </c>
      <c r="AM111" s="326"/>
      <c r="AN111" s="351">
        <v>12316</v>
      </c>
    </row>
    <row r="112" spans="1:40" ht="8.85" customHeight="1" x14ac:dyDescent="0.25">
      <c r="A112" s="349"/>
      <c r="B112" s="346"/>
      <c r="C112" s="326"/>
      <c r="D112" s="346"/>
      <c r="E112" s="346"/>
      <c r="F112" s="346"/>
      <c r="G112" s="346"/>
      <c r="H112" s="346"/>
      <c r="I112" s="346"/>
      <c r="J112" s="346"/>
      <c r="K112" s="346"/>
      <c r="L112" s="346"/>
      <c r="M112" s="346"/>
      <c r="N112" s="346"/>
      <c r="O112" s="346"/>
      <c r="P112" s="346"/>
      <c r="Q112" s="346"/>
      <c r="R112" s="346"/>
      <c r="S112" s="346"/>
      <c r="T112" s="346"/>
      <c r="U112" s="346"/>
      <c r="V112" s="346"/>
      <c r="W112" s="346"/>
      <c r="X112" s="346"/>
      <c r="Y112" s="346"/>
      <c r="Z112" s="346"/>
      <c r="AA112" s="346"/>
      <c r="AB112" s="346"/>
      <c r="AC112" s="346"/>
      <c r="AD112" s="346"/>
      <c r="AE112" s="346"/>
      <c r="AF112" s="351"/>
      <c r="AG112" s="346"/>
      <c r="AH112" s="350"/>
      <c r="AI112" s="346"/>
      <c r="AJ112" s="350"/>
      <c r="AK112" s="346"/>
      <c r="AL112" s="349"/>
      <c r="AM112" s="349"/>
      <c r="AN112" s="346"/>
    </row>
    <row r="113" spans="1:40" ht="8.85" customHeight="1" x14ac:dyDescent="0.25">
      <c r="A113" s="326">
        <v>21</v>
      </c>
      <c r="B113" s="344"/>
      <c r="C113" s="326" t="s">
        <v>151</v>
      </c>
      <c r="D113" s="346"/>
      <c r="E113" s="114">
        <v>48668697</v>
      </c>
      <c r="F113" s="346"/>
      <c r="G113" s="114">
        <v>8043759</v>
      </c>
      <c r="H113" s="346"/>
      <c r="I113" s="114">
        <v>20580987</v>
      </c>
      <c r="J113" s="346"/>
      <c r="K113" s="114">
        <v>0</v>
      </c>
      <c r="L113" s="346"/>
      <c r="M113" s="114">
        <v>13944691</v>
      </c>
      <c r="N113" s="346"/>
      <c r="O113" s="114">
        <v>2181534</v>
      </c>
      <c r="P113" s="346"/>
      <c r="Q113" s="114">
        <v>4637930</v>
      </c>
      <c r="R113" s="346"/>
      <c r="S113" s="114">
        <v>0</v>
      </c>
      <c r="T113" s="346"/>
      <c r="U113" s="114">
        <v>0</v>
      </c>
      <c r="V113" s="346"/>
      <c r="W113" s="346"/>
      <c r="X113" s="114">
        <v>5186616</v>
      </c>
      <c r="Y113" s="346"/>
      <c r="Z113" s="114">
        <v>0</v>
      </c>
      <c r="AA113" s="114"/>
      <c r="AB113" s="114">
        <v>0</v>
      </c>
      <c r="AC113" s="114"/>
      <c r="AD113" s="114">
        <v>517624</v>
      </c>
      <c r="AE113" s="346"/>
      <c r="AF113" s="114">
        <f>SUM(E113:AD113)</f>
        <v>103761838</v>
      </c>
      <c r="AG113" s="346"/>
      <c r="AH113" s="302">
        <f t="shared" ref="AH113:AH128" si="1">AF113/AN113</f>
        <v>310.69860433640855</v>
      </c>
      <c r="AI113" s="346"/>
      <c r="AJ113" s="302">
        <f>IF(AH$219,AH113/AH$219*100,0)</f>
        <v>89.249682164671512</v>
      </c>
      <c r="AK113" s="351"/>
      <c r="AL113" s="326">
        <v>21</v>
      </c>
      <c r="AM113" s="326"/>
      <c r="AN113" s="351">
        <v>333963</v>
      </c>
    </row>
    <row r="114" spans="1:40" ht="8.85" customHeight="1" x14ac:dyDescent="0.25">
      <c r="A114" s="326">
        <v>22</v>
      </c>
      <c r="B114" s="344"/>
      <c r="C114" s="326" t="s">
        <v>152</v>
      </c>
      <c r="D114" s="346"/>
      <c r="E114" s="114">
        <v>898361</v>
      </c>
      <c r="F114" s="346"/>
      <c r="G114" s="114">
        <v>378527</v>
      </c>
      <c r="H114" s="346"/>
      <c r="I114" s="114">
        <v>22890</v>
      </c>
      <c r="J114" s="346"/>
      <c r="K114" s="114">
        <v>0</v>
      </c>
      <c r="L114" s="346"/>
      <c r="M114" s="114">
        <v>325439</v>
      </c>
      <c r="N114" s="346"/>
      <c r="O114" s="114">
        <v>0</v>
      </c>
      <c r="P114" s="346"/>
      <c r="Q114" s="114">
        <v>315886</v>
      </c>
      <c r="R114" s="346"/>
      <c r="S114" s="114">
        <v>0</v>
      </c>
      <c r="T114" s="346"/>
      <c r="U114" s="114">
        <v>0</v>
      </c>
      <c r="V114" s="346"/>
      <c r="W114" s="346"/>
      <c r="X114" s="114">
        <v>28005</v>
      </c>
      <c r="Y114" s="346"/>
      <c r="Z114" s="114">
        <v>0</v>
      </c>
      <c r="AA114" s="114"/>
      <c r="AB114" s="114">
        <v>0</v>
      </c>
      <c r="AC114" s="114"/>
      <c r="AD114" s="114">
        <v>0</v>
      </c>
      <c r="AE114" s="346"/>
      <c r="AF114" s="114">
        <f>SUM(E114:AD114)</f>
        <v>1969108</v>
      </c>
      <c r="AG114" s="346"/>
      <c r="AH114" s="302">
        <f t="shared" si="1"/>
        <v>138.28005617977527</v>
      </c>
      <c r="AI114" s="346"/>
      <c r="AJ114" s="302">
        <f>IF(AH$219,AH114/AH$219*100,0)</f>
        <v>39.721617321444974</v>
      </c>
      <c r="AK114" s="351"/>
      <c r="AL114" s="326">
        <v>22</v>
      </c>
      <c r="AM114" s="326"/>
      <c r="AN114" s="351">
        <v>14240</v>
      </c>
    </row>
    <row r="115" spans="1:40" ht="8.85" customHeight="1" x14ac:dyDescent="0.25">
      <c r="A115" s="326">
        <v>23</v>
      </c>
      <c r="B115" s="344"/>
      <c r="C115" s="326" t="s">
        <v>153</v>
      </c>
      <c r="D115" s="346"/>
      <c r="E115" s="114">
        <v>151223</v>
      </c>
      <c r="F115" s="346"/>
      <c r="G115" s="114">
        <v>116594</v>
      </c>
      <c r="H115" s="346"/>
      <c r="I115" s="114">
        <v>0</v>
      </c>
      <c r="J115" s="346"/>
      <c r="K115" s="114">
        <v>5077</v>
      </c>
      <c r="L115" s="346"/>
      <c r="M115" s="114">
        <v>109881</v>
      </c>
      <c r="N115" s="346"/>
      <c r="O115" s="114">
        <v>0</v>
      </c>
      <c r="P115" s="346"/>
      <c r="Q115" s="114">
        <v>31472</v>
      </c>
      <c r="R115" s="346"/>
      <c r="S115" s="114">
        <v>0</v>
      </c>
      <c r="T115" s="346"/>
      <c r="U115" s="114">
        <v>0</v>
      </c>
      <c r="V115" s="346"/>
      <c r="W115" s="346"/>
      <c r="X115" s="114">
        <v>20615</v>
      </c>
      <c r="Y115" s="346"/>
      <c r="Z115" s="114">
        <v>84030</v>
      </c>
      <c r="AA115" s="114"/>
      <c r="AB115" s="114">
        <v>0</v>
      </c>
      <c r="AC115" s="114"/>
      <c r="AD115" s="114">
        <v>12318</v>
      </c>
      <c r="AE115" s="346"/>
      <c r="AF115" s="114">
        <f>SUM(E115:AD115)</f>
        <v>531210</v>
      </c>
      <c r="AG115" s="346"/>
      <c r="AH115" s="302">
        <f t="shared" si="1"/>
        <v>101.84240797546012</v>
      </c>
      <c r="AI115" s="346"/>
      <c r="AJ115" s="302">
        <f>IF(AH$219,AH115/AH$219*100,0)</f>
        <v>29.254726013680717</v>
      </c>
      <c r="AK115" s="351"/>
      <c r="AL115" s="326">
        <v>23</v>
      </c>
      <c r="AM115" s="326"/>
      <c r="AN115" s="351">
        <v>5216</v>
      </c>
    </row>
    <row r="116" spans="1:40" ht="8.85" customHeight="1" x14ac:dyDescent="0.25">
      <c r="A116" s="326">
        <v>24</v>
      </c>
      <c r="B116" s="344"/>
      <c r="C116" s="326" t="s">
        <v>154</v>
      </c>
      <c r="D116" s="346"/>
      <c r="E116" s="114">
        <v>6561608</v>
      </c>
      <c r="F116" s="346"/>
      <c r="G116" s="114">
        <v>799701</v>
      </c>
      <c r="H116" s="346"/>
      <c r="I116" s="114">
        <v>0</v>
      </c>
      <c r="J116" s="346"/>
      <c r="K116" s="114">
        <v>0</v>
      </c>
      <c r="L116" s="346"/>
      <c r="M116" s="114">
        <v>804588</v>
      </c>
      <c r="N116" s="346"/>
      <c r="O116" s="114">
        <v>0</v>
      </c>
      <c r="P116" s="346"/>
      <c r="Q116" s="114">
        <v>885276</v>
      </c>
      <c r="R116" s="346"/>
      <c r="S116" s="114">
        <v>0</v>
      </c>
      <c r="T116" s="346"/>
      <c r="U116" s="114">
        <v>0</v>
      </c>
      <c r="V116" s="346"/>
      <c r="W116" s="346"/>
      <c r="X116" s="114">
        <v>19021</v>
      </c>
      <c r="Y116" s="346"/>
      <c r="Z116" s="114">
        <v>0</v>
      </c>
      <c r="AA116" s="114"/>
      <c r="AB116" s="114">
        <v>0</v>
      </c>
      <c r="AC116" s="114"/>
      <c r="AD116" s="114">
        <v>0</v>
      </c>
      <c r="AE116" s="346"/>
      <c r="AF116" s="114">
        <f>SUM(E116:AD116)</f>
        <v>9070194</v>
      </c>
      <c r="AG116" s="346"/>
      <c r="AH116" s="302">
        <f t="shared" si="1"/>
        <v>183.65177775977969</v>
      </c>
      <c r="AI116" s="346"/>
      <c r="AJ116" s="302">
        <f>IF(AH$219,AH116/AH$219*100,0)</f>
        <v>52.754864570585703</v>
      </c>
      <c r="AK116" s="351"/>
      <c r="AL116" s="326">
        <v>24</v>
      </c>
      <c r="AM116" s="326"/>
      <c r="AN116" s="351">
        <v>49388</v>
      </c>
    </row>
    <row r="117" spans="1:40" ht="8.85" customHeight="1" x14ac:dyDescent="0.25">
      <c r="A117" s="326">
        <v>25</v>
      </c>
      <c r="B117" s="344"/>
      <c r="C117" s="326" t="s">
        <v>155</v>
      </c>
      <c r="D117" s="346"/>
      <c r="E117" s="114">
        <v>441663</v>
      </c>
      <c r="F117" s="346"/>
      <c r="G117" s="114">
        <v>172279</v>
      </c>
      <c r="H117" s="346"/>
      <c r="I117" s="114">
        <v>111415</v>
      </c>
      <c r="J117" s="346"/>
      <c r="K117" s="114">
        <v>0</v>
      </c>
      <c r="L117" s="346"/>
      <c r="M117" s="114">
        <v>228304</v>
      </c>
      <c r="N117" s="346"/>
      <c r="O117" s="114">
        <v>14113</v>
      </c>
      <c r="P117" s="346"/>
      <c r="Q117" s="114">
        <v>68240</v>
      </c>
      <c r="R117" s="346"/>
      <c r="S117" s="114">
        <v>0</v>
      </c>
      <c r="T117" s="346"/>
      <c r="U117" s="114">
        <v>0</v>
      </c>
      <c r="V117" s="346"/>
      <c r="W117" s="346"/>
      <c r="X117" s="114">
        <v>0</v>
      </c>
      <c r="Y117" s="346"/>
      <c r="Z117" s="114">
        <v>0</v>
      </c>
      <c r="AA117" s="114"/>
      <c r="AB117" s="114">
        <v>0</v>
      </c>
      <c r="AC117" s="114"/>
      <c r="AD117" s="114">
        <v>0</v>
      </c>
      <c r="AE117" s="346"/>
      <c r="AF117" s="114">
        <f>SUM(E117:AD117)</f>
        <v>1036014</v>
      </c>
      <c r="AG117" s="346"/>
      <c r="AH117" s="302">
        <f t="shared" si="1"/>
        <v>105.10439281728721</v>
      </c>
      <c r="AI117" s="346"/>
      <c r="AJ117" s="302">
        <f>IF(AH$219,AH117/AH$219*100,0)</f>
        <v>30.191746992519171</v>
      </c>
      <c r="AK117" s="351"/>
      <c r="AL117" s="326">
        <v>25</v>
      </c>
      <c r="AM117" s="326"/>
      <c r="AN117" s="351">
        <v>9857</v>
      </c>
    </row>
    <row r="118" spans="1:40" ht="8.85" customHeight="1" x14ac:dyDescent="0.25">
      <c r="A118" s="349"/>
      <c r="B118" s="346"/>
      <c r="C118" s="326"/>
      <c r="D118" s="346"/>
      <c r="E118" s="346"/>
      <c r="F118" s="346"/>
      <c r="G118" s="346"/>
      <c r="H118" s="346"/>
      <c r="I118" s="346"/>
      <c r="J118" s="346"/>
      <c r="K118" s="346"/>
      <c r="L118" s="346"/>
      <c r="M118" s="346"/>
      <c r="N118" s="346"/>
      <c r="O118" s="346"/>
      <c r="P118" s="346"/>
      <c r="Q118" s="346"/>
      <c r="R118" s="346"/>
      <c r="S118" s="346"/>
      <c r="T118" s="346"/>
      <c r="U118" s="346"/>
      <c r="V118" s="346"/>
      <c r="W118" s="346"/>
      <c r="X118" s="346"/>
      <c r="Y118" s="346"/>
      <c r="Z118" s="346"/>
      <c r="AA118" s="346"/>
      <c r="AB118" s="346"/>
      <c r="AC118" s="346"/>
      <c r="AD118" s="346"/>
      <c r="AE118" s="346"/>
      <c r="AF118" s="351"/>
      <c r="AG118" s="346"/>
      <c r="AH118" s="350"/>
      <c r="AI118" s="346"/>
      <c r="AJ118" s="350"/>
      <c r="AK118" s="346"/>
      <c r="AL118" s="349"/>
      <c r="AM118" s="349"/>
      <c r="AN118" s="346"/>
    </row>
    <row r="119" spans="1:40" ht="8.85" customHeight="1" x14ac:dyDescent="0.25">
      <c r="A119" s="326">
        <v>26</v>
      </c>
      <c r="B119" s="344"/>
      <c r="C119" s="326" t="s">
        <v>156</v>
      </c>
      <c r="D119" s="346"/>
      <c r="E119" s="114">
        <v>726260</v>
      </c>
      <c r="F119" s="346"/>
      <c r="G119" s="114">
        <v>316143</v>
      </c>
      <c r="H119" s="346"/>
      <c r="I119" s="114">
        <v>0</v>
      </c>
      <c r="J119" s="346"/>
      <c r="K119" s="114">
        <v>54241</v>
      </c>
      <c r="L119" s="346"/>
      <c r="M119" s="114">
        <v>0</v>
      </c>
      <c r="N119" s="346"/>
      <c r="O119" s="114">
        <v>0</v>
      </c>
      <c r="P119" s="346"/>
      <c r="Q119" s="114">
        <v>23080</v>
      </c>
      <c r="R119" s="346"/>
      <c r="S119" s="114">
        <v>0</v>
      </c>
      <c r="T119" s="346"/>
      <c r="U119" s="114">
        <v>0</v>
      </c>
      <c r="V119" s="346"/>
      <c r="W119" s="346"/>
      <c r="X119" s="114">
        <v>33243</v>
      </c>
      <c r="Y119" s="346"/>
      <c r="Z119" s="114">
        <v>0</v>
      </c>
      <c r="AA119" s="114"/>
      <c r="AB119" s="114">
        <v>8119865</v>
      </c>
      <c r="AC119" s="114"/>
      <c r="AD119" s="114">
        <v>12960</v>
      </c>
      <c r="AE119" s="346"/>
      <c r="AF119" s="114">
        <f>SUM(E119:AD119)</f>
        <v>9285792</v>
      </c>
      <c r="AG119" s="346"/>
      <c r="AH119" s="302">
        <f t="shared" si="1"/>
        <v>619.21792477994131</v>
      </c>
      <c r="AI119" s="346"/>
      <c r="AJ119" s="302">
        <f>IF(AH$219,AH119/AH$219*100,0)</f>
        <v>177.87335445330524</v>
      </c>
      <c r="AK119" s="351"/>
      <c r="AL119" s="326">
        <v>26</v>
      </c>
      <c r="AM119" s="326"/>
      <c r="AN119" s="351">
        <v>14996</v>
      </c>
    </row>
    <row r="120" spans="1:40" ht="8.85" customHeight="1" x14ac:dyDescent="0.25">
      <c r="A120" s="326">
        <v>27</v>
      </c>
      <c r="B120" s="344"/>
      <c r="C120" s="326" t="s">
        <v>157</v>
      </c>
      <c r="D120" s="346"/>
      <c r="E120" s="114">
        <v>1709871</v>
      </c>
      <c r="F120" s="346"/>
      <c r="G120" s="114">
        <v>565419</v>
      </c>
      <c r="H120" s="346"/>
      <c r="I120" s="114">
        <v>881130</v>
      </c>
      <c r="J120" s="346"/>
      <c r="K120" s="114">
        <v>0</v>
      </c>
      <c r="L120" s="346"/>
      <c r="M120" s="114">
        <v>541225</v>
      </c>
      <c r="N120" s="346"/>
      <c r="O120" s="114">
        <v>170812</v>
      </c>
      <c r="P120" s="346"/>
      <c r="Q120" s="114">
        <v>162243</v>
      </c>
      <c r="R120" s="346"/>
      <c r="S120" s="114">
        <v>0</v>
      </c>
      <c r="T120" s="346"/>
      <c r="U120" s="114">
        <v>22703</v>
      </c>
      <c r="V120" s="346"/>
      <c r="W120" s="346"/>
      <c r="X120" s="114">
        <v>87838</v>
      </c>
      <c r="Y120" s="346"/>
      <c r="Z120" s="114">
        <v>793309</v>
      </c>
      <c r="AA120" s="114"/>
      <c r="AB120" s="114">
        <v>0</v>
      </c>
      <c r="AC120" s="114"/>
      <c r="AD120" s="114">
        <v>2328410</v>
      </c>
      <c r="AE120" s="346"/>
      <c r="AF120" s="114">
        <f>SUM(E120:AD120)</f>
        <v>7262960</v>
      </c>
      <c r="AG120" s="346"/>
      <c r="AH120" s="302">
        <f t="shared" si="1"/>
        <v>256.0716426330078</v>
      </c>
      <c r="AI120" s="346"/>
      <c r="AJ120" s="302">
        <f>IF(AH$219,AH120/AH$219*100,0)</f>
        <v>73.557822266996126</v>
      </c>
      <c r="AK120" s="351"/>
      <c r="AL120" s="326">
        <v>27</v>
      </c>
      <c r="AM120" s="326"/>
      <c r="AN120" s="351">
        <v>28363</v>
      </c>
    </row>
    <row r="121" spans="1:40" ht="8.85" customHeight="1" x14ac:dyDescent="0.25">
      <c r="A121" s="326">
        <v>28</v>
      </c>
      <c r="B121" s="344"/>
      <c r="C121" s="326" t="s">
        <v>158</v>
      </c>
      <c r="D121" s="346"/>
      <c r="E121" s="114">
        <v>1750367</v>
      </c>
      <c r="F121" s="346"/>
      <c r="G121" s="114">
        <v>248314</v>
      </c>
      <c r="H121" s="346"/>
      <c r="I121" s="114">
        <v>0</v>
      </c>
      <c r="J121" s="346"/>
      <c r="K121" s="114">
        <v>0</v>
      </c>
      <c r="L121" s="346"/>
      <c r="M121" s="114">
        <v>370499</v>
      </c>
      <c r="N121" s="346"/>
      <c r="O121" s="114">
        <v>0</v>
      </c>
      <c r="P121" s="346"/>
      <c r="Q121" s="114">
        <v>29750</v>
      </c>
      <c r="R121" s="346"/>
      <c r="S121" s="114">
        <v>0</v>
      </c>
      <c r="T121" s="346"/>
      <c r="U121" s="114">
        <v>0</v>
      </c>
      <c r="V121" s="346"/>
      <c r="W121" s="346"/>
      <c r="X121" s="114">
        <v>0</v>
      </c>
      <c r="Y121" s="346"/>
      <c r="Z121" s="114">
        <v>0</v>
      </c>
      <c r="AA121" s="114"/>
      <c r="AB121" s="114">
        <v>0</v>
      </c>
      <c r="AC121" s="114"/>
      <c r="AD121" s="114">
        <v>0</v>
      </c>
      <c r="AE121" s="346"/>
      <c r="AF121" s="114">
        <f>SUM(E121:AD121)</f>
        <v>2398930</v>
      </c>
      <c r="AG121" s="346"/>
      <c r="AH121" s="302">
        <f t="shared" si="1"/>
        <v>222.28780578206079</v>
      </c>
      <c r="AI121" s="346"/>
      <c r="AJ121" s="302">
        <f>IF(AH$219,AH121/AH$219*100,0)</f>
        <v>63.853251151557721</v>
      </c>
      <c r="AK121" s="351"/>
      <c r="AL121" s="326">
        <v>28</v>
      </c>
      <c r="AM121" s="326"/>
      <c r="AN121" s="351">
        <v>10792</v>
      </c>
    </row>
    <row r="122" spans="1:40" ht="8.85" customHeight="1" x14ac:dyDescent="0.25">
      <c r="A122" s="326">
        <v>29</v>
      </c>
      <c r="B122" s="344"/>
      <c r="C122" s="326" t="s">
        <v>98</v>
      </c>
      <c r="D122" s="346"/>
      <c r="E122" s="114">
        <v>179705810</v>
      </c>
      <c r="F122" s="346"/>
      <c r="G122" s="114">
        <v>45204598</v>
      </c>
      <c r="H122" s="346"/>
      <c r="I122" s="114">
        <v>157160315</v>
      </c>
      <c r="J122" s="346"/>
      <c r="K122" s="114">
        <v>3000860</v>
      </c>
      <c r="L122" s="346"/>
      <c r="M122" s="114">
        <v>27038173</v>
      </c>
      <c r="N122" s="346"/>
      <c r="O122" s="114">
        <v>21760870</v>
      </c>
      <c r="P122" s="346"/>
      <c r="Q122" s="114">
        <v>28822247</v>
      </c>
      <c r="R122" s="346"/>
      <c r="S122" s="114">
        <v>6838274</v>
      </c>
      <c r="T122" s="346"/>
      <c r="U122" s="114">
        <v>0</v>
      </c>
      <c r="V122" s="346"/>
      <c r="W122" s="346"/>
      <c r="X122" s="114">
        <v>22578980</v>
      </c>
      <c r="Y122" s="346"/>
      <c r="Z122" s="114">
        <v>0</v>
      </c>
      <c r="AA122" s="114"/>
      <c r="AB122" s="114">
        <v>0</v>
      </c>
      <c r="AC122" s="114"/>
      <c r="AD122" s="114">
        <v>3989084</v>
      </c>
      <c r="AE122" s="346"/>
      <c r="AF122" s="114">
        <f>SUM(E122:AD122)</f>
        <v>496099211</v>
      </c>
      <c r="AG122" s="346"/>
      <c r="AH122" s="302">
        <f t="shared" si="1"/>
        <v>436.21170589735249</v>
      </c>
      <c r="AI122" s="346"/>
      <c r="AJ122" s="302">
        <f>IF(AH$219,AH122/AH$219*100,0)</f>
        <v>125.30392980360658</v>
      </c>
      <c r="AK122" s="351"/>
      <c r="AL122" s="326">
        <v>29</v>
      </c>
      <c r="AM122" s="326"/>
      <c r="AN122" s="351">
        <v>1137290</v>
      </c>
    </row>
    <row r="123" spans="1:40" ht="8.85" customHeight="1" x14ac:dyDescent="0.25">
      <c r="A123" s="326">
        <v>30</v>
      </c>
      <c r="B123" s="344"/>
      <c r="C123" s="326" t="s">
        <v>159</v>
      </c>
      <c r="D123" s="346"/>
      <c r="E123" s="114">
        <v>9241227</v>
      </c>
      <c r="F123" s="346"/>
      <c r="G123" s="114">
        <v>1608950</v>
      </c>
      <c r="H123" s="346"/>
      <c r="I123" s="114">
        <v>1632643</v>
      </c>
      <c r="J123" s="346"/>
      <c r="K123" s="114">
        <v>0</v>
      </c>
      <c r="L123" s="346"/>
      <c r="M123" s="114">
        <v>1957392</v>
      </c>
      <c r="N123" s="346"/>
      <c r="O123" s="114">
        <v>145363</v>
      </c>
      <c r="P123" s="346"/>
      <c r="Q123" s="114">
        <v>1731125</v>
      </c>
      <c r="R123" s="346"/>
      <c r="S123" s="114">
        <v>0</v>
      </c>
      <c r="T123" s="346"/>
      <c r="U123" s="114">
        <v>0</v>
      </c>
      <c r="V123" s="346"/>
      <c r="W123" s="346"/>
      <c r="X123" s="114">
        <v>114841</v>
      </c>
      <c r="Y123" s="346"/>
      <c r="Z123" s="114">
        <v>0</v>
      </c>
      <c r="AA123" s="114"/>
      <c r="AB123" s="114">
        <v>0</v>
      </c>
      <c r="AC123" s="114"/>
      <c r="AD123" s="114">
        <v>0</v>
      </c>
      <c r="AE123" s="346"/>
      <c r="AF123" s="114">
        <f>SUM(E123:AD123)</f>
        <v>16431541</v>
      </c>
      <c r="AG123" s="346"/>
      <c r="AH123" s="302">
        <f t="shared" si="1"/>
        <v>241.04478641004576</v>
      </c>
      <c r="AI123" s="346"/>
      <c r="AJ123" s="302">
        <f>IF(AH$219,AH123/AH$219*100,0)</f>
        <v>69.241284879588179</v>
      </c>
      <c r="AK123" s="351"/>
      <c r="AL123" s="326">
        <v>30</v>
      </c>
      <c r="AM123" s="326"/>
      <c r="AN123" s="351">
        <v>68168</v>
      </c>
    </row>
    <row r="124" spans="1:40" ht="8.85" customHeight="1" x14ac:dyDescent="0.25">
      <c r="A124" s="349"/>
      <c r="B124" s="346"/>
      <c r="C124" s="326"/>
      <c r="D124" s="346"/>
      <c r="E124" s="346"/>
      <c r="F124" s="346"/>
      <c r="G124" s="346"/>
      <c r="H124" s="346"/>
      <c r="I124" s="346"/>
      <c r="J124" s="346"/>
      <c r="K124" s="346"/>
      <c r="L124" s="346"/>
      <c r="M124" s="346"/>
      <c r="N124" s="346"/>
      <c r="O124" s="346"/>
      <c r="P124" s="346"/>
      <c r="Q124" s="346"/>
      <c r="R124" s="346"/>
      <c r="S124" s="346"/>
      <c r="T124" s="346"/>
      <c r="U124" s="346"/>
      <c r="V124" s="346"/>
      <c r="W124" s="346"/>
      <c r="X124" s="346"/>
      <c r="Y124" s="346"/>
      <c r="Z124" s="346"/>
      <c r="AA124" s="346"/>
      <c r="AB124" s="346"/>
      <c r="AC124" s="346"/>
      <c r="AD124" s="346"/>
      <c r="AE124" s="346"/>
      <c r="AF124" s="346"/>
      <c r="AG124" s="346"/>
      <c r="AH124" s="350"/>
      <c r="AI124" s="346"/>
      <c r="AJ124" s="350"/>
      <c r="AK124" s="346"/>
      <c r="AL124" s="349"/>
      <c r="AM124" s="349"/>
      <c r="AN124" s="346"/>
    </row>
    <row r="125" spans="1:40" ht="8.85" customHeight="1" x14ac:dyDescent="0.25">
      <c r="A125" s="326">
        <v>31</v>
      </c>
      <c r="B125" s="344"/>
      <c r="C125" s="326" t="s">
        <v>160</v>
      </c>
      <c r="D125" s="346"/>
      <c r="E125" s="114">
        <v>899208</v>
      </c>
      <c r="F125" s="346"/>
      <c r="G125" s="114">
        <v>403596</v>
      </c>
      <c r="H125" s="346"/>
      <c r="I125" s="114">
        <v>0</v>
      </c>
      <c r="J125" s="346"/>
      <c r="K125" s="114">
        <v>29336</v>
      </c>
      <c r="L125" s="346"/>
      <c r="M125" s="114">
        <v>403080</v>
      </c>
      <c r="N125" s="346"/>
      <c r="O125" s="114">
        <v>0</v>
      </c>
      <c r="P125" s="346"/>
      <c r="Q125" s="114">
        <v>4240</v>
      </c>
      <c r="R125" s="346"/>
      <c r="S125" s="114">
        <v>0</v>
      </c>
      <c r="T125" s="346"/>
      <c r="U125" s="114">
        <v>0</v>
      </c>
      <c r="V125" s="346"/>
      <c r="W125" s="346"/>
      <c r="X125" s="114">
        <v>47372</v>
      </c>
      <c r="Y125" s="346"/>
      <c r="Z125" s="114">
        <v>0</v>
      </c>
      <c r="AA125" s="114"/>
      <c r="AB125" s="114">
        <v>0</v>
      </c>
      <c r="AC125" s="114"/>
      <c r="AD125" s="114">
        <v>34157</v>
      </c>
      <c r="AE125" s="346"/>
      <c r="AF125" s="114">
        <f>SUM(E125:AD125)</f>
        <v>1820989</v>
      </c>
      <c r="AG125" s="346"/>
      <c r="AH125" s="302">
        <f t="shared" si="1"/>
        <v>118.85575354089158</v>
      </c>
      <c r="AI125" s="346"/>
      <c r="AJ125" s="302">
        <f>IF(AH$219,AH125/AH$219*100,0)</f>
        <v>34.141892106735952</v>
      </c>
      <c r="AK125" s="351"/>
      <c r="AL125" s="326">
        <v>31</v>
      </c>
      <c r="AM125" s="326"/>
      <c r="AN125" s="351">
        <v>15321</v>
      </c>
    </row>
    <row r="126" spans="1:40" ht="8.85" customHeight="1" x14ac:dyDescent="0.25">
      <c r="A126" s="326">
        <v>32</v>
      </c>
      <c r="B126" s="344"/>
      <c r="C126" s="326" t="s">
        <v>161</v>
      </c>
      <c r="D126" s="346"/>
      <c r="E126" s="114">
        <v>1696819</v>
      </c>
      <c r="F126" s="346"/>
      <c r="G126" s="114">
        <v>573023</v>
      </c>
      <c r="H126" s="346"/>
      <c r="I126" s="114">
        <v>0</v>
      </c>
      <c r="J126" s="346"/>
      <c r="K126" s="114">
        <v>0</v>
      </c>
      <c r="L126" s="346"/>
      <c r="M126" s="114">
        <v>733566</v>
      </c>
      <c r="N126" s="346"/>
      <c r="O126" s="114">
        <v>76925</v>
      </c>
      <c r="P126" s="346"/>
      <c r="Q126" s="114">
        <v>356276</v>
      </c>
      <c r="R126" s="346"/>
      <c r="S126" s="114">
        <v>0</v>
      </c>
      <c r="T126" s="346"/>
      <c r="U126" s="114">
        <v>0</v>
      </c>
      <c r="V126" s="346"/>
      <c r="W126" s="346"/>
      <c r="X126" s="114">
        <v>0</v>
      </c>
      <c r="Y126" s="346"/>
      <c r="Z126" s="114">
        <v>0</v>
      </c>
      <c r="AA126" s="114"/>
      <c r="AB126" s="114">
        <v>0</v>
      </c>
      <c r="AC126" s="114"/>
      <c r="AD126" s="114">
        <v>0</v>
      </c>
      <c r="AE126" s="346"/>
      <c r="AF126" s="114">
        <f>SUM(E126:AD126)</f>
        <v>3436609</v>
      </c>
      <c r="AG126" s="346"/>
      <c r="AH126" s="302">
        <f t="shared" si="1"/>
        <v>131.50457276240769</v>
      </c>
      <c r="AI126" s="346"/>
      <c r="AJ126" s="302">
        <f>IF(AH$219,AH126/AH$219*100,0)</f>
        <v>37.775326822961397</v>
      </c>
      <c r="AK126" s="351"/>
      <c r="AL126" s="326">
        <v>32</v>
      </c>
      <c r="AM126" s="326"/>
      <c r="AN126" s="351">
        <v>26133</v>
      </c>
    </row>
    <row r="127" spans="1:40" ht="8.85" customHeight="1" x14ac:dyDescent="0.25">
      <c r="A127" s="326">
        <v>33</v>
      </c>
      <c r="B127" s="344"/>
      <c r="C127" s="326" t="s">
        <v>100</v>
      </c>
      <c r="D127" s="346"/>
      <c r="E127" s="114">
        <v>4550334</v>
      </c>
      <c r="F127" s="346"/>
      <c r="G127" s="114">
        <v>987461</v>
      </c>
      <c r="H127" s="346"/>
      <c r="I127" s="114">
        <v>3986</v>
      </c>
      <c r="J127" s="346"/>
      <c r="K127" s="114">
        <v>235453</v>
      </c>
      <c r="L127" s="346"/>
      <c r="M127" s="114">
        <v>2024297</v>
      </c>
      <c r="N127" s="346"/>
      <c r="O127" s="114">
        <v>175334</v>
      </c>
      <c r="P127" s="346"/>
      <c r="Q127" s="114">
        <v>547449</v>
      </c>
      <c r="R127" s="346"/>
      <c r="S127" s="114">
        <v>0</v>
      </c>
      <c r="T127" s="346"/>
      <c r="U127" s="114">
        <v>0</v>
      </c>
      <c r="V127" s="346"/>
      <c r="W127" s="346"/>
      <c r="X127" s="114">
        <v>117111</v>
      </c>
      <c r="Y127" s="346"/>
      <c r="Z127" s="114">
        <v>1059248</v>
      </c>
      <c r="AA127" s="114"/>
      <c r="AB127" s="114">
        <v>0</v>
      </c>
      <c r="AC127" s="114"/>
      <c r="AD127" s="114">
        <v>25</v>
      </c>
      <c r="AE127" s="346"/>
      <c r="AF127" s="114">
        <f>SUM(E127:AD127)</f>
        <v>9700698</v>
      </c>
      <c r="AG127" s="346"/>
      <c r="AH127" s="302">
        <f t="shared" si="1"/>
        <v>172.59492927675473</v>
      </c>
      <c r="AI127" s="346"/>
      <c r="AJ127" s="302">
        <f>IF(AH$219,AH127/AH$219*100,0)</f>
        <v>49.578731176100192</v>
      </c>
      <c r="AK127" s="351"/>
      <c r="AL127" s="326">
        <v>33</v>
      </c>
      <c r="AM127" s="326"/>
      <c r="AN127" s="351">
        <v>56205</v>
      </c>
    </row>
    <row r="128" spans="1:40" ht="8.85" customHeight="1" x14ac:dyDescent="0.25">
      <c r="A128" s="326">
        <v>34</v>
      </c>
      <c r="B128" s="344"/>
      <c r="C128" s="326" t="s">
        <v>162</v>
      </c>
      <c r="D128" s="346"/>
      <c r="E128" s="114">
        <v>13613239</v>
      </c>
      <c r="F128" s="346"/>
      <c r="G128" s="114">
        <v>3598024</v>
      </c>
      <c r="H128" s="346"/>
      <c r="I128" s="114">
        <v>6986765</v>
      </c>
      <c r="J128" s="346"/>
      <c r="K128" s="114">
        <v>0</v>
      </c>
      <c r="L128" s="346"/>
      <c r="M128" s="114">
        <v>2456832</v>
      </c>
      <c r="N128" s="346"/>
      <c r="O128" s="114">
        <v>417798</v>
      </c>
      <c r="P128" s="346"/>
      <c r="Q128" s="114">
        <v>1638399</v>
      </c>
      <c r="R128" s="346"/>
      <c r="S128" s="114">
        <v>0</v>
      </c>
      <c r="T128" s="346"/>
      <c r="U128" s="114">
        <v>0</v>
      </c>
      <c r="V128" s="346"/>
      <c r="W128" s="346"/>
      <c r="X128" s="114">
        <v>679742</v>
      </c>
      <c r="Y128" s="346"/>
      <c r="Z128" s="114">
        <v>4992799</v>
      </c>
      <c r="AA128" s="114"/>
      <c r="AB128" s="114">
        <v>0</v>
      </c>
      <c r="AC128" s="114"/>
      <c r="AD128" s="114">
        <v>42078</v>
      </c>
      <c r="AE128" s="346"/>
      <c r="AF128" s="114">
        <f>SUM(E128:AD128)</f>
        <v>34425676</v>
      </c>
      <c r="AG128" s="346"/>
      <c r="AH128" s="302">
        <f t="shared" si="1"/>
        <v>409.83923426748254</v>
      </c>
      <c r="AI128" s="346"/>
      <c r="AJ128" s="302">
        <f>IF(AH$219,AH128/AH$219*100,0)</f>
        <v>117.72830932121072</v>
      </c>
      <c r="AK128" s="351"/>
      <c r="AL128" s="326">
        <v>34</v>
      </c>
      <c r="AM128" s="326"/>
      <c r="AN128" s="351">
        <v>83998</v>
      </c>
    </row>
    <row r="129" spans="1:40" ht="8.85" customHeight="1" x14ac:dyDescent="0.25">
      <c r="A129" s="326">
        <v>35</v>
      </c>
      <c r="B129" s="344"/>
      <c r="C129" s="326" t="s">
        <v>163</v>
      </c>
      <c r="D129" s="346"/>
      <c r="E129" s="114">
        <v>1288101</v>
      </c>
      <c r="F129" s="346"/>
      <c r="G129" s="114">
        <v>242071</v>
      </c>
      <c r="H129" s="346"/>
      <c r="I129" s="114">
        <v>0</v>
      </c>
      <c r="J129" s="346"/>
      <c r="K129" s="114">
        <v>8769</v>
      </c>
      <c r="L129" s="346"/>
      <c r="M129" s="114">
        <v>206269</v>
      </c>
      <c r="N129" s="346"/>
      <c r="O129" s="114">
        <v>0</v>
      </c>
      <c r="P129" s="346"/>
      <c r="Q129" s="114">
        <v>68641</v>
      </c>
      <c r="R129" s="346"/>
      <c r="S129" s="114">
        <v>0</v>
      </c>
      <c r="T129" s="346"/>
      <c r="U129" s="114">
        <v>0</v>
      </c>
      <c r="V129" s="346"/>
      <c r="W129" s="346"/>
      <c r="X129" s="114">
        <v>117331</v>
      </c>
      <c r="Y129" s="346"/>
      <c r="Z129" s="114">
        <v>0</v>
      </c>
      <c r="AA129" s="114"/>
      <c r="AB129" s="114">
        <v>0</v>
      </c>
      <c r="AC129" s="114"/>
      <c r="AD129" s="114">
        <v>50625</v>
      </c>
      <c r="AE129" s="346"/>
      <c r="AF129" s="114">
        <f>SUM(E129:AD129)</f>
        <v>1981807</v>
      </c>
      <c r="AG129" s="346"/>
      <c r="AH129" s="302">
        <f>AF129/AN129</f>
        <v>116.4125352443609</v>
      </c>
      <c r="AI129" s="346"/>
      <c r="AJ129" s="302">
        <f>IF(AH$219,AH129/AH$219*100,0)</f>
        <v>33.440065792163345</v>
      </c>
      <c r="AK129" s="351"/>
      <c r="AL129" s="326">
        <v>35</v>
      </c>
      <c r="AM129" s="326"/>
      <c r="AN129" s="351">
        <v>17024</v>
      </c>
    </row>
    <row r="130" spans="1:40" ht="8.85" customHeight="1" x14ac:dyDescent="0.25">
      <c r="A130" s="346"/>
      <c r="B130" s="346"/>
      <c r="C130" s="32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346"/>
      <c r="AE130" s="346"/>
      <c r="AF130" s="351"/>
      <c r="AG130" s="346"/>
      <c r="AH130" s="346"/>
      <c r="AI130" s="346"/>
      <c r="AJ130" s="347"/>
      <c r="AK130" s="346"/>
      <c r="AL130" s="346"/>
      <c r="AM130" s="346"/>
      <c r="AN130" s="346"/>
    </row>
    <row r="131" spans="1:40" ht="8.85" customHeight="1" x14ac:dyDescent="0.25">
      <c r="A131" s="326">
        <v>36</v>
      </c>
      <c r="B131" s="344"/>
      <c r="C131" s="326" t="s">
        <v>164</v>
      </c>
      <c r="D131" s="346"/>
      <c r="E131" s="114">
        <v>4363168</v>
      </c>
      <c r="F131" s="346"/>
      <c r="G131" s="114">
        <v>854780</v>
      </c>
      <c r="H131" s="346"/>
      <c r="I131" s="114">
        <v>1682846</v>
      </c>
      <c r="J131" s="346"/>
      <c r="K131" s="114">
        <v>0</v>
      </c>
      <c r="L131" s="346"/>
      <c r="M131" s="114">
        <v>0</v>
      </c>
      <c r="N131" s="346"/>
      <c r="O131" s="114">
        <v>310683</v>
      </c>
      <c r="P131" s="346"/>
      <c r="Q131" s="114">
        <v>552883</v>
      </c>
      <c r="R131" s="346"/>
      <c r="S131" s="114">
        <v>0</v>
      </c>
      <c r="T131" s="346"/>
      <c r="U131" s="114">
        <v>0</v>
      </c>
      <c r="V131" s="346"/>
      <c r="W131" s="346"/>
      <c r="X131" s="114">
        <v>209149</v>
      </c>
      <c r="Y131" s="346"/>
      <c r="Z131" s="114">
        <v>2194698</v>
      </c>
      <c r="AA131" s="114"/>
      <c r="AB131" s="114">
        <v>0</v>
      </c>
      <c r="AC131" s="114"/>
      <c r="AD131" s="114">
        <v>0</v>
      </c>
      <c r="AE131" s="346"/>
      <c r="AF131" s="114">
        <f>SUM(E131:AD131)</f>
        <v>10168207</v>
      </c>
      <c r="AG131" s="346"/>
      <c r="AH131" s="302">
        <f t="shared" ref="AH131:AH146" si="2">AF131/AN131</f>
        <v>274.94273044371738</v>
      </c>
      <c r="AI131" s="346"/>
      <c r="AJ131" s="302">
        <f>IF(AH$219,AH131/AH$219*100,0)</f>
        <v>78.978633837117727</v>
      </c>
      <c r="AK131" s="351"/>
      <c r="AL131" s="326">
        <v>36</v>
      </c>
      <c r="AM131" s="326"/>
      <c r="AN131" s="351">
        <v>36983</v>
      </c>
    </row>
    <row r="132" spans="1:40" ht="8.85" customHeight="1" x14ac:dyDescent="0.25">
      <c r="A132" s="326">
        <v>37</v>
      </c>
      <c r="B132" s="344"/>
      <c r="C132" s="326" t="s">
        <v>165</v>
      </c>
      <c r="D132" s="346"/>
      <c r="E132" s="114">
        <v>2822028</v>
      </c>
      <c r="F132" s="346"/>
      <c r="G132" s="114">
        <v>459699</v>
      </c>
      <c r="H132" s="346"/>
      <c r="I132" s="114">
        <v>898753</v>
      </c>
      <c r="J132" s="346"/>
      <c r="K132" s="114">
        <v>0</v>
      </c>
      <c r="L132" s="346"/>
      <c r="M132" s="114">
        <v>767700</v>
      </c>
      <c r="N132" s="346"/>
      <c r="O132" s="114">
        <v>988648</v>
      </c>
      <c r="P132" s="346"/>
      <c r="Q132" s="114">
        <v>587638</v>
      </c>
      <c r="R132" s="346"/>
      <c r="S132" s="114">
        <v>0</v>
      </c>
      <c r="T132" s="346"/>
      <c r="U132" s="114">
        <v>0</v>
      </c>
      <c r="V132" s="346"/>
      <c r="W132" s="346"/>
      <c r="X132" s="114">
        <v>879</v>
      </c>
      <c r="Y132" s="346"/>
      <c r="Z132" s="114">
        <v>0</v>
      </c>
      <c r="AA132" s="114"/>
      <c r="AB132" s="114">
        <v>0</v>
      </c>
      <c r="AC132" s="114"/>
      <c r="AD132" s="114">
        <v>96852</v>
      </c>
      <c r="AE132" s="346"/>
      <c r="AF132" s="114">
        <f>SUM(E132:AD132)</f>
        <v>6622197</v>
      </c>
      <c r="AG132" s="346"/>
      <c r="AH132" s="302">
        <f t="shared" si="2"/>
        <v>296.79979383291504</v>
      </c>
      <c r="AI132" s="346"/>
      <c r="AJ132" s="302">
        <f>IF(AH$219,AH132/AH$219*100,0)</f>
        <v>85.257181385489773</v>
      </c>
      <c r="AK132" s="351"/>
      <c r="AL132" s="326">
        <v>37</v>
      </c>
      <c r="AM132" s="326"/>
      <c r="AN132" s="351">
        <v>22312</v>
      </c>
    </row>
    <row r="133" spans="1:40" ht="8.85" customHeight="1" x14ac:dyDescent="0.25">
      <c r="A133" s="326">
        <v>38</v>
      </c>
      <c r="B133" s="344"/>
      <c r="C133" s="326" t="s">
        <v>166</v>
      </c>
      <c r="D133" s="346"/>
      <c r="E133" s="114">
        <v>450875</v>
      </c>
      <c r="F133" s="346"/>
      <c r="G133" s="114">
        <v>340819</v>
      </c>
      <c r="H133" s="346"/>
      <c r="I133" s="114">
        <v>0</v>
      </c>
      <c r="J133" s="346"/>
      <c r="K133" s="114">
        <v>0</v>
      </c>
      <c r="L133" s="346"/>
      <c r="M133" s="114">
        <v>269472</v>
      </c>
      <c r="N133" s="346"/>
      <c r="O133" s="114">
        <v>12456</v>
      </c>
      <c r="P133" s="346"/>
      <c r="Q133" s="114">
        <v>116308</v>
      </c>
      <c r="R133" s="346"/>
      <c r="S133" s="114">
        <v>0</v>
      </c>
      <c r="T133" s="346"/>
      <c r="U133" s="114">
        <v>0</v>
      </c>
      <c r="V133" s="346"/>
      <c r="W133" s="346"/>
      <c r="X133" s="114">
        <v>27510</v>
      </c>
      <c r="Y133" s="346"/>
      <c r="Z133" s="114">
        <v>0</v>
      </c>
      <c r="AA133" s="114"/>
      <c r="AB133" s="114">
        <v>0</v>
      </c>
      <c r="AC133" s="114"/>
      <c r="AD133" s="114">
        <v>34402</v>
      </c>
      <c r="AE133" s="346"/>
      <c r="AF133" s="114">
        <f>SUM(E133:AD133)</f>
        <v>1251842</v>
      </c>
      <c r="AG133" s="346"/>
      <c r="AH133" s="302">
        <f t="shared" si="2"/>
        <v>78.603666959688553</v>
      </c>
      <c r="AI133" s="346"/>
      <c r="AJ133" s="302">
        <f>IF(AH$219,AH133/AH$219*100,0)</f>
        <v>22.579284860687785</v>
      </c>
      <c r="AK133" s="351"/>
      <c r="AL133" s="326">
        <v>38</v>
      </c>
      <c r="AM133" s="326"/>
      <c r="AN133" s="351">
        <v>15926</v>
      </c>
    </row>
    <row r="134" spans="1:40" ht="8.85" customHeight="1" x14ac:dyDescent="0.25">
      <c r="A134" s="326">
        <v>39</v>
      </c>
      <c r="B134" s="344"/>
      <c r="C134" s="326" t="s">
        <v>167</v>
      </c>
      <c r="D134" s="346"/>
      <c r="E134" s="114">
        <v>1908825</v>
      </c>
      <c r="F134" s="346"/>
      <c r="G134" s="114">
        <v>415924</v>
      </c>
      <c r="H134" s="346"/>
      <c r="I134" s="114">
        <v>629285</v>
      </c>
      <c r="J134" s="346"/>
      <c r="K134" s="114">
        <v>0</v>
      </c>
      <c r="L134" s="346"/>
      <c r="M134" s="114">
        <v>452191</v>
      </c>
      <c r="N134" s="346"/>
      <c r="O134" s="114">
        <v>60471</v>
      </c>
      <c r="P134" s="346"/>
      <c r="Q134" s="114">
        <v>241751</v>
      </c>
      <c r="R134" s="346"/>
      <c r="S134" s="114">
        <v>0</v>
      </c>
      <c r="T134" s="346"/>
      <c r="U134" s="114">
        <v>0</v>
      </c>
      <c r="V134" s="346"/>
      <c r="W134" s="346"/>
      <c r="X134" s="114">
        <v>211939</v>
      </c>
      <c r="Y134" s="346"/>
      <c r="Z134" s="114">
        <v>736321</v>
      </c>
      <c r="AA134" s="114"/>
      <c r="AB134" s="114">
        <v>0</v>
      </c>
      <c r="AC134" s="114"/>
      <c r="AD134" s="114">
        <v>0</v>
      </c>
      <c r="AE134" s="346"/>
      <c r="AF134" s="114">
        <f>SUM(E134:AD134)</f>
        <v>4656707</v>
      </c>
      <c r="AG134" s="346"/>
      <c r="AH134" s="302">
        <f t="shared" si="2"/>
        <v>235.36552944149608</v>
      </c>
      <c r="AI134" s="346"/>
      <c r="AJ134" s="302">
        <f>IF(AH$219,AH134/AH$219*100,0)</f>
        <v>67.609890749392022</v>
      </c>
      <c r="AK134" s="351"/>
      <c r="AL134" s="326">
        <v>39</v>
      </c>
      <c r="AM134" s="326"/>
      <c r="AN134" s="351">
        <v>19785</v>
      </c>
    </row>
    <row r="135" spans="1:40" ht="8.85" customHeight="1" x14ac:dyDescent="0.25">
      <c r="A135" s="367">
        <v>40</v>
      </c>
      <c r="B135" s="371"/>
      <c r="C135" s="367" t="s">
        <v>168</v>
      </c>
      <c r="D135" s="350"/>
      <c r="E135" s="116">
        <v>2988904</v>
      </c>
      <c r="F135" s="350"/>
      <c r="G135" s="116">
        <v>301293</v>
      </c>
      <c r="H135" s="350"/>
      <c r="I135" s="116">
        <v>850688</v>
      </c>
      <c r="J135" s="350"/>
      <c r="K135" s="116">
        <v>39183</v>
      </c>
      <c r="L135" s="350"/>
      <c r="M135" s="116">
        <v>195330</v>
      </c>
      <c r="N135" s="350"/>
      <c r="O135" s="116">
        <v>0</v>
      </c>
      <c r="P135" s="350"/>
      <c r="Q135" s="116">
        <v>39840</v>
      </c>
      <c r="R135" s="350"/>
      <c r="S135" s="116">
        <v>0</v>
      </c>
      <c r="T135" s="350"/>
      <c r="U135" s="116">
        <v>0</v>
      </c>
      <c r="V135" s="350"/>
      <c r="W135" s="350"/>
      <c r="X135" s="116">
        <v>78321</v>
      </c>
      <c r="Y135" s="350"/>
      <c r="Z135" s="116">
        <v>297931</v>
      </c>
      <c r="AA135" s="116"/>
      <c r="AB135" s="116">
        <v>0</v>
      </c>
      <c r="AC135" s="116"/>
      <c r="AD135" s="116">
        <v>42812</v>
      </c>
      <c r="AE135" s="350"/>
      <c r="AF135" s="116">
        <f>SUM(E135:AD135)</f>
        <v>4834302</v>
      </c>
      <c r="AG135" s="350"/>
      <c r="AH135" s="302">
        <f t="shared" si="2"/>
        <v>415.85393548387094</v>
      </c>
      <c r="AI135" s="350"/>
      <c r="AJ135" s="302">
        <f>IF(AH$219,AH135/AH$219*100,0)</f>
        <v>119.45606143977801</v>
      </c>
      <c r="AK135" s="372"/>
      <c r="AL135" s="367">
        <v>40</v>
      </c>
      <c r="AM135" s="367"/>
      <c r="AN135" s="372">
        <v>11625</v>
      </c>
    </row>
    <row r="136" spans="1:40" ht="8.85" customHeight="1" x14ac:dyDescent="0.25">
      <c r="A136" s="349"/>
      <c r="B136" s="346"/>
      <c r="C136" s="326"/>
      <c r="D136" s="346"/>
      <c r="E136" s="351"/>
      <c r="F136" s="346"/>
      <c r="G136" s="351"/>
      <c r="H136" s="346"/>
      <c r="I136" s="351"/>
      <c r="J136" s="346"/>
      <c r="K136" s="351"/>
      <c r="L136" s="346"/>
      <c r="M136" s="351"/>
      <c r="N136" s="346"/>
      <c r="O136" s="351"/>
      <c r="P136" s="346"/>
      <c r="Q136" s="351"/>
      <c r="R136" s="346"/>
      <c r="S136" s="351"/>
      <c r="T136" s="346"/>
      <c r="U136" s="351"/>
      <c r="V136" s="346"/>
      <c r="W136" s="346"/>
      <c r="X136" s="351"/>
      <c r="Y136" s="346"/>
      <c r="Z136" s="351"/>
      <c r="AA136" s="351"/>
      <c r="AB136" s="351"/>
      <c r="AC136" s="351"/>
      <c r="AD136" s="351"/>
      <c r="AE136" s="346"/>
      <c r="AF136" s="351"/>
      <c r="AG136" s="346"/>
      <c r="AH136" s="350"/>
      <c r="AI136" s="346"/>
      <c r="AJ136" s="350"/>
      <c r="AK136" s="346"/>
      <c r="AL136" s="349"/>
      <c r="AM136" s="349"/>
      <c r="AN136" s="346"/>
    </row>
    <row r="137" spans="1:40" ht="8.85" customHeight="1" x14ac:dyDescent="0.25">
      <c r="A137" s="326">
        <v>41</v>
      </c>
      <c r="B137" s="344"/>
      <c r="C137" s="326" t="s">
        <v>169</v>
      </c>
      <c r="D137" s="346"/>
      <c r="E137" s="114">
        <v>2988281</v>
      </c>
      <c r="F137" s="346"/>
      <c r="G137" s="114">
        <v>1046059</v>
      </c>
      <c r="H137" s="346"/>
      <c r="I137" s="114">
        <v>298485</v>
      </c>
      <c r="J137" s="346"/>
      <c r="K137" s="114">
        <v>43754</v>
      </c>
      <c r="L137" s="346"/>
      <c r="M137" s="114">
        <v>951985</v>
      </c>
      <c r="N137" s="346"/>
      <c r="O137" s="114">
        <v>0</v>
      </c>
      <c r="P137" s="346"/>
      <c r="Q137" s="114">
        <v>216924</v>
      </c>
      <c r="R137" s="346"/>
      <c r="S137" s="114">
        <v>0</v>
      </c>
      <c r="T137" s="346"/>
      <c r="U137" s="114">
        <v>0</v>
      </c>
      <c r="V137" s="346"/>
      <c r="W137" s="346"/>
      <c r="X137" s="114">
        <v>210681</v>
      </c>
      <c r="Y137" s="346"/>
      <c r="Z137" s="114">
        <v>289792</v>
      </c>
      <c r="AA137" s="114"/>
      <c r="AB137" s="114">
        <v>0</v>
      </c>
      <c r="AC137" s="114"/>
      <c r="AD137" s="114">
        <v>634100</v>
      </c>
      <c r="AE137" s="346"/>
      <c r="AF137" s="114">
        <f>SUM(E137:AD137)</f>
        <v>6680061</v>
      </c>
      <c r="AG137" s="346"/>
      <c r="AH137" s="302">
        <f t="shared" si="2"/>
        <v>187.72653439748203</v>
      </c>
      <c r="AI137" s="346"/>
      <c r="AJ137" s="302">
        <f>IF(AH$219,AH137/AH$219*100,0)</f>
        <v>53.92535819282147</v>
      </c>
      <c r="AK137" s="351"/>
      <c r="AL137" s="326">
        <v>41</v>
      </c>
      <c r="AM137" s="326"/>
      <c r="AN137" s="351">
        <v>35584</v>
      </c>
    </row>
    <row r="138" spans="1:40" ht="8.85" customHeight="1" x14ac:dyDescent="0.25">
      <c r="A138" s="326">
        <v>42</v>
      </c>
      <c r="B138" s="344"/>
      <c r="C138" s="326" t="s">
        <v>170</v>
      </c>
      <c r="D138" s="346"/>
      <c r="E138" s="114">
        <v>20752689</v>
      </c>
      <c r="F138" s="346"/>
      <c r="G138" s="114">
        <v>1939939</v>
      </c>
      <c r="H138" s="346"/>
      <c r="I138" s="114">
        <v>624643</v>
      </c>
      <c r="J138" s="346"/>
      <c r="K138" s="114">
        <v>633154</v>
      </c>
      <c r="L138" s="346"/>
      <c r="M138" s="114">
        <v>0</v>
      </c>
      <c r="N138" s="346"/>
      <c r="O138" s="114">
        <v>746692</v>
      </c>
      <c r="P138" s="346"/>
      <c r="Q138" s="114">
        <v>2365162</v>
      </c>
      <c r="R138" s="346"/>
      <c r="S138" s="114">
        <v>0</v>
      </c>
      <c r="T138" s="346"/>
      <c r="U138" s="114">
        <v>0</v>
      </c>
      <c r="V138" s="346"/>
      <c r="W138" s="346"/>
      <c r="X138" s="114">
        <v>1019697</v>
      </c>
      <c r="Y138" s="346"/>
      <c r="Z138" s="114">
        <v>0</v>
      </c>
      <c r="AA138" s="114"/>
      <c r="AB138" s="114">
        <v>0</v>
      </c>
      <c r="AC138" s="114"/>
      <c r="AD138" s="114">
        <v>0</v>
      </c>
      <c r="AE138" s="346"/>
      <c r="AF138" s="114">
        <f>SUM(E138:AD138)</f>
        <v>28081976</v>
      </c>
      <c r="AG138" s="346"/>
      <c r="AH138" s="302">
        <f t="shared" si="2"/>
        <v>266.91356334949148</v>
      </c>
      <c r="AI138" s="346"/>
      <c r="AJ138" s="302">
        <f>IF(AH$219,AH138/AH$219*100,0)</f>
        <v>76.672216617326157</v>
      </c>
      <c r="AK138" s="351"/>
      <c r="AL138" s="326">
        <v>42</v>
      </c>
      <c r="AM138" s="326"/>
      <c r="AN138" s="351">
        <v>105210</v>
      </c>
    </row>
    <row r="139" spans="1:40" ht="8.85" customHeight="1" x14ac:dyDescent="0.25">
      <c r="A139" s="326">
        <v>43</v>
      </c>
      <c r="B139" s="344"/>
      <c r="C139" s="326" t="s">
        <v>171</v>
      </c>
      <c r="D139" s="346"/>
      <c r="E139" s="114">
        <v>64666206</v>
      </c>
      <c r="F139" s="346"/>
      <c r="G139" s="114">
        <v>2813090</v>
      </c>
      <c r="H139" s="346"/>
      <c r="I139" s="114">
        <v>35432437</v>
      </c>
      <c r="J139" s="346"/>
      <c r="K139" s="114">
        <v>0</v>
      </c>
      <c r="L139" s="346"/>
      <c r="M139" s="114">
        <v>7199016</v>
      </c>
      <c r="N139" s="346"/>
      <c r="O139" s="114">
        <v>17318152</v>
      </c>
      <c r="P139" s="346"/>
      <c r="Q139" s="114">
        <v>4518839</v>
      </c>
      <c r="R139" s="346"/>
      <c r="S139" s="114">
        <v>0</v>
      </c>
      <c r="T139" s="346"/>
      <c r="U139" s="114">
        <v>0</v>
      </c>
      <c r="V139" s="346"/>
      <c r="W139" s="346"/>
      <c r="X139" s="114">
        <v>13448236</v>
      </c>
      <c r="Y139" s="346"/>
      <c r="Z139" s="114">
        <v>28443883</v>
      </c>
      <c r="AA139" s="114"/>
      <c r="AB139" s="114">
        <v>0</v>
      </c>
      <c r="AC139" s="114"/>
      <c r="AD139" s="114">
        <v>1732544</v>
      </c>
      <c r="AE139" s="346"/>
      <c r="AF139" s="114">
        <f>SUM(E139:AD139)</f>
        <v>175572403</v>
      </c>
      <c r="AG139" s="346"/>
      <c r="AH139" s="302">
        <f t="shared" si="2"/>
        <v>546.5578038370902</v>
      </c>
      <c r="AI139" s="346"/>
      <c r="AJ139" s="302">
        <f>IF(AH$219,AH139/AH$219*100,0)</f>
        <v>157.00138203474057</v>
      </c>
      <c r="AK139" s="351"/>
      <c r="AL139" s="326">
        <v>43</v>
      </c>
      <c r="AM139" s="326"/>
      <c r="AN139" s="351">
        <v>321233</v>
      </c>
    </row>
    <row r="140" spans="1:40" ht="8.85" customHeight="1" x14ac:dyDescent="0.25">
      <c r="A140" s="326">
        <v>44</v>
      </c>
      <c r="B140" s="344"/>
      <c r="C140" s="326" t="s">
        <v>172</v>
      </c>
      <c r="D140" s="346"/>
      <c r="E140" s="114">
        <v>4278562</v>
      </c>
      <c r="F140" s="346"/>
      <c r="G140" s="114">
        <v>2748488</v>
      </c>
      <c r="H140" s="346"/>
      <c r="I140" s="114">
        <v>1655802</v>
      </c>
      <c r="J140" s="346"/>
      <c r="K140" s="114">
        <v>0</v>
      </c>
      <c r="L140" s="346"/>
      <c r="M140" s="114">
        <v>867476</v>
      </c>
      <c r="N140" s="346"/>
      <c r="O140" s="114">
        <v>232264</v>
      </c>
      <c r="P140" s="346"/>
      <c r="Q140" s="114">
        <v>210150</v>
      </c>
      <c r="R140" s="346"/>
      <c r="S140" s="114">
        <v>0</v>
      </c>
      <c r="T140" s="346"/>
      <c r="U140" s="114">
        <v>0</v>
      </c>
      <c r="V140" s="346"/>
      <c r="W140" s="346"/>
      <c r="X140" s="114">
        <v>120922</v>
      </c>
      <c r="Y140" s="346"/>
      <c r="Z140" s="114">
        <v>2209537</v>
      </c>
      <c r="AA140" s="114"/>
      <c r="AB140" s="114">
        <v>0</v>
      </c>
      <c r="AC140" s="114"/>
      <c r="AD140" s="114">
        <v>0</v>
      </c>
      <c r="AE140" s="346"/>
      <c r="AF140" s="114">
        <f>SUM(E140:AD140)</f>
        <v>12323201</v>
      </c>
      <c r="AG140" s="346"/>
      <c r="AH140" s="302">
        <f t="shared" si="2"/>
        <v>235.39121714547676</v>
      </c>
      <c r="AI140" s="346"/>
      <c r="AJ140" s="302">
        <f>IF(AH$219,AH140/AH$219*100,0)</f>
        <v>67.617269667043473</v>
      </c>
      <c r="AK140" s="351"/>
      <c r="AL140" s="326">
        <v>44</v>
      </c>
      <c r="AM140" s="326"/>
      <c r="AN140" s="351">
        <v>52352</v>
      </c>
    </row>
    <row r="141" spans="1:40" ht="8.85" customHeight="1" x14ac:dyDescent="0.25">
      <c r="A141" s="326">
        <v>45</v>
      </c>
      <c r="B141" s="344"/>
      <c r="C141" s="326" t="s">
        <v>173</v>
      </c>
      <c r="D141" s="346"/>
      <c r="E141" s="114">
        <v>130764</v>
      </c>
      <c r="F141" s="346"/>
      <c r="G141" s="114">
        <v>63129</v>
      </c>
      <c r="H141" s="346"/>
      <c r="I141" s="114">
        <v>0</v>
      </c>
      <c r="J141" s="346"/>
      <c r="K141" s="114">
        <v>0</v>
      </c>
      <c r="L141" s="346"/>
      <c r="M141" s="114">
        <v>58419</v>
      </c>
      <c r="N141" s="346"/>
      <c r="O141" s="114">
        <v>14221</v>
      </c>
      <c r="P141" s="346"/>
      <c r="Q141" s="114">
        <v>23386</v>
      </c>
      <c r="R141" s="346"/>
      <c r="S141" s="114">
        <v>0</v>
      </c>
      <c r="T141" s="346"/>
      <c r="U141" s="114">
        <v>0</v>
      </c>
      <c r="V141" s="346"/>
      <c r="W141" s="346"/>
      <c r="X141" s="114">
        <v>3971</v>
      </c>
      <c r="Y141" s="346"/>
      <c r="Z141" s="114">
        <v>0</v>
      </c>
      <c r="AA141" s="114"/>
      <c r="AB141" s="114">
        <v>0</v>
      </c>
      <c r="AC141" s="114"/>
      <c r="AD141" s="114">
        <v>6495</v>
      </c>
      <c r="AE141" s="346"/>
      <c r="AF141" s="114">
        <f>SUM(E141:AD141)</f>
        <v>300385</v>
      </c>
      <c r="AG141" s="346"/>
      <c r="AH141" s="302">
        <f t="shared" si="2"/>
        <v>130.60217391304349</v>
      </c>
      <c r="AI141" s="346"/>
      <c r="AJ141" s="302">
        <f>IF(AH$219,AH141/AH$219*100,0)</f>
        <v>37.516108373417559</v>
      </c>
      <c r="AK141" s="351"/>
      <c r="AL141" s="326">
        <v>45</v>
      </c>
      <c r="AM141" s="326"/>
      <c r="AN141" s="351">
        <v>2300</v>
      </c>
    </row>
    <row r="142" spans="1:40" ht="8.85" customHeight="1" x14ac:dyDescent="0.25">
      <c r="A142" s="349"/>
      <c r="B142" s="346"/>
      <c r="C142" s="326"/>
      <c r="D142" s="346"/>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c r="AB142" s="346"/>
      <c r="AC142" s="346"/>
      <c r="AD142" s="346"/>
      <c r="AE142" s="346"/>
      <c r="AF142" s="346"/>
      <c r="AG142" s="346"/>
      <c r="AH142" s="350"/>
      <c r="AI142" s="346"/>
      <c r="AJ142" s="350"/>
      <c r="AK142" s="346"/>
      <c r="AL142" s="349"/>
      <c r="AM142" s="349"/>
      <c r="AN142" s="346"/>
    </row>
    <row r="143" spans="1:40" ht="8.85" customHeight="1" x14ac:dyDescent="0.25">
      <c r="A143" s="326">
        <v>46</v>
      </c>
      <c r="B143" s="344"/>
      <c r="C143" s="326" t="s">
        <v>174</v>
      </c>
      <c r="D143" s="346"/>
      <c r="E143" s="114">
        <v>2462429</v>
      </c>
      <c r="F143" s="346"/>
      <c r="G143" s="114">
        <v>925112</v>
      </c>
      <c r="H143" s="346"/>
      <c r="I143" s="114">
        <v>828228</v>
      </c>
      <c r="J143" s="346"/>
      <c r="K143" s="114">
        <v>11288</v>
      </c>
      <c r="L143" s="346"/>
      <c r="M143" s="114">
        <v>1743745</v>
      </c>
      <c r="N143" s="346"/>
      <c r="O143" s="114">
        <v>8620</v>
      </c>
      <c r="P143" s="346"/>
      <c r="Q143" s="114">
        <v>545482</v>
      </c>
      <c r="R143" s="346"/>
      <c r="S143" s="114">
        <v>0</v>
      </c>
      <c r="T143" s="346"/>
      <c r="U143" s="114">
        <v>0</v>
      </c>
      <c r="V143" s="346"/>
      <c r="W143" s="346"/>
      <c r="X143" s="114">
        <v>64817</v>
      </c>
      <c r="Y143" s="346"/>
      <c r="Z143" s="114">
        <v>417736</v>
      </c>
      <c r="AA143" s="114"/>
      <c r="AB143" s="114">
        <v>0</v>
      </c>
      <c r="AC143" s="114"/>
      <c r="AD143" s="114">
        <v>123111</v>
      </c>
      <c r="AE143" s="346"/>
      <c r="AF143" s="114">
        <f>SUM(E143:AD143)</f>
        <v>7130568</v>
      </c>
      <c r="AG143" s="346"/>
      <c r="AH143" s="302">
        <f t="shared" si="2"/>
        <v>192.33338727949507</v>
      </c>
      <c r="AI143" s="346"/>
      <c r="AJ143" s="302">
        <f>IF(AH$219,AH143/AH$219*100,0)</f>
        <v>55.248699043924496</v>
      </c>
      <c r="AK143" s="351"/>
      <c r="AL143" s="326">
        <v>46</v>
      </c>
      <c r="AM143" s="326"/>
      <c r="AN143" s="351">
        <v>37074</v>
      </c>
    </row>
    <row r="144" spans="1:40" ht="8.85" customHeight="1" x14ac:dyDescent="0.25">
      <c r="A144" s="326">
        <v>47</v>
      </c>
      <c r="B144" s="344"/>
      <c r="C144" s="326" t="s">
        <v>175</v>
      </c>
      <c r="D144" s="346"/>
      <c r="E144" s="114">
        <v>11085090</v>
      </c>
      <c r="F144" s="346"/>
      <c r="G144" s="114">
        <v>0</v>
      </c>
      <c r="H144" s="346"/>
      <c r="I144" s="114">
        <v>7083691</v>
      </c>
      <c r="J144" s="346"/>
      <c r="K144" s="114">
        <v>632694</v>
      </c>
      <c r="L144" s="346"/>
      <c r="M144" s="114">
        <v>173970</v>
      </c>
      <c r="N144" s="346"/>
      <c r="O144" s="114">
        <v>0</v>
      </c>
      <c r="P144" s="346"/>
      <c r="Q144" s="114">
        <v>1532368</v>
      </c>
      <c r="R144" s="346"/>
      <c r="S144" s="114">
        <v>0</v>
      </c>
      <c r="T144" s="346"/>
      <c r="U144" s="114">
        <v>0</v>
      </c>
      <c r="V144" s="346"/>
      <c r="W144" s="346"/>
      <c r="X144" s="114">
        <v>3631440</v>
      </c>
      <c r="Y144" s="346"/>
      <c r="Z144" s="114">
        <v>7202286</v>
      </c>
      <c r="AA144" s="114"/>
      <c r="AB144" s="114">
        <v>0</v>
      </c>
      <c r="AC144" s="114"/>
      <c r="AD144" s="114">
        <v>471485</v>
      </c>
      <c r="AE144" s="346"/>
      <c r="AF144" s="114">
        <f>SUM(E144:AD144)</f>
        <v>31813024</v>
      </c>
      <c r="AG144" s="346"/>
      <c r="AH144" s="302">
        <f t="shared" si="2"/>
        <v>432.15409902873057</v>
      </c>
      <c r="AI144" s="346"/>
      <c r="AJ144" s="302">
        <f>IF(AH$219,AH144/AH$219*100,0)</f>
        <v>124.13836253578074</v>
      </c>
      <c r="AK144" s="351"/>
      <c r="AL144" s="326">
        <v>47</v>
      </c>
      <c r="AM144" s="326"/>
      <c r="AN144" s="351">
        <v>73615</v>
      </c>
    </row>
    <row r="145" spans="1:40" ht="8.85" customHeight="1" x14ac:dyDescent="0.25">
      <c r="A145" s="326">
        <v>48</v>
      </c>
      <c r="B145" s="344"/>
      <c r="C145" s="326" t="s">
        <v>176</v>
      </c>
      <c r="D145" s="346"/>
      <c r="E145" s="114">
        <v>172073</v>
      </c>
      <c r="F145" s="346"/>
      <c r="G145" s="114">
        <v>192799</v>
      </c>
      <c r="H145" s="346"/>
      <c r="I145" s="114">
        <v>19125</v>
      </c>
      <c r="J145" s="346"/>
      <c r="K145" s="114">
        <v>0</v>
      </c>
      <c r="L145" s="346"/>
      <c r="M145" s="114">
        <v>190999</v>
      </c>
      <c r="N145" s="346"/>
      <c r="O145" s="114">
        <v>5561</v>
      </c>
      <c r="P145" s="346"/>
      <c r="Q145" s="114">
        <v>45802</v>
      </c>
      <c r="R145" s="346"/>
      <c r="S145" s="114">
        <v>0</v>
      </c>
      <c r="T145" s="346"/>
      <c r="U145" s="114">
        <v>0</v>
      </c>
      <c r="V145" s="346"/>
      <c r="W145" s="346"/>
      <c r="X145" s="114">
        <v>0</v>
      </c>
      <c r="Y145" s="346"/>
      <c r="Z145" s="114">
        <v>0</v>
      </c>
      <c r="AA145" s="114"/>
      <c r="AB145" s="114">
        <v>0</v>
      </c>
      <c r="AC145" s="114"/>
      <c r="AD145" s="114">
        <v>0</v>
      </c>
      <c r="AE145" s="346"/>
      <c r="AF145" s="114">
        <f>SUM(E145:AD145)</f>
        <v>626359</v>
      </c>
      <c r="AG145" s="346"/>
      <c r="AH145" s="302">
        <f t="shared" si="2"/>
        <v>87.52920626048072</v>
      </c>
      <c r="AI145" s="346"/>
      <c r="AJ145" s="302">
        <f>IF(AH$219,AH145/AH$219*100,0)</f>
        <v>25.143189347627377</v>
      </c>
      <c r="AK145" s="351"/>
      <c r="AL145" s="326">
        <v>48</v>
      </c>
      <c r="AM145" s="326"/>
      <c r="AN145" s="351">
        <v>7156</v>
      </c>
    </row>
    <row r="146" spans="1:40" ht="8.85" customHeight="1" x14ac:dyDescent="0.25">
      <c r="A146" s="326">
        <v>49</v>
      </c>
      <c r="B146" s="344"/>
      <c r="C146" s="326" t="s">
        <v>177</v>
      </c>
      <c r="D146" s="346"/>
      <c r="E146" s="114">
        <v>2320196</v>
      </c>
      <c r="F146" s="346"/>
      <c r="G146" s="114">
        <v>257642</v>
      </c>
      <c r="H146" s="346"/>
      <c r="I146" s="114">
        <v>1622037</v>
      </c>
      <c r="J146" s="346"/>
      <c r="K146" s="114">
        <v>0</v>
      </c>
      <c r="L146" s="346"/>
      <c r="M146" s="114">
        <v>605266</v>
      </c>
      <c r="N146" s="346"/>
      <c r="O146" s="114">
        <v>38364</v>
      </c>
      <c r="P146" s="346"/>
      <c r="Q146" s="114">
        <v>323727</v>
      </c>
      <c r="R146" s="346"/>
      <c r="S146" s="114">
        <v>0</v>
      </c>
      <c r="T146" s="346"/>
      <c r="U146" s="114">
        <v>0</v>
      </c>
      <c r="V146" s="346"/>
      <c r="W146" s="346"/>
      <c r="X146" s="114">
        <v>228921</v>
      </c>
      <c r="Y146" s="346"/>
      <c r="Z146" s="114">
        <v>1156890</v>
      </c>
      <c r="AA146" s="114"/>
      <c r="AB146" s="114">
        <v>0</v>
      </c>
      <c r="AC146" s="114"/>
      <c r="AD146" s="114">
        <v>718000</v>
      </c>
      <c r="AE146" s="346"/>
      <c r="AF146" s="114">
        <f>SUM(E146:AD146)</f>
        <v>7271043</v>
      </c>
      <c r="AG146" s="346"/>
      <c r="AH146" s="302">
        <f t="shared" si="2"/>
        <v>294.08845656042712</v>
      </c>
      <c r="AI146" s="346"/>
      <c r="AJ146" s="302">
        <f>IF(AH$219,AH146/AH$219*100,0)</f>
        <v>84.478336593677412</v>
      </c>
      <c r="AK146" s="351"/>
      <c r="AL146" s="326">
        <v>49</v>
      </c>
      <c r="AM146" s="326"/>
      <c r="AN146" s="351">
        <v>24724</v>
      </c>
    </row>
    <row r="147" spans="1:40" ht="8.85" customHeight="1" x14ac:dyDescent="0.25">
      <c r="A147" s="326">
        <v>50</v>
      </c>
      <c r="B147" s="344"/>
      <c r="C147" s="326" t="s">
        <v>178</v>
      </c>
      <c r="D147" s="346"/>
      <c r="E147" s="116">
        <v>932215</v>
      </c>
      <c r="F147" s="350"/>
      <c r="G147" s="116">
        <v>231786</v>
      </c>
      <c r="H147" s="350"/>
      <c r="I147" s="116">
        <v>437265</v>
      </c>
      <c r="J147" s="350"/>
      <c r="K147" s="116">
        <v>0</v>
      </c>
      <c r="L147" s="350"/>
      <c r="M147" s="116">
        <v>395593</v>
      </c>
      <c r="N147" s="350"/>
      <c r="O147" s="116">
        <v>91899</v>
      </c>
      <c r="P147" s="350"/>
      <c r="Q147" s="116">
        <v>218718</v>
      </c>
      <c r="R147" s="350"/>
      <c r="S147" s="116">
        <v>0</v>
      </c>
      <c r="T147" s="350"/>
      <c r="U147" s="116">
        <v>0</v>
      </c>
      <c r="V147" s="350"/>
      <c r="W147" s="350"/>
      <c r="X147" s="116">
        <v>0</v>
      </c>
      <c r="Y147" s="350"/>
      <c r="Z147" s="116">
        <v>343765</v>
      </c>
      <c r="AA147" s="116"/>
      <c r="AB147" s="116">
        <v>0</v>
      </c>
      <c r="AC147" s="116"/>
      <c r="AD147" s="116">
        <v>0</v>
      </c>
      <c r="AE147" s="346"/>
      <c r="AF147" s="114">
        <f>SUM(E147:AD147)</f>
        <v>2651241</v>
      </c>
      <c r="AG147" s="346"/>
      <c r="AH147" s="302">
        <f>AF147/AN147</f>
        <v>162.32419028959774</v>
      </c>
      <c r="AI147" s="346"/>
      <c r="AJ147" s="302">
        <f>IF(AH$219,AH147/AH$219*100,0)</f>
        <v>46.62841154992141</v>
      </c>
      <c r="AK147" s="351"/>
      <c r="AL147" s="326">
        <v>50</v>
      </c>
      <c r="AM147" s="326"/>
      <c r="AN147" s="351">
        <v>16333</v>
      </c>
    </row>
    <row r="148" spans="1:40" ht="8.85" customHeight="1" x14ac:dyDescent="0.25">
      <c r="A148" s="346"/>
      <c r="B148" s="346"/>
      <c r="C148" s="326"/>
      <c r="D148" s="346"/>
      <c r="E148" s="351"/>
      <c r="F148" s="346"/>
      <c r="G148" s="351"/>
      <c r="H148" s="346"/>
      <c r="I148" s="351"/>
      <c r="J148" s="346"/>
      <c r="K148" s="351"/>
      <c r="L148" s="346"/>
      <c r="M148" s="351"/>
      <c r="N148" s="346"/>
      <c r="O148" s="351"/>
      <c r="P148" s="346"/>
      <c r="Q148" s="351"/>
      <c r="R148" s="346"/>
      <c r="S148" s="351"/>
      <c r="T148" s="346"/>
      <c r="U148" s="351"/>
      <c r="V148" s="346"/>
      <c r="W148" s="346"/>
      <c r="X148" s="351"/>
      <c r="Y148" s="346"/>
      <c r="Z148" s="346"/>
      <c r="AA148" s="346"/>
      <c r="AB148" s="346"/>
      <c r="AC148" s="346"/>
      <c r="AD148" s="346"/>
      <c r="AE148" s="346"/>
      <c r="AF148" s="346"/>
      <c r="AG148" s="346"/>
      <c r="AH148" s="346"/>
      <c r="AI148" s="346"/>
      <c r="AJ148" s="346"/>
      <c r="AK148" s="346"/>
      <c r="AL148" s="346"/>
      <c r="AM148" s="346"/>
      <c r="AN148" s="346"/>
    </row>
    <row r="149" spans="1:40" ht="7.7" customHeight="1" x14ac:dyDescent="0.25">
      <c r="A149" s="346"/>
      <c r="B149" s="346"/>
      <c r="C149" s="326"/>
      <c r="D149" s="346"/>
      <c r="E149" s="351"/>
      <c r="F149" s="346"/>
      <c r="G149" s="346"/>
      <c r="H149" s="346"/>
      <c r="I149" s="346"/>
      <c r="J149" s="346"/>
      <c r="K149" s="346"/>
      <c r="L149" s="346"/>
      <c r="M149" s="346"/>
      <c r="N149" s="346"/>
      <c r="O149" s="346"/>
      <c r="P149" s="346"/>
      <c r="Q149" s="346"/>
      <c r="R149" s="346"/>
      <c r="S149" s="346"/>
      <c r="T149" s="346"/>
      <c r="U149" s="346"/>
      <c r="V149" s="346"/>
      <c r="W149" s="346"/>
      <c r="X149" s="346"/>
      <c r="Y149" s="346"/>
      <c r="Z149" s="346"/>
      <c r="AA149" s="346"/>
      <c r="AB149" s="346"/>
      <c r="AC149" s="346"/>
      <c r="AD149" s="346"/>
      <c r="AE149" s="346"/>
      <c r="AF149" s="346"/>
      <c r="AG149" s="346"/>
      <c r="AH149" s="346"/>
      <c r="AI149" s="346"/>
      <c r="AJ149" s="346"/>
      <c r="AK149" s="346"/>
      <c r="AL149" s="346"/>
      <c r="AM149" s="346"/>
      <c r="AN149" s="346"/>
    </row>
    <row r="150" spans="1:40" ht="8.85" hidden="1" customHeight="1" x14ac:dyDescent="0.25">
      <c r="A150" s="346"/>
      <c r="B150" s="346"/>
      <c r="C150" s="326"/>
      <c r="D150" s="346"/>
      <c r="E150" s="351"/>
      <c r="F150" s="346"/>
      <c r="G150" s="346"/>
      <c r="H150" s="346"/>
      <c r="I150" s="346"/>
      <c r="J150" s="346"/>
      <c r="K150" s="346"/>
      <c r="L150" s="346"/>
      <c r="M150" s="346"/>
      <c r="N150" s="346"/>
      <c r="O150" s="346"/>
      <c r="P150" s="346"/>
      <c r="Q150" s="346"/>
      <c r="R150" s="346"/>
      <c r="S150" s="346"/>
      <c r="T150" s="346"/>
      <c r="U150" s="346"/>
      <c r="V150" s="346"/>
      <c r="W150" s="346"/>
      <c r="X150" s="346"/>
      <c r="Y150" s="346"/>
      <c r="Z150" s="346"/>
      <c r="AA150" s="346"/>
      <c r="AB150" s="346"/>
      <c r="AC150" s="346"/>
      <c r="AD150" s="346"/>
      <c r="AE150" s="346"/>
      <c r="AF150" s="346"/>
      <c r="AG150" s="346"/>
      <c r="AH150" s="346"/>
      <c r="AI150" s="346"/>
      <c r="AJ150" s="346"/>
      <c r="AK150" s="346"/>
      <c r="AL150" s="346"/>
      <c r="AM150" s="346"/>
      <c r="AN150" s="346"/>
    </row>
    <row r="151" spans="1:40" s="329" customFormat="1" ht="10.5" customHeight="1" x14ac:dyDescent="0.25">
      <c r="A151" s="355" t="s">
        <v>346</v>
      </c>
      <c r="B151" s="325"/>
      <c r="C151" s="325"/>
      <c r="D151" s="325"/>
      <c r="E151" s="330"/>
      <c r="F151" s="325"/>
      <c r="G151" s="325"/>
      <c r="H151" s="325"/>
      <c r="I151" s="325"/>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56" t="s">
        <v>347</v>
      </c>
      <c r="AN151" s="325"/>
    </row>
    <row r="152" spans="1:40" s="329" customFormat="1" ht="10.5" customHeight="1" x14ac:dyDescent="0.25">
      <c r="A152" s="325"/>
      <c r="B152" s="325"/>
      <c r="C152" s="325"/>
      <c r="D152" s="325"/>
      <c r="E152" s="325"/>
      <c r="F152" s="325"/>
      <c r="G152" s="325"/>
      <c r="H152" s="325"/>
      <c r="I152" s="325"/>
      <c r="J152" s="325"/>
      <c r="K152" s="325"/>
      <c r="L152" s="325"/>
      <c r="M152" s="325"/>
      <c r="N152" s="325"/>
      <c r="O152" s="325"/>
      <c r="P152" s="325"/>
      <c r="Q152" s="325"/>
      <c r="R152" s="325"/>
      <c r="S152" s="325"/>
      <c r="T152" s="325"/>
      <c r="U152" s="327" t="s">
        <v>45</v>
      </c>
      <c r="V152" s="325"/>
      <c r="W152" s="325"/>
      <c r="X152" s="328" t="s">
        <v>46</v>
      </c>
      <c r="Y152" s="325"/>
      <c r="Z152" s="328"/>
      <c r="AA152" s="328"/>
      <c r="AB152" s="328"/>
      <c r="AC152" s="328"/>
      <c r="AD152" s="366"/>
      <c r="AE152" s="325"/>
      <c r="AF152" s="325"/>
      <c r="AG152" s="325"/>
      <c r="AH152" s="325"/>
      <c r="AI152" s="325"/>
      <c r="AJ152" s="325"/>
      <c r="AK152" s="325"/>
      <c r="AL152" s="327" t="s">
        <v>319</v>
      </c>
      <c r="AM152" s="327"/>
      <c r="AN152" s="325"/>
    </row>
    <row r="153" spans="1:40" s="329" customFormat="1" ht="10.5" customHeight="1" x14ac:dyDescent="0.25">
      <c r="A153" s="330"/>
      <c r="B153" s="325"/>
      <c r="C153" s="325"/>
      <c r="D153" s="325"/>
      <c r="E153" s="325"/>
      <c r="F153" s="325"/>
      <c r="G153" s="325"/>
      <c r="H153" s="325"/>
      <c r="I153" s="325"/>
      <c r="J153" s="325"/>
      <c r="K153" s="325"/>
      <c r="L153" s="325"/>
      <c r="M153" s="325"/>
      <c r="N153" s="325"/>
      <c r="O153" s="325"/>
      <c r="P153" s="325"/>
      <c r="Q153" s="325"/>
      <c r="R153" s="325"/>
      <c r="S153" s="325"/>
      <c r="T153" s="325"/>
      <c r="U153" s="327" t="s">
        <v>288</v>
      </c>
      <c r="V153" s="325"/>
      <c r="W153" s="325"/>
      <c r="X153" s="328" t="s">
        <v>287</v>
      </c>
      <c r="Y153" s="325"/>
      <c r="Z153" s="328"/>
      <c r="AA153" s="328"/>
      <c r="AB153" s="328"/>
      <c r="AC153" s="328"/>
      <c r="AD153" s="366"/>
      <c r="AE153" s="325"/>
      <c r="AF153" s="325"/>
      <c r="AG153" s="325"/>
      <c r="AH153" s="325"/>
      <c r="AI153" s="325"/>
      <c r="AJ153" s="325"/>
      <c r="AK153" s="325"/>
      <c r="AL153" s="327" t="s">
        <v>348</v>
      </c>
      <c r="AM153" s="327"/>
      <c r="AN153" s="325"/>
    </row>
    <row r="154" spans="1:40" s="329" customFormat="1" ht="10.5" customHeight="1" x14ac:dyDescent="0.25">
      <c r="A154" s="331"/>
      <c r="B154" s="325"/>
      <c r="C154" s="325"/>
      <c r="D154" s="325"/>
      <c r="E154" s="325"/>
      <c r="F154" s="325"/>
      <c r="G154" s="325"/>
      <c r="H154" s="325"/>
      <c r="I154" s="325"/>
      <c r="J154" s="325"/>
      <c r="K154" s="325"/>
      <c r="L154" s="325"/>
      <c r="M154" s="325"/>
      <c r="N154" s="325"/>
      <c r="O154" s="325"/>
      <c r="P154" s="325"/>
      <c r="Q154" s="325"/>
      <c r="R154" s="325"/>
      <c r="S154" s="325"/>
      <c r="T154" s="325"/>
      <c r="U154" s="327" t="s">
        <v>51</v>
      </c>
      <c r="V154" s="325"/>
      <c r="W154" s="325"/>
      <c r="X154" s="332" t="s">
        <v>52</v>
      </c>
      <c r="Y154" s="325"/>
      <c r="Z154" s="328"/>
      <c r="AA154" s="328"/>
      <c r="AB154" s="328"/>
      <c r="AC154" s="328"/>
      <c r="AD154" s="366"/>
      <c r="AE154" s="325"/>
      <c r="AF154" s="325"/>
      <c r="AG154" s="325"/>
      <c r="AH154" s="325"/>
      <c r="AI154" s="325"/>
      <c r="AJ154" s="325"/>
      <c r="AK154" s="325"/>
      <c r="AL154" s="325"/>
      <c r="AM154" s="325"/>
      <c r="AN154" s="325"/>
    </row>
    <row r="155" spans="1:40" ht="9.6"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row>
    <row r="156" spans="1:40" ht="9.6"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6"/>
      <c r="AN156" s="326"/>
    </row>
    <row r="157" spans="1:40" ht="9.6" customHeight="1" x14ac:dyDescent="0.25">
      <c r="A157" s="326"/>
      <c r="B157" s="326"/>
      <c r="C157" s="326"/>
      <c r="D157" s="326"/>
      <c r="E157" s="326"/>
      <c r="F157" s="326"/>
      <c r="G157" s="326"/>
      <c r="H157" s="326"/>
      <c r="I157" s="32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6"/>
      <c r="AN157" s="326"/>
    </row>
    <row r="158" spans="1:40" ht="9.6" customHeight="1" x14ac:dyDescent="0.25">
      <c r="A158" s="326"/>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6"/>
      <c r="AN158" s="326"/>
    </row>
    <row r="159" spans="1:40" ht="9.6"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36"/>
      <c r="AE159" s="326"/>
      <c r="AF159" s="338" t="s">
        <v>68</v>
      </c>
      <c r="AG159" s="338"/>
      <c r="AH159" s="338"/>
      <c r="AI159" s="338"/>
      <c r="AJ159" s="338"/>
      <c r="AK159" s="326"/>
      <c r="AL159" s="326"/>
      <c r="AM159" s="326"/>
      <c r="AN159" s="326"/>
    </row>
    <row r="160" spans="1:40" ht="9.6" customHeight="1" x14ac:dyDescent="0.25">
      <c r="A160" s="326"/>
      <c r="B160" s="326"/>
      <c r="C160" s="326"/>
      <c r="D160" s="326"/>
      <c r="E160" s="326"/>
      <c r="F160" s="326"/>
      <c r="G160" s="326"/>
      <c r="H160" s="326"/>
      <c r="I160" s="326"/>
      <c r="J160" s="326"/>
      <c r="K160" s="326"/>
      <c r="L160" s="326"/>
      <c r="M160" s="339"/>
      <c r="N160" s="326"/>
      <c r="O160" s="326"/>
      <c r="P160" s="326"/>
      <c r="Q160" s="326"/>
      <c r="R160" s="326"/>
      <c r="S160" s="326"/>
      <c r="T160" s="326"/>
      <c r="U160" s="326"/>
      <c r="V160" s="326"/>
      <c r="W160" s="326"/>
      <c r="X160" s="326"/>
      <c r="Y160" s="326"/>
      <c r="Z160" s="326"/>
      <c r="AA160" s="326"/>
      <c r="AB160" s="326"/>
      <c r="AC160" s="326"/>
      <c r="AD160" s="367"/>
      <c r="AE160" s="326"/>
      <c r="AF160" s="326"/>
      <c r="AG160" s="326"/>
      <c r="AH160" s="326"/>
      <c r="AI160" s="326"/>
      <c r="AJ160" s="339"/>
      <c r="AK160" s="326"/>
      <c r="AL160" s="326"/>
      <c r="AM160" s="326"/>
      <c r="AN160" s="326"/>
    </row>
    <row r="161" spans="1:40" ht="9.6" customHeight="1" x14ac:dyDescent="0.25">
      <c r="A161" s="326"/>
      <c r="B161" s="326"/>
      <c r="C161" s="326"/>
      <c r="D161" s="326"/>
      <c r="E161" s="339" t="s">
        <v>321</v>
      </c>
      <c r="F161" s="326"/>
      <c r="G161" s="339" t="s">
        <v>322</v>
      </c>
      <c r="H161" s="326"/>
      <c r="I161" s="339" t="s">
        <v>323</v>
      </c>
      <c r="J161" s="326"/>
      <c r="K161" s="339" t="s">
        <v>324</v>
      </c>
      <c r="L161" s="326"/>
      <c r="M161" s="339" t="s">
        <v>325</v>
      </c>
      <c r="N161" s="326"/>
      <c r="O161" s="339" t="s">
        <v>326</v>
      </c>
      <c r="P161" s="326"/>
      <c r="Q161" s="339" t="s">
        <v>327</v>
      </c>
      <c r="R161" s="326"/>
      <c r="S161" s="326"/>
      <c r="T161" s="326"/>
      <c r="U161" s="339"/>
      <c r="V161" s="326"/>
      <c r="W161" s="326"/>
      <c r="X161" s="339" t="s">
        <v>328</v>
      </c>
      <c r="Y161" s="326"/>
      <c r="Z161" s="339" t="s">
        <v>329</v>
      </c>
      <c r="AA161" s="339"/>
      <c r="AB161" s="339" t="s">
        <v>330</v>
      </c>
      <c r="AC161" s="339"/>
      <c r="AD161" s="339" t="s">
        <v>331</v>
      </c>
      <c r="AE161" s="326"/>
      <c r="AF161" s="326"/>
      <c r="AG161" s="326"/>
      <c r="AH161" s="339" t="s">
        <v>66</v>
      </c>
      <c r="AI161" s="326"/>
      <c r="AJ161" s="339" t="s">
        <v>67</v>
      </c>
      <c r="AK161" s="326"/>
      <c r="AL161" s="326"/>
      <c r="AM161" s="326"/>
      <c r="AN161" s="326"/>
    </row>
    <row r="162" spans="1:40" ht="9.6" customHeight="1" x14ac:dyDescent="0.25">
      <c r="A162" s="340" t="s">
        <v>74</v>
      </c>
      <c r="B162" s="326"/>
      <c r="C162" s="340" t="s">
        <v>76</v>
      </c>
      <c r="D162" s="326"/>
      <c r="E162" s="340" t="s">
        <v>332</v>
      </c>
      <c r="F162" s="326"/>
      <c r="G162" s="340" t="s">
        <v>333</v>
      </c>
      <c r="H162" s="326"/>
      <c r="I162" s="340" t="s">
        <v>334</v>
      </c>
      <c r="J162" s="326"/>
      <c r="K162" s="340" t="s">
        <v>334</v>
      </c>
      <c r="L162" s="326"/>
      <c r="M162" s="340" t="s">
        <v>334</v>
      </c>
      <c r="N162" s="326"/>
      <c r="O162" s="340" t="s">
        <v>335</v>
      </c>
      <c r="P162" s="326"/>
      <c r="Q162" s="340" t="s">
        <v>336</v>
      </c>
      <c r="R162" s="326"/>
      <c r="S162" s="340" t="s">
        <v>337</v>
      </c>
      <c r="T162" s="326"/>
      <c r="U162" s="340" t="s">
        <v>338</v>
      </c>
      <c r="V162" s="326"/>
      <c r="W162" s="326"/>
      <c r="X162" s="340" t="s">
        <v>339</v>
      </c>
      <c r="Y162" s="326"/>
      <c r="Z162" s="340" t="s">
        <v>340</v>
      </c>
      <c r="AA162" s="341"/>
      <c r="AB162" s="340" t="s">
        <v>341</v>
      </c>
      <c r="AC162" s="341"/>
      <c r="AD162" s="340" t="s">
        <v>342</v>
      </c>
      <c r="AE162" s="326"/>
      <c r="AF162" s="340" t="s">
        <v>77</v>
      </c>
      <c r="AG162" s="326"/>
      <c r="AH162" s="340" t="s">
        <v>78</v>
      </c>
      <c r="AI162" s="326"/>
      <c r="AJ162" s="340" t="s">
        <v>83</v>
      </c>
      <c r="AK162" s="326"/>
      <c r="AL162" s="340" t="s">
        <v>74</v>
      </c>
      <c r="AM162" s="341"/>
      <c r="AN162" s="326"/>
    </row>
    <row r="163" spans="1:40" ht="8.85" customHeight="1" x14ac:dyDescent="0.25">
      <c r="A163" s="326"/>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341"/>
      <c r="AE163" s="326"/>
      <c r="AF163" s="326"/>
      <c r="AG163" s="326"/>
      <c r="AH163" s="326"/>
      <c r="AI163" s="326"/>
      <c r="AJ163" s="326"/>
      <c r="AK163" s="326"/>
      <c r="AL163" s="326"/>
      <c r="AM163" s="326"/>
      <c r="AN163" s="326"/>
    </row>
    <row r="164" spans="1:40" ht="8.85" customHeight="1" x14ac:dyDescent="0.25">
      <c r="A164" s="326"/>
      <c r="B164" s="326" t="s">
        <v>130</v>
      </c>
      <c r="C164" s="326"/>
      <c r="D164" s="326"/>
      <c r="E164" s="343"/>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row>
    <row r="165" spans="1:40" ht="8.85" customHeight="1" x14ac:dyDescent="0.25">
      <c r="A165" s="326">
        <v>51</v>
      </c>
      <c r="B165" s="344"/>
      <c r="C165" s="326" t="s">
        <v>180</v>
      </c>
      <c r="D165" s="346"/>
      <c r="E165" s="296">
        <v>1598149</v>
      </c>
      <c r="F165" s="346"/>
      <c r="G165" s="296">
        <v>0</v>
      </c>
      <c r="H165" s="346"/>
      <c r="I165" s="296">
        <v>0</v>
      </c>
      <c r="J165" s="346"/>
      <c r="K165" s="296">
        <v>0</v>
      </c>
      <c r="L165" s="346"/>
      <c r="M165" s="296">
        <v>195978</v>
      </c>
      <c r="N165" s="346"/>
      <c r="O165" s="296">
        <v>28845</v>
      </c>
      <c r="P165" s="346"/>
      <c r="Q165" s="296">
        <v>186670</v>
      </c>
      <c r="R165" s="346"/>
      <c r="S165" s="296">
        <v>0</v>
      </c>
      <c r="T165" s="346"/>
      <c r="U165" s="296">
        <v>0</v>
      </c>
      <c r="V165" s="346"/>
      <c r="W165" s="346"/>
      <c r="X165" s="296">
        <v>0</v>
      </c>
      <c r="Y165" s="346"/>
      <c r="Z165" s="296">
        <v>0</v>
      </c>
      <c r="AA165" s="296"/>
      <c r="AB165" s="296">
        <v>0</v>
      </c>
      <c r="AC165" s="296"/>
      <c r="AD165" s="296">
        <v>42378</v>
      </c>
      <c r="AE165" s="346"/>
      <c r="AF165" s="296">
        <f>SUM(E165:AD165)</f>
        <v>2052020</v>
      </c>
      <c r="AG165" s="369"/>
      <c r="AH165" s="97">
        <f>AF165/AN165</f>
        <v>182.62904948380208</v>
      </c>
      <c r="AI165" s="346"/>
      <c r="AJ165" s="297">
        <f>IF(AH$219,AH165/AH$219*100,0)</f>
        <v>52.461080909192127</v>
      </c>
      <c r="AK165" s="351"/>
      <c r="AL165" s="326">
        <v>51</v>
      </c>
      <c r="AM165" s="326"/>
      <c r="AN165" s="351">
        <v>11236</v>
      </c>
    </row>
    <row r="166" spans="1:40" ht="8.85" customHeight="1" x14ac:dyDescent="0.25">
      <c r="A166" s="326">
        <v>52</v>
      </c>
      <c r="B166" s="344"/>
      <c r="C166" s="326" t="s">
        <v>181</v>
      </c>
      <c r="D166" s="346"/>
      <c r="E166" s="114">
        <v>1258894</v>
      </c>
      <c r="F166" s="346"/>
      <c r="G166" s="114">
        <v>432668</v>
      </c>
      <c r="H166" s="346"/>
      <c r="I166" s="114">
        <v>0</v>
      </c>
      <c r="J166" s="346"/>
      <c r="K166" s="114">
        <v>0</v>
      </c>
      <c r="L166" s="346"/>
      <c r="M166" s="114">
        <v>559191</v>
      </c>
      <c r="N166" s="346"/>
      <c r="O166" s="114">
        <v>30521</v>
      </c>
      <c r="P166" s="346"/>
      <c r="Q166" s="114">
        <v>55473</v>
      </c>
      <c r="R166" s="346"/>
      <c r="S166" s="114">
        <v>0</v>
      </c>
      <c r="T166" s="346"/>
      <c r="U166" s="114">
        <v>152</v>
      </c>
      <c r="V166" s="346"/>
      <c r="W166" s="346"/>
      <c r="X166" s="114">
        <v>1582</v>
      </c>
      <c r="Y166" s="346"/>
      <c r="Z166" s="114">
        <v>0</v>
      </c>
      <c r="AA166" s="114"/>
      <c r="AB166" s="114">
        <v>10235</v>
      </c>
      <c r="AC166" s="114"/>
      <c r="AD166" s="114">
        <v>0</v>
      </c>
      <c r="AE166" s="346"/>
      <c r="AF166" s="114">
        <f>SUM(E166:AD166)</f>
        <v>2348716</v>
      </c>
      <c r="AG166" s="346"/>
      <c r="AH166" s="297">
        <f>AF166/AN166</f>
        <v>95.271001500831545</v>
      </c>
      <c r="AI166" s="346"/>
      <c r="AJ166" s="297">
        <f>IF(AH$219,AH166/AH$219*100,0)</f>
        <v>27.367057607547686</v>
      </c>
      <c r="AK166" s="351"/>
      <c r="AL166" s="326">
        <v>52</v>
      </c>
      <c r="AM166" s="326"/>
      <c r="AN166" s="351">
        <v>24653</v>
      </c>
    </row>
    <row r="167" spans="1:40" ht="8.85" customHeight="1" x14ac:dyDescent="0.25">
      <c r="A167" s="326">
        <v>53</v>
      </c>
      <c r="B167" s="344"/>
      <c r="C167" s="326" t="s">
        <v>182</v>
      </c>
      <c r="D167" s="346"/>
      <c r="E167" s="114">
        <v>72469150</v>
      </c>
      <c r="F167" s="346"/>
      <c r="G167" s="114">
        <v>10829893</v>
      </c>
      <c r="H167" s="346"/>
      <c r="I167" s="114">
        <v>35210681</v>
      </c>
      <c r="J167" s="346"/>
      <c r="K167" s="114">
        <v>0</v>
      </c>
      <c r="L167" s="346"/>
      <c r="M167" s="114">
        <v>7091920</v>
      </c>
      <c r="N167" s="346"/>
      <c r="O167" s="114">
        <v>8916977</v>
      </c>
      <c r="P167" s="346"/>
      <c r="Q167" s="114">
        <v>13495539</v>
      </c>
      <c r="R167" s="346"/>
      <c r="S167" s="114">
        <v>0</v>
      </c>
      <c r="T167" s="346"/>
      <c r="U167" s="114">
        <v>0</v>
      </c>
      <c r="V167" s="346"/>
      <c r="W167" s="346"/>
      <c r="X167" s="114">
        <v>6092608</v>
      </c>
      <c r="Y167" s="346"/>
      <c r="Z167" s="114">
        <v>0</v>
      </c>
      <c r="AA167" s="114"/>
      <c r="AB167" s="114">
        <v>0</v>
      </c>
      <c r="AC167" s="114"/>
      <c r="AD167" s="114">
        <v>46523607</v>
      </c>
      <c r="AE167" s="346"/>
      <c r="AF167" s="114">
        <f>SUM(E167:AD167)</f>
        <v>200630375</v>
      </c>
      <c r="AG167" s="346"/>
      <c r="AH167" s="297">
        <f t="shared" ref="AH167:AH181" si="3">AF167/AN167</f>
        <v>520.67562096608856</v>
      </c>
      <c r="AI167" s="346"/>
      <c r="AJ167" s="297">
        <f>IF(AH$219,AH167/AH$219*100,0)</f>
        <v>149.56659937809343</v>
      </c>
      <c r="AK167" s="351"/>
      <c r="AL167" s="326">
        <v>53</v>
      </c>
      <c r="AM167" s="326"/>
      <c r="AN167" s="351">
        <v>385327</v>
      </c>
    </row>
    <row r="168" spans="1:40" ht="8.85" customHeight="1" x14ac:dyDescent="0.25">
      <c r="A168" s="326">
        <v>54</v>
      </c>
      <c r="B168" s="344"/>
      <c r="C168" s="326" t="s">
        <v>183</v>
      </c>
      <c r="D168" s="346"/>
      <c r="E168" s="114">
        <v>3673209</v>
      </c>
      <c r="F168" s="346"/>
      <c r="G168" s="114">
        <v>610599</v>
      </c>
      <c r="H168" s="346"/>
      <c r="I168" s="114">
        <v>185883</v>
      </c>
      <c r="J168" s="346"/>
      <c r="K168" s="114">
        <v>18691</v>
      </c>
      <c r="L168" s="346"/>
      <c r="M168" s="114">
        <v>1329437</v>
      </c>
      <c r="N168" s="346"/>
      <c r="O168" s="114">
        <v>0</v>
      </c>
      <c r="P168" s="346"/>
      <c r="Q168" s="114">
        <v>579547</v>
      </c>
      <c r="R168" s="346"/>
      <c r="S168" s="114">
        <v>0</v>
      </c>
      <c r="T168" s="346"/>
      <c r="U168" s="114">
        <v>0</v>
      </c>
      <c r="V168" s="346"/>
      <c r="W168" s="346"/>
      <c r="X168" s="114">
        <v>150539</v>
      </c>
      <c r="Y168" s="346"/>
      <c r="Z168" s="114">
        <v>1094835</v>
      </c>
      <c r="AA168" s="114"/>
      <c r="AB168" s="114">
        <v>0</v>
      </c>
      <c r="AC168" s="114"/>
      <c r="AD168" s="114">
        <v>0</v>
      </c>
      <c r="AE168" s="346"/>
      <c r="AF168" s="114">
        <f>SUM(E168:AD168)</f>
        <v>7642740</v>
      </c>
      <c r="AG168" s="346"/>
      <c r="AH168" s="297">
        <f t="shared" si="3"/>
        <v>222.71651707658236</v>
      </c>
      <c r="AI168" s="346"/>
      <c r="AJ168" s="297">
        <f>IF(AH$219,AH168/AH$219*100,0)</f>
        <v>63.976400551788139</v>
      </c>
      <c r="AK168" s="351"/>
      <c r="AL168" s="326">
        <v>54</v>
      </c>
      <c r="AM168" s="326"/>
      <c r="AN168" s="351">
        <v>34316</v>
      </c>
    </row>
    <row r="169" spans="1:40" ht="8.85" customHeight="1" x14ac:dyDescent="0.25">
      <c r="A169" s="326">
        <v>55</v>
      </c>
      <c r="B169" s="344"/>
      <c r="C169" s="326" t="s">
        <v>184</v>
      </c>
      <c r="D169" s="346"/>
      <c r="E169" s="114">
        <v>422732</v>
      </c>
      <c r="F169" s="346"/>
      <c r="G169" s="114">
        <v>184421</v>
      </c>
      <c r="H169" s="346"/>
      <c r="I169" s="114">
        <v>0</v>
      </c>
      <c r="J169" s="346"/>
      <c r="K169" s="114">
        <v>0</v>
      </c>
      <c r="L169" s="346"/>
      <c r="M169" s="114">
        <v>230185</v>
      </c>
      <c r="N169" s="346"/>
      <c r="O169" s="114">
        <v>0</v>
      </c>
      <c r="P169" s="346"/>
      <c r="Q169" s="114">
        <v>59827</v>
      </c>
      <c r="R169" s="346"/>
      <c r="S169" s="114">
        <v>0</v>
      </c>
      <c r="T169" s="346"/>
      <c r="U169" s="114">
        <v>0</v>
      </c>
      <c r="V169" s="346"/>
      <c r="W169" s="346"/>
      <c r="X169" s="114">
        <v>0</v>
      </c>
      <c r="Y169" s="346"/>
      <c r="Z169" s="114">
        <v>0</v>
      </c>
      <c r="AA169" s="114"/>
      <c r="AB169" s="114">
        <v>0</v>
      </c>
      <c r="AC169" s="114"/>
      <c r="AD169" s="114">
        <v>23310</v>
      </c>
      <c r="AE169" s="346"/>
      <c r="AF169" s="114">
        <f>SUM(E169:AD169)</f>
        <v>920475</v>
      </c>
      <c r="AG169" s="346"/>
      <c r="AH169" s="302">
        <f t="shared" si="3"/>
        <v>74.441973311767086</v>
      </c>
      <c r="AI169" s="346"/>
      <c r="AJ169" s="302">
        <f>IF(AH$219,AH169/AH$219*100,0)</f>
        <v>21.383818160291675</v>
      </c>
      <c r="AK169" s="351"/>
      <c r="AL169" s="326">
        <v>55</v>
      </c>
      <c r="AM169" s="326"/>
      <c r="AN169" s="351">
        <v>12365</v>
      </c>
    </row>
    <row r="170" spans="1:40" ht="8.85" customHeight="1" x14ac:dyDescent="0.25">
      <c r="A170" s="349"/>
      <c r="B170" s="346"/>
      <c r="C170" s="32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50"/>
      <c r="AI170" s="346"/>
      <c r="AJ170" s="350"/>
      <c r="AK170" s="346"/>
      <c r="AL170" s="349"/>
      <c r="AM170" s="349"/>
      <c r="AN170" s="346"/>
    </row>
    <row r="171" spans="1:40" ht="8.85" customHeight="1" x14ac:dyDescent="0.25">
      <c r="A171" s="326">
        <v>56</v>
      </c>
      <c r="B171" s="344"/>
      <c r="C171" s="326" t="s">
        <v>185</v>
      </c>
      <c r="D171" s="346"/>
      <c r="E171" s="114">
        <v>1021382</v>
      </c>
      <c r="F171" s="346"/>
      <c r="G171" s="114">
        <v>379991</v>
      </c>
      <c r="H171" s="346"/>
      <c r="I171" s="114">
        <v>0</v>
      </c>
      <c r="J171" s="346"/>
      <c r="K171" s="114">
        <v>18866</v>
      </c>
      <c r="L171" s="346"/>
      <c r="M171" s="114">
        <v>446360</v>
      </c>
      <c r="N171" s="346"/>
      <c r="O171" s="114">
        <v>104958</v>
      </c>
      <c r="P171" s="346"/>
      <c r="Q171" s="114">
        <v>158049</v>
      </c>
      <c r="R171" s="346"/>
      <c r="S171" s="114">
        <v>0</v>
      </c>
      <c r="T171" s="346"/>
      <c r="U171" s="114">
        <v>0</v>
      </c>
      <c r="V171" s="346"/>
      <c r="W171" s="346"/>
      <c r="X171" s="114">
        <v>150390</v>
      </c>
      <c r="Y171" s="346"/>
      <c r="Z171" s="114">
        <v>445670</v>
      </c>
      <c r="AA171" s="114"/>
      <c r="AB171" s="114">
        <v>0</v>
      </c>
      <c r="AC171" s="114"/>
      <c r="AD171" s="114">
        <v>0</v>
      </c>
      <c r="AE171" s="346"/>
      <c r="AF171" s="114">
        <f>SUM(E171:AD171)</f>
        <v>2725666</v>
      </c>
      <c r="AG171" s="346"/>
      <c r="AH171" s="302">
        <f t="shared" si="3"/>
        <v>208.08199099167877</v>
      </c>
      <c r="AI171" s="346"/>
      <c r="AJ171" s="302">
        <f>IF(AH$219,AH171/AH$219*100,0)</f>
        <v>59.772561900829693</v>
      </c>
      <c r="AK171" s="351"/>
      <c r="AL171" s="326">
        <v>56</v>
      </c>
      <c r="AM171" s="326"/>
      <c r="AN171" s="351">
        <v>13099</v>
      </c>
    </row>
    <row r="172" spans="1:40" ht="8.85" customHeight="1" x14ac:dyDescent="0.25">
      <c r="A172" s="326">
        <v>57</v>
      </c>
      <c r="B172" s="344"/>
      <c r="C172" s="326" t="s">
        <v>186</v>
      </c>
      <c r="D172" s="346"/>
      <c r="E172" s="114">
        <v>483614</v>
      </c>
      <c r="F172" s="346"/>
      <c r="G172" s="114">
        <v>151482</v>
      </c>
      <c r="H172" s="346"/>
      <c r="I172" s="114">
        <v>185650</v>
      </c>
      <c r="J172" s="346"/>
      <c r="K172" s="114">
        <v>0</v>
      </c>
      <c r="L172" s="346"/>
      <c r="M172" s="114">
        <v>296260</v>
      </c>
      <c r="N172" s="346"/>
      <c r="O172" s="114">
        <v>91307</v>
      </c>
      <c r="P172" s="346"/>
      <c r="Q172" s="114">
        <v>109783</v>
      </c>
      <c r="R172" s="346"/>
      <c r="S172" s="114">
        <v>0</v>
      </c>
      <c r="T172" s="346"/>
      <c r="U172" s="114">
        <v>0</v>
      </c>
      <c r="V172" s="346"/>
      <c r="W172" s="346"/>
      <c r="X172" s="114">
        <v>0</v>
      </c>
      <c r="Y172" s="346"/>
      <c r="Z172" s="114">
        <v>113601</v>
      </c>
      <c r="AA172" s="114"/>
      <c r="AB172" s="114">
        <v>0</v>
      </c>
      <c r="AC172" s="114"/>
      <c r="AD172" s="114">
        <v>35385</v>
      </c>
      <c r="AE172" s="346"/>
      <c r="AF172" s="114">
        <f>SUM(E172:AD172)</f>
        <v>1467082</v>
      </c>
      <c r="AG172" s="346"/>
      <c r="AH172" s="302">
        <f t="shared" si="3"/>
        <v>169.66369839250606</v>
      </c>
      <c r="AI172" s="346"/>
      <c r="AJ172" s="302">
        <f>IF(AH$219,AH172/AH$219*100,0)</f>
        <v>48.736720876989857</v>
      </c>
      <c r="AK172" s="351"/>
      <c r="AL172" s="326">
        <v>57</v>
      </c>
      <c r="AM172" s="326"/>
      <c r="AN172" s="351">
        <v>8647</v>
      </c>
    </row>
    <row r="173" spans="1:40" ht="8.85" customHeight="1" x14ac:dyDescent="0.25">
      <c r="A173" s="326">
        <v>58</v>
      </c>
      <c r="B173" s="344"/>
      <c r="C173" s="326" t="s">
        <v>187</v>
      </c>
      <c r="D173" s="346"/>
      <c r="E173" s="114">
        <v>4764631</v>
      </c>
      <c r="F173" s="346"/>
      <c r="G173" s="114">
        <v>523589</v>
      </c>
      <c r="H173" s="346"/>
      <c r="I173" s="114">
        <v>1837</v>
      </c>
      <c r="J173" s="346"/>
      <c r="K173" s="114">
        <v>0</v>
      </c>
      <c r="L173" s="346"/>
      <c r="M173" s="114">
        <v>612205</v>
      </c>
      <c r="N173" s="346"/>
      <c r="O173" s="114">
        <v>5711</v>
      </c>
      <c r="P173" s="346"/>
      <c r="Q173" s="114">
        <v>282551</v>
      </c>
      <c r="R173" s="346"/>
      <c r="S173" s="114">
        <v>0</v>
      </c>
      <c r="T173" s="346"/>
      <c r="U173" s="114">
        <v>0</v>
      </c>
      <c r="V173" s="346"/>
      <c r="W173" s="346"/>
      <c r="X173" s="114">
        <v>75738</v>
      </c>
      <c r="Y173" s="346"/>
      <c r="Z173" s="114">
        <v>0</v>
      </c>
      <c r="AA173" s="114"/>
      <c r="AB173" s="114">
        <v>0</v>
      </c>
      <c r="AC173" s="114"/>
      <c r="AD173" s="114">
        <v>86129</v>
      </c>
      <c r="AE173" s="346"/>
      <c r="AF173" s="114">
        <f>SUM(E173:AD173)</f>
        <v>6352391</v>
      </c>
      <c r="AG173" s="346"/>
      <c r="AH173" s="302">
        <f t="shared" si="3"/>
        <v>202.64749417807127</v>
      </c>
      <c r="AI173" s="346"/>
      <c r="AJ173" s="302">
        <f>IF(AH$219,AH173/AH$219*100,0)</f>
        <v>58.211476313157625</v>
      </c>
      <c r="AK173" s="351"/>
      <c r="AL173" s="326">
        <v>58</v>
      </c>
      <c r="AM173" s="326"/>
      <c r="AN173" s="351">
        <v>31347</v>
      </c>
    </row>
    <row r="174" spans="1:40" ht="8.85" customHeight="1" x14ac:dyDescent="0.25">
      <c r="A174" s="326">
        <v>59</v>
      </c>
      <c r="B174" s="344"/>
      <c r="C174" s="326" t="s">
        <v>188</v>
      </c>
      <c r="D174" s="346"/>
      <c r="E174" s="114">
        <v>1062404</v>
      </c>
      <c r="F174" s="346"/>
      <c r="G174" s="114">
        <v>231960</v>
      </c>
      <c r="H174" s="346"/>
      <c r="I174" s="114">
        <v>162696</v>
      </c>
      <c r="J174" s="346"/>
      <c r="K174" s="114">
        <v>0</v>
      </c>
      <c r="L174" s="346"/>
      <c r="M174" s="114">
        <v>297641</v>
      </c>
      <c r="N174" s="346"/>
      <c r="O174" s="114">
        <v>94068</v>
      </c>
      <c r="P174" s="346"/>
      <c r="Q174" s="114">
        <v>198845</v>
      </c>
      <c r="R174" s="346"/>
      <c r="S174" s="114">
        <v>0</v>
      </c>
      <c r="T174" s="346"/>
      <c r="U174" s="114">
        <v>0</v>
      </c>
      <c r="V174" s="346"/>
      <c r="W174" s="346"/>
      <c r="X174" s="114">
        <v>0</v>
      </c>
      <c r="Y174" s="346"/>
      <c r="Z174" s="114">
        <v>380213</v>
      </c>
      <c r="AA174" s="114"/>
      <c r="AB174" s="114">
        <v>0</v>
      </c>
      <c r="AC174" s="114"/>
      <c r="AD174" s="114">
        <v>44463</v>
      </c>
      <c r="AE174" s="346"/>
      <c r="AF174" s="114">
        <f>SUM(E174:AD174)</f>
        <v>2472290</v>
      </c>
      <c r="AG174" s="346"/>
      <c r="AH174" s="302">
        <f t="shared" si="3"/>
        <v>223.75690107702056</v>
      </c>
      <c r="AI174" s="346"/>
      <c r="AJ174" s="302">
        <f>IF(AH$219,AH174/AH$219*100,0)</f>
        <v>64.275255905730376</v>
      </c>
      <c r="AK174" s="351"/>
      <c r="AL174" s="326">
        <v>59</v>
      </c>
      <c r="AM174" s="326"/>
      <c r="AN174" s="351">
        <v>11049</v>
      </c>
    </row>
    <row r="175" spans="1:40" ht="8.85" customHeight="1" x14ac:dyDescent="0.25">
      <c r="A175" s="326">
        <v>60</v>
      </c>
      <c r="B175" s="344"/>
      <c r="C175" s="326" t="s">
        <v>189</v>
      </c>
      <c r="D175" s="346"/>
      <c r="E175" s="114">
        <v>9012494</v>
      </c>
      <c r="F175" s="346"/>
      <c r="G175" s="114">
        <v>803280</v>
      </c>
      <c r="H175" s="346"/>
      <c r="I175" s="114">
        <v>0</v>
      </c>
      <c r="J175" s="346"/>
      <c r="K175" s="114">
        <v>0</v>
      </c>
      <c r="L175" s="346"/>
      <c r="M175" s="114">
        <v>755323</v>
      </c>
      <c r="N175" s="346"/>
      <c r="O175" s="114">
        <v>36873</v>
      </c>
      <c r="P175" s="346"/>
      <c r="Q175" s="114">
        <v>754811</v>
      </c>
      <c r="R175" s="346"/>
      <c r="S175" s="114">
        <v>0</v>
      </c>
      <c r="T175" s="346"/>
      <c r="U175" s="114">
        <v>0</v>
      </c>
      <c r="V175" s="346"/>
      <c r="W175" s="346"/>
      <c r="X175" s="114">
        <v>38685</v>
      </c>
      <c r="Y175" s="346"/>
      <c r="Z175" s="114">
        <v>256660</v>
      </c>
      <c r="AA175" s="114"/>
      <c r="AB175" s="114">
        <v>0</v>
      </c>
      <c r="AC175" s="114"/>
      <c r="AD175" s="114">
        <v>0</v>
      </c>
      <c r="AE175" s="346"/>
      <c r="AF175" s="114">
        <f>SUM(E175:AD175)</f>
        <v>11658126</v>
      </c>
      <c r="AG175" s="346"/>
      <c r="AH175" s="302">
        <f t="shared" si="3"/>
        <v>118.34579581561076</v>
      </c>
      <c r="AI175" s="346"/>
      <c r="AJ175" s="302">
        <f>IF(AH$219,AH175/AH$219*100,0)</f>
        <v>33.995404274915977</v>
      </c>
      <c r="AK175" s="351"/>
      <c r="AL175" s="326">
        <v>60</v>
      </c>
      <c r="AM175" s="326"/>
      <c r="AN175" s="351">
        <v>98509</v>
      </c>
    </row>
    <row r="176" spans="1:40" ht="8.85" customHeight="1" x14ac:dyDescent="0.25">
      <c r="A176" s="349"/>
      <c r="B176" s="346"/>
      <c r="C176" s="326"/>
      <c r="D176" s="346"/>
      <c r="E176" s="346"/>
      <c r="F176" s="346"/>
      <c r="G176" s="346"/>
      <c r="H176" s="346"/>
      <c r="I176" s="346"/>
      <c r="J176" s="346"/>
      <c r="K176" s="346"/>
      <c r="L176" s="346"/>
      <c r="M176" s="346"/>
      <c r="N176" s="346"/>
      <c r="O176" s="346"/>
      <c r="P176" s="346"/>
      <c r="Q176" s="346"/>
      <c r="R176" s="346"/>
      <c r="S176" s="346"/>
      <c r="T176" s="346"/>
      <c r="U176" s="346"/>
      <c r="V176" s="346"/>
      <c r="W176" s="346"/>
      <c r="X176" s="346"/>
      <c r="Y176" s="346"/>
      <c r="Z176" s="346"/>
      <c r="AA176" s="346"/>
      <c r="AB176" s="346"/>
      <c r="AC176" s="346"/>
      <c r="AD176" s="346"/>
      <c r="AE176" s="346"/>
      <c r="AF176" s="346"/>
      <c r="AG176" s="346"/>
      <c r="AH176" s="350"/>
      <c r="AI176" s="346"/>
      <c r="AJ176" s="350"/>
      <c r="AK176" s="346"/>
      <c r="AL176" s="349"/>
      <c r="AM176" s="349"/>
      <c r="AN176" s="346"/>
    </row>
    <row r="177" spans="1:40" ht="8.85" customHeight="1" x14ac:dyDescent="0.25">
      <c r="A177" s="326">
        <v>61</v>
      </c>
      <c r="B177" s="344"/>
      <c r="C177" s="326" t="s">
        <v>190</v>
      </c>
      <c r="D177" s="346"/>
      <c r="E177" s="114">
        <v>1187476</v>
      </c>
      <c r="F177" s="346"/>
      <c r="G177" s="114">
        <v>440296</v>
      </c>
      <c r="H177" s="346"/>
      <c r="I177" s="114">
        <v>35070</v>
      </c>
      <c r="J177" s="346"/>
      <c r="K177" s="114">
        <v>129829</v>
      </c>
      <c r="L177" s="346"/>
      <c r="M177" s="114">
        <v>693735</v>
      </c>
      <c r="N177" s="346"/>
      <c r="O177" s="114">
        <v>73416</v>
      </c>
      <c r="P177" s="346"/>
      <c r="Q177" s="114">
        <v>235922</v>
      </c>
      <c r="R177" s="346"/>
      <c r="S177" s="114">
        <v>0</v>
      </c>
      <c r="T177" s="346"/>
      <c r="U177" s="114">
        <v>0</v>
      </c>
      <c r="V177" s="346"/>
      <c r="W177" s="346"/>
      <c r="X177" s="114">
        <v>578340</v>
      </c>
      <c r="Y177" s="346"/>
      <c r="Z177" s="114">
        <v>1058191</v>
      </c>
      <c r="AA177" s="114"/>
      <c r="AB177" s="114">
        <v>0</v>
      </c>
      <c r="AC177" s="114"/>
      <c r="AD177" s="114">
        <v>574</v>
      </c>
      <c r="AE177" s="346"/>
      <c r="AF177" s="114">
        <f>SUM(E177:AD177)</f>
        <v>4432849</v>
      </c>
      <c r="AG177" s="346"/>
      <c r="AH177" s="302">
        <f t="shared" si="3"/>
        <v>298.81017863161441</v>
      </c>
      <c r="AI177" s="346"/>
      <c r="AJ177" s="302">
        <f>IF(AH$219,AH177/AH$219*100,0)</f>
        <v>85.834674176922874</v>
      </c>
      <c r="AK177" s="351"/>
      <c r="AL177" s="326">
        <v>61</v>
      </c>
      <c r="AM177" s="326"/>
      <c r="AN177" s="351">
        <v>14835</v>
      </c>
    </row>
    <row r="178" spans="1:40" ht="8.85" customHeight="1" x14ac:dyDescent="0.25">
      <c r="A178" s="326">
        <v>62</v>
      </c>
      <c r="B178" s="344"/>
      <c r="C178" s="326" t="s">
        <v>191</v>
      </c>
      <c r="D178" s="346"/>
      <c r="E178" s="114">
        <v>1555073</v>
      </c>
      <c r="F178" s="346"/>
      <c r="G178" s="114">
        <v>296510</v>
      </c>
      <c r="H178" s="346"/>
      <c r="I178" s="114">
        <v>801120</v>
      </c>
      <c r="J178" s="346"/>
      <c r="K178" s="114">
        <v>7095</v>
      </c>
      <c r="L178" s="346"/>
      <c r="M178" s="114">
        <v>567994</v>
      </c>
      <c r="N178" s="346"/>
      <c r="O178" s="114">
        <v>69476</v>
      </c>
      <c r="P178" s="346"/>
      <c r="Q178" s="114">
        <v>426187</v>
      </c>
      <c r="R178" s="346"/>
      <c r="S178" s="114">
        <v>0</v>
      </c>
      <c r="T178" s="346"/>
      <c r="U178" s="114">
        <v>655</v>
      </c>
      <c r="V178" s="346"/>
      <c r="W178" s="346"/>
      <c r="X178" s="114">
        <v>19540</v>
      </c>
      <c r="Y178" s="346"/>
      <c r="Z178" s="114">
        <v>807681</v>
      </c>
      <c r="AA178" s="114"/>
      <c r="AB178" s="114">
        <v>0</v>
      </c>
      <c r="AC178" s="114"/>
      <c r="AD178" s="114">
        <v>0</v>
      </c>
      <c r="AE178" s="346"/>
      <c r="AF178" s="114">
        <f>SUM(E178:AD178)</f>
        <v>4551331</v>
      </c>
      <c r="AG178" s="346"/>
      <c r="AH178" s="302">
        <f t="shared" si="3"/>
        <v>217.81914333572624</v>
      </c>
      <c r="AI178" s="346"/>
      <c r="AJ178" s="302">
        <f>IF(AH$219,AH178/AH$219*100,0)</f>
        <v>62.569606173852144</v>
      </c>
      <c r="AK178" s="351"/>
      <c r="AL178" s="326">
        <v>62</v>
      </c>
      <c r="AM178" s="326"/>
      <c r="AN178" s="351">
        <v>20895</v>
      </c>
    </row>
    <row r="179" spans="1:40" ht="8.85" customHeight="1" x14ac:dyDescent="0.25">
      <c r="A179" s="326">
        <v>63</v>
      </c>
      <c r="B179" s="344"/>
      <c r="C179" s="326" t="s">
        <v>192</v>
      </c>
      <c r="D179" s="346"/>
      <c r="E179" s="114">
        <v>1206730</v>
      </c>
      <c r="F179" s="346"/>
      <c r="G179" s="114">
        <v>323498</v>
      </c>
      <c r="H179" s="346"/>
      <c r="I179" s="114">
        <v>38221</v>
      </c>
      <c r="J179" s="346"/>
      <c r="K179" s="114">
        <v>0</v>
      </c>
      <c r="L179" s="346"/>
      <c r="M179" s="114">
        <v>328926</v>
      </c>
      <c r="N179" s="346"/>
      <c r="O179" s="114">
        <v>35903</v>
      </c>
      <c r="P179" s="346"/>
      <c r="Q179" s="114">
        <v>218696</v>
      </c>
      <c r="R179" s="346"/>
      <c r="S179" s="114">
        <v>0</v>
      </c>
      <c r="T179" s="346"/>
      <c r="U179" s="114">
        <v>0</v>
      </c>
      <c r="V179" s="346"/>
      <c r="W179" s="346"/>
      <c r="X179" s="114">
        <v>289444</v>
      </c>
      <c r="Y179" s="346"/>
      <c r="Z179" s="114">
        <v>335188</v>
      </c>
      <c r="AA179" s="114"/>
      <c r="AB179" s="114">
        <v>0</v>
      </c>
      <c r="AC179" s="114"/>
      <c r="AD179" s="114">
        <v>0</v>
      </c>
      <c r="AE179" s="346"/>
      <c r="AF179" s="114">
        <f>SUM(E179:AD179)</f>
        <v>2776606</v>
      </c>
      <c r="AG179" s="346"/>
      <c r="AH179" s="302">
        <f t="shared" si="3"/>
        <v>228.73432737457782</v>
      </c>
      <c r="AI179" s="346"/>
      <c r="AJ179" s="302">
        <f>IF(AH$219,AH179/AH$219*100,0)</f>
        <v>65.705045769137911</v>
      </c>
      <c r="AK179" s="351"/>
      <c r="AL179" s="326">
        <v>63</v>
      </c>
      <c r="AM179" s="326"/>
      <c r="AN179" s="351">
        <v>12139</v>
      </c>
    </row>
    <row r="180" spans="1:40" ht="8.85" customHeight="1" x14ac:dyDescent="0.25">
      <c r="A180" s="326">
        <v>64</v>
      </c>
      <c r="B180" s="344"/>
      <c r="C180" s="326" t="s">
        <v>193</v>
      </c>
      <c r="D180" s="346"/>
      <c r="E180" s="114">
        <v>714578</v>
      </c>
      <c r="F180" s="346"/>
      <c r="G180" s="114">
        <v>345281</v>
      </c>
      <c r="H180" s="346"/>
      <c r="I180" s="114">
        <v>0</v>
      </c>
      <c r="J180" s="346"/>
      <c r="K180" s="114">
        <v>0</v>
      </c>
      <c r="L180" s="346"/>
      <c r="M180" s="114">
        <v>367707</v>
      </c>
      <c r="N180" s="346"/>
      <c r="O180" s="114">
        <v>214282</v>
      </c>
      <c r="P180" s="346"/>
      <c r="Q180" s="114">
        <v>163978</v>
      </c>
      <c r="R180" s="346"/>
      <c r="S180" s="114">
        <v>0</v>
      </c>
      <c r="T180" s="346"/>
      <c r="U180" s="114">
        <v>0</v>
      </c>
      <c r="V180" s="346"/>
      <c r="W180" s="346"/>
      <c r="X180" s="114">
        <v>0</v>
      </c>
      <c r="Y180" s="346"/>
      <c r="Z180" s="114">
        <v>0</v>
      </c>
      <c r="AA180" s="114"/>
      <c r="AB180" s="114">
        <v>0</v>
      </c>
      <c r="AC180" s="114"/>
      <c r="AD180" s="114">
        <v>54541</v>
      </c>
      <c r="AE180" s="346"/>
      <c r="AF180" s="114">
        <f>SUM(E180:AD180)</f>
        <v>1860367</v>
      </c>
      <c r="AG180" s="346"/>
      <c r="AH180" s="302">
        <f t="shared" si="3"/>
        <v>153.88923815038464</v>
      </c>
      <c r="AI180" s="346"/>
      <c r="AJ180" s="302">
        <f>IF(AH$219,AH180/AH$219*100,0)</f>
        <v>44.205430606357623</v>
      </c>
      <c r="AK180" s="351"/>
      <c r="AL180" s="326">
        <v>64</v>
      </c>
      <c r="AM180" s="326"/>
      <c r="AN180" s="351">
        <v>12089</v>
      </c>
    </row>
    <row r="181" spans="1:40" ht="8.85" customHeight="1" x14ac:dyDescent="0.25">
      <c r="A181" s="326">
        <v>65</v>
      </c>
      <c r="B181" s="344"/>
      <c r="C181" s="326" t="s">
        <v>194</v>
      </c>
      <c r="D181" s="346"/>
      <c r="E181" s="114">
        <v>1170738</v>
      </c>
      <c r="F181" s="346"/>
      <c r="G181" s="114">
        <v>148815</v>
      </c>
      <c r="H181" s="346"/>
      <c r="I181" s="114">
        <v>167855</v>
      </c>
      <c r="J181" s="346"/>
      <c r="K181" s="114">
        <v>0</v>
      </c>
      <c r="L181" s="346"/>
      <c r="M181" s="114">
        <v>114811</v>
      </c>
      <c r="N181" s="346"/>
      <c r="O181" s="114">
        <v>0</v>
      </c>
      <c r="P181" s="346"/>
      <c r="Q181" s="114">
        <v>72009</v>
      </c>
      <c r="R181" s="346"/>
      <c r="S181" s="114">
        <v>0</v>
      </c>
      <c r="T181" s="346"/>
      <c r="U181" s="114">
        <v>0</v>
      </c>
      <c r="V181" s="346"/>
      <c r="W181" s="346"/>
      <c r="X181" s="114">
        <v>1065</v>
      </c>
      <c r="Y181" s="346"/>
      <c r="Z181" s="114">
        <v>0</v>
      </c>
      <c r="AA181" s="114"/>
      <c r="AB181" s="114">
        <v>0</v>
      </c>
      <c r="AC181" s="114"/>
      <c r="AD181" s="114">
        <v>27580</v>
      </c>
      <c r="AE181" s="346"/>
      <c r="AF181" s="114">
        <f>SUM(E181:AD181)</f>
        <v>1702873</v>
      </c>
      <c r="AG181" s="346"/>
      <c r="AH181" s="302">
        <f t="shared" si="3"/>
        <v>105.72910716503166</v>
      </c>
      <c r="AI181" s="346"/>
      <c r="AJ181" s="302">
        <f>IF(AH$219,AH181/AH$219*100,0)</f>
        <v>30.37119922114757</v>
      </c>
      <c r="AK181" s="351"/>
      <c r="AL181" s="326">
        <v>65</v>
      </c>
      <c r="AM181" s="326"/>
      <c r="AN181" s="351">
        <v>16106</v>
      </c>
    </row>
    <row r="182" spans="1:40" ht="8.85" customHeight="1" x14ac:dyDescent="0.25">
      <c r="A182" s="349"/>
      <c r="B182" s="346"/>
      <c r="C182" s="32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c r="AB182" s="346"/>
      <c r="AC182" s="346"/>
      <c r="AD182" s="346"/>
      <c r="AE182" s="346"/>
      <c r="AF182" s="346"/>
      <c r="AG182" s="346"/>
      <c r="AH182" s="350"/>
      <c r="AI182" s="346"/>
      <c r="AJ182" s="350"/>
      <c r="AK182" s="346"/>
      <c r="AL182" s="349"/>
      <c r="AM182" s="349"/>
      <c r="AN182" s="346"/>
    </row>
    <row r="183" spans="1:40" ht="8.85" customHeight="1" x14ac:dyDescent="0.25">
      <c r="A183" s="326">
        <v>66</v>
      </c>
      <c r="B183" s="344"/>
      <c r="C183" s="326" t="s">
        <v>195</v>
      </c>
      <c r="D183" s="346"/>
      <c r="E183" s="114">
        <v>3209851</v>
      </c>
      <c r="F183" s="346"/>
      <c r="G183" s="114">
        <v>687533</v>
      </c>
      <c r="H183" s="346"/>
      <c r="I183" s="114">
        <v>0</v>
      </c>
      <c r="J183" s="346"/>
      <c r="K183" s="114">
        <v>24057</v>
      </c>
      <c r="L183" s="346"/>
      <c r="M183" s="114">
        <v>1093406</v>
      </c>
      <c r="N183" s="346"/>
      <c r="O183" s="114">
        <v>77183</v>
      </c>
      <c r="P183" s="346"/>
      <c r="Q183" s="114">
        <v>549880</v>
      </c>
      <c r="R183" s="346"/>
      <c r="S183" s="114">
        <v>0</v>
      </c>
      <c r="T183" s="346"/>
      <c r="U183" s="114">
        <v>0</v>
      </c>
      <c r="V183" s="346"/>
      <c r="W183" s="346"/>
      <c r="X183" s="114">
        <v>30084</v>
      </c>
      <c r="Y183" s="346"/>
      <c r="Z183" s="114">
        <v>759517</v>
      </c>
      <c r="AA183" s="114"/>
      <c r="AB183" s="114">
        <v>0</v>
      </c>
      <c r="AC183" s="114"/>
      <c r="AD183" s="114">
        <v>0</v>
      </c>
      <c r="AE183" s="346"/>
      <c r="AF183" s="114">
        <f>SUM(E183:AD183)</f>
        <v>6431511</v>
      </c>
      <c r="AG183" s="346"/>
      <c r="AH183" s="302">
        <f>AF183/AN183</f>
        <v>190.41096012079225</v>
      </c>
      <c r="AI183" s="346"/>
      <c r="AJ183" s="302">
        <f>IF(AH$219,AH183/AH$219*100,0)</f>
        <v>54.696472511509221</v>
      </c>
      <c r="AK183" s="351"/>
      <c r="AL183" s="326">
        <v>66</v>
      </c>
      <c r="AM183" s="326"/>
      <c r="AN183" s="351">
        <v>33777</v>
      </c>
    </row>
    <row r="184" spans="1:40" ht="8.85" customHeight="1" x14ac:dyDescent="0.25">
      <c r="A184" s="326">
        <v>67</v>
      </c>
      <c r="B184" s="344"/>
      <c r="C184" s="326" t="s">
        <v>196</v>
      </c>
      <c r="D184" s="346"/>
      <c r="E184" s="114">
        <v>1605724</v>
      </c>
      <c r="F184" s="346"/>
      <c r="G184" s="114">
        <v>64428</v>
      </c>
      <c r="H184" s="346"/>
      <c r="I184" s="114">
        <v>179484</v>
      </c>
      <c r="J184" s="346"/>
      <c r="K184" s="114">
        <v>0</v>
      </c>
      <c r="L184" s="346"/>
      <c r="M184" s="114">
        <v>442855</v>
      </c>
      <c r="N184" s="346"/>
      <c r="O184" s="114">
        <v>0</v>
      </c>
      <c r="P184" s="346"/>
      <c r="Q184" s="114">
        <v>172219</v>
      </c>
      <c r="R184" s="346"/>
      <c r="S184" s="114">
        <v>0</v>
      </c>
      <c r="T184" s="346"/>
      <c r="U184" s="114">
        <v>0</v>
      </c>
      <c r="V184" s="346"/>
      <c r="W184" s="346"/>
      <c r="X184" s="114">
        <v>1150605</v>
      </c>
      <c r="Y184" s="346"/>
      <c r="Z184" s="114">
        <v>371091</v>
      </c>
      <c r="AA184" s="114"/>
      <c r="AB184" s="114">
        <v>0</v>
      </c>
      <c r="AC184" s="114"/>
      <c r="AD184" s="114">
        <v>0</v>
      </c>
      <c r="AE184" s="346"/>
      <c r="AF184" s="114">
        <f>SUM(E184:AD184)</f>
        <v>3986406</v>
      </c>
      <c r="AG184" s="346"/>
      <c r="AH184" s="302">
        <f>AF184/AN184</f>
        <v>169.01577206817603</v>
      </c>
      <c r="AI184" s="346"/>
      <c r="AJ184" s="302">
        <f>IF(AH$219,AH184/AH$219*100,0)</f>
        <v>48.550600895420949</v>
      </c>
      <c r="AK184" s="351"/>
      <c r="AL184" s="326">
        <v>67</v>
      </c>
      <c r="AM184" s="326"/>
      <c r="AN184" s="351">
        <v>23586</v>
      </c>
    </row>
    <row r="185" spans="1:40" ht="8.85" customHeight="1" x14ac:dyDescent="0.25">
      <c r="A185" s="326">
        <v>68</v>
      </c>
      <c r="B185" s="344"/>
      <c r="C185" s="326" t="s">
        <v>197</v>
      </c>
      <c r="D185" s="346"/>
      <c r="E185" s="114">
        <v>1137776</v>
      </c>
      <c r="F185" s="346"/>
      <c r="G185" s="114">
        <v>406050</v>
      </c>
      <c r="H185" s="346"/>
      <c r="I185" s="114">
        <v>0</v>
      </c>
      <c r="J185" s="346"/>
      <c r="K185" s="114">
        <v>10182</v>
      </c>
      <c r="L185" s="346"/>
      <c r="M185" s="114">
        <v>448508</v>
      </c>
      <c r="N185" s="346"/>
      <c r="O185" s="114">
        <v>19471</v>
      </c>
      <c r="P185" s="346"/>
      <c r="Q185" s="114">
        <v>88586</v>
      </c>
      <c r="R185" s="346"/>
      <c r="S185" s="114">
        <v>0</v>
      </c>
      <c r="T185" s="346"/>
      <c r="U185" s="114">
        <v>0</v>
      </c>
      <c r="V185" s="346"/>
      <c r="W185" s="346"/>
      <c r="X185" s="114">
        <v>375589</v>
      </c>
      <c r="Y185" s="346"/>
      <c r="Z185" s="114">
        <v>0</v>
      </c>
      <c r="AA185" s="114"/>
      <c r="AB185" s="114">
        <v>0</v>
      </c>
      <c r="AC185" s="114"/>
      <c r="AD185" s="114">
        <v>54731</v>
      </c>
      <c r="AE185" s="346"/>
      <c r="AF185" s="114">
        <f>SUM(E185:AD185)</f>
        <v>2540893</v>
      </c>
      <c r="AG185" s="346"/>
      <c r="AH185" s="302">
        <f>AF185/AN185</f>
        <v>140.85553522922558</v>
      </c>
      <c r="AI185" s="346"/>
      <c r="AJ185" s="302">
        <f>IF(AH$219,AH185/AH$219*100,0)</f>
        <v>40.461436179261042</v>
      </c>
      <c r="AK185" s="351"/>
      <c r="AL185" s="326">
        <v>68</v>
      </c>
      <c r="AM185" s="326"/>
      <c r="AN185" s="351">
        <v>18039</v>
      </c>
    </row>
    <row r="186" spans="1:40" ht="8.85" customHeight="1" x14ac:dyDescent="0.25">
      <c r="A186" s="326">
        <v>69</v>
      </c>
      <c r="B186" s="344"/>
      <c r="C186" s="326" t="s">
        <v>198</v>
      </c>
      <c r="D186" s="346"/>
      <c r="E186" s="114">
        <v>2381847</v>
      </c>
      <c r="F186" s="346"/>
      <c r="G186" s="114">
        <v>1291246</v>
      </c>
      <c r="H186" s="346"/>
      <c r="I186" s="114">
        <v>650</v>
      </c>
      <c r="J186" s="346"/>
      <c r="K186" s="114">
        <v>40059</v>
      </c>
      <c r="L186" s="346"/>
      <c r="M186" s="114">
        <v>2190467</v>
      </c>
      <c r="N186" s="346"/>
      <c r="O186" s="114">
        <v>73953</v>
      </c>
      <c r="P186" s="346"/>
      <c r="Q186" s="114">
        <v>315039</v>
      </c>
      <c r="R186" s="346"/>
      <c r="S186" s="114">
        <v>0</v>
      </c>
      <c r="T186" s="346"/>
      <c r="U186" s="114">
        <v>0</v>
      </c>
      <c r="V186" s="346"/>
      <c r="W186" s="346"/>
      <c r="X186" s="114">
        <v>0</v>
      </c>
      <c r="Y186" s="346"/>
      <c r="Z186" s="114">
        <v>766399</v>
      </c>
      <c r="AA186" s="114"/>
      <c r="AB186" s="114">
        <v>0</v>
      </c>
      <c r="AC186" s="114"/>
      <c r="AD186" s="114">
        <v>195537</v>
      </c>
      <c r="AE186" s="346"/>
      <c r="AF186" s="114">
        <f>SUM(E186:AD186)</f>
        <v>7255197</v>
      </c>
      <c r="AG186" s="346"/>
      <c r="AH186" s="302">
        <f>AF186/AN186</f>
        <v>115.87180183345578</v>
      </c>
      <c r="AI186" s="346"/>
      <c r="AJ186" s="302">
        <f>IF(AH$219,AH186/AH$219*100,0)</f>
        <v>33.284737495268757</v>
      </c>
      <c r="AK186" s="351"/>
      <c r="AL186" s="326">
        <v>69</v>
      </c>
      <c r="AM186" s="326"/>
      <c r="AN186" s="351">
        <v>62614</v>
      </c>
    </row>
    <row r="187" spans="1:40" ht="8.85" customHeight="1" x14ac:dyDescent="0.25">
      <c r="A187" s="326">
        <v>70</v>
      </c>
      <c r="B187" s="344"/>
      <c r="C187" s="326" t="s">
        <v>199</v>
      </c>
      <c r="D187" s="346"/>
      <c r="E187" s="114">
        <v>3039164</v>
      </c>
      <c r="F187" s="346"/>
      <c r="G187" s="114">
        <v>666194</v>
      </c>
      <c r="H187" s="346"/>
      <c r="I187" s="114">
        <v>108644</v>
      </c>
      <c r="J187" s="346"/>
      <c r="K187" s="114">
        <v>219177</v>
      </c>
      <c r="L187" s="346"/>
      <c r="M187" s="114">
        <v>1054198</v>
      </c>
      <c r="N187" s="346"/>
      <c r="O187" s="114">
        <v>0</v>
      </c>
      <c r="P187" s="346"/>
      <c r="Q187" s="114">
        <v>410618</v>
      </c>
      <c r="R187" s="346"/>
      <c r="S187" s="114">
        <v>0</v>
      </c>
      <c r="T187" s="346"/>
      <c r="U187" s="114">
        <v>0</v>
      </c>
      <c r="V187" s="346"/>
      <c r="W187" s="346"/>
      <c r="X187" s="114">
        <v>0</v>
      </c>
      <c r="Y187" s="346"/>
      <c r="Z187" s="114">
        <v>0</v>
      </c>
      <c r="AA187" s="114"/>
      <c r="AB187" s="114">
        <v>0</v>
      </c>
      <c r="AC187" s="114"/>
      <c r="AD187" s="114">
        <v>29624</v>
      </c>
      <c r="AE187" s="346"/>
      <c r="AF187" s="114">
        <f>SUM(E187:AD187)</f>
        <v>5527619</v>
      </c>
      <c r="AG187" s="346"/>
      <c r="AH187" s="302">
        <f>AF187/AN187</f>
        <v>192.62681209924727</v>
      </c>
      <c r="AI187" s="346"/>
      <c r="AJ187" s="302">
        <f>IF(AH$219,AH187/AH$219*100,0)</f>
        <v>55.332986747623849</v>
      </c>
      <c r="AK187" s="351"/>
      <c r="AL187" s="326">
        <v>70</v>
      </c>
      <c r="AM187" s="326"/>
      <c r="AN187" s="351">
        <v>28696</v>
      </c>
    </row>
    <row r="188" spans="1:40" ht="8.85" customHeight="1" x14ac:dyDescent="0.25">
      <c r="A188" s="349"/>
      <c r="B188" s="346"/>
      <c r="C188" s="326"/>
      <c r="D188" s="346"/>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c r="AA188" s="346"/>
      <c r="AB188" s="346"/>
      <c r="AC188" s="346"/>
      <c r="AD188" s="346"/>
      <c r="AE188" s="346"/>
      <c r="AF188" s="351"/>
      <c r="AG188" s="346"/>
      <c r="AH188" s="350"/>
      <c r="AI188" s="346"/>
      <c r="AJ188" s="350"/>
      <c r="AK188" s="346"/>
      <c r="AL188" s="349"/>
      <c r="AM188" s="349"/>
      <c r="AN188" s="346"/>
    </row>
    <row r="189" spans="1:40" ht="8.85" customHeight="1" x14ac:dyDescent="0.25">
      <c r="A189" s="326">
        <v>71</v>
      </c>
      <c r="B189" s="344"/>
      <c r="C189" s="326" t="s">
        <v>200</v>
      </c>
      <c r="D189" s="346"/>
      <c r="E189" s="114">
        <v>2807361</v>
      </c>
      <c r="F189" s="346"/>
      <c r="G189" s="114">
        <v>299571</v>
      </c>
      <c r="H189" s="346"/>
      <c r="I189" s="114">
        <v>0</v>
      </c>
      <c r="J189" s="346"/>
      <c r="K189" s="114">
        <v>64473</v>
      </c>
      <c r="L189" s="346"/>
      <c r="M189" s="114">
        <v>492489</v>
      </c>
      <c r="N189" s="346"/>
      <c r="O189" s="114">
        <v>0</v>
      </c>
      <c r="P189" s="346"/>
      <c r="Q189" s="114">
        <v>203446</v>
      </c>
      <c r="R189" s="346"/>
      <c r="S189" s="114">
        <v>0</v>
      </c>
      <c r="T189" s="346"/>
      <c r="U189" s="114">
        <v>0</v>
      </c>
      <c r="V189" s="346"/>
      <c r="W189" s="346"/>
      <c r="X189" s="114">
        <v>0</v>
      </c>
      <c r="Y189" s="346"/>
      <c r="Z189" s="114">
        <v>0</v>
      </c>
      <c r="AA189" s="114"/>
      <c r="AB189" s="114">
        <v>0</v>
      </c>
      <c r="AC189" s="114"/>
      <c r="AD189" s="114">
        <v>0</v>
      </c>
      <c r="AE189" s="346"/>
      <c r="AF189" s="114">
        <f>SUM(E189:AD189)</f>
        <v>3867340</v>
      </c>
      <c r="AG189" s="346"/>
      <c r="AH189" s="302">
        <f t="shared" ref="AH189:AH204" si="4">AF189/AN189</f>
        <v>163.91895901326666</v>
      </c>
      <c r="AI189" s="346"/>
      <c r="AJ189" s="302">
        <f>IF(AH$219,AH189/AH$219*100,0)</f>
        <v>47.086516606484523</v>
      </c>
      <c r="AK189" s="351"/>
      <c r="AL189" s="326">
        <v>71</v>
      </c>
      <c r="AM189" s="326"/>
      <c r="AN189" s="351">
        <v>23593</v>
      </c>
    </row>
    <row r="190" spans="1:40" ht="8.85" customHeight="1" x14ac:dyDescent="0.25">
      <c r="A190" s="326">
        <v>72</v>
      </c>
      <c r="B190" s="344"/>
      <c r="C190" s="326" t="s">
        <v>201</v>
      </c>
      <c r="D190" s="346"/>
      <c r="E190" s="114">
        <v>2399805</v>
      </c>
      <c r="F190" s="346"/>
      <c r="G190" s="114">
        <v>848090</v>
      </c>
      <c r="H190" s="346"/>
      <c r="I190" s="114">
        <v>1453115</v>
      </c>
      <c r="J190" s="346"/>
      <c r="K190" s="114">
        <v>0</v>
      </c>
      <c r="L190" s="346"/>
      <c r="M190" s="114">
        <v>1030584</v>
      </c>
      <c r="N190" s="346"/>
      <c r="O190" s="114">
        <v>90634</v>
      </c>
      <c r="P190" s="346"/>
      <c r="Q190" s="114">
        <v>295864</v>
      </c>
      <c r="R190" s="346"/>
      <c r="S190" s="114">
        <v>0</v>
      </c>
      <c r="T190" s="346"/>
      <c r="U190" s="114">
        <v>0</v>
      </c>
      <c r="V190" s="346"/>
      <c r="W190" s="346"/>
      <c r="X190" s="114">
        <v>697085</v>
      </c>
      <c r="Y190" s="346"/>
      <c r="Z190" s="114">
        <v>1003094</v>
      </c>
      <c r="AA190" s="114"/>
      <c r="AB190" s="114">
        <v>0</v>
      </c>
      <c r="AC190" s="114"/>
      <c r="AD190" s="114">
        <v>0</v>
      </c>
      <c r="AE190" s="346"/>
      <c r="AF190" s="114">
        <f>SUM(E190:AD190)</f>
        <v>7818271</v>
      </c>
      <c r="AG190" s="346"/>
      <c r="AH190" s="302">
        <f t="shared" si="4"/>
        <v>213.28762003491926</v>
      </c>
      <c r="AI190" s="346"/>
      <c r="AJ190" s="302">
        <f>IF(AH$219,AH190/AH$219*100,0)</f>
        <v>61.267904110585327</v>
      </c>
      <c r="AK190" s="351"/>
      <c r="AL190" s="326">
        <v>72</v>
      </c>
      <c r="AM190" s="326"/>
      <c r="AN190" s="351">
        <v>36656</v>
      </c>
    </row>
    <row r="191" spans="1:40" ht="8.85" customHeight="1" x14ac:dyDescent="0.25">
      <c r="A191" s="326">
        <v>73</v>
      </c>
      <c r="B191" s="344"/>
      <c r="C191" s="326" t="s">
        <v>202</v>
      </c>
      <c r="D191" s="346"/>
      <c r="E191" s="114">
        <v>63022000</v>
      </c>
      <c r="F191" s="346"/>
      <c r="G191" s="114">
        <v>14196000</v>
      </c>
      <c r="H191" s="346"/>
      <c r="I191" s="114">
        <v>25341000</v>
      </c>
      <c r="J191" s="346"/>
      <c r="K191" s="114">
        <v>1420000</v>
      </c>
      <c r="L191" s="346"/>
      <c r="M191" s="114">
        <v>8409000</v>
      </c>
      <c r="N191" s="346"/>
      <c r="O191" s="114">
        <v>1834000</v>
      </c>
      <c r="P191" s="346"/>
      <c r="Q191" s="114">
        <v>8965000</v>
      </c>
      <c r="R191" s="346"/>
      <c r="S191" s="114">
        <v>0</v>
      </c>
      <c r="T191" s="346"/>
      <c r="U191" s="114">
        <v>0</v>
      </c>
      <c r="V191" s="346"/>
      <c r="W191" s="346"/>
      <c r="X191" s="114">
        <v>4030000</v>
      </c>
      <c r="Y191" s="346"/>
      <c r="Z191" s="114">
        <v>0</v>
      </c>
      <c r="AA191" s="114"/>
      <c r="AB191" s="114">
        <v>0</v>
      </c>
      <c r="AC191" s="114"/>
      <c r="AD191" s="114">
        <v>479000</v>
      </c>
      <c r="AE191" s="346"/>
      <c r="AF191" s="114">
        <f>SUM(E191:AD191)</f>
        <v>127696000</v>
      </c>
      <c r="AG191" s="346"/>
      <c r="AH191" s="302">
        <f t="shared" si="4"/>
        <v>285.00390581408323</v>
      </c>
      <c r="AI191" s="346"/>
      <c r="AJ191" s="302">
        <f>IF(AH$219,AH191/AH$219*100,0)</f>
        <v>81.868755297193275</v>
      </c>
      <c r="AK191" s="351"/>
      <c r="AL191" s="326">
        <v>73</v>
      </c>
      <c r="AM191" s="326"/>
      <c r="AN191" s="351">
        <v>448050</v>
      </c>
    </row>
    <row r="192" spans="1:40" ht="8.85" customHeight="1" x14ac:dyDescent="0.25">
      <c r="A192" s="326">
        <v>74</v>
      </c>
      <c r="B192" s="344"/>
      <c r="C192" s="326" t="s">
        <v>203</v>
      </c>
      <c r="D192" s="346"/>
      <c r="E192" s="114">
        <v>3317326</v>
      </c>
      <c r="F192" s="346"/>
      <c r="G192" s="114">
        <v>652339</v>
      </c>
      <c r="H192" s="346"/>
      <c r="I192" s="114">
        <v>740266</v>
      </c>
      <c r="J192" s="346"/>
      <c r="K192" s="114">
        <v>0</v>
      </c>
      <c r="L192" s="346"/>
      <c r="M192" s="114">
        <v>582547</v>
      </c>
      <c r="N192" s="346"/>
      <c r="O192" s="114">
        <v>14862</v>
      </c>
      <c r="P192" s="346"/>
      <c r="Q192" s="114">
        <v>190615</v>
      </c>
      <c r="R192" s="346"/>
      <c r="S192" s="114">
        <v>0</v>
      </c>
      <c r="T192" s="346"/>
      <c r="U192" s="114">
        <v>0</v>
      </c>
      <c r="V192" s="346"/>
      <c r="W192" s="346"/>
      <c r="X192" s="114">
        <v>370651</v>
      </c>
      <c r="Y192" s="346"/>
      <c r="Z192" s="114">
        <v>1496038</v>
      </c>
      <c r="AA192" s="114"/>
      <c r="AB192" s="114">
        <v>0</v>
      </c>
      <c r="AC192" s="114"/>
      <c r="AD192" s="114">
        <v>111661</v>
      </c>
      <c r="AE192" s="346"/>
      <c r="AF192" s="114">
        <f>SUM(E192:AD192)</f>
        <v>7476305</v>
      </c>
      <c r="AG192" s="346"/>
      <c r="AH192" s="302">
        <f t="shared" si="4"/>
        <v>216.22191051855279</v>
      </c>
      <c r="AI192" s="346"/>
      <c r="AJ192" s="302">
        <f>IF(AH$219,AH192/AH$219*100,0)</f>
        <v>62.110793294469644</v>
      </c>
      <c r="AK192" s="351"/>
      <c r="AL192" s="326">
        <v>74</v>
      </c>
      <c r="AM192" s="326"/>
      <c r="AN192" s="351">
        <v>34577</v>
      </c>
    </row>
    <row r="193" spans="1:40" ht="8.85" customHeight="1" x14ac:dyDescent="0.25">
      <c r="A193" s="326">
        <v>75</v>
      </c>
      <c r="B193" s="344"/>
      <c r="C193" s="326" t="s">
        <v>204</v>
      </c>
      <c r="D193" s="346"/>
      <c r="E193" s="114">
        <v>514444</v>
      </c>
      <c r="F193" s="346"/>
      <c r="G193" s="114">
        <v>168469</v>
      </c>
      <c r="H193" s="346"/>
      <c r="I193" s="114">
        <v>0</v>
      </c>
      <c r="J193" s="346"/>
      <c r="K193" s="114">
        <v>30649</v>
      </c>
      <c r="L193" s="346"/>
      <c r="M193" s="114">
        <v>201655</v>
      </c>
      <c r="N193" s="346"/>
      <c r="O193" s="114">
        <v>87034</v>
      </c>
      <c r="P193" s="346"/>
      <c r="Q193" s="114">
        <v>175106</v>
      </c>
      <c r="R193" s="346"/>
      <c r="S193" s="114">
        <v>0</v>
      </c>
      <c r="T193" s="346"/>
      <c r="U193" s="114">
        <v>0</v>
      </c>
      <c r="V193" s="346"/>
      <c r="W193" s="346"/>
      <c r="X193" s="114">
        <v>48409</v>
      </c>
      <c r="Y193" s="346"/>
      <c r="Z193" s="114">
        <v>193634</v>
      </c>
      <c r="AA193" s="114"/>
      <c r="AB193" s="114">
        <v>0</v>
      </c>
      <c r="AC193" s="114"/>
      <c r="AD193" s="114">
        <v>0</v>
      </c>
      <c r="AE193" s="346"/>
      <c r="AF193" s="114">
        <f>SUM(E193:AD193)</f>
        <v>1419400</v>
      </c>
      <c r="AG193" s="346"/>
      <c r="AH193" s="302">
        <f t="shared" si="4"/>
        <v>194.22550629447181</v>
      </c>
      <c r="AI193" s="346"/>
      <c r="AJ193" s="302">
        <f>IF(AH$219,AH193/AH$219*100,0)</f>
        <v>55.792219414944768</v>
      </c>
      <c r="AK193" s="351"/>
      <c r="AL193" s="326">
        <v>75</v>
      </c>
      <c r="AM193" s="326"/>
      <c r="AN193" s="351">
        <v>7308</v>
      </c>
    </row>
    <row r="194" spans="1:40" ht="8.85" customHeight="1" x14ac:dyDescent="0.25">
      <c r="A194" s="349"/>
      <c r="B194" s="346"/>
      <c r="C194" s="326"/>
      <c r="D194" s="346"/>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c r="AA194" s="346"/>
      <c r="AB194" s="346"/>
      <c r="AC194" s="346"/>
      <c r="AD194" s="346"/>
      <c r="AE194" s="346"/>
      <c r="AF194" s="351"/>
      <c r="AG194" s="346"/>
      <c r="AH194" s="350"/>
      <c r="AI194" s="346"/>
      <c r="AJ194" s="350"/>
      <c r="AK194" s="346"/>
      <c r="AL194" s="349"/>
      <c r="AM194" s="349"/>
      <c r="AN194" s="346"/>
    </row>
    <row r="195" spans="1:40" ht="8.85" customHeight="1" x14ac:dyDescent="0.25">
      <c r="A195" s="326">
        <v>76</v>
      </c>
      <c r="B195" s="344"/>
      <c r="C195" s="326" t="s">
        <v>118</v>
      </c>
      <c r="D195" s="346"/>
      <c r="E195" s="114">
        <v>1377297</v>
      </c>
      <c r="F195" s="346"/>
      <c r="G195" s="114">
        <v>125351</v>
      </c>
      <c r="H195" s="346"/>
      <c r="I195" s="114">
        <v>0</v>
      </c>
      <c r="J195" s="346"/>
      <c r="K195" s="114">
        <v>0</v>
      </c>
      <c r="L195" s="346"/>
      <c r="M195" s="114">
        <v>241112</v>
      </c>
      <c r="N195" s="346"/>
      <c r="O195" s="114">
        <v>0</v>
      </c>
      <c r="P195" s="346"/>
      <c r="Q195" s="114">
        <v>72219</v>
      </c>
      <c r="R195" s="346"/>
      <c r="S195" s="114">
        <v>0</v>
      </c>
      <c r="T195" s="346"/>
      <c r="U195" s="114">
        <v>0</v>
      </c>
      <c r="V195" s="346"/>
      <c r="W195" s="346"/>
      <c r="X195" s="114">
        <v>0</v>
      </c>
      <c r="Y195" s="346"/>
      <c r="Z195" s="114">
        <v>0</v>
      </c>
      <c r="AA195" s="114"/>
      <c r="AB195" s="114">
        <v>0</v>
      </c>
      <c r="AC195" s="114"/>
      <c r="AD195" s="114">
        <v>20587</v>
      </c>
      <c r="AE195" s="346"/>
      <c r="AF195" s="114">
        <f>SUM(E195:AD195)</f>
        <v>1836566</v>
      </c>
      <c r="AG195" s="346"/>
      <c r="AH195" s="302">
        <f t="shared" si="4"/>
        <v>203.40746483552996</v>
      </c>
      <c r="AI195" s="346"/>
      <c r="AJ195" s="302">
        <f>IF(AH$219,AH195/AH$219*100,0)</f>
        <v>58.429781573258587</v>
      </c>
      <c r="AK195" s="351"/>
      <c r="AL195" s="326">
        <v>76</v>
      </c>
      <c r="AM195" s="326"/>
      <c r="AN195" s="351">
        <v>9029</v>
      </c>
    </row>
    <row r="196" spans="1:40" ht="8.85" customHeight="1" x14ac:dyDescent="0.25">
      <c r="A196" s="326">
        <v>77</v>
      </c>
      <c r="B196" s="344"/>
      <c r="C196" s="326" t="s">
        <v>119</v>
      </c>
      <c r="D196" s="346"/>
      <c r="E196" s="114">
        <v>10732707</v>
      </c>
      <c r="F196" s="346"/>
      <c r="G196" s="114">
        <v>3765184</v>
      </c>
      <c r="H196" s="346"/>
      <c r="I196" s="114">
        <v>6631066</v>
      </c>
      <c r="J196" s="346"/>
      <c r="K196" s="114">
        <v>477272</v>
      </c>
      <c r="L196" s="346"/>
      <c r="M196" s="114">
        <v>2269832</v>
      </c>
      <c r="N196" s="346"/>
      <c r="O196" s="114">
        <v>651002</v>
      </c>
      <c r="P196" s="346"/>
      <c r="Q196" s="114">
        <v>1174016</v>
      </c>
      <c r="R196" s="346"/>
      <c r="S196" s="114">
        <v>0</v>
      </c>
      <c r="T196" s="346"/>
      <c r="U196" s="114">
        <v>91482</v>
      </c>
      <c r="V196" s="346"/>
      <c r="W196" s="346"/>
      <c r="X196" s="114">
        <v>1376287</v>
      </c>
      <c r="Y196" s="346"/>
      <c r="Z196" s="114">
        <v>4541297</v>
      </c>
      <c r="AA196" s="114"/>
      <c r="AB196" s="114">
        <v>0</v>
      </c>
      <c r="AC196" s="114"/>
      <c r="AD196" s="114">
        <v>0</v>
      </c>
      <c r="AE196" s="346"/>
      <c r="AF196" s="114">
        <f>SUM(E196:AD196)</f>
        <v>31710145</v>
      </c>
      <c r="AG196" s="346"/>
      <c r="AH196" s="302">
        <f t="shared" si="4"/>
        <v>337.6149333503684</v>
      </c>
      <c r="AI196" s="346"/>
      <c r="AJ196" s="302">
        <f>IF(AH$219,AH196/AH$219*100,0)</f>
        <v>96.981528320422456</v>
      </c>
      <c r="AK196" s="351"/>
      <c r="AL196" s="326">
        <v>77</v>
      </c>
      <c r="AM196" s="326"/>
      <c r="AN196" s="351">
        <v>93924</v>
      </c>
    </row>
    <row r="197" spans="1:40" ht="8.85" customHeight="1" x14ac:dyDescent="0.25">
      <c r="A197" s="326">
        <v>78</v>
      </c>
      <c r="B197" s="344"/>
      <c r="C197" s="326" t="s">
        <v>205</v>
      </c>
      <c r="D197" s="346"/>
      <c r="E197" s="114">
        <v>2684576</v>
      </c>
      <c r="F197" s="346"/>
      <c r="G197" s="114">
        <v>585133</v>
      </c>
      <c r="H197" s="346"/>
      <c r="I197" s="114">
        <v>872532</v>
      </c>
      <c r="J197" s="346"/>
      <c r="K197" s="114">
        <v>0</v>
      </c>
      <c r="L197" s="346"/>
      <c r="M197" s="114">
        <v>531868</v>
      </c>
      <c r="N197" s="346"/>
      <c r="O197" s="114">
        <v>161996</v>
      </c>
      <c r="P197" s="346"/>
      <c r="Q197" s="114">
        <v>203536</v>
      </c>
      <c r="R197" s="346"/>
      <c r="S197" s="114">
        <v>0</v>
      </c>
      <c r="T197" s="346"/>
      <c r="U197" s="114">
        <v>0</v>
      </c>
      <c r="V197" s="346"/>
      <c r="W197" s="346"/>
      <c r="X197" s="114">
        <v>1719364</v>
      </c>
      <c r="Y197" s="346"/>
      <c r="Z197" s="114">
        <v>1477732</v>
      </c>
      <c r="AA197" s="114"/>
      <c r="AB197" s="114">
        <v>0</v>
      </c>
      <c r="AC197" s="114"/>
      <c r="AD197" s="114">
        <v>0</v>
      </c>
      <c r="AE197" s="346"/>
      <c r="AF197" s="114">
        <f>SUM(E197:AD197)</f>
        <v>8236737</v>
      </c>
      <c r="AG197" s="346"/>
      <c r="AH197" s="302">
        <f t="shared" si="4"/>
        <v>370.34022750775597</v>
      </c>
      <c r="AI197" s="346"/>
      <c r="AJ197" s="302">
        <f>IF(AH$219,AH197/AH$219*100,0)</f>
        <v>106.38202790918088</v>
      </c>
      <c r="AK197" s="351"/>
      <c r="AL197" s="326">
        <v>78</v>
      </c>
      <c r="AM197" s="326"/>
      <c r="AN197" s="351">
        <v>22241</v>
      </c>
    </row>
    <row r="198" spans="1:40" ht="8.85" customHeight="1" x14ac:dyDescent="0.25">
      <c r="A198" s="326">
        <v>79</v>
      </c>
      <c r="B198" s="344"/>
      <c r="C198" s="326" t="s">
        <v>206</v>
      </c>
      <c r="D198" s="346"/>
      <c r="E198" s="114">
        <v>6324892</v>
      </c>
      <c r="F198" s="346"/>
      <c r="G198" s="114">
        <v>1058481</v>
      </c>
      <c r="H198" s="346"/>
      <c r="I198" s="114">
        <v>351829</v>
      </c>
      <c r="J198" s="346"/>
      <c r="K198" s="114">
        <v>0</v>
      </c>
      <c r="L198" s="346"/>
      <c r="M198" s="114">
        <v>1278070</v>
      </c>
      <c r="N198" s="346"/>
      <c r="O198" s="114">
        <v>98871</v>
      </c>
      <c r="P198" s="346"/>
      <c r="Q198" s="114">
        <v>957414</v>
      </c>
      <c r="R198" s="346"/>
      <c r="S198" s="114">
        <v>0</v>
      </c>
      <c r="T198" s="346"/>
      <c r="U198" s="114">
        <v>0</v>
      </c>
      <c r="V198" s="346"/>
      <c r="W198" s="346"/>
      <c r="X198" s="114">
        <v>258516</v>
      </c>
      <c r="Y198" s="346"/>
      <c r="Z198" s="114">
        <v>1155637</v>
      </c>
      <c r="AA198" s="114"/>
      <c r="AB198" s="114">
        <v>0</v>
      </c>
      <c r="AC198" s="114"/>
      <c r="AD198" s="114">
        <v>0</v>
      </c>
      <c r="AE198" s="346"/>
      <c r="AF198" s="114">
        <f>SUM(E198:AD198)</f>
        <v>11483710</v>
      </c>
      <c r="AG198" s="346"/>
      <c r="AH198" s="302">
        <f t="shared" si="4"/>
        <v>144.02345268702578</v>
      </c>
      <c r="AI198" s="346"/>
      <c r="AJ198" s="302">
        <f>IF(AH$219,AH198/AH$219*100,0)</f>
        <v>41.371435845453462</v>
      </c>
      <c r="AK198" s="351"/>
      <c r="AL198" s="326">
        <v>79</v>
      </c>
      <c r="AM198" s="326"/>
      <c r="AN198" s="351">
        <v>79735</v>
      </c>
    </row>
    <row r="199" spans="1:40" ht="8.85" customHeight="1" x14ac:dyDescent="0.25">
      <c r="A199" s="326">
        <v>80</v>
      </c>
      <c r="B199" s="344"/>
      <c r="C199" s="326" t="s">
        <v>207</v>
      </c>
      <c r="D199" s="346"/>
      <c r="E199" s="114">
        <v>1853633</v>
      </c>
      <c r="F199" s="346"/>
      <c r="G199" s="114">
        <v>526747</v>
      </c>
      <c r="H199" s="346"/>
      <c r="I199" s="114">
        <v>0</v>
      </c>
      <c r="J199" s="346"/>
      <c r="K199" s="114">
        <v>4640</v>
      </c>
      <c r="L199" s="346"/>
      <c r="M199" s="114">
        <v>48098</v>
      </c>
      <c r="N199" s="346"/>
      <c r="O199" s="114">
        <v>11216</v>
      </c>
      <c r="P199" s="346"/>
      <c r="Q199" s="114">
        <v>44976</v>
      </c>
      <c r="R199" s="346"/>
      <c r="S199" s="114">
        <v>0</v>
      </c>
      <c r="T199" s="346"/>
      <c r="U199" s="114">
        <v>0</v>
      </c>
      <c r="V199" s="346"/>
      <c r="W199" s="346"/>
      <c r="X199" s="114">
        <v>0</v>
      </c>
      <c r="Y199" s="346"/>
      <c r="Z199" s="114">
        <v>0</v>
      </c>
      <c r="AA199" s="114"/>
      <c r="AB199" s="114">
        <v>667350</v>
      </c>
      <c r="AC199" s="114"/>
      <c r="AD199" s="114">
        <v>140565</v>
      </c>
      <c r="AE199" s="346"/>
      <c r="AF199" s="114">
        <f>SUM(E199:AD199)</f>
        <v>3297225</v>
      </c>
      <c r="AG199" s="346"/>
      <c r="AH199" s="302">
        <f t="shared" si="4"/>
        <v>119.04628660143698</v>
      </c>
      <c r="AI199" s="346"/>
      <c r="AJ199" s="302">
        <f>IF(AH$219,AH199/AH$219*100,0)</f>
        <v>34.196623653187082</v>
      </c>
      <c r="AK199" s="351"/>
      <c r="AL199" s="326">
        <v>80</v>
      </c>
      <c r="AM199" s="326"/>
      <c r="AN199" s="351">
        <v>27697</v>
      </c>
    </row>
    <row r="200" spans="1:40" ht="8.85" customHeight="1" x14ac:dyDescent="0.25">
      <c r="A200" s="349"/>
      <c r="B200" s="346"/>
      <c r="C200" s="326"/>
      <c r="D200" s="346"/>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c r="AA200" s="346"/>
      <c r="AB200" s="346"/>
      <c r="AC200" s="346"/>
      <c r="AD200" s="346"/>
      <c r="AE200" s="346"/>
      <c r="AF200" s="346"/>
      <c r="AG200" s="346"/>
      <c r="AH200" s="350"/>
      <c r="AI200" s="346"/>
      <c r="AJ200" s="350"/>
      <c r="AK200" s="346"/>
      <c r="AL200" s="349"/>
      <c r="AM200" s="349"/>
      <c r="AN200" s="346"/>
    </row>
    <row r="201" spans="1:40" ht="8.85" customHeight="1" x14ac:dyDescent="0.25">
      <c r="A201" s="326">
        <v>81</v>
      </c>
      <c r="B201" s="344"/>
      <c r="C201" s="326" t="s">
        <v>208</v>
      </c>
      <c r="D201" s="346"/>
      <c r="E201" s="114">
        <v>1428042</v>
      </c>
      <c r="F201" s="346"/>
      <c r="G201" s="114">
        <v>403379</v>
      </c>
      <c r="H201" s="346"/>
      <c r="I201" s="114">
        <v>0</v>
      </c>
      <c r="J201" s="346"/>
      <c r="K201" s="114">
        <v>71910</v>
      </c>
      <c r="L201" s="346"/>
      <c r="M201" s="114">
        <v>485087</v>
      </c>
      <c r="N201" s="346"/>
      <c r="O201" s="114">
        <v>29611</v>
      </c>
      <c r="P201" s="346"/>
      <c r="Q201" s="114">
        <v>104202</v>
      </c>
      <c r="R201" s="346"/>
      <c r="S201" s="114">
        <v>0</v>
      </c>
      <c r="T201" s="346"/>
      <c r="U201" s="114">
        <v>0</v>
      </c>
      <c r="V201" s="346"/>
      <c r="W201" s="346"/>
      <c r="X201" s="114">
        <v>2528</v>
      </c>
      <c r="Y201" s="346"/>
      <c r="Z201" s="114">
        <v>0</v>
      </c>
      <c r="AA201" s="114"/>
      <c r="AB201" s="114">
        <v>6232</v>
      </c>
      <c r="AC201" s="114"/>
      <c r="AD201" s="114">
        <v>0</v>
      </c>
      <c r="AE201" s="346"/>
      <c r="AF201" s="114">
        <f>SUM(E201:AD201)</f>
        <v>2530991</v>
      </c>
      <c r="AG201" s="346"/>
      <c r="AH201" s="302">
        <f t="shared" si="4"/>
        <v>111.3355474420446</v>
      </c>
      <c r="AI201" s="346"/>
      <c r="AJ201" s="302">
        <f>IF(AH$219,AH201/AH$219*100,0)</f>
        <v>31.981676403262107</v>
      </c>
      <c r="AK201" s="351"/>
      <c r="AL201" s="326">
        <v>81</v>
      </c>
      <c r="AM201" s="326"/>
      <c r="AN201" s="351">
        <v>22733</v>
      </c>
    </row>
    <row r="202" spans="1:40" ht="8.85" customHeight="1" x14ac:dyDescent="0.25">
      <c r="A202" s="326">
        <v>82</v>
      </c>
      <c r="B202" s="344"/>
      <c r="C202" s="326" t="s">
        <v>209</v>
      </c>
      <c r="D202" s="346"/>
      <c r="E202" s="114">
        <v>3536415</v>
      </c>
      <c r="F202" s="346"/>
      <c r="G202" s="114">
        <v>811838</v>
      </c>
      <c r="H202" s="346"/>
      <c r="I202" s="114">
        <v>0</v>
      </c>
      <c r="J202" s="346"/>
      <c r="K202" s="114">
        <v>7931</v>
      </c>
      <c r="L202" s="346"/>
      <c r="M202" s="114">
        <v>871435</v>
      </c>
      <c r="N202" s="346"/>
      <c r="O202" s="114">
        <v>0</v>
      </c>
      <c r="P202" s="346"/>
      <c r="Q202" s="114">
        <v>410384</v>
      </c>
      <c r="R202" s="346"/>
      <c r="S202" s="114">
        <v>0</v>
      </c>
      <c r="T202" s="346"/>
      <c r="U202" s="114">
        <v>0</v>
      </c>
      <c r="V202" s="346"/>
      <c r="W202" s="346"/>
      <c r="X202" s="114">
        <v>160463</v>
      </c>
      <c r="Y202" s="346"/>
      <c r="Z202" s="114">
        <v>0</v>
      </c>
      <c r="AA202" s="114"/>
      <c r="AB202" s="114">
        <v>0</v>
      </c>
      <c r="AC202" s="114"/>
      <c r="AD202" s="114">
        <v>0</v>
      </c>
      <c r="AE202" s="346"/>
      <c r="AF202" s="114">
        <f>SUM(E202:AD202)</f>
        <v>5798466</v>
      </c>
      <c r="AG202" s="346"/>
      <c r="AH202" s="302">
        <f t="shared" si="4"/>
        <v>138.26281653869998</v>
      </c>
      <c r="AI202" s="346"/>
      <c r="AJ202" s="302">
        <f>IF(AH$219,AH202/AH$219*100,0)</f>
        <v>39.716665150868316</v>
      </c>
      <c r="AK202" s="351"/>
      <c r="AL202" s="326">
        <v>82</v>
      </c>
      <c r="AM202" s="326"/>
      <c r="AN202" s="351">
        <v>41938</v>
      </c>
    </row>
    <row r="203" spans="1:40" ht="8.85" customHeight="1" x14ac:dyDescent="0.25">
      <c r="A203" s="326">
        <v>83</v>
      </c>
      <c r="B203" s="344"/>
      <c r="C203" s="326" t="s">
        <v>210</v>
      </c>
      <c r="D203" s="346"/>
      <c r="E203" s="114">
        <v>2094738</v>
      </c>
      <c r="F203" s="346"/>
      <c r="G203" s="114">
        <v>582164</v>
      </c>
      <c r="H203" s="346"/>
      <c r="I203" s="114">
        <v>0</v>
      </c>
      <c r="J203" s="346"/>
      <c r="K203" s="114">
        <v>0</v>
      </c>
      <c r="L203" s="346"/>
      <c r="M203" s="114">
        <v>459798</v>
      </c>
      <c r="N203" s="346"/>
      <c r="O203" s="114">
        <v>0</v>
      </c>
      <c r="P203" s="346"/>
      <c r="Q203" s="114">
        <v>88539</v>
      </c>
      <c r="R203" s="346"/>
      <c r="S203" s="114">
        <v>0</v>
      </c>
      <c r="T203" s="346"/>
      <c r="U203" s="114">
        <v>0</v>
      </c>
      <c r="V203" s="346"/>
      <c r="W203" s="346"/>
      <c r="X203" s="114">
        <v>56081</v>
      </c>
      <c r="Y203" s="346"/>
      <c r="Z203" s="114">
        <v>0</v>
      </c>
      <c r="AA203" s="114"/>
      <c r="AB203" s="114">
        <v>0</v>
      </c>
      <c r="AC203" s="114"/>
      <c r="AD203" s="114">
        <v>163475</v>
      </c>
      <c r="AE203" s="346"/>
      <c r="AF203" s="114">
        <f>SUM(E203:AD203)</f>
        <v>3444795</v>
      </c>
      <c r="AG203" s="346"/>
      <c r="AH203" s="302">
        <f t="shared" si="4"/>
        <v>110.93633260337498</v>
      </c>
      <c r="AI203" s="346"/>
      <c r="AJ203" s="302">
        <f>IF(AH$219,AH203/AH$219*100,0)</f>
        <v>31.86700000314508</v>
      </c>
      <c r="AK203" s="351"/>
      <c r="AL203" s="326">
        <v>83</v>
      </c>
      <c r="AM203" s="326"/>
      <c r="AN203" s="351">
        <v>31052</v>
      </c>
    </row>
    <row r="204" spans="1:40" ht="8.85" customHeight="1" x14ac:dyDescent="0.25">
      <c r="A204" s="326">
        <v>84</v>
      </c>
      <c r="B204" s="344"/>
      <c r="C204" s="326" t="s">
        <v>211</v>
      </c>
      <c r="D204" s="346"/>
      <c r="E204" s="114">
        <v>589264</v>
      </c>
      <c r="F204" s="346"/>
      <c r="G204" s="114">
        <v>519716</v>
      </c>
      <c r="H204" s="346"/>
      <c r="I204" s="114">
        <v>164864</v>
      </c>
      <c r="J204" s="346"/>
      <c r="K204" s="114">
        <v>0</v>
      </c>
      <c r="L204" s="346"/>
      <c r="M204" s="114">
        <v>492654</v>
      </c>
      <c r="N204" s="346"/>
      <c r="O204" s="114">
        <v>29075</v>
      </c>
      <c r="P204" s="346"/>
      <c r="Q204" s="114">
        <v>130101</v>
      </c>
      <c r="R204" s="346"/>
      <c r="S204" s="114">
        <v>0</v>
      </c>
      <c r="T204" s="346"/>
      <c r="U204" s="114">
        <v>0</v>
      </c>
      <c r="V204" s="346"/>
      <c r="W204" s="346"/>
      <c r="X204" s="114">
        <v>12200</v>
      </c>
      <c r="Y204" s="346"/>
      <c r="Z204" s="114">
        <v>169456</v>
      </c>
      <c r="AA204" s="114"/>
      <c r="AB204" s="114">
        <v>0</v>
      </c>
      <c r="AC204" s="114"/>
      <c r="AD204" s="114">
        <v>69632</v>
      </c>
      <c r="AE204" s="346"/>
      <c r="AF204" s="114">
        <f>SUM(E204:AD204)</f>
        <v>2176962</v>
      </c>
      <c r="AG204" s="346"/>
      <c r="AH204" s="302">
        <f t="shared" si="4"/>
        <v>119.33790154588313</v>
      </c>
      <c r="AI204" s="346"/>
      <c r="AJ204" s="302">
        <f>IF(AH$219,AH204/AH$219*100,0)</f>
        <v>34.280391461420002</v>
      </c>
      <c r="AK204" s="351"/>
      <c r="AL204" s="326">
        <v>84</v>
      </c>
      <c r="AM204" s="326"/>
      <c r="AN204" s="351">
        <v>18242</v>
      </c>
    </row>
    <row r="205" spans="1:40" ht="8.85" customHeight="1" x14ac:dyDescent="0.25">
      <c r="A205" s="326">
        <v>85</v>
      </c>
      <c r="B205" s="344"/>
      <c r="C205" s="326" t="s">
        <v>212</v>
      </c>
      <c r="D205" s="346"/>
      <c r="E205" s="114">
        <v>17707867</v>
      </c>
      <c r="F205" s="346"/>
      <c r="G205" s="114">
        <v>2601318</v>
      </c>
      <c r="H205" s="346"/>
      <c r="I205" s="114">
        <v>4372885</v>
      </c>
      <c r="J205" s="346"/>
      <c r="K205" s="114">
        <v>634806</v>
      </c>
      <c r="L205" s="346"/>
      <c r="M205" s="114">
        <v>3126291</v>
      </c>
      <c r="N205" s="346"/>
      <c r="O205" s="114">
        <v>745785</v>
      </c>
      <c r="P205" s="346"/>
      <c r="Q205" s="114">
        <v>2288954</v>
      </c>
      <c r="R205" s="346"/>
      <c r="S205" s="114">
        <v>0</v>
      </c>
      <c r="T205" s="346"/>
      <c r="U205" s="114">
        <v>0</v>
      </c>
      <c r="V205" s="346"/>
      <c r="W205" s="346"/>
      <c r="X205" s="114">
        <v>1452225</v>
      </c>
      <c r="Y205" s="346"/>
      <c r="Z205" s="114">
        <v>8836806</v>
      </c>
      <c r="AA205" s="114"/>
      <c r="AB205" s="114">
        <v>0</v>
      </c>
      <c r="AC205" s="114"/>
      <c r="AD205" s="114">
        <v>63434</v>
      </c>
      <c r="AE205" s="346"/>
      <c r="AF205" s="114">
        <f>SUM(E205:AD205)</f>
        <v>41830371</v>
      </c>
      <c r="AG205" s="346"/>
      <c r="AH205" s="302">
        <f>AF205/AN205</f>
        <v>322.59594502884289</v>
      </c>
      <c r="AI205" s="346"/>
      <c r="AJ205" s="302">
        <f>IF(AH$219,AH205/AH$219*100,0)</f>
        <v>92.66725102589136</v>
      </c>
      <c r="AK205" s="351"/>
      <c r="AL205" s="326">
        <v>85</v>
      </c>
      <c r="AM205" s="326"/>
      <c r="AN205" s="351">
        <v>129668</v>
      </c>
    </row>
    <row r="206" spans="1:40" ht="8.85" customHeight="1" x14ac:dyDescent="0.25">
      <c r="A206" s="346"/>
      <c r="B206" s="346"/>
      <c r="C206" s="326"/>
      <c r="D206" s="346"/>
      <c r="E206" s="346"/>
      <c r="F206" s="346"/>
      <c r="G206" s="346"/>
      <c r="H206" s="346"/>
      <c r="I206" s="346"/>
      <c r="J206" s="346"/>
      <c r="K206" s="346"/>
      <c r="L206" s="346"/>
      <c r="M206" s="346"/>
      <c r="N206" s="346"/>
      <c r="O206" s="346"/>
      <c r="P206" s="346"/>
      <c r="Q206" s="346"/>
      <c r="R206" s="346"/>
      <c r="S206" s="346"/>
      <c r="T206" s="346"/>
      <c r="U206" s="346"/>
      <c r="V206" s="346"/>
      <c r="W206" s="346"/>
      <c r="X206" s="346"/>
      <c r="Y206" s="346"/>
      <c r="Z206" s="346"/>
      <c r="AA206" s="346"/>
      <c r="AB206" s="346"/>
      <c r="AC206" s="346"/>
      <c r="AD206" s="346"/>
      <c r="AE206" s="346"/>
      <c r="AF206" s="351"/>
      <c r="AG206" s="346"/>
      <c r="AH206" s="346"/>
      <c r="AI206" s="346"/>
      <c r="AJ206" s="347"/>
      <c r="AK206" s="346"/>
      <c r="AL206" s="346"/>
      <c r="AM206" s="346"/>
      <c r="AN206" s="346"/>
    </row>
    <row r="207" spans="1:40" ht="8.85" customHeight="1" x14ac:dyDescent="0.25">
      <c r="A207" s="326">
        <v>86</v>
      </c>
      <c r="B207" s="344"/>
      <c r="C207" s="326" t="s">
        <v>213</v>
      </c>
      <c r="D207" s="346"/>
      <c r="E207" s="114">
        <v>13641300</v>
      </c>
      <c r="F207" s="346"/>
      <c r="G207" s="114">
        <v>6119222</v>
      </c>
      <c r="H207" s="346"/>
      <c r="I207" s="114">
        <v>0</v>
      </c>
      <c r="J207" s="346"/>
      <c r="K207" s="114">
        <v>1188764</v>
      </c>
      <c r="L207" s="346"/>
      <c r="M207" s="114">
        <v>2522370</v>
      </c>
      <c r="N207" s="346"/>
      <c r="O207" s="114">
        <v>503926</v>
      </c>
      <c r="P207" s="346"/>
      <c r="Q207" s="114">
        <v>2925256</v>
      </c>
      <c r="R207" s="346"/>
      <c r="S207" s="114">
        <v>0</v>
      </c>
      <c r="T207" s="346"/>
      <c r="U207" s="114">
        <v>0</v>
      </c>
      <c r="V207" s="346"/>
      <c r="W207" s="346"/>
      <c r="X207" s="114">
        <v>1916103</v>
      </c>
      <c r="Y207" s="346"/>
      <c r="Z207" s="114">
        <v>8022545</v>
      </c>
      <c r="AA207" s="114"/>
      <c r="AB207" s="114">
        <v>0</v>
      </c>
      <c r="AC207" s="114"/>
      <c r="AD207" s="114">
        <v>3978278</v>
      </c>
      <c r="AE207" s="346"/>
      <c r="AF207" s="114">
        <f>SUM(E207:AD207)</f>
        <v>40817764</v>
      </c>
      <c r="AG207" s="346"/>
      <c r="AH207" s="302">
        <f t="shared" ref="AH207:AH219" si="5">AF207/AN207</f>
        <v>287.62120987915301</v>
      </c>
      <c r="AI207" s="346"/>
      <c r="AJ207" s="302">
        <f>IF(AH$219,AH207/AH$219*100,0)</f>
        <v>82.62058859375631</v>
      </c>
      <c r="AK207" s="351"/>
      <c r="AL207" s="326">
        <v>86</v>
      </c>
      <c r="AM207" s="326"/>
      <c r="AN207" s="351">
        <v>141915</v>
      </c>
    </row>
    <row r="208" spans="1:40" ht="8.85" customHeight="1" x14ac:dyDescent="0.25">
      <c r="A208" s="326">
        <v>87</v>
      </c>
      <c r="B208" s="344"/>
      <c r="C208" s="326" t="s">
        <v>214</v>
      </c>
      <c r="D208" s="346"/>
      <c r="E208" s="114">
        <v>330474</v>
      </c>
      <c r="F208" s="346"/>
      <c r="G208" s="114">
        <v>0</v>
      </c>
      <c r="H208" s="346"/>
      <c r="I208" s="114">
        <v>79982</v>
      </c>
      <c r="J208" s="346"/>
      <c r="K208" s="114">
        <v>0</v>
      </c>
      <c r="L208" s="346"/>
      <c r="M208" s="114">
        <v>133752</v>
      </c>
      <c r="N208" s="346"/>
      <c r="O208" s="114">
        <v>0</v>
      </c>
      <c r="P208" s="346"/>
      <c r="Q208" s="114">
        <v>47423</v>
      </c>
      <c r="R208" s="346"/>
      <c r="S208" s="114">
        <v>0</v>
      </c>
      <c r="T208" s="346"/>
      <c r="U208" s="114">
        <v>0</v>
      </c>
      <c r="V208" s="346"/>
      <c r="W208" s="346"/>
      <c r="X208" s="114">
        <v>0</v>
      </c>
      <c r="Y208" s="346"/>
      <c r="Z208" s="114">
        <v>0</v>
      </c>
      <c r="AA208" s="114"/>
      <c r="AB208" s="114">
        <v>0</v>
      </c>
      <c r="AC208" s="114"/>
      <c r="AD208" s="114">
        <v>19289</v>
      </c>
      <c r="AE208" s="346"/>
      <c r="AF208" s="114">
        <f>SUM(E208:AD208)</f>
        <v>610920</v>
      </c>
      <c r="AG208" s="346"/>
      <c r="AH208" s="302">
        <f t="shared" si="5"/>
        <v>90.600622868159576</v>
      </c>
      <c r="AI208" s="346"/>
      <c r="AJ208" s="302">
        <f>IF(AH$219,AH208/AH$219*100,0)</f>
        <v>26.025468676226566</v>
      </c>
      <c r="AK208" s="351"/>
      <c r="AL208" s="326">
        <v>87</v>
      </c>
      <c r="AM208" s="326"/>
      <c r="AN208" s="351">
        <v>6743</v>
      </c>
    </row>
    <row r="209" spans="1:40" ht="8.85" customHeight="1" x14ac:dyDescent="0.25">
      <c r="A209" s="326">
        <v>88</v>
      </c>
      <c r="B209" s="344"/>
      <c r="C209" s="326" t="s">
        <v>215</v>
      </c>
      <c r="D209" s="346"/>
      <c r="E209" s="114">
        <v>868292</v>
      </c>
      <c r="F209" s="346"/>
      <c r="G209" s="114">
        <v>87579</v>
      </c>
      <c r="H209" s="346"/>
      <c r="I209" s="114">
        <v>40752</v>
      </c>
      <c r="J209" s="346"/>
      <c r="K209" s="114">
        <v>0</v>
      </c>
      <c r="L209" s="346"/>
      <c r="M209" s="114">
        <v>220325</v>
      </c>
      <c r="N209" s="346"/>
      <c r="O209" s="114">
        <v>4414</v>
      </c>
      <c r="P209" s="346"/>
      <c r="Q209" s="114">
        <v>0</v>
      </c>
      <c r="R209" s="346"/>
      <c r="S209" s="114">
        <v>0</v>
      </c>
      <c r="T209" s="346"/>
      <c r="U209" s="114">
        <v>0</v>
      </c>
      <c r="V209" s="346"/>
      <c r="W209" s="346"/>
      <c r="X209" s="114">
        <v>63681</v>
      </c>
      <c r="Y209" s="346"/>
      <c r="Z209" s="114">
        <v>0</v>
      </c>
      <c r="AA209" s="114"/>
      <c r="AB209" s="114">
        <v>0</v>
      </c>
      <c r="AC209" s="114"/>
      <c r="AD209" s="114">
        <v>31545</v>
      </c>
      <c r="AE209" s="346"/>
      <c r="AF209" s="114">
        <f>SUM(E209:AD209)</f>
        <v>1316588</v>
      </c>
      <c r="AG209" s="346"/>
      <c r="AH209" s="302">
        <f t="shared" si="5"/>
        <v>112.09774372073223</v>
      </c>
      <c r="AI209" s="346"/>
      <c r="AJ209" s="302">
        <f>IF(AH$219,AH209/AH$219*100,0)</f>
        <v>32.2006209838638</v>
      </c>
      <c r="AK209" s="351"/>
      <c r="AL209" s="326">
        <v>88</v>
      </c>
      <c r="AM209" s="326"/>
      <c r="AN209" s="351">
        <v>11745</v>
      </c>
    </row>
    <row r="210" spans="1:40" ht="8.85" customHeight="1" x14ac:dyDescent="0.25">
      <c r="A210" s="326">
        <v>89</v>
      </c>
      <c r="B210" s="344"/>
      <c r="C210" s="326" t="s">
        <v>216</v>
      </c>
      <c r="D210" s="346"/>
      <c r="E210" s="114">
        <v>4561165</v>
      </c>
      <c r="F210" s="346"/>
      <c r="G210" s="114">
        <v>849422</v>
      </c>
      <c r="H210" s="346"/>
      <c r="I210" s="114">
        <v>0</v>
      </c>
      <c r="J210" s="346"/>
      <c r="K210" s="114">
        <v>36136</v>
      </c>
      <c r="L210" s="346"/>
      <c r="M210" s="114">
        <v>22683</v>
      </c>
      <c r="N210" s="346"/>
      <c r="O210" s="114">
        <v>50939</v>
      </c>
      <c r="P210" s="346"/>
      <c r="Q210" s="114">
        <v>197163</v>
      </c>
      <c r="R210" s="346"/>
      <c r="S210" s="114">
        <v>0</v>
      </c>
      <c r="T210" s="346"/>
      <c r="U210" s="114">
        <v>0</v>
      </c>
      <c r="V210" s="346"/>
      <c r="W210" s="346"/>
      <c r="X210" s="114">
        <v>160883</v>
      </c>
      <c r="Y210" s="346"/>
      <c r="Z210" s="114">
        <v>0</v>
      </c>
      <c r="AA210" s="114"/>
      <c r="AB210" s="114">
        <v>1726882</v>
      </c>
      <c r="AC210" s="114"/>
      <c r="AD210" s="114">
        <v>0</v>
      </c>
      <c r="AE210" s="346"/>
      <c r="AF210" s="114">
        <f>SUM(E210:AD210)</f>
        <v>7605273</v>
      </c>
      <c r="AG210" s="346"/>
      <c r="AH210" s="302">
        <f t="shared" si="5"/>
        <v>175.36196361456339</v>
      </c>
      <c r="AI210" s="346"/>
      <c r="AJ210" s="302">
        <f>IF(AH$219,AH210/AH$219*100,0)</f>
        <v>50.373575220268364</v>
      </c>
      <c r="AK210" s="351"/>
      <c r="AL210" s="326">
        <v>89</v>
      </c>
      <c r="AM210" s="326"/>
      <c r="AN210" s="351">
        <v>43369</v>
      </c>
    </row>
    <row r="211" spans="1:40" ht="8.85" customHeight="1" x14ac:dyDescent="0.25">
      <c r="A211" s="326">
        <v>90</v>
      </c>
      <c r="B211" s="344"/>
      <c r="C211" s="326" t="s">
        <v>217</v>
      </c>
      <c r="D211" s="346"/>
      <c r="E211" s="116">
        <v>3707397</v>
      </c>
      <c r="F211" s="350"/>
      <c r="G211" s="116">
        <v>764170</v>
      </c>
      <c r="H211" s="350"/>
      <c r="I211" s="116">
        <v>837612</v>
      </c>
      <c r="J211" s="350"/>
      <c r="K211" s="116">
        <v>0</v>
      </c>
      <c r="L211" s="350"/>
      <c r="M211" s="116">
        <v>870764</v>
      </c>
      <c r="N211" s="350"/>
      <c r="O211" s="116">
        <v>0</v>
      </c>
      <c r="P211" s="350"/>
      <c r="Q211" s="116">
        <v>599921</v>
      </c>
      <c r="R211" s="350"/>
      <c r="S211" s="116">
        <v>0</v>
      </c>
      <c r="T211" s="350"/>
      <c r="U211" s="116">
        <v>0</v>
      </c>
      <c r="V211" s="350"/>
      <c r="W211" s="350"/>
      <c r="X211" s="116">
        <v>74578</v>
      </c>
      <c r="Y211" s="350"/>
      <c r="Z211" s="116">
        <v>940928</v>
      </c>
      <c r="AA211" s="116"/>
      <c r="AB211" s="116">
        <v>0</v>
      </c>
      <c r="AC211" s="116"/>
      <c r="AD211" s="116">
        <v>45728</v>
      </c>
      <c r="AE211" s="346"/>
      <c r="AF211" s="114">
        <f>SUM(E211:AD211)</f>
        <v>7841098</v>
      </c>
      <c r="AG211" s="346"/>
      <c r="AH211" s="302">
        <f t="shared" si="5"/>
        <v>200.12500957096552</v>
      </c>
      <c r="AI211" s="346"/>
      <c r="AJ211" s="302">
        <f>IF(AH$219,AH211/AH$219*100,0)</f>
        <v>57.486880366129476</v>
      </c>
      <c r="AK211" s="351"/>
      <c r="AL211" s="326">
        <v>90</v>
      </c>
      <c r="AM211" s="326"/>
      <c r="AN211" s="351">
        <v>39181</v>
      </c>
    </row>
    <row r="212" spans="1:40" ht="8.85" customHeight="1" x14ac:dyDescent="0.25">
      <c r="A212" s="346"/>
      <c r="B212" s="346"/>
      <c r="C212" s="326"/>
      <c r="D212" s="346"/>
      <c r="E212" s="351"/>
      <c r="F212" s="346"/>
      <c r="G212" s="351"/>
      <c r="H212" s="346"/>
      <c r="I212" s="351"/>
      <c r="J212" s="346"/>
      <c r="K212" s="351"/>
      <c r="L212" s="346"/>
      <c r="M212" s="351"/>
      <c r="N212" s="346"/>
      <c r="O212" s="351"/>
      <c r="P212" s="346"/>
      <c r="Q212" s="351"/>
      <c r="R212" s="346"/>
      <c r="S212" s="351"/>
      <c r="T212" s="346"/>
      <c r="U212" s="351"/>
      <c r="V212" s="346"/>
      <c r="W212" s="346"/>
      <c r="X212" s="351"/>
      <c r="Y212" s="346"/>
      <c r="Z212" s="351"/>
      <c r="AA212" s="351"/>
      <c r="AB212" s="351"/>
      <c r="AC212" s="351"/>
      <c r="AD212" s="351"/>
      <c r="AE212" s="346"/>
      <c r="AF212" s="351"/>
      <c r="AG212" s="346"/>
      <c r="AH212" s="346"/>
      <c r="AI212" s="346"/>
      <c r="AJ212" s="347"/>
      <c r="AK212" s="351"/>
      <c r="AL212" s="346"/>
      <c r="AM212" s="346"/>
      <c r="AN212" s="346"/>
    </row>
    <row r="213" spans="1:40" ht="8.85" customHeight="1" x14ac:dyDescent="0.25">
      <c r="A213" s="326">
        <v>91</v>
      </c>
      <c r="B213" s="344"/>
      <c r="C213" s="326" t="s">
        <v>218</v>
      </c>
      <c r="D213" s="346"/>
      <c r="E213" s="114">
        <v>6914821</v>
      </c>
      <c r="F213" s="346"/>
      <c r="G213" s="114">
        <v>1118207</v>
      </c>
      <c r="H213" s="346"/>
      <c r="I213" s="114">
        <v>0</v>
      </c>
      <c r="J213" s="346"/>
      <c r="K213" s="114">
        <v>189875</v>
      </c>
      <c r="L213" s="346"/>
      <c r="M213" s="114">
        <v>1094207</v>
      </c>
      <c r="N213" s="346"/>
      <c r="O213" s="114">
        <v>25493</v>
      </c>
      <c r="P213" s="346"/>
      <c r="Q213" s="114">
        <v>536220</v>
      </c>
      <c r="R213" s="346"/>
      <c r="S213" s="114">
        <v>0</v>
      </c>
      <c r="T213" s="346"/>
      <c r="U213" s="114">
        <v>0</v>
      </c>
      <c r="V213" s="346"/>
      <c r="W213" s="346"/>
      <c r="X213" s="114">
        <v>140256</v>
      </c>
      <c r="Y213" s="346"/>
      <c r="Z213" s="114">
        <v>0</v>
      </c>
      <c r="AA213" s="114"/>
      <c r="AB213" s="114">
        <v>0</v>
      </c>
      <c r="AC213" s="114"/>
      <c r="AD213" s="114">
        <v>0</v>
      </c>
      <c r="AE213" s="346"/>
      <c r="AF213" s="114">
        <f>SUM(E213:AD213)</f>
        <v>10019079</v>
      </c>
      <c r="AG213" s="346"/>
      <c r="AH213" s="302">
        <f t="shared" si="5"/>
        <v>187.58807339449541</v>
      </c>
      <c r="AI213" s="346"/>
      <c r="AJ213" s="302">
        <f>IF(AH$219,AH213/AH$219*100,0)</f>
        <v>53.88558459765148</v>
      </c>
      <c r="AK213" s="351"/>
      <c r="AL213" s="326">
        <v>91</v>
      </c>
      <c r="AM213" s="326"/>
      <c r="AN213" s="351">
        <v>53410</v>
      </c>
    </row>
    <row r="214" spans="1:40" ht="8.85" customHeight="1" x14ac:dyDescent="0.25">
      <c r="A214" s="326">
        <v>92</v>
      </c>
      <c r="B214" s="344"/>
      <c r="C214" s="326" t="s">
        <v>219</v>
      </c>
      <c r="D214" s="346"/>
      <c r="E214" s="114">
        <v>767837</v>
      </c>
      <c r="F214" s="346"/>
      <c r="G214" s="114">
        <v>333438</v>
      </c>
      <c r="H214" s="346"/>
      <c r="I214" s="114">
        <v>0</v>
      </c>
      <c r="J214" s="346"/>
      <c r="K214" s="114">
        <v>71513</v>
      </c>
      <c r="L214" s="346"/>
      <c r="M214" s="114">
        <v>775804</v>
      </c>
      <c r="N214" s="346"/>
      <c r="O214" s="114">
        <v>5768</v>
      </c>
      <c r="P214" s="346"/>
      <c r="Q214" s="114">
        <v>185343</v>
      </c>
      <c r="R214" s="346"/>
      <c r="S214" s="114">
        <v>0</v>
      </c>
      <c r="T214" s="346"/>
      <c r="U214" s="114">
        <v>0</v>
      </c>
      <c r="V214" s="346"/>
      <c r="W214" s="346"/>
      <c r="X214" s="114">
        <v>0</v>
      </c>
      <c r="Y214" s="346"/>
      <c r="Z214" s="114">
        <v>0</v>
      </c>
      <c r="AA214" s="114"/>
      <c r="AB214" s="114">
        <v>0</v>
      </c>
      <c r="AC214" s="114"/>
      <c r="AD214" s="114">
        <v>3225</v>
      </c>
      <c r="AE214" s="346"/>
      <c r="AF214" s="114">
        <f>SUM(E214:AD214)</f>
        <v>2142928</v>
      </c>
      <c r="AG214" s="346"/>
      <c r="AH214" s="302">
        <f t="shared" si="5"/>
        <v>121.10358858434586</v>
      </c>
      <c r="AI214" s="346"/>
      <c r="AJ214" s="302">
        <f>IF(AH$219,AH214/AH$219*100,0)</f>
        <v>34.78759363351103</v>
      </c>
      <c r="AK214" s="351"/>
      <c r="AL214" s="326">
        <v>92</v>
      </c>
      <c r="AM214" s="326"/>
      <c r="AN214" s="351">
        <v>17695</v>
      </c>
    </row>
    <row r="215" spans="1:40" ht="8.85" customHeight="1" x14ac:dyDescent="0.25">
      <c r="A215" s="326">
        <v>93</v>
      </c>
      <c r="B215" s="344"/>
      <c r="C215" s="326" t="s">
        <v>220</v>
      </c>
      <c r="D215" s="346"/>
      <c r="E215" s="114">
        <v>2663597</v>
      </c>
      <c r="F215" s="346"/>
      <c r="G215" s="114">
        <v>474069</v>
      </c>
      <c r="H215" s="346"/>
      <c r="I215" s="114">
        <v>0</v>
      </c>
      <c r="J215" s="346"/>
      <c r="K215" s="114">
        <v>28135</v>
      </c>
      <c r="L215" s="346"/>
      <c r="M215" s="114">
        <v>0</v>
      </c>
      <c r="N215" s="346"/>
      <c r="O215" s="114">
        <v>12719</v>
      </c>
      <c r="P215" s="346"/>
      <c r="Q215" s="114">
        <v>148096</v>
      </c>
      <c r="R215" s="346"/>
      <c r="S215" s="114">
        <v>0</v>
      </c>
      <c r="T215" s="346"/>
      <c r="U215" s="114">
        <v>0</v>
      </c>
      <c r="V215" s="346"/>
      <c r="W215" s="346"/>
      <c r="X215" s="114">
        <v>54214</v>
      </c>
      <c r="Y215" s="346"/>
      <c r="Z215" s="114">
        <v>0</v>
      </c>
      <c r="AA215" s="114"/>
      <c r="AB215" s="114">
        <v>1565470</v>
      </c>
      <c r="AC215" s="114"/>
      <c r="AD215" s="114">
        <v>91446</v>
      </c>
      <c r="AE215" s="346"/>
      <c r="AF215" s="114">
        <f>SUM(E215:AD215)</f>
        <v>5037746</v>
      </c>
      <c r="AG215" s="346"/>
      <c r="AH215" s="302">
        <f t="shared" si="5"/>
        <v>127.53464469253943</v>
      </c>
      <c r="AI215" s="346"/>
      <c r="AJ215" s="302">
        <f>IF(AH$219,AH215/AH$219*100,0)</f>
        <v>36.634945715652925</v>
      </c>
      <c r="AK215" s="351"/>
      <c r="AL215" s="326">
        <v>93</v>
      </c>
      <c r="AM215" s="326"/>
      <c r="AN215" s="351">
        <v>39501</v>
      </c>
    </row>
    <row r="216" spans="1:40" ht="8.85" customHeight="1" x14ac:dyDescent="0.25">
      <c r="A216" s="326">
        <v>94</v>
      </c>
      <c r="B216" s="344"/>
      <c r="C216" s="326" t="s">
        <v>221</v>
      </c>
      <c r="D216" s="346"/>
      <c r="E216" s="114">
        <v>3602239</v>
      </c>
      <c r="F216" s="346"/>
      <c r="G216" s="114">
        <v>714636</v>
      </c>
      <c r="H216" s="346"/>
      <c r="I216" s="114">
        <v>0</v>
      </c>
      <c r="J216" s="346"/>
      <c r="K216" s="114">
        <v>0</v>
      </c>
      <c r="L216" s="346"/>
      <c r="M216" s="114">
        <v>399442</v>
      </c>
      <c r="N216" s="346"/>
      <c r="O216" s="114">
        <v>34478</v>
      </c>
      <c r="P216" s="346"/>
      <c r="Q216" s="114">
        <v>181068</v>
      </c>
      <c r="R216" s="346"/>
      <c r="S216" s="114">
        <v>0</v>
      </c>
      <c r="T216" s="346"/>
      <c r="U216" s="114">
        <v>0</v>
      </c>
      <c r="V216" s="346"/>
      <c r="W216" s="346"/>
      <c r="X216" s="114">
        <v>189129</v>
      </c>
      <c r="Y216" s="346"/>
      <c r="Z216" s="114">
        <v>787034</v>
      </c>
      <c r="AA216" s="114"/>
      <c r="AB216" s="114">
        <v>0</v>
      </c>
      <c r="AC216" s="114"/>
      <c r="AD216" s="114">
        <v>0</v>
      </c>
      <c r="AE216" s="346"/>
      <c r="AF216" s="114">
        <f>SUM(E216:AD216)</f>
        <v>5908026</v>
      </c>
      <c r="AG216" s="346"/>
      <c r="AH216" s="302">
        <f t="shared" si="5"/>
        <v>207.5759257957979</v>
      </c>
      <c r="AI216" s="346"/>
      <c r="AJ216" s="302">
        <f>IF(AH$219,AH216/AH$219*100,0)</f>
        <v>59.627192216973413</v>
      </c>
      <c r="AK216" s="351"/>
      <c r="AL216" s="326">
        <v>94</v>
      </c>
      <c r="AM216" s="326"/>
      <c r="AN216" s="351">
        <v>28462</v>
      </c>
    </row>
    <row r="217" spans="1:40" ht="8.85" customHeight="1" x14ac:dyDescent="0.25">
      <c r="A217" s="352">
        <v>95</v>
      </c>
      <c r="B217" s="346"/>
      <c r="C217" s="326" t="s">
        <v>222</v>
      </c>
      <c r="D217" s="346"/>
      <c r="E217" s="115">
        <v>9775310</v>
      </c>
      <c r="F217" s="346"/>
      <c r="G217" s="115">
        <v>229875</v>
      </c>
      <c r="H217" s="346"/>
      <c r="I217" s="115">
        <v>6500849</v>
      </c>
      <c r="J217" s="346"/>
      <c r="K217" s="115">
        <v>3808</v>
      </c>
      <c r="L217" s="346"/>
      <c r="M217" s="115">
        <v>1582337</v>
      </c>
      <c r="N217" s="346"/>
      <c r="O217" s="115">
        <v>300015</v>
      </c>
      <c r="P217" s="346"/>
      <c r="Q217" s="115">
        <v>1178083</v>
      </c>
      <c r="R217" s="346"/>
      <c r="S217" s="115">
        <v>0</v>
      </c>
      <c r="T217" s="346"/>
      <c r="U217" s="115">
        <v>0</v>
      </c>
      <c r="V217" s="346"/>
      <c r="W217" s="346"/>
      <c r="X217" s="115">
        <v>5058976</v>
      </c>
      <c r="Y217" s="373"/>
      <c r="Z217" s="115">
        <v>6324844</v>
      </c>
      <c r="AA217" s="114"/>
      <c r="AB217" s="115">
        <v>0</v>
      </c>
      <c r="AC217" s="114"/>
      <c r="AD217" s="115">
        <v>10739</v>
      </c>
      <c r="AE217" s="346"/>
      <c r="AF217" s="115">
        <f>SUM(E217:AD217)</f>
        <v>30964836</v>
      </c>
      <c r="AG217" s="346"/>
      <c r="AH217" s="302">
        <f t="shared" si="5"/>
        <v>451.4811693518991</v>
      </c>
      <c r="AI217" s="350"/>
      <c r="AJ217" s="302">
        <f>IF(AH$219,AH217/AH$219*100,0)</f>
        <v>129.69015729585431</v>
      </c>
      <c r="AK217" s="351"/>
      <c r="AL217" s="352">
        <v>95</v>
      </c>
      <c r="AM217" s="367"/>
      <c r="AN217" s="354">
        <v>68585</v>
      </c>
    </row>
    <row r="218" spans="1:40" ht="9.75" customHeight="1" x14ac:dyDescent="0.25">
      <c r="A218" s="346"/>
      <c r="B218" s="346"/>
      <c r="C218" s="326"/>
      <c r="D218" s="346"/>
      <c r="E218" s="346"/>
      <c r="F218" s="346"/>
      <c r="G218" s="346"/>
      <c r="H218" s="346"/>
      <c r="I218" s="346"/>
      <c r="J218" s="346"/>
      <c r="K218" s="346"/>
      <c r="L218" s="346"/>
      <c r="M218" s="346"/>
      <c r="N218" s="346"/>
      <c r="O218" s="346"/>
      <c r="P218" s="346"/>
      <c r="Q218" s="346"/>
      <c r="R218" s="346"/>
      <c r="S218" s="346"/>
      <c r="T218" s="346"/>
      <c r="U218" s="346"/>
      <c r="V218" s="346"/>
      <c r="W218" s="346"/>
      <c r="X218" s="346"/>
      <c r="Y218" s="346"/>
      <c r="Z218" s="346"/>
      <c r="AA218" s="346"/>
      <c r="AB218" s="346"/>
      <c r="AC218" s="346"/>
      <c r="AD218" s="346"/>
      <c r="AE218" s="346"/>
      <c r="AF218" s="346"/>
      <c r="AG218" s="346"/>
      <c r="AH218" s="350"/>
      <c r="AI218" s="350"/>
      <c r="AJ218" s="350"/>
      <c r="AK218" s="346"/>
      <c r="AL218" s="346"/>
      <c r="AM218" s="346"/>
      <c r="AN218" s="346"/>
    </row>
    <row r="219" spans="1:40" ht="10.5" customHeight="1" x14ac:dyDescent="0.25">
      <c r="A219" s="352">
        <v>95</v>
      </c>
      <c r="B219" s="346"/>
      <c r="C219" s="339" t="s">
        <v>68</v>
      </c>
      <c r="D219" s="346"/>
      <c r="E219" s="300">
        <f>SUM(E89:E218)</f>
        <v>769860932</v>
      </c>
      <c r="F219" s="346"/>
      <c r="G219" s="300">
        <f>SUM(G89:G218)</f>
        <v>159963795</v>
      </c>
      <c r="H219" s="346"/>
      <c r="I219" s="300">
        <f>SUM(I89:I218)</f>
        <v>408785894</v>
      </c>
      <c r="J219" s="346"/>
      <c r="K219" s="300">
        <f>SUM(K89:K218)</f>
        <v>10244737</v>
      </c>
      <c r="L219" s="346"/>
      <c r="M219" s="300">
        <f>SUM(M89:M218)</f>
        <v>129189738</v>
      </c>
      <c r="N219" s="351"/>
      <c r="O219" s="300">
        <f>SUM(O89:O218)</f>
        <v>65590487</v>
      </c>
      <c r="P219" s="351"/>
      <c r="Q219" s="300">
        <f>SUM(Q89:Q218)</f>
        <v>104546963</v>
      </c>
      <c r="R219" s="346"/>
      <c r="S219" s="300">
        <f>SUM(S89:S218)</f>
        <v>9222807</v>
      </c>
      <c r="T219" s="346"/>
      <c r="U219" s="300">
        <f>SUM(U89:U218)</f>
        <v>244698</v>
      </c>
      <c r="V219" s="346"/>
      <c r="W219" s="346"/>
      <c r="X219" s="300">
        <f>SUM(X89:X218)</f>
        <v>107646882</v>
      </c>
      <c r="Y219" s="346"/>
      <c r="Z219" s="300">
        <f>SUM(Z89:Z218)</f>
        <v>148058191</v>
      </c>
      <c r="AA219" s="311"/>
      <c r="AB219" s="300">
        <f>SUM(AB89:AB218)</f>
        <v>27500714</v>
      </c>
      <c r="AC219" s="311"/>
      <c r="AD219" s="300">
        <f>SUM(AD89:AD217)</f>
        <v>92834776</v>
      </c>
      <c r="AE219" s="346"/>
      <c r="AF219" s="300">
        <f>SUM(AF89:AF218)</f>
        <v>2033690614</v>
      </c>
      <c r="AG219" s="369"/>
      <c r="AH219" s="110">
        <f t="shared" si="5"/>
        <v>348.12292525944156</v>
      </c>
      <c r="AI219" s="350"/>
      <c r="AJ219" s="302">
        <f>IF(AH$219,AH219/AH$219*100,0)</f>
        <v>100</v>
      </c>
      <c r="AK219" s="351"/>
      <c r="AL219" s="352">
        <v>95</v>
      </c>
      <c r="AM219" s="367"/>
      <c r="AN219" s="370">
        <f>SUM(AN89:AN217)</f>
        <v>5841875</v>
      </c>
    </row>
    <row r="220" spans="1:40" ht="8.85" customHeight="1" x14ac:dyDescent="0.25">
      <c r="A220" s="346"/>
      <c r="B220" s="346"/>
      <c r="C220" s="326"/>
      <c r="D220" s="346"/>
      <c r="E220" s="351"/>
      <c r="F220" s="346"/>
      <c r="G220" s="346"/>
      <c r="H220" s="346"/>
      <c r="I220" s="346"/>
      <c r="J220" s="346"/>
      <c r="K220" s="346"/>
      <c r="L220" s="346"/>
      <c r="M220" s="346"/>
      <c r="N220" s="346"/>
      <c r="O220" s="346"/>
      <c r="P220" s="346"/>
      <c r="Q220" s="346"/>
      <c r="R220" s="346"/>
      <c r="S220" s="346"/>
      <c r="T220" s="346"/>
      <c r="U220" s="346"/>
      <c r="V220" s="346"/>
      <c r="W220" s="346"/>
      <c r="X220" s="346"/>
      <c r="Y220" s="346"/>
      <c r="Z220" s="346"/>
      <c r="AA220" s="346"/>
      <c r="AB220" s="346"/>
      <c r="AC220" s="346"/>
      <c r="AD220" s="346"/>
      <c r="AE220" s="346"/>
      <c r="AF220" s="346"/>
      <c r="AG220" s="346"/>
      <c r="AH220" s="346"/>
      <c r="AI220" s="346"/>
      <c r="AJ220" s="346"/>
      <c r="AK220" s="346"/>
      <c r="AL220" s="346"/>
      <c r="AM220" s="346"/>
      <c r="AN220" s="346"/>
    </row>
    <row r="221" spans="1:40" ht="8.85" customHeight="1" x14ac:dyDescent="0.25">
      <c r="A221" s="346"/>
      <c r="B221" s="346"/>
      <c r="C221" s="326"/>
      <c r="D221" s="346"/>
      <c r="E221" s="351"/>
      <c r="F221" s="346"/>
      <c r="G221" s="346"/>
      <c r="H221" s="346"/>
      <c r="I221" s="346"/>
      <c r="J221" s="346"/>
      <c r="K221" s="346"/>
      <c r="L221" s="346"/>
      <c r="M221" s="346"/>
      <c r="N221" s="346"/>
      <c r="O221" s="346"/>
      <c r="P221" s="346"/>
      <c r="Q221" s="346"/>
      <c r="R221" s="346"/>
      <c r="S221" s="346"/>
      <c r="T221" s="346"/>
      <c r="U221" s="346"/>
      <c r="V221" s="346"/>
      <c r="W221" s="346"/>
      <c r="X221" s="346"/>
      <c r="Y221" s="346"/>
      <c r="Z221" s="346"/>
      <c r="AA221" s="346"/>
      <c r="AB221" s="346"/>
      <c r="AC221" s="346"/>
      <c r="AD221" s="346"/>
      <c r="AE221" s="346"/>
      <c r="AF221" s="346"/>
      <c r="AG221" s="346"/>
      <c r="AH221" s="346"/>
      <c r="AI221" s="346"/>
      <c r="AJ221" s="346"/>
      <c r="AK221" s="346"/>
      <c r="AL221" s="346"/>
      <c r="AM221" s="346"/>
      <c r="AN221" s="346"/>
    </row>
    <row r="222" spans="1:40" ht="5.45" customHeight="1" x14ac:dyDescent="0.25">
      <c r="A222" s="346"/>
      <c r="B222" s="346"/>
      <c r="C222" s="326"/>
      <c r="D222" s="346"/>
      <c r="E222" s="351"/>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c r="AB222" s="346"/>
      <c r="AC222" s="346"/>
      <c r="AD222" s="346"/>
      <c r="AE222" s="346"/>
      <c r="AF222" s="346"/>
      <c r="AG222" s="346"/>
      <c r="AH222" s="346"/>
      <c r="AI222" s="346"/>
      <c r="AJ222" s="346"/>
      <c r="AK222" s="346"/>
      <c r="AL222" s="346"/>
      <c r="AM222" s="346"/>
      <c r="AN222" s="346"/>
    </row>
    <row r="223" spans="1:40" ht="8.85" customHeight="1" x14ac:dyDescent="0.25">
      <c r="A223" s="346"/>
      <c r="B223" s="346"/>
      <c r="C223" s="326"/>
      <c r="D223" s="346"/>
      <c r="E223" s="351"/>
      <c r="F223" s="346"/>
      <c r="G223" s="346"/>
      <c r="H223" s="346"/>
      <c r="I223" s="346"/>
      <c r="J223" s="346"/>
      <c r="K223" s="346"/>
      <c r="L223" s="346"/>
      <c r="M223" s="346"/>
      <c r="N223" s="346"/>
      <c r="O223" s="346"/>
      <c r="P223" s="346"/>
      <c r="Q223" s="346"/>
      <c r="R223" s="346"/>
      <c r="S223" s="346"/>
      <c r="T223" s="346"/>
      <c r="U223" s="346"/>
      <c r="V223" s="346"/>
      <c r="W223" s="346"/>
      <c r="X223" s="346"/>
      <c r="Y223" s="346"/>
      <c r="Z223" s="346"/>
      <c r="AA223" s="346"/>
      <c r="AB223" s="346"/>
      <c r="AC223" s="346"/>
      <c r="AD223" s="346"/>
      <c r="AE223" s="346"/>
      <c r="AF223" s="346"/>
      <c r="AG223" s="346"/>
      <c r="AH223" s="346"/>
      <c r="AI223" s="346"/>
      <c r="AJ223" s="346"/>
      <c r="AK223" s="346"/>
      <c r="AL223" s="346"/>
      <c r="AM223" s="346"/>
      <c r="AN223" s="346"/>
    </row>
    <row r="224" spans="1:40" ht="7.7" customHeight="1" x14ac:dyDescent="0.25">
      <c r="A224" s="346"/>
      <c r="B224" s="346"/>
      <c r="C224" s="326"/>
      <c r="D224" s="346"/>
      <c r="E224" s="351"/>
      <c r="F224" s="346"/>
      <c r="G224" s="346"/>
      <c r="H224" s="346"/>
      <c r="I224" s="346"/>
      <c r="J224" s="346"/>
      <c r="K224" s="346"/>
      <c r="L224" s="346"/>
      <c r="M224" s="346"/>
      <c r="N224" s="346"/>
      <c r="O224" s="346"/>
      <c r="P224" s="346"/>
      <c r="Q224" s="346"/>
      <c r="R224" s="346"/>
      <c r="S224" s="346"/>
      <c r="T224" s="346"/>
      <c r="U224" s="346"/>
      <c r="V224" s="346"/>
      <c r="W224" s="346"/>
      <c r="X224" s="346"/>
      <c r="Y224" s="346"/>
      <c r="Z224" s="346"/>
      <c r="AA224" s="346"/>
      <c r="AB224" s="346"/>
      <c r="AC224" s="346"/>
      <c r="AD224" s="346"/>
      <c r="AE224" s="346"/>
      <c r="AF224" s="346"/>
      <c r="AG224" s="346"/>
      <c r="AH224" s="346"/>
      <c r="AI224" s="346"/>
      <c r="AJ224" s="346"/>
      <c r="AK224" s="346"/>
      <c r="AL224" s="346"/>
      <c r="AM224" s="346"/>
      <c r="AN224" s="346"/>
    </row>
    <row r="225" spans="1:40" ht="8.85" hidden="1" customHeight="1" x14ac:dyDescent="0.25">
      <c r="A225" s="346"/>
      <c r="B225" s="346"/>
      <c r="C225" s="326"/>
      <c r="D225" s="346"/>
      <c r="E225" s="351"/>
      <c r="F225" s="346"/>
      <c r="G225" s="346"/>
      <c r="H225" s="346"/>
      <c r="I225" s="346"/>
      <c r="J225" s="346"/>
      <c r="K225" s="346"/>
      <c r="L225" s="346"/>
      <c r="M225" s="346"/>
      <c r="N225" s="346"/>
      <c r="O225" s="346"/>
      <c r="P225" s="346"/>
      <c r="Q225" s="346"/>
      <c r="R225" s="346"/>
      <c r="S225" s="346"/>
      <c r="T225" s="346"/>
      <c r="U225" s="346"/>
      <c r="V225" s="346"/>
      <c r="W225" s="346"/>
      <c r="X225" s="346"/>
      <c r="Y225" s="346"/>
      <c r="Z225" s="346"/>
      <c r="AA225" s="346"/>
      <c r="AB225" s="346"/>
      <c r="AC225" s="346"/>
      <c r="AD225" s="346"/>
      <c r="AE225" s="346"/>
      <c r="AF225" s="346"/>
      <c r="AG225" s="346"/>
      <c r="AH225" s="346"/>
      <c r="AI225" s="346"/>
      <c r="AJ225" s="346"/>
      <c r="AK225" s="346"/>
      <c r="AL225" s="346"/>
      <c r="AM225" s="346"/>
      <c r="AN225" s="346"/>
    </row>
    <row r="226" spans="1:40" ht="8.85" customHeight="1" x14ac:dyDescent="0.25">
      <c r="A226" s="346"/>
      <c r="B226" s="346"/>
      <c r="C226" s="326"/>
      <c r="D226" s="346"/>
      <c r="E226" s="351"/>
      <c r="F226" s="346"/>
      <c r="G226" s="346"/>
      <c r="H226" s="346"/>
      <c r="I226" s="346"/>
      <c r="J226" s="346"/>
      <c r="K226" s="346"/>
      <c r="L226" s="346"/>
      <c r="M226" s="346"/>
      <c r="N226" s="346"/>
      <c r="O226" s="346"/>
      <c r="P226" s="346"/>
      <c r="Q226" s="346"/>
      <c r="R226" s="346"/>
      <c r="S226" s="346"/>
      <c r="T226" s="346"/>
      <c r="U226" s="346"/>
      <c r="V226" s="346"/>
      <c r="W226" s="346"/>
      <c r="X226" s="346"/>
      <c r="Y226" s="346"/>
      <c r="Z226" s="346"/>
      <c r="AA226" s="346"/>
      <c r="AB226" s="346"/>
      <c r="AC226" s="346"/>
      <c r="AD226" s="346"/>
      <c r="AE226" s="346"/>
      <c r="AF226" s="346"/>
      <c r="AG226" s="346"/>
      <c r="AH226" s="346"/>
      <c r="AI226" s="346"/>
      <c r="AJ226" s="346"/>
      <c r="AK226" s="346"/>
      <c r="AL226" s="346"/>
      <c r="AM226" s="346"/>
      <c r="AN226" s="346"/>
    </row>
    <row r="227" spans="1:40" s="329" customFormat="1" ht="10.5" customHeight="1" x14ac:dyDescent="0.25">
      <c r="A227" s="355" t="s">
        <v>349</v>
      </c>
      <c r="B227" s="325"/>
      <c r="C227" s="325"/>
      <c r="D227" s="325"/>
      <c r="E227" s="330"/>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56" t="s">
        <v>350</v>
      </c>
      <c r="AN227" s="325"/>
    </row>
    <row r="228" spans="1:40" s="329" customFormat="1" ht="10.5" customHeight="1" x14ac:dyDescent="0.25">
      <c r="A228" s="325"/>
      <c r="B228" s="325"/>
      <c r="C228" s="325"/>
      <c r="D228" s="325"/>
      <c r="E228" s="325"/>
      <c r="F228" s="325"/>
      <c r="G228" s="325"/>
      <c r="H228" s="325"/>
      <c r="I228" s="325"/>
      <c r="J228" s="325"/>
      <c r="K228" s="325"/>
      <c r="L228" s="325"/>
      <c r="M228" s="325"/>
      <c r="N228" s="325"/>
      <c r="O228" s="325"/>
      <c r="P228" s="325"/>
      <c r="Q228" s="325"/>
      <c r="R228" s="325"/>
      <c r="S228" s="325"/>
      <c r="T228" s="325"/>
      <c r="U228" s="327" t="s">
        <v>45</v>
      </c>
      <c r="V228" s="325"/>
      <c r="W228" s="325"/>
      <c r="X228" s="328" t="s">
        <v>46</v>
      </c>
      <c r="Y228" s="325"/>
      <c r="Z228" s="328"/>
      <c r="AA228" s="328"/>
      <c r="AB228" s="328"/>
      <c r="AC228" s="328"/>
      <c r="AD228" s="366"/>
      <c r="AE228" s="325"/>
      <c r="AF228" s="325"/>
      <c r="AG228" s="325"/>
      <c r="AH228" s="325"/>
      <c r="AI228" s="325"/>
      <c r="AJ228" s="325"/>
      <c r="AK228" s="325"/>
      <c r="AL228" s="327" t="s">
        <v>319</v>
      </c>
      <c r="AM228" s="327"/>
      <c r="AN228" s="325"/>
    </row>
    <row r="229" spans="1:40" s="329" customFormat="1" ht="10.5" customHeight="1" x14ac:dyDescent="0.25">
      <c r="A229" s="330"/>
      <c r="B229" s="325"/>
      <c r="C229" s="325"/>
      <c r="D229" s="325"/>
      <c r="E229" s="325"/>
      <c r="F229" s="325"/>
      <c r="G229" s="325"/>
      <c r="H229" s="325"/>
      <c r="I229" s="325"/>
      <c r="J229" s="325"/>
      <c r="K229" s="325"/>
      <c r="L229" s="325"/>
      <c r="M229" s="325"/>
      <c r="N229" s="325"/>
      <c r="O229" s="325"/>
      <c r="P229" s="325"/>
      <c r="Q229" s="325"/>
      <c r="R229" s="325"/>
      <c r="S229" s="325"/>
      <c r="T229" s="325"/>
      <c r="U229" s="327" t="s">
        <v>288</v>
      </c>
      <c r="V229" s="325"/>
      <c r="W229" s="325"/>
      <c r="X229" s="328" t="s">
        <v>287</v>
      </c>
      <c r="Y229" s="325"/>
      <c r="Z229" s="328"/>
      <c r="AA229" s="328"/>
      <c r="AB229" s="328"/>
      <c r="AC229" s="328"/>
      <c r="AD229" s="366"/>
      <c r="AE229" s="325"/>
      <c r="AF229" s="325"/>
      <c r="AG229" s="325"/>
      <c r="AH229" s="325"/>
      <c r="AI229" s="325"/>
      <c r="AJ229" s="325"/>
      <c r="AK229" s="325"/>
      <c r="AL229" s="327" t="s">
        <v>351</v>
      </c>
      <c r="AM229" s="327"/>
      <c r="AN229" s="325"/>
    </row>
    <row r="230" spans="1:40" s="329" customFormat="1" ht="10.5" customHeight="1" x14ac:dyDescent="0.25">
      <c r="A230" s="331"/>
      <c r="B230" s="325"/>
      <c r="C230" s="325"/>
      <c r="D230" s="325"/>
      <c r="E230" s="325"/>
      <c r="F230" s="325"/>
      <c r="G230" s="325"/>
      <c r="H230" s="325"/>
      <c r="I230" s="325"/>
      <c r="J230" s="325"/>
      <c r="K230" s="325"/>
      <c r="L230" s="325"/>
      <c r="M230" s="325"/>
      <c r="N230" s="325"/>
      <c r="O230" s="325"/>
      <c r="P230" s="325"/>
      <c r="Q230" s="325"/>
      <c r="R230" s="325"/>
      <c r="S230" s="325"/>
      <c r="T230" s="325"/>
      <c r="U230" s="327" t="s">
        <v>51</v>
      </c>
      <c r="V230" s="325"/>
      <c r="W230" s="325"/>
      <c r="X230" s="332" t="s">
        <v>52</v>
      </c>
      <c r="Y230" s="325"/>
      <c r="Z230" s="328"/>
      <c r="AA230" s="328"/>
      <c r="AB230" s="328"/>
      <c r="AC230" s="328"/>
      <c r="AD230" s="366"/>
      <c r="AE230" s="325"/>
      <c r="AF230" s="325"/>
      <c r="AG230" s="325"/>
      <c r="AH230" s="325"/>
      <c r="AI230" s="325"/>
      <c r="AJ230" s="325"/>
      <c r="AK230" s="325"/>
      <c r="AL230" s="325"/>
      <c r="AM230" s="325"/>
      <c r="AN230" s="325"/>
    </row>
    <row r="231" spans="1:40" ht="9.6"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row>
    <row r="232" spans="1:40" ht="9.6"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26"/>
      <c r="AH232" s="326"/>
      <c r="AI232" s="326"/>
      <c r="AJ232" s="326"/>
      <c r="AK232" s="326"/>
      <c r="AL232" s="326"/>
      <c r="AM232" s="326"/>
      <c r="AN232" s="326"/>
    </row>
    <row r="233" spans="1:40" ht="9.6" customHeight="1" x14ac:dyDescent="0.25">
      <c r="A233" s="326"/>
      <c r="B233" s="326"/>
      <c r="C233" s="326"/>
      <c r="D233" s="326"/>
      <c r="E233" s="326"/>
      <c r="F233" s="326"/>
      <c r="G233" s="326"/>
      <c r="H233" s="326"/>
      <c r="I233" s="32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c r="AI233" s="326"/>
      <c r="AJ233" s="326"/>
      <c r="AK233" s="326"/>
      <c r="AL233" s="326"/>
      <c r="AM233" s="326"/>
      <c r="AN233" s="326"/>
    </row>
    <row r="234" spans="1:40" ht="9.6" customHeight="1" x14ac:dyDescent="0.25">
      <c r="A234" s="326"/>
      <c r="B234" s="326"/>
      <c r="C234" s="326"/>
      <c r="D234" s="326"/>
      <c r="E234" s="326"/>
      <c r="F234" s="326"/>
      <c r="G234" s="326"/>
      <c r="H234" s="326"/>
      <c r="I234" s="326"/>
      <c r="J234" s="326"/>
      <c r="K234" s="326"/>
      <c r="L234" s="326"/>
      <c r="M234" s="326"/>
      <c r="N234" s="326"/>
      <c r="O234" s="326"/>
      <c r="P234" s="326"/>
      <c r="Q234" s="326"/>
      <c r="R234" s="326"/>
      <c r="S234" s="326"/>
      <c r="T234" s="326"/>
      <c r="U234" s="326"/>
      <c r="V234" s="326"/>
      <c r="W234" s="326"/>
      <c r="X234" s="326"/>
      <c r="Y234" s="326"/>
      <c r="Z234" s="326"/>
      <c r="AA234" s="326"/>
      <c r="AB234" s="326"/>
      <c r="AC234" s="326"/>
      <c r="AD234" s="326"/>
      <c r="AE234" s="326"/>
      <c r="AF234" s="326"/>
      <c r="AG234" s="326"/>
      <c r="AH234" s="326"/>
      <c r="AI234" s="326"/>
      <c r="AJ234" s="326"/>
      <c r="AK234" s="326"/>
      <c r="AL234" s="326"/>
      <c r="AM234" s="326"/>
      <c r="AN234" s="326"/>
    </row>
    <row r="235" spans="1:40" ht="9.6"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36"/>
      <c r="AE235" s="326"/>
      <c r="AF235" s="338" t="s">
        <v>68</v>
      </c>
      <c r="AG235" s="338"/>
      <c r="AH235" s="338"/>
      <c r="AI235" s="338"/>
      <c r="AJ235" s="338"/>
      <c r="AK235" s="326"/>
      <c r="AL235" s="326"/>
      <c r="AM235" s="326"/>
      <c r="AN235" s="326"/>
    </row>
    <row r="236" spans="1:40" ht="9.6" customHeight="1" x14ac:dyDescent="0.25">
      <c r="A236" s="326"/>
      <c r="B236" s="326"/>
      <c r="C236" s="326"/>
      <c r="D236" s="326"/>
      <c r="E236" s="326"/>
      <c r="F236" s="326"/>
      <c r="G236" s="326"/>
      <c r="H236" s="326"/>
      <c r="I236" s="326"/>
      <c r="J236" s="326"/>
      <c r="K236" s="326"/>
      <c r="L236" s="326"/>
      <c r="M236" s="339"/>
      <c r="N236" s="326"/>
      <c r="O236" s="326"/>
      <c r="P236" s="326"/>
      <c r="Q236" s="326"/>
      <c r="R236" s="326"/>
      <c r="S236" s="326"/>
      <c r="T236" s="326"/>
      <c r="U236" s="326"/>
      <c r="V236" s="326"/>
      <c r="W236" s="326"/>
      <c r="X236" s="326"/>
      <c r="Y236" s="326"/>
      <c r="Z236" s="326"/>
      <c r="AA236" s="326"/>
      <c r="AB236" s="326"/>
      <c r="AC236" s="326"/>
      <c r="AD236" s="367"/>
      <c r="AE236" s="326"/>
      <c r="AF236" s="326"/>
      <c r="AG236" s="326"/>
      <c r="AH236" s="326"/>
      <c r="AI236" s="326"/>
      <c r="AJ236" s="339"/>
      <c r="AK236" s="326"/>
      <c r="AL236" s="326"/>
      <c r="AM236" s="326"/>
      <c r="AN236" s="326"/>
    </row>
    <row r="237" spans="1:40" ht="9.6" customHeight="1" x14ac:dyDescent="0.25">
      <c r="A237" s="326"/>
      <c r="B237" s="326"/>
      <c r="C237" s="326"/>
      <c r="D237" s="326"/>
      <c r="E237" s="339" t="s">
        <v>321</v>
      </c>
      <c r="F237" s="326"/>
      <c r="G237" s="339" t="s">
        <v>322</v>
      </c>
      <c r="H237" s="326"/>
      <c r="I237" s="339" t="s">
        <v>323</v>
      </c>
      <c r="J237" s="326"/>
      <c r="K237" s="339" t="s">
        <v>324</v>
      </c>
      <c r="L237" s="326"/>
      <c r="M237" s="339" t="s">
        <v>325</v>
      </c>
      <c r="N237" s="326"/>
      <c r="O237" s="339" t="s">
        <v>326</v>
      </c>
      <c r="P237" s="326"/>
      <c r="Q237" s="339" t="s">
        <v>327</v>
      </c>
      <c r="R237" s="326"/>
      <c r="S237" s="326"/>
      <c r="T237" s="326"/>
      <c r="U237" s="339"/>
      <c r="V237" s="326"/>
      <c r="W237" s="326"/>
      <c r="X237" s="339" t="s">
        <v>328</v>
      </c>
      <c r="Y237" s="326"/>
      <c r="Z237" s="339" t="s">
        <v>329</v>
      </c>
      <c r="AA237" s="339"/>
      <c r="AB237" s="339" t="s">
        <v>330</v>
      </c>
      <c r="AC237" s="339"/>
      <c r="AD237" s="339" t="s">
        <v>331</v>
      </c>
      <c r="AE237" s="326"/>
      <c r="AF237" s="326"/>
      <c r="AG237" s="326"/>
      <c r="AH237" s="339" t="s">
        <v>66</v>
      </c>
      <c r="AI237" s="326"/>
      <c r="AJ237" s="339" t="s">
        <v>67</v>
      </c>
      <c r="AK237" s="326"/>
      <c r="AL237" s="326"/>
      <c r="AM237" s="326"/>
      <c r="AN237" s="326"/>
    </row>
    <row r="238" spans="1:40" ht="9.6" customHeight="1" x14ac:dyDescent="0.25">
      <c r="A238" s="340" t="s">
        <v>74</v>
      </c>
      <c r="B238" s="326"/>
      <c r="C238" s="340" t="s">
        <v>76</v>
      </c>
      <c r="D238" s="326"/>
      <c r="E238" s="340" t="s">
        <v>332</v>
      </c>
      <c r="F238" s="326"/>
      <c r="G238" s="340" t="s">
        <v>333</v>
      </c>
      <c r="H238" s="326"/>
      <c r="I238" s="340" t="s">
        <v>334</v>
      </c>
      <c r="J238" s="326"/>
      <c r="K238" s="340" t="s">
        <v>334</v>
      </c>
      <c r="L238" s="326"/>
      <c r="M238" s="340" t="s">
        <v>334</v>
      </c>
      <c r="N238" s="326"/>
      <c r="O238" s="340" t="s">
        <v>335</v>
      </c>
      <c r="P238" s="326"/>
      <c r="Q238" s="340" t="s">
        <v>336</v>
      </c>
      <c r="R238" s="326"/>
      <c r="S238" s="340" t="s">
        <v>337</v>
      </c>
      <c r="T238" s="326"/>
      <c r="U238" s="340" t="s">
        <v>338</v>
      </c>
      <c r="V238" s="326"/>
      <c r="W238" s="326"/>
      <c r="X238" s="340" t="s">
        <v>339</v>
      </c>
      <c r="Y238" s="326"/>
      <c r="Z238" s="340" t="s">
        <v>340</v>
      </c>
      <c r="AA238" s="341"/>
      <c r="AB238" s="340" t="s">
        <v>341</v>
      </c>
      <c r="AC238" s="341"/>
      <c r="AD238" s="340" t="s">
        <v>342</v>
      </c>
      <c r="AE238" s="326"/>
      <c r="AF238" s="340" t="s">
        <v>77</v>
      </c>
      <c r="AG238" s="326"/>
      <c r="AH238" s="340" t="s">
        <v>78</v>
      </c>
      <c r="AI238" s="326"/>
      <c r="AJ238" s="340" t="s">
        <v>83</v>
      </c>
      <c r="AK238" s="326"/>
      <c r="AL238" s="340" t="s">
        <v>74</v>
      </c>
      <c r="AM238" s="341"/>
      <c r="AN238" s="326"/>
    </row>
    <row r="239" spans="1:40" ht="8.85" customHeight="1" x14ac:dyDescent="0.25">
      <c r="A239" s="326"/>
      <c r="B239" s="326"/>
      <c r="C239" s="326"/>
      <c r="D239" s="326"/>
      <c r="E239" s="326"/>
      <c r="F239" s="326"/>
      <c r="G239" s="326"/>
      <c r="H239" s="326"/>
      <c r="I239" s="326"/>
      <c r="J239" s="326"/>
      <c r="K239" s="326"/>
      <c r="L239" s="326"/>
      <c r="M239" s="326"/>
      <c r="N239" s="326"/>
      <c r="O239" s="326"/>
      <c r="P239" s="326"/>
      <c r="Q239" s="326"/>
      <c r="R239" s="326"/>
      <c r="S239" s="326"/>
      <c r="T239" s="326"/>
      <c r="U239" s="326"/>
      <c r="V239" s="326"/>
      <c r="W239" s="326"/>
      <c r="X239" s="326"/>
      <c r="Y239" s="326"/>
      <c r="Z239" s="326"/>
      <c r="AA239" s="326"/>
      <c r="AB239" s="326"/>
      <c r="AC239" s="326"/>
      <c r="AD239" s="326"/>
      <c r="AE239" s="326"/>
      <c r="AF239" s="326"/>
      <c r="AG239" s="326"/>
      <c r="AH239" s="326"/>
      <c r="AI239" s="326"/>
      <c r="AJ239" s="326"/>
      <c r="AK239" s="326"/>
      <c r="AL239" s="326"/>
      <c r="AM239" s="326"/>
      <c r="AN239" s="326"/>
    </row>
    <row r="240" spans="1:40" ht="8.85" customHeight="1" x14ac:dyDescent="0.25">
      <c r="A240" s="326"/>
      <c r="B240" s="326" t="s">
        <v>224</v>
      </c>
      <c r="C240" s="326"/>
      <c r="D240" s="326"/>
      <c r="E240" s="343"/>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c r="AI240" s="326"/>
      <c r="AJ240" s="326"/>
      <c r="AK240" s="326"/>
      <c r="AL240" s="326"/>
      <c r="AM240" s="326"/>
      <c r="AN240" s="326"/>
    </row>
    <row r="241" spans="1:40" ht="8.85" customHeight="1" x14ac:dyDescent="0.25">
      <c r="A241" s="345">
        <v>1</v>
      </c>
      <c r="B241" s="360"/>
      <c r="C241" s="345" t="s">
        <v>225</v>
      </c>
      <c r="D241" s="346"/>
      <c r="E241" s="296">
        <v>492287</v>
      </c>
      <c r="F241" s="346"/>
      <c r="G241" s="296">
        <v>82728</v>
      </c>
      <c r="H241" s="346"/>
      <c r="I241" s="296">
        <v>877547</v>
      </c>
      <c r="J241" s="346"/>
      <c r="K241" s="296">
        <v>63036</v>
      </c>
      <c r="L241" s="346"/>
      <c r="M241" s="296">
        <v>158206</v>
      </c>
      <c r="N241" s="346"/>
      <c r="O241" s="296">
        <v>565666</v>
      </c>
      <c r="P241" s="346"/>
      <c r="Q241" s="296">
        <v>0</v>
      </c>
      <c r="R241" s="346"/>
      <c r="S241" s="296">
        <v>239579</v>
      </c>
      <c r="T241" s="346"/>
      <c r="U241" s="296">
        <v>0</v>
      </c>
      <c r="V241" s="346"/>
      <c r="W241" s="346"/>
      <c r="X241" s="296">
        <v>2953594</v>
      </c>
      <c r="Y241" s="346"/>
      <c r="Z241" s="296">
        <v>832691</v>
      </c>
      <c r="AA241" s="296"/>
      <c r="AB241" s="296">
        <v>0</v>
      </c>
      <c r="AC241" s="296"/>
      <c r="AD241" s="296">
        <v>0</v>
      </c>
      <c r="AE241" s="346"/>
      <c r="AF241" s="296">
        <f>SUM(E241:AD241)</f>
        <v>6265334</v>
      </c>
      <c r="AG241" s="369"/>
      <c r="AH241" s="97">
        <f>AF241/AN241</f>
        <v>764.90465144670975</v>
      </c>
      <c r="AI241" s="346"/>
      <c r="AJ241" s="297">
        <f>IF(AH$287,AH241/AH$287*100,0)</f>
        <v>156.09039350541954</v>
      </c>
      <c r="AK241" s="351"/>
      <c r="AL241" s="326">
        <v>1</v>
      </c>
      <c r="AM241" s="326"/>
      <c r="AN241" s="351">
        <v>8191</v>
      </c>
    </row>
    <row r="242" spans="1:40" ht="8.85" customHeight="1" x14ac:dyDescent="0.25">
      <c r="A242" s="345">
        <v>2</v>
      </c>
      <c r="B242" s="360"/>
      <c r="C242" s="345" t="s">
        <v>226</v>
      </c>
      <c r="D242" s="346"/>
      <c r="E242" s="114">
        <v>514697</v>
      </c>
      <c r="F242" s="346"/>
      <c r="G242" s="114">
        <v>147463</v>
      </c>
      <c r="H242" s="346"/>
      <c r="I242" s="114">
        <v>536950</v>
      </c>
      <c r="J242" s="346"/>
      <c r="K242" s="114">
        <v>0</v>
      </c>
      <c r="L242" s="346"/>
      <c r="M242" s="114">
        <v>113965</v>
      </c>
      <c r="N242" s="346"/>
      <c r="O242" s="114">
        <v>307840</v>
      </c>
      <c r="P242" s="346"/>
      <c r="Q242" s="114">
        <v>0</v>
      </c>
      <c r="R242" s="346"/>
      <c r="S242" s="114">
        <v>249939</v>
      </c>
      <c r="T242" s="346"/>
      <c r="U242" s="114">
        <v>0</v>
      </c>
      <c r="V242" s="346"/>
      <c r="W242" s="346"/>
      <c r="X242" s="114">
        <v>671630</v>
      </c>
      <c r="Y242" s="346"/>
      <c r="Z242" s="114">
        <v>2188430</v>
      </c>
      <c r="AA242" s="114"/>
      <c r="AB242" s="114">
        <v>0</v>
      </c>
      <c r="AC242" s="114"/>
      <c r="AD242" s="114">
        <v>43876</v>
      </c>
      <c r="AE242" s="346"/>
      <c r="AF242" s="114">
        <f>SUM(E242:AD242)</f>
        <v>4774790</v>
      </c>
      <c r="AG242" s="346"/>
      <c r="AH242" s="297">
        <f>AF242/AN242</f>
        <v>660.87058823529412</v>
      </c>
      <c r="AI242" s="346"/>
      <c r="AJ242" s="297">
        <f>IF(AH$287,AH242/AH$287*100,0)</f>
        <v>134.86066528514488</v>
      </c>
      <c r="AK242" s="351"/>
      <c r="AL242" s="326">
        <v>2</v>
      </c>
      <c r="AM242" s="326"/>
      <c r="AN242" s="351">
        <v>7225</v>
      </c>
    </row>
    <row r="243" spans="1:40" ht="8.85" customHeight="1" x14ac:dyDescent="0.25">
      <c r="A243" s="345">
        <v>3</v>
      </c>
      <c r="B243" s="360"/>
      <c r="C243" s="333" t="s">
        <v>140</v>
      </c>
      <c r="D243" s="346"/>
      <c r="E243" s="114">
        <v>233412</v>
      </c>
      <c r="F243" s="346"/>
      <c r="G243" s="114">
        <v>0</v>
      </c>
      <c r="H243" s="346"/>
      <c r="I243" s="114">
        <v>20300</v>
      </c>
      <c r="J243" s="346"/>
      <c r="K243" s="114">
        <v>0</v>
      </c>
      <c r="L243" s="346"/>
      <c r="M243" s="114">
        <v>0</v>
      </c>
      <c r="N243" s="346"/>
      <c r="O243" s="114">
        <v>256021</v>
      </c>
      <c r="P243" s="346"/>
      <c r="Q243" s="114">
        <v>0</v>
      </c>
      <c r="R243" s="346"/>
      <c r="S243" s="114">
        <v>285660</v>
      </c>
      <c r="T243" s="346"/>
      <c r="U243" s="114">
        <v>0</v>
      </c>
      <c r="V243" s="346"/>
      <c r="W243" s="346"/>
      <c r="X243" s="114">
        <v>58157</v>
      </c>
      <c r="Y243" s="346"/>
      <c r="Z243" s="114">
        <v>1345430</v>
      </c>
      <c r="AA243" s="114"/>
      <c r="AB243" s="114">
        <v>0</v>
      </c>
      <c r="AC243" s="114"/>
      <c r="AD243" s="114">
        <v>0</v>
      </c>
      <c r="AE243" s="346"/>
      <c r="AF243" s="114">
        <f>SUM(E243:AD243)</f>
        <v>2198980</v>
      </c>
      <c r="AG243" s="346"/>
      <c r="AH243" s="297">
        <f>AF243/AN243</f>
        <v>356.28321451717432</v>
      </c>
      <c r="AI243" s="346"/>
      <c r="AJ243" s="297">
        <f>IF(AH$287,AH243/AH$287*100,0)</f>
        <v>72.704992770247273</v>
      </c>
      <c r="AK243" s="351"/>
      <c r="AL243" s="326">
        <v>3</v>
      </c>
      <c r="AM243" s="326"/>
      <c r="AN243" s="351">
        <v>6172</v>
      </c>
    </row>
    <row r="244" spans="1:40" ht="8.85" customHeight="1" x14ac:dyDescent="0.25">
      <c r="A244" s="345">
        <v>4</v>
      </c>
      <c r="B244" s="360"/>
      <c r="C244" s="333" t="s">
        <v>227</v>
      </c>
      <c r="D244" s="346"/>
      <c r="E244" s="114">
        <v>226294</v>
      </c>
      <c r="F244" s="346"/>
      <c r="G244" s="114">
        <v>98888</v>
      </c>
      <c r="H244" s="346"/>
      <c r="I244" s="114">
        <v>255132</v>
      </c>
      <c r="J244" s="346"/>
      <c r="K244" s="114">
        <v>0</v>
      </c>
      <c r="L244" s="346"/>
      <c r="M244" s="114">
        <v>105684</v>
      </c>
      <c r="N244" s="346"/>
      <c r="O244" s="114">
        <v>121840</v>
      </c>
      <c r="P244" s="346"/>
      <c r="Q244" s="114">
        <v>0</v>
      </c>
      <c r="R244" s="346"/>
      <c r="S244" s="114">
        <v>43702</v>
      </c>
      <c r="T244" s="346"/>
      <c r="U244" s="114">
        <v>0</v>
      </c>
      <c r="V244" s="346"/>
      <c r="W244" s="346"/>
      <c r="X244" s="114">
        <v>8382</v>
      </c>
      <c r="Y244" s="346"/>
      <c r="Z244" s="114">
        <v>206366</v>
      </c>
      <c r="AA244" s="114"/>
      <c r="AB244" s="114">
        <v>0</v>
      </c>
      <c r="AC244" s="114"/>
      <c r="AD244" s="114">
        <v>0</v>
      </c>
      <c r="AE244" s="346"/>
      <c r="AF244" s="114">
        <f>SUM(E244:AD244)</f>
        <v>1066288</v>
      </c>
      <c r="AG244" s="346"/>
      <c r="AH244" s="297">
        <f>AF244/AN244</f>
        <v>254.78805256869774</v>
      </c>
      <c r="AI244" s="346"/>
      <c r="AJ244" s="297">
        <f>IF(AH$287,AH244/AH$287*100,0)</f>
        <v>51.993365853780915</v>
      </c>
      <c r="AK244" s="351"/>
      <c r="AL244" s="326">
        <v>4</v>
      </c>
      <c r="AM244" s="326"/>
      <c r="AN244" s="351">
        <v>4185</v>
      </c>
    </row>
    <row r="245" spans="1:40" ht="8.85" customHeight="1" x14ac:dyDescent="0.25">
      <c r="A245" s="345">
        <v>5</v>
      </c>
      <c r="B245" s="360"/>
      <c r="C245" s="345" t="s">
        <v>228</v>
      </c>
      <c r="D245" s="346"/>
      <c r="E245" s="114">
        <v>206772</v>
      </c>
      <c r="F245" s="346"/>
      <c r="G245" s="114">
        <v>113897</v>
      </c>
      <c r="H245" s="346"/>
      <c r="I245" s="114">
        <v>275851</v>
      </c>
      <c r="J245" s="346"/>
      <c r="K245" s="114">
        <v>0</v>
      </c>
      <c r="L245" s="346"/>
      <c r="M245" s="114">
        <v>56215</v>
      </c>
      <c r="N245" s="346"/>
      <c r="O245" s="114">
        <v>104174</v>
      </c>
      <c r="P245" s="346"/>
      <c r="Q245" s="114">
        <v>0</v>
      </c>
      <c r="R245" s="346"/>
      <c r="S245" s="114">
        <v>52355</v>
      </c>
      <c r="T245" s="346"/>
      <c r="U245" s="114">
        <v>0</v>
      </c>
      <c r="V245" s="346"/>
      <c r="W245" s="346"/>
      <c r="X245" s="114">
        <v>4816</v>
      </c>
      <c r="Y245" s="346"/>
      <c r="Z245" s="114">
        <v>668756</v>
      </c>
      <c r="AA245" s="114"/>
      <c r="AB245" s="114">
        <v>23660</v>
      </c>
      <c r="AC245" s="114"/>
      <c r="AD245" s="114">
        <v>0</v>
      </c>
      <c r="AE245" s="346"/>
      <c r="AF245" s="114">
        <f>SUM(E245:AD245)</f>
        <v>1506496</v>
      </c>
      <c r="AG245" s="346"/>
      <c r="AH245" s="302">
        <f>AF245/AN245</f>
        <v>268.34627716423228</v>
      </c>
      <c r="AI245" s="346"/>
      <c r="AJ245" s="302">
        <f>IF(AH$287,AH245/AH$287*100,0)</f>
        <v>54.76012718586216</v>
      </c>
      <c r="AK245" s="351"/>
      <c r="AL245" s="326">
        <v>5</v>
      </c>
      <c r="AM245" s="326"/>
      <c r="AN245" s="351">
        <v>5614</v>
      </c>
    </row>
    <row r="246" spans="1:40" ht="8.85" customHeight="1" x14ac:dyDescent="0.25">
      <c r="A246" s="361"/>
      <c r="B246" s="345"/>
      <c r="C246" s="345"/>
      <c r="D246" s="346"/>
      <c r="E246" s="346"/>
      <c r="F246" s="346"/>
      <c r="G246" s="346"/>
      <c r="H246" s="346"/>
      <c r="I246" s="346"/>
      <c r="J246" s="346"/>
      <c r="K246" s="346"/>
      <c r="L246" s="346"/>
      <c r="M246" s="346"/>
      <c r="N246" s="346"/>
      <c r="O246" s="346"/>
      <c r="P246" s="346"/>
      <c r="Q246" s="346"/>
      <c r="R246" s="346"/>
      <c r="S246" s="346"/>
      <c r="T246" s="346"/>
      <c r="U246" s="346"/>
      <c r="V246" s="346"/>
      <c r="W246" s="346"/>
      <c r="X246" s="346"/>
      <c r="Y246" s="346"/>
      <c r="Z246" s="346"/>
      <c r="AA246" s="346"/>
      <c r="AB246" s="346"/>
      <c r="AC246" s="346"/>
      <c r="AD246" s="346"/>
      <c r="AE246" s="346"/>
      <c r="AF246" s="346"/>
      <c r="AG246" s="346"/>
      <c r="AH246" s="350"/>
      <c r="AI246" s="346"/>
      <c r="AJ246" s="350"/>
      <c r="AK246" s="346"/>
      <c r="AL246" s="349"/>
      <c r="AM246" s="349"/>
      <c r="AN246" s="346"/>
    </row>
    <row r="247" spans="1:40" ht="8.85" customHeight="1" x14ac:dyDescent="0.25">
      <c r="A247" s="345">
        <v>6</v>
      </c>
      <c r="B247" s="360"/>
      <c r="C247" s="345" t="s">
        <v>229</v>
      </c>
      <c r="D247" s="346"/>
      <c r="E247" s="114">
        <v>1388282</v>
      </c>
      <c r="F247" s="346"/>
      <c r="G247" s="114">
        <v>864683</v>
      </c>
      <c r="H247" s="346"/>
      <c r="I247" s="114">
        <v>2155424</v>
      </c>
      <c r="J247" s="346"/>
      <c r="K247" s="114">
        <v>494062</v>
      </c>
      <c r="L247" s="346"/>
      <c r="M247" s="114">
        <v>252233</v>
      </c>
      <c r="N247" s="346"/>
      <c r="O247" s="114">
        <v>612908</v>
      </c>
      <c r="P247" s="346"/>
      <c r="Q247" s="114">
        <v>0</v>
      </c>
      <c r="R247" s="346"/>
      <c r="S247" s="114">
        <v>210185</v>
      </c>
      <c r="T247" s="346"/>
      <c r="U247" s="114">
        <v>0</v>
      </c>
      <c r="V247" s="346"/>
      <c r="W247" s="346"/>
      <c r="X247" s="114">
        <v>1095878</v>
      </c>
      <c r="Y247" s="346"/>
      <c r="Z247" s="114">
        <v>5493780</v>
      </c>
      <c r="AA247" s="114"/>
      <c r="AB247" s="114">
        <v>0</v>
      </c>
      <c r="AC247" s="114"/>
      <c r="AD247" s="114">
        <v>0</v>
      </c>
      <c r="AE247" s="346"/>
      <c r="AF247" s="114">
        <f>SUM(E247:AD247)</f>
        <v>12567435</v>
      </c>
      <c r="AG247" s="346"/>
      <c r="AH247" s="302">
        <f>AF247/AN247</f>
        <v>294.87177381511026</v>
      </c>
      <c r="AI247" s="346"/>
      <c r="AJ247" s="302">
        <f>IF(AH$287,AH247/AH$287*100,0)</f>
        <v>60.173057022713451</v>
      </c>
      <c r="AK247" s="351"/>
      <c r="AL247" s="326">
        <v>6</v>
      </c>
      <c r="AM247" s="326"/>
      <c r="AN247" s="351">
        <v>42620</v>
      </c>
    </row>
    <row r="248" spans="1:40" ht="8.85" customHeight="1" x14ac:dyDescent="0.25">
      <c r="A248" s="345">
        <v>7</v>
      </c>
      <c r="B248" s="360"/>
      <c r="C248" s="345" t="s">
        <v>230</v>
      </c>
      <c r="D248" s="346"/>
      <c r="E248" s="114">
        <v>194469</v>
      </c>
      <c r="F248" s="346"/>
      <c r="G248" s="114">
        <v>14954</v>
      </c>
      <c r="H248" s="346"/>
      <c r="I248" s="114">
        <v>175844</v>
      </c>
      <c r="J248" s="346"/>
      <c r="K248" s="114">
        <v>0</v>
      </c>
      <c r="L248" s="346"/>
      <c r="M248" s="114">
        <v>48991</v>
      </c>
      <c r="N248" s="346"/>
      <c r="O248" s="114">
        <v>133072</v>
      </c>
      <c r="P248" s="346"/>
      <c r="Q248" s="114">
        <v>0</v>
      </c>
      <c r="R248" s="346"/>
      <c r="S248" s="114">
        <v>90552</v>
      </c>
      <c r="T248" s="346"/>
      <c r="U248" s="114">
        <v>0</v>
      </c>
      <c r="V248" s="346"/>
      <c r="W248" s="346"/>
      <c r="X248" s="114">
        <v>29748</v>
      </c>
      <c r="Y248" s="346"/>
      <c r="Z248" s="114">
        <v>606157</v>
      </c>
      <c r="AA248" s="114"/>
      <c r="AB248" s="114">
        <v>0</v>
      </c>
      <c r="AC248" s="114"/>
      <c r="AD248" s="114">
        <v>0</v>
      </c>
      <c r="AE248" s="346"/>
      <c r="AF248" s="114">
        <f>SUM(E248:AD248)</f>
        <v>1293787</v>
      </c>
      <c r="AG248" s="346"/>
      <c r="AH248" s="302">
        <f>AF248/AN248</f>
        <v>357.30102181717757</v>
      </c>
      <c r="AI248" s="346"/>
      <c r="AJ248" s="302">
        <f>IF(AH$287,AH248/AH$287*100,0)</f>
        <v>72.91269178432664</v>
      </c>
      <c r="AK248" s="351"/>
      <c r="AL248" s="326">
        <v>7</v>
      </c>
      <c r="AM248" s="326"/>
      <c r="AN248" s="351">
        <v>3621</v>
      </c>
    </row>
    <row r="249" spans="1:40" ht="8.85" customHeight="1" x14ac:dyDescent="0.25">
      <c r="A249" s="345">
        <v>8</v>
      </c>
      <c r="B249" s="360"/>
      <c r="C249" s="345" t="s">
        <v>231</v>
      </c>
      <c r="D249" s="346"/>
      <c r="E249" s="114">
        <v>361171</v>
      </c>
      <c r="F249" s="346"/>
      <c r="G249" s="114">
        <v>119214</v>
      </c>
      <c r="H249" s="346"/>
      <c r="I249" s="114">
        <v>619209</v>
      </c>
      <c r="J249" s="346"/>
      <c r="K249" s="114">
        <v>10683</v>
      </c>
      <c r="L249" s="346"/>
      <c r="M249" s="114">
        <v>35756</v>
      </c>
      <c r="N249" s="346"/>
      <c r="O249" s="114">
        <v>204537</v>
      </c>
      <c r="P249" s="346"/>
      <c r="Q249" s="114">
        <v>0</v>
      </c>
      <c r="R249" s="346"/>
      <c r="S249" s="114">
        <v>228361</v>
      </c>
      <c r="T249" s="346"/>
      <c r="U249" s="114">
        <v>0</v>
      </c>
      <c r="V249" s="346"/>
      <c r="W249" s="346"/>
      <c r="X249" s="114">
        <v>0</v>
      </c>
      <c r="Y249" s="346"/>
      <c r="Z249" s="114">
        <v>1150860</v>
      </c>
      <c r="AA249" s="114"/>
      <c r="AB249" s="114">
        <v>0</v>
      </c>
      <c r="AC249" s="114"/>
      <c r="AD249" s="114">
        <v>25422</v>
      </c>
      <c r="AE249" s="346"/>
      <c r="AF249" s="114">
        <f>SUM(E249:AD249)</f>
        <v>2755213</v>
      </c>
      <c r="AG249" s="346"/>
      <c r="AH249" s="302">
        <f>AF249/AN249</f>
        <v>506.10084496693605</v>
      </c>
      <c r="AI249" s="346"/>
      <c r="AJ249" s="302">
        <f>IF(AH$287,AH249/AH$287*100,0)</f>
        <v>103.27755216928244</v>
      </c>
      <c r="AK249" s="351"/>
      <c r="AL249" s="326">
        <v>8</v>
      </c>
      <c r="AM249" s="326"/>
      <c r="AN249" s="351">
        <v>5444</v>
      </c>
    </row>
    <row r="250" spans="1:40" ht="8.85" customHeight="1" x14ac:dyDescent="0.25">
      <c r="A250" s="345">
        <v>9</v>
      </c>
      <c r="B250" s="360"/>
      <c r="C250" s="345" t="s">
        <v>232</v>
      </c>
      <c r="D250" s="346"/>
      <c r="E250" s="114">
        <v>192639</v>
      </c>
      <c r="F250" s="346"/>
      <c r="G250" s="114">
        <v>388104</v>
      </c>
      <c r="H250" s="346"/>
      <c r="I250" s="114">
        <v>220114</v>
      </c>
      <c r="J250" s="346"/>
      <c r="K250" s="114">
        <v>0</v>
      </c>
      <c r="L250" s="346"/>
      <c r="M250" s="114">
        <v>84417</v>
      </c>
      <c r="N250" s="346"/>
      <c r="O250" s="114">
        <v>154259</v>
      </c>
      <c r="P250" s="346"/>
      <c r="Q250" s="114">
        <v>0</v>
      </c>
      <c r="R250" s="346"/>
      <c r="S250" s="114">
        <v>19854</v>
      </c>
      <c r="T250" s="346"/>
      <c r="U250" s="114">
        <v>0</v>
      </c>
      <c r="V250" s="346"/>
      <c r="W250" s="346"/>
      <c r="X250" s="114">
        <v>0</v>
      </c>
      <c r="Y250" s="346"/>
      <c r="Z250" s="114">
        <v>548988</v>
      </c>
      <c r="AA250" s="114"/>
      <c r="AB250" s="114">
        <v>0</v>
      </c>
      <c r="AC250" s="114"/>
      <c r="AD250" s="114">
        <v>37510</v>
      </c>
      <c r="AE250" s="346"/>
      <c r="AF250" s="114">
        <f>SUM(E250:AD250)</f>
        <v>1645885</v>
      </c>
      <c r="AG250" s="346"/>
      <c r="AH250" s="302">
        <f>AF250/AN250</f>
        <v>291.61676116229626</v>
      </c>
      <c r="AI250" s="346"/>
      <c r="AJ250" s="302">
        <f>IF(AH$287,AH250/AH$287*100,0)</f>
        <v>59.508822330347677</v>
      </c>
      <c r="AK250" s="351"/>
      <c r="AL250" s="326">
        <v>9</v>
      </c>
      <c r="AM250" s="326"/>
      <c r="AN250" s="351">
        <v>5644</v>
      </c>
    </row>
    <row r="251" spans="1:40" ht="8.85" customHeight="1" x14ac:dyDescent="0.25">
      <c r="A251" s="345">
        <v>10</v>
      </c>
      <c r="B251" s="360"/>
      <c r="C251" s="345" t="s">
        <v>233</v>
      </c>
      <c r="D251" s="346"/>
      <c r="E251" s="114">
        <v>184865</v>
      </c>
      <c r="F251" s="346"/>
      <c r="G251" s="114">
        <v>69812</v>
      </c>
      <c r="H251" s="346"/>
      <c r="I251" s="114">
        <v>75531</v>
      </c>
      <c r="J251" s="346"/>
      <c r="K251" s="114">
        <v>0</v>
      </c>
      <c r="L251" s="346"/>
      <c r="M251" s="114">
        <v>74790</v>
      </c>
      <c r="N251" s="346"/>
      <c r="O251" s="114">
        <v>101151</v>
      </c>
      <c r="P251" s="346"/>
      <c r="Q251" s="114">
        <v>0</v>
      </c>
      <c r="R251" s="346"/>
      <c r="S251" s="114">
        <v>69203</v>
      </c>
      <c r="T251" s="346"/>
      <c r="U251" s="114">
        <v>0</v>
      </c>
      <c r="V251" s="346"/>
      <c r="W251" s="346"/>
      <c r="X251" s="114">
        <v>0</v>
      </c>
      <c r="Y251" s="346"/>
      <c r="Z251" s="114">
        <v>153668</v>
      </c>
      <c r="AA251" s="114"/>
      <c r="AB251" s="114">
        <v>0</v>
      </c>
      <c r="AC251" s="114"/>
      <c r="AD251" s="114">
        <v>0</v>
      </c>
      <c r="AE251" s="346"/>
      <c r="AF251" s="114">
        <f>SUM(E251:AD251)</f>
        <v>729020</v>
      </c>
      <c r="AG251" s="346"/>
      <c r="AH251" s="302">
        <f>AF251/AN251</f>
        <v>197.51286914115417</v>
      </c>
      <c r="AI251" s="346"/>
      <c r="AJ251" s="302">
        <f>IF(AH$287,AH251/AH$287*100,0)</f>
        <v>40.305496127284407</v>
      </c>
      <c r="AK251" s="351"/>
      <c r="AL251" s="326">
        <v>10</v>
      </c>
      <c r="AM251" s="326"/>
      <c r="AN251" s="351">
        <v>3691</v>
      </c>
    </row>
    <row r="252" spans="1:40" ht="8.85" customHeight="1" x14ac:dyDescent="0.25">
      <c r="A252" s="361"/>
      <c r="B252" s="345"/>
      <c r="C252" s="345"/>
      <c r="D252" s="346"/>
      <c r="E252" s="346"/>
      <c r="F252" s="346"/>
      <c r="G252" s="346"/>
      <c r="H252" s="346"/>
      <c r="I252" s="346"/>
      <c r="J252" s="346"/>
      <c r="K252" s="346"/>
      <c r="L252" s="346"/>
      <c r="M252" s="346"/>
      <c r="N252" s="346"/>
      <c r="O252" s="346"/>
      <c r="P252" s="346"/>
      <c r="Q252" s="346"/>
      <c r="R252" s="346"/>
      <c r="S252" s="346"/>
      <c r="T252" s="346"/>
      <c r="U252" s="346"/>
      <c r="V252" s="346"/>
      <c r="W252" s="346"/>
      <c r="X252" s="346"/>
      <c r="Y252" s="346"/>
      <c r="Z252" s="346"/>
      <c r="AA252" s="346"/>
      <c r="AB252" s="346"/>
      <c r="AC252" s="346"/>
      <c r="AD252" s="346"/>
      <c r="AE252" s="346"/>
      <c r="AF252" s="346"/>
      <c r="AG252" s="346"/>
      <c r="AH252" s="350"/>
      <c r="AI252" s="346"/>
      <c r="AJ252" s="350"/>
      <c r="AK252" s="346"/>
      <c r="AL252" s="349"/>
      <c r="AM252" s="349"/>
      <c r="AN252" s="346"/>
    </row>
    <row r="253" spans="1:40" ht="8.85" customHeight="1" x14ac:dyDescent="0.25">
      <c r="A253" s="345">
        <v>11</v>
      </c>
      <c r="B253" s="360"/>
      <c r="C253" s="345" t="s">
        <v>234</v>
      </c>
      <c r="D253" s="346"/>
      <c r="E253" s="114">
        <v>1891739</v>
      </c>
      <c r="F253" s="346"/>
      <c r="G253" s="114">
        <v>579832</v>
      </c>
      <c r="H253" s="346"/>
      <c r="I253" s="114">
        <v>2443328</v>
      </c>
      <c r="J253" s="346"/>
      <c r="K253" s="114">
        <v>130852</v>
      </c>
      <c r="L253" s="346"/>
      <c r="M253" s="114">
        <v>591379</v>
      </c>
      <c r="N253" s="346"/>
      <c r="O253" s="114">
        <v>794033</v>
      </c>
      <c r="P253" s="346"/>
      <c r="Q253" s="114">
        <v>0</v>
      </c>
      <c r="R253" s="346"/>
      <c r="S253" s="114">
        <v>513200</v>
      </c>
      <c r="T253" s="346"/>
      <c r="U253" s="114">
        <v>0</v>
      </c>
      <c r="V253" s="346"/>
      <c r="W253" s="346"/>
      <c r="X253" s="114">
        <v>1673548</v>
      </c>
      <c r="Y253" s="346"/>
      <c r="Z253" s="114">
        <v>6928924</v>
      </c>
      <c r="AA253" s="114"/>
      <c r="AB253" s="114">
        <v>0</v>
      </c>
      <c r="AC253" s="114"/>
      <c r="AD253" s="114">
        <v>0</v>
      </c>
      <c r="AE253" s="346"/>
      <c r="AF253" s="114">
        <f>SUM(E253:AD253)</f>
        <v>15546835</v>
      </c>
      <c r="AG253" s="346"/>
      <c r="AH253" s="302">
        <f>AF253/AN253</f>
        <v>738.88289529965311</v>
      </c>
      <c r="AI253" s="346"/>
      <c r="AJ253" s="302">
        <f>IF(AH$287,AH253/AH$287*100,0)</f>
        <v>150.78025955733344</v>
      </c>
      <c r="AK253" s="351"/>
      <c r="AL253" s="326">
        <v>11</v>
      </c>
      <c r="AM253" s="326"/>
      <c r="AN253" s="351">
        <v>21041</v>
      </c>
    </row>
    <row r="254" spans="1:40" ht="8.85" customHeight="1" x14ac:dyDescent="0.25">
      <c r="A254" s="345">
        <v>12</v>
      </c>
      <c r="B254" s="360"/>
      <c r="C254" s="333" t="s">
        <v>235</v>
      </c>
      <c r="D254" s="346"/>
      <c r="E254" s="114">
        <v>119194</v>
      </c>
      <c r="F254" s="346"/>
      <c r="G254" s="114">
        <v>156202</v>
      </c>
      <c r="H254" s="346"/>
      <c r="I254" s="114">
        <v>191641</v>
      </c>
      <c r="J254" s="346"/>
      <c r="K254" s="114">
        <v>0</v>
      </c>
      <c r="L254" s="346"/>
      <c r="M254" s="114">
        <v>52035</v>
      </c>
      <c r="N254" s="346"/>
      <c r="O254" s="114">
        <v>68794</v>
      </c>
      <c r="P254" s="346"/>
      <c r="Q254" s="114">
        <v>0</v>
      </c>
      <c r="R254" s="346"/>
      <c r="S254" s="114">
        <v>11739</v>
      </c>
      <c r="T254" s="346"/>
      <c r="U254" s="114">
        <v>0</v>
      </c>
      <c r="V254" s="346"/>
      <c r="W254" s="346"/>
      <c r="X254" s="114">
        <v>9177</v>
      </c>
      <c r="Y254" s="346"/>
      <c r="Z254" s="114">
        <v>292344</v>
      </c>
      <c r="AA254" s="114"/>
      <c r="AB254" s="114">
        <v>0</v>
      </c>
      <c r="AC254" s="114"/>
      <c r="AD254" s="114">
        <v>0</v>
      </c>
      <c r="AE254" s="346"/>
      <c r="AF254" s="114">
        <f>SUM(E254:AD254)</f>
        <v>901126</v>
      </c>
      <c r="AG254" s="346"/>
      <c r="AH254" s="302">
        <f>AF254/AN254</f>
        <v>232.00978372811534</v>
      </c>
      <c r="AI254" s="346"/>
      <c r="AJ254" s="302">
        <f>IF(AH$287,AH254/AH$287*100,0)</f>
        <v>47.345114676364126</v>
      </c>
      <c r="AK254" s="351"/>
      <c r="AL254" s="326">
        <v>12</v>
      </c>
      <c r="AM254" s="326"/>
      <c r="AN254" s="351">
        <v>3884</v>
      </c>
    </row>
    <row r="255" spans="1:40" ht="8.85" customHeight="1" x14ac:dyDescent="0.25">
      <c r="A255" s="345">
        <v>13</v>
      </c>
      <c r="B255" s="360"/>
      <c r="C255" s="345" t="s">
        <v>236</v>
      </c>
      <c r="D255" s="346"/>
      <c r="E255" s="114">
        <v>212709</v>
      </c>
      <c r="F255" s="346"/>
      <c r="G255" s="114">
        <v>102406</v>
      </c>
      <c r="H255" s="346"/>
      <c r="I255" s="114">
        <v>201713</v>
      </c>
      <c r="J255" s="346"/>
      <c r="K255" s="114">
        <v>0</v>
      </c>
      <c r="L255" s="346"/>
      <c r="M255" s="114">
        <v>80074</v>
      </c>
      <c r="N255" s="346"/>
      <c r="O255" s="114">
        <v>53866</v>
      </c>
      <c r="P255" s="346"/>
      <c r="Q255" s="114">
        <v>0</v>
      </c>
      <c r="R255" s="346"/>
      <c r="S255" s="114">
        <v>84092</v>
      </c>
      <c r="T255" s="346"/>
      <c r="U255" s="114">
        <v>0</v>
      </c>
      <c r="V255" s="346"/>
      <c r="W255" s="346"/>
      <c r="X255" s="114">
        <v>50611</v>
      </c>
      <c r="Y255" s="346"/>
      <c r="Z255" s="114">
        <v>465833</v>
      </c>
      <c r="AA255" s="114"/>
      <c r="AB255" s="114">
        <v>0</v>
      </c>
      <c r="AC255" s="114"/>
      <c r="AD255" s="114">
        <v>0</v>
      </c>
      <c r="AE255" s="346"/>
      <c r="AF255" s="114">
        <f>SUM(E255:AD255)</f>
        <v>1251304</v>
      </c>
      <c r="AG255" s="346"/>
      <c r="AH255" s="302">
        <f>AF255/AN255</f>
        <v>353.27611518915865</v>
      </c>
      <c r="AI255" s="346"/>
      <c r="AJ255" s="302">
        <f>IF(AH$287,AH255/AH$287*100,0)</f>
        <v>72.091348551282081</v>
      </c>
      <c r="AK255" s="351"/>
      <c r="AL255" s="326">
        <v>13</v>
      </c>
      <c r="AM255" s="326"/>
      <c r="AN255" s="351">
        <v>3542</v>
      </c>
    </row>
    <row r="256" spans="1:40" ht="8.85" customHeight="1" x14ac:dyDescent="0.25">
      <c r="A256" s="345">
        <v>14</v>
      </c>
      <c r="B256" s="360"/>
      <c r="C256" s="345" t="s">
        <v>154</v>
      </c>
      <c r="D256" s="346"/>
      <c r="E256" s="114">
        <v>1533279</v>
      </c>
      <c r="F256" s="346"/>
      <c r="G256" s="114">
        <v>62701</v>
      </c>
      <c r="H256" s="346"/>
      <c r="I256" s="114">
        <v>1027752</v>
      </c>
      <c r="J256" s="346"/>
      <c r="K256" s="114">
        <v>0</v>
      </c>
      <c r="L256" s="346"/>
      <c r="M256" s="114">
        <v>0</v>
      </c>
      <c r="N256" s="346"/>
      <c r="O256" s="114">
        <v>390832</v>
      </c>
      <c r="P256" s="346"/>
      <c r="Q256" s="114">
        <v>0</v>
      </c>
      <c r="R256" s="346"/>
      <c r="S256" s="114">
        <v>156238</v>
      </c>
      <c r="T256" s="346"/>
      <c r="U256" s="114">
        <v>45244</v>
      </c>
      <c r="V256" s="346"/>
      <c r="W256" s="346"/>
      <c r="X256" s="114">
        <v>449636</v>
      </c>
      <c r="Y256" s="346"/>
      <c r="Z256" s="114">
        <v>4115524</v>
      </c>
      <c r="AA256" s="114"/>
      <c r="AB256" s="114">
        <v>0</v>
      </c>
      <c r="AC256" s="114"/>
      <c r="AD256" s="114">
        <v>0</v>
      </c>
      <c r="AE256" s="346"/>
      <c r="AF256" s="114">
        <f>SUM(E256:AD256)</f>
        <v>7781206</v>
      </c>
      <c r="AG256" s="346"/>
      <c r="AH256" s="302">
        <f>AF256/AN256</f>
        <v>475.07210452408572</v>
      </c>
      <c r="AI256" s="346"/>
      <c r="AJ256" s="302">
        <f>IF(AH$287,AH256/AH$287*100,0)</f>
        <v>96.945667147349795</v>
      </c>
      <c r="AK256" s="351"/>
      <c r="AL256" s="326">
        <v>14</v>
      </c>
      <c r="AM256" s="326"/>
      <c r="AN256" s="351">
        <v>16379</v>
      </c>
    </row>
    <row r="257" spans="1:40" ht="8.85" customHeight="1" x14ac:dyDescent="0.25">
      <c r="A257" s="345">
        <v>15</v>
      </c>
      <c r="B257" s="360"/>
      <c r="C257" s="345" t="s">
        <v>237</v>
      </c>
      <c r="D257" s="346"/>
      <c r="E257" s="114">
        <v>393251</v>
      </c>
      <c r="F257" s="346"/>
      <c r="G257" s="114">
        <v>177527</v>
      </c>
      <c r="H257" s="346"/>
      <c r="I257" s="114">
        <v>284674</v>
      </c>
      <c r="J257" s="346"/>
      <c r="K257" s="114">
        <v>61071</v>
      </c>
      <c r="L257" s="346"/>
      <c r="M257" s="114">
        <v>62292</v>
      </c>
      <c r="N257" s="346"/>
      <c r="O257" s="114">
        <v>41968</v>
      </c>
      <c r="P257" s="346"/>
      <c r="Q257" s="114">
        <v>0</v>
      </c>
      <c r="R257" s="346"/>
      <c r="S257" s="114">
        <v>192680</v>
      </c>
      <c r="T257" s="346"/>
      <c r="U257" s="114">
        <v>0</v>
      </c>
      <c r="V257" s="346"/>
      <c r="W257" s="346"/>
      <c r="X257" s="114">
        <v>280754</v>
      </c>
      <c r="Y257" s="346"/>
      <c r="Z257" s="114">
        <v>721730</v>
      </c>
      <c r="AA257" s="114"/>
      <c r="AB257" s="114">
        <v>0</v>
      </c>
      <c r="AC257" s="114"/>
      <c r="AD257" s="114">
        <v>38763</v>
      </c>
      <c r="AE257" s="346"/>
      <c r="AF257" s="114">
        <f>SUM(E257:AD257)</f>
        <v>2254710</v>
      </c>
      <c r="AG257" s="346"/>
      <c r="AH257" s="302">
        <f>AF257/AN257</f>
        <v>454.48699858899414</v>
      </c>
      <c r="AI257" s="346"/>
      <c r="AJ257" s="302">
        <f>IF(AH$287,AH257/AH$287*100,0)</f>
        <v>92.744964118963196</v>
      </c>
      <c r="AK257" s="351"/>
      <c r="AL257" s="326">
        <v>15</v>
      </c>
      <c r="AM257" s="326"/>
      <c r="AN257" s="351">
        <v>4961</v>
      </c>
    </row>
    <row r="258" spans="1:40" ht="8.85" customHeight="1" x14ac:dyDescent="0.25">
      <c r="A258" s="361"/>
      <c r="B258" s="345"/>
      <c r="C258" s="345"/>
      <c r="D258" s="346"/>
      <c r="E258" s="346"/>
      <c r="F258" s="346"/>
      <c r="G258" s="346"/>
      <c r="H258" s="346"/>
      <c r="I258" s="346"/>
      <c r="J258" s="346"/>
      <c r="K258" s="346"/>
      <c r="L258" s="346"/>
      <c r="M258" s="346"/>
      <c r="N258" s="346"/>
      <c r="O258" s="346"/>
      <c r="P258" s="346"/>
      <c r="Q258" s="346"/>
      <c r="R258" s="346"/>
      <c r="S258" s="346"/>
      <c r="T258" s="346"/>
      <c r="U258" s="346"/>
      <c r="V258" s="346"/>
      <c r="W258" s="346"/>
      <c r="X258" s="346"/>
      <c r="Y258" s="346"/>
      <c r="Z258" s="346"/>
      <c r="AA258" s="346"/>
      <c r="AB258" s="346"/>
      <c r="AC258" s="346"/>
      <c r="AD258" s="346"/>
      <c r="AE258" s="346"/>
      <c r="AF258" s="346"/>
      <c r="AG258" s="346"/>
      <c r="AH258" s="350"/>
      <c r="AI258" s="346"/>
      <c r="AJ258" s="350"/>
      <c r="AK258" s="346"/>
      <c r="AL258" s="349"/>
      <c r="AM258" s="349"/>
      <c r="AN258" s="346"/>
    </row>
    <row r="259" spans="1:40" ht="8.85" customHeight="1" x14ac:dyDescent="0.25">
      <c r="A259" s="345">
        <v>16</v>
      </c>
      <c r="B259" s="360"/>
      <c r="C259" s="345" t="s">
        <v>238</v>
      </c>
      <c r="D259" s="346"/>
      <c r="E259" s="114">
        <v>351766</v>
      </c>
      <c r="F259" s="346"/>
      <c r="G259" s="114">
        <v>363357</v>
      </c>
      <c r="H259" s="346"/>
      <c r="I259" s="114">
        <v>1413369</v>
      </c>
      <c r="J259" s="346"/>
      <c r="K259" s="114">
        <v>32024</v>
      </c>
      <c r="L259" s="346"/>
      <c r="M259" s="114">
        <v>130342</v>
      </c>
      <c r="N259" s="346"/>
      <c r="O259" s="114">
        <v>215462</v>
      </c>
      <c r="P259" s="346"/>
      <c r="Q259" s="114">
        <v>0</v>
      </c>
      <c r="R259" s="346"/>
      <c r="S259" s="114">
        <v>200800</v>
      </c>
      <c r="T259" s="346"/>
      <c r="U259" s="114">
        <v>0</v>
      </c>
      <c r="V259" s="346"/>
      <c r="W259" s="346"/>
      <c r="X259" s="114">
        <v>379872</v>
      </c>
      <c r="Y259" s="346"/>
      <c r="Z259" s="114">
        <v>2642296</v>
      </c>
      <c r="AA259" s="114"/>
      <c r="AB259" s="114">
        <v>0</v>
      </c>
      <c r="AC259" s="114"/>
      <c r="AD259" s="114">
        <v>27914</v>
      </c>
      <c r="AE259" s="346"/>
      <c r="AF259" s="114">
        <f>SUM(E259:AD259)</f>
        <v>5757202</v>
      </c>
      <c r="AG259" s="346"/>
      <c r="AH259" s="302">
        <f>AF259/AN259</f>
        <v>700.73052580331057</v>
      </c>
      <c r="AI259" s="346"/>
      <c r="AJ259" s="302">
        <f>IF(AH$287,AH259/AH$287*100,0)</f>
        <v>142.99469000093865</v>
      </c>
      <c r="AK259" s="351"/>
      <c r="AL259" s="326">
        <v>16</v>
      </c>
      <c r="AM259" s="326"/>
      <c r="AN259" s="351">
        <v>8216</v>
      </c>
    </row>
    <row r="260" spans="1:40" ht="8.85" customHeight="1" x14ac:dyDescent="0.25">
      <c r="A260" s="345">
        <v>17</v>
      </c>
      <c r="B260" s="360"/>
      <c r="C260" s="345" t="s">
        <v>239</v>
      </c>
      <c r="D260" s="346"/>
      <c r="E260" s="114">
        <v>930123</v>
      </c>
      <c r="F260" s="346"/>
      <c r="G260" s="114">
        <v>225029</v>
      </c>
      <c r="H260" s="346"/>
      <c r="I260" s="114">
        <v>735679</v>
      </c>
      <c r="J260" s="346"/>
      <c r="K260" s="114">
        <v>48750</v>
      </c>
      <c r="L260" s="346"/>
      <c r="M260" s="114">
        <v>365261</v>
      </c>
      <c r="N260" s="346"/>
      <c r="O260" s="114">
        <v>237415</v>
      </c>
      <c r="P260" s="346"/>
      <c r="Q260" s="114">
        <v>0</v>
      </c>
      <c r="R260" s="346"/>
      <c r="S260" s="114">
        <v>0</v>
      </c>
      <c r="T260" s="346"/>
      <c r="U260" s="114">
        <v>0</v>
      </c>
      <c r="V260" s="346"/>
      <c r="W260" s="346"/>
      <c r="X260" s="114">
        <v>322298</v>
      </c>
      <c r="Y260" s="346"/>
      <c r="Z260" s="114">
        <v>1603879</v>
      </c>
      <c r="AA260" s="114"/>
      <c r="AB260" s="114">
        <v>0</v>
      </c>
      <c r="AC260" s="114"/>
      <c r="AD260" s="114">
        <v>0</v>
      </c>
      <c r="AE260" s="346"/>
      <c r="AF260" s="114">
        <f>SUM(E260:AD260)</f>
        <v>4468434</v>
      </c>
      <c r="AG260" s="346"/>
      <c r="AH260" s="302">
        <f t="shared" ref="AH260:AH277" si="6">AF260/AN260</f>
        <v>309.44833795013852</v>
      </c>
      <c r="AI260" s="346"/>
      <c r="AJ260" s="302">
        <f>IF(AH$287,AH260/AH$287*100,0)</f>
        <v>63.147625980413224</v>
      </c>
      <c r="AK260" s="351"/>
      <c r="AL260" s="326">
        <v>17</v>
      </c>
      <c r="AM260" s="326"/>
      <c r="AN260" s="351">
        <v>14440</v>
      </c>
    </row>
    <row r="261" spans="1:40" ht="8.85" customHeight="1" x14ac:dyDescent="0.25">
      <c r="A261" s="345">
        <v>18</v>
      </c>
      <c r="B261" s="360"/>
      <c r="C261" s="345" t="s">
        <v>240</v>
      </c>
      <c r="D261" s="346"/>
      <c r="E261" s="114">
        <v>1798728</v>
      </c>
      <c r="F261" s="346"/>
      <c r="G261" s="114">
        <v>787614</v>
      </c>
      <c r="H261" s="346"/>
      <c r="I261" s="114">
        <v>5569516</v>
      </c>
      <c r="J261" s="346"/>
      <c r="K261" s="114">
        <v>0</v>
      </c>
      <c r="L261" s="346"/>
      <c r="M261" s="114">
        <v>431639</v>
      </c>
      <c r="N261" s="346"/>
      <c r="O261" s="114">
        <v>402719</v>
      </c>
      <c r="P261" s="346"/>
      <c r="Q261" s="114">
        <v>0</v>
      </c>
      <c r="R261" s="346"/>
      <c r="S261" s="114">
        <v>288484</v>
      </c>
      <c r="T261" s="346"/>
      <c r="U261" s="114">
        <v>0</v>
      </c>
      <c r="V261" s="346"/>
      <c r="W261" s="346"/>
      <c r="X261" s="114">
        <v>2199410</v>
      </c>
      <c r="Y261" s="346"/>
      <c r="Z261" s="114">
        <v>2215677</v>
      </c>
      <c r="AA261" s="114"/>
      <c r="AB261" s="114">
        <v>0</v>
      </c>
      <c r="AC261" s="114"/>
      <c r="AD261" s="114">
        <v>498102</v>
      </c>
      <c r="AE261" s="346"/>
      <c r="AF261" s="114">
        <f>SUM(E261:AD261)</f>
        <v>14191889</v>
      </c>
      <c r="AG261" s="346"/>
      <c r="AH261" s="302">
        <f t="shared" si="6"/>
        <v>609.30315129658254</v>
      </c>
      <c r="AI261" s="346"/>
      <c r="AJ261" s="302">
        <f>IF(AH$287,AH261/AH$287*100,0)</f>
        <v>124.33754778467538</v>
      </c>
      <c r="AK261" s="351"/>
      <c r="AL261" s="326">
        <v>18</v>
      </c>
      <c r="AM261" s="326"/>
      <c r="AN261" s="351">
        <v>23292</v>
      </c>
    </row>
    <row r="262" spans="1:40" ht="8.85" customHeight="1" x14ac:dyDescent="0.25">
      <c r="A262" s="345">
        <v>19</v>
      </c>
      <c r="B262" s="360"/>
      <c r="C262" s="345" t="s">
        <v>241</v>
      </c>
      <c r="D262" s="346"/>
      <c r="E262" s="114">
        <v>5384169</v>
      </c>
      <c r="F262" s="346"/>
      <c r="G262" s="114">
        <v>1379045</v>
      </c>
      <c r="H262" s="346"/>
      <c r="I262" s="114">
        <v>3482857</v>
      </c>
      <c r="J262" s="346"/>
      <c r="K262" s="114">
        <v>274095</v>
      </c>
      <c r="L262" s="346"/>
      <c r="M262" s="114">
        <v>897488</v>
      </c>
      <c r="N262" s="346"/>
      <c r="O262" s="114">
        <v>985261</v>
      </c>
      <c r="P262" s="346"/>
      <c r="Q262" s="114">
        <v>0</v>
      </c>
      <c r="R262" s="346"/>
      <c r="S262" s="114">
        <v>872841</v>
      </c>
      <c r="T262" s="346"/>
      <c r="U262" s="114">
        <v>0</v>
      </c>
      <c r="V262" s="346"/>
      <c r="W262" s="346"/>
      <c r="X262" s="114">
        <v>791255</v>
      </c>
      <c r="Y262" s="346"/>
      <c r="Z262" s="114">
        <v>5275413</v>
      </c>
      <c r="AA262" s="114"/>
      <c r="AB262" s="114">
        <v>0</v>
      </c>
      <c r="AC262" s="114"/>
      <c r="AD262" s="114">
        <v>347830</v>
      </c>
      <c r="AE262" s="346"/>
      <c r="AF262" s="114">
        <f>SUM(E262:AD262)</f>
        <v>19690254</v>
      </c>
      <c r="AG262" s="346"/>
      <c r="AH262" s="302">
        <f t="shared" si="6"/>
        <v>462.03899943683126</v>
      </c>
      <c r="AI262" s="346"/>
      <c r="AJ262" s="302">
        <f>IF(AH$287,AH262/AH$287*100,0)</f>
        <v>94.286064414094923</v>
      </c>
      <c r="AK262" s="351"/>
      <c r="AL262" s="326">
        <v>19</v>
      </c>
      <c r="AM262" s="326"/>
      <c r="AN262" s="351">
        <v>42616</v>
      </c>
    </row>
    <row r="263" spans="1:40" ht="8.85" customHeight="1" x14ac:dyDescent="0.25">
      <c r="A263" s="345">
        <v>20</v>
      </c>
      <c r="B263" s="360"/>
      <c r="C263" s="345" t="s">
        <v>242</v>
      </c>
      <c r="D263" s="346"/>
      <c r="E263" s="114">
        <v>206361</v>
      </c>
      <c r="F263" s="346"/>
      <c r="G263" s="114">
        <v>69128</v>
      </c>
      <c r="H263" s="346"/>
      <c r="I263" s="114">
        <v>330702</v>
      </c>
      <c r="J263" s="346"/>
      <c r="K263" s="114">
        <v>25218</v>
      </c>
      <c r="L263" s="346"/>
      <c r="M263" s="114">
        <v>57121</v>
      </c>
      <c r="N263" s="346"/>
      <c r="O263" s="114">
        <v>191122</v>
      </c>
      <c r="P263" s="346"/>
      <c r="Q263" s="114">
        <v>0</v>
      </c>
      <c r="R263" s="346"/>
      <c r="S263" s="114">
        <v>145436</v>
      </c>
      <c r="T263" s="346"/>
      <c r="U263" s="114">
        <v>0</v>
      </c>
      <c r="V263" s="346"/>
      <c r="W263" s="346"/>
      <c r="X263" s="114">
        <v>220370</v>
      </c>
      <c r="Y263" s="346"/>
      <c r="Z263" s="114">
        <v>708845</v>
      </c>
      <c r="AA263" s="114"/>
      <c r="AB263" s="114">
        <v>0</v>
      </c>
      <c r="AC263" s="114"/>
      <c r="AD263" s="114">
        <v>29557</v>
      </c>
      <c r="AE263" s="346"/>
      <c r="AF263" s="114">
        <f>SUM(E263:AD263)</f>
        <v>1983860</v>
      </c>
      <c r="AG263" s="346"/>
      <c r="AH263" s="302">
        <f t="shared" si="6"/>
        <v>405.2829417773238</v>
      </c>
      <c r="AI263" s="346"/>
      <c r="AJ263" s="302">
        <f>IF(AH$287,AH263/AH$287*100,0)</f>
        <v>82.704130172836102</v>
      </c>
      <c r="AK263" s="351"/>
      <c r="AL263" s="326">
        <v>20</v>
      </c>
      <c r="AM263" s="326"/>
      <c r="AN263" s="351">
        <v>4895</v>
      </c>
    </row>
    <row r="264" spans="1:40" ht="8.85" customHeight="1" x14ac:dyDescent="0.25">
      <c r="A264" s="361"/>
      <c r="B264" s="345"/>
      <c r="C264" s="345"/>
      <c r="D264" s="346"/>
      <c r="E264" s="346"/>
      <c r="F264" s="346"/>
      <c r="G264" s="346"/>
      <c r="H264" s="346"/>
      <c r="I264" s="346"/>
      <c r="J264" s="346"/>
      <c r="K264" s="346"/>
      <c r="L264" s="346"/>
      <c r="M264" s="346"/>
      <c r="N264" s="346"/>
      <c r="O264" s="346"/>
      <c r="P264" s="346"/>
      <c r="Q264" s="346"/>
      <c r="R264" s="346"/>
      <c r="S264" s="346"/>
      <c r="T264" s="346"/>
      <c r="U264" s="346"/>
      <c r="V264" s="346"/>
      <c r="W264" s="346"/>
      <c r="X264" s="346"/>
      <c r="Y264" s="346"/>
      <c r="Z264" s="346"/>
      <c r="AA264" s="346"/>
      <c r="AB264" s="346"/>
      <c r="AC264" s="346"/>
      <c r="AD264" s="346"/>
      <c r="AE264" s="346"/>
      <c r="AF264" s="351"/>
      <c r="AG264" s="346"/>
      <c r="AH264" s="350"/>
      <c r="AI264" s="346"/>
      <c r="AJ264" s="350"/>
      <c r="AK264" s="346"/>
      <c r="AL264" s="349"/>
      <c r="AM264" s="349"/>
      <c r="AN264" s="346"/>
    </row>
    <row r="265" spans="1:40" ht="8.85" customHeight="1" x14ac:dyDescent="0.25">
      <c r="A265" s="345">
        <v>21</v>
      </c>
      <c r="B265" s="360"/>
      <c r="C265" s="345" t="s">
        <v>243</v>
      </c>
      <c r="D265" s="346"/>
      <c r="E265" s="114">
        <v>194791</v>
      </c>
      <c r="F265" s="346"/>
      <c r="G265" s="114">
        <v>110124</v>
      </c>
      <c r="H265" s="346"/>
      <c r="I265" s="114">
        <v>576885</v>
      </c>
      <c r="J265" s="346"/>
      <c r="K265" s="114">
        <v>6713</v>
      </c>
      <c r="L265" s="346"/>
      <c r="M265" s="114">
        <v>98183</v>
      </c>
      <c r="N265" s="346"/>
      <c r="O265" s="114">
        <v>170106</v>
      </c>
      <c r="P265" s="346"/>
      <c r="Q265" s="114">
        <v>0</v>
      </c>
      <c r="R265" s="346"/>
      <c r="S265" s="114">
        <v>126977</v>
      </c>
      <c r="T265" s="346"/>
      <c r="U265" s="114">
        <v>0</v>
      </c>
      <c r="V265" s="346"/>
      <c r="W265" s="346"/>
      <c r="X265" s="114">
        <v>129030</v>
      </c>
      <c r="Y265" s="346"/>
      <c r="Z265" s="114">
        <v>1164415</v>
      </c>
      <c r="AA265" s="114"/>
      <c r="AB265" s="114">
        <v>0</v>
      </c>
      <c r="AC265" s="114"/>
      <c r="AD265" s="114">
        <v>28073</v>
      </c>
      <c r="AE265" s="346"/>
      <c r="AF265" s="114">
        <f t="shared" ref="AF265:AF277" si="7">SUM(E265:AD265)</f>
        <v>2605297</v>
      </c>
      <c r="AG265" s="346"/>
      <c r="AH265" s="302">
        <f t="shared" si="6"/>
        <v>436.54440348525469</v>
      </c>
      <c r="AI265" s="346"/>
      <c r="AJ265" s="302">
        <f>IF(AH$287,AH265/AH$287*100,0)</f>
        <v>89.083505498004314</v>
      </c>
      <c r="AK265" s="351"/>
      <c r="AL265" s="326">
        <v>21</v>
      </c>
      <c r="AM265" s="326"/>
      <c r="AN265" s="351">
        <v>5968</v>
      </c>
    </row>
    <row r="266" spans="1:40" ht="8.85" customHeight="1" x14ac:dyDescent="0.25">
      <c r="A266" s="345">
        <v>22</v>
      </c>
      <c r="B266" s="360"/>
      <c r="C266" s="333" t="s">
        <v>195</v>
      </c>
      <c r="D266" s="346"/>
      <c r="E266" s="114">
        <v>225086</v>
      </c>
      <c r="F266" s="346"/>
      <c r="G266" s="114">
        <v>235516</v>
      </c>
      <c r="H266" s="346"/>
      <c r="I266" s="114">
        <v>3711</v>
      </c>
      <c r="J266" s="346"/>
      <c r="K266" s="114">
        <v>0</v>
      </c>
      <c r="L266" s="346"/>
      <c r="M266" s="114">
        <v>88965</v>
      </c>
      <c r="N266" s="346"/>
      <c r="O266" s="114">
        <v>183386</v>
      </c>
      <c r="P266" s="346"/>
      <c r="Q266" s="114">
        <v>0</v>
      </c>
      <c r="R266" s="346"/>
      <c r="S266" s="114">
        <v>84630</v>
      </c>
      <c r="T266" s="346"/>
      <c r="U266" s="114">
        <v>0</v>
      </c>
      <c r="V266" s="346"/>
      <c r="W266" s="346"/>
      <c r="X266" s="114">
        <v>124377</v>
      </c>
      <c r="Y266" s="346"/>
      <c r="Z266" s="114">
        <v>1164425</v>
      </c>
      <c r="AA266" s="114"/>
      <c r="AB266" s="114">
        <v>0</v>
      </c>
      <c r="AC266" s="114"/>
      <c r="AD266" s="114">
        <v>0</v>
      </c>
      <c r="AE266" s="346"/>
      <c r="AF266" s="114">
        <f t="shared" si="7"/>
        <v>2110096</v>
      </c>
      <c r="AG266" s="346"/>
      <c r="AH266" s="302">
        <f t="shared" si="6"/>
        <v>446.95954246981574</v>
      </c>
      <c r="AI266" s="346"/>
      <c r="AJ266" s="302">
        <f>IF(AH$287,AH266/AH$287*100,0)</f>
        <v>91.208872547922212</v>
      </c>
      <c r="AK266" s="351"/>
      <c r="AL266" s="326">
        <v>22</v>
      </c>
      <c r="AM266" s="326"/>
      <c r="AN266" s="351">
        <v>4721</v>
      </c>
    </row>
    <row r="267" spans="1:40" ht="8.85" customHeight="1" x14ac:dyDescent="0.25">
      <c r="A267" s="345">
        <v>23</v>
      </c>
      <c r="B267" s="360"/>
      <c r="C267" s="345" t="s">
        <v>203</v>
      </c>
      <c r="D267" s="346"/>
      <c r="E267" s="114">
        <v>593211</v>
      </c>
      <c r="F267" s="346"/>
      <c r="G267" s="114">
        <v>225807</v>
      </c>
      <c r="H267" s="346"/>
      <c r="I267" s="114">
        <v>412139</v>
      </c>
      <c r="J267" s="346"/>
      <c r="K267" s="114">
        <v>0</v>
      </c>
      <c r="L267" s="346"/>
      <c r="M267" s="114">
        <v>127147</v>
      </c>
      <c r="N267" s="346"/>
      <c r="O267" s="114">
        <v>166316</v>
      </c>
      <c r="P267" s="346"/>
      <c r="Q267" s="114">
        <v>0</v>
      </c>
      <c r="R267" s="346"/>
      <c r="S267" s="114">
        <v>163680</v>
      </c>
      <c r="T267" s="346"/>
      <c r="U267" s="114">
        <v>0</v>
      </c>
      <c r="V267" s="346"/>
      <c r="W267" s="346"/>
      <c r="X267" s="114">
        <v>31902</v>
      </c>
      <c r="Y267" s="346"/>
      <c r="Z267" s="114">
        <v>889684</v>
      </c>
      <c r="AA267" s="114"/>
      <c r="AB267" s="114">
        <v>0</v>
      </c>
      <c r="AC267" s="114"/>
      <c r="AD267" s="114">
        <v>47314</v>
      </c>
      <c r="AE267" s="346"/>
      <c r="AF267" s="114">
        <f t="shared" si="7"/>
        <v>2657200</v>
      </c>
      <c r="AG267" s="346"/>
      <c r="AH267" s="302">
        <f t="shared" si="6"/>
        <v>292.44992295839751</v>
      </c>
      <c r="AI267" s="346"/>
      <c r="AJ267" s="302">
        <f>IF(AH$287,AH267/AH$287*100,0)</f>
        <v>59.678841629303633</v>
      </c>
      <c r="AK267" s="351"/>
      <c r="AL267" s="326">
        <v>23</v>
      </c>
      <c r="AM267" s="326"/>
      <c r="AN267" s="351">
        <v>9086</v>
      </c>
    </row>
    <row r="268" spans="1:40" ht="8.85" customHeight="1" x14ac:dyDescent="0.25">
      <c r="A268" s="345">
        <v>24</v>
      </c>
      <c r="B268" s="360"/>
      <c r="C268" s="362" t="s">
        <v>244</v>
      </c>
      <c r="D268" s="346"/>
      <c r="E268" s="114">
        <v>1164728</v>
      </c>
      <c r="F268" s="346"/>
      <c r="G268" s="114">
        <v>220180</v>
      </c>
      <c r="H268" s="346"/>
      <c r="I268" s="114">
        <v>765581</v>
      </c>
      <c r="J268" s="346"/>
      <c r="K268" s="114">
        <v>11843</v>
      </c>
      <c r="L268" s="346"/>
      <c r="M268" s="114">
        <v>154425</v>
      </c>
      <c r="N268" s="346"/>
      <c r="O268" s="114">
        <v>309138</v>
      </c>
      <c r="P268" s="346"/>
      <c r="Q268" s="114">
        <v>0</v>
      </c>
      <c r="R268" s="346"/>
      <c r="S268" s="114">
        <v>226157</v>
      </c>
      <c r="T268" s="346"/>
      <c r="U268" s="114">
        <v>0</v>
      </c>
      <c r="V268" s="346"/>
      <c r="W268" s="346"/>
      <c r="X268" s="114">
        <v>347</v>
      </c>
      <c r="Y268" s="346"/>
      <c r="Z268" s="114">
        <v>1910552</v>
      </c>
      <c r="AA268" s="114"/>
      <c r="AB268" s="114">
        <v>0</v>
      </c>
      <c r="AC268" s="114"/>
      <c r="AD268" s="114">
        <v>0</v>
      </c>
      <c r="AE268" s="346"/>
      <c r="AF268" s="114">
        <f t="shared" si="7"/>
        <v>4762951</v>
      </c>
      <c r="AG268" s="346"/>
      <c r="AH268" s="302">
        <f t="shared" si="6"/>
        <v>616.40364954057202</v>
      </c>
      <c r="AI268" s="346"/>
      <c r="AJ268" s="302">
        <f>IF(AH$287,AH268/AH$287*100,0)</f>
        <v>125.78651212669189</v>
      </c>
      <c r="AK268" s="351"/>
      <c r="AL268" s="326">
        <v>24</v>
      </c>
      <c r="AM268" s="326"/>
      <c r="AN268" s="351">
        <v>7727</v>
      </c>
    </row>
    <row r="269" spans="1:40" ht="8.85" customHeight="1" x14ac:dyDescent="0.25">
      <c r="A269" s="345">
        <v>25</v>
      </c>
      <c r="B269" s="360"/>
      <c r="C269" s="345" t="s">
        <v>245</v>
      </c>
      <c r="D269" s="346"/>
      <c r="E269" s="114">
        <v>379105</v>
      </c>
      <c r="F269" s="346"/>
      <c r="G269" s="114">
        <v>163211</v>
      </c>
      <c r="H269" s="346"/>
      <c r="I269" s="114">
        <v>432437</v>
      </c>
      <c r="J269" s="346"/>
      <c r="K269" s="114">
        <v>0</v>
      </c>
      <c r="L269" s="346"/>
      <c r="M269" s="114">
        <v>31441</v>
      </c>
      <c r="N269" s="346"/>
      <c r="O269" s="114">
        <v>182740</v>
      </c>
      <c r="P269" s="346"/>
      <c r="Q269" s="114">
        <v>0</v>
      </c>
      <c r="R269" s="346"/>
      <c r="S269" s="114">
        <v>0</v>
      </c>
      <c r="T269" s="346"/>
      <c r="U269" s="114">
        <v>0</v>
      </c>
      <c r="V269" s="346"/>
      <c r="W269" s="346"/>
      <c r="X269" s="114">
        <v>0</v>
      </c>
      <c r="Y269" s="346"/>
      <c r="Z269" s="114">
        <v>772713</v>
      </c>
      <c r="AA269" s="114"/>
      <c r="AB269" s="114">
        <v>0</v>
      </c>
      <c r="AC269" s="114"/>
      <c r="AD269" s="114">
        <v>0</v>
      </c>
      <c r="AE269" s="346"/>
      <c r="AF269" s="114">
        <f t="shared" si="7"/>
        <v>1961647</v>
      </c>
      <c r="AG269" s="346"/>
      <c r="AH269" s="302">
        <f t="shared" si="6"/>
        <v>336.87910012021297</v>
      </c>
      <c r="AI269" s="346"/>
      <c r="AJ269" s="302">
        <f>IF(AH$287,AH269/AH$287*100,0)</f>
        <v>68.745288974333192</v>
      </c>
      <c r="AK269" s="351"/>
      <c r="AL269" s="326">
        <v>25</v>
      </c>
      <c r="AM269" s="326"/>
      <c r="AN269" s="351">
        <v>5823</v>
      </c>
    </row>
    <row r="270" spans="1:40" ht="8.85" customHeight="1" x14ac:dyDescent="0.25">
      <c r="A270" s="361"/>
      <c r="B270" s="345"/>
      <c r="C270" s="345"/>
      <c r="D270" s="346"/>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c r="AA270" s="346"/>
      <c r="AB270" s="346"/>
      <c r="AC270" s="346"/>
      <c r="AD270" s="346"/>
      <c r="AE270" s="346"/>
      <c r="AF270" s="351"/>
      <c r="AG270" s="346"/>
      <c r="AH270" s="350"/>
      <c r="AI270" s="346"/>
      <c r="AJ270" s="350"/>
      <c r="AK270" s="346"/>
      <c r="AL270" s="349"/>
      <c r="AM270" s="349"/>
      <c r="AN270" s="346"/>
    </row>
    <row r="271" spans="1:40" ht="8.85" customHeight="1" x14ac:dyDescent="0.25">
      <c r="A271" s="345">
        <v>26</v>
      </c>
      <c r="B271" s="360"/>
      <c r="C271" s="345" t="s">
        <v>246</v>
      </c>
      <c r="D271" s="346"/>
      <c r="E271" s="114">
        <v>180099</v>
      </c>
      <c r="F271" s="346"/>
      <c r="G271" s="114">
        <v>322765</v>
      </c>
      <c r="H271" s="346"/>
      <c r="I271" s="114">
        <v>644219</v>
      </c>
      <c r="J271" s="346"/>
      <c r="K271" s="114">
        <v>0</v>
      </c>
      <c r="L271" s="346"/>
      <c r="M271" s="114">
        <v>0</v>
      </c>
      <c r="N271" s="346"/>
      <c r="O271" s="114">
        <v>228304</v>
      </c>
      <c r="P271" s="346"/>
      <c r="Q271" s="114">
        <v>0</v>
      </c>
      <c r="R271" s="346"/>
      <c r="S271" s="114">
        <v>108493</v>
      </c>
      <c r="T271" s="346"/>
      <c r="U271" s="114">
        <v>0</v>
      </c>
      <c r="V271" s="346"/>
      <c r="W271" s="346"/>
      <c r="X271" s="114">
        <v>184230</v>
      </c>
      <c r="Y271" s="346"/>
      <c r="Z271" s="114">
        <v>1483084</v>
      </c>
      <c r="AA271" s="114"/>
      <c r="AB271" s="114">
        <v>0</v>
      </c>
      <c r="AC271" s="114"/>
      <c r="AD271" s="114">
        <v>0</v>
      </c>
      <c r="AE271" s="346"/>
      <c r="AF271" s="114">
        <f t="shared" si="7"/>
        <v>3151194</v>
      </c>
      <c r="AG271" s="346"/>
      <c r="AH271" s="302">
        <f t="shared" si="6"/>
        <v>656.63554907272351</v>
      </c>
      <c r="AI271" s="346"/>
      <c r="AJ271" s="302">
        <f>IF(AH$287,AH271/AH$287*100,0)</f>
        <v>133.99644132187544</v>
      </c>
      <c r="AK271" s="351"/>
      <c r="AL271" s="326">
        <v>26</v>
      </c>
      <c r="AM271" s="326"/>
      <c r="AN271" s="351">
        <v>4799</v>
      </c>
    </row>
    <row r="272" spans="1:40" ht="8.85" customHeight="1" x14ac:dyDescent="0.25">
      <c r="A272" s="345">
        <v>27</v>
      </c>
      <c r="B272" s="360"/>
      <c r="C272" s="345" t="s">
        <v>247</v>
      </c>
      <c r="D272" s="346"/>
      <c r="E272" s="114">
        <v>367527</v>
      </c>
      <c r="F272" s="346"/>
      <c r="G272" s="114">
        <v>190102</v>
      </c>
      <c r="H272" s="346"/>
      <c r="I272" s="114">
        <v>382146</v>
      </c>
      <c r="J272" s="346"/>
      <c r="K272" s="114">
        <v>0</v>
      </c>
      <c r="L272" s="346"/>
      <c r="M272" s="114">
        <v>152416</v>
      </c>
      <c r="N272" s="346"/>
      <c r="O272" s="114">
        <v>135109</v>
      </c>
      <c r="P272" s="346"/>
      <c r="Q272" s="114">
        <v>0</v>
      </c>
      <c r="R272" s="346"/>
      <c r="S272" s="114">
        <v>183973</v>
      </c>
      <c r="T272" s="346"/>
      <c r="U272" s="114">
        <v>0</v>
      </c>
      <c r="V272" s="346"/>
      <c r="W272" s="346"/>
      <c r="X272" s="114">
        <v>203262</v>
      </c>
      <c r="Y272" s="346"/>
      <c r="Z272" s="114">
        <v>1711204</v>
      </c>
      <c r="AA272" s="114"/>
      <c r="AB272" s="114">
        <v>0</v>
      </c>
      <c r="AC272" s="114"/>
      <c r="AD272" s="114">
        <v>49446</v>
      </c>
      <c r="AE272" s="346"/>
      <c r="AF272" s="114">
        <f t="shared" si="7"/>
        <v>3375185</v>
      </c>
      <c r="AG272" s="346"/>
      <c r="AH272" s="302">
        <f t="shared" si="6"/>
        <v>417.25615032760538</v>
      </c>
      <c r="AI272" s="346"/>
      <c r="AJ272" s="302">
        <f>IF(AH$287,AH272/AH$287*100,0)</f>
        <v>85.147444944946756</v>
      </c>
      <c r="AK272" s="351"/>
      <c r="AL272" s="326">
        <v>27</v>
      </c>
      <c r="AM272" s="326"/>
      <c r="AN272" s="351">
        <v>8089</v>
      </c>
    </row>
    <row r="273" spans="1:40" ht="8.85" customHeight="1" x14ac:dyDescent="0.25">
      <c r="A273" s="345">
        <v>28</v>
      </c>
      <c r="B273" s="360"/>
      <c r="C273" s="345" t="s">
        <v>248</v>
      </c>
      <c r="D273" s="346"/>
      <c r="E273" s="114">
        <v>428542</v>
      </c>
      <c r="F273" s="346"/>
      <c r="G273" s="114">
        <v>410651</v>
      </c>
      <c r="H273" s="346"/>
      <c r="I273" s="114">
        <v>577549</v>
      </c>
      <c r="J273" s="346"/>
      <c r="K273" s="114">
        <v>22945</v>
      </c>
      <c r="L273" s="346"/>
      <c r="M273" s="114">
        <v>143065</v>
      </c>
      <c r="N273" s="346"/>
      <c r="O273" s="114">
        <v>220421</v>
      </c>
      <c r="P273" s="346"/>
      <c r="Q273" s="114">
        <v>0</v>
      </c>
      <c r="R273" s="346"/>
      <c r="S273" s="114">
        <v>0</v>
      </c>
      <c r="T273" s="346"/>
      <c r="U273" s="114">
        <v>0</v>
      </c>
      <c r="V273" s="346"/>
      <c r="W273" s="346"/>
      <c r="X273" s="114">
        <v>161533</v>
      </c>
      <c r="Y273" s="346"/>
      <c r="Z273" s="114">
        <v>1853309</v>
      </c>
      <c r="AA273" s="114"/>
      <c r="AB273" s="114">
        <v>0</v>
      </c>
      <c r="AC273" s="114"/>
      <c r="AD273" s="114">
        <v>91769</v>
      </c>
      <c r="AE273" s="346"/>
      <c r="AF273" s="114">
        <f t="shared" si="7"/>
        <v>3909784</v>
      </c>
      <c r="AG273" s="346"/>
      <c r="AH273" s="302">
        <f t="shared" si="6"/>
        <v>480.19945959223776</v>
      </c>
      <c r="AI273" s="346"/>
      <c r="AJ273" s="302">
        <f>IF(AH$287,AH273/AH$287*100,0)</f>
        <v>97.991981702655679</v>
      </c>
      <c r="AK273" s="351"/>
      <c r="AL273" s="326">
        <v>28</v>
      </c>
      <c r="AM273" s="326"/>
      <c r="AN273" s="351">
        <v>8142</v>
      </c>
    </row>
    <row r="274" spans="1:40" ht="8.85" customHeight="1" x14ac:dyDescent="0.25">
      <c r="A274" s="345">
        <v>29</v>
      </c>
      <c r="B274" s="360"/>
      <c r="C274" s="345" t="s">
        <v>249</v>
      </c>
      <c r="D274" s="346"/>
      <c r="E274" s="114">
        <v>544012</v>
      </c>
      <c r="F274" s="346"/>
      <c r="G274" s="114">
        <v>193974</v>
      </c>
      <c r="H274" s="346"/>
      <c r="I274" s="114">
        <v>898855</v>
      </c>
      <c r="J274" s="346"/>
      <c r="K274" s="114">
        <v>0</v>
      </c>
      <c r="L274" s="346"/>
      <c r="M274" s="114">
        <v>41272</v>
      </c>
      <c r="N274" s="346"/>
      <c r="O274" s="114">
        <v>212997</v>
      </c>
      <c r="P274" s="346"/>
      <c r="Q274" s="114">
        <v>0</v>
      </c>
      <c r="R274" s="346"/>
      <c r="S274" s="114">
        <v>0</v>
      </c>
      <c r="T274" s="346"/>
      <c r="U274" s="114">
        <v>0</v>
      </c>
      <c r="V274" s="346"/>
      <c r="W274" s="346"/>
      <c r="X274" s="114">
        <v>427957</v>
      </c>
      <c r="Y274" s="346"/>
      <c r="Z274" s="114">
        <v>1877927</v>
      </c>
      <c r="AA274" s="114"/>
      <c r="AB274" s="114">
        <v>0</v>
      </c>
      <c r="AC274" s="114"/>
      <c r="AD274" s="114">
        <v>22000</v>
      </c>
      <c r="AE274" s="346"/>
      <c r="AF274" s="114">
        <f t="shared" si="7"/>
        <v>4218994</v>
      </c>
      <c r="AG274" s="346"/>
      <c r="AH274" s="302">
        <f t="shared" si="6"/>
        <v>907.31053763440855</v>
      </c>
      <c r="AI274" s="346"/>
      <c r="AJ274" s="302">
        <f>IF(AH$287,AH274/AH$287*100,0)</f>
        <v>185.15047409256772</v>
      </c>
      <c r="AK274" s="351"/>
      <c r="AL274" s="326">
        <v>29</v>
      </c>
      <c r="AM274" s="326"/>
      <c r="AN274" s="351">
        <v>4650</v>
      </c>
    </row>
    <row r="275" spans="1:40" ht="8.85" customHeight="1" x14ac:dyDescent="0.25">
      <c r="A275" s="345">
        <v>30</v>
      </c>
      <c r="B275" s="360"/>
      <c r="C275" s="345" t="s">
        <v>250</v>
      </c>
      <c r="D275" s="346"/>
      <c r="E275" s="114">
        <v>375711</v>
      </c>
      <c r="F275" s="346"/>
      <c r="G275" s="114">
        <v>142684</v>
      </c>
      <c r="H275" s="346"/>
      <c r="I275" s="114">
        <v>122849</v>
      </c>
      <c r="J275" s="346"/>
      <c r="K275" s="114">
        <v>10663</v>
      </c>
      <c r="L275" s="346"/>
      <c r="M275" s="114">
        <v>125751</v>
      </c>
      <c r="N275" s="346"/>
      <c r="O275" s="114">
        <v>93484</v>
      </c>
      <c r="P275" s="346"/>
      <c r="Q275" s="114">
        <v>0</v>
      </c>
      <c r="R275" s="346"/>
      <c r="S275" s="114">
        <v>118674</v>
      </c>
      <c r="T275" s="346"/>
      <c r="U275" s="114">
        <v>0</v>
      </c>
      <c r="V275" s="346"/>
      <c r="W275" s="346"/>
      <c r="X275" s="114">
        <v>187944</v>
      </c>
      <c r="Y275" s="346"/>
      <c r="Z275" s="114">
        <v>713532</v>
      </c>
      <c r="AA275" s="114"/>
      <c r="AB275" s="114">
        <v>0</v>
      </c>
      <c r="AC275" s="114"/>
      <c r="AD275" s="114">
        <v>0</v>
      </c>
      <c r="AE275" s="346"/>
      <c r="AF275" s="114">
        <f t="shared" si="7"/>
        <v>1891292</v>
      </c>
      <c r="AG275" s="346"/>
      <c r="AH275" s="302">
        <f t="shared" si="6"/>
        <v>295.60675211003439</v>
      </c>
      <c r="AI275" s="346"/>
      <c r="AJ275" s="302">
        <f>IF(AH$287,AH275/AH$287*100,0)</f>
        <v>60.323040489352941</v>
      </c>
      <c r="AK275" s="351"/>
      <c r="AL275" s="326">
        <v>30</v>
      </c>
      <c r="AM275" s="326"/>
      <c r="AN275" s="351">
        <v>6398</v>
      </c>
    </row>
    <row r="276" spans="1:40" ht="8.85" customHeight="1" x14ac:dyDescent="0.25">
      <c r="A276" s="361"/>
      <c r="B276" s="345"/>
      <c r="C276" s="345"/>
      <c r="D276" s="346"/>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c r="AA276" s="346"/>
      <c r="AB276" s="346"/>
      <c r="AC276" s="346"/>
      <c r="AD276" s="346"/>
      <c r="AE276" s="346"/>
      <c r="AF276" s="351"/>
      <c r="AG276" s="346"/>
      <c r="AH276" s="346"/>
      <c r="AI276" s="346"/>
      <c r="AJ276" s="347"/>
      <c r="AK276" s="346"/>
      <c r="AL276" s="346"/>
      <c r="AM276" s="346"/>
      <c r="AN276" s="346"/>
    </row>
    <row r="277" spans="1:40" ht="8.85" customHeight="1" x14ac:dyDescent="0.25">
      <c r="A277" s="345">
        <v>31</v>
      </c>
      <c r="B277" s="360"/>
      <c r="C277" s="345" t="s">
        <v>216</v>
      </c>
      <c r="D277" s="346"/>
      <c r="E277" s="114">
        <v>292010</v>
      </c>
      <c r="F277" s="346"/>
      <c r="G277" s="114">
        <v>0</v>
      </c>
      <c r="H277" s="346"/>
      <c r="I277" s="114">
        <v>185599</v>
      </c>
      <c r="J277" s="346"/>
      <c r="K277" s="114">
        <v>0</v>
      </c>
      <c r="L277" s="346"/>
      <c r="M277" s="114">
        <v>42349</v>
      </c>
      <c r="N277" s="346"/>
      <c r="O277" s="114">
        <v>182088</v>
      </c>
      <c r="P277" s="346"/>
      <c r="Q277" s="114">
        <v>0</v>
      </c>
      <c r="R277" s="346"/>
      <c r="S277" s="114">
        <v>79238</v>
      </c>
      <c r="T277" s="346"/>
      <c r="U277" s="114">
        <v>0</v>
      </c>
      <c r="V277" s="346"/>
      <c r="W277" s="346"/>
      <c r="X277" s="114">
        <v>10526</v>
      </c>
      <c r="Y277" s="346"/>
      <c r="Z277" s="114">
        <v>741498</v>
      </c>
      <c r="AA277" s="114"/>
      <c r="AB277" s="114">
        <v>0</v>
      </c>
      <c r="AC277" s="114"/>
      <c r="AD277" s="114">
        <v>0</v>
      </c>
      <c r="AE277" s="346"/>
      <c r="AF277" s="114">
        <f t="shared" si="7"/>
        <v>1533308</v>
      </c>
      <c r="AG277" s="346"/>
      <c r="AH277" s="302">
        <f t="shared" si="6"/>
        <v>331.38275340393341</v>
      </c>
      <c r="AI277" s="346"/>
      <c r="AJ277" s="302">
        <f t="shared" ref="AJ277:AJ285" si="8">IF(AH$287,AH277/AH$287*100,0)</f>
        <v>67.623676077662154</v>
      </c>
      <c r="AK277" s="351"/>
      <c r="AL277" s="326">
        <v>31</v>
      </c>
      <c r="AM277" s="326"/>
      <c r="AN277" s="351">
        <v>4627</v>
      </c>
    </row>
    <row r="278" spans="1:40" ht="8.85" customHeight="1" x14ac:dyDescent="0.25">
      <c r="A278" s="345">
        <v>32</v>
      </c>
      <c r="B278" s="360"/>
      <c r="C278" s="345" t="s">
        <v>251</v>
      </c>
      <c r="D278" s="346"/>
      <c r="E278" s="114">
        <v>1425248</v>
      </c>
      <c r="F278" s="346"/>
      <c r="G278" s="114">
        <v>654778</v>
      </c>
      <c r="H278" s="346"/>
      <c r="I278" s="114">
        <v>2258387</v>
      </c>
      <c r="J278" s="346"/>
      <c r="K278" s="114">
        <v>475290</v>
      </c>
      <c r="L278" s="346"/>
      <c r="M278" s="114">
        <v>364648</v>
      </c>
      <c r="N278" s="346"/>
      <c r="O278" s="114">
        <v>1100576</v>
      </c>
      <c r="P278" s="346"/>
      <c r="Q278" s="114">
        <v>0</v>
      </c>
      <c r="R278" s="346"/>
      <c r="S278" s="114">
        <v>233877</v>
      </c>
      <c r="T278" s="346"/>
      <c r="U278" s="114">
        <v>0</v>
      </c>
      <c r="V278" s="346"/>
      <c r="W278" s="346"/>
      <c r="X278" s="114">
        <v>0</v>
      </c>
      <c r="Y278" s="346"/>
      <c r="Z278" s="114">
        <v>2691356</v>
      </c>
      <c r="AA278" s="114"/>
      <c r="AB278" s="114">
        <v>0</v>
      </c>
      <c r="AC278" s="114"/>
      <c r="AD278" s="114">
        <v>1843935</v>
      </c>
      <c r="AE278" s="346"/>
      <c r="AF278" s="114">
        <f>SUM(E278:AD278)</f>
        <v>11048095</v>
      </c>
      <c r="AG278" s="346"/>
      <c r="AH278" s="302">
        <f>AF278/AN278</f>
        <v>704.28348313890478</v>
      </c>
      <c r="AI278" s="346"/>
      <c r="AJ278" s="302">
        <f t="shared" si="8"/>
        <v>143.71972482400051</v>
      </c>
      <c r="AK278" s="351"/>
      <c r="AL278" s="326">
        <v>32</v>
      </c>
      <c r="AM278" s="326"/>
      <c r="AN278" s="351">
        <v>15687</v>
      </c>
    </row>
    <row r="279" spans="1:40" ht="8.85" customHeight="1" x14ac:dyDescent="0.25">
      <c r="A279" s="345">
        <v>33</v>
      </c>
      <c r="B279" s="360"/>
      <c r="C279" s="345" t="s">
        <v>252</v>
      </c>
      <c r="D279" s="346"/>
      <c r="E279" s="114">
        <v>1431757</v>
      </c>
      <c r="F279" s="346"/>
      <c r="G279" s="114">
        <v>384884</v>
      </c>
      <c r="H279" s="346"/>
      <c r="I279" s="114">
        <v>500722</v>
      </c>
      <c r="J279" s="346"/>
      <c r="K279" s="114">
        <v>63346</v>
      </c>
      <c r="L279" s="346"/>
      <c r="M279" s="114">
        <v>164686</v>
      </c>
      <c r="N279" s="346"/>
      <c r="O279" s="114">
        <v>208995</v>
      </c>
      <c r="P279" s="346"/>
      <c r="Q279" s="114">
        <v>0</v>
      </c>
      <c r="R279" s="346"/>
      <c r="S279" s="114">
        <v>178125</v>
      </c>
      <c r="T279" s="346"/>
      <c r="U279" s="114">
        <v>0</v>
      </c>
      <c r="V279" s="346"/>
      <c r="W279" s="346"/>
      <c r="X279" s="114">
        <v>1810</v>
      </c>
      <c r="Y279" s="346"/>
      <c r="Z279" s="114">
        <v>953733</v>
      </c>
      <c r="AA279" s="114"/>
      <c r="AB279" s="114">
        <v>0</v>
      </c>
      <c r="AC279" s="114"/>
      <c r="AD279" s="114">
        <v>0</v>
      </c>
      <c r="AE279" s="346"/>
      <c r="AF279" s="114">
        <f>SUM(E279:AD279)</f>
        <v>3888058</v>
      </c>
      <c r="AG279" s="346"/>
      <c r="AH279" s="302">
        <f>AF279/AN279</f>
        <v>480.12571005186464</v>
      </c>
      <c r="AI279" s="346"/>
      <c r="AJ279" s="302">
        <f t="shared" si="8"/>
        <v>97.976931990569454</v>
      </c>
      <c r="AK279" s="351"/>
      <c r="AL279" s="326">
        <v>33</v>
      </c>
      <c r="AM279" s="326"/>
      <c r="AN279" s="351">
        <v>8098</v>
      </c>
    </row>
    <row r="280" spans="1:40" ht="8.85" customHeight="1" x14ac:dyDescent="0.25">
      <c r="A280" s="345">
        <v>34</v>
      </c>
      <c r="B280" s="360"/>
      <c r="C280" s="345" t="s">
        <v>253</v>
      </c>
      <c r="D280" s="346"/>
      <c r="E280" s="114">
        <v>732197</v>
      </c>
      <c r="F280" s="346"/>
      <c r="G280" s="114">
        <v>503001</v>
      </c>
      <c r="H280" s="346"/>
      <c r="I280" s="114">
        <v>1918233</v>
      </c>
      <c r="J280" s="346"/>
      <c r="K280" s="114">
        <v>21901</v>
      </c>
      <c r="L280" s="346"/>
      <c r="M280" s="114">
        <v>4479</v>
      </c>
      <c r="N280" s="346"/>
      <c r="O280" s="114">
        <v>690566</v>
      </c>
      <c r="P280" s="346"/>
      <c r="Q280" s="114">
        <v>0</v>
      </c>
      <c r="R280" s="346"/>
      <c r="S280" s="114">
        <v>158789</v>
      </c>
      <c r="T280" s="346"/>
      <c r="U280" s="114">
        <v>0</v>
      </c>
      <c r="V280" s="346"/>
      <c r="W280" s="346"/>
      <c r="X280" s="114">
        <v>232629</v>
      </c>
      <c r="Y280" s="346"/>
      <c r="Z280" s="114">
        <v>2621782</v>
      </c>
      <c r="AA280" s="114"/>
      <c r="AB280" s="114">
        <v>0</v>
      </c>
      <c r="AC280" s="114"/>
      <c r="AD280" s="114">
        <v>47886</v>
      </c>
      <c r="AE280" s="346"/>
      <c r="AF280" s="114">
        <f>SUM(E280:AD280)</f>
        <v>6931463</v>
      </c>
      <c r="AG280" s="346"/>
      <c r="AH280" s="302">
        <f>AF280/AN280</f>
        <v>721.20101966496725</v>
      </c>
      <c r="AI280" s="346"/>
      <c r="AJ280" s="302">
        <f t="shared" si="8"/>
        <v>147.1720046977089</v>
      </c>
      <c r="AK280" s="351"/>
      <c r="AL280" s="326">
        <v>34</v>
      </c>
      <c r="AM280" s="326"/>
      <c r="AN280" s="351">
        <v>9611</v>
      </c>
    </row>
    <row r="281" spans="1:40" ht="8.85" customHeight="1" x14ac:dyDescent="0.25">
      <c r="A281" s="345">
        <v>35</v>
      </c>
      <c r="B281" s="360"/>
      <c r="C281" s="345" t="s">
        <v>254</v>
      </c>
      <c r="D281" s="346"/>
      <c r="E281" s="114">
        <v>296285</v>
      </c>
      <c r="F281" s="346"/>
      <c r="G281" s="114">
        <v>111092</v>
      </c>
      <c r="H281" s="346"/>
      <c r="I281" s="114">
        <v>181858</v>
      </c>
      <c r="J281" s="346"/>
      <c r="K281" s="114">
        <v>0</v>
      </c>
      <c r="L281" s="346"/>
      <c r="M281" s="114">
        <v>61222</v>
      </c>
      <c r="N281" s="346"/>
      <c r="O281" s="114">
        <v>60148</v>
      </c>
      <c r="P281" s="346"/>
      <c r="Q281" s="114">
        <v>0</v>
      </c>
      <c r="R281" s="346"/>
      <c r="S281" s="114">
        <v>0</v>
      </c>
      <c r="T281" s="346"/>
      <c r="U281" s="114">
        <v>0</v>
      </c>
      <c r="V281" s="346"/>
      <c r="W281" s="346"/>
      <c r="X281" s="114">
        <v>0</v>
      </c>
      <c r="Y281" s="346"/>
      <c r="Z281" s="114">
        <v>281483</v>
      </c>
      <c r="AA281" s="114"/>
      <c r="AB281" s="114">
        <v>0</v>
      </c>
      <c r="AC281" s="114"/>
      <c r="AD281" s="114">
        <v>44066</v>
      </c>
      <c r="AE281" s="346"/>
      <c r="AF281" s="114">
        <f>SUM(E281:AD281)</f>
        <v>1036154</v>
      </c>
      <c r="AG281" s="346"/>
      <c r="AH281" s="302">
        <f>AF281/AN281</f>
        <v>313.41621294615851</v>
      </c>
      <c r="AI281" s="346"/>
      <c r="AJ281" s="302">
        <f t="shared" si="8"/>
        <v>63.9573310440936</v>
      </c>
      <c r="AK281" s="351"/>
      <c r="AL281" s="326">
        <v>35</v>
      </c>
      <c r="AM281" s="326"/>
      <c r="AN281" s="351">
        <v>3306</v>
      </c>
    </row>
    <row r="282" spans="1:40" ht="8.85" customHeight="1" x14ac:dyDescent="0.25">
      <c r="A282" s="345"/>
      <c r="B282" s="360"/>
      <c r="C282" s="345"/>
      <c r="D282" s="346"/>
      <c r="E282" s="114"/>
      <c r="F282" s="346"/>
      <c r="G282" s="114"/>
      <c r="H282" s="346"/>
      <c r="I282" s="114"/>
      <c r="J282" s="346"/>
      <c r="K282" s="114"/>
      <c r="L282" s="346"/>
      <c r="M282" s="114"/>
      <c r="N282" s="346"/>
      <c r="O282" s="114"/>
      <c r="P282" s="346"/>
      <c r="Q282" s="114"/>
      <c r="R282" s="346"/>
      <c r="S282" s="114"/>
      <c r="T282" s="346"/>
      <c r="U282" s="114"/>
      <c r="V282" s="346"/>
      <c r="W282" s="346"/>
      <c r="X282" s="114"/>
      <c r="Y282" s="346"/>
      <c r="Z282" s="114"/>
      <c r="AA282" s="114"/>
      <c r="AB282" s="114"/>
      <c r="AC282" s="114"/>
      <c r="AD282" s="114"/>
      <c r="AE282" s="346"/>
      <c r="AF282" s="114"/>
      <c r="AG282" s="346"/>
      <c r="AH282" s="302"/>
      <c r="AI282" s="346"/>
      <c r="AJ282" s="302"/>
      <c r="AK282" s="351"/>
      <c r="AL282" s="326"/>
      <c r="AM282" s="326"/>
      <c r="AN282" s="351"/>
    </row>
    <row r="283" spans="1:40" ht="8.85" customHeight="1" x14ac:dyDescent="0.25">
      <c r="A283" s="345">
        <v>36</v>
      </c>
      <c r="B283" s="360"/>
      <c r="C283" s="345" t="s">
        <v>220</v>
      </c>
      <c r="D283" s="346"/>
      <c r="E283" s="114">
        <v>118784</v>
      </c>
      <c r="F283" s="346"/>
      <c r="G283" s="114">
        <v>89572</v>
      </c>
      <c r="H283" s="346"/>
      <c r="I283" s="114">
        <v>386599</v>
      </c>
      <c r="J283" s="346"/>
      <c r="K283" s="114">
        <v>5417</v>
      </c>
      <c r="L283" s="346"/>
      <c r="M283" s="114">
        <v>0</v>
      </c>
      <c r="N283" s="346"/>
      <c r="O283" s="114">
        <v>188875</v>
      </c>
      <c r="P283" s="346"/>
      <c r="Q283" s="114">
        <v>0</v>
      </c>
      <c r="R283" s="346"/>
      <c r="S283" s="114">
        <v>54291</v>
      </c>
      <c r="T283" s="346"/>
      <c r="U283" s="114">
        <v>0</v>
      </c>
      <c r="V283" s="346"/>
      <c r="W283" s="346"/>
      <c r="X283" s="114">
        <v>100802</v>
      </c>
      <c r="Y283" s="346"/>
      <c r="Z283" s="114">
        <v>1230274</v>
      </c>
      <c r="AA283" s="114"/>
      <c r="AB283" s="114">
        <v>22366</v>
      </c>
      <c r="AC283" s="114"/>
      <c r="AD283" s="114">
        <v>0</v>
      </c>
      <c r="AE283" s="346"/>
      <c r="AF283" s="114">
        <f>SUM(E283:AD283)</f>
        <v>2196980</v>
      </c>
      <c r="AG283" s="346"/>
      <c r="AH283" s="302">
        <f>AF283/AN283</f>
        <v>668.58794887401098</v>
      </c>
      <c r="AI283" s="346"/>
      <c r="AJ283" s="302">
        <f>IF(AH$287,AH283/AH$287*100,0)</f>
        <v>136.43550975320008</v>
      </c>
      <c r="AK283" s="351"/>
      <c r="AL283" s="326">
        <v>36</v>
      </c>
      <c r="AM283" s="326"/>
      <c r="AN283" s="351">
        <v>3286</v>
      </c>
    </row>
    <row r="284" spans="1:40" ht="8.85" customHeight="1" x14ac:dyDescent="0.25">
      <c r="A284" s="345">
        <v>37</v>
      </c>
      <c r="B284" s="360"/>
      <c r="C284" s="345" t="s">
        <v>255</v>
      </c>
      <c r="D284" s="346"/>
      <c r="E284" s="114">
        <v>251069</v>
      </c>
      <c r="F284" s="346"/>
      <c r="G284" s="114">
        <v>89709</v>
      </c>
      <c r="H284" s="346"/>
      <c r="I284" s="114">
        <v>380758</v>
      </c>
      <c r="J284" s="346"/>
      <c r="K284" s="114">
        <v>0</v>
      </c>
      <c r="L284" s="346"/>
      <c r="M284" s="114">
        <v>97868</v>
      </c>
      <c r="N284" s="346"/>
      <c r="O284" s="114">
        <v>215177</v>
      </c>
      <c r="P284" s="346"/>
      <c r="Q284" s="114">
        <v>0</v>
      </c>
      <c r="R284" s="346"/>
      <c r="S284" s="114">
        <v>216375</v>
      </c>
      <c r="T284" s="346"/>
      <c r="U284" s="114">
        <v>0</v>
      </c>
      <c r="V284" s="346"/>
      <c r="W284" s="346"/>
      <c r="X284" s="114">
        <v>280468</v>
      </c>
      <c r="Y284" s="346"/>
      <c r="Z284" s="114">
        <v>1216205</v>
      </c>
      <c r="AA284" s="114"/>
      <c r="AB284" s="114">
        <v>0</v>
      </c>
      <c r="AC284" s="114"/>
      <c r="AD284" s="114">
        <v>27692</v>
      </c>
      <c r="AE284" s="346"/>
      <c r="AF284" s="114">
        <f>SUM(E284:AD284)</f>
        <v>2775321</v>
      </c>
      <c r="AG284" s="346"/>
      <c r="AH284" s="302">
        <f>AF284/AN284</f>
        <v>544.50088287227777</v>
      </c>
      <c r="AI284" s="346"/>
      <c r="AJ284" s="302">
        <f>IF(AH$287,AH284/AH$287*100,0)</f>
        <v>111.113662220295</v>
      </c>
      <c r="AK284" s="351"/>
      <c r="AL284" s="326">
        <v>37</v>
      </c>
      <c r="AM284" s="326"/>
      <c r="AN284" s="351">
        <v>5097</v>
      </c>
    </row>
    <row r="285" spans="1:40" ht="8.85" customHeight="1" x14ac:dyDescent="0.25">
      <c r="A285" s="363">
        <v>38</v>
      </c>
      <c r="B285" s="360"/>
      <c r="C285" s="333" t="s">
        <v>256</v>
      </c>
      <c r="D285" s="346"/>
      <c r="E285" s="115">
        <v>567589</v>
      </c>
      <c r="F285" s="346"/>
      <c r="G285" s="115">
        <v>236343</v>
      </c>
      <c r="H285" s="346"/>
      <c r="I285" s="115">
        <v>1199047</v>
      </c>
      <c r="J285" s="346"/>
      <c r="K285" s="115">
        <v>0</v>
      </c>
      <c r="L285" s="346"/>
      <c r="M285" s="115">
        <v>102071</v>
      </c>
      <c r="N285" s="346"/>
      <c r="O285" s="115">
        <v>381227</v>
      </c>
      <c r="P285" s="346"/>
      <c r="Q285" s="115">
        <v>0</v>
      </c>
      <c r="R285" s="346"/>
      <c r="S285" s="115">
        <v>202834</v>
      </c>
      <c r="T285" s="346"/>
      <c r="U285" s="115">
        <v>0</v>
      </c>
      <c r="V285" s="346"/>
      <c r="W285" s="346"/>
      <c r="X285" s="115">
        <v>1437556</v>
      </c>
      <c r="Y285" s="346"/>
      <c r="Z285" s="115">
        <v>3033300</v>
      </c>
      <c r="AA285" s="114"/>
      <c r="AB285" s="115">
        <v>0</v>
      </c>
      <c r="AC285" s="114"/>
      <c r="AD285" s="115">
        <v>80672</v>
      </c>
      <c r="AE285" s="346"/>
      <c r="AF285" s="115">
        <f>SUM(E285:AD285)</f>
        <v>7240639</v>
      </c>
      <c r="AG285" s="346"/>
      <c r="AH285" s="302">
        <f>AF285/AN285</f>
        <v>881.82182438192672</v>
      </c>
      <c r="AI285" s="350"/>
      <c r="AJ285" s="302">
        <f t="shared" si="8"/>
        <v>179.94911563043544</v>
      </c>
      <c r="AK285" s="351"/>
      <c r="AL285" s="352">
        <v>38</v>
      </c>
      <c r="AM285" s="367"/>
      <c r="AN285" s="351">
        <v>8211</v>
      </c>
    </row>
    <row r="286" spans="1:40" ht="8.85" customHeight="1" x14ac:dyDescent="0.25">
      <c r="A286" s="346"/>
      <c r="B286" s="346"/>
      <c r="C286" s="326"/>
      <c r="D286" s="346"/>
      <c r="E286" s="346"/>
      <c r="F286" s="346"/>
      <c r="G286" s="346"/>
      <c r="H286" s="346"/>
      <c r="I286" s="346"/>
      <c r="J286" s="346"/>
      <c r="K286" s="346"/>
      <c r="L286" s="346"/>
      <c r="M286" s="346"/>
      <c r="N286" s="346"/>
      <c r="O286" s="346"/>
      <c r="P286" s="346"/>
      <c r="Q286" s="346"/>
      <c r="R286" s="346"/>
      <c r="S286" s="346"/>
      <c r="T286" s="346"/>
      <c r="U286" s="346"/>
      <c r="V286" s="346"/>
      <c r="W286" s="346"/>
      <c r="X286" s="346"/>
      <c r="Y286" s="346"/>
      <c r="Z286" s="346"/>
      <c r="AA286" s="346"/>
      <c r="AB286" s="346"/>
      <c r="AC286" s="346"/>
      <c r="AD286" s="351"/>
      <c r="AE286" s="346"/>
      <c r="AF286" s="346"/>
      <c r="AG286" s="346"/>
      <c r="AH286" s="350"/>
      <c r="AI286" s="350"/>
      <c r="AJ286" s="350"/>
      <c r="AK286" s="346"/>
      <c r="AL286" s="346"/>
      <c r="AM286" s="346"/>
      <c r="AN286" s="346"/>
    </row>
    <row r="287" spans="1:40" ht="8.85" customHeight="1" x14ac:dyDescent="0.25">
      <c r="A287" s="352">
        <f>A285</f>
        <v>38</v>
      </c>
      <c r="B287" s="346"/>
      <c r="C287" s="339" t="s">
        <v>68</v>
      </c>
      <c r="D287" s="346"/>
      <c r="E287" s="300">
        <f>SUM(E241:E285)</f>
        <v>26383958</v>
      </c>
      <c r="F287" s="346"/>
      <c r="G287" s="300">
        <f>SUM(G241:G285)</f>
        <v>10086977</v>
      </c>
      <c r="H287" s="346"/>
      <c r="I287" s="300">
        <f>SUM(I241:I285)</f>
        <v>32720707</v>
      </c>
      <c r="J287" s="346"/>
      <c r="K287" s="300">
        <f>SUM(K241:K285)</f>
        <v>1757909</v>
      </c>
      <c r="L287" s="346"/>
      <c r="M287" s="300">
        <f>SUM(M241:M285)</f>
        <v>5397876</v>
      </c>
      <c r="N287" s="351"/>
      <c r="O287" s="300">
        <f>SUM(O241:O285)</f>
        <v>10872593</v>
      </c>
      <c r="P287" s="351"/>
      <c r="Q287" s="300">
        <f>SUM(Q241:Q285)</f>
        <v>0</v>
      </c>
      <c r="R287" s="346"/>
      <c r="S287" s="300">
        <f>SUM(S241:S285)</f>
        <v>6091013</v>
      </c>
      <c r="T287" s="346"/>
      <c r="U287" s="300">
        <f>SUM(U241:U285)</f>
        <v>45244</v>
      </c>
      <c r="V287" s="346"/>
      <c r="W287" s="346"/>
      <c r="X287" s="300">
        <f>SUM(X241:X285)</f>
        <v>14713509</v>
      </c>
      <c r="Y287" s="346"/>
      <c r="Z287" s="300">
        <f>SUM(Z241:Z285)</f>
        <v>64476067</v>
      </c>
      <c r="AA287" s="311"/>
      <c r="AB287" s="300">
        <f>SUM(AB241:AB285)</f>
        <v>46026</v>
      </c>
      <c r="AC287" s="311"/>
      <c r="AD287" s="300">
        <f>SUM(AD241:AD285)</f>
        <v>3331827</v>
      </c>
      <c r="AE287" s="346"/>
      <c r="AF287" s="300">
        <f>SUM(AF241:AF285)</f>
        <v>175923706</v>
      </c>
      <c r="AG287" s="369"/>
      <c r="AH287" s="110">
        <f>AF287/AN287</f>
        <v>490.03954328563589</v>
      </c>
      <c r="AI287" s="350"/>
      <c r="AJ287" s="302">
        <f>IF(AH$287,AH287/AH$287*100,0)</f>
        <v>100</v>
      </c>
      <c r="AK287" s="351"/>
      <c r="AL287" s="352">
        <f>AL285</f>
        <v>38</v>
      </c>
      <c r="AM287" s="367"/>
      <c r="AN287" s="370">
        <f>SUM(AN241:AN285)</f>
        <v>358999</v>
      </c>
    </row>
    <row r="288" spans="1:40" ht="8.85" customHeight="1" x14ac:dyDescent="0.25">
      <c r="A288" s="346"/>
      <c r="B288" s="346"/>
      <c r="C288" s="326"/>
      <c r="D288" s="346"/>
      <c r="E288" s="346"/>
      <c r="F288" s="346"/>
      <c r="G288" s="346"/>
      <c r="H288" s="346"/>
      <c r="I288" s="346"/>
      <c r="J288" s="346"/>
      <c r="K288" s="346"/>
      <c r="L288" s="346"/>
      <c r="M288" s="346"/>
      <c r="N288" s="346"/>
      <c r="O288" s="346"/>
      <c r="P288" s="346"/>
      <c r="Q288" s="346"/>
      <c r="R288" s="346"/>
      <c r="S288" s="346"/>
      <c r="T288" s="346"/>
      <c r="U288" s="346"/>
      <c r="V288" s="346"/>
      <c r="W288" s="346"/>
      <c r="X288" s="346"/>
      <c r="Y288" s="346"/>
      <c r="Z288" s="346"/>
      <c r="AA288" s="346"/>
      <c r="AB288" s="346"/>
      <c r="AC288" s="346"/>
      <c r="AD288" s="346"/>
      <c r="AE288" s="346"/>
      <c r="AF288" s="346"/>
      <c r="AG288" s="346"/>
      <c r="AH288" s="346"/>
      <c r="AI288" s="346"/>
      <c r="AJ288" s="346"/>
      <c r="AK288" s="346"/>
      <c r="AL288" s="346"/>
      <c r="AM288" s="346"/>
      <c r="AN288" s="346"/>
    </row>
    <row r="289" spans="1:40" ht="12" thickBot="1" x14ac:dyDescent="0.3">
      <c r="A289" s="364">
        <f>A60+A219+A287</f>
        <v>171</v>
      </c>
      <c r="B289" s="346"/>
      <c r="C289" s="339" t="s">
        <v>257</v>
      </c>
      <c r="D289" s="346"/>
      <c r="E289" s="309">
        <f>E60+E219+E287</f>
        <v>1220950463</v>
      </c>
      <c r="F289" s="346"/>
      <c r="G289" s="309">
        <f>G60+G219+G287</f>
        <v>321905758</v>
      </c>
      <c r="H289" s="346"/>
      <c r="I289" s="309">
        <f>I60+I219+I287</f>
        <v>751422795</v>
      </c>
      <c r="J289" s="346"/>
      <c r="K289" s="309">
        <f>K60+K219+K287</f>
        <v>13810507</v>
      </c>
      <c r="L289" s="346"/>
      <c r="M289" s="309">
        <f>M60+M219+M287</f>
        <v>195379960</v>
      </c>
      <c r="N289" s="351"/>
      <c r="O289" s="309">
        <f>O60+O219+O287</f>
        <v>111722460</v>
      </c>
      <c r="P289" s="351"/>
      <c r="Q289" s="309">
        <f>Q60+Q219+Q287</f>
        <v>127287524</v>
      </c>
      <c r="R289" s="346"/>
      <c r="S289" s="309">
        <f>S60+S219+S287</f>
        <v>69520459</v>
      </c>
      <c r="T289" s="346"/>
      <c r="U289" s="309">
        <f>U60+U219+U287</f>
        <v>21095655</v>
      </c>
      <c r="V289" s="346"/>
      <c r="W289" s="346"/>
      <c r="X289" s="309">
        <f>X60+X219+X287</f>
        <v>234032466</v>
      </c>
      <c r="Y289" s="346"/>
      <c r="Z289" s="309">
        <f>Z60+Z219+Z287</f>
        <v>602034246</v>
      </c>
      <c r="AA289" s="311"/>
      <c r="AB289" s="309">
        <f>AB60+AB219+AB287</f>
        <v>27571106</v>
      </c>
      <c r="AC289" s="311"/>
      <c r="AD289" s="309">
        <f>(AD60+AD219+AD287)</f>
        <v>110546554</v>
      </c>
      <c r="AE289" s="346"/>
      <c r="AF289" s="309">
        <f>AF60+AF219+AF287</f>
        <v>3807279953</v>
      </c>
      <c r="AG289" s="369"/>
      <c r="AH289" s="110">
        <f>AF289/AN289</f>
        <v>434.08547845141271</v>
      </c>
      <c r="AI289" s="346"/>
      <c r="AJ289" s="302"/>
      <c r="AK289" s="351"/>
      <c r="AL289" s="364">
        <f>AL60+AL219+AL287</f>
        <v>171</v>
      </c>
      <c r="AM289" s="367"/>
      <c r="AN289" s="370">
        <f>AN60+AN219+AN287</f>
        <v>8770807</v>
      </c>
    </row>
    <row r="290" spans="1:40" ht="8.85" customHeight="1" thickTop="1" x14ac:dyDescent="0.25">
      <c r="A290" s="346"/>
      <c r="B290" s="346"/>
      <c r="C290" s="326"/>
      <c r="D290" s="346"/>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c r="AB290" s="346"/>
      <c r="AC290" s="346"/>
      <c r="AD290" s="346"/>
      <c r="AE290" s="346"/>
      <c r="AF290" s="346"/>
      <c r="AG290" s="346"/>
      <c r="AH290" s="346"/>
      <c r="AI290" s="346"/>
      <c r="AJ290" s="346"/>
      <c r="AK290" s="346"/>
      <c r="AL290" s="346"/>
      <c r="AM290" s="346"/>
      <c r="AN290" s="346"/>
    </row>
    <row r="291" spans="1:40" ht="8.85" customHeight="1" x14ac:dyDescent="0.25">
      <c r="A291" s="346"/>
      <c r="B291" s="346"/>
      <c r="C291" s="326"/>
      <c r="D291" s="346"/>
      <c r="E291" s="346"/>
      <c r="F291" s="346"/>
      <c r="G291" s="346"/>
      <c r="H291" s="346"/>
      <c r="I291" s="346"/>
      <c r="J291" s="346"/>
      <c r="K291" s="346"/>
      <c r="L291" s="346"/>
      <c r="M291" s="346"/>
      <c r="N291" s="346"/>
      <c r="O291" s="346"/>
      <c r="P291" s="346"/>
      <c r="Q291" s="346"/>
      <c r="R291" s="346"/>
      <c r="S291" s="346"/>
      <c r="T291" s="346"/>
      <c r="U291" s="346"/>
      <c r="V291" s="346"/>
      <c r="W291" s="346"/>
      <c r="X291" s="346"/>
      <c r="Y291" s="346"/>
      <c r="Z291" s="346"/>
      <c r="AA291" s="346"/>
      <c r="AB291" s="346"/>
      <c r="AC291" s="346"/>
      <c r="AD291" s="346"/>
      <c r="AE291" s="346"/>
      <c r="AF291" s="346"/>
      <c r="AG291" s="346"/>
      <c r="AH291" s="346"/>
      <c r="AI291" s="346"/>
      <c r="AJ291" s="346"/>
      <c r="AK291" s="346"/>
      <c r="AL291" s="346"/>
      <c r="AM291" s="346"/>
      <c r="AN291" s="346"/>
    </row>
    <row r="292" spans="1:40" ht="11.1" customHeight="1" x14ac:dyDescent="0.25">
      <c r="A292" s="346"/>
      <c r="B292" s="346"/>
      <c r="C292" s="365" t="s">
        <v>258</v>
      </c>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row>
    <row r="293" spans="1:40" ht="5.65" customHeight="1" x14ac:dyDescent="0.25">
      <c r="A293" s="346"/>
      <c r="B293" s="346"/>
      <c r="C293" s="32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row>
    <row r="294" spans="1:40" ht="8.85" customHeight="1" x14ac:dyDescent="0.25">
      <c r="A294" s="346"/>
      <c r="B294" s="346"/>
      <c r="C294" s="32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46"/>
      <c r="AE294" s="346"/>
      <c r="AF294" s="346"/>
      <c r="AG294" s="346"/>
      <c r="AH294" s="346"/>
      <c r="AI294" s="346"/>
      <c r="AJ294" s="346"/>
      <c r="AK294" s="346"/>
      <c r="AL294" s="346"/>
      <c r="AM294" s="346"/>
      <c r="AN294" s="346"/>
    </row>
    <row r="295" spans="1:40" ht="8.85" customHeight="1" x14ac:dyDescent="0.25">
      <c r="A295" s="346"/>
      <c r="B295" s="346"/>
      <c r="C295" s="32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c r="AK295" s="346"/>
      <c r="AL295" s="346"/>
      <c r="AM295" s="346"/>
      <c r="AN295" s="346"/>
    </row>
    <row r="296" spans="1:40" ht="8.85" customHeight="1" x14ac:dyDescent="0.25">
      <c r="A296" s="346"/>
      <c r="B296" s="346"/>
      <c r="C296" s="32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row>
    <row r="297" spans="1:40" ht="8.85" customHeight="1" x14ac:dyDescent="0.25">
      <c r="A297" s="346"/>
      <c r="B297" s="346"/>
      <c r="C297" s="32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row>
    <row r="298" spans="1:40" ht="8.85" customHeight="1" x14ac:dyDescent="0.25">
      <c r="A298" s="346"/>
      <c r="B298" s="346"/>
      <c r="C298" s="32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row>
    <row r="299" spans="1:40" ht="8.85" customHeight="1" x14ac:dyDescent="0.25">
      <c r="A299" s="346"/>
      <c r="B299" s="346"/>
      <c r="C299" s="32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46"/>
      <c r="AE299" s="346"/>
      <c r="AF299" s="346"/>
      <c r="AG299" s="346"/>
      <c r="AH299" s="346"/>
      <c r="AI299" s="346"/>
      <c r="AJ299" s="346"/>
      <c r="AK299" s="346"/>
      <c r="AL299" s="346"/>
      <c r="AM299" s="346"/>
      <c r="AN299" s="346"/>
    </row>
    <row r="300" spans="1:40" ht="8.85" hidden="1" customHeight="1" x14ac:dyDescent="0.25">
      <c r="A300" s="346"/>
      <c r="B300" s="346"/>
      <c r="C300" s="32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row>
    <row r="301" spans="1:40" ht="8.85" hidden="1" customHeight="1" x14ac:dyDescent="0.25">
      <c r="A301" s="346"/>
      <c r="B301" s="346"/>
      <c r="C301" s="326"/>
      <c r="D301" s="346"/>
      <c r="E301" s="346"/>
      <c r="F301" s="346"/>
      <c r="G301" s="346"/>
      <c r="H301" s="346"/>
      <c r="I301" s="346"/>
      <c r="J301" s="346"/>
      <c r="K301" s="346"/>
      <c r="L301" s="346"/>
      <c r="M301" s="346"/>
      <c r="N301" s="346"/>
      <c r="O301" s="346"/>
      <c r="P301" s="346"/>
      <c r="Q301" s="346"/>
      <c r="R301" s="346"/>
      <c r="S301" s="346"/>
      <c r="T301" s="346"/>
      <c r="U301" s="346"/>
      <c r="V301" s="346"/>
      <c r="W301" s="346"/>
      <c r="X301" s="346"/>
      <c r="Y301" s="346"/>
      <c r="Z301" s="346"/>
      <c r="AA301" s="346"/>
      <c r="AB301" s="346"/>
      <c r="AC301" s="346"/>
      <c r="AD301" s="346"/>
      <c r="AE301" s="346"/>
      <c r="AF301" s="346"/>
      <c r="AG301" s="346"/>
      <c r="AH301" s="346"/>
      <c r="AI301" s="346"/>
      <c r="AJ301" s="346"/>
      <c r="AK301" s="346"/>
      <c r="AL301" s="346"/>
      <c r="AM301" s="346"/>
      <c r="AN301" s="346"/>
    </row>
    <row r="302" spans="1:40" ht="8.85" customHeight="1" x14ac:dyDescent="0.25">
      <c r="A302" s="346"/>
      <c r="B302" s="346"/>
      <c r="C302" s="326"/>
      <c r="D302" s="346"/>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346"/>
      <c r="AJ302" s="346"/>
      <c r="AK302" s="346"/>
      <c r="AL302" s="346"/>
      <c r="AM302" s="346"/>
      <c r="AN302" s="346"/>
    </row>
    <row r="303" spans="1:40" ht="8.85" customHeight="1" x14ac:dyDescent="0.25">
      <c r="A303" s="346"/>
      <c r="B303" s="346"/>
      <c r="C303" s="326"/>
      <c r="D303" s="346"/>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46"/>
      <c r="AE303" s="346"/>
      <c r="AF303" s="346"/>
      <c r="AG303" s="346"/>
      <c r="AH303" s="346"/>
      <c r="AI303" s="346"/>
      <c r="AJ303" s="346"/>
      <c r="AK303" s="346"/>
      <c r="AL303" s="346"/>
      <c r="AM303" s="346"/>
      <c r="AN303" s="346"/>
    </row>
    <row r="304" spans="1:40" s="329" customFormat="1" ht="10.5" customHeight="1" x14ac:dyDescent="0.25">
      <c r="A304" s="355" t="s">
        <v>352</v>
      </c>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c r="AA304" s="325"/>
      <c r="AB304" s="325"/>
      <c r="AC304" s="325"/>
      <c r="AD304" s="325"/>
      <c r="AE304" s="325"/>
      <c r="AF304" s="325"/>
      <c r="AG304" s="325"/>
      <c r="AH304" s="325"/>
      <c r="AI304" s="325"/>
      <c r="AJ304" s="325"/>
      <c r="AK304" s="325"/>
      <c r="AL304" s="325"/>
      <c r="AM304" s="356" t="s">
        <v>353</v>
      </c>
      <c r="AN304" s="325"/>
    </row>
  </sheetData>
  <printOptions gridLinesSet="0"/>
  <pageMargins left="3.75" right="0.25" top="0.5" bottom="0.3" header="0.5" footer="0.5"/>
  <pageSetup paperSize="17" pageOrder="overThenDown" orientation="landscape" r:id="rId1"/>
  <headerFooter alignWithMargins="0"/>
  <rowBreaks count="3" manualBreakCount="3">
    <brk id="75" max="44" man="1"/>
    <brk id="151" max="44" man="1"/>
    <brk id="227" max="44" man="1"/>
  </rowBreaks>
  <colBreaks count="1" manualBreakCount="1">
    <brk id="22" max="30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CD304"/>
  <sheetViews>
    <sheetView showGridLines="0" zoomScaleNormal="100" workbookViewId="0"/>
  </sheetViews>
  <sheetFormatPr defaultColWidth="12.7109375" defaultRowHeight="9.75" customHeight="1" x14ac:dyDescent="0.25"/>
  <cols>
    <col min="1" max="1" width="4.140625" style="333" customWidth="1"/>
    <col min="2" max="2" width="1.5703125" style="333" customWidth="1"/>
    <col min="3" max="3" width="14.42578125" style="333" customWidth="1"/>
    <col min="4" max="4" width="1.28515625" style="333" customWidth="1"/>
    <col min="5" max="5" width="12.7109375" style="333" customWidth="1"/>
    <col min="6" max="6" width="1.5703125" style="333" customWidth="1"/>
    <col min="7" max="7" width="7.5703125" style="333" customWidth="1"/>
    <col min="8" max="8" width="1.5703125" style="333" customWidth="1"/>
    <col min="9" max="9" width="7.5703125" style="333" customWidth="1"/>
    <col min="10" max="10" width="1.85546875" style="333" customWidth="1"/>
    <col min="11" max="11" width="11.85546875" style="333" customWidth="1"/>
    <col min="12" max="12" width="0.85546875" style="333" customWidth="1"/>
    <col min="13" max="13" width="7.42578125" style="333" customWidth="1"/>
    <col min="14" max="14" width="2.140625" style="333" customWidth="1"/>
    <col min="15" max="15" width="6.7109375" style="333" customWidth="1"/>
    <col min="16" max="16" width="1.28515625" style="333" customWidth="1"/>
    <col min="17" max="17" width="12.7109375" style="333" customWidth="1"/>
    <col min="18" max="18" width="1.5703125" style="333" customWidth="1"/>
    <col min="19" max="19" width="8.140625" style="333" customWidth="1"/>
    <col min="20" max="20" width="1.5703125" style="333" customWidth="1"/>
    <col min="21" max="21" width="6.7109375" style="333" customWidth="1"/>
    <col min="22" max="22" width="1.28515625" style="333" customWidth="1"/>
    <col min="23" max="23" width="12.7109375" style="333" customWidth="1"/>
    <col min="24" max="24" width="1.28515625" style="333" customWidth="1"/>
    <col min="25" max="25" width="8.140625" style="333" customWidth="1"/>
    <col min="26" max="26" width="1.5703125" style="333" customWidth="1"/>
    <col min="27" max="27" width="6.7109375" style="333" customWidth="1"/>
    <col min="28" max="28" width="1.28515625" style="333" customWidth="1"/>
    <col min="29" max="29" width="12.7109375" style="333" customWidth="1"/>
    <col min="30" max="30" width="0.85546875" style="333" customWidth="1"/>
    <col min="31" max="31" width="8.140625" style="333" customWidth="1"/>
    <col min="32" max="32" width="1.7109375" style="333" customWidth="1"/>
    <col min="33" max="33" width="8.42578125" style="333" customWidth="1"/>
    <col min="34" max="35" width="1.5703125" style="333" customWidth="1"/>
    <col min="36" max="36" width="14.42578125" style="333" customWidth="1"/>
    <col min="37" max="37" width="1.5703125" style="333" customWidth="1"/>
    <col min="38" max="38" width="9.28515625" style="333" customWidth="1"/>
    <col min="39" max="39" width="1.5703125" style="333" customWidth="1"/>
    <col min="40" max="40" width="8.42578125" style="333" customWidth="1"/>
    <col min="41" max="41" width="1.5703125" style="333" customWidth="1"/>
    <col min="42" max="42" width="14.42578125" style="333" customWidth="1"/>
    <col min="43" max="43" width="1.5703125" style="333" customWidth="1"/>
    <col min="44" max="44" width="9.28515625" style="333" customWidth="1"/>
    <col min="45" max="45" width="1.5703125" style="333" customWidth="1"/>
    <col min="46" max="46" width="9.28515625" style="333" customWidth="1"/>
    <col min="47" max="47" width="1.5703125" style="333" customWidth="1"/>
    <col min="48" max="48" width="14.42578125" style="333" customWidth="1"/>
    <col min="49" max="49" width="1.5703125" style="333" customWidth="1"/>
    <col min="50" max="50" width="9.28515625" style="333" customWidth="1"/>
    <col min="51" max="51" width="1.5703125" style="333" customWidth="1"/>
    <col min="52" max="52" width="9.28515625" style="333" customWidth="1"/>
    <col min="53" max="53" width="1.5703125" style="333" customWidth="1"/>
    <col min="54" max="54" width="12.7109375" style="333" customWidth="1"/>
    <col min="55" max="55" width="1.5703125" style="333" customWidth="1"/>
    <col min="56" max="56" width="9.28515625" style="333" customWidth="1"/>
    <col min="57" max="57" width="1.5703125" style="333" customWidth="1"/>
    <col min="58" max="58" width="9.28515625" style="333" customWidth="1"/>
    <col min="59" max="59" width="1.5703125" style="333" customWidth="1"/>
    <col min="60" max="60" width="14.42578125" style="333" customWidth="1"/>
    <col min="61" max="61" width="1.5703125" style="333" customWidth="1"/>
    <col min="62" max="62" width="5" style="333" customWidth="1"/>
    <col min="63" max="63" width="5.42578125" style="333" customWidth="1"/>
    <col min="64" max="64" width="9.28515625" style="333" hidden="1" customWidth="1"/>
    <col min="65" max="65" width="1.5703125" style="333" hidden="1" customWidth="1"/>
    <col min="66" max="66" width="12.7109375" style="333" hidden="1" customWidth="1"/>
    <col min="67" max="67" width="1.5703125" style="333" hidden="1" customWidth="1"/>
    <col min="68" max="68" width="12.7109375" style="333" hidden="1" customWidth="1"/>
    <col min="69" max="69" width="1.5703125" style="333" hidden="1" customWidth="1"/>
    <col min="70" max="70" width="12.7109375" style="333" hidden="1" customWidth="1"/>
    <col min="71" max="71" width="1.5703125" style="333" hidden="1" customWidth="1"/>
    <col min="72" max="72" width="12.7109375" style="333" hidden="1" customWidth="1"/>
    <col min="73" max="73" width="1.5703125" style="333" hidden="1" customWidth="1"/>
    <col min="74" max="74" width="12.7109375" style="333" hidden="1" customWidth="1"/>
    <col min="75" max="75" width="1.5703125" style="333" hidden="1" customWidth="1"/>
    <col min="76" max="76" width="12.7109375" style="333" hidden="1" customWidth="1"/>
    <col min="77" max="77" width="1.5703125" style="333" hidden="1" customWidth="1"/>
    <col min="78" max="78" width="12.7109375" style="333" hidden="1" customWidth="1"/>
    <col min="79" max="79" width="1.5703125" style="333" hidden="1" customWidth="1"/>
    <col min="80" max="80" width="12.7109375" style="333" hidden="1" customWidth="1"/>
    <col min="81" max="81" width="1.5703125" style="333" hidden="1" customWidth="1"/>
    <col min="82" max="82" width="12.7109375" style="333" hidden="1" customWidth="1"/>
    <col min="83" max="256" width="12.7109375" style="333"/>
    <col min="257" max="257" width="4.140625" style="333" customWidth="1"/>
    <col min="258" max="258" width="1.5703125" style="333" customWidth="1"/>
    <col min="259" max="259" width="14.42578125" style="333" customWidth="1"/>
    <col min="260" max="260" width="1.28515625" style="333" customWidth="1"/>
    <col min="261" max="261" width="12.7109375" style="333" customWidth="1"/>
    <col min="262" max="262" width="1.5703125" style="333" customWidth="1"/>
    <col min="263" max="263" width="7.5703125" style="333" customWidth="1"/>
    <col min="264" max="264" width="1.5703125" style="333" customWidth="1"/>
    <col min="265" max="265" width="7.5703125" style="333" customWidth="1"/>
    <col min="266" max="266" width="1.85546875" style="333" customWidth="1"/>
    <col min="267" max="267" width="11.85546875" style="333" customWidth="1"/>
    <col min="268" max="268" width="0.85546875" style="333" customWidth="1"/>
    <col min="269" max="269" width="7.42578125" style="333" customWidth="1"/>
    <col min="270" max="270" width="2.140625" style="333" customWidth="1"/>
    <col min="271" max="271" width="6.7109375" style="333" customWidth="1"/>
    <col min="272" max="272" width="1.28515625" style="333" customWidth="1"/>
    <col min="273" max="273" width="12.7109375" style="333" customWidth="1"/>
    <col min="274" max="274" width="1.5703125" style="333" customWidth="1"/>
    <col min="275" max="275" width="8.140625" style="333" customWidth="1"/>
    <col min="276" max="276" width="1.5703125" style="333" customWidth="1"/>
    <col min="277" max="277" width="6.7109375" style="333" customWidth="1"/>
    <col min="278" max="278" width="1.28515625" style="333" customWidth="1"/>
    <col min="279" max="279" width="12.7109375" style="333" customWidth="1"/>
    <col min="280" max="280" width="1.28515625" style="333" customWidth="1"/>
    <col min="281" max="281" width="8.140625" style="333" customWidth="1"/>
    <col min="282" max="282" width="1.5703125" style="333" customWidth="1"/>
    <col min="283" max="283" width="6.7109375" style="333" customWidth="1"/>
    <col min="284" max="284" width="1.28515625" style="333" customWidth="1"/>
    <col min="285" max="285" width="12.7109375" style="333" customWidth="1"/>
    <col min="286" max="286" width="0.85546875" style="333" customWidth="1"/>
    <col min="287" max="287" width="8.140625" style="333" customWidth="1"/>
    <col min="288" max="288" width="1.7109375" style="333" customWidth="1"/>
    <col min="289" max="289" width="8.42578125" style="333" customWidth="1"/>
    <col min="290" max="291" width="1.5703125" style="333" customWidth="1"/>
    <col min="292" max="292" width="14.42578125" style="333" customWidth="1"/>
    <col min="293" max="293" width="1.5703125" style="333" customWidth="1"/>
    <col min="294" max="294" width="9.28515625" style="333" customWidth="1"/>
    <col min="295" max="295" width="1.5703125" style="333" customWidth="1"/>
    <col min="296" max="296" width="8.42578125" style="333" customWidth="1"/>
    <col min="297" max="297" width="1.5703125" style="333" customWidth="1"/>
    <col min="298" max="298" width="14.42578125" style="333" customWidth="1"/>
    <col min="299" max="299" width="1.5703125" style="333" customWidth="1"/>
    <col min="300" max="300" width="9.28515625" style="333" customWidth="1"/>
    <col min="301" max="301" width="1.5703125" style="333" customWidth="1"/>
    <col min="302" max="302" width="9.28515625" style="333" customWidth="1"/>
    <col min="303" max="303" width="1.5703125" style="333" customWidth="1"/>
    <col min="304" max="304" width="14.42578125" style="333" customWidth="1"/>
    <col min="305" max="305" width="1.5703125" style="333" customWidth="1"/>
    <col min="306" max="306" width="9.28515625" style="333" customWidth="1"/>
    <col min="307" max="307" width="1.5703125" style="333" customWidth="1"/>
    <col min="308" max="308" width="9.28515625" style="333" customWidth="1"/>
    <col min="309" max="309" width="1.5703125" style="333" customWidth="1"/>
    <col min="310" max="310" width="12.7109375" style="333" customWidth="1"/>
    <col min="311" max="311" width="1.5703125" style="333" customWidth="1"/>
    <col min="312" max="312" width="9.28515625" style="333" customWidth="1"/>
    <col min="313" max="313" width="1.5703125" style="333" customWidth="1"/>
    <col min="314" max="314" width="9.28515625" style="333" customWidth="1"/>
    <col min="315" max="315" width="1.5703125" style="333" customWidth="1"/>
    <col min="316" max="316" width="14.42578125" style="333" customWidth="1"/>
    <col min="317" max="317" width="1.5703125" style="333" customWidth="1"/>
    <col min="318" max="318" width="5" style="333" customWidth="1"/>
    <col min="319" max="319" width="5.42578125" style="333" customWidth="1"/>
    <col min="320" max="320" width="9.28515625" style="333" customWidth="1"/>
    <col min="321" max="321" width="1.5703125" style="333" customWidth="1"/>
    <col min="322" max="322" width="12.7109375" style="333" customWidth="1"/>
    <col min="323" max="323" width="1.5703125" style="333" customWidth="1"/>
    <col min="324" max="324" width="12.7109375" style="333" customWidth="1"/>
    <col min="325" max="325" width="1.5703125" style="333" customWidth="1"/>
    <col min="326" max="326" width="12.7109375" style="333" customWidth="1"/>
    <col min="327" max="327" width="1.5703125" style="333" customWidth="1"/>
    <col min="328" max="328" width="12.7109375" style="333" customWidth="1"/>
    <col min="329" max="329" width="1.5703125" style="333" customWidth="1"/>
    <col min="330" max="330" width="12.7109375" style="333" customWidth="1"/>
    <col min="331" max="331" width="1.5703125" style="333" customWidth="1"/>
    <col min="332" max="332" width="12.7109375" style="333" customWidth="1"/>
    <col min="333" max="333" width="1.5703125" style="333" customWidth="1"/>
    <col min="334" max="334" width="12.7109375" style="333" customWidth="1"/>
    <col min="335" max="335" width="1.5703125" style="333" customWidth="1"/>
    <col min="336" max="336" width="12.7109375" style="333" customWidth="1"/>
    <col min="337" max="337" width="1.5703125" style="333" customWidth="1"/>
    <col min="338" max="338" width="12.7109375" style="333" customWidth="1"/>
    <col min="339" max="512" width="12.7109375" style="333"/>
    <col min="513" max="513" width="4.140625" style="333" customWidth="1"/>
    <col min="514" max="514" width="1.5703125" style="333" customWidth="1"/>
    <col min="515" max="515" width="14.42578125" style="333" customWidth="1"/>
    <col min="516" max="516" width="1.28515625" style="333" customWidth="1"/>
    <col min="517" max="517" width="12.7109375" style="333" customWidth="1"/>
    <col min="518" max="518" width="1.5703125" style="333" customWidth="1"/>
    <col min="519" max="519" width="7.5703125" style="333" customWidth="1"/>
    <col min="520" max="520" width="1.5703125" style="333" customWidth="1"/>
    <col min="521" max="521" width="7.5703125" style="333" customWidth="1"/>
    <col min="522" max="522" width="1.85546875" style="333" customWidth="1"/>
    <col min="523" max="523" width="11.85546875" style="333" customWidth="1"/>
    <col min="524" max="524" width="0.85546875" style="333" customWidth="1"/>
    <col min="525" max="525" width="7.42578125" style="333" customWidth="1"/>
    <col min="526" max="526" width="2.140625" style="333" customWidth="1"/>
    <col min="527" max="527" width="6.7109375" style="333" customWidth="1"/>
    <col min="528" max="528" width="1.28515625" style="333" customWidth="1"/>
    <col min="529" max="529" width="12.7109375" style="333" customWidth="1"/>
    <col min="530" max="530" width="1.5703125" style="333" customWidth="1"/>
    <col min="531" max="531" width="8.140625" style="333" customWidth="1"/>
    <col min="532" max="532" width="1.5703125" style="333" customWidth="1"/>
    <col min="533" max="533" width="6.7109375" style="333" customWidth="1"/>
    <col min="534" max="534" width="1.28515625" style="333" customWidth="1"/>
    <col min="535" max="535" width="12.7109375" style="333" customWidth="1"/>
    <col min="536" max="536" width="1.28515625" style="333" customWidth="1"/>
    <col min="537" max="537" width="8.140625" style="333" customWidth="1"/>
    <col min="538" max="538" width="1.5703125" style="333" customWidth="1"/>
    <col min="539" max="539" width="6.7109375" style="333" customWidth="1"/>
    <col min="540" max="540" width="1.28515625" style="333" customWidth="1"/>
    <col min="541" max="541" width="12.7109375" style="333" customWidth="1"/>
    <col min="542" max="542" width="0.85546875" style="333" customWidth="1"/>
    <col min="543" max="543" width="8.140625" style="333" customWidth="1"/>
    <col min="544" max="544" width="1.7109375" style="333" customWidth="1"/>
    <col min="545" max="545" width="8.42578125" style="333" customWidth="1"/>
    <col min="546" max="547" width="1.5703125" style="333" customWidth="1"/>
    <col min="548" max="548" width="14.42578125" style="333" customWidth="1"/>
    <col min="549" max="549" width="1.5703125" style="333" customWidth="1"/>
    <col min="550" max="550" width="9.28515625" style="333" customWidth="1"/>
    <col min="551" max="551" width="1.5703125" style="333" customWidth="1"/>
    <col min="552" max="552" width="8.42578125" style="333" customWidth="1"/>
    <col min="553" max="553" width="1.5703125" style="333" customWidth="1"/>
    <col min="554" max="554" width="14.42578125" style="333" customWidth="1"/>
    <col min="555" max="555" width="1.5703125" style="333" customWidth="1"/>
    <col min="556" max="556" width="9.28515625" style="333" customWidth="1"/>
    <col min="557" max="557" width="1.5703125" style="333" customWidth="1"/>
    <col min="558" max="558" width="9.28515625" style="333" customWidth="1"/>
    <col min="559" max="559" width="1.5703125" style="333" customWidth="1"/>
    <col min="560" max="560" width="14.42578125" style="333" customWidth="1"/>
    <col min="561" max="561" width="1.5703125" style="333" customWidth="1"/>
    <col min="562" max="562" width="9.28515625" style="333" customWidth="1"/>
    <col min="563" max="563" width="1.5703125" style="333" customWidth="1"/>
    <col min="564" max="564" width="9.28515625" style="333" customWidth="1"/>
    <col min="565" max="565" width="1.5703125" style="333" customWidth="1"/>
    <col min="566" max="566" width="12.7109375" style="333" customWidth="1"/>
    <col min="567" max="567" width="1.5703125" style="333" customWidth="1"/>
    <col min="568" max="568" width="9.28515625" style="333" customWidth="1"/>
    <col min="569" max="569" width="1.5703125" style="333" customWidth="1"/>
    <col min="570" max="570" width="9.28515625" style="333" customWidth="1"/>
    <col min="571" max="571" width="1.5703125" style="333" customWidth="1"/>
    <col min="572" max="572" width="14.42578125" style="333" customWidth="1"/>
    <col min="573" max="573" width="1.5703125" style="333" customWidth="1"/>
    <col min="574" max="574" width="5" style="333" customWidth="1"/>
    <col min="575" max="575" width="5.42578125" style="333" customWidth="1"/>
    <col min="576" max="576" width="9.28515625" style="333" customWidth="1"/>
    <col min="577" max="577" width="1.5703125" style="333" customWidth="1"/>
    <col min="578" max="578" width="12.7109375" style="333" customWidth="1"/>
    <col min="579" max="579" width="1.5703125" style="333" customWidth="1"/>
    <col min="580" max="580" width="12.7109375" style="333" customWidth="1"/>
    <col min="581" max="581" width="1.5703125" style="333" customWidth="1"/>
    <col min="582" max="582" width="12.7109375" style="333" customWidth="1"/>
    <col min="583" max="583" width="1.5703125" style="333" customWidth="1"/>
    <col min="584" max="584" width="12.7109375" style="333" customWidth="1"/>
    <col min="585" max="585" width="1.5703125" style="333" customWidth="1"/>
    <col min="586" max="586" width="12.7109375" style="333" customWidth="1"/>
    <col min="587" max="587" width="1.5703125" style="333" customWidth="1"/>
    <col min="588" max="588" width="12.7109375" style="333" customWidth="1"/>
    <col min="589" max="589" width="1.5703125" style="333" customWidth="1"/>
    <col min="590" max="590" width="12.7109375" style="333" customWidth="1"/>
    <col min="591" max="591" width="1.5703125" style="333" customWidth="1"/>
    <col min="592" max="592" width="12.7109375" style="333" customWidth="1"/>
    <col min="593" max="593" width="1.5703125" style="333" customWidth="1"/>
    <col min="594" max="594" width="12.7109375" style="333" customWidth="1"/>
    <col min="595" max="768" width="12.7109375" style="333"/>
    <col min="769" max="769" width="4.140625" style="333" customWidth="1"/>
    <col min="770" max="770" width="1.5703125" style="333" customWidth="1"/>
    <col min="771" max="771" width="14.42578125" style="333" customWidth="1"/>
    <col min="772" max="772" width="1.28515625" style="333" customWidth="1"/>
    <col min="773" max="773" width="12.7109375" style="333" customWidth="1"/>
    <col min="774" max="774" width="1.5703125" style="333" customWidth="1"/>
    <col min="775" max="775" width="7.5703125" style="333" customWidth="1"/>
    <col min="776" max="776" width="1.5703125" style="333" customWidth="1"/>
    <col min="777" max="777" width="7.5703125" style="333" customWidth="1"/>
    <col min="778" max="778" width="1.85546875" style="333" customWidth="1"/>
    <col min="779" max="779" width="11.85546875" style="333" customWidth="1"/>
    <col min="780" max="780" width="0.85546875" style="333" customWidth="1"/>
    <col min="781" max="781" width="7.42578125" style="333" customWidth="1"/>
    <col min="782" max="782" width="2.140625" style="333" customWidth="1"/>
    <col min="783" max="783" width="6.7109375" style="333" customWidth="1"/>
    <col min="784" max="784" width="1.28515625" style="333" customWidth="1"/>
    <col min="785" max="785" width="12.7109375" style="333" customWidth="1"/>
    <col min="786" max="786" width="1.5703125" style="333" customWidth="1"/>
    <col min="787" max="787" width="8.140625" style="333" customWidth="1"/>
    <col min="788" max="788" width="1.5703125" style="333" customWidth="1"/>
    <col min="789" max="789" width="6.7109375" style="333" customWidth="1"/>
    <col min="790" max="790" width="1.28515625" style="333" customWidth="1"/>
    <col min="791" max="791" width="12.7109375" style="333" customWidth="1"/>
    <col min="792" max="792" width="1.28515625" style="333" customWidth="1"/>
    <col min="793" max="793" width="8.140625" style="333" customWidth="1"/>
    <col min="794" max="794" width="1.5703125" style="333" customWidth="1"/>
    <col min="795" max="795" width="6.7109375" style="333" customWidth="1"/>
    <col min="796" max="796" width="1.28515625" style="333" customWidth="1"/>
    <col min="797" max="797" width="12.7109375" style="333" customWidth="1"/>
    <col min="798" max="798" width="0.85546875" style="333" customWidth="1"/>
    <col min="799" max="799" width="8.140625" style="333" customWidth="1"/>
    <col min="800" max="800" width="1.7109375" style="333" customWidth="1"/>
    <col min="801" max="801" width="8.42578125" style="333" customWidth="1"/>
    <col min="802" max="803" width="1.5703125" style="333" customWidth="1"/>
    <col min="804" max="804" width="14.42578125" style="333" customWidth="1"/>
    <col min="805" max="805" width="1.5703125" style="333" customWidth="1"/>
    <col min="806" max="806" width="9.28515625" style="333" customWidth="1"/>
    <col min="807" max="807" width="1.5703125" style="333" customWidth="1"/>
    <col min="808" max="808" width="8.42578125" style="333" customWidth="1"/>
    <col min="809" max="809" width="1.5703125" style="333" customWidth="1"/>
    <col min="810" max="810" width="14.42578125" style="333" customWidth="1"/>
    <col min="811" max="811" width="1.5703125" style="333" customWidth="1"/>
    <col min="812" max="812" width="9.28515625" style="333" customWidth="1"/>
    <col min="813" max="813" width="1.5703125" style="333" customWidth="1"/>
    <col min="814" max="814" width="9.28515625" style="333" customWidth="1"/>
    <col min="815" max="815" width="1.5703125" style="333" customWidth="1"/>
    <col min="816" max="816" width="14.42578125" style="333" customWidth="1"/>
    <col min="817" max="817" width="1.5703125" style="333" customWidth="1"/>
    <col min="818" max="818" width="9.28515625" style="333" customWidth="1"/>
    <col min="819" max="819" width="1.5703125" style="333" customWidth="1"/>
    <col min="820" max="820" width="9.28515625" style="333" customWidth="1"/>
    <col min="821" max="821" width="1.5703125" style="333" customWidth="1"/>
    <col min="822" max="822" width="12.7109375" style="333" customWidth="1"/>
    <col min="823" max="823" width="1.5703125" style="333" customWidth="1"/>
    <col min="824" max="824" width="9.28515625" style="333" customWidth="1"/>
    <col min="825" max="825" width="1.5703125" style="333" customWidth="1"/>
    <col min="826" max="826" width="9.28515625" style="333" customWidth="1"/>
    <col min="827" max="827" width="1.5703125" style="333" customWidth="1"/>
    <col min="828" max="828" width="14.42578125" style="333" customWidth="1"/>
    <col min="829" max="829" width="1.5703125" style="333" customWidth="1"/>
    <col min="830" max="830" width="5" style="333" customWidth="1"/>
    <col min="831" max="831" width="5.42578125" style="333" customWidth="1"/>
    <col min="832" max="832" width="9.28515625" style="333" customWidth="1"/>
    <col min="833" max="833" width="1.5703125" style="333" customWidth="1"/>
    <col min="834" max="834" width="12.7109375" style="333" customWidth="1"/>
    <col min="835" max="835" width="1.5703125" style="333" customWidth="1"/>
    <col min="836" max="836" width="12.7109375" style="333" customWidth="1"/>
    <col min="837" max="837" width="1.5703125" style="333" customWidth="1"/>
    <col min="838" max="838" width="12.7109375" style="333" customWidth="1"/>
    <col min="839" max="839" width="1.5703125" style="333" customWidth="1"/>
    <col min="840" max="840" width="12.7109375" style="333" customWidth="1"/>
    <col min="841" max="841" width="1.5703125" style="333" customWidth="1"/>
    <col min="842" max="842" width="12.7109375" style="333" customWidth="1"/>
    <col min="843" max="843" width="1.5703125" style="333" customWidth="1"/>
    <col min="844" max="844" width="12.7109375" style="333" customWidth="1"/>
    <col min="845" max="845" width="1.5703125" style="333" customWidth="1"/>
    <col min="846" max="846" width="12.7109375" style="333" customWidth="1"/>
    <col min="847" max="847" width="1.5703125" style="333" customWidth="1"/>
    <col min="848" max="848" width="12.7109375" style="333" customWidth="1"/>
    <col min="849" max="849" width="1.5703125" style="333" customWidth="1"/>
    <col min="850" max="850" width="12.7109375" style="333" customWidth="1"/>
    <col min="851" max="1024" width="12.7109375" style="333"/>
    <col min="1025" max="1025" width="4.140625" style="333" customWidth="1"/>
    <col min="1026" max="1026" width="1.5703125" style="333" customWidth="1"/>
    <col min="1027" max="1027" width="14.42578125" style="333" customWidth="1"/>
    <col min="1028" max="1028" width="1.28515625" style="333" customWidth="1"/>
    <col min="1029" max="1029" width="12.7109375" style="333" customWidth="1"/>
    <col min="1030" max="1030" width="1.5703125" style="333" customWidth="1"/>
    <col min="1031" max="1031" width="7.5703125" style="333" customWidth="1"/>
    <col min="1032" max="1032" width="1.5703125" style="333" customWidth="1"/>
    <col min="1033" max="1033" width="7.5703125" style="333" customWidth="1"/>
    <col min="1034" max="1034" width="1.85546875" style="333" customWidth="1"/>
    <col min="1035" max="1035" width="11.85546875" style="333" customWidth="1"/>
    <col min="1036" max="1036" width="0.85546875" style="333" customWidth="1"/>
    <col min="1037" max="1037" width="7.42578125" style="333" customWidth="1"/>
    <col min="1038" max="1038" width="2.140625" style="333" customWidth="1"/>
    <col min="1039" max="1039" width="6.7109375" style="333" customWidth="1"/>
    <col min="1040" max="1040" width="1.28515625" style="333" customWidth="1"/>
    <col min="1041" max="1041" width="12.7109375" style="333" customWidth="1"/>
    <col min="1042" max="1042" width="1.5703125" style="333" customWidth="1"/>
    <col min="1043" max="1043" width="8.140625" style="333" customWidth="1"/>
    <col min="1044" max="1044" width="1.5703125" style="333" customWidth="1"/>
    <col min="1045" max="1045" width="6.7109375" style="333" customWidth="1"/>
    <col min="1046" max="1046" width="1.28515625" style="333" customWidth="1"/>
    <col min="1047" max="1047" width="12.7109375" style="333" customWidth="1"/>
    <col min="1048" max="1048" width="1.28515625" style="333" customWidth="1"/>
    <col min="1049" max="1049" width="8.140625" style="333" customWidth="1"/>
    <col min="1050" max="1050" width="1.5703125" style="333" customWidth="1"/>
    <col min="1051" max="1051" width="6.7109375" style="333" customWidth="1"/>
    <col min="1052" max="1052" width="1.28515625" style="333" customWidth="1"/>
    <col min="1053" max="1053" width="12.7109375" style="333" customWidth="1"/>
    <col min="1054" max="1054" width="0.85546875" style="333" customWidth="1"/>
    <col min="1055" max="1055" width="8.140625" style="333" customWidth="1"/>
    <col min="1056" max="1056" width="1.7109375" style="333" customWidth="1"/>
    <col min="1057" max="1057" width="8.42578125" style="333" customWidth="1"/>
    <col min="1058" max="1059" width="1.5703125" style="333" customWidth="1"/>
    <col min="1060" max="1060" width="14.42578125" style="333" customWidth="1"/>
    <col min="1061" max="1061" width="1.5703125" style="333" customWidth="1"/>
    <col min="1062" max="1062" width="9.28515625" style="333" customWidth="1"/>
    <col min="1063" max="1063" width="1.5703125" style="333" customWidth="1"/>
    <col min="1064" max="1064" width="8.42578125" style="333" customWidth="1"/>
    <col min="1065" max="1065" width="1.5703125" style="333" customWidth="1"/>
    <col min="1066" max="1066" width="14.42578125" style="333" customWidth="1"/>
    <col min="1067" max="1067" width="1.5703125" style="333" customWidth="1"/>
    <col min="1068" max="1068" width="9.28515625" style="333" customWidth="1"/>
    <col min="1069" max="1069" width="1.5703125" style="333" customWidth="1"/>
    <col min="1070" max="1070" width="9.28515625" style="333" customWidth="1"/>
    <col min="1071" max="1071" width="1.5703125" style="333" customWidth="1"/>
    <col min="1072" max="1072" width="14.42578125" style="333" customWidth="1"/>
    <col min="1073" max="1073" width="1.5703125" style="333" customWidth="1"/>
    <col min="1074" max="1074" width="9.28515625" style="333" customWidth="1"/>
    <col min="1075" max="1075" width="1.5703125" style="333" customWidth="1"/>
    <col min="1076" max="1076" width="9.28515625" style="333" customWidth="1"/>
    <col min="1077" max="1077" width="1.5703125" style="333" customWidth="1"/>
    <col min="1078" max="1078" width="12.7109375" style="333" customWidth="1"/>
    <col min="1079" max="1079" width="1.5703125" style="333" customWidth="1"/>
    <col min="1080" max="1080" width="9.28515625" style="333" customWidth="1"/>
    <col min="1081" max="1081" width="1.5703125" style="333" customWidth="1"/>
    <col min="1082" max="1082" width="9.28515625" style="333" customWidth="1"/>
    <col min="1083" max="1083" width="1.5703125" style="333" customWidth="1"/>
    <col min="1084" max="1084" width="14.42578125" style="333" customWidth="1"/>
    <col min="1085" max="1085" width="1.5703125" style="333" customWidth="1"/>
    <col min="1086" max="1086" width="5" style="333" customWidth="1"/>
    <col min="1087" max="1087" width="5.42578125" style="333" customWidth="1"/>
    <col min="1088" max="1088" width="9.28515625" style="333" customWidth="1"/>
    <col min="1089" max="1089" width="1.5703125" style="333" customWidth="1"/>
    <col min="1090" max="1090" width="12.7109375" style="333" customWidth="1"/>
    <col min="1091" max="1091" width="1.5703125" style="333" customWidth="1"/>
    <col min="1092" max="1092" width="12.7109375" style="333" customWidth="1"/>
    <col min="1093" max="1093" width="1.5703125" style="333" customWidth="1"/>
    <col min="1094" max="1094" width="12.7109375" style="333" customWidth="1"/>
    <col min="1095" max="1095" width="1.5703125" style="333" customWidth="1"/>
    <col min="1096" max="1096" width="12.7109375" style="333" customWidth="1"/>
    <col min="1097" max="1097" width="1.5703125" style="333" customWidth="1"/>
    <col min="1098" max="1098" width="12.7109375" style="333" customWidth="1"/>
    <col min="1099" max="1099" width="1.5703125" style="333" customWidth="1"/>
    <col min="1100" max="1100" width="12.7109375" style="333" customWidth="1"/>
    <col min="1101" max="1101" width="1.5703125" style="333" customWidth="1"/>
    <col min="1102" max="1102" width="12.7109375" style="333" customWidth="1"/>
    <col min="1103" max="1103" width="1.5703125" style="333" customWidth="1"/>
    <col min="1104" max="1104" width="12.7109375" style="333" customWidth="1"/>
    <col min="1105" max="1105" width="1.5703125" style="333" customWidth="1"/>
    <col min="1106" max="1106" width="12.7109375" style="333" customWidth="1"/>
    <col min="1107" max="1280" width="12.7109375" style="333"/>
    <col min="1281" max="1281" width="4.140625" style="333" customWidth="1"/>
    <col min="1282" max="1282" width="1.5703125" style="333" customWidth="1"/>
    <col min="1283" max="1283" width="14.42578125" style="333" customWidth="1"/>
    <col min="1284" max="1284" width="1.28515625" style="333" customWidth="1"/>
    <col min="1285" max="1285" width="12.7109375" style="333" customWidth="1"/>
    <col min="1286" max="1286" width="1.5703125" style="333" customWidth="1"/>
    <col min="1287" max="1287" width="7.5703125" style="333" customWidth="1"/>
    <col min="1288" max="1288" width="1.5703125" style="333" customWidth="1"/>
    <col min="1289" max="1289" width="7.5703125" style="333" customWidth="1"/>
    <col min="1290" max="1290" width="1.85546875" style="333" customWidth="1"/>
    <col min="1291" max="1291" width="11.85546875" style="333" customWidth="1"/>
    <col min="1292" max="1292" width="0.85546875" style="333" customWidth="1"/>
    <col min="1293" max="1293" width="7.42578125" style="333" customWidth="1"/>
    <col min="1294" max="1294" width="2.140625" style="333" customWidth="1"/>
    <col min="1295" max="1295" width="6.7109375" style="333" customWidth="1"/>
    <col min="1296" max="1296" width="1.28515625" style="333" customWidth="1"/>
    <col min="1297" max="1297" width="12.7109375" style="333" customWidth="1"/>
    <col min="1298" max="1298" width="1.5703125" style="333" customWidth="1"/>
    <col min="1299" max="1299" width="8.140625" style="333" customWidth="1"/>
    <col min="1300" max="1300" width="1.5703125" style="333" customWidth="1"/>
    <col min="1301" max="1301" width="6.7109375" style="333" customWidth="1"/>
    <col min="1302" max="1302" width="1.28515625" style="333" customWidth="1"/>
    <col min="1303" max="1303" width="12.7109375" style="333" customWidth="1"/>
    <col min="1304" max="1304" width="1.28515625" style="333" customWidth="1"/>
    <col min="1305" max="1305" width="8.140625" style="333" customWidth="1"/>
    <col min="1306" max="1306" width="1.5703125" style="333" customWidth="1"/>
    <col min="1307" max="1307" width="6.7109375" style="333" customWidth="1"/>
    <col min="1308" max="1308" width="1.28515625" style="333" customWidth="1"/>
    <col min="1309" max="1309" width="12.7109375" style="333" customWidth="1"/>
    <col min="1310" max="1310" width="0.85546875" style="333" customWidth="1"/>
    <col min="1311" max="1311" width="8.140625" style="333" customWidth="1"/>
    <col min="1312" max="1312" width="1.7109375" style="333" customWidth="1"/>
    <col min="1313" max="1313" width="8.42578125" style="333" customWidth="1"/>
    <col min="1314" max="1315" width="1.5703125" style="333" customWidth="1"/>
    <col min="1316" max="1316" width="14.42578125" style="333" customWidth="1"/>
    <col min="1317" max="1317" width="1.5703125" style="333" customWidth="1"/>
    <col min="1318" max="1318" width="9.28515625" style="333" customWidth="1"/>
    <col min="1319" max="1319" width="1.5703125" style="333" customWidth="1"/>
    <col min="1320" max="1320" width="8.42578125" style="333" customWidth="1"/>
    <col min="1321" max="1321" width="1.5703125" style="333" customWidth="1"/>
    <col min="1322" max="1322" width="14.42578125" style="333" customWidth="1"/>
    <col min="1323" max="1323" width="1.5703125" style="333" customWidth="1"/>
    <col min="1324" max="1324" width="9.28515625" style="333" customWidth="1"/>
    <col min="1325" max="1325" width="1.5703125" style="333" customWidth="1"/>
    <col min="1326" max="1326" width="9.28515625" style="333" customWidth="1"/>
    <col min="1327" max="1327" width="1.5703125" style="333" customWidth="1"/>
    <col min="1328" max="1328" width="14.42578125" style="333" customWidth="1"/>
    <col min="1329" max="1329" width="1.5703125" style="333" customWidth="1"/>
    <col min="1330" max="1330" width="9.28515625" style="333" customWidth="1"/>
    <col min="1331" max="1331" width="1.5703125" style="333" customWidth="1"/>
    <col min="1332" max="1332" width="9.28515625" style="333" customWidth="1"/>
    <col min="1333" max="1333" width="1.5703125" style="333" customWidth="1"/>
    <col min="1334" max="1334" width="12.7109375" style="333" customWidth="1"/>
    <col min="1335" max="1335" width="1.5703125" style="333" customWidth="1"/>
    <col min="1336" max="1336" width="9.28515625" style="333" customWidth="1"/>
    <col min="1337" max="1337" width="1.5703125" style="333" customWidth="1"/>
    <col min="1338" max="1338" width="9.28515625" style="333" customWidth="1"/>
    <col min="1339" max="1339" width="1.5703125" style="333" customWidth="1"/>
    <col min="1340" max="1340" width="14.42578125" style="333" customWidth="1"/>
    <col min="1341" max="1341" width="1.5703125" style="333" customWidth="1"/>
    <col min="1342" max="1342" width="5" style="333" customWidth="1"/>
    <col min="1343" max="1343" width="5.42578125" style="333" customWidth="1"/>
    <col min="1344" max="1344" width="9.28515625" style="333" customWidth="1"/>
    <col min="1345" max="1345" width="1.5703125" style="333" customWidth="1"/>
    <col min="1346" max="1346" width="12.7109375" style="333" customWidth="1"/>
    <col min="1347" max="1347" width="1.5703125" style="333" customWidth="1"/>
    <col min="1348" max="1348" width="12.7109375" style="333" customWidth="1"/>
    <col min="1349" max="1349" width="1.5703125" style="333" customWidth="1"/>
    <col min="1350" max="1350" width="12.7109375" style="333" customWidth="1"/>
    <col min="1351" max="1351" width="1.5703125" style="333" customWidth="1"/>
    <col min="1352" max="1352" width="12.7109375" style="333" customWidth="1"/>
    <col min="1353" max="1353" width="1.5703125" style="333" customWidth="1"/>
    <col min="1354" max="1354" width="12.7109375" style="333" customWidth="1"/>
    <col min="1355" max="1355" width="1.5703125" style="333" customWidth="1"/>
    <col min="1356" max="1356" width="12.7109375" style="333" customWidth="1"/>
    <col min="1357" max="1357" width="1.5703125" style="333" customWidth="1"/>
    <col min="1358" max="1358" width="12.7109375" style="333" customWidth="1"/>
    <col min="1359" max="1359" width="1.5703125" style="333" customWidth="1"/>
    <col min="1360" max="1360" width="12.7109375" style="333" customWidth="1"/>
    <col min="1361" max="1361" width="1.5703125" style="333" customWidth="1"/>
    <col min="1362" max="1362" width="12.7109375" style="333" customWidth="1"/>
    <col min="1363" max="1536" width="12.7109375" style="333"/>
    <col min="1537" max="1537" width="4.140625" style="333" customWidth="1"/>
    <col min="1538" max="1538" width="1.5703125" style="333" customWidth="1"/>
    <col min="1539" max="1539" width="14.42578125" style="333" customWidth="1"/>
    <col min="1540" max="1540" width="1.28515625" style="333" customWidth="1"/>
    <col min="1541" max="1541" width="12.7109375" style="333" customWidth="1"/>
    <col min="1542" max="1542" width="1.5703125" style="333" customWidth="1"/>
    <col min="1543" max="1543" width="7.5703125" style="333" customWidth="1"/>
    <col min="1544" max="1544" width="1.5703125" style="333" customWidth="1"/>
    <col min="1545" max="1545" width="7.5703125" style="333" customWidth="1"/>
    <col min="1546" max="1546" width="1.85546875" style="333" customWidth="1"/>
    <col min="1547" max="1547" width="11.85546875" style="333" customWidth="1"/>
    <col min="1548" max="1548" width="0.85546875" style="333" customWidth="1"/>
    <col min="1549" max="1549" width="7.42578125" style="333" customWidth="1"/>
    <col min="1550" max="1550" width="2.140625" style="333" customWidth="1"/>
    <col min="1551" max="1551" width="6.7109375" style="333" customWidth="1"/>
    <col min="1552" max="1552" width="1.28515625" style="333" customWidth="1"/>
    <col min="1553" max="1553" width="12.7109375" style="333" customWidth="1"/>
    <col min="1554" max="1554" width="1.5703125" style="333" customWidth="1"/>
    <col min="1555" max="1555" width="8.140625" style="333" customWidth="1"/>
    <col min="1556" max="1556" width="1.5703125" style="333" customWidth="1"/>
    <col min="1557" max="1557" width="6.7109375" style="333" customWidth="1"/>
    <col min="1558" max="1558" width="1.28515625" style="333" customWidth="1"/>
    <col min="1559" max="1559" width="12.7109375" style="333" customWidth="1"/>
    <col min="1560" max="1560" width="1.28515625" style="333" customWidth="1"/>
    <col min="1561" max="1561" width="8.140625" style="333" customWidth="1"/>
    <col min="1562" max="1562" width="1.5703125" style="333" customWidth="1"/>
    <col min="1563" max="1563" width="6.7109375" style="333" customWidth="1"/>
    <col min="1564" max="1564" width="1.28515625" style="333" customWidth="1"/>
    <col min="1565" max="1565" width="12.7109375" style="333" customWidth="1"/>
    <col min="1566" max="1566" width="0.85546875" style="333" customWidth="1"/>
    <col min="1567" max="1567" width="8.140625" style="333" customWidth="1"/>
    <col min="1568" max="1568" width="1.7109375" style="333" customWidth="1"/>
    <col min="1569" max="1569" width="8.42578125" style="333" customWidth="1"/>
    <col min="1570" max="1571" width="1.5703125" style="333" customWidth="1"/>
    <col min="1572" max="1572" width="14.42578125" style="333" customWidth="1"/>
    <col min="1573" max="1573" width="1.5703125" style="333" customWidth="1"/>
    <col min="1574" max="1574" width="9.28515625" style="333" customWidth="1"/>
    <col min="1575" max="1575" width="1.5703125" style="333" customWidth="1"/>
    <col min="1576" max="1576" width="8.42578125" style="333" customWidth="1"/>
    <col min="1577" max="1577" width="1.5703125" style="333" customWidth="1"/>
    <col min="1578" max="1578" width="14.42578125" style="333" customWidth="1"/>
    <col min="1579" max="1579" width="1.5703125" style="333" customWidth="1"/>
    <col min="1580" max="1580" width="9.28515625" style="333" customWidth="1"/>
    <col min="1581" max="1581" width="1.5703125" style="333" customWidth="1"/>
    <col min="1582" max="1582" width="9.28515625" style="333" customWidth="1"/>
    <col min="1583" max="1583" width="1.5703125" style="333" customWidth="1"/>
    <col min="1584" max="1584" width="14.42578125" style="333" customWidth="1"/>
    <col min="1585" max="1585" width="1.5703125" style="333" customWidth="1"/>
    <col min="1586" max="1586" width="9.28515625" style="333" customWidth="1"/>
    <col min="1587" max="1587" width="1.5703125" style="333" customWidth="1"/>
    <col min="1588" max="1588" width="9.28515625" style="333" customWidth="1"/>
    <col min="1589" max="1589" width="1.5703125" style="333" customWidth="1"/>
    <col min="1590" max="1590" width="12.7109375" style="333" customWidth="1"/>
    <col min="1591" max="1591" width="1.5703125" style="333" customWidth="1"/>
    <col min="1592" max="1592" width="9.28515625" style="333" customWidth="1"/>
    <col min="1593" max="1593" width="1.5703125" style="333" customWidth="1"/>
    <col min="1594" max="1594" width="9.28515625" style="333" customWidth="1"/>
    <col min="1595" max="1595" width="1.5703125" style="333" customWidth="1"/>
    <col min="1596" max="1596" width="14.42578125" style="333" customWidth="1"/>
    <col min="1597" max="1597" width="1.5703125" style="333" customWidth="1"/>
    <col min="1598" max="1598" width="5" style="333" customWidth="1"/>
    <col min="1599" max="1599" width="5.42578125" style="333" customWidth="1"/>
    <col min="1600" max="1600" width="9.28515625" style="333" customWidth="1"/>
    <col min="1601" max="1601" width="1.5703125" style="333" customWidth="1"/>
    <col min="1602" max="1602" width="12.7109375" style="333" customWidth="1"/>
    <col min="1603" max="1603" width="1.5703125" style="333" customWidth="1"/>
    <col min="1604" max="1604" width="12.7109375" style="333" customWidth="1"/>
    <col min="1605" max="1605" width="1.5703125" style="333" customWidth="1"/>
    <col min="1606" max="1606" width="12.7109375" style="333" customWidth="1"/>
    <col min="1607" max="1607" width="1.5703125" style="333" customWidth="1"/>
    <col min="1608" max="1608" width="12.7109375" style="333" customWidth="1"/>
    <col min="1609" max="1609" width="1.5703125" style="333" customWidth="1"/>
    <col min="1610" max="1610" width="12.7109375" style="333" customWidth="1"/>
    <col min="1611" max="1611" width="1.5703125" style="333" customWidth="1"/>
    <col min="1612" max="1612" width="12.7109375" style="333" customWidth="1"/>
    <col min="1613" max="1613" width="1.5703125" style="333" customWidth="1"/>
    <col min="1614" max="1614" width="12.7109375" style="333" customWidth="1"/>
    <col min="1615" max="1615" width="1.5703125" style="333" customWidth="1"/>
    <col min="1616" max="1616" width="12.7109375" style="333" customWidth="1"/>
    <col min="1617" max="1617" width="1.5703125" style="333" customWidth="1"/>
    <col min="1618" max="1618" width="12.7109375" style="333" customWidth="1"/>
    <col min="1619" max="1792" width="12.7109375" style="333"/>
    <col min="1793" max="1793" width="4.140625" style="333" customWidth="1"/>
    <col min="1794" max="1794" width="1.5703125" style="333" customWidth="1"/>
    <col min="1795" max="1795" width="14.42578125" style="333" customWidth="1"/>
    <col min="1796" max="1796" width="1.28515625" style="333" customWidth="1"/>
    <col min="1797" max="1797" width="12.7109375" style="333" customWidth="1"/>
    <col min="1798" max="1798" width="1.5703125" style="333" customWidth="1"/>
    <col min="1799" max="1799" width="7.5703125" style="333" customWidth="1"/>
    <col min="1800" max="1800" width="1.5703125" style="333" customWidth="1"/>
    <col min="1801" max="1801" width="7.5703125" style="333" customWidth="1"/>
    <col min="1802" max="1802" width="1.85546875" style="333" customWidth="1"/>
    <col min="1803" max="1803" width="11.85546875" style="333" customWidth="1"/>
    <col min="1804" max="1804" width="0.85546875" style="333" customWidth="1"/>
    <col min="1805" max="1805" width="7.42578125" style="333" customWidth="1"/>
    <col min="1806" max="1806" width="2.140625" style="333" customWidth="1"/>
    <col min="1807" max="1807" width="6.7109375" style="333" customWidth="1"/>
    <col min="1808" max="1808" width="1.28515625" style="333" customWidth="1"/>
    <col min="1809" max="1809" width="12.7109375" style="333" customWidth="1"/>
    <col min="1810" max="1810" width="1.5703125" style="333" customWidth="1"/>
    <col min="1811" max="1811" width="8.140625" style="333" customWidth="1"/>
    <col min="1812" max="1812" width="1.5703125" style="333" customWidth="1"/>
    <col min="1813" max="1813" width="6.7109375" style="333" customWidth="1"/>
    <col min="1814" max="1814" width="1.28515625" style="333" customWidth="1"/>
    <col min="1815" max="1815" width="12.7109375" style="333" customWidth="1"/>
    <col min="1816" max="1816" width="1.28515625" style="333" customWidth="1"/>
    <col min="1817" max="1817" width="8.140625" style="333" customWidth="1"/>
    <col min="1818" max="1818" width="1.5703125" style="333" customWidth="1"/>
    <col min="1819" max="1819" width="6.7109375" style="333" customWidth="1"/>
    <col min="1820" max="1820" width="1.28515625" style="333" customWidth="1"/>
    <col min="1821" max="1821" width="12.7109375" style="333" customWidth="1"/>
    <col min="1822" max="1822" width="0.85546875" style="333" customWidth="1"/>
    <col min="1823" max="1823" width="8.140625" style="333" customWidth="1"/>
    <col min="1824" max="1824" width="1.7109375" style="333" customWidth="1"/>
    <col min="1825" max="1825" width="8.42578125" style="333" customWidth="1"/>
    <col min="1826" max="1827" width="1.5703125" style="333" customWidth="1"/>
    <col min="1828" max="1828" width="14.42578125" style="333" customWidth="1"/>
    <col min="1829" max="1829" width="1.5703125" style="333" customWidth="1"/>
    <col min="1830" max="1830" width="9.28515625" style="333" customWidth="1"/>
    <col min="1831" max="1831" width="1.5703125" style="333" customWidth="1"/>
    <col min="1832" max="1832" width="8.42578125" style="333" customWidth="1"/>
    <col min="1833" max="1833" width="1.5703125" style="333" customWidth="1"/>
    <col min="1834" max="1834" width="14.42578125" style="333" customWidth="1"/>
    <col min="1835" max="1835" width="1.5703125" style="333" customWidth="1"/>
    <col min="1836" max="1836" width="9.28515625" style="333" customWidth="1"/>
    <col min="1837" max="1837" width="1.5703125" style="333" customWidth="1"/>
    <col min="1838" max="1838" width="9.28515625" style="333" customWidth="1"/>
    <col min="1839" max="1839" width="1.5703125" style="333" customWidth="1"/>
    <col min="1840" max="1840" width="14.42578125" style="333" customWidth="1"/>
    <col min="1841" max="1841" width="1.5703125" style="333" customWidth="1"/>
    <col min="1842" max="1842" width="9.28515625" style="333" customWidth="1"/>
    <col min="1843" max="1843" width="1.5703125" style="333" customWidth="1"/>
    <col min="1844" max="1844" width="9.28515625" style="333" customWidth="1"/>
    <col min="1845" max="1845" width="1.5703125" style="333" customWidth="1"/>
    <col min="1846" max="1846" width="12.7109375" style="333" customWidth="1"/>
    <col min="1847" max="1847" width="1.5703125" style="333" customWidth="1"/>
    <col min="1848" max="1848" width="9.28515625" style="333" customWidth="1"/>
    <col min="1849" max="1849" width="1.5703125" style="333" customWidth="1"/>
    <col min="1850" max="1850" width="9.28515625" style="333" customWidth="1"/>
    <col min="1851" max="1851" width="1.5703125" style="333" customWidth="1"/>
    <col min="1852" max="1852" width="14.42578125" style="333" customWidth="1"/>
    <col min="1853" max="1853" width="1.5703125" style="333" customWidth="1"/>
    <col min="1854" max="1854" width="5" style="333" customWidth="1"/>
    <col min="1855" max="1855" width="5.42578125" style="333" customWidth="1"/>
    <col min="1856" max="1856" width="9.28515625" style="333" customWidth="1"/>
    <col min="1857" max="1857" width="1.5703125" style="333" customWidth="1"/>
    <col min="1858" max="1858" width="12.7109375" style="333" customWidth="1"/>
    <col min="1859" max="1859" width="1.5703125" style="333" customWidth="1"/>
    <col min="1860" max="1860" width="12.7109375" style="333" customWidth="1"/>
    <col min="1861" max="1861" width="1.5703125" style="333" customWidth="1"/>
    <col min="1862" max="1862" width="12.7109375" style="333" customWidth="1"/>
    <col min="1863" max="1863" width="1.5703125" style="333" customWidth="1"/>
    <col min="1864" max="1864" width="12.7109375" style="333" customWidth="1"/>
    <col min="1865" max="1865" width="1.5703125" style="333" customWidth="1"/>
    <col min="1866" max="1866" width="12.7109375" style="333" customWidth="1"/>
    <col min="1867" max="1867" width="1.5703125" style="333" customWidth="1"/>
    <col min="1868" max="1868" width="12.7109375" style="333" customWidth="1"/>
    <col min="1869" max="1869" width="1.5703125" style="333" customWidth="1"/>
    <col min="1870" max="1870" width="12.7109375" style="333" customWidth="1"/>
    <col min="1871" max="1871" width="1.5703125" style="333" customWidth="1"/>
    <col min="1872" max="1872" width="12.7109375" style="333" customWidth="1"/>
    <col min="1873" max="1873" width="1.5703125" style="333" customWidth="1"/>
    <col min="1874" max="1874" width="12.7109375" style="333" customWidth="1"/>
    <col min="1875" max="2048" width="12.7109375" style="333"/>
    <col min="2049" max="2049" width="4.140625" style="333" customWidth="1"/>
    <col min="2050" max="2050" width="1.5703125" style="333" customWidth="1"/>
    <col min="2051" max="2051" width="14.42578125" style="333" customWidth="1"/>
    <col min="2052" max="2052" width="1.28515625" style="333" customWidth="1"/>
    <col min="2053" max="2053" width="12.7109375" style="333" customWidth="1"/>
    <col min="2054" max="2054" width="1.5703125" style="333" customWidth="1"/>
    <col min="2055" max="2055" width="7.5703125" style="333" customWidth="1"/>
    <col min="2056" max="2056" width="1.5703125" style="333" customWidth="1"/>
    <col min="2057" max="2057" width="7.5703125" style="333" customWidth="1"/>
    <col min="2058" max="2058" width="1.85546875" style="333" customWidth="1"/>
    <col min="2059" max="2059" width="11.85546875" style="333" customWidth="1"/>
    <col min="2060" max="2060" width="0.85546875" style="333" customWidth="1"/>
    <col min="2061" max="2061" width="7.42578125" style="333" customWidth="1"/>
    <col min="2062" max="2062" width="2.140625" style="333" customWidth="1"/>
    <col min="2063" max="2063" width="6.7109375" style="333" customWidth="1"/>
    <col min="2064" max="2064" width="1.28515625" style="333" customWidth="1"/>
    <col min="2065" max="2065" width="12.7109375" style="333" customWidth="1"/>
    <col min="2066" max="2066" width="1.5703125" style="333" customWidth="1"/>
    <col min="2067" max="2067" width="8.140625" style="333" customWidth="1"/>
    <col min="2068" max="2068" width="1.5703125" style="333" customWidth="1"/>
    <col min="2069" max="2069" width="6.7109375" style="333" customWidth="1"/>
    <col min="2070" max="2070" width="1.28515625" style="333" customWidth="1"/>
    <col min="2071" max="2071" width="12.7109375" style="333" customWidth="1"/>
    <col min="2072" max="2072" width="1.28515625" style="333" customWidth="1"/>
    <col min="2073" max="2073" width="8.140625" style="333" customWidth="1"/>
    <col min="2074" max="2074" width="1.5703125" style="333" customWidth="1"/>
    <col min="2075" max="2075" width="6.7109375" style="333" customWidth="1"/>
    <col min="2076" max="2076" width="1.28515625" style="333" customWidth="1"/>
    <col min="2077" max="2077" width="12.7109375" style="333" customWidth="1"/>
    <col min="2078" max="2078" width="0.85546875" style="333" customWidth="1"/>
    <col min="2079" max="2079" width="8.140625" style="333" customWidth="1"/>
    <col min="2080" max="2080" width="1.7109375" style="333" customWidth="1"/>
    <col min="2081" max="2081" width="8.42578125" style="333" customWidth="1"/>
    <col min="2082" max="2083" width="1.5703125" style="333" customWidth="1"/>
    <col min="2084" max="2084" width="14.42578125" style="333" customWidth="1"/>
    <col min="2085" max="2085" width="1.5703125" style="333" customWidth="1"/>
    <col min="2086" max="2086" width="9.28515625" style="333" customWidth="1"/>
    <col min="2087" max="2087" width="1.5703125" style="333" customWidth="1"/>
    <col min="2088" max="2088" width="8.42578125" style="333" customWidth="1"/>
    <col min="2089" max="2089" width="1.5703125" style="333" customWidth="1"/>
    <col min="2090" max="2090" width="14.42578125" style="333" customWidth="1"/>
    <col min="2091" max="2091" width="1.5703125" style="333" customWidth="1"/>
    <col min="2092" max="2092" width="9.28515625" style="333" customWidth="1"/>
    <col min="2093" max="2093" width="1.5703125" style="333" customWidth="1"/>
    <col min="2094" max="2094" width="9.28515625" style="333" customWidth="1"/>
    <col min="2095" max="2095" width="1.5703125" style="333" customWidth="1"/>
    <col min="2096" max="2096" width="14.42578125" style="333" customWidth="1"/>
    <col min="2097" max="2097" width="1.5703125" style="333" customWidth="1"/>
    <col min="2098" max="2098" width="9.28515625" style="333" customWidth="1"/>
    <col min="2099" max="2099" width="1.5703125" style="333" customWidth="1"/>
    <col min="2100" max="2100" width="9.28515625" style="333" customWidth="1"/>
    <col min="2101" max="2101" width="1.5703125" style="333" customWidth="1"/>
    <col min="2102" max="2102" width="12.7109375" style="333" customWidth="1"/>
    <col min="2103" max="2103" width="1.5703125" style="333" customWidth="1"/>
    <col min="2104" max="2104" width="9.28515625" style="333" customWidth="1"/>
    <col min="2105" max="2105" width="1.5703125" style="333" customWidth="1"/>
    <col min="2106" max="2106" width="9.28515625" style="333" customWidth="1"/>
    <col min="2107" max="2107" width="1.5703125" style="333" customWidth="1"/>
    <col min="2108" max="2108" width="14.42578125" style="333" customWidth="1"/>
    <col min="2109" max="2109" width="1.5703125" style="333" customWidth="1"/>
    <col min="2110" max="2110" width="5" style="333" customWidth="1"/>
    <col min="2111" max="2111" width="5.42578125" style="333" customWidth="1"/>
    <col min="2112" max="2112" width="9.28515625" style="333" customWidth="1"/>
    <col min="2113" max="2113" width="1.5703125" style="333" customWidth="1"/>
    <col min="2114" max="2114" width="12.7109375" style="333" customWidth="1"/>
    <col min="2115" max="2115" width="1.5703125" style="333" customWidth="1"/>
    <col min="2116" max="2116" width="12.7109375" style="333" customWidth="1"/>
    <col min="2117" max="2117" width="1.5703125" style="333" customWidth="1"/>
    <col min="2118" max="2118" width="12.7109375" style="333" customWidth="1"/>
    <col min="2119" max="2119" width="1.5703125" style="333" customWidth="1"/>
    <col min="2120" max="2120" width="12.7109375" style="333" customWidth="1"/>
    <col min="2121" max="2121" width="1.5703125" style="333" customWidth="1"/>
    <col min="2122" max="2122" width="12.7109375" style="333" customWidth="1"/>
    <col min="2123" max="2123" width="1.5703125" style="333" customWidth="1"/>
    <col min="2124" max="2124" width="12.7109375" style="333" customWidth="1"/>
    <col min="2125" max="2125" width="1.5703125" style="333" customWidth="1"/>
    <col min="2126" max="2126" width="12.7109375" style="333" customWidth="1"/>
    <col min="2127" max="2127" width="1.5703125" style="333" customWidth="1"/>
    <col min="2128" max="2128" width="12.7109375" style="333" customWidth="1"/>
    <col min="2129" max="2129" width="1.5703125" style="333" customWidth="1"/>
    <col min="2130" max="2130" width="12.7109375" style="333" customWidth="1"/>
    <col min="2131" max="2304" width="12.7109375" style="333"/>
    <col min="2305" max="2305" width="4.140625" style="333" customWidth="1"/>
    <col min="2306" max="2306" width="1.5703125" style="333" customWidth="1"/>
    <col min="2307" max="2307" width="14.42578125" style="333" customWidth="1"/>
    <col min="2308" max="2308" width="1.28515625" style="333" customWidth="1"/>
    <col min="2309" max="2309" width="12.7109375" style="333" customWidth="1"/>
    <col min="2310" max="2310" width="1.5703125" style="333" customWidth="1"/>
    <col min="2311" max="2311" width="7.5703125" style="333" customWidth="1"/>
    <col min="2312" max="2312" width="1.5703125" style="333" customWidth="1"/>
    <col min="2313" max="2313" width="7.5703125" style="333" customWidth="1"/>
    <col min="2314" max="2314" width="1.85546875" style="333" customWidth="1"/>
    <col min="2315" max="2315" width="11.85546875" style="333" customWidth="1"/>
    <col min="2316" max="2316" width="0.85546875" style="333" customWidth="1"/>
    <col min="2317" max="2317" width="7.42578125" style="333" customWidth="1"/>
    <col min="2318" max="2318" width="2.140625" style="333" customWidth="1"/>
    <col min="2319" max="2319" width="6.7109375" style="333" customWidth="1"/>
    <col min="2320" max="2320" width="1.28515625" style="333" customWidth="1"/>
    <col min="2321" max="2321" width="12.7109375" style="333" customWidth="1"/>
    <col min="2322" max="2322" width="1.5703125" style="333" customWidth="1"/>
    <col min="2323" max="2323" width="8.140625" style="333" customWidth="1"/>
    <col min="2324" max="2324" width="1.5703125" style="333" customWidth="1"/>
    <col min="2325" max="2325" width="6.7109375" style="333" customWidth="1"/>
    <col min="2326" max="2326" width="1.28515625" style="333" customWidth="1"/>
    <col min="2327" max="2327" width="12.7109375" style="333" customWidth="1"/>
    <col min="2328" max="2328" width="1.28515625" style="333" customWidth="1"/>
    <col min="2329" max="2329" width="8.140625" style="333" customWidth="1"/>
    <col min="2330" max="2330" width="1.5703125" style="333" customWidth="1"/>
    <col min="2331" max="2331" width="6.7109375" style="333" customWidth="1"/>
    <col min="2332" max="2332" width="1.28515625" style="333" customWidth="1"/>
    <col min="2333" max="2333" width="12.7109375" style="333" customWidth="1"/>
    <col min="2334" max="2334" width="0.85546875" style="333" customWidth="1"/>
    <col min="2335" max="2335" width="8.140625" style="333" customWidth="1"/>
    <col min="2336" max="2336" width="1.7109375" style="333" customWidth="1"/>
    <col min="2337" max="2337" width="8.42578125" style="333" customWidth="1"/>
    <col min="2338" max="2339" width="1.5703125" style="333" customWidth="1"/>
    <col min="2340" max="2340" width="14.42578125" style="333" customWidth="1"/>
    <col min="2341" max="2341" width="1.5703125" style="333" customWidth="1"/>
    <col min="2342" max="2342" width="9.28515625" style="333" customWidth="1"/>
    <col min="2343" max="2343" width="1.5703125" style="333" customWidth="1"/>
    <col min="2344" max="2344" width="8.42578125" style="333" customWidth="1"/>
    <col min="2345" max="2345" width="1.5703125" style="333" customWidth="1"/>
    <col min="2346" max="2346" width="14.42578125" style="333" customWidth="1"/>
    <col min="2347" max="2347" width="1.5703125" style="333" customWidth="1"/>
    <col min="2348" max="2348" width="9.28515625" style="333" customWidth="1"/>
    <col min="2349" max="2349" width="1.5703125" style="333" customWidth="1"/>
    <col min="2350" max="2350" width="9.28515625" style="333" customWidth="1"/>
    <col min="2351" max="2351" width="1.5703125" style="333" customWidth="1"/>
    <col min="2352" max="2352" width="14.42578125" style="333" customWidth="1"/>
    <col min="2353" max="2353" width="1.5703125" style="333" customWidth="1"/>
    <col min="2354" max="2354" width="9.28515625" style="333" customWidth="1"/>
    <col min="2355" max="2355" width="1.5703125" style="333" customWidth="1"/>
    <col min="2356" max="2356" width="9.28515625" style="333" customWidth="1"/>
    <col min="2357" max="2357" width="1.5703125" style="333" customWidth="1"/>
    <col min="2358" max="2358" width="12.7109375" style="333" customWidth="1"/>
    <col min="2359" max="2359" width="1.5703125" style="333" customWidth="1"/>
    <col min="2360" max="2360" width="9.28515625" style="333" customWidth="1"/>
    <col min="2361" max="2361" width="1.5703125" style="333" customWidth="1"/>
    <col min="2362" max="2362" width="9.28515625" style="333" customWidth="1"/>
    <col min="2363" max="2363" width="1.5703125" style="333" customWidth="1"/>
    <col min="2364" max="2364" width="14.42578125" style="333" customWidth="1"/>
    <col min="2365" max="2365" width="1.5703125" style="333" customWidth="1"/>
    <col min="2366" max="2366" width="5" style="333" customWidth="1"/>
    <col min="2367" max="2367" width="5.42578125" style="333" customWidth="1"/>
    <col min="2368" max="2368" width="9.28515625" style="333" customWidth="1"/>
    <col min="2369" max="2369" width="1.5703125" style="333" customWidth="1"/>
    <col min="2370" max="2370" width="12.7109375" style="333" customWidth="1"/>
    <col min="2371" max="2371" width="1.5703125" style="333" customWidth="1"/>
    <col min="2372" max="2372" width="12.7109375" style="333" customWidth="1"/>
    <col min="2373" max="2373" width="1.5703125" style="333" customWidth="1"/>
    <col min="2374" max="2374" width="12.7109375" style="333" customWidth="1"/>
    <col min="2375" max="2375" width="1.5703125" style="333" customWidth="1"/>
    <col min="2376" max="2376" width="12.7109375" style="333" customWidth="1"/>
    <col min="2377" max="2377" width="1.5703125" style="333" customWidth="1"/>
    <col min="2378" max="2378" width="12.7109375" style="333" customWidth="1"/>
    <col min="2379" max="2379" width="1.5703125" style="333" customWidth="1"/>
    <col min="2380" max="2380" width="12.7109375" style="333" customWidth="1"/>
    <col min="2381" max="2381" width="1.5703125" style="333" customWidth="1"/>
    <col min="2382" max="2382" width="12.7109375" style="333" customWidth="1"/>
    <col min="2383" max="2383" width="1.5703125" style="333" customWidth="1"/>
    <col min="2384" max="2384" width="12.7109375" style="333" customWidth="1"/>
    <col min="2385" max="2385" width="1.5703125" style="333" customWidth="1"/>
    <col min="2386" max="2386" width="12.7109375" style="333" customWidth="1"/>
    <col min="2387" max="2560" width="12.7109375" style="333"/>
    <col min="2561" max="2561" width="4.140625" style="333" customWidth="1"/>
    <col min="2562" max="2562" width="1.5703125" style="333" customWidth="1"/>
    <col min="2563" max="2563" width="14.42578125" style="333" customWidth="1"/>
    <col min="2564" max="2564" width="1.28515625" style="333" customWidth="1"/>
    <col min="2565" max="2565" width="12.7109375" style="333" customWidth="1"/>
    <col min="2566" max="2566" width="1.5703125" style="333" customWidth="1"/>
    <col min="2567" max="2567" width="7.5703125" style="333" customWidth="1"/>
    <col min="2568" max="2568" width="1.5703125" style="333" customWidth="1"/>
    <col min="2569" max="2569" width="7.5703125" style="333" customWidth="1"/>
    <col min="2570" max="2570" width="1.85546875" style="333" customWidth="1"/>
    <col min="2571" max="2571" width="11.85546875" style="333" customWidth="1"/>
    <col min="2572" max="2572" width="0.85546875" style="333" customWidth="1"/>
    <col min="2573" max="2573" width="7.42578125" style="333" customWidth="1"/>
    <col min="2574" max="2574" width="2.140625" style="333" customWidth="1"/>
    <col min="2575" max="2575" width="6.7109375" style="333" customWidth="1"/>
    <col min="2576" max="2576" width="1.28515625" style="333" customWidth="1"/>
    <col min="2577" max="2577" width="12.7109375" style="333" customWidth="1"/>
    <col min="2578" max="2578" width="1.5703125" style="333" customWidth="1"/>
    <col min="2579" max="2579" width="8.140625" style="333" customWidth="1"/>
    <col min="2580" max="2580" width="1.5703125" style="333" customWidth="1"/>
    <col min="2581" max="2581" width="6.7109375" style="333" customWidth="1"/>
    <col min="2582" max="2582" width="1.28515625" style="333" customWidth="1"/>
    <col min="2583" max="2583" width="12.7109375" style="333" customWidth="1"/>
    <col min="2584" max="2584" width="1.28515625" style="333" customWidth="1"/>
    <col min="2585" max="2585" width="8.140625" style="333" customWidth="1"/>
    <col min="2586" max="2586" width="1.5703125" style="333" customWidth="1"/>
    <col min="2587" max="2587" width="6.7109375" style="333" customWidth="1"/>
    <col min="2588" max="2588" width="1.28515625" style="333" customWidth="1"/>
    <col min="2589" max="2589" width="12.7109375" style="333" customWidth="1"/>
    <col min="2590" max="2590" width="0.85546875" style="333" customWidth="1"/>
    <col min="2591" max="2591" width="8.140625" style="333" customWidth="1"/>
    <col min="2592" max="2592" width="1.7109375" style="333" customWidth="1"/>
    <col min="2593" max="2593" width="8.42578125" style="333" customWidth="1"/>
    <col min="2594" max="2595" width="1.5703125" style="333" customWidth="1"/>
    <col min="2596" max="2596" width="14.42578125" style="333" customWidth="1"/>
    <col min="2597" max="2597" width="1.5703125" style="333" customWidth="1"/>
    <col min="2598" max="2598" width="9.28515625" style="333" customWidth="1"/>
    <col min="2599" max="2599" width="1.5703125" style="333" customWidth="1"/>
    <col min="2600" max="2600" width="8.42578125" style="333" customWidth="1"/>
    <col min="2601" max="2601" width="1.5703125" style="333" customWidth="1"/>
    <col min="2602" max="2602" width="14.42578125" style="333" customWidth="1"/>
    <col min="2603" max="2603" width="1.5703125" style="333" customWidth="1"/>
    <col min="2604" max="2604" width="9.28515625" style="333" customWidth="1"/>
    <col min="2605" max="2605" width="1.5703125" style="333" customWidth="1"/>
    <col min="2606" max="2606" width="9.28515625" style="333" customWidth="1"/>
    <col min="2607" max="2607" width="1.5703125" style="333" customWidth="1"/>
    <col min="2608" max="2608" width="14.42578125" style="333" customWidth="1"/>
    <col min="2609" max="2609" width="1.5703125" style="333" customWidth="1"/>
    <col min="2610" max="2610" width="9.28515625" style="333" customWidth="1"/>
    <col min="2611" max="2611" width="1.5703125" style="333" customWidth="1"/>
    <col min="2612" max="2612" width="9.28515625" style="333" customWidth="1"/>
    <col min="2613" max="2613" width="1.5703125" style="333" customWidth="1"/>
    <col min="2614" max="2614" width="12.7109375" style="333" customWidth="1"/>
    <col min="2615" max="2615" width="1.5703125" style="333" customWidth="1"/>
    <col min="2616" max="2616" width="9.28515625" style="333" customWidth="1"/>
    <col min="2617" max="2617" width="1.5703125" style="333" customWidth="1"/>
    <col min="2618" max="2618" width="9.28515625" style="333" customWidth="1"/>
    <col min="2619" max="2619" width="1.5703125" style="333" customWidth="1"/>
    <col min="2620" max="2620" width="14.42578125" style="333" customWidth="1"/>
    <col min="2621" max="2621" width="1.5703125" style="333" customWidth="1"/>
    <col min="2622" max="2622" width="5" style="333" customWidth="1"/>
    <col min="2623" max="2623" width="5.42578125" style="333" customWidth="1"/>
    <col min="2624" max="2624" width="9.28515625" style="333" customWidth="1"/>
    <col min="2625" max="2625" width="1.5703125" style="333" customWidth="1"/>
    <col min="2626" max="2626" width="12.7109375" style="333" customWidth="1"/>
    <col min="2627" max="2627" width="1.5703125" style="333" customWidth="1"/>
    <col min="2628" max="2628" width="12.7109375" style="333" customWidth="1"/>
    <col min="2629" max="2629" width="1.5703125" style="333" customWidth="1"/>
    <col min="2630" max="2630" width="12.7109375" style="333" customWidth="1"/>
    <col min="2631" max="2631" width="1.5703125" style="333" customWidth="1"/>
    <col min="2632" max="2632" width="12.7109375" style="333" customWidth="1"/>
    <col min="2633" max="2633" width="1.5703125" style="333" customWidth="1"/>
    <col min="2634" max="2634" width="12.7109375" style="333" customWidth="1"/>
    <col min="2635" max="2635" width="1.5703125" style="333" customWidth="1"/>
    <col min="2636" max="2636" width="12.7109375" style="333" customWidth="1"/>
    <col min="2637" max="2637" width="1.5703125" style="333" customWidth="1"/>
    <col min="2638" max="2638" width="12.7109375" style="333" customWidth="1"/>
    <col min="2639" max="2639" width="1.5703125" style="333" customWidth="1"/>
    <col min="2640" max="2640" width="12.7109375" style="333" customWidth="1"/>
    <col min="2641" max="2641" width="1.5703125" style="333" customWidth="1"/>
    <col min="2642" max="2642" width="12.7109375" style="333" customWidth="1"/>
    <col min="2643" max="2816" width="12.7109375" style="333"/>
    <col min="2817" max="2817" width="4.140625" style="333" customWidth="1"/>
    <col min="2818" max="2818" width="1.5703125" style="333" customWidth="1"/>
    <col min="2819" max="2819" width="14.42578125" style="333" customWidth="1"/>
    <col min="2820" max="2820" width="1.28515625" style="333" customWidth="1"/>
    <col min="2821" max="2821" width="12.7109375" style="333" customWidth="1"/>
    <col min="2822" max="2822" width="1.5703125" style="333" customWidth="1"/>
    <col min="2823" max="2823" width="7.5703125" style="333" customWidth="1"/>
    <col min="2824" max="2824" width="1.5703125" style="333" customWidth="1"/>
    <col min="2825" max="2825" width="7.5703125" style="333" customWidth="1"/>
    <col min="2826" max="2826" width="1.85546875" style="333" customWidth="1"/>
    <col min="2827" max="2827" width="11.85546875" style="333" customWidth="1"/>
    <col min="2828" max="2828" width="0.85546875" style="333" customWidth="1"/>
    <col min="2829" max="2829" width="7.42578125" style="333" customWidth="1"/>
    <col min="2830" max="2830" width="2.140625" style="333" customWidth="1"/>
    <col min="2831" max="2831" width="6.7109375" style="333" customWidth="1"/>
    <col min="2832" max="2832" width="1.28515625" style="333" customWidth="1"/>
    <col min="2833" max="2833" width="12.7109375" style="333" customWidth="1"/>
    <col min="2834" max="2834" width="1.5703125" style="333" customWidth="1"/>
    <col min="2835" max="2835" width="8.140625" style="333" customWidth="1"/>
    <col min="2836" max="2836" width="1.5703125" style="333" customWidth="1"/>
    <col min="2837" max="2837" width="6.7109375" style="333" customWidth="1"/>
    <col min="2838" max="2838" width="1.28515625" style="333" customWidth="1"/>
    <col min="2839" max="2839" width="12.7109375" style="333" customWidth="1"/>
    <col min="2840" max="2840" width="1.28515625" style="333" customWidth="1"/>
    <col min="2841" max="2841" width="8.140625" style="333" customWidth="1"/>
    <col min="2842" max="2842" width="1.5703125" style="333" customWidth="1"/>
    <col min="2843" max="2843" width="6.7109375" style="333" customWidth="1"/>
    <col min="2844" max="2844" width="1.28515625" style="333" customWidth="1"/>
    <col min="2845" max="2845" width="12.7109375" style="333" customWidth="1"/>
    <col min="2846" max="2846" width="0.85546875" style="333" customWidth="1"/>
    <col min="2847" max="2847" width="8.140625" style="333" customWidth="1"/>
    <col min="2848" max="2848" width="1.7109375" style="333" customWidth="1"/>
    <col min="2849" max="2849" width="8.42578125" style="333" customWidth="1"/>
    <col min="2850" max="2851" width="1.5703125" style="333" customWidth="1"/>
    <col min="2852" max="2852" width="14.42578125" style="333" customWidth="1"/>
    <col min="2853" max="2853" width="1.5703125" style="333" customWidth="1"/>
    <col min="2854" max="2854" width="9.28515625" style="333" customWidth="1"/>
    <col min="2855" max="2855" width="1.5703125" style="333" customWidth="1"/>
    <col min="2856" max="2856" width="8.42578125" style="333" customWidth="1"/>
    <col min="2857" max="2857" width="1.5703125" style="333" customWidth="1"/>
    <col min="2858" max="2858" width="14.42578125" style="333" customWidth="1"/>
    <col min="2859" max="2859" width="1.5703125" style="333" customWidth="1"/>
    <col min="2860" max="2860" width="9.28515625" style="333" customWidth="1"/>
    <col min="2861" max="2861" width="1.5703125" style="333" customWidth="1"/>
    <col min="2862" max="2862" width="9.28515625" style="333" customWidth="1"/>
    <col min="2863" max="2863" width="1.5703125" style="333" customWidth="1"/>
    <col min="2864" max="2864" width="14.42578125" style="333" customWidth="1"/>
    <col min="2865" max="2865" width="1.5703125" style="333" customWidth="1"/>
    <col min="2866" max="2866" width="9.28515625" style="333" customWidth="1"/>
    <col min="2867" max="2867" width="1.5703125" style="333" customWidth="1"/>
    <col min="2868" max="2868" width="9.28515625" style="333" customWidth="1"/>
    <col min="2869" max="2869" width="1.5703125" style="333" customWidth="1"/>
    <col min="2870" max="2870" width="12.7109375" style="333" customWidth="1"/>
    <col min="2871" max="2871" width="1.5703125" style="333" customWidth="1"/>
    <col min="2872" max="2872" width="9.28515625" style="333" customWidth="1"/>
    <col min="2873" max="2873" width="1.5703125" style="333" customWidth="1"/>
    <col min="2874" max="2874" width="9.28515625" style="333" customWidth="1"/>
    <col min="2875" max="2875" width="1.5703125" style="333" customWidth="1"/>
    <col min="2876" max="2876" width="14.42578125" style="333" customWidth="1"/>
    <col min="2877" max="2877" width="1.5703125" style="333" customWidth="1"/>
    <col min="2878" max="2878" width="5" style="333" customWidth="1"/>
    <col min="2879" max="2879" width="5.42578125" style="333" customWidth="1"/>
    <col min="2880" max="2880" width="9.28515625" style="333" customWidth="1"/>
    <col min="2881" max="2881" width="1.5703125" style="333" customWidth="1"/>
    <col min="2882" max="2882" width="12.7109375" style="333" customWidth="1"/>
    <col min="2883" max="2883" width="1.5703125" style="333" customWidth="1"/>
    <col min="2884" max="2884" width="12.7109375" style="333" customWidth="1"/>
    <col min="2885" max="2885" width="1.5703125" style="333" customWidth="1"/>
    <col min="2886" max="2886" width="12.7109375" style="333" customWidth="1"/>
    <col min="2887" max="2887" width="1.5703125" style="333" customWidth="1"/>
    <col min="2888" max="2888" width="12.7109375" style="333" customWidth="1"/>
    <col min="2889" max="2889" width="1.5703125" style="333" customWidth="1"/>
    <col min="2890" max="2890" width="12.7109375" style="333" customWidth="1"/>
    <col min="2891" max="2891" width="1.5703125" style="333" customWidth="1"/>
    <col min="2892" max="2892" width="12.7109375" style="333" customWidth="1"/>
    <col min="2893" max="2893" width="1.5703125" style="333" customWidth="1"/>
    <col min="2894" max="2894" width="12.7109375" style="333" customWidth="1"/>
    <col min="2895" max="2895" width="1.5703125" style="333" customWidth="1"/>
    <col min="2896" max="2896" width="12.7109375" style="333" customWidth="1"/>
    <col min="2897" max="2897" width="1.5703125" style="333" customWidth="1"/>
    <col min="2898" max="2898" width="12.7109375" style="333" customWidth="1"/>
    <col min="2899" max="3072" width="12.7109375" style="333"/>
    <col min="3073" max="3073" width="4.140625" style="333" customWidth="1"/>
    <col min="3074" max="3074" width="1.5703125" style="333" customWidth="1"/>
    <col min="3075" max="3075" width="14.42578125" style="333" customWidth="1"/>
    <col min="3076" max="3076" width="1.28515625" style="333" customWidth="1"/>
    <col min="3077" max="3077" width="12.7109375" style="333" customWidth="1"/>
    <col min="3078" max="3078" width="1.5703125" style="333" customWidth="1"/>
    <col min="3079" max="3079" width="7.5703125" style="333" customWidth="1"/>
    <col min="3080" max="3080" width="1.5703125" style="333" customWidth="1"/>
    <col min="3081" max="3081" width="7.5703125" style="333" customWidth="1"/>
    <col min="3082" max="3082" width="1.85546875" style="333" customWidth="1"/>
    <col min="3083" max="3083" width="11.85546875" style="333" customWidth="1"/>
    <col min="3084" max="3084" width="0.85546875" style="333" customWidth="1"/>
    <col min="3085" max="3085" width="7.42578125" style="333" customWidth="1"/>
    <col min="3086" max="3086" width="2.140625" style="333" customWidth="1"/>
    <col min="3087" max="3087" width="6.7109375" style="333" customWidth="1"/>
    <col min="3088" max="3088" width="1.28515625" style="333" customWidth="1"/>
    <col min="3089" max="3089" width="12.7109375" style="333" customWidth="1"/>
    <col min="3090" max="3090" width="1.5703125" style="333" customWidth="1"/>
    <col min="3091" max="3091" width="8.140625" style="333" customWidth="1"/>
    <col min="3092" max="3092" width="1.5703125" style="333" customWidth="1"/>
    <col min="3093" max="3093" width="6.7109375" style="333" customWidth="1"/>
    <col min="3094" max="3094" width="1.28515625" style="333" customWidth="1"/>
    <col min="3095" max="3095" width="12.7109375" style="333" customWidth="1"/>
    <col min="3096" max="3096" width="1.28515625" style="333" customWidth="1"/>
    <col min="3097" max="3097" width="8.140625" style="333" customWidth="1"/>
    <col min="3098" max="3098" width="1.5703125" style="333" customWidth="1"/>
    <col min="3099" max="3099" width="6.7109375" style="333" customWidth="1"/>
    <col min="3100" max="3100" width="1.28515625" style="333" customWidth="1"/>
    <col min="3101" max="3101" width="12.7109375" style="333" customWidth="1"/>
    <col min="3102" max="3102" width="0.85546875" style="333" customWidth="1"/>
    <col min="3103" max="3103" width="8.140625" style="333" customWidth="1"/>
    <col min="3104" max="3104" width="1.7109375" style="333" customWidth="1"/>
    <col min="3105" max="3105" width="8.42578125" style="333" customWidth="1"/>
    <col min="3106" max="3107" width="1.5703125" style="333" customWidth="1"/>
    <col min="3108" max="3108" width="14.42578125" style="333" customWidth="1"/>
    <col min="3109" max="3109" width="1.5703125" style="333" customWidth="1"/>
    <col min="3110" max="3110" width="9.28515625" style="333" customWidth="1"/>
    <col min="3111" max="3111" width="1.5703125" style="333" customWidth="1"/>
    <col min="3112" max="3112" width="8.42578125" style="333" customWidth="1"/>
    <col min="3113" max="3113" width="1.5703125" style="333" customWidth="1"/>
    <col min="3114" max="3114" width="14.42578125" style="333" customWidth="1"/>
    <col min="3115" max="3115" width="1.5703125" style="333" customWidth="1"/>
    <col min="3116" max="3116" width="9.28515625" style="333" customWidth="1"/>
    <col min="3117" max="3117" width="1.5703125" style="333" customWidth="1"/>
    <col min="3118" max="3118" width="9.28515625" style="333" customWidth="1"/>
    <col min="3119" max="3119" width="1.5703125" style="333" customWidth="1"/>
    <col min="3120" max="3120" width="14.42578125" style="333" customWidth="1"/>
    <col min="3121" max="3121" width="1.5703125" style="333" customWidth="1"/>
    <col min="3122" max="3122" width="9.28515625" style="333" customWidth="1"/>
    <col min="3123" max="3123" width="1.5703125" style="333" customWidth="1"/>
    <col min="3124" max="3124" width="9.28515625" style="333" customWidth="1"/>
    <col min="3125" max="3125" width="1.5703125" style="333" customWidth="1"/>
    <col min="3126" max="3126" width="12.7109375" style="333" customWidth="1"/>
    <col min="3127" max="3127" width="1.5703125" style="333" customWidth="1"/>
    <col min="3128" max="3128" width="9.28515625" style="333" customWidth="1"/>
    <col min="3129" max="3129" width="1.5703125" style="333" customWidth="1"/>
    <col min="3130" max="3130" width="9.28515625" style="333" customWidth="1"/>
    <col min="3131" max="3131" width="1.5703125" style="333" customWidth="1"/>
    <col min="3132" max="3132" width="14.42578125" style="333" customWidth="1"/>
    <col min="3133" max="3133" width="1.5703125" style="333" customWidth="1"/>
    <col min="3134" max="3134" width="5" style="333" customWidth="1"/>
    <col min="3135" max="3135" width="5.42578125" style="333" customWidth="1"/>
    <col min="3136" max="3136" width="9.28515625" style="333" customWidth="1"/>
    <col min="3137" max="3137" width="1.5703125" style="333" customWidth="1"/>
    <col min="3138" max="3138" width="12.7109375" style="333" customWidth="1"/>
    <col min="3139" max="3139" width="1.5703125" style="333" customWidth="1"/>
    <col min="3140" max="3140" width="12.7109375" style="333" customWidth="1"/>
    <col min="3141" max="3141" width="1.5703125" style="333" customWidth="1"/>
    <col min="3142" max="3142" width="12.7109375" style="333" customWidth="1"/>
    <col min="3143" max="3143" width="1.5703125" style="333" customWidth="1"/>
    <col min="3144" max="3144" width="12.7109375" style="333" customWidth="1"/>
    <col min="3145" max="3145" width="1.5703125" style="333" customWidth="1"/>
    <col min="3146" max="3146" width="12.7109375" style="333" customWidth="1"/>
    <col min="3147" max="3147" width="1.5703125" style="333" customWidth="1"/>
    <col min="3148" max="3148" width="12.7109375" style="333" customWidth="1"/>
    <col min="3149" max="3149" width="1.5703125" style="333" customWidth="1"/>
    <col min="3150" max="3150" width="12.7109375" style="333" customWidth="1"/>
    <col min="3151" max="3151" width="1.5703125" style="333" customWidth="1"/>
    <col min="3152" max="3152" width="12.7109375" style="333" customWidth="1"/>
    <col min="3153" max="3153" width="1.5703125" style="333" customWidth="1"/>
    <col min="3154" max="3154" width="12.7109375" style="333" customWidth="1"/>
    <col min="3155" max="3328" width="12.7109375" style="333"/>
    <col min="3329" max="3329" width="4.140625" style="333" customWidth="1"/>
    <col min="3330" max="3330" width="1.5703125" style="333" customWidth="1"/>
    <col min="3331" max="3331" width="14.42578125" style="333" customWidth="1"/>
    <col min="3332" max="3332" width="1.28515625" style="333" customWidth="1"/>
    <col min="3333" max="3333" width="12.7109375" style="333" customWidth="1"/>
    <col min="3334" max="3334" width="1.5703125" style="333" customWidth="1"/>
    <col min="3335" max="3335" width="7.5703125" style="333" customWidth="1"/>
    <col min="3336" max="3336" width="1.5703125" style="333" customWidth="1"/>
    <col min="3337" max="3337" width="7.5703125" style="333" customWidth="1"/>
    <col min="3338" max="3338" width="1.85546875" style="333" customWidth="1"/>
    <col min="3339" max="3339" width="11.85546875" style="333" customWidth="1"/>
    <col min="3340" max="3340" width="0.85546875" style="333" customWidth="1"/>
    <col min="3341" max="3341" width="7.42578125" style="333" customWidth="1"/>
    <col min="3342" max="3342" width="2.140625" style="333" customWidth="1"/>
    <col min="3343" max="3343" width="6.7109375" style="333" customWidth="1"/>
    <col min="3344" max="3344" width="1.28515625" style="333" customWidth="1"/>
    <col min="3345" max="3345" width="12.7109375" style="333" customWidth="1"/>
    <col min="3346" max="3346" width="1.5703125" style="333" customWidth="1"/>
    <col min="3347" max="3347" width="8.140625" style="333" customWidth="1"/>
    <col min="3348" max="3348" width="1.5703125" style="333" customWidth="1"/>
    <col min="3349" max="3349" width="6.7109375" style="333" customWidth="1"/>
    <col min="3350" max="3350" width="1.28515625" style="333" customWidth="1"/>
    <col min="3351" max="3351" width="12.7109375" style="333" customWidth="1"/>
    <col min="3352" max="3352" width="1.28515625" style="333" customWidth="1"/>
    <col min="3353" max="3353" width="8.140625" style="333" customWidth="1"/>
    <col min="3354" max="3354" width="1.5703125" style="333" customWidth="1"/>
    <col min="3355" max="3355" width="6.7109375" style="333" customWidth="1"/>
    <col min="3356" max="3356" width="1.28515625" style="333" customWidth="1"/>
    <col min="3357" max="3357" width="12.7109375" style="333" customWidth="1"/>
    <col min="3358" max="3358" width="0.85546875" style="333" customWidth="1"/>
    <col min="3359" max="3359" width="8.140625" style="333" customWidth="1"/>
    <col min="3360" max="3360" width="1.7109375" style="333" customWidth="1"/>
    <col min="3361" max="3361" width="8.42578125" style="333" customWidth="1"/>
    <col min="3362" max="3363" width="1.5703125" style="333" customWidth="1"/>
    <col min="3364" max="3364" width="14.42578125" style="333" customWidth="1"/>
    <col min="3365" max="3365" width="1.5703125" style="333" customWidth="1"/>
    <col min="3366" max="3366" width="9.28515625" style="333" customWidth="1"/>
    <col min="3367" max="3367" width="1.5703125" style="333" customWidth="1"/>
    <col min="3368" max="3368" width="8.42578125" style="333" customWidth="1"/>
    <col min="3369" max="3369" width="1.5703125" style="333" customWidth="1"/>
    <col min="3370" max="3370" width="14.42578125" style="333" customWidth="1"/>
    <col min="3371" max="3371" width="1.5703125" style="333" customWidth="1"/>
    <col min="3372" max="3372" width="9.28515625" style="333" customWidth="1"/>
    <col min="3373" max="3373" width="1.5703125" style="333" customWidth="1"/>
    <col min="3374" max="3374" width="9.28515625" style="333" customWidth="1"/>
    <col min="3375" max="3375" width="1.5703125" style="333" customWidth="1"/>
    <col min="3376" max="3376" width="14.42578125" style="333" customWidth="1"/>
    <col min="3377" max="3377" width="1.5703125" style="333" customWidth="1"/>
    <col min="3378" max="3378" width="9.28515625" style="333" customWidth="1"/>
    <col min="3379" max="3379" width="1.5703125" style="333" customWidth="1"/>
    <col min="3380" max="3380" width="9.28515625" style="333" customWidth="1"/>
    <col min="3381" max="3381" width="1.5703125" style="333" customWidth="1"/>
    <col min="3382" max="3382" width="12.7109375" style="333" customWidth="1"/>
    <col min="3383" max="3383" width="1.5703125" style="333" customWidth="1"/>
    <col min="3384" max="3384" width="9.28515625" style="333" customWidth="1"/>
    <col min="3385" max="3385" width="1.5703125" style="333" customWidth="1"/>
    <col min="3386" max="3386" width="9.28515625" style="333" customWidth="1"/>
    <col min="3387" max="3387" width="1.5703125" style="333" customWidth="1"/>
    <col min="3388" max="3388" width="14.42578125" style="333" customWidth="1"/>
    <col min="3389" max="3389" width="1.5703125" style="333" customWidth="1"/>
    <col min="3390" max="3390" width="5" style="333" customWidth="1"/>
    <col min="3391" max="3391" width="5.42578125" style="333" customWidth="1"/>
    <col min="3392" max="3392" width="9.28515625" style="333" customWidth="1"/>
    <col min="3393" max="3393" width="1.5703125" style="333" customWidth="1"/>
    <col min="3394" max="3394" width="12.7109375" style="333" customWidth="1"/>
    <col min="3395" max="3395" width="1.5703125" style="333" customWidth="1"/>
    <col min="3396" max="3396" width="12.7109375" style="333" customWidth="1"/>
    <col min="3397" max="3397" width="1.5703125" style="333" customWidth="1"/>
    <col min="3398" max="3398" width="12.7109375" style="333" customWidth="1"/>
    <col min="3399" max="3399" width="1.5703125" style="333" customWidth="1"/>
    <col min="3400" max="3400" width="12.7109375" style="333" customWidth="1"/>
    <col min="3401" max="3401" width="1.5703125" style="333" customWidth="1"/>
    <col min="3402" max="3402" width="12.7109375" style="333" customWidth="1"/>
    <col min="3403" max="3403" width="1.5703125" style="333" customWidth="1"/>
    <col min="3404" max="3404" width="12.7109375" style="333" customWidth="1"/>
    <col min="3405" max="3405" width="1.5703125" style="333" customWidth="1"/>
    <col min="3406" max="3406" width="12.7109375" style="333" customWidth="1"/>
    <col min="3407" max="3407" width="1.5703125" style="333" customWidth="1"/>
    <col min="3408" max="3408" width="12.7109375" style="333" customWidth="1"/>
    <col min="3409" max="3409" width="1.5703125" style="333" customWidth="1"/>
    <col min="3410" max="3410" width="12.7109375" style="333" customWidth="1"/>
    <col min="3411" max="3584" width="12.7109375" style="333"/>
    <col min="3585" max="3585" width="4.140625" style="333" customWidth="1"/>
    <col min="3586" max="3586" width="1.5703125" style="333" customWidth="1"/>
    <col min="3587" max="3587" width="14.42578125" style="333" customWidth="1"/>
    <col min="3588" max="3588" width="1.28515625" style="333" customWidth="1"/>
    <col min="3589" max="3589" width="12.7109375" style="333" customWidth="1"/>
    <col min="3590" max="3590" width="1.5703125" style="333" customWidth="1"/>
    <col min="3591" max="3591" width="7.5703125" style="333" customWidth="1"/>
    <col min="3592" max="3592" width="1.5703125" style="333" customWidth="1"/>
    <col min="3593" max="3593" width="7.5703125" style="333" customWidth="1"/>
    <col min="3594" max="3594" width="1.85546875" style="333" customWidth="1"/>
    <col min="3595" max="3595" width="11.85546875" style="333" customWidth="1"/>
    <col min="3596" max="3596" width="0.85546875" style="333" customWidth="1"/>
    <col min="3597" max="3597" width="7.42578125" style="333" customWidth="1"/>
    <col min="3598" max="3598" width="2.140625" style="333" customWidth="1"/>
    <col min="3599" max="3599" width="6.7109375" style="333" customWidth="1"/>
    <col min="3600" max="3600" width="1.28515625" style="333" customWidth="1"/>
    <col min="3601" max="3601" width="12.7109375" style="333" customWidth="1"/>
    <col min="3602" max="3602" width="1.5703125" style="333" customWidth="1"/>
    <col min="3603" max="3603" width="8.140625" style="333" customWidth="1"/>
    <col min="3604" max="3604" width="1.5703125" style="333" customWidth="1"/>
    <col min="3605" max="3605" width="6.7109375" style="333" customWidth="1"/>
    <col min="3606" max="3606" width="1.28515625" style="333" customWidth="1"/>
    <col min="3607" max="3607" width="12.7109375" style="333" customWidth="1"/>
    <col min="3608" max="3608" width="1.28515625" style="333" customWidth="1"/>
    <col min="3609" max="3609" width="8.140625" style="333" customWidth="1"/>
    <col min="3610" max="3610" width="1.5703125" style="333" customWidth="1"/>
    <col min="3611" max="3611" width="6.7109375" style="333" customWidth="1"/>
    <col min="3612" max="3612" width="1.28515625" style="333" customWidth="1"/>
    <col min="3613" max="3613" width="12.7109375" style="333" customWidth="1"/>
    <col min="3614" max="3614" width="0.85546875" style="333" customWidth="1"/>
    <col min="3615" max="3615" width="8.140625" style="333" customWidth="1"/>
    <col min="3616" max="3616" width="1.7109375" style="333" customWidth="1"/>
    <col min="3617" max="3617" width="8.42578125" style="333" customWidth="1"/>
    <col min="3618" max="3619" width="1.5703125" style="333" customWidth="1"/>
    <col min="3620" max="3620" width="14.42578125" style="333" customWidth="1"/>
    <col min="3621" max="3621" width="1.5703125" style="333" customWidth="1"/>
    <col min="3622" max="3622" width="9.28515625" style="333" customWidth="1"/>
    <col min="3623" max="3623" width="1.5703125" style="333" customWidth="1"/>
    <col min="3624" max="3624" width="8.42578125" style="333" customWidth="1"/>
    <col min="3625" max="3625" width="1.5703125" style="333" customWidth="1"/>
    <col min="3626" max="3626" width="14.42578125" style="333" customWidth="1"/>
    <col min="3627" max="3627" width="1.5703125" style="333" customWidth="1"/>
    <col min="3628" max="3628" width="9.28515625" style="333" customWidth="1"/>
    <col min="3629" max="3629" width="1.5703125" style="333" customWidth="1"/>
    <col min="3630" max="3630" width="9.28515625" style="333" customWidth="1"/>
    <col min="3631" max="3631" width="1.5703125" style="333" customWidth="1"/>
    <col min="3632" max="3632" width="14.42578125" style="333" customWidth="1"/>
    <col min="3633" max="3633" width="1.5703125" style="333" customWidth="1"/>
    <col min="3634" max="3634" width="9.28515625" style="333" customWidth="1"/>
    <col min="3635" max="3635" width="1.5703125" style="333" customWidth="1"/>
    <col min="3636" max="3636" width="9.28515625" style="333" customWidth="1"/>
    <col min="3637" max="3637" width="1.5703125" style="333" customWidth="1"/>
    <col min="3638" max="3638" width="12.7109375" style="333" customWidth="1"/>
    <col min="3639" max="3639" width="1.5703125" style="333" customWidth="1"/>
    <col min="3640" max="3640" width="9.28515625" style="333" customWidth="1"/>
    <col min="3641" max="3641" width="1.5703125" style="333" customWidth="1"/>
    <col min="3642" max="3642" width="9.28515625" style="333" customWidth="1"/>
    <col min="3643" max="3643" width="1.5703125" style="333" customWidth="1"/>
    <col min="3644" max="3644" width="14.42578125" style="333" customWidth="1"/>
    <col min="3645" max="3645" width="1.5703125" style="333" customWidth="1"/>
    <col min="3646" max="3646" width="5" style="333" customWidth="1"/>
    <col min="3647" max="3647" width="5.42578125" style="333" customWidth="1"/>
    <col min="3648" max="3648" width="9.28515625" style="333" customWidth="1"/>
    <col min="3649" max="3649" width="1.5703125" style="333" customWidth="1"/>
    <col min="3650" max="3650" width="12.7109375" style="333" customWidth="1"/>
    <col min="3651" max="3651" width="1.5703125" style="333" customWidth="1"/>
    <col min="3652" max="3652" width="12.7109375" style="333" customWidth="1"/>
    <col min="3653" max="3653" width="1.5703125" style="333" customWidth="1"/>
    <col min="3654" max="3654" width="12.7109375" style="333" customWidth="1"/>
    <col min="3655" max="3655" width="1.5703125" style="333" customWidth="1"/>
    <col min="3656" max="3656" width="12.7109375" style="333" customWidth="1"/>
    <col min="3657" max="3657" width="1.5703125" style="333" customWidth="1"/>
    <col min="3658" max="3658" width="12.7109375" style="333" customWidth="1"/>
    <col min="3659" max="3659" width="1.5703125" style="333" customWidth="1"/>
    <col min="3660" max="3660" width="12.7109375" style="333" customWidth="1"/>
    <col min="3661" max="3661" width="1.5703125" style="333" customWidth="1"/>
    <col min="3662" max="3662" width="12.7109375" style="333" customWidth="1"/>
    <col min="3663" max="3663" width="1.5703125" style="333" customWidth="1"/>
    <col min="3664" max="3664" width="12.7109375" style="333" customWidth="1"/>
    <col min="3665" max="3665" width="1.5703125" style="333" customWidth="1"/>
    <col min="3666" max="3666" width="12.7109375" style="333" customWidth="1"/>
    <col min="3667" max="3840" width="12.7109375" style="333"/>
    <col min="3841" max="3841" width="4.140625" style="333" customWidth="1"/>
    <col min="3842" max="3842" width="1.5703125" style="333" customWidth="1"/>
    <col min="3843" max="3843" width="14.42578125" style="333" customWidth="1"/>
    <col min="3844" max="3844" width="1.28515625" style="333" customWidth="1"/>
    <col min="3845" max="3845" width="12.7109375" style="333" customWidth="1"/>
    <col min="3846" max="3846" width="1.5703125" style="333" customWidth="1"/>
    <col min="3847" max="3847" width="7.5703125" style="333" customWidth="1"/>
    <col min="3848" max="3848" width="1.5703125" style="333" customWidth="1"/>
    <col min="3849" max="3849" width="7.5703125" style="333" customWidth="1"/>
    <col min="3850" max="3850" width="1.85546875" style="333" customWidth="1"/>
    <col min="3851" max="3851" width="11.85546875" style="333" customWidth="1"/>
    <col min="3852" max="3852" width="0.85546875" style="333" customWidth="1"/>
    <col min="3853" max="3853" width="7.42578125" style="333" customWidth="1"/>
    <col min="3854" max="3854" width="2.140625" style="333" customWidth="1"/>
    <col min="3855" max="3855" width="6.7109375" style="333" customWidth="1"/>
    <col min="3856" max="3856" width="1.28515625" style="333" customWidth="1"/>
    <col min="3857" max="3857" width="12.7109375" style="333" customWidth="1"/>
    <col min="3858" max="3858" width="1.5703125" style="333" customWidth="1"/>
    <col min="3859" max="3859" width="8.140625" style="333" customWidth="1"/>
    <col min="3860" max="3860" width="1.5703125" style="333" customWidth="1"/>
    <col min="3861" max="3861" width="6.7109375" style="333" customWidth="1"/>
    <col min="3862" max="3862" width="1.28515625" style="333" customWidth="1"/>
    <col min="3863" max="3863" width="12.7109375" style="333" customWidth="1"/>
    <col min="3864" max="3864" width="1.28515625" style="333" customWidth="1"/>
    <col min="3865" max="3865" width="8.140625" style="333" customWidth="1"/>
    <col min="3866" max="3866" width="1.5703125" style="333" customWidth="1"/>
    <col min="3867" max="3867" width="6.7109375" style="333" customWidth="1"/>
    <col min="3868" max="3868" width="1.28515625" style="333" customWidth="1"/>
    <col min="3869" max="3869" width="12.7109375" style="333" customWidth="1"/>
    <col min="3870" max="3870" width="0.85546875" style="333" customWidth="1"/>
    <col min="3871" max="3871" width="8.140625" style="333" customWidth="1"/>
    <col min="3872" max="3872" width="1.7109375" style="333" customWidth="1"/>
    <col min="3873" max="3873" width="8.42578125" style="333" customWidth="1"/>
    <col min="3874" max="3875" width="1.5703125" style="333" customWidth="1"/>
    <col min="3876" max="3876" width="14.42578125" style="333" customWidth="1"/>
    <col min="3877" max="3877" width="1.5703125" style="333" customWidth="1"/>
    <col min="3878" max="3878" width="9.28515625" style="333" customWidth="1"/>
    <col min="3879" max="3879" width="1.5703125" style="333" customWidth="1"/>
    <col min="3880" max="3880" width="8.42578125" style="333" customWidth="1"/>
    <col min="3881" max="3881" width="1.5703125" style="333" customWidth="1"/>
    <col min="3882" max="3882" width="14.42578125" style="333" customWidth="1"/>
    <col min="3883" max="3883" width="1.5703125" style="333" customWidth="1"/>
    <col min="3884" max="3884" width="9.28515625" style="333" customWidth="1"/>
    <col min="3885" max="3885" width="1.5703125" style="333" customWidth="1"/>
    <col min="3886" max="3886" width="9.28515625" style="333" customWidth="1"/>
    <col min="3887" max="3887" width="1.5703125" style="333" customWidth="1"/>
    <col min="3888" max="3888" width="14.42578125" style="333" customWidth="1"/>
    <col min="3889" max="3889" width="1.5703125" style="333" customWidth="1"/>
    <col min="3890" max="3890" width="9.28515625" style="333" customWidth="1"/>
    <col min="3891" max="3891" width="1.5703125" style="333" customWidth="1"/>
    <col min="3892" max="3892" width="9.28515625" style="333" customWidth="1"/>
    <col min="3893" max="3893" width="1.5703125" style="333" customWidth="1"/>
    <col min="3894" max="3894" width="12.7109375" style="333" customWidth="1"/>
    <col min="3895" max="3895" width="1.5703125" style="333" customWidth="1"/>
    <col min="3896" max="3896" width="9.28515625" style="333" customWidth="1"/>
    <col min="3897" max="3897" width="1.5703125" style="333" customWidth="1"/>
    <col min="3898" max="3898" width="9.28515625" style="333" customWidth="1"/>
    <col min="3899" max="3899" width="1.5703125" style="333" customWidth="1"/>
    <col min="3900" max="3900" width="14.42578125" style="333" customWidth="1"/>
    <col min="3901" max="3901" width="1.5703125" style="333" customWidth="1"/>
    <col min="3902" max="3902" width="5" style="333" customWidth="1"/>
    <col min="3903" max="3903" width="5.42578125" style="333" customWidth="1"/>
    <col min="3904" max="3904" width="9.28515625" style="333" customWidth="1"/>
    <col min="3905" max="3905" width="1.5703125" style="333" customWidth="1"/>
    <col min="3906" max="3906" width="12.7109375" style="333" customWidth="1"/>
    <col min="3907" max="3907" width="1.5703125" style="333" customWidth="1"/>
    <col min="3908" max="3908" width="12.7109375" style="333" customWidth="1"/>
    <col min="3909" max="3909" width="1.5703125" style="333" customWidth="1"/>
    <col min="3910" max="3910" width="12.7109375" style="333" customWidth="1"/>
    <col min="3911" max="3911" width="1.5703125" style="333" customWidth="1"/>
    <col min="3912" max="3912" width="12.7109375" style="333" customWidth="1"/>
    <col min="3913" max="3913" width="1.5703125" style="333" customWidth="1"/>
    <col min="3914" max="3914" width="12.7109375" style="333" customWidth="1"/>
    <col min="3915" max="3915" width="1.5703125" style="333" customWidth="1"/>
    <col min="3916" max="3916" width="12.7109375" style="333" customWidth="1"/>
    <col min="3917" max="3917" width="1.5703125" style="333" customWidth="1"/>
    <col min="3918" max="3918" width="12.7109375" style="333" customWidth="1"/>
    <col min="3919" max="3919" width="1.5703125" style="333" customWidth="1"/>
    <col min="3920" max="3920" width="12.7109375" style="333" customWidth="1"/>
    <col min="3921" max="3921" width="1.5703125" style="333" customWidth="1"/>
    <col min="3922" max="3922" width="12.7109375" style="333" customWidth="1"/>
    <col min="3923" max="4096" width="12.7109375" style="333"/>
    <col min="4097" max="4097" width="4.140625" style="333" customWidth="1"/>
    <col min="4098" max="4098" width="1.5703125" style="333" customWidth="1"/>
    <col min="4099" max="4099" width="14.42578125" style="333" customWidth="1"/>
    <col min="4100" max="4100" width="1.28515625" style="333" customWidth="1"/>
    <col min="4101" max="4101" width="12.7109375" style="333" customWidth="1"/>
    <col min="4102" max="4102" width="1.5703125" style="333" customWidth="1"/>
    <col min="4103" max="4103" width="7.5703125" style="333" customWidth="1"/>
    <col min="4104" max="4104" width="1.5703125" style="333" customWidth="1"/>
    <col min="4105" max="4105" width="7.5703125" style="333" customWidth="1"/>
    <col min="4106" max="4106" width="1.85546875" style="333" customWidth="1"/>
    <col min="4107" max="4107" width="11.85546875" style="333" customWidth="1"/>
    <col min="4108" max="4108" width="0.85546875" style="333" customWidth="1"/>
    <col min="4109" max="4109" width="7.42578125" style="333" customWidth="1"/>
    <col min="4110" max="4110" width="2.140625" style="333" customWidth="1"/>
    <col min="4111" max="4111" width="6.7109375" style="333" customWidth="1"/>
    <col min="4112" max="4112" width="1.28515625" style="333" customWidth="1"/>
    <col min="4113" max="4113" width="12.7109375" style="333" customWidth="1"/>
    <col min="4114" max="4114" width="1.5703125" style="333" customWidth="1"/>
    <col min="4115" max="4115" width="8.140625" style="333" customWidth="1"/>
    <col min="4116" max="4116" width="1.5703125" style="333" customWidth="1"/>
    <col min="4117" max="4117" width="6.7109375" style="333" customWidth="1"/>
    <col min="4118" max="4118" width="1.28515625" style="333" customWidth="1"/>
    <col min="4119" max="4119" width="12.7109375" style="333" customWidth="1"/>
    <col min="4120" max="4120" width="1.28515625" style="333" customWidth="1"/>
    <col min="4121" max="4121" width="8.140625" style="333" customWidth="1"/>
    <col min="4122" max="4122" width="1.5703125" style="333" customWidth="1"/>
    <col min="4123" max="4123" width="6.7109375" style="333" customWidth="1"/>
    <col min="4124" max="4124" width="1.28515625" style="333" customWidth="1"/>
    <col min="4125" max="4125" width="12.7109375" style="333" customWidth="1"/>
    <col min="4126" max="4126" width="0.85546875" style="333" customWidth="1"/>
    <col min="4127" max="4127" width="8.140625" style="333" customWidth="1"/>
    <col min="4128" max="4128" width="1.7109375" style="333" customWidth="1"/>
    <col min="4129" max="4129" width="8.42578125" style="333" customWidth="1"/>
    <col min="4130" max="4131" width="1.5703125" style="333" customWidth="1"/>
    <col min="4132" max="4132" width="14.42578125" style="333" customWidth="1"/>
    <col min="4133" max="4133" width="1.5703125" style="333" customWidth="1"/>
    <col min="4134" max="4134" width="9.28515625" style="333" customWidth="1"/>
    <col min="4135" max="4135" width="1.5703125" style="333" customWidth="1"/>
    <col min="4136" max="4136" width="8.42578125" style="333" customWidth="1"/>
    <col min="4137" max="4137" width="1.5703125" style="333" customWidth="1"/>
    <col min="4138" max="4138" width="14.42578125" style="333" customWidth="1"/>
    <col min="4139" max="4139" width="1.5703125" style="333" customWidth="1"/>
    <col min="4140" max="4140" width="9.28515625" style="333" customWidth="1"/>
    <col min="4141" max="4141" width="1.5703125" style="333" customWidth="1"/>
    <col min="4142" max="4142" width="9.28515625" style="333" customWidth="1"/>
    <col min="4143" max="4143" width="1.5703125" style="333" customWidth="1"/>
    <col min="4144" max="4144" width="14.42578125" style="333" customWidth="1"/>
    <col min="4145" max="4145" width="1.5703125" style="333" customWidth="1"/>
    <col min="4146" max="4146" width="9.28515625" style="333" customWidth="1"/>
    <col min="4147" max="4147" width="1.5703125" style="333" customWidth="1"/>
    <col min="4148" max="4148" width="9.28515625" style="333" customWidth="1"/>
    <col min="4149" max="4149" width="1.5703125" style="333" customWidth="1"/>
    <col min="4150" max="4150" width="12.7109375" style="333" customWidth="1"/>
    <col min="4151" max="4151" width="1.5703125" style="333" customWidth="1"/>
    <col min="4152" max="4152" width="9.28515625" style="333" customWidth="1"/>
    <col min="4153" max="4153" width="1.5703125" style="333" customWidth="1"/>
    <col min="4154" max="4154" width="9.28515625" style="333" customWidth="1"/>
    <col min="4155" max="4155" width="1.5703125" style="333" customWidth="1"/>
    <col min="4156" max="4156" width="14.42578125" style="333" customWidth="1"/>
    <col min="4157" max="4157" width="1.5703125" style="333" customWidth="1"/>
    <col min="4158" max="4158" width="5" style="333" customWidth="1"/>
    <col min="4159" max="4159" width="5.42578125" style="333" customWidth="1"/>
    <col min="4160" max="4160" width="9.28515625" style="333" customWidth="1"/>
    <col min="4161" max="4161" width="1.5703125" style="333" customWidth="1"/>
    <col min="4162" max="4162" width="12.7109375" style="333" customWidth="1"/>
    <col min="4163" max="4163" width="1.5703125" style="333" customWidth="1"/>
    <col min="4164" max="4164" width="12.7109375" style="333" customWidth="1"/>
    <col min="4165" max="4165" width="1.5703125" style="333" customWidth="1"/>
    <col min="4166" max="4166" width="12.7109375" style="333" customWidth="1"/>
    <col min="4167" max="4167" width="1.5703125" style="333" customWidth="1"/>
    <col min="4168" max="4168" width="12.7109375" style="333" customWidth="1"/>
    <col min="4169" max="4169" width="1.5703125" style="333" customWidth="1"/>
    <col min="4170" max="4170" width="12.7109375" style="333" customWidth="1"/>
    <col min="4171" max="4171" width="1.5703125" style="333" customWidth="1"/>
    <col min="4172" max="4172" width="12.7109375" style="333" customWidth="1"/>
    <col min="4173" max="4173" width="1.5703125" style="333" customWidth="1"/>
    <col min="4174" max="4174" width="12.7109375" style="333" customWidth="1"/>
    <col min="4175" max="4175" width="1.5703125" style="333" customWidth="1"/>
    <col min="4176" max="4176" width="12.7109375" style="333" customWidth="1"/>
    <col min="4177" max="4177" width="1.5703125" style="333" customWidth="1"/>
    <col min="4178" max="4178" width="12.7109375" style="333" customWidth="1"/>
    <col min="4179" max="4352" width="12.7109375" style="333"/>
    <col min="4353" max="4353" width="4.140625" style="333" customWidth="1"/>
    <col min="4354" max="4354" width="1.5703125" style="333" customWidth="1"/>
    <col min="4355" max="4355" width="14.42578125" style="333" customWidth="1"/>
    <col min="4356" max="4356" width="1.28515625" style="333" customWidth="1"/>
    <col min="4357" max="4357" width="12.7109375" style="333" customWidth="1"/>
    <col min="4358" max="4358" width="1.5703125" style="333" customWidth="1"/>
    <col min="4359" max="4359" width="7.5703125" style="333" customWidth="1"/>
    <col min="4360" max="4360" width="1.5703125" style="333" customWidth="1"/>
    <col min="4361" max="4361" width="7.5703125" style="333" customWidth="1"/>
    <col min="4362" max="4362" width="1.85546875" style="333" customWidth="1"/>
    <col min="4363" max="4363" width="11.85546875" style="333" customWidth="1"/>
    <col min="4364" max="4364" width="0.85546875" style="333" customWidth="1"/>
    <col min="4365" max="4365" width="7.42578125" style="333" customWidth="1"/>
    <col min="4366" max="4366" width="2.140625" style="333" customWidth="1"/>
    <col min="4367" max="4367" width="6.7109375" style="333" customWidth="1"/>
    <col min="4368" max="4368" width="1.28515625" style="333" customWidth="1"/>
    <col min="4369" max="4369" width="12.7109375" style="333" customWidth="1"/>
    <col min="4370" max="4370" width="1.5703125" style="333" customWidth="1"/>
    <col min="4371" max="4371" width="8.140625" style="333" customWidth="1"/>
    <col min="4372" max="4372" width="1.5703125" style="333" customWidth="1"/>
    <col min="4373" max="4373" width="6.7109375" style="333" customWidth="1"/>
    <col min="4374" max="4374" width="1.28515625" style="333" customWidth="1"/>
    <col min="4375" max="4375" width="12.7109375" style="333" customWidth="1"/>
    <col min="4376" max="4376" width="1.28515625" style="333" customWidth="1"/>
    <col min="4377" max="4377" width="8.140625" style="333" customWidth="1"/>
    <col min="4378" max="4378" width="1.5703125" style="333" customWidth="1"/>
    <col min="4379" max="4379" width="6.7109375" style="333" customWidth="1"/>
    <col min="4380" max="4380" width="1.28515625" style="333" customWidth="1"/>
    <col min="4381" max="4381" width="12.7109375" style="333" customWidth="1"/>
    <col min="4382" max="4382" width="0.85546875" style="333" customWidth="1"/>
    <col min="4383" max="4383" width="8.140625" style="333" customWidth="1"/>
    <col min="4384" max="4384" width="1.7109375" style="333" customWidth="1"/>
    <col min="4385" max="4385" width="8.42578125" style="333" customWidth="1"/>
    <col min="4386" max="4387" width="1.5703125" style="333" customWidth="1"/>
    <col min="4388" max="4388" width="14.42578125" style="333" customWidth="1"/>
    <col min="4389" max="4389" width="1.5703125" style="333" customWidth="1"/>
    <col min="4390" max="4390" width="9.28515625" style="333" customWidth="1"/>
    <col min="4391" max="4391" width="1.5703125" style="333" customWidth="1"/>
    <col min="4392" max="4392" width="8.42578125" style="333" customWidth="1"/>
    <col min="4393" max="4393" width="1.5703125" style="333" customWidth="1"/>
    <col min="4394" max="4394" width="14.42578125" style="333" customWidth="1"/>
    <col min="4395" max="4395" width="1.5703125" style="333" customWidth="1"/>
    <col min="4396" max="4396" width="9.28515625" style="333" customWidth="1"/>
    <col min="4397" max="4397" width="1.5703125" style="333" customWidth="1"/>
    <col min="4398" max="4398" width="9.28515625" style="333" customWidth="1"/>
    <col min="4399" max="4399" width="1.5703125" style="333" customWidth="1"/>
    <col min="4400" max="4400" width="14.42578125" style="333" customWidth="1"/>
    <col min="4401" max="4401" width="1.5703125" style="333" customWidth="1"/>
    <col min="4402" max="4402" width="9.28515625" style="333" customWidth="1"/>
    <col min="4403" max="4403" width="1.5703125" style="333" customWidth="1"/>
    <col min="4404" max="4404" width="9.28515625" style="333" customWidth="1"/>
    <col min="4405" max="4405" width="1.5703125" style="333" customWidth="1"/>
    <col min="4406" max="4406" width="12.7109375" style="333" customWidth="1"/>
    <col min="4407" max="4407" width="1.5703125" style="333" customWidth="1"/>
    <col min="4408" max="4408" width="9.28515625" style="333" customWidth="1"/>
    <col min="4409" max="4409" width="1.5703125" style="333" customWidth="1"/>
    <col min="4410" max="4410" width="9.28515625" style="333" customWidth="1"/>
    <col min="4411" max="4411" width="1.5703125" style="333" customWidth="1"/>
    <col min="4412" max="4412" width="14.42578125" style="333" customWidth="1"/>
    <col min="4413" max="4413" width="1.5703125" style="333" customWidth="1"/>
    <col min="4414" max="4414" width="5" style="333" customWidth="1"/>
    <col min="4415" max="4415" width="5.42578125" style="333" customWidth="1"/>
    <col min="4416" max="4416" width="9.28515625" style="333" customWidth="1"/>
    <col min="4417" max="4417" width="1.5703125" style="333" customWidth="1"/>
    <col min="4418" max="4418" width="12.7109375" style="333" customWidth="1"/>
    <col min="4419" max="4419" width="1.5703125" style="333" customWidth="1"/>
    <col min="4420" max="4420" width="12.7109375" style="333" customWidth="1"/>
    <col min="4421" max="4421" width="1.5703125" style="333" customWidth="1"/>
    <col min="4422" max="4422" width="12.7109375" style="333" customWidth="1"/>
    <col min="4423" max="4423" width="1.5703125" style="333" customWidth="1"/>
    <col min="4424" max="4424" width="12.7109375" style="333" customWidth="1"/>
    <col min="4425" max="4425" width="1.5703125" style="333" customWidth="1"/>
    <col min="4426" max="4426" width="12.7109375" style="333" customWidth="1"/>
    <col min="4427" max="4427" width="1.5703125" style="333" customWidth="1"/>
    <col min="4428" max="4428" width="12.7109375" style="333" customWidth="1"/>
    <col min="4429" max="4429" width="1.5703125" style="333" customWidth="1"/>
    <col min="4430" max="4430" width="12.7109375" style="333" customWidth="1"/>
    <col min="4431" max="4431" width="1.5703125" style="333" customWidth="1"/>
    <col min="4432" max="4432" width="12.7109375" style="333" customWidth="1"/>
    <col min="4433" max="4433" width="1.5703125" style="333" customWidth="1"/>
    <col min="4434" max="4434" width="12.7109375" style="333" customWidth="1"/>
    <col min="4435" max="4608" width="12.7109375" style="333"/>
    <col min="4609" max="4609" width="4.140625" style="333" customWidth="1"/>
    <col min="4610" max="4610" width="1.5703125" style="333" customWidth="1"/>
    <col min="4611" max="4611" width="14.42578125" style="333" customWidth="1"/>
    <col min="4612" max="4612" width="1.28515625" style="333" customWidth="1"/>
    <col min="4613" max="4613" width="12.7109375" style="333" customWidth="1"/>
    <col min="4614" max="4614" width="1.5703125" style="333" customWidth="1"/>
    <col min="4615" max="4615" width="7.5703125" style="333" customWidth="1"/>
    <col min="4616" max="4616" width="1.5703125" style="333" customWidth="1"/>
    <col min="4617" max="4617" width="7.5703125" style="333" customWidth="1"/>
    <col min="4618" max="4618" width="1.85546875" style="333" customWidth="1"/>
    <col min="4619" max="4619" width="11.85546875" style="333" customWidth="1"/>
    <col min="4620" max="4620" width="0.85546875" style="333" customWidth="1"/>
    <col min="4621" max="4621" width="7.42578125" style="333" customWidth="1"/>
    <col min="4622" max="4622" width="2.140625" style="333" customWidth="1"/>
    <col min="4623" max="4623" width="6.7109375" style="333" customWidth="1"/>
    <col min="4624" max="4624" width="1.28515625" style="333" customWidth="1"/>
    <col min="4625" max="4625" width="12.7109375" style="333" customWidth="1"/>
    <col min="4626" max="4626" width="1.5703125" style="333" customWidth="1"/>
    <col min="4627" max="4627" width="8.140625" style="333" customWidth="1"/>
    <col min="4628" max="4628" width="1.5703125" style="333" customWidth="1"/>
    <col min="4629" max="4629" width="6.7109375" style="333" customWidth="1"/>
    <col min="4630" max="4630" width="1.28515625" style="333" customWidth="1"/>
    <col min="4631" max="4631" width="12.7109375" style="333" customWidth="1"/>
    <col min="4632" max="4632" width="1.28515625" style="333" customWidth="1"/>
    <col min="4633" max="4633" width="8.140625" style="333" customWidth="1"/>
    <col min="4634" max="4634" width="1.5703125" style="333" customWidth="1"/>
    <col min="4635" max="4635" width="6.7109375" style="333" customWidth="1"/>
    <col min="4636" max="4636" width="1.28515625" style="333" customWidth="1"/>
    <col min="4637" max="4637" width="12.7109375" style="333" customWidth="1"/>
    <col min="4638" max="4638" width="0.85546875" style="333" customWidth="1"/>
    <col min="4639" max="4639" width="8.140625" style="333" customWidth="1"/>
    <col min="4640" max="4640" width="1.7109375" style="333" customWidth="1"/>
    <col min="4641" max="4641" width="8.42578125" style="333" customWidth="1"/>
    <col min="4642" max="4643" width="1.5703125" style="333" customWidth="1"/>
    <col min="4644" max="4644" width="14.42578125" style="333" customWidth="1"/>
    <col min="4645" max="4645" width="1.5703125" style="333" customWidth="1"/>
    <col min="4646" max="4646" width="9.28515625" style="333" customWidth="1"/>
    <col min="4647" max="4647" width="1.5703125" style="333" customWidth="1"/>
    <col min="4648" max="4648" width="8.42578125" style="333" customWidth="1"/>
    <col min="4649" max="4649" width="1.5703125" style="333" customWidth="1"/>
    <col min="4650" max="4650" width="14.42578125" style="333" customWidth="1"/>
    <col min="4651" max="4651" width="1.5703125" style="333" customWidth="1"/>
    <col min="4652" max="4652" width="9.28515625" style="333" customWidth="1"/>
    <col min="4653" max="4653" width="1.5703125" style="333" customWidth="1"/>
    <col min="4654" max="4654" width="9.28515625" style="333" customWidth="1"/>
    <col min="4655" max="4655" width="1.5703125" style="333" customWidth="1"/>
    <col min="4656" max="4656" width="14.42578125" style="333" customWidth="1"/>
    <col min="4657" max="4657" width="1.5703125" style="333" customWidth="1"/>
    <col min="4658" max="4658" width="9.28515625" style="333" customWidth="1"/>
    <col min="4659" max="4659" width="1.5703125" style="333" customWidth="1"/>
    <col min="4660" max="4660" width="9.28515625" style="333" customWidth="1"/>
    <col min="4661" max="4661" width="1.5703125" style="333" customWidth="1"/>
    <col min="4662" max="4662" width="12.7109375" style="333" customWidth="1"/>
    <col min="4663" max="4663" width="1.5703125" style="333" customWidth="1"/>
    <col min="4664" max="4664" width="9.28515625" style="333" customWidth="1"/>
    <col min="4665" max="4665" width="1.5703125" style="333" customWidth="1"/>
    <col min="4666" max="4666" width="9.28515625" style="333" customWidth="1"/>
    <col min="4667" max="4667" width="1.5703125" style="333" customWidth="1"/>
    <col min="4668" max="4668" width="14.42578125" style="333" customWidth="1"/>
    <col min="4669" max="4669" width="1.5703125" style="333" customWidth="1"/>
    <col min="4670" max="4670" width="5" style="333" customWidth="1"/>
    <col min="4671" max="4671" width="5.42578125" style="333" customWidth="1"/>
    <col min="4672" max="4672" width="9.28515625" style="333" customWidth="1"/>
    <col min="4673" max="4673" width="1.5703125" style="333" customWidth="1"/>
    <col min="4674" max="4674" width="12.7109375" style="333" customWidth="1"/>
    <col min="4675" max="4675" width="1.5703125" style="333" customWidth="1"/>
    <col min="4676" max="4676" width="12.7109375" style="333" customWidth="1"/>
    <col min="4677" max="4677" width="1.5703125" style="333" customWidth="1"/>
    <col min="4678" max="4678" width="12.7109375" style="333" customWidth="1"/>
    <col min="4679" max="4679" width="1.5703125" style="333" customWidth="1"/>
    <col min="4680" max="4680" width="12.7109375" style="333" customWidth="1"/>
    <col min="4681" max="4681" width="1.5703125" style="333" customWidth="1"/>
    <col min="4682" max="4682" width="12.7109375" style="333" customWidth="1"/>
    <col min="4683" max="4683" width="1.5703125" style="333" customWidth="1"/>
    <col min="4684" max="4684" width="12.7109375" style="333" customWidth="1"/>
    <col min="4685" max="4685" width="1.5703125" style="333" customWidth="1"/>
    <col min="4686" max="4686" width="12.7109375" style="333" customWidth="1"/>
    <col min="4687" max="4687" width="1.5703125" style="333" customWidth="1"/>
    <col min="4688" max="4688" width="12.7109375" style="333" customWidth="1"/>
    <col min="4689" max="4689" width="1.5703125" style="333" customWidth="1"/>
    <col min="4690" max="4690" width="12.7109375" style="333" customWidth="1"/>
    <col min="4691" max="4864" width="12.7109375" style="333"/>
    <col min="4865" max="4865" width="4.140625" style="333" customWidth="1"/>
    <col min="4866" max="4866" width="1.5703125" style="333" customWidth="1"/>
    <col min="4867" max="4867" width="14.42578125" style="333" customWidth="1"/>
    <col min="4868" max="4868" width="1.28515625" style="333" customWidth="1"/>
    <col min="4869" max="4869" width="12.7109375" style="333" customWidth="1"/>
    <col min="4870" max="4870" width="1.5703125" style="333" customWidth="1"/>
    <col min="4871" max="4871" width="7.5703125" style="333" customWidth="1"/>
    <col min="4872" max="4872" width="1.5703125" style="333" customWidth="1"/>
    <col min="4873" max="4873" width="7.5703125" style="333" customWidth="1"/>
    <col min="4874" max="4874" width="1.85546875" style="333" customWidth="1"/>
    <col min="4875" max="4875" width="11.85546875" style="333" customWidth="1"/>
    <col min="4876" max="4876" width="0.85546875" style="333" customWidth="1"/>
    <col min="4877" max="4877" width="7.42578125" style="333" customWidth="1"/>
    <col min="4878" max="4878" width="2.140625" style="333" customWidth="1"/>
    <col min="4879" max="4879" width="6.7109375" style="333" customWidth="1"/>
    <col min="4880" max="4880" width="1.28515625" style="333" customWidth="1"/>
    <col min="4881" max="4881" width="12.7109375" style="333" customWidth="1"/>
    <col min="4882" max="4882" width="1.5703125" style="333" customWidth="1"/>
    <col min="4883" max="4883" width="8.140625" style="333" customWidth="1"/>
    <col min="4884" max="4884" width="1.5703125" style="333" customWidth="1"/>
    <col min="4885" max="4885" width="6.7109375" style="333" customWidth="1"/>
    <col min="4886" max="4886" width="1.28515625" style="333" customWidth="1"/>
    <col min="4887" max="4887" width="12.7109375" style="333" customWidth="1"/>
    <col min="4888" max="4888" width="1.28515625" style="333" customWidth="1"/>
    <col min="4889" max="4889" width="8.140625" style="333" customWidth="1"/>
    <col min="4890" max="4890" width="1.5703125" style="333" customWidth="1"/>
    <col min="4891" max="4891" width="6.7109375" style="333" customWidth="1"/>
    <col min="4892" max="4892" width="1.28515625" style="333" customWidth="1"/>
    <col min="4893" max="4893" width="12.7109375" style="333" customWidth="1"/>
    <col min="4894" max="4894" width="0.85546875" style="333" customWidth="1"/>
    <col min="4895" max="4895" width="8.140625" style="333" customWidth="1"/>
    <col min="4896" max="4896" width="1.7109375" style="333" customWidth="1"/>
    <col min="4897" max="4897" width="8.42578125" style="333" customWidth="1"/>
    <col min="4898" max="4899" width="1.5703125" style="333" customWidth="1"/>
    <col min="4900" max="4900" width="14.42578125" style="333" customWidth="1"/>
    <col min="4901" max="4901" width="1.5703125" style="333" customWidth="1"/>
    <col min="4902" max="4902" width="9.28515625" style="333" customWidth="1"/>
    <col min="4903" max="4903" width="1.5703125" style="333" customWidth="1"/>
    <col min="4904" max="4904" width="8.42578125" style="333" customWidth="1"/>
    <col min="4905" max="4905" width="1.5703125" style="333" customWidth="1"/>
    <col min="4906" max="4906" width="14.42578125" style="333" customWidth="1"/>
    <col min="4907" max="4907" width="1.5703125" style="333" customWidth="1"/>
    <col min="4908" max="4908" width="9.28515625" style="333" customWidth="1"/>
    <col min="4909" max="4909" width="1.5703125" style="333" customWidth="1"/>
    <col min="4910" max="4910" width="9.28515625" style="333" customWidth="1"/>
    <col min="4911" max="4911" width="1.5703125" style="333" customWidth="1"/>
    <col min="4912" max="4912" width="14.42578125" style="333" customWidth="1"/>
    <col min="4913" max="4913" width="1.5703125" style="333" customWidth="1"/>
    <col min="4914" max="4914" width="9.28515625" style="333" customWidth="1"/>
    <col min="4915" max="4915" width="1.5703125" style="333" customWidth="1"/>
    <col min="4916" max="4916" width="9.28515625" style="333" customWidth="1"/>
    <col min="4917" max="4917" width="1.5703125" style="333" customWidth="1"/>
    <col min="4918" max="4918" width="12.7109375" style="333" customWidth="1"/>
    <col min="4919" max="4919" width="1.5703125" style="333" customWidth="1"/>
    <col min="4920" max="4920" width="9.28515625" style="333" customWidth="1"/>
    <col min="4921" max="4921" width="1.5703125" style="333" customWidth="1"/>
    <col min="4922" max="4922" width="9.28515625" style="333" customWidth="1"/>
    <col min="4923" max="4923" width="1.5703125" style="333" customWidth="1"/>
    <col min="4924" max="4924" width="14.42578125" style="333" customWidth="1"/>
    <col min="4925" max="4925" width="1.5703125" style="333" customWidth="1"/>
    <col min="4926" max="4926" width="5" style="333" customWidth="1"/>
    <col min="4927" max="4927" width="5.42578125" style="333" customWidth="1"/>
    <col min="4928" max="4928" width="9.28515625" style="333" customWidth="1"/>
    <col min="4929" max="4929" width="1.5703125" style="333" customWidth="1"/>
    <col min="4930" max="4930" width="12.7109375" style="333" customWidth="1"/>
    <col min="4931" max="4931" width="1.5703125" style="333" customWidth="1"/>
    <col min="4932" max="4932" width="12.7109375" style="333" customWidth="1"/>
    <col min="4933" max="4933" width="1.5703125" style="333" customWidth="1"/>
    <col min="4934" max="4934" width="12.7109375" style="333" customWidth="1"/>
    <col min="4935" max="4935" width="1.5703125" style="333" customWidth="1"/>
    <col min="4936" max="4936" width="12.7109375" style="333" customWidth="1"/>
    <col min="4937" max="4937" width="1.5703125" style="333" customWidth="1"/>
    <col min="4938" max="4938" width="12.7109375" style="333" customWidth="1"/>
    <col min="4939" max="4939" width="1.5703125" style="333" customWidth="1"/>
    <col min="4940" max="4940" width="12.7109375" style="333" customWidth="1"/>
    <col min="4941" max="4941" width="1.5703125" style="333" customWidth="1"/>
    <col min="4942" max="4942" width="12.7109375" style="333" customWidth="1"/>
    <col min="4943" max="4943" width="1.5703125" style="333" customWidth="1"/>
    <col min="4944" max="4944" width="12.7109375" style="333" customWidth="1"/>
    <col min="4945" max="4945" width="1.5703125" style="333" customWidth="1"/>
    <col min="4946" max="4946" width="12.7109375" style="333" customWidth="1"/>
    <col min="4947" max="5120" width="12.7109375" style="333"/>
    <col min="5121" max="5121" width="4.140625" style="333" customWidth="1"/>
    <col min="5122" max="5122" width="1.5703125" style="333" customWidth="1"/>
    <col min="5123" max="5123" width="14.42578125" style="333" customWidth="1"/>
    <col min="5124" max="5124" width="1.28515625" style="333" customWidth="1"/>
    <col min="5125" max="5125" width="12.7109375" style="333" customWidth="1"/>
    <col min="5126" max="5126" width="1.5703125" style="333" customWidth="1"/>
    <col min="5127" max="5127" width="7.5703125" style="333" customWidth="1"/>
    <col min="5128" max="5128" width="1.5703125" style="333" customWidth="1"/>
    <col min="5129" max="5129" width="7.5703125" style="333" customWidth="1"/>
    <col min="5130" max="5130" width="1.85546875" style="333" customWidth="1"/>
    <col min="5131" max="5131" width="11.85546875" style="333" customWidth="1"/>
    <col min="5132" max="5132" width="0.85546875" style="333" customWidth="1"/>
    <col min="5133" max="5133" width="7.42578125" style="333" customWidth="1"/>
    <col min="5134" max="5134" width="2.140625" style="333" customWidth="1"/>
    <col min="5135" max="5135" width="6.7109375" style="333" customWidth="1"/>
    <col min="5136" max="5136" width="1.28515625" style="333" customWidth="1"/>
    <col min="5137" max="5137" width="12.7109375" style="333" customWidth="1"/>
    <col min="5138" max="5138" width="1.5703125" style="333" customWidth="1"/>
    <col min="5139" max="5139" width="8.140625" style="333" customWidth="1"/>
    <col min="5140" max="5140" width="1.5703125" style="333" customWidth="1"/>
    <col min="5141" max="5141" width="6.7109375" style="333" customWidth="1"/>
    <col min="5142" max="5142" width="1.28515625" style="333" customWidth="1"/>
    <col min="5143" max="5143" width="12.7109375" style="333" customWidth="1"/>
    <col min="5144" max="5144" width="1.28515625" style="333" customWidth="1"/>
    <col min="5145" max="5145" width="8.140625" style="333" customWidth="1"/>
    <col min="5146" max="5146" width="1.5703125" style="333" customWidth="1"/>
    <col min="5147" max="5147" width="6.7109375" style="333" customWidth="1"/>
    <col min="5148" max="5148" width="1.28515625" style="333" customWidth="1"/>
    <col min="5149" max="5149" width="12.7109375" style="333" customWidth="1"/>
    <col min="5150" max="5150" width="0.85546875" style="333" customWidth="1"/>
    <col min="5151" max="5151" width="8.140625" style="333" customWidth="1"/>
    <col min="5152" max="5152" width="1.7109375" style="333" customWidth="1"/>
    <col min="5153" max="5153" width="8.42578125" style="333" customWidth="1"/>
    <col min="5154" max="5155" width="1.5703125" style="333" customWidth="1"/>
    <col min="5156" max="5156" width="14.42578125" style="333" customWidth="1"/>
    <col min="5157" max="5157" width="1.5703125" style="333" customWidth="1"/>
    <col min="5158" max="5158" width="9.28515625" style="333" customWidth="1"/>
    <col min="5159" max="5159" width="1.5703125" style="333" customWidth="1"/>
    <col min="5160" max="5160" width="8.42578125" style="333" customWidth="1"/>
    <col min="5161" max="5161" width="1.5703125" style="333" customWidth="1"/>
    <col min="5162" max="5162" width="14.42578125" style="333" customWidth="1"/>
    <col min="5163" max="5163" width="1.5703125" style="333" customWidth="1"/>
    <col min="5164" max="5164" width="9.28515625" style="333" customWidth="1"/>
    <col min="5165" max="5165" width="1.5703125" style="333" customWidth="1"/>
    <col min="5166" max="5166" width="9.28515625" style="333" customWidth="1"/>
    <col min="5167" max="5167" width="1.5703125" style="333" customWidth="1"/>
    <col min="5168" max="5168" width="14.42578125" style="333" customWidth="1"/>
    <col min="5169" max="5169" width="1.5703125" style="333" customWidth="1"/>
    <col min="5170" max="5170" width="9.28515625" style="333" customWidth="1"/>
    <col min="5171" max="5171" width="1.5703125" style="333" customWidth="1"/>
    <col min="5172" max="5172" width="9.28515625" style="333" customWidth="1"/>
    <col min="5173" max="5173" width="1.5703125" style="333" customWidth="1"/>
    <col min="5174" max="5174" width="12.7109375" style="333" customWidth="1"/>
    <col min="5175" max="5175" width="1.5703125" style="333" customWidth="1"/>
    <col min="5176" max="5176" width="9.28515625" style="333" customWidth="1"/>
    <col min="5177" max="5177" width="1.5703125" style="333" customWidth="1"/>
    <col min="5178" max="5178" width="9.28515625" style="333" customWidth="1"/>
    <col min="5179" max="5179" width="1.5703125" style="333" customWidth="1"/>
    <col min="5180" max="5180" width="14.42578125" style="333" customWidth="1"/>
    <col min="5181" max="5181" width="1.5703125" style="333" customWidth="1"/>
    <col min="5182" max="5182" width="5" style="333" customWidth="1"/>
    <col min="5183" max="5183" width="5.42578125" style="333" customWidth="1"/>
    <col min="5184" max="5184" width="9.28515625" style="333" customWidth="1"/>
    <col min="5185" max="5185" width="1.5703125" style="333" customWidth="1"/>
    <col min="5186" max="5186" width="12.7109375" style="333" customWidth="1"/>
    <col min="5187" max="5187" width="1.5703125" style="333" customWidth="1"/>
    <col min="5188" max="5188" width="12.7109375" style="333" customWidth="1"/>
    <col min="5189" max="5189" width="1.5703125" style="333" customWidth="1"/>
    <col min="5190" max="5190" width="12.7109375" style="333" customWidth="1"/>
    <col min="5191" max="5191" width="1.5703125" style="333" customWidth="1"/>
    <col min="5192" max="5192" width="12.7109375" style="333" customWidth="1"/>
    <col min="5193" max="5193" width="1.5703125" style="333" customWidth="1"/>
    <col min="5194" max="5194" width="12.7109375" style="333" customWidth="1"/>
    <col min="5195" max="5195" width="1.5703125" style="333" customWidth="1"/>
    <col min="5196" max="5196" width="12.7109375" style="333" customWidth="1"/>
    <col min="5197" max="5197" width="1.5703125" style="333" customWidth="1"/>
    <col min="5198" max="5198" width="12.7109375" style="333" customWidth="1"/>
    <col min="5199" max="5199" width="1.5703125" style="333" customWidth="1"/>
    <col min="5200" max="5200" width="12.7109375" style="333" customWidth="1"/>
    <col min="5201" max="5201" width="1.5703125" style="333" customWidth="1"/>
    <col min="5202" max="5202" width="12.7109375" style="333" customWidth="1"/>
    <col min="5203" max="5376" width="12.7109375" style="333"/>
    <col min="5377" max="5377" width="4.140625" style="333" customWidth="1"/>
    <col min="5378" max="5378" width="1.5703125" style="333" customWidth="1"/>
    <col min="5379" max="5379" width="14.42578125" style="333" customWidth="1"/>
    <col min="5380" max="5380" width="1.28515625" style="333" customWidth="1"/>
    <col min="5381" max="5381" width="12.7109375" style="333" customWidth="1"/>
    <col min="5382" max="5382" width="1.5703125" style="333" customWidth="1"/>
    <col min="5383" max="5383" width="7.5703125" style="333" customWidth="1"/>
    <col min="5384" max="5384" width="1.5703125" style="333" customWidth="1"/>
    <col min="5385" max="5385" width="7.5703125" style="333" customWidth="1"/>
    <col min="5386" max="5386" width="1.85546875" style="333" customWidth="1"/>
    <col min="5387" max="5387" width="11.85546875" style="333" customWidth="1"/>
    <col min="5388" max="5388" width="0.85546875" style="333" customWidth="1"/>
    <col min="5389" max="5389" width="7.42578125" style="333" customWidth="1"/>
    <col min="5390" max="5390" width="2.140625" style="333" customWidth="1"/>
    <col min="5391" max="5391" width="6.7109375" style="333" customWidth="1"/>
    <col min="5392" max="5392" width="1.28515625" style="333" customWidth="1"/>
    <col min="5393" max="5393" width="12.7109375" style="333" customWidth="1"/>
    <col min="5394" max="5394" width="1.5703125" style="333" customWidth="1"/>
    <col min="5395" max="5395" width="8.140625" style="333" customWidth="1"/>
    <col min="5396" max="5396" width="1.5703125" style="333" customWidth="1"/>
    <col min="5397" max="5397" width="6.7109375" style="333" customWidth="1"/>
    <col min="5398" max="5398" width="1.28515625" style="333" customWidth="1"/>
    <col min="5399" max="5399" width="12.7109375" style="333" customWidth="1"/>
    <col min="5400" max="5400" width="1.28515625" style="333" customWidth="1"/>
    <col min="5401" max="5401" width="8.140625" style="333" customWidth="1"/>
    <col min="5402" max="5402" width="1.5703125" style="333" customWidth="1"/>
    <col min="5403" max="5403" width="6.7109375" style="333" customWidth="1"/>
    <col min="5404" max="5404" width="1.28515625" style="333" customWidth="1"/>
    <col min="5405" max="5405" width="12.7109375" style="333" customWidth="1"/>
    <col min="5406" max="5406" width="0.85546875" style="333" customWidth="1"/>
    <col min="5407" max="5407" width="8.140625" style="333" customWidth="1"/>
    <col min="5408" max="5408" width="1.7109375" style="333" customWidth="1"/>
    <col min="5409" max="5409" width="8.42578125" style="333" customWidth="1"/>
    <col min="5410" max="5411" width="1.5703125" style="333" customWidth="1"/>
    <col min="5412" max="5412" width="14.42578125" style="333" customWidth="1"/>
    <col min="5413" max="5413" width="1.5703125" style="333" customWidth="1"/>
    <col min="5414" max="5414" width="9.28515625" style="333" customWidth="1"/>
    <col min="5415" max="5415" width="1.5703125" style="333" customWidth="1"/>
    <col min="5416" max="5416" width="8.42578125" style="333" customWidth="1"/>
    <col min="5417" max="5417" width="1.5703125" style="333" customWidth="1"/>
    <col min="5418" max="5418" width="14.42578125" style="333" customWidth="1"/>
    <col min="5419" max="5419" width="1.5703125" style="333" customWidth="1"/>
    <col min="5420" max="5420" width="9.28515625" style="333" customWidth="1"/>
    <col min="5421" max="5421" width="1.5703125" style="333" customWidth="1"/>
    <col min="5422" max="5422" width="9.28515625" style="333" customWidth="1"/>
    <col min="5423" max="5423" width="1.5703125" style="333" customWidth="1"/>
    <col min="5424" max="5424" width="14.42578125" style="333" customWidth="1"/>
    <col min="5425" max="5425" width="1.5703125" style="333" customWidth="1"/>
    <col min="5426" max="5426" width="9.28515625" style="333" customWidth="1"/>
    <col min="5427" max="5427" width="1.5703125" style="333" customWidth="1"/>
    <col min="5428" max="5428" width="9.28515625" style="333" customWidth="1"/>
    <col min="5429" max="5429" width="1.5703125" style="333" customWidth="1"/>
    <col min="5430" max="5430" width="12.7109375" style="333" customWidth="1"/>
    <col min="5431" max="5431" width="1.5703125" style="333" customWidth="1"/>
    <col min="5432" max="5432" width="9.28515625" style="333" customWidth="1"/>
    <col min="5433" max="5433" width="1.5703125" style="333" customWidth="1"/>
    <col min="5434" max="5434" width="9.28515625" style="333" customWidth="1"/>
    <col min="5435" max="5435" width="1.5703125" style="333" customWidth="1"/>
    <col min="5436" max="5436" width="14.42578125" style="333" customWidth="1"/>
    <col min="5437" max="5437" width="1.5703125" style="333" customWidth="1"/>
    <col min="5438" max="5438" width="5" style="333" customWidth="1"/>
    <col min="5439" max="5439" width="5.42578125" style="333" customWidth="1"/>
    <col min="5440" max="5440" width="9.28515625" style="333" customWidth="1"/>
    <col min="5441" max="5441" width="1.5703125" style="333" customWidth="1"/>
    <col min="5442" max="5442" width="12.7109375" style="333" customWidth="1"/>
    <col min="5443" max="5443" width="1.5703125" style="333" customWidth="1"/>
    <col min="5444" max="5444" width="12.7109375" style="333" customWidth="1"/>
    <col min="5445" max="5445" width="1.5703125" style="333" customWidth="1"/>
    <col min="5446" max="5446" width="12.7109375" style="333" customWidth="1"/>
    <col min="5447" max="5447" width="1.5703125" style="333" customWidth="1"/>
    <col min="5448" max="5448" width="12.7109375" style="333" customWidth="1"/>
    <col min="5449" max="5449" width="1.5703125" style="333" customWidth="1"/>
    <col min="5450" max="5450" width="12.7109375" style="333" customWidth="1"/>
    <col min="5451" max="5451" width="1.5703125" style="333" customWidth="1"/>
    <col min="5452" max="5452" width="12.7109375" style="333" customWidth="1"/>
    <col min="5453" max="5453" width="1.5703125" style="333" customWidth="1"/>
    <col min="5454" max="5454" width="12.7109375" style="333" customWidth="1"/>
    <col min="5455" max="5455" width="1.5703125" style="333" customWidth="1"/>
    <col min="5456" max="5456" width="12.7109375" style="333" customWidth="1"/>
    <col min="5457" max="5457" width="1.5703125" style="333" customWidth="1"/>
    <col min="5458" max="5458" width="12.7109375" style="333" customWidth="1"/>
    <col min="5459" max="5632" width="12.7109375" style="333"/>
    <col min="5633" max="5633" width="4.140625" style="333" customWidth="1"/>
    <col min="5634" max="5634" width="1.5703125" style="333" customWidth="1"/>
    <col min="5635" max="5635" width="14.42578125" style="333" customWidth="1"/>
    <col min="5636" max="5636" width="1.28515625" style="333" customWidth="1"/>
    <col min="5637" max="5637" width="12.7109375" style="333" customWidth="1"/>
    <col min="5638" max="5638" width="1.5703125" style="333" customWidth="1"/>
    <col min="5639" max="5639" width="7.5703125" style="333" customWidth="1"/>
    <col min="5640" max="5640" width="1.5703125" style="333" customWidth="1"/>
    <col min="5641" max="5641" width="7.5703125" style="333" customWidth="1"/>
    <col min="5642" max="5642" width="1.85546875" style="333" customWidth="1"/>
    <col min="5643" max="5643" width="11.85546875" style="333" customWidth="1"/>
    <col min="5644" max="5644" width="0.85546875" style="333" customWidth="1"/>
    <col min="5645" max="5645" width="7.42578125" style="333" customWidth="1"/>
    <col min="5646" max="5646" width="2.140625" style="333" customWidth="1"/>
    <col min="5647" max="5647" width="6.7109375" style="333" customWidth="1"/>
    <col min="5648" max="5648" width="1.28515625" style="333" customWidth="1"/>
    <col min="5649" max="5649" width="12.7109375" style="333" customWidth="1"/>
    <col min="5650" max="5650" width="1.5703125" style="333" customWidth="1"/>
    <col min="5651" max="5651" width="8.140625" style="333" customWidth="1"/>
    <col min="5652" max="5652" width="1.5703125" style="333" customWidth="1"/>
    <col min="5653" max="5653" width="6.7109375" style="333" customWidth="1"/>
    <col min="5654" max="5654" width="1.28515625" style="333" customWidth="1"/>
    <col min="5655" max="5655" width="12.7109375" style="333" customWidth="1"/>
    <col min="5656" max="5656" width="1.28515625" style="333" customWidth="1"/>
    <col min="5657" max="5657" width="8.140625" style="333" customWidth="1"/>
    <col min="5658" max="5658" width="1.5703125" style="333" customWidth="1"/>
    <col min="5659" max="5659" width="6.7109375" style="333" customWidth="1"/>
    <col min="5660" max="5660" width="1.28515625" style="333" customWidth="1"/>
    <col min="5661" max="5661" width="12.7109375" style="333" customWidth="1"/>
    <col min="5662" max="5662" width="0.85546875" style="333" customWidth="1"/>
    <col min="5663" max="5663" width="8.140625" style="333" customWidth="1"/>
    <col min="5664" max="5664" width="1.7109375" style="333" customWidth="1"/>
    <col min="5665" max="5665" width="8.42578125" style="333" customWidth="1"/>
    <col min="5666" max="5667" width="1.5703125" style="333" customWidth="1"/>
    <col min="5668" max="5668" width="14.42578125" style="333" customWidth="1"/>
    <col min="5669" max="5669" width="1.5703125" style="333" customWidth="1"/>
    <col min="5670" max="5670" width="9.28515625" style="333" customWidth="1"/>
    <col min="5671" max="5671" width="1.5703125" style="333" customWidth="1"/>
    <col min="5672" max="5672" width="8.42578125" style="333" customWidth="1"/>
    <col min="5673" max="5673" width="1.5703125" style="333" customWidth="1"/>
    <col min="5674" max="5674" width="14.42578125" style="333" customWidth="1"/>
    <col min="5675" max="5675" width="1.5703125" style="333" customWidth="1"/>
    <col min="5676" max="5676" width="9.28515625" style="333" customWidth="1"/>
    <col min="5677" max="5677" width="1.5703125" style="333" customWidth="1"/>
    <col min="5678" max="5678" width="9.28515625" style="333" customWidth="1"/>
    <col min="5679" max="5679" width="1.5703125" style="333" customWidth="1"/>
    <col min="5680" max="5680" width="14.42578125" style="333" customWidth="1"/>
    <col min="5681" max="5681" width="1.5703125" style="333" customWidth="1"/>
    <col min="5682" max="5682" width="9.28515625" style="333" customWidth="1"/>
    <col min="5683" max="5683" width="1.5703125" style="333" customWidth="1"/>
    <col min="5684" max="5684" width="9.28515625" style="333" customWidth="1"/>
    <col min="5685" max="5685" width="1.5703125" style="333" customWidth="1"/>
    <col min="5686" max="5686" width="12.7109375" style="333" customWidth="1"/>
    <col min="5687" max="5687" width="1.5703125" style="333" customWidth="1"/>
    <col min="5688" max="5688" width="9.28515625" style="333" customWidth="1"/>
    <col min="5689" max="5689" width="1.5703125" style="333" customWidth="1"/>
    <col min="5690" max="5690" width="9.28515625" style="333" customWidth="1"/>
    <col min="5691" max="5691" width="1.5703125" style="333" customWidth="1"/>
    <col min="5692" max="5692" width="14.42578125" style="333" customWidth="1"/>
    <col min="5693" max="5693" width="1.5703125" style="333" customWidth="1"/>
    <col min="5694" max="5694" width="5" style="333" customWidth="1"/>
    <col min="5695" max="5695" width="5.42578125" style="333" customWidth="1"/>
    <col min="5696" max="5696" width="9.28515625" style="333" customWidth="1"/>
    <col min="5697" max="5697" width="1.5703125" style="333" customWidth="1"/>
    <col min="5698" max="5698" width="12.7109375" style="333" customWidth="1"/>
    <col min="5699" max="5699" width="1.5703125" style="333" customWidth="1"/>
    <col min="5700" max="5700" width="12.7109375" style="333" customWidth="1"/>
    <col min="5701" max="5701" width="1.5703125" style="333" customWidth="1"/>
    <col min="5702" max="5702" width="12.7109375" style="333" customWidth="1"/>
    <col min="5703" max="5703" width="1.5703125" style="333" customWidth="1"/>
    <col min="5704" max="5704" width="12.7109375" style="333" customWidth="1"/>
    <col min="5705" max="5705" width="1.5703125" style="333" customWidth="1"/>
    <col min="5706" max="5706" width="12.7109375" style="333" customWidth="1"/>
    <col min="5707" max="5707" width="1.5703125" style="333" customWidth="1"/>
    <col min="5708" max="5708" width="12.7109375" style="333" customWidth="1"/>
    <col min="5709" max="5709" width="1.5703125" style="333" customWidth="1"/>
    <col min="5710" max="5710" width="12.7109375" style="333" customWidth="1"/>
    <col min="5711" max="5711" width="1.5703125" style="333" customWidth="1"/>
    <col min="5712" max="5712" width="12.7109375" style="333" customWidth="1"/>
    <col min="5713" max="5713" width="1.5703125" style="333" customWidth="1"/>
    <col min="5714" max="5714" width="12.7109375" style="333" customWidth="1"/>
    <col min="5715" max="5888" width="12.7109375" style="333"/>
    <col min="5889" max="5889" width="4.140625" style="333" customWidth="1"/>
    <col min="5890" max="5890" width="1.5703125" style="333" customWidth="1"/>
    <col min="5891" max="5891" width="14.42578125" style="333" customWidth="1"/>
    <col min="5892" max="5892" width="1.28515625" style="333" customWidth="1"/>
    <col min="5893" max="5893" width="12.7109375" style="333" customWidth="1"/>
    <col min="5894" max="5894" width="1.5703125" style="333" customWidth="1"/>
    <col min="5895" max="5895" width="7.5703125" style="333" customWidth="1"/>
    <col min="5896" max="5896" width="1.5703125" style="333" customWidth="1"/>
    <col min="5897" max="5897" width="7.5703125" style="333" customWidth="1"/>
    <col min="5898" max="5898" width="1.85546875" style="333" customWidth="1"/>
    <col min="5899" max="5899" width="11.85546875" style="333" customWidth="1"/>
    <col min="5900" max="5900" width="0.85546875" style="333" customWidth="1"/>
    <col min="5901" max="5901" width="7.42578125" style="333" customWidth="1"/>
    <col min="5902" max="5902" width="2.140625" style="333" customWidth="1"/>
    <col min="5903" max="5903" width="6.7109375" style="333" customWidth="1"/>
    <col min="5904" max="5904" width="1.28515625" style="333" customWidth="1"/>
    <col min="5905" max="5905" width="12.7109375" style="333" customWidth="1"/>
    <col min="5906" max="5906" width="1.5703125" style="333" customWidth="1"/>
    <col min="5907" max="5907" width="8.140625" style="333" customWidth="1"/>
    <col min="5908" max="5908" width="1.5703125" style="333" customWidth="1"/>
    <col min="5909" max="5909" width="6.7109375" style="333" customWidth="1"/>
    <col min="5910" max="5910" width="1.28515625" style="333" customWidth="1"/>
    <col min="5911" max="5911" width="12.7109375" style="333" customWidth="1"/>
    <col min="5912" max="5912" width="1.28515625" style="333" customWidth="1"/>
    <col min="5913" max="5913" width="8.140625" style="333" customWidth="1"/>
    <col min="5914" max="5914" width="1.5703125" style="333" customWidth="1"/>
    <col min="5915" max="5915" width="6.7109375" style="333" customWidth="1"/>
    <col min="5916" max="5916" width="1.28515625" style="333" customWidth="1"/>
    <col min="5917" max="5917" width="12.7109375" style="333" customWidth="1"/>
    <col min="5918" max="5918" width="0.85546875" style="333" customWidth="1"/>
    <col min="5919" max="5919" width="8.140625" style="333" customWidth="1"/>
    <col min="5920" max="5920" width="1.7109375" style="333" customWidth="1"/>
    <col min="5921" max="5921" width="8.42578125" style="333" customWidth="1"/>
    <col min="5922" max="5923" width="1.5703125" style="333" customWidth="1"/>
    <col min="5924" max="5924" width="14.42578125" style="333" customWidth="1"/>
    <col min="5925" max="5925" width="1.5703125" style="333" customWidth="1"/>
    <col min="5926" max="5926" width="9.28515625" style="333" customWidth="1"/>
    <col min="5927" max="5927" width="1.5703125" style="333" customWidth="1"/>
    <col min="5928" max="5928" width="8.42578125" style="333" customWidth="1"/>
    <col min="5929" max="5929" width="1.5703125" style="333" customWidth="1"/>
    <col min="5930" max="5930" width="14.42578125" style="333" customWidth="1"/>
    <col min="5931" max="5931" width="1.5703125" style="333" customWidth="1"/>
    <col min="5932" max="5932" width="9.28515625" style="333" customWidth="1"/>
    <col min="5933" max="5933" width="1.5703125" style="333" customWidth="1"/>
    <col min="5934" max="5934" width="9.28515625" style="333" customWidth="1"/>
    <col min="5935" max="5935" width="1.5703125" style="333" customWidth="1"/>
    <col min="5936" max="5936" width="14.42578125" style="333" customWidth="1"/>
    <col min="5937" max="5937" width="1.5703125" style="333" customWidth="1"/>
    <col min="5938" max="5938" width="9.28515625" style="333" customWidth="1"/>
    <col min="5939" max="5939" width="1.5703125" style="333" customWidth="1"/>
    <col min="5940" max="5940" width="9.28515625" style="333" customWidth="1"/>
    <col min="5941" max="5941" width="1.5703125" style="333" customWidth="1"/>
    <col min="5942" max="5942" width="12.7109375" style="333" customWidth="1"/>
    <col min="5943" max="5943" width="1.5703125" style="333" customWidth="1"/>
    <col min="5944" max="5944" width="9.28515625" style="333" customWidth="1"/>
    <col min="5945" max="5945" width="1.5703125" style="333" customWidth="1"/>
    <col min="5946" max="5946" width="9.28515625" style="333" customWidth="1"/>
    <col min="5947" max="5947" width="1.5703125" style="333" customWidth="1"/>
    <col min="5948" max="5948" width="14.42578125" style="333" customWidth="1"/>
    <col min="5949" max="5949" width="1.5703125" style="333" customWidth="1"/>
    <col min="5950" max="5950" width="5" style="333" customWidth="1"/>
    <col min="5951" max="5951" width="5.42578125" style="333" customWidth="1"/>
    <col min="5952" max="5952" width="9.28515625" style="333" customWidth="1"/>
    <col min="5953" max="5953" width="1.5703125" style="333" customWidth="1"/>
    <col min="5954" max="5954" width="12.7109375" style="333" customWidth="1"/>
    <col min="5955" max="5955" width="1.5703125" style="333" customWidth="1"/>
    <col min="5956" max="5956" width="12.7109375" style="333" customWidth="1"/>
    <col min="5957" max="5957" width="1.5703125" style="333" customWidth="1"/>
    <col min="5958" max="5958" width="12.7109375" style="333" customWidth="1"/>
    <col min="5959" max="5959" width="1.5703125" style="333" customWidth="1"/>
    <col min="5960" max="5960" width="12.7109375" style="333" customWidth="1"/>
    <col min="5961" max="5961" width="1.5703125" style="333" customWidth="1"/>
    <col min="5962" max="5962" width="12.7109375" style="333" customWidth="1"/>
    <col min="5963" max="5963" width="1.5703125" style="333" customWidth="1"/>
    <col min="5964" max="5964" width="12.7109375" style="333" customWidth="1"/>
    <col min="5965" max="5965" width="1.5703125" style="333" customWidth="1"/>
    <col min="5966" max="5966" width="12.7109375" style="333" customWidth="1"/>
    <col min="5967" max="5967" width="1.5703125" style="333" customWidth="1"/>
    <col min="5968" max="5968" width="12.7109375" style="333" customWidth="1"/>
    <col min="5969" max="5969" width="1.5703125" style="333" customWidth="1"/>
    <col min="5970" max="5970" width="12.7109375" style="333" customWidth="1"/>
    <col min="5971" max="6144" width="12.7109375" style="333"/>
    <col min="6145" max="6145" width="4.140625" style="333" customWidth="1"/>
    <col min="6146" max="6146" width="1.5703125" style="333" customWidth="1"/>
    <col min="6147" max="6147" width="14.42578125" style="333" customWidth="1"/>
    <col min="6148" max="6148" width="1.28515625" style="333" customWidth="1"/>
    <col min="6149" max="6149" width="12.7109375" style="333" customWidth="1"/>
    <col min="6150" max="6150" width="1.5703125" style="333" customWidth="1"/>
    <col min="6151" max="6151" width="7.5703125" style="333" customWidth="1"/>
    <col min="6152" max="6152" width="1.5703125" style="333" customWidth="1"/>
    <col min="6153" max="6153" width="7.5703125" style="333" customWidth="1"/>
    <col min="6154" max="6154" width="1.85546875" style="333" customWidth="1"/>
    <col min="6155" max="6155" width="11.85546875" style="333" customWidth="1"/>
    <col min="6156" max="6156" width="0.85546875" style="333" customWidth="1"/>
    <col min="6157" max="6157" width="7.42578125" style="333" customWidth="1"/>
    <col min="6158" max="6158" width="2.140625" style="333" customWidth="1"/>
    <col min="6159" max="6159" width="6.7109375" style="333" customWidth="1"/>
    <col min="6160" max="6160" width="1.28515625" style="333" customWidth="1"/>
    <col min="6161" max="6161" width="12.7109375" style="333" customWidth="1"/>
    <col min="6162" max="6162" width="1.5703125" style="333" customWidth="1"/>
    <col min="6163" max="6163" width="8.140625" style="333" customWidth="1"/>
    <col min="6164" max="6164" width="1.5703125" style="333" customWidth="1"/>
    <col min="6165" max="6165" width="6.7109375" style="333" customWidth="1"/>
    <col min="6166" max="6166" width="1.28515625" style="333" customWidth="1"/>
    <col min="6167" max="6167" width="12.7109375" style="333" customWidth="1"/>
    <col min="6168" max="6168" width="1.28515625" style="333" customWidth="1"/>
    <col min="6169" max="6169" width="8.140625" style="333" customWidth="1"/>
    <col min="6170" max="6170" width="1.5703125" style="333" customWidth="1"/>
    <col min="6171" max="6171" width="6.7109375" style="333" customWidth="1"/>
    <col min="6172" max="6172" width="1.28515625" style="333" customWidth="1"/>
    <col min="6173" max="6173" width="12.7109375" style="333" customWidth="1"/>
    <col min="6174" max="6174" width="0.85546875" style="333" customWidth="1"/>
    <col min="6175" max="6175" width="8.140625" style="333" customWidth="1"/>
    <col min="6176" max="6176" width="1.7109375" style="333" customWidth="1"/>
    <col min="6177" max="6177" width="8.42578125" style="333" customWidth="1"/>
    <col min="6178" max="6179" width="1.5703125" style="333" customWidth="1"/>
    <col min="6180" max="6180" width="14.42578125" style="333" customWidth="1"/>
    <col min="6181" max="6181" width="1.5703125" style="333" customWidth="1"/>
    <col min="6182" max="6182" width="9.28515625" style="333" customWidth="1"/>
    <col min="6183" max="6183" width="1.5703125" style="333" customWidth="1"/>
    <col min="6184" max="6184" width="8.42578125" style="333" customWidth="1"/>
    <col min="6185" max="6185" width="1.5703125" style="333" customWidth="1"/>
    <col min="6186" max="6186" width="14.42578125" style="333" customWidth="1"/>
    <col min="6187" max="6187" width="1.5703125" style="333" customWidth="1"/>
    <col min="6188" max="6188" width="9.28515625" style="333" customWidth="1"/>
    <col min="6189" max="6189" width="1.5703125" style="333" customWidth="1"/>
    <col min="6190" max="6190" width="9.28515625" style="333" customWidth="1"/>
    <col min="6191" max="6191" width="1.5703125" style="333" customWidth="1"/>
    <col min="6192" max="6192" width="14.42578125" style="333" customWidth="1"/>
    <col min="6193" max="6193" width="1.5703125" style="333" customWidth="1"/>
    <col min="6194" max="6194" width="9.28515625" style="333" customWidth="1"/>
    <col min="6195" max="6195" width="1.5703125" style="333" customWidth="1"/>
    <col min="6196" max="6196" width="9.28515625" style="333" customWidth="1"/>
    <col min="6197" max="6197" width="1.5703125" style="333" customWidth="1"/>
    <col min="6198" max="6198" width="12.7109375" style="333" customWidth="1"/>
    <col min="6199" max="6199" width="1.5703125" style="333" customWidth="1"/>
    <col min="6200" max="6200" width="9.28515625" style="333" customWidth="1"/>
    <col min="6201" max="6201" width="1.5703125" style="333" customWidth="1"/>
    <col min="6202" max="6202" width="9.28515625" style="333" customWidth="1"/>
    <col min="6203" max="6203" width="1.5703125" style="333" customWidth="1"/>
    <col min="6204" max="6204" width="14.42578125" style="333" customWidth="1"/>
    <col min="6205" max="6205" width="1.5703125" style="333" customWidth="1"/>
    <col min="6206" max="6206" width="5" style="333" customWidth="1"/>
    <col min="6207" max="6207" width="5.42578125" style="333" customWidth="1"/>
    <col min="6208" max="6208" width="9.28515625" style="333" customWidth="1"/>
    <col min="6209" max="6209" width="1.5703125" style="333" customWidth="1"/>
    <col min="6210" max="6210" width="12.7109375" style="333" customWidth="1"/>
    <col min="6211" max="6211" width="1.5703125" style="333" customWidth="1"/>
    <col min="6212" max="6212" width="12.7109375" style="333" customWidth="1"/>
    <col min="6213" max="6213" width="1.5703125" style="333" customWidth="1"/>
    <col min="6214" max="6214" width="12.7109375" style="333" customWidth="1"/>
    <col min="6215" max="6215" width="1.5703125" style="333" customWidth="1"/>
    <col min="6216" max="6216" width="12.7109375" style="333" customWidth="1"/>
    <col min="6217" max="6217" width="1.5703125" style="333" customWidth="1"/>
    <col min="6218" max="6218" width="12.7109375" style="333" customWidth="1"/>
    <col min="6219" max="6219" width="1.5703125" style="333" customWidth="1"/>
    <col min="6220" max="6220" width="12.7109375" style="333" customWidth="1"/>
    <col min="6221" max="6221" width="1.5703125" style="333" customWidth="1"/>
    <col min="6222" max="6222" width="12.7109375" style="333" customWidth="1"/>
    <col min="6223" max="6223" width="1.5703125" style="333" customWidth="1"/>
    <col min="6224" max="6224" width="12.7109375" style="333" customWidth="1"/>
    <col min="6225" max="6225" width="1.5703125" style="333" customWidth="1"/>
    <col min="6226" max="6226" width="12.7109375" style="333" customWidth="1"/>
    <col min="6227" max="6400" width="12.7109375" style="333"/>
    <col min="6401" max="6401" width="4.140625" style="333" customWidth="1"/>
    <col min="6402" max="6402" width="1.5703125" style="333" customWidth="1"/>
    <col min="6403" max="6403" width="14.42578125" style="333" customWidth="1"/>
    <col min="6404" max="6404" width="1.28515625" style="333" customWidth="1"/>
    <col min="6405" max="6405" width="12.7109375" style="333" customWidth="1"/>
    <col min="6406" max="6406" width="1.5703125" style="333" customWidth="1"/>
    <col min="6407" max="6407" width="7.5703125" style="333" customWidth="1"/>
    <col min="6408" max="6408" width="1.5703125" style="333" customWidth="1"/>
    <col min="6409" max="6409" width="7.5703125" style="333" customWidth="1"/>
    <col min="6410" max="6410" width="1.85546875" style="333" customWidth="1"/>
    <col min="6411" max="6411" width="11.85546875" style="333" customWidth="1"/>
    <col min="6412" max="6412" width="0.85546875" style="333" customWidth="1"/>
    <col min="6413" max="6413" width="7.42578125" style="333" customWidth="1"/>
    <col min="6414" max="6414" width="2.140625" style="333" customWidth="1"/>
    <col min="6415" max="6415" width="6.7109375" style="333" customWidth="1"/>
    <col min="6416" max="6416" width="1.28515625" style="333" customWidth="1"/>
    <col min="6417" max="6417" width="12.7109375" style="333" customWidth="1"/>
    <col min="6418" max="6418" width="1.5703125" style="333" customWidth="1"/>
    <col min="6419" max="6419" width="8.140625" style="333" customWidth="1"/>
    <col min="6420" max="6420" width="1.5703125" style="333" customWidth="1"/>
    <col min="6421" max="6421" width="6.7109375" style="333" customWidth="1"/>
    <col min="6422" max="6422" width="1.28515625" style="333" customWidth="1"/>
    <col min="6423" max="6423" width="12.7109375" style="333" customWidth="1"/>
    <col min="6424" max="6424" width="1.28515625" style="333" customWidth="1"/>
    <col min="6425" max="6425" width="8.140625" style="333" customWidth="1"/>
    <col min="6426" max="6426" width="1.5703125" style="333" customWidth="1"/>
    <col min="6427" max="6427" width="6.7109375" style="333" customWidth="1"/>
    <col min="6428" max="6428" width="1.28515625" style="333" customWidth="1"/>
    <col min="6429" max="6429" width="12.7109375" style="333" customWidth="1"/>
    <col min="6430" max="6430" width="0.85546875" style="333" customWidth="1"/>
    <col min="6431" max="6431" width="8.140625" style="333" customWidth="1"/>
    <col min="6432" max="6432" width="1.7109375" style="333" customWidth="1"/>
    <col min="6433" max="6433" width="8.42578125" style="333" customWidth="1"/>
    <col min="6434" max="6435" width="1.5703125" style="333" customWidth="1"/>
    <col min="6436" max="6436" width="14.42578125" style="333" customWidth="1"/>
    <col min="6437" max="6437" width="1.5703125" style="333" customWidth="1"/>
    <col min="6438" max="6438" width="9.28515625" style="333" customWidth="1"/>
    <col min="6439" max="6439" width="1.5703125" style="333" customWidth="1"/>
    <col min="6440" max="6440" width="8.42578125" style="333" customWidth="1"/>
    <col min="6441" max="6441" width="1.5703125" style="333" customWidth="1"/>
    <col min="6442" max="6442" width="14.42578125" style="333" customWidth="1"/>
    <col min="6443" max="6443" width="1.5703125" style="333" customWidth="1"/>
    <col min="6444" max="6444" width="9.28515625" style="333" customWidth="1"/>
    <col min="6445" max="6445" width="1.5703125" style="333" customWidth="1"/>
    <col min="6446" max="6446" width="9.28515625" style="333" customWidth="1"/>
    <col min="6447" max="6447" width="1.5703125" style="333" customWidth="1"/>
    <col min="6448" max="6448" width="14.42578125" style="333" customWidth="1"/>
    <col min="6449" max="6449" width="1.5703125" style="333" customWidth="1"/>
    <col min="6450" max="6450" width="9.28515625" style="333" customWidth="1"/>
    <col min="6451" max="6451" width="1.5703125" style="333" customWidth="1"/>
    <col min="6452" max="6452" width="9.28515625" style="333" customWidth="1"/>
    <col min="6453" max="6453" width="1.5703125" style="333" customWidth="1"/>
    <col min="6454" max="6454" width="12.7109375" style="333" customWidth="1"/>
    <col min="6455" max="6455" width="1.5703125" style="333" customWidth="1"/>
    <col min="6456" max="6456" width="9.28515625" style="333" customWidth="1"/>
    <col min="6457" max="6457" width="1.5703125" style="333" customWidth="1"/>
    <col min="6458" max="6458" width="9.28515625" style="333" customWidth="1"/>
    <col min="6459" max="6459" width="1.5703125" style="333" customWidth="1"/>
    <col min="6460" max="6460" width="14.42578125" style="333" customWidth="1"/>
    <col min="6461" max="6461" width="1.5703125" style="333" customWidth="1"/>
    <col min="6462" max="6462" width="5" style="333" customWidth="1"/>
    <col min="6463" max="6463" width="5.42578125" style="333" customWidth="1"/>
    <col min="6464" max="6464" width="9.28515625" style="333" customWidth="1"/>
    <col min="6465" max="6465" width="1.5703125" style="333" customWidth="1"/>
    <col min="6466" max="6466" width="12.7109375" style="333" customWidth="1"/>
    <col min="6467" max="6467" width="1.5703125" style="333" customWidth="1"/>
    <col min="6468" max="6468" width="12.7109375" style="333" customWidth="1"/>
    <col min="6469" max="6469" width="1.5703125" style="333" customWidth="1"/>
    <col min="6470" max="6470" width="12.7109375" style="333" customWidth="1"/>
    <col min="6471" max="6471" width="1.5703125" style="333" customWidth="1"/>
    <col min="6472" max="6472" width="12.7109375" style="333" customWidth="1"/>
    <col min="6473" max="6473" width="1.5703125" style="333" customWidth="1"/>
    <col min="6474" max="6474" width="12.7109375" style="333" customWidth="1"/>
    <col min="6475" max="6475" width="1.5703125" style="333" customWidth="1"/>
    <col min="6476" max="6476" width="12.7109375" style="333" customWidth="1"/>
    <col min="6477" max="6477" width="1.5703125" style="333" customWidth="1"/>
    <col min="6478" max="6478" width="12.7109375" style="333" customWidth="1"/>
    <col min="6479" max="6479" width="1.5703125" style="333" customWidth="1"/>
    <col min="6480" max="6480" width="12.7109375" style="333" customWidth="1"/>
    <col min="6481" max="6481" width="1.5703125" style="333" customWidth="1"/>
    <col min="6482" max="6482" width="12.7109375" style="333" customWidth="1"/>
    <col min="6483" max="6656" width="12.7109375" style="333"/>
    <col min="6657" max="6657" width="4.140625" style="333" customWidth="1"/>
    <col min="6658" max="6658" width="1.5703125" style="333" customWidth="1"/>
    <col min="6659" max="6659" width="14.42578125" style="333" customWidth="1"/>
    <col min="6660" max="6660" width="1.28515625" style="333" customWidth="1"/>
    <col min="6661" max="6661" width="12.7109375" style="333" customWidth="1"/>
    <col min="6662" max="6662" width="1.5703125" style="333" customWidth="1"/>
    <col min="6663" max="6663" width="7.5703125" style="333" customWidth="1"/>
    <col min="6664" max="6664" width="1.5703125" style="333" customWidth="1"/>
    <col min="6665" max="6665" width="7.5703125" style="333" customWidth="1"/>
    <col min="6666" max="6666" width="1.85546875" style="333" customWidth="1"/>
    <col min="6667" max="6667" width="11.85546875" style="333" customWidth="1"/>
    <col min="6668" max="6668" width="0.85546875" style="333" customWidth="1"/>
    <col min="6669" max="6669" width="7.42578125" style="333" customWidth="1"/>
    <col min="6670" max="6670" width="2.140625" style="333" customWidth="1"/>
    <col min="6671" max="6671" width="6.7109375" style="333" customWidth="1"/>
    <col min="6672" max="6672" width="1.28515625" style="333" customWidth="1"/>
    <col min="6673" max="6673" width="12.7109375" style="333" customWidth="1"/>
    <col min="6674" max="6674" width="1.5703125" style="333" customWidth="1"/>
    <col min="6675" max="6675" width="8.140625" style="333" customWidth="1"/>
    <col min="6676" max="6676" width="1.5703125" style="333" customWidth="1"/>
    <col min="6677" max="6677" width="6.7109375" style="333" customWidth="1"/>
    <col min="6678" max="6678" width="1.28515625" style="333" customWidth="1"/>
    <col min="6679" max="6679" width="12.7109375" style="333" customWidth="1"/>
    <col min="6680" max="6680" width="1.28515625" style="333" customWidth="1"/>
    <col min="6681" max="6681" width="8.140625" style="333" customWidth="1"/>
    <col min="6682" max="6682" width="1.5703125" style="333" customWidth="1"/>
    <col min="6683" max="6683" width="6.7109375" style="333" customWidth="1"/>
    <col min="6684" max="6684" width="1.28515625" style="333" customWidth="1"/>
    <col min="6685" max="6685" width="12.7109375" style="333" customWidth="1"/>
    <col min="6686" max="6686" width="0.85546875" style="333" customWidth="1"/>
    <col min="6687" max="6687" width="8.140625" style="333" customWidth="1"/>
    <col min="6688" max="6688" width="1.7109375" style="333" customWidth="1"/>
    <col min="6689" max="6689" width="8.42578125" style="333" customWidth="1"/>
    <col min="6690" max="6691" width="1.5703125" style="333" customWidth="1"/>
    <col min="6692" max="6692" width="14.42578125" style="333" customWidth="1"/>
    <col min="6693" max="6693" width="1.5703125" style="333" customWidth="1"/>
    <col min="6694" max="6694" width="9.28515625" style="333" customWidth="1"/>
    <col min="6695" max="6695" width="1.5703125" style="333" customWidth="1"/>
    <col min="6696" max="6696" width="8.42578125" style="333" customWidth="1"/>
    <col min="6697" max="6697" width="1.5703125" style="333" customWidth="1"/>
    <col min="6698" max="6698" width="14.42578125" style="333" customWidth="1"/>
    <col min="6699" max="6699" width="1.5703125" style="333" customWidth="1"/>
    <col min="6700" max="6700" width="9.28515625" style="333" customWidth="1"/>
    <col min="6701" max="6701" width="1.5703125" style="333" customWidth="1"/>
    <col min="6702" max="6702" width="9.28515625" style="333" customWidth="1"/>
    <col min="6703" max="6703" width="1.5703125" style="333" customWidth="1"/>
    <col min="6704" max="6704" width="14.42578125" style="333" customWidth="1"/>
    <col min="6705" max="6705" width="1.5703125" style="333" customWidth="1"/>
    <col min="6706" max="6706" width="9.28515625" style="333" customWidth="1"/>
    <col min="6707" max="6707" width="1.5703125" style="333" customWidth="1"/>
    <col min="6708" max="6708" width="9.28515625" style="333" customWidth="1"/>
    <col min="6709" max="6709" width="1.5703125" style="333" customWidth="1"/>
    <col min="6710" max="6710" width="12.7109375" style="333" customWidth="1"/>
    <col min="6711" max="6711" width="1.5703125" style="333" customWidth="1"/>
    <col min="6712" max="6712" width="9.28515625" style="333" customWidth="1"/>
    <col min="6713" max="6713" width="1.5703125" style="333" customWidth="1"/>
    <col min="6714" max="6714" width="9.28515625" style="333" customWidth="1"/>
    <col min="6715" max="6715" width="1.5703125" style="333" customWidth="1"/>
    <col min="6716" max="6716" width="14.42578125" style="333" customWidth="1"/>
    <col min="6717" max="6717" width="1.5703125" style="333" customWidth="1"/>
    <col min="6718" max="6718" width="5" style="333" customWidth="1"/>
    <col min="6719" max="6719" width="5.42578125" style="333" customWidth="1"/>
    <col min="6720" max="6720" width="9.28515625" style="333" customWidth="1"/>
    <col min="6721" max="6721" width="1.5703125" style="333" customWidth="1"/>
    <col min="6722" max="6722" width="12.7109375" style="333" customWidth="1"/>
    <col min="6723" max="6723" width="1.5703125" style="333" customWidth="1"/>
    <col min="6724" max="6724" width="12.7109375" style="333" customWidth="1"/>
    <col min="6725" max="6725" width="1.5703125" style="333" customWidth="1"/>
    <col min="6726" max="6726" width="12.7109375" style="333" customWidth="1"/>
    <col min="6727" max="6727" width="1.5703125" style="333" customWidth="1"/>
    <col min="6728" max="6728" width="12.7109375" style="333" customWidth="1"/>
    <col min="6729" max="6729" width="1.5703125" style="333" customWidth="1"/>
    <col min="6730" max="6730" width="12.7109375" style="333" customWidth="1"/>
    <col min="6731" max="6731" width="1.5703125" style="333" customWidth="1"/>
    <col min="6732" max="6732" width="12.7109375" style="333" customWidth="1"/>
    <col min="6733" max="6733" width="1.5703125" style="333" customWidth="1"/>
    <col min="6734" max="6734" width="12.7109375" style="333" customWidth="1"/>
    <col min="6735" max="6735" width="1.5703125" style="333" customWidth="1"/>
    <col min="6736" max="6736" width="12.7109375" style="333" customWidth="1"/>
    <col min="6737" max="6737" width="1.5703125" style="333" customWidth="1"/>
    <col min="6738" max="6738" width="12.7109375" style="333" customWidth="1"/>
    <col min="6739" max="6912" width="12.7109375" style="333"/>
    <col min="6913" max="6913" width="4.140625" style="333" customWidth="1"/>
    <col min="6914" max="6914" width="1.5703125" style="333" customWidth="1"/>
    <col min="6915" max="6915" width="14.42578125" style="333" customWidth="1"/>
    <col min="6916" max="6916" width="1.28515625" style="333" customWidth="1"/>
    <col min="6917" max="6917" width="12.7109375" style="333" customWidth="1"/>
    <col min="6918" max="6918" width="1.5703125" style="333" customWidth="1"/>
    <col min="6919" max="6919" width="7.5703125" style="333" customWidth="1"/>
    <col min="6920" max="6920" width="1.5703125" style="333" customWidth="1"/>
    <col min="6921" max="6921" width="7.5703125" style="333" customWidth="1"/>
    <col min="6922" max="6922" width="1.85546875" style="333" customWidth="1"/>
    <col min="6923" max="6923" width="11.85546875" style="333" customWidth="1"/>
    <col min="6924" max="6924" width="0.85546875" style="333" customWidth="1"/>
    <col min="6925" max="6925" width="7.42578125" style="333" customWidth="1"/>
    <col min="6926" max="6926" width="2.140625" style="333" customWidth="1"/>
    <col min="6927" max="6927" width="6.7109375" style="333" customWidth="1"/>
    <col min="6928" max="6928" width="1.28515625" style="333" customWidth="1"/>
    <col min="6929" max="6929" width="12.7109375" style="333" customWidth="1"/>
    <col min="6930" max="6930" width="1.5703125" style="333" customWidth="1"/>
    <col min="6931" max="6931" width="8.140625" style="333" customWidth="1"/>
    <col min="6932" max="6932" width="1.5703125" style="333" customWidth="1"/>
    <col min="6933" max="6933" width="6.7109375" style="333" customWidth="1"/>
    <col min="6934" max="6934" width="1.28515625" style="333" customWidth="1"/>
    <col min="6935" max="6935" width="12.7109375" style="333" customWidth="1"/>
    <col min="6936" max="6936" width="1.28515625" style="333" customWidth="1"/>
    <col min="6937" max="6937" width="8.140625" style="333" customWidth="1"/>
    <col min="6938" max="6938" width="1.5703125" style="333" customWidth="1"/>
    <col min="6939" max="6939" width="6.7109375" style="333" customWidth="1"/>
    <col min="6940" max="6940" width="1.28515625" style="333" customWidth="1"/>
    <col min="6941" max="6941" width="12.7109375" style="333" customWidth="1"/>
    <col min="6942" max="6942" width="0.85546875" style="333" customWidth="1"/>
    <col min="6943" max="6943" width="8.140625" style="333" customWidth="1"/>
    <col min="6944" max="6944" width="1.7109375" style="333" customWidth="1"/>
    <col min="6945" max="6945" width="8.42578125" style="333" customWidth="1"/>
    <col min="6946" max="6947" width="1.5703125" style="333" customWidth="1"/>
    <col min="6948" max="6948" width="14.42578125" style="333" customWidth="1"/>
    <col min="6949" max="6949" width="1.5703125" style="333" customWidth="1"/>
    <col min="6950" max="6950" width="9.28515625" style="333" customWidth="1"/>
    <col min="6951" max="6951" width="1.5703125" style="333" customWidth="1"/>
    <col min="6952" max="6952" width="8.42578125" style="333" customWidth="1"/>
    <col min="6953" max="6953" width="1.5703125" style="333" customWidth="1"/>
    <col min="6954" max="6954" width="14.42578125" style="333" customWidth="1"/>
    <col min="6955" max="6955" width="1.5703125" style="333" customWidth="1"/>
    <col min="6956" max="6956" width="9.28515625" style="333" customWidth="1"/>
    <col min="6957" max="6957" width="1.5703125" style="333" customWidth="1"/>
    <col min="6958" max="6958" width="9.28515625" style="333" customWidth="1"/>
    <col min="6959" max="6959" width="1.5703125" style="333" customWidth="1"/>
    <col min="6960" max="6960" width="14.42578125" style="333" customWidth="1"/>
    <col min="6961" max="6961" width="1.5703125" style="333" customWidth="1"/>
    <col min="6962" max="6962" width="9.28515625" style="333" customWidth="1"/>
    <col min="6963" max="6963" width="1.5703125" style="333" customWidth="1"/>
    <col min="6964" max="6964" width="9.28515625" style="333" customWidth="1"/>
    <col min="6965" max="6965" width="1.5703125" style="333" customWidth="1"/>
    <col min="6966" max="6966" width="12.7109375" style="333" customWidth="1"/>
    <col min="6967" max="6967" width="1.5703125" style="333" customWidth="1"/>
    <col min="6968" max="6968" width="9.28515625" style="333" customWidth="1"/>
    <col min="6969" max="6969" width="1.5703125" style="333" customWidth="1"/>
    <col min="6970" max="6970" width="9.28515625" style="333" customWidth="1"/>
    <col min="6971" max="6971" width="1.5703125" style="333" customWidth="1"/>
    <col min="6972" max="6972" width="14.42578125" style="333" customWidth="1"/>
    <col min="6973" max="6973" width="1.5703125" style="333" customWidth="1"/>
    <col min="6974" max="6974" width="5" style="333" customWidth="1"/>
    <col min="6975" max="6975" width="5.42578125" style="333" customWidth="1"/>
    <col min="6976" max="6976" width="9.28515625" style="333" customWidth="1"/>
    <col min="6977" max="6977" width="1.5703125" style="333" customWidth="1"/>
    <col min="6978" max="6978" width="12.7109375" style="333" customWidth="1"/>
    <col min="6979" max="6979" width="1.5703125" style="333" customWidth="1"/>
    <col min="6980" max="6980" width="12.7109375" style="333" customWidth="1"/>
    <col min="6981" max="6981" width="1.5703125" style="333" customWidth="1"/>
    <col min="6982" max="6982" width="12.7109375" style="333" customWidth="1"/>
    <col min="6983" max="6983" width="1.5703125" style="333" customWidth="1"/>
    <col min="6984" max="6984" width="12.7109375" style="333" customWidth="1"/>
    <col min="6985" max="6985" width="1.5703125" style="333" customWidth="1"/>
    <col min="6986" max="6986" width="12.7109375" style="333" customWidth="1"/>
    <col min="6987" max="6987" width="1.5703125" style="333" customWidth="1"/>
    <col min="6988" max="6988" width="12.7109375" style="333" customWidth="1"/>
    <col min="6989" max="6989" width="1.5703125" style="333" customWidth="1"/>
    <col min="6990" max="6990" width="12.7109375" style="333" customWidth="1"/>
    <col min="6991" max="6991" width="1.5703125" style="333" customWidth="1"/>
    <col min="6992" max="6992" width="12.7109375" style="333" customWidth="1"/>
    <col min="6993" max="6993" width="1.5703125" style="333" customWidth="1"/>
    <col min="6994" max="6994" width="12.7109375" style="333" customWidth="1"/>
    <col min="6995" max="7168" width="12.7109375" style="333"/>
    <col min="7169" max="7169" width="4.140625" style="333" customWidth="1"/>
    <col min="7170" max="7170" width="1.5703125" style="333" customWidth="1"/>
    <col min="7171" max="7171" width="14.42578125" style="333" customWidth="1"/>
    <col min="7172" max="7172" width="1.28515625" style="333" customWidth="1"/>
    <col min="7173" max="7173" width="12.7109375" style="333" customWidth="1"/>
    <col min="7174" max="7174" width="1.5703125" style="333" customWidth="1"/>
    <col min="7175" max="7175" width="7.5703125" style="333" customWidth="1"/>
    <col min="7176" max="7176" width="1.5703125" style="333" customWidth="1"/>
    <col min="7177" max="7177" width="7.5703125" style="333" customWidth="1"/>
    <col min="7178" max="7178" width="1.85546875" style="333" customWidth="1"/>
    <col min="7179" max="7179" width="11.85546875" style="333" customWidth="1"/>
    <col min="7180" max="7180" width="0.85546875" style="333" customWidth="1"/>
    <col min="7181" max="7181" width="7.42578125" style="333" customWidth="1"/>
    <col min="7182" max="7182" width="2.140625" style="333" customWidth="1"/>
    <col min="7183" max="7183" width="6.7109375" style="333" customWidth="1"/>
    <col min="7184" max="7184" width="1.28515625" style="333" customWidth="1"/>
    <col min="7185" max="7185" width="12.7109375" style="333" customWidth="1"/>
    <col min="7186" max="7186" width="1.5703125" style="333" customWidth="1"/>
    <col min="7187" max="7187" width="8.140625" style="333" customWidth="1"/>
    <col min="7188" max="7188" width="1.5703125" style="333" customWidth="1"/>
    <col min="7189" max="7189" width="6.7109375" style="333" customWidth="1"/>
    <col min="7190" max="7190" width="1.28515625" style="333" customWidth="1"/>
    <col min="7191" max="7191" width="12.7109375" style="333" customWidth="1"/>
    <col min="7192" max="7192" width="1.28515625" style="333" customWidth="1"/>
    <col min="7193" max="7193" width="8.140625" style="333" customWidth="1"/>
    <col min="7194" max="7194" width="1.5703125" style="333" customWidth="1"/>
    <col min="7195" max="7195" width="6.7109375" style="333" customWidth="1"/>
    <col min="7196" max="7196" width="1.28515625" style="333" customWidth="1"/>
    <col min="7197" max="7197" width="12.7109375" style="333" customWidth="1"/>
    <col min="7198" max="7198" width="0.85546875" style="333" customWidth="1"/>
    <col min="7199" max="7199" width="8.140625" style="333" customWidth="1"/>
    <col min="7200" max="7200" width="1.7109375" style="333" customWidth="1"/>
    <col min="7201" max="7201" width="8.42578125" style="333" customWidth="1"/>
    <col min="7202" max="7203" width="1.5703125" style="333" customWidth="1"/>
    <col min="7204" max="7204" width="14.42578125" style="333" customWidth="1"/>
    <col min="7205" max="7205" width="1.5703125" style="333" customWidth="1"/>
    <col min="7206" max="7206" width="9.28515625" style="333" customWidth="1"/>
    <col min="7207" max="7207" width="1.5703125" style="333" customWidth="1"/>
    <col min="7208" max="7208" width="8.42578125" style="333" customWidth="1"/>
    <col min="7209" max="7209" width="1.5703125" style="333" customWidth="1"/>
    <col min="7210" max="7210" width="14.42578125" style="333" customWidth="1"/>
    <col min="7211" max="7211" width="1.5703125" style="333" customWidth="1"/>
    <col min="7212" max="7212" width="9.28515625" style="333" customWidth="1"/>
    <col min="7213" max="7213" width="1.5703125" style="333" customWidth="1"/>
    <col min="7214" max="7214" width="9.28515625" style="333" customWidth="1"/>
    <col min="7215" max="7215" width="1.5703125" style="333" customWidth="1"/>
    <col min="7216" max="7216" width="14.42578125" style="333" customWidth="1"/>
    <col min="7217" max="7217" width="1.5703125" style="333" customWidth="1"/>
    <col min="7218" max="7218" width="9.28515625" style="333" customWidth="1"/>
    <col min="7219" max="7219" width="1.5703125" style="333" customWidth="1"/>
    <col min="7220" max="7220" width="9.28515625" style="333" customWidth="1"/>
    <col min="7221" max="7221" width="1.5703125" style="333" customWidth="1"/>
    <col min="7222" max="7222" width="12.7109375" style="333" customWidth="1"/>
    <col min="7223" max="7223" width="1.5703125" style="333" customWidth="1"/>
    <col min="7224" max="7224" width="9.28515625" style="333" customWidth="1"/>
    <col min="7225" max="7225" width="1.5703125" style="333" customWidth="1"/>
    <col min="7226" max="7226" width="9.28515625" style="333" customWidth="1"/>
    <col min="7227" max="7227" width="1.5703125" style="333" customWidth="1"/>
    <col min="7228" max="7228" width="14.42578125" style="333" customWidth="1"/>
    <col min="7229" max="7229" width="1.5703125" style="333" customWidth="1"/>
    <col min="7230" max="7230" width="5" style="333" customWidth="1"/>
    <col min="7231" max="7231" width="5.42578125" style="333" customWidth="1"/>
    <col min="7232" max="7232" width="9.28515625" style="333" customWidth="1"/>
    <col min="7233" max="7233" width="1.5703125" style="333" customWidth="1"/>
    <col min="7234" max="7234" width="12.7109375" style="333" customWidth="1"/>
    <col min="7235" max="7235" width="1.5703125" style="333" customWidth="1"/>
    <col min="7236" max="7236" width="12.7109375" style="333" customWidth="1"/>
    <col min="7237" max="7237" width="1.5703125" style="333" customWidth="1"/>
    <col min="7238" max="7238" width="12.7109375" style="333" customWidth="1"/>
    <col min="7239" max="7239" width="1.5703125" style="333" customWidth="1"/>
    <col min="7240" max="7240" width="12.7109375" style="333" customWidth="1"/>
    <col min="7241" max="7241" width="1.5703125" style="333" customWidth="1"/>
    <col min="7242" max="7242" width="12.7109375" style="333" customWidth="1"/>
    <col min="7243" max="7243" width="1.5703125" style="333" customWidth="1"/>
    <col min="7244" max="7244" width="12.7109375" style="333" customWidth="1"/>
    <col min="7245" max="7245" width="1.5703125" style="333" customWidth="1"/>
    <col min="7246" max="7246" width="12.7109375" style="333" customWidth="1"/>
    <col min="7247" max="7247" width="1.5703125" style="333" customWidth="1"/>
    <col min="7248" max="7248" width="12.7109375" style="333" customWidth="1"/>
    <col min="7249" max="7249" width="1.5703125" style="333" customWidth="1"/>
    <col min="7250" max="7250" width="12.7109375" style="333" customWidth="1"/>
    <col min="7251" max="7424" width="12.7109375" style="333"/>
    <col min="7425" max="7425" width="4.140625" style="333" customWidth="1"/>
    <col min="7426" max="7426" width="1.5703125" style="333" customWidth="1"/>
    <col min="7427" max="7427" width="14.42578125" style="333" customWidth="1"/>
    <col min="7428" max="7428" width="1.28515625" style="333" customWidth="1"/>
    <col min="7429" max="7429" width="12.7109375" style="333" customWidth="1"/>
    <col min="7430" max="7430" width="1.5703125" style="333" customWidth="1"/>
    <col min="7431" max="7431" width="7.5703125" style="333" customWidth="1"/>
    <col min="7432" max="7432" width="1.5703125" style="333" customWidth="1"/>
    <col min="7433" max="7433" width="7.5703125" style="333" customWidth="1"/>
    <col min="7434" max="7434" width="1.85546875" style="333" customWidth="1"/>
    <col min="7435" max="7435" width="11.85546875" style="333" customWidth="1"/>
    <col min="7436" max="7436" width="0.85546875" style="333" customWidth="1"/>
    <col min="7437" max="7437" width="7.42578125" style="333" customWidth="1"/>
    <col min="7438" max="7438" width="2.140625" style="333" customWidth="1"/>
    <col min="7439" max="7439" width="6.7109375" style="333" customWidth="1"/>
    <col min="7440" max="7440" width="1.28515625" style="333" customWidth="1"/>
    <col min="7441" max="7441" width="12.7109375" style="333" customWidth="1"/>
    <col min="7442" max="7442" width="1.5703125" style="333" customWidth="1"/>
    <col min="7443" max="7443" width="8.140625" style="333" customWidth="1"/>
    <col min="7444" max="7444" width="1.5703125" style="333" customWidth="1"/>
    <col min="7445" max="7445" width="6.7109375" style="333" customWidth="1"/>
    <col min="7446" max="7446" width="1.28515625" style="333" customWidth="1"/>
    <col min="7447" max="7447" width="12.7109375" style="333" customWidth="1"/>
    <col min="7448" max="7448" width="1.28515625" style="333" customWidth="1"/>
    <col min="7449" max="7449" width="8.140625" style="333" customWidth="1"/>
    <col min="7450" max="7450" width="1.5703125" style="333" customWidth="1"/>
    <col min="7451" max="7451" width="6.7109375" style="333" customWidth="1"/>
    <col min="7452" max="7452" width="1.28515625" style="333" customWidth="1"/>
    <col min="7453" max="7453" width="12.7109375" style="333" customWidth="1"/>
    <col min="7454" max="7454" width="0.85546875" style="333" customWidth="1"/>
    <col min="7455" max="7455" width="8.140625" style="333" customWidth="1"/>
    <col min="7456" max="7456" width="1.7109375" style="333" customWidth="1"/>
    <col min="7457" max="7457" width="8.42578125" style="333" customWidth="1"/>
    <col min="7458" max="7459" width="1.5703125" style="333" customWidth="1"/>
    <col min="7460" max="7460" width="14.42578125" style="333" customWidth="1"/>
    <col min="7461" max="7461" width="1.5703125" style="333" customWidth="1"/>
    <col min="7462" max="7462" width="9.28515625" style="333" customWidth="1"/>
    <col min="7463" max="7463" width="1.5703125" style="333" customWidth="1"/>
    <col min="7464" max="7464" width="8.42578125" style="333" customWidth="1"/>
    <col min="7465" max="7465" width="1.5703125" style="333" customWidth="1"/>
    <col min="7466" max="7466" width="14.42578125" style="333" customWidth="1"/>
    <col min="7467" max="7467" width="1.5703125" style="333" customWidth="1"/>
    <col min="7468" max="7468" width="9.28515625" style="333" customWidth="1"/>
    <col min="7469" max="7469" width="1.5703125" style="333" customWidth="1"/>
    <col min="7470" max="7470" width="9.28515625" style="333" customWidth="1"/>
    <col min="7471" max="7471" width="1.5703125" style="333" customWidth="1"/>
    <col min="7472" max="7472" width="14.42578125" style="333" customWidth="1"/>
    <col min="7473" max="7473" width="1.5703125" style="333" customWidth="1"/>
    <col min="7474" max="7474" width="9.28515625" style="333" customWidth="1"/>
    <col min="7475" max="7475" width="1.5703125" style="333" customWidth="1"/>
    <col min="7476" max="7476" width="9.28515625" style="333" customWidth="1"/>
    <col min="7477" max="7477" width="1.5703125" style="333" customWidth="1"/>
    <col min="7478" max="7478" width="12.7109375" style="333" customWidth="1"/>
    <col min="7479" max="7479" width="1.5703125" style="333" customWidth="1"/>
    <col min="7480" max="7480" width="9.28515625" style="333" customWidth="1"/>
    <col min="7481" max="7481" width="1.5703125" style="333" customWidth="1"/>
    <col min="7482" max="7482" width="9.28515625" style="333" customWidth="1"/>
    <col min="7483" max="7483" width="1.5703125" style="333" customWidth="1"/>
    <col min="7484" max="7484" width="14.42578125" style="333" customWidth="1"/>
    <col min="7485" max="7485" width="1.5703125" style="333" customWidth="1"/>
    <col min="7486" max="7486" width="5" style="333" customWidth="1"/>
    <col min="7487" max="7487" width="5.42578125" style="333" customWidth="1"/>
    <col min="7488" max="7488" width="9.28515625" style="333" customWidth="1"/>
    <col min="7489" max="7489" width="1.5703125" style="333" customWidth="1"/>
    <col min="7490" max="7490" width="12.7109375" style="333" customWidth="1"/>
    <col min="7491" max="7491" width="1.5703125" style="333" customWidth="1"/>
    <col min="7492" max="7492" width="12.7109375" style="333" customWidth="1"/>
    <col min="7493" max="7493" width="1.5703125" style="333" customWidth="1"/>
    <col min="7494" max="7494" width="12.7109375" style="333" customWidth="1"/>
    <col min="7495" max="7495" width="1.5703125" style="333" customWidth="1"/>
    <col min="7496" max="7496" width="12.7109375" style="333" customWidth="1"/>
    <col min="7497" max="7497" width="1.5703125" style="333" customWidth="1"/>
    <col min="7498" max="7498" width="12.7109375" style="333" customWidth="1"/>
    <col min="7499" max="7499" width="1.5703125" style="333" customWidth="1"/>
    <col min="7500" max="7500" width="12.7109375" style="333" customWidth="1"/>
    <col min="7501" max="7501" width="1.5703125" style="333" customWidth="1"/>
    <col min="7502" max="7502" width="12.7109375" style="333" customWidth="1"/>
    <col min="7503" max="7503" width="1.5703125" style="333" customWidth="1"/>
    <col min="7504" max="7504" width="12.7109375" style="333" customWidth="1"/>
    <col min="7505" max="7505" width="1.5703125" style="333" customWidth="1"/>
    <col min="7506" max="7506" width="12.7109375" style="333" customWidth="1"/>
    <col min="7507" max="7680" width="12.7109375" style="333"/>
    <col min="7681" max="7681" width="4.140625" style="333" customWidth="1"/>
    <col min="7682" max="7682" width="1.5703125" style="333" customWidth="1"/>
    <col min="7683" max="7683" width="14.42578125" style="333" customWidth="1"/>
    <col min="7684" max="7684" width="1.28515625" style="333" customWidth="1"/>
    <col min="7685" max="7685" width="12.7109375" style="333" customWidth="1"/>
    <col min="7686" max="7686" width="1.5703125" style="333" customWidth="1"/>
    <col min="7687" max="7687" width="7.5703125" style="333" customWidth="1"/>
    <col min="7688" max="7688" width="1.5703125" style="333" customWidth="1"/>
    <col min="7689" max="7689" width="7.5703125" style="333" customWidth="1"/>
    <col min="7690" max="7690" width="1.85546875" style="333" customWidth="1"/>
    <col min="7691" max="7691" width="11.85546875" style="333" customWidth="1"/>
    <col min="7692" max="7692" width="0.85546875" style="333" customWidth="1"/>
    <col min="7693" max="7693" width="7.42578125" style="333" customWidth="1"/>
    <col min="7694" max="7694" width="2.140625" style="333" customWidth="1"/>
    <col min="7695" max="7695" width="6.7109375" style="333" customWidth="1"/>
    <col min="7696" max="7696" width="1.28515625" style="333" customWidth="1"/>
    <col min="7697" max="7697" width="12.7109375" style="333" customWidth="1"/>
    <col min="7698" max="7698" width="1.5703125" style="333" customWidth="1"/>
    <col min="7699" max="7699" width="8.140625" style="333" customWidth="1"/>
    <col min="7700" max="7700" width="1.5703125" style="333" customWidth="1"/>
    <col min="7701" max="7701" width="6.7109375" style="333" customWidth="1"/>
    <col min="7702" max="7702" width="1.28515625" style="333" customWidth="1"/>
    <col min="7703" max="7703" width="12.7109375" style="333" customWidth="1"/>
    <col min="7704" max="7704" width="1.28515625" style="333" customWidth="1"/>
    <col min="7705" max="7705" width="8.140625" style="333" customWidth="1"/>
    <col min="7706" max="7706" width="1.5703125" style="333" customWidth="1"/>
    <col min="7707" max="7707" width="6.7109375" style="333" customWidth="1"/>
    <col min="7708" max="7708" width="1.28515625" style="333" customWidth="1"/>
    <col min="7709" max="7709" width="12.7109375" style="333" customWidth="1"/>
    <col min="7710" max="7710" width="0.85546875" style="333" customWidth="1"/>
    <col min="7711" max="7711" width="8.140625" style="333" customWidth="1"/>
    <col min="7712" max="7712" width="1.7109375" style="333" customWidth="1"/>
    <col min="7713" max="7713" width="8.42578125" style="333" customWidth="1"/>
    <col min="7714" max="7715" width="1.5703125" style="333" customWidth="1"/>
    <col min="7716" max="7716" width="14.42578125" style="333" customWidth="1"/>
    <col min="7717" max="7717" width="1.5703125" style="333" customWidth="1"/>
    <col min="7718" max="7718" width="9.28515625" style="333" customWidth="1"/>
    <col min="7719" max="7719" width="1.5703125" style="333" customWidth="1"/>
    <col min="7720" max="7720" width="8.42578125" style="333" customWidth="1"/>
    <col min="7721" max="7721" width="1.5703125" style="333" customWidth="1"/>
    <col min="7722" max="7722" width="14.42578125" style="333" customWidth="1"/>
    <col min="7723" max="7723" width="1.5703125" style="333" customWidth="1"/>
    <col min="7724" max="7724" width="9.28515625" style="333" customWidth="1"/>
    <col min="7725" max="7725" width="1.5703125" style="333" customWidth="1"/>
    <col min="7726" max="7726" width="9.28515625" style="333" customWidth="1"/>
    <col min="7727" max="7727" width="1.5703125" style="333" customWidth="1"/>
    <col min="7728" max="7728" width="14.42578125" style="333" customWidth="1"/>
    <col min="7729" max="7729" width="1.5703125" style="333" customWidth="1"/>
    <col min="7730" max="7730" width="9.28515625" style="333" customWidth="1"/>
    <col min="7731" max="7731" width="1.5703125" style="333" customWidth="1"/>
    <col min="7732" max="7732" width="9.28515625" style="333" customWidth="1"/>
    <col min="7733" max="7733" width="1.5703125" style="333" customWidth="1"/>
    <col min="7734" max="7734" width="12.7109375" style="333" customWidth="1"/>
    <col min="7735" max="7735" width="1.5703125" style="333" customWidth="1"/>
    <col min="7736" max="7736" width="9.28515625" style="333" customWidth="1"/>
    <col min="7737" max="7737" width="1.5703125" style="333" customWidth="1"/>
    <col min="7738" max="7738" width="9.28515625" style="333" customWidth="1"/>
    <col min="7739" max="7739" width="1.5703125" style="333" customWidth="1"/>
    <col min="7740" max="7740" width="14.42578125" style="333" customWidth="1"/>
    <col min="7741" max="7741" width="1.5703125" style="333" customWidth="1"/>
    <col min="7742" max="7742" width="5" style="333" customWidth="1"/>
    <col min="7743" max="7743" width="5.42578125" style="333" customWidth="1"/>
    <col min="7744" max="7744" width="9.28515625" style="333" customWidth="1"/>
    <col min="7745" max="7745" width="1.5703125" style="333" customWidth="1"/>
    <col min="7746" max="7746" width="12.7109375" style="333" customWidth="1"/>
    <col min="7747" max="7747" width="1.5703125" style="333" customWidth="1"/>
    <col min="7748" max="7748" width="12.7109375" style="333" customWidth="1"/>
    <col min="7749" max="7749" width="1.5703125" style="333" customWidth="1"/>
    <col min="7750" max="7750" width="12.7109375" style="333" customWidth="1"/>
    <col min="7751" max="7751" width="1.5703125" style="333" customWidth="1"/>
    <col min="7752" max="7752" width="12.7109375" style="333" customWidth="1"/>
    <col min="7753" max="7753" width="1.5703125" style="333" customWidth="1"/>
    <col min="7754" max="7754" width="12.7109375" style="333" customWidth="1"/>
    <col min="7755" max="7755" width="1.5703125" style="333" customWidth="1"/>
    <col min="7756" max="7756" width="12.7109375" style="333" customWidth="1"/>
    <col min="7757" max="7757" width="1.5703125" style="333" customWidth="1"/>
    <col min="7758" max="7758" width="12.7109375" style="333" customWidth="1"/>
    <col min="7759" max="7759" width="1.5703125" style="333" customWidth="1"/>
    <col min="7760" max="7760" width="12.7109375" style="333" customWidth="1"/>
    <col min="7761" max="7761" width="1.5703125" style="333" customWidth="1"/>
    <col min="7762" max="7762" width="12.7109375" style="333" customWidth="1"/>
    <col min="7763" max="7936" width="12.7109375" style="333"/>
    <col min="7937" max="7937" width="4.140625" style="333" customWidth="1"/>
    <col min="7938" max="7938" width="1.5703125" style="333" customWidth="1"/>
    <col min="7939" max="7939" width="14.42578125" style="333" customWidth="1"/>
    <col min="7940" max="7940" width="1.28515625" style="333" customWidth="1"/>
    <col min="7941" max="7941" width="12.7109375" style="333" customWidth="1"/>
    <col min="7942" max="7942" width="1.5703125" style="333" customWidth="1"/>
    <col min="7943" max="7943" width="7.5703125" style="333" customWidth="1"/>
    <col min="7944" max="7944" width="1.5703125" style="333" customWidth="1"/>
    <col min="7945" max="7945" width="7.5703125" style="333" customWidth="1"/>
    <col min="7946" max="7946" width="1.85546875" style="333" customWidth="1"/>
    <col min="7947" max="7947" width="11.85546875" style="333" customWidth="1"/>
    <col min="7948" max="7948" width="0.85546875" style="333" customWidth="1"/>
    <col min="7949" max="7949" width="7.42578125" style="333" customWidth="1"/>
    <col min="7950" max="7950" width="2.140625" style="333" customWidth="1"/>
    <col min="7951" max="7951" width="6.7109375" style="333" customWidth="1"/>
    <col min="7952" max="7952" width="1.28515625" style="333" customWidth="1"/>
    <col min="7953" max="7953" width="12.7109375" style="333" customWidth="1"/>
    <col min="7954" max="7954" width="1.5703125" style="333" customWidth="1"/>
    <col min="7955" max="7955" width="8.140625" style="333" customWidth="1"/>
    <col min="7956" max="7956" width="1.5703125" style="333" customWidth="1"/>
    <col min="7957" max="7957" width="6.7109375" style="333" customWidth="1"/>
    <col min="7958" max="7958" width="1.28515625" style="333" customWidth="1"/>
    <col min="7959" max="7959" width="12.7109375" style="333" customWidth="1"/>
    <col min="7960" max="7960" width="1.28515625" style="333" customWidth="1"/>
    <col min="7961" max="7961" width="8.140625" style="333" customWidth="1"/>
    <col min="7962" max="7962" width="1.5703125" style="333" customWidth="1"/>
    <col min="7963" max="7963" width="6.7109375" style="333" customWidth="1"/>
    <col min="7964" max="7964" width="1.28515625" style="333" customWidth="1"/>
    <col min="7965" max="7965" width="12.7109375" style="333" customWidth="1"/>
    <col min="7966" max="7966" width="0.85546875" style="333" customWidth="1"/>
    <col min="7967" max="7967" width="8.140625" style="333" customWidth="1"/>
    <col min="7968" max="7968" width="1.7109375" style="333" customWidth="1"/>
    <col min="7969" max="7969" width="8.42578125" style="333" customWidth="1"/>
    <col min="7970" max="7971" width="1.5703125" style="333" customWidth="1"/>
    <col min="7972" max="7972" width="14.42578125" style="333" customWidth="1"/>
    <col min="7973" max="7973" width="1.5703125" style="333" customWidth="1"/>
    <col min="7974" max="7974" width="9.28515625" style="333" customWidth="1"/>
    <col min="7975" max="7975" width="1.5703125" style="333" customWidth="1"/>
    <col min="7976" max="7976" width="8.42578125" style="333" customWidth="1"/>
    <col min="7977" max="7977" width="1.5703125" style="333" customWidth="1"/>
    <col min="7978" max="7978" width="14.42578125" style="333" customWidth="1"/>
    <col min="7979" max="7979" width="1.5703125" style="333" customWidth="1"/>
    <col min="7980" max="7980" width="9.28515625" style="333" customWidth="1"/>
    <col min="7981" max="7981" width="1.5703125" style="333" customWidth="1"/>
    <col min="7982" max="7982" width="9.28515625" style="333" customWidth="1"/>
    <col min="7983" max="7983" width="1.5703125" style="333" customWidth="1"/>
    <col min="7984" max="7984" width="14.42578125" style="333" customWidth="1"/>
    <col min="7985" max="7985" width="1.5703125" style="333" customWidth="1"/>
    <col min="7986" max="7986" width="9.28515625" style="333" customWidth="1"/>
    <col min="7987" max="7987" width="1.5703125" style="333" customWidth="1"/>
    <col min="7988" max="7988" width="9.28515625" style="333" customWidth="1"/>
    <col min="7989" max="7989" width="1.5703125" style="333" customWidth="1"/>
    <col min="7990" max="7990" width="12.7109375" style="333" customWidth="1"/>
    <col min="7991" max="7991" width="1.5703125" style="333" customWidth="1"/>
    <col min="7992" max="7992" width="9.28515625" style="333" customWidth="1"/>
    <col min="7993" max="7993" width="1.5703125" style="333" customWidth="1"/>
    <col min="7994" max="7994" width="9.28515625" style="333" customWidth="1"/>
    <col min="7995" max="7995" width="1.5703125" style="333" customWidth="1"/>
    <col min="7996" max="7996" width="14.42578125" style="333" customWidth="1"/>
    <col min="7997" max="7997" width="1.5703125" style="333" customWidth="1"/>
    <col min="7998" max="7998" width="5" style="333" customWidth="1"/>
    <col min="7999" max="7999" width="5.42578125" style="333" customWidth="1"/>
    <col min="8000" max="8000" width="9.28515625" style="333" customWidth="1"/>
    <col min="8001" max="8001" width="1.5703125" style="333" customWidth="1"/>
    <col min="8002" max="8002" width="12.7109375" style="333" customWidth="1"/>
    <col min="8003" max="8003" width="1.5703125" style="333" customWidth="1"/>
    <col min="8004" max="8004" width="12.7109375" style="333" customWidth="1"/>
    <col min="8005" max="8005" width="1.5703125" style="333" customWidth="1"/>
    <col min="8006" max="8006" width="12.7109375" style="333" customWidth="1"/>
    <col min="8007" max="8007" width="1.5703125" style="333" customWidth="1"/>
    <col min="8008" max="8008" width="12.7109375" style="333" customWidth="1"/>
    <col min="8009" max="8009" width="1.5703125" style="333" customWidth="1"/>
    <col min="8010" max="8010" width="12.7109375" style="333" customWidth="1"/>
    <col min="8011" max="8011" width="1.5703125" style="333" customWidth="1"/>
    <col min="8012" max="8012" width="12.7109375" style="333" customWidth="1"/>
    <col min="8013" max="8013" width="1.5703125" style="333" customWidth="1"/>
    <col min="8014" max="8014" width="12.7109375" style="333" customWidth="1"/>
    <col min="8015" max="8015" width="1.5703125" style="333" customWidth="1"/>
    <col min="8016" max="8016" width="12.7109375" style="333" customWidth="1"/>
    <col min="8017" max="8017" width="1.5703125" style="333" customWidth="1"/>
    <col min="8018" max="8018" width="12.7109375" style="333" customWidth="1"/>
    <col min="8019" max="8192" width="12.7109375" style="333"/>
    <col min="8193" max="8193" width="4.140625" style="333" customWidth="1"/>
    <col min="8194" max="8194" width="1.5703125" style="333" customWidth="1"/>
    <col min="8195" max="8195" width="14.42578125" style="333" customWidth="1"/>
    <col min="8196" max="8196" width="1.28515625" style="333" customWidth="1"/>
    <col min="8197" max="8197" width="12.7109375" style="333" customWidth="1"/>
    <col min="8198" max="8198" width="1.5703125" style="333" customWidth="1"/>
    <col min="8199" max="8199" width="7.5703125" style="333" customWidth="1"/>
    <col min="8200" max="8200" width="1.5703125" style="333" customWidth="1"/>
    <col min="8201" max="8201" width="7.5703125" style="333" customWidth="1"/>
    <col min="8202" max="8202" width="1.85546875" style="333" customWidth="1"/>
    <col min="8203" max="8203" width="11.85546875" style="333" customWidth="1"/>
    <col min="8204" max="8204" width="0.85546875" style="333" customWidth="1"/>
    <col min="8205" max="8205" width="7.42578125" style="333" customWidth="1"/>
    <col min="8206" max="8206" width="2.140625" style="333" customWidth="1"/>
    <col min="8207" max="8207" width="6.7109375" style="333" customWidth="1"/>
    <col min="8208" max="8208" width="1.28515625" style="333" customWidth="1"/>
    <col min="8209" max="8209" width="12.7109375" style="333" customWidth="1"/>
    <col min="8210" max="8210" width="1.5703125" style="333" customWidth="1"/>
    <col min="8211" max="8211" width="8.140625" style="333" customWidth="1"/>
    <col min="8212" max="8212" width="1.5703125" style="333" customWidth="1"/>
    <col min="8213" max="8213" width="6.7109375" style="333" customWidth="1"/>
    <col min="8214" max="8214" width="1.28515625" style="333" customWidth="1"/>
    <col min="8215" max="8215" width="12.7109375" style="333" customWidth="1"/>
    <col min="8216" max="8216" width="1.28515625" style="333" customWidth="1"/>
    <col min="8217" max="8217" width="8.140625" style="333" customWidth="1"/>
    <col min="8218" max="8218" width="1.5703125" style="333" customWidth="1"/>
    <col min="8219" max="8219" width="6.7109375" style="333" customWidth="1"/>
    <col min="8220" max="8220" width="1.28515625" style="333" customWidth="1"/>
    <col min="8221" max="8221" width="12.7109375" style="333" customWidth="1"/>
    <col min="8222" max="8222" width="0.85546875" style="333" customWidth="1"/>
    <col min="8223" max="8223" width="8.140625" style="333" customWidth="1"/>
    <col min="8224" max="8224" width="1.7109375" style="333" customWidth="1"/>
    <col min="8225" max="8225" width="8.42578125" style="333" customWidth="1"/>
    <col min="8226" max="8227" width="1.5703125" style="333" customWidth="1"/>
    <col min="8228" max="8228" width="14.42578125" style="333" customWidth="1"/>
    <col min="8229" max="8229" width="1.5703125" style="333" customWidth="1"/>
    <col min="8230" max="8230" width="9.28515625" style="333" customWidth="1"/>
    <col min="8231" max="8231" width="1.5703125" style="333" customWidth="1"/>
    <col min="8232" max="8232" width="8.42578125" style="333" customWidth="1"/>
    <col min="8233" max="8233" width="1.5703125" style="333" customWidth="1"/>
    <col min="8234" max="8234" width="14.42578125" style="333" customWidth="1"/>
    <col min="8235" max="8235" width="1.5703125" style="333" customWidth="1"/>
    <col min="8236" max="8236" width="9.28515625" style="333" customWidth="1"/>
    <col min="8237" max="8237" width="1.5703125" style="333" customWidth="1"/>
    <col min="8238" max="8238" width="9.28515625" style="333" customWidth="1"/>
    <col min="8239" max="8239" width="1.5703125" style="333" customWidth="1"/>
    <col min="8240" max="8240" width="14.42578125" style="333" customWidth="1"/>
    <col min="8241" max="8241" width="1.5703125" style="333" customWidth="1"/>
    <col min="8242" max="8242" width="9.28515625" style="333" customWidth="1"/>
    <col min="8243" max="8243" width="1.5703125" style="333" customWidth="1"/>
    <col min="8244" max="8244" width="9.28515625" style="333" customWidth="1"/>
    <col min="8245" max="8245" width="1.5703125" style="333" customWidth="1"/>
    <col min="8246" max="8246" width="12.7109375" style="333" customWidth="1"/>
    <col min="8247" max="8247" width="1.5703125" style="333" customWidth="1"/>
    <col min="8248" max="8248" width="9.28515625" style="333" customWidth="1"/>
    <col min="8249" max="8249" width="1.5703125" style="333" customWidth="1"/>
    <col min="8250" max="8250" width="9.28515625" style="333" customWidth="1"/>
    <col min="8251" max="8251" width="1.5703125" style="333" customWidth="1"/>
    <col min="8252" max="8252" width="14.42578125" style="333" customWidth="1"/>
    <col min="8253" max="8253" width="1.5703125" style="333" customWidth="1"/>
    <col min="8254" max="8254" width="5" style="333" customWidth="1"/>
    <col min="8255" max="8255" width="5.42578125" style="333" customWidth="1"/>
    <col min="8256" max="8256" width="9.28515625" style="333" customWidth="1"/>
    <col min="8257" max="8257" width="1.5703125" style="333" customWidth="1"/>
    <col min="8258" max="8258" width="12.7109375" style="333" customWidth="1"/>
    <col min="8259" max="8259" width="1.5703125" style="333" customWidth="1"/>
    <col min="8260" max="8260" width="12.7109375" style="333" customWidth="1"/>
    <col min="8261" max="8261" width="1.5703125" style="333" customWidth="1"/>
    <col min="8262" max="8262" width="12.7109375" style="333" customWidth="1"/>
    <col min="8263" max="8263" width="1.5703125" style="333" customWidth="1"/>
    <col min="8264" max="8264" width="12.7109375" style="333" customWidth="1"/>
    <col min="8265" max="8265" width="1.5703125" style="333" customWidth="1"/>
    <col min="8266" max="8266" width="12.7109375" style="333" customWidth="1"/>
    <col min="8267" max="8267" width="1.5703125" style="333" customWidth="1"/>
    <col min="8268" max="8268" width="12.7109375" style="333" customWidth="1"/>
    <col min="8269" max="8269" width="1.5703125" style="333" customWidth="1"/>
    <col min="8270" max="8270" width="12.7109375" style="333" customWidth="1"/>
    <col min="8271" max="8271" width="1.5703125" style="333" customWidth="1"/>
    <col min="8272" max="8272" width="12.7109375" style="333" customWidth="1"/>
    <col min="8273" max="8273" width="1.5703125" style="333" customWidth="1"/>
    <col min="8274" max="8274" width="12.7109375" style="333" customWidth="1"/>
    <col min="8275" max="8448" width="12.7109375" style="333"/>
    <col min="8449" max="8449" width="4.140625" style="333" customWidth="1"/>
    <col min="8450" max="8450" width="1.5703125" style="333" customWidth="1"/>
    <col min="8451" max="8451" width="14.42578125" style="333" customWidth="1"/>
    <col min="8452" max="8452" width="1.28515625" style="333" customWidth="1"/>
    <col min="8453" max="8453" width="12.7109375" style="333" customWidth="1"/>
    <col min="8454" max="8454" width="1.5703125" style="333" customWidth="1"/>
    <col min="8455" max="8455" width="7.5703125" style="333" customWidth="1"/>
    <col min="8456" max="8456" width="1.5703125" style="333" customWidth="1"/>
    <col min="8457" max="8457" width="7.5703125" style="333" customWidth="1"/>
    <col min="8458" max="8458" width="1.85546875" style="333" customWidth="1"/>
    <col min="8459" max="8459" width="11.85546875" style="333" customWidth="1"/>
    <col min="8460" max="8460" width="0.85546875" style="333" customWidth="1"/>
    <col min="8461" max="8461" width="7.42578125" style="333" customWidth="1"/>
    <col min="8462" max="8462" width="2.140625" style="333" customWidth="1"/>
    <col min="8463" max="8463" width="6.7109375" style="333" customWidth="1"/>
    <col min="8464" max="8464" width="1.28515625" style="333" customWidth="1"/>
    <col min="8465" max="8465" width="12.7109375" style="333" customWidth="1"/>
    <col min="8466" max="8466" width="1.5703125" style="333" customWidth="1"/>
    <col min="8467" max="8467" width="8.140625" style="333" customWidth="1"/>
    <col min="8468" max="8468" width="1.5703125" style="333" customWidth="1"/>
    <col min="8469" max="8469" width="6.7109375" style="333" customWidth="1"/>
    <col min="8470" max="8470" width="1.28515625" style="333" customWidth="1"/>
    <col min="8471" max="8471" width="12.7109375" style="333" customWidth="1"/>
    <col min="8472" max="8472" width="1.28515625" style="333" customWidth="1"/>
    <col min="8473" max="8473" width="8.140625" style="333" customWidth="1"/>
    <col min="8474" max="8474" width="1.5703125" style="333" customWidth="1"/>
    <col min="8475" max="8475" width="6.7109375" style="333" customWidth="1"/>
    <col min="8476" max="8476" width="1.28515625" style="333" customWidth="1"/>
    <col min="8477" max="8477" width="12.7109375" style="333" customWidth="1"/>
    <col min="8478" max="8478" width="0.85546875" style="333" customWidth="1"/>
    <col min="8479" max="8479" width="8.140625" style="333" customWidth="1"/>
    <col min="8480" max="8480" width="1.7109375" style="333" customWidth="1"/>
    <col min="8481" max="8481" width="8.42578125" style="333" customWidth="1"/>
    <col min="8482" max="8483" width="1.5703125" style="333" customWidth="1"/>
    <col min="8484" max="8484" width="14.42578125" style="333" customWidth="1"/>
    <col min="8485" max="8485" width="1.5703125" style="333" customWidth="1"/>
    <col min="8486" max="8486" width="9.28515625" style="333" customWidth="1"/>
    <col min="8487" max="8487" width="1.5703125" style="333" customWidth="1"/>
    <col min="8488" max="8488" width="8.42578125" style="333" customWidth="1"/>
    <col min="8489" max="8489" width="1.5703125" style="333" customWidth="1"/>
    <col min="8490" max="8490" width="14.42578125" style="333" customWidth="1"/>
    <col min="8491" max="8491" width="1.5703125" style="333" customWidth="1"/>
    <col min="8492" max="8492" width="9.28515625" style="333" customWidth="1"/>
    <col min="8493" max="8493" width="1.5703125" style="333" customWidth="1"/>
    <col min="8494" max="8494" width="9.28515625" style="333" customWidth="1"/>
    <col min="8495" max="8495" width="1.5703125" style="333" customWidth="1"/>
    <col min="8496" max="8496" width="14.42578125" style="333" customWidth="1"/>
    <col min="8497" max="8497" width="1.5703125" style="333" customWidth="1"/>
    <col min="8498" max="8498" width="9.28515625" style="333" customWidth="1"/>
    <col min="8499" max="8499" width="1.5703125" style="333" customWidth="1"/>
    <col min="8500" max="8500" width="9.28515625" style="333" customWidth="1"/>
    <col min="8501" max="8501" width="1.5703125" style="333" customWidth="1"/>
    <col min="8502" max="8502" width="12.7109375" style="333" customWidth="1"/>
    <col min="8503" max="8503" width="1.5703125" style="333" customWidth="1"/>
    <col min="8504" max="8504" width="9.28515625" style="333" customWidth="1"/>
    <col min="8505" max="8505" width="1.5703125" style="333" customWidth="1"/>
    <col min="8506" max="8506" width="9.28515625" style="333" customWidth="1"/>
    <col min="8507" max="8507" width="1.5703125" style="333" customWidth="1"/>
    <col min="8508" max="8508" width="14.42578125" style="333" customWidth="1"/>
    <col min="8509" max="8509" width="1.5703125" style="333" customWidth="1"/>
    <col min="8510" max="8510" width="5" style="333" customWidth="1"/>
    <col min="8511" max="8511" width="5.42578125" style="333" customWidth="1"/>
    <col min="8512" max="8512" width="9.28515625" style="333" customWidth="1"/>
    <col min="8513" max="8513" width="1.5703125" style="333" customWidth="1"/>
    <col min="8514" max="8514" width="12.7109375" style="333" customWidth="1"/>
    <col min="8515" max="8515" width="1.5703125" style="333" customWidth="1"/>
    <col min="8516" max="8516" width="12.7109375" style="333" customWidth="1"/>
    <col min="8517" max="8517" width="1.5703125" style="333" customWidth="1"/>
    <col min="8518" max="8518" width="12.7109375" style="333" customWidth="1"/>
    <col min="8519" max="8519" width="1.5703125" style="333" customWidth="1"/>
    <col min="8520" max="8520" width="12.7109375" style="333" customWidth="1"/>
    <col min="8521" max="8521" width="1.5703125" style="333" customWidth="1"/>
    <col min="8522" max="8522" width="12.7109375" style="333" customWidth="1"/>
    <col min="8523" max="8523" width="1.5703125" style="333" customWidth="1"/>
    <col min="8524" max="8524" width="12.7109375" style="333" customWidth="1"/>
    <col min="8525" max="8525" width="1.5703125" style="333" customWidth="1"/>
    <col min="8526" max="8526" width="12.7109375" style="333" customWidth="1"/>
    <col min="8527" max="8527" width="1.5703125" style="333" customWidth="1"/>
    <col min="8528" max="8528" width="12.7109375" style="333" customWidth="1"/>
    <col min="8529" max="8529" width="1.5703125" style="333" customWidth="1"/>
    <col min="8530" max="8530" width="12.7109375" style="333" customWidth="1"/>
    <col min="8531" max="8704" width="12.7109375" style="333"/>
    <col min="8705" max="8705" width="4.140625" style="333" customWidth="1"/>
    <col min="8706" max="8706" width="1.5703125" style="333" customWidth="1"/>
    <col min="8707" max="8707" width="14.42578125" style="333" customWidth="1"/>
    <col min="8708" max="8708" width="1.28515625" style="333" customWidth="1"/>
    <col min="8709" max="8709" width="12.7109375" style="333" customWidth="1"/>
    <col min="8710" max="8710" width="1.5703125" style="333" customWidth="1"/>
    <col min="8711" max="8711" width="7.5703125" style="333" customWidth="1"/>
    <col min="8712" max="8712" width="1.5703125" style="333" customWidth="1"/>
    <col min="8713" max="8713" width="7.5703125" style="333" customWidth="1"/>
    <col min="8714" max="8714" width="1.85546875" style="333" customWidth="1"/>
    <col min="8715" max="8715" width="11.85546875" style="333" customWidth="1"/>
    <col min="8716" max="8716" width="0.85546875" style="333" customWidth="1"/>
    <col min="8717" max="8717" width="7.42578125" style="333" customWidth="1"/>
    <col min="8718" max="8718" width="2.140625" style="333" customWidth="1"/>
    <col min="8719" max="8719" width="6.7109375" style="333" customWidth="1"/>
    <col min="8720" max="8720" width="1.28515625" style="333" customWidth="1"/>
    <col min="8721" max="8721" width="12.7109375" style="333" customWidth="1"/>
    <col min="8722" max="8722" width="1.5703125" style="333" customWidth="1"/>
    <col min="8723" max="8723" width="8.140625" style="333" customWidth="1"/>
    <col min="8724" max="8724" width="1.5703125" style="333" customWidth="1"/>
    <col min="8725" max="8725" width="6.7109375" style="333" customWidth="1"/>
    <col min="8726" max="8726" width="1.28515625" style="333" customWidth="1"/>
    <col min="8727" max="8727" width="12.7109375" style="333" customWidth="1"/>
    <col min="8728" max="8728" width="1.28515625" style="333" customWidth="1"/>
    <col min="8729" max="8729" width="8.140625" style="333" customWidth="1"/>
    <col min="8730" max="8730" width="1.5703125" style="333" customWidth="1"/>
    <col min="8731" max="8731" width="6.7109375" style="333" customWidth="1"/>
    <col min="8732" max="8732" width="1.28515625" style="333" customWidth="1"/>
    <col min="8733" max="8733" width="12.7109375" style="333" customWidth="1"/>
    <col min="8734" max="8734" width="0.85546875" style="333" customWidth="1"/>
    <col min="8735" max="8735" width="8.140625" style="333" customWidth="1"/>
    <col min="8736" max="8736" width="1.7109375" style="333" customWidth="1"/>
    <col min="8737" max="8737" width="8.42578125" style="333" customWidth="1"/>
    <col min="8738" max="8739" width="1.5703125" style="333" customWidth="1"/>
    <col min="8740" max="8740" width="14.42578125" style="333" customWidth="1"/>
    <col min="8741" max="8741" width="1.5703125" style="333" customWidth="1"/>
    <col min="8742" max="8742" width="9.28515625" style="333" customWidth="1"/>
    <col min="8743" max="8743" width="1.5703125" style="333" customWidth="1"/>
    <col min="8744" max="8744" width="8.42578125" style="333" customWidth="1"/>
    <col min="8745" max="8745" width="1.5703125" style="333" customWidth="1"/>
    <col min="8746" max="8746" width="14.42578125" style="333" customWidth="1"/>
    <col min="8747" max="8747" width="1.5703125" style="333" customWidth="1"/>
    <col min="8748" max="8748" width="9.28515625" style="333" customWidth="1"/>
    <col min="8749" max="8749" width="1.5703125" style="333" customWidth="1"/>
    <col min="8750" max="8750" width="9.28515625" style="333" customWidth="1"/>
    <col min="8751" max="8751" width="1.5703125" style="333" customWidth="1"/>
    <col min="8752" max="8752" width="14.42578125" style="333" customWidth="1"/>
    <col min="8753" max="8753" width="1.5703125" style="333" customWidth="1"/>
    <col min="8754" max="8754" width="9.28515625" style="333" customWidth="1"/>
    <col min="8755" max="8755" width="1.5703125" style="333" customWidth="1"/>
    <col min="8756" max="8756" width="9.28515625" style="333" customWidth="1"/>
    <col min="8757" max="8757" width="1.5703125" style="333" customWidth="1"/>
    <col min="8758" max="8758" width="12.7109375" style="333" customWidth="1"/>
    <col min="8759" max="8759" width="1.5703125" style="333" customWidth="1"/>
    <col min="8760" max="8760" width="9.28515625" style="333" customWidth="1"/>
    <col min="8761" max="8761" width="1.5703125" style="333" customWidth="1"/>
    <col min="8762" max="8762" width="9.28515625" style="333" customWidth="1"/>
    <col min="8763" max="8763" width="1.5703125" style="333" customWidth="1"/>
    <col min="8764" max="8764" width="14.42578125" style="333" customWidth="1"/>
    <col min="8765" max="8765" width="1.5703125" style="333" customWidth="1"/>
    <col min="8766" max="8766" width="5" style="333" customWidth="1"/>
    <col min="8767" max="8767" width="5.42578125" style="333" customWidth="1"/>
    <col min="8768" max="8768" width="9.28515625" style="333" customWidth="1"/>
    <col min="8769" max="8769" width="1.5703125" style="333" customWidth="1"/>
    <col min="8770" max="8770" width="12.7109375" style="333" customWidth="1"/>
    <col min="8771" max="8771" width="1.5703125" style="333" customWidth="1"/>
    <col min="8772" max="8772" width="12.7109375" style="333" customWidth="1"/>
    <col min="8773" max="8773" width="1.5703125" style="333" customWidth="1"/>
    <col min="8774" max="8774" width="12.7109375" style="333" customWidth="1"/>
    <col min="8775" max="8775" width="1.5703125" style="333" customWidth="1"/>
    <col min="8776" max="8776" width="12.7109375" style="333" customWidth="1"/>
    <col min="8777" max="8777" width="1.5703125" style="333" customWidth="1"/>
    <col min="8778" max="8778" width="12.7109375" style="333" customWidth="1"/>
    <col min="8779" max="8779" width="1.5703125" style="333" customWidth="1"/>
    <col min="8780" max="8780" width="12.7109375" style="333" customWidth="1"/>
    <col min="8781" max="8781" width="1.5703125" style="333" customWidth="1"/>
    <col min="8782" max="8782" width="12.7109375" style="333" customWidth="1"/>
    <col min="8783" max="8783" width="1.5703125" style="333" customWidth="1"/>
    <col min="8784" max="8784" width="12.7109375" style="333" customWidth="1"/>
    <col min="8785" max="8785" width="1.5703125" style="333" customWidth="1"/>
    <col min="8786" max="8786" width="12.7109375" style="333" customWidth="1"/>
    <col min="8787" max="8960" width="12.7109375" style="333"/>
    <col min="8961" max="8961" width="4.140625" style="333" customWidth="1"/>
    <col min="8962" max="8962" width="1.5703125" style="333" customWidth="1"/>
    <col min="8963" max="8963" width="14.42578125" style="333" customWidth="1"/>
    <col min="8964" max="8964" width="1.28515625" style="333" customWidth="1"/>
    <col min="8965" max="8965" width="12.7109375" style="333" customWidth="1"/>
    <col min="8966" max="8966" width="1.5703125" style="333" customWidth="1"/>
    <col min="8967" max="8967" width="7.5703125" style="333" customWidth="1"/>
    <col min="8968" max="8968" width="1.5703125" style="333" customWidth="1"/>
    <col min="8969" max="8969" width="7.5703125" style="333" customWidth="1"/>
    <col min="8970" max="8970" width="1.85546875" style="333" customWidth="1"/>
    <col min="8971" max="8971" width="11.85546875" style="333" customWidth="1"/>
    <col min="8972" max="8972" width="0.85546875" style="333" customWidth="1"/>
    <col min="8973" max="8973" width="7.42578125" style="333" customWidth="1"/>
    <col min="8974" max="8974" width="2.140625" style="333" customWidth="1"/>
    <col min="8975" max="8975" width="6.7109375" style="333" customWidth="1"/>
    <col min="8976" max="8976" width="1.28515625" style="333" customWidth="1"/>
    <col min="8977" max="8977" width="12.7109375" style="333" customWidth="1"/>
    <col min="8978" max="8978" width="1.5703125" style="333" customWidth="1"/>
    <col min="8979" max="8979" width="8.140625" style="333" customWidth="1"/>
    <col min="8980" max="8980" width="1.5703125" style="333" customWidth="1"/>
    <col min="8981" max="8981" width="6.7109375" style="333" customWidth="1"/>
    <col min="8982" max="8982" width="1.28515625" style="333" customWidth="1"/>
    <col min="8983" max="8983" width="12.7109375" style="333" customWidth="1"/>
    <col min="8984" max="8984" width="1.28515625" style="333" customWidth="1"/>
    <col min="8985" max="8985" width="8.140625" style="333" customWidth="1"/>
    <col min="8986" max="8986" width="1.5703125" style="333" customWidth="1"/>
    <col min="8987" max="8987" width="6.7109375" style="333" customWidth="1"/>
    <col min="8988" max="8988" width="1.28515625" style="333" customWidth="1"/>
    <col min="8989" max="8989" width="12.7109375" style="333" customWidth="1"/>
    <col min="8990" max="8990" width="0.85546875" style="333" customWidth="1"/>
    <col min="8991" max="8991" width="8.140625" style="333" customWidth="1"/>
    <col min="8992" max="8992" width="1.7109375" style="333" customWidth="1"/>
    <col min="8993" max="8993" width="8.42578125" style="333" customWidth="1"/>
    <col min="8994" max="8995" width="1.5703125" style="333" customWidth="1"/>
    <col min="8996" max="8996" width="14.42578125" style="333" customWidth="1"/>
    <col min="8997" max="8997" width="1.5703125" style="333" customWidth="1"/>
    <col min="8998" max="8998" width="9.28515625" style="333" customWidth="1"/>
    <col min="8999" max="8999" width="1.5703125" style="333" customWidth="1"/>
    <col min="9000" max="9000" width="8.42578125" style="333" customWidth="1"/>
    <col min="9001" max="9001" width="1.5703125" style="333" customWidth="1"/>
    <col min="9002" max="9002" width="14.42578125" style="333" customWidth="1"/>
    <col min="9003" max="9003" width="1.5703125" style="333" customWidth="1"/>
    <col min="9004" max="9004" width="9.28515625" style="333" customWidth="1"/>
    <col min="9005" max="9005" width="1.5703125" style="333" customWidth="1"/>
    <col min="9006" max="9006" width="9.28515625" style="333" customWidth="1"/>
    <col min="9007" max="9007" width="1.5703125" style="333" customWidth="1"/>
    <col min="9008" max="9008" width="14.42578125" style="333" customWidth="1"/>
    <col min="9009" max="9009" width="1.5703125" style="333" customWidth="1"/>
    <col min="9010" max="9010" width="9.28515625" style="333" customWidth="1"/>
    <col min="9011" max="9011" width="1.5703125" style="333" customWidth="1"/>
    <col min="9012" max="9012" width="9.28515625" style="333" customWidth="1"/>
    <col min="9013" max="9013" width="1.5703125" style="333" customWidth="1"/>
    <col min="9014" max="9014" width="12.7109375" style="333" customWidth="1"/>
    <col min="9015" max="9015" width="1.5703125" style="333" customWidth="1"/>
    <col min="9016" max="9016" width="9.28515625" style="333" customWidth="1"/>
    <col min="9017" max="9017" width="1.5703125" style="333" customWidth="1"/>
    <col min="9018" max="9018" width="9.28515625" style="333" customWidth="1"/>
    <col min="9019" max="9019" width="1.5703125" style="333" customWidth="1"/>
    <col min="9020" max="9020" width="14.42578125" style="333" customWidth="1"/>
    <col min="9021" max="9021" width="1.5703125" style="333" customWidth="1"/>
    <col min="9022" max="9022" width="5" style="333" customWidth="1"/>
    <col min="9023" max="9023" width="5.42578125" style="333" customWidth="1"/>
    <col min="9024" max="9024" width="9.28515625" style="333" customWidth="1"/>
    <col min="9025" max="9025" width="1.5703125" style="333" customWidth="1"/>
    <col min="9026" max="9026" width="12.7109375" style="333" customWidth="1"/>
    <col min="9027" max="9027" width="1.5703125" style="333" customWidth="1"/>
    <col min="9028" max="9028" width="12.7109375" style="333" customWidth="1"/>
    <col min="9029" max="9029" width="1.5703125" style="333" customWidth="1"/>
    <col min="9030" max="9030" width="12.7109375" style="333" customWidth="1"/>
    <col min="9031" max="9031" width="1.5703125" style="333" customWidth="1"/>
    <col min="9032" max="9032" width="12.7109375" style="333" customWidth="1"/>
    <col min="9033" max="9033" width="1.5703125" style="333" customWidth="1"/>
    <col min="9034" max="9034" width="12.7109375" style="333" customWidth="1"/>
    <col min="9035" max="9035" width="1.5703125" style="333" customWidth="1"/>
    <col min="9036" max="9036" width="12.7109375" style="333" customWidth="1"/>
    <col min="9037" max="9037" width="1.5703125" style="333" customWidth="1"/>
    <col min="9038" max="9038" width="12.7109375" style="333" customWidth="1"/>
    <col min="9039" max="9039" width="1.5703125" style="333" customWidth="1"/>
    <col min="9040" max="9040" width="12.7109375" style="333" customWidth="1"/>
    <col min="9041" max="9041" width="1.5703125" style="333" customWidth="1"/>
    <col min="9042" max="9042" width="12.7109375" style="333" customWidth="1"/>
    <col min="9043" max="9216" width="12.7109375" style="333"/>
    <col min="9217" max="9217" width="4.140625" style="333" customWidth="1"/>
    <col min="9218" max="9218" width="1.5703125" style="333" customWidth="1"/>
    <col min="9219" max="9219" width="14.42578125" style="333" customWidth="1"/>
    <col min="9220" max="9220" width="1.28515625" style="333" customWidth="1"/>
    <col min="9221" max="9221" width="12.7109375" style="333" customWidth="1"/>
    <col min="9222" max="9222" width="1.5703125" style="333" customWidth="1"/>
    <col min="9223" max="9223" width="7.5703125" style="333" customWidth="1"/>
    <col min="9224" max="9224" width="1.5703125" style="333" customWidth="1"/>
    <col min="9225" max="9225" width="7.5703125" style="333" customWidth="1"/>
    <col min="9226" max="9226" width="1.85546875" style="333" customWidth="1"/>
    <col min="9227" max="9227" width="11.85546875" style="333" customWidth="1"/>
    <col min="9228" max="9228" width="0.85546875" style="333" customWidth="1"/>
    <col min="9229" max="9229" width="7.42578125" style="333" customWidth="1"/>
    <col min="9230" max="9230" width="2.140625" style="333" customWidth="1"/>
    <col min="9231" max="9231" width="6.7109375" style="333" customWidth="1"/>
    <col min="9232" max="9232" width="1.28515625" style="333" customWidth="1"/>
    <col min="9233" max="9233" width="12.7109375" style="333" customWidth="1"/>
    <col min="9234" max="9234" width="1.5703125" style="333" customWidth="1"/>
    <col min="9235" max="9235" width="8.140625" style="333" customWidth="1"/>
    <col min="9236" max="9236" width="1.5703125" style="333" customWidth="1"/>
    <col min="9237" max="9237" width="6.7109375" style="333" customWidth="1"/>
    <col min="9238" max="9238" width="1.28515625" style="333" customWidth="1"/>
    <col min="9239" max="9239" width="12.7109375" style="333" customWidth="1"/>
    <col min="9240" max="9240" width="1.28515625" style="333" customWidth="1"/>
    <col min="9241" max="9241" width="8.140625" style="333" customWidth="1"/>
    <col min="9242" max="9242" width="1.5703125" style="333" customWidth="1"/>
    <col min="9243" max="9243" width="6.7109375" style="333" customWidth="1"/>
    <col min="9244" max="9244" width="1.28515625" style="333" customWidth="1"/>
    <col min="9245" max="9245" width="12.7109375" style="333" customWidth="1"/>
    <col min="9246" max="9246" width="0.85546875" style="333" customWidth="1"/>
    <col min="9247" max="9247" width="8.140625" style="333" customWidth="1"/>
    <col min="9248" max="9248" width="1.7109375" style="333" customWidth="1"/>
    <col min="9249" max="9249" width="8.42578125" style="333" customWidth="1"/>
    <col min="9250" max="9251" width="1.5703125" style="333" customWidth="1"/>
    <col min="9252" max="9252" width="14.42578125" style="333" customWidth="1"/>
    <col min="9253" max="9253" width="1.5703125" style="333" customWidth="1"/>
    <col min="9254" max="9254" width="9.28515625" style="333" customWidth="1"/>
    <col min="9255" max="9255" width="1.5703125" style="333" customWidth="1"/>
    <col min="9256" max="9256" width="8.42578125" style="333" customWidth="1"/>
    <col min="9257" max="9257" width="1.5703125" style="333" customWidth="1"/>
    <col min="9258" max="9258" width="14.42578125" style="333" customWidth="1"/>
    <col min="9259" max="9259" width="1.5703125" style="333" customWidth="1"/>
    <col min="9260" max="9260" width="9.28515625" style="333" customWidth="1"/>
    <col min="9261" max="9261" width="1.5703125" style="333" customWidth="1"/>
    <col min="9262" max="9262" width="9.28515625" style="333" customWidth="1"/>
    <col min="9263" max="9263" width="1.5703125" style="333" customWidth="1"/>
    <col min="9264" max="9264" width="14.42578125" style="333" customWidth="1"/>
    <col min="9265" max="9265" width="1.5703125" style="333" customWidth="1"/>
    <col min="9266" max="9266" width="9.28515625" style="333" customWidth="1"/>
    <col min="9267" max="9267" width="1.5703125" style="333" customWidth="1"/>
    <col min="9268" max="9268" width="9.28515625" style="333" customWidth="1"/>
    <col min="9269" max="9269" width="1.5703125" style="333" customWidth="1"/>
    <col min="9270" max="9270" width="12.7109375" style="333" customWidth="1"/>
    <col min="9271" max="9271" width="1.5703125" style="333" customWidth="1"/>
    <col min="9272" max="9272" width="9.28515625" style="333" customWidth="1"/>
    <col min="9273" max="9273" width="1.5703125" style="333" customWidth="1"/>
    <col min="9274" max="9274" width="9.28515625" style="333" customWidth="1"/>
    <col min="9275" max="9275" width="1.5703125" style="333" customWidth="1"/>
    <col min="9276" max="9276" width="14.42578125" style="333" customWidth="1"/>
    <col min="9277" max="9277" width="1.5703125" style="333" customWidth="1"/>
    <col min="9278" max="9278" width="5" style="333" customWidth="1"/>
    <col min="9279" max="9279" width="5.42578125" style="333" customWidth="1"/>
    <col min="9280" max="9280" width="9.28515625" style="333" customWidth="1"/>
    <col min="9281" max="9281" width="1.5703125" style="333" customWidth="1"/>
    <col min="9282" max="9282" width="12.7109375" style="333" customWidth="1"/>
    <col min="9283" max="9283" width="1.5703125" style="333" customWidth="1"/>
    <col min="9284" max="9284" width="12.7109375" style="333" customWidth="1"/>
    <col min="9285" max="9285" width="1.5703125" style="333" customWidth="1"/>
    <col min="9286" max="9286" width="12.7109375" style="333" customWidth="1"/>
    <col min="9287" max="9287" width="1.5703125" style="333" customWidth="1"/>
    <col min="9288" max="9288" width="12.7109375" style="333" customWidth="1"/>
    <col min="9289" max="9289" width="1.5703125" style="333" customWidth="1"/>
    <col min="9290" max="9290" width="12.7109375" style="333" customWidth="1"/>
    <col min="9291" max="9291" width="1.5703125" style="333" customWidth="1"/>
    <col min="9292" max="9292" width="12.7109375" style="333" customWidth="1"/>
    <col min="9293" max="9293" width="1.5703125" style="333" customWidth="1"/>
    <col min="9294" max="9294" width="12.7109375" style="333" customWidth="1"/>
    <col min="9295" max="9295" width="1.5703125" style="333" customWidth="1"/>
    <col min="9296" max="9296" width="12.7109375" style="333" customWidth="1"/>
    <col min="9297" max="9297" width="1.5703125" style="333" customWidth="1"/>
    <col min="9298" max="9298" width="12.7109375" style="333" customWidth="1"/>
    <col min="9299" max="9472" width="12.7109375" style="333"/>
    <col min="9473" max="9473" width="4.140625" style="333" customWidth="1"/>
    <col min="9474" max="9474" width="1.5703125" style="333" customWidth="1"/>
    <col min="9475" max="9475" width="14.42578125" style="333" customWidth="1"/>
    <col min="9476" max="9476" width="1.28515625" style="333" customWidth="1"/>
    <col min="9477" max="9477" width="12.7109375" style="333" customWidth="1"/>
    <col min="9478" max="9478" width="1.5703125" style="333" customWidth="1"/>
    <col min="9479" max="9479" width="7.5703125" style="333" customWidth="1"/>
    <col min="9480" max="9480" width="1.5703125" style="333" customWidth="1"/>
    <col min="9481" max="9481" width="7.5703125" style="333" customWidth="1"/>
    <col min="9482" max="9482" width="1.85546875" style="333" customWidth="1"/>
    <col min="9483" max="9483" width="11.85546875" style="333" customWidth="1"/>
    <col min="9484" max="9484" width="0.85546875" style="333" customWidth="1"/>
    <col min="9485" max="9485" width="7.42578125" style="333" customWidth="1"/>
    <col min="9486" max="9486" width="2.140625" style="333" customWidth="1"/>
    <col min="9487" max="9487" width="6.7109375" style="333" customWidth="1"/>
    <col min="9488" max="9488" width="1.28515625" style="333" customWidth="1"/>
    <col min="9489" max="9489" width="12.7109375" style="333" customWidth="1"/>
    <col min="9490" max="9490" width="1.5703125" style="333" customWidth="1"/>
    <col min="9491" max="9491" width="8.140625" style="333" customWidth="1"/>
    <col min="9492" max="9492" width="1.5703125" style="333" customWidth="1"/>
    <col min="9493" max="9493" width="6.7109375" style="333" customWidth="1"/>
    <col min="9494" max="9494" width="1.28515625" style="333" customWidth="1"/>
    <col min="9495" max="9495" width="12.7109375" style="333" customWidth="1"/>
    <col min="9496" max="9496" width="1.28515625" style="333" customWidth="1"/>
    <col min="9497" max="9497" width="8.140625" style="333" customWidth="1"/>
    <col min="9498" max="9498" width="1.5703125" style="333" customWidth="1"/>
    <col min="9499" max="9499" width="6.7109375" style="333" customWidth="1"/>
    <col min="9500" max="9500" width="1.28515625" style="333" customWidth="1"/>
    <col min="9501" max="9501" width="12.7109375" style="333" customWidth="1"/>
    <col min="9502" max="9502" width="0.85546875" style="333" customWidth="1"/>
    <col min="9503" max="9503" width="8.140625" style="333" customWidth="1"/>
    <col min="9504" max="9504" width="1.7109375" style="333" customWidth="1"/>
    <col min="9505" max="9505" width="8.42578125" style="333" customWidth="1"/>
    <col min="9506" max="9507" width="1.5703125" style="333" customWidth="1"/>
    <col min="9508" max="9508" width="14.42578125" style="333" customWidth="1"/>
    <col min="9509" max="9509" width="1.5703125" style="333" customWidth="1"/>
    <col min="9510" max="9510" width="9.28515625" style="333" customWidth="1"/>
    <col min="9511" max="9511" width="1.5703125" style="333" customWidth="1"/>
    <col min="9512" max="9512" width="8.42578125" style="333" customWidth="1"/>
    <col min="9513" max="9513" width="1.5703125" style="333" customWidth="1"/>
    <col min="9514" max="9514" width="14.42578125" style="333" customWidth="1"/>
    <col min="9515" max="9515" width="1.5703125" style="333" customWidth="1"/>
    <col min="9516" max="9516" width="9.28515625" style="333" customWidth="1"/>
    <col min="9517" max="9517" width="1.5703125" style="333" customWidth="1"/>
    <col min="9518" max="9518" width="9.28515625" style="333" customWidth="1"/>
    <col min="9519" max="9519" width="1.5703125" style="333" customWidth="1"/>
    <col min="9520" max="9520" width="14.42578125" style="333" customWidth="1"/>
    <col min="9521" max="9521" width="1.5703125" style="333" customWidth="1"/>
    <col min="9522" max="9522" width="9.28515625" style="333" customWidth="1"/>
    <col min="9523" max="9523" width="1.5703125" style="333" customWidth="1"/>
    <col min="9524" max="9524" width="9.28515625" style="333" customWidth="1"/>
    <col min="9525" max="9525" width="1.5703125" style="333" customWidth="1"/>
    <col min="9526" max="9526" width="12.7109375" style="333" customWidth="1"/>
    <col min="9527" max="9527" width="1.5703125" style="333" customWidth="1"/>
    <col min="9528" max="9528" width="9.28515625" style="333" customWidth="1"/>
    <col min="9529" max="9529" width="1.5703125" style="333" customWidth="1"/>
    <col min="9530" max="9530" width="9.28515625" style="333" customWidth="1"/>
    <col min="9531" max="9531" width="1.5703125" style="333" customWidth="1"/>
    <col min="9532" max="9532" width="14.42578125" style="333" customWidth="1"/>
    <col min="9533" max="9533" width="1.5703125" style="333" customWidth="1"/>
    <col min="9534" max="9534" width="5" style="333" customWidth="1"/>
    <col min="9535" max="9535" width="5.42578125" style="333" customWidth="1"/>
    <col min="9536" max="9536" width="9.28515625" style="333" customWidth="1"/>
    <col min="9537" max="9537" width="1.5703125" style="333" customWidth="1"/>
    <col min="9538" max="9538" width="12.7109375" style="333" customWidth="1"/>
    <col min="9539" max="9539" width="1.5703125" style="333" customWidth="1"/>
    <col min="9540" max="9540" width="12.7109375" style="333" customWidth="1"/>
    <col min="9541" max="9541" width="1.5703125" style="333" customWidth="1"/>
    <col min="9542" max="9542" width="12.7109375" style="333" customWidth="1"/>
    <col min="9543" max="9543" width="1.5703125" style="333" customWidth="1"/>
    <col min="9544" max="9544" width="12.7109375" style="333" customWidth="1"/>
    <col min="9545" max="9545" width="1.5703125" style="333" customWidth="1"/>
    <col min="9546" max="9546" width="12.7109375" style="333" customWidth="1"/>
    <col min="9547" max="9547" width="1.5703125" style="333" customWidth="1"/>
    <col min="9548" max="9548" width="12.7109375" style="333" customWidth="1"/>
    <col min="9549" max="9549" width="1.5703125" style="333" customWidth="1"/>
    <col min="9550" max="9550" width="12.7109375" style="333" customWidth="1"/>
    <col min="9551" max="9551" width="1.5703125" style="333" customWidth="1"/>
    <col min="9552" max="9552" width="12.7109375" style="333" customWidth="1"/>
    <col min="9553" max="9553" width="1.5703125" style="333" customWidth="1"/>
    <col min="9554" max="9554" width="12.7109375" style="333" customWidth="1"/>
    <col min="9555" max="9728" width="12.7109375" style="333"/>
    <col min="9729" max="9729" width="4.140625" style="333" customWidth="1"/>
    <col min="9730" max="9730" width="1.5703125" style="333" customWidth="1"/>
    <col min="9731" max="9731" width="14.42578125" style="333" customWidth="1"/>
    <col min="9732" max="9732" width="1.28515625" style="333" customWidth="1"/>
    <col min="9733" max="9733" width="12.7109375" style="333" customWidth="1"/>
    <col min="9734" max="9734" width="1.5703125" style="333" customWidth="1"/>
    <col min="9735" max="9735" width="7.5703125" style="333" customWidth="1"/>
    <col min="9736" max="9736" width="1.5703125" style="333" customWidth="1"/>
    <col min="9737" max="9737" width="7.5703125" style="333" customWidth="1"/>
    <col min="9738" max="9738" width="1.85546875" style="333" customWidth="1"/>
    <col min="9739" max="9739" width="11.85546875" style="333" customWidth="1"/>
    <col min="9740" max="9740" width="0.85546875" style="333" customWidth="1"/>
    <col min="9741" max="9741" width="7.42578125" style="333" customWidth="1"/>
    <col min="9742" max="9742" width="2.140625" style="333" customWidth="1"/>
    <col min="9743" max="9743" width="6.7109375" style="333" customWidth="1"/>
    <col min="9744" max="9744" width="1.28515625" style="333" customWidth="1"/>
    <col min="9745" max="9745" width="12.7109375" style="333" customWidth="1"/>
    <col min="9746" max="9746" width="1.5703125" style="333" customWidth="1"/>
    <col min="9747" max="9747" width="8.140625" style="333" customWidth="1"/>
    <col min="9748" max="9748" width="1.5703125" style="333" customWidth="1"/>
    <col min="9749" max="9749" width="6.7109375" style="333" customWidth="1"/>
    <col min="9750" max="9750" width="1.28515625" style="333" customWidth="1"/>
    <col min="9751" max="9751" width="12.7109375" style="333" customWidth="1"/>
    <col min="9752" max="9752" width="1.28515625" style="333" customWidth="1"/>
    <col min="9753" max="9753" width="8.140625" style="333" customWidth="1"/>
    <col min="9754" max="9754" width="1.5703125" style="333" customWidth="1"/>
    <col min="9755" max="9755" width="6.7109375" style="333" customWidth="1"/>
    <col min="9756" max="9756" width="1.28515625" style="333" customWidth="1"/>
    <col min="9757" max="9757" width="12.7109375" style="333" customWidth="1"/>
    <col min="9758" max="9758" width="0.85546875" style="333" customWidth="1"/>
    <col min="9759" max="9759" width="8.140625" style="333" customWidth="1"/>
    <col min="9760" max="9760" width="1.7109375" style="333" customWidth="1"/>
    <col min="9761" max="9761" width="8.42578125" style="333" customWidth="1"/>
    <col min="9762" max="9763" width="1.5703125" style="333" customWidth="1"/>
    <col min="9764" max="9764" width="14.42578125" style="333" customWidth="1"/>
    <col min="9765" max="9765" width="1.5703125" style="333" customWidth="1"/>
    <col min="9766" max="9766" width="9.28515625" style="333" customWidth="1"/>
    <col min="9767" max="9767" width="1.5703125" style="333" customWidth="1"/>
    <col min="9768" max="9768" width="8.42578125" style="333" customWidth="1"/>
    <col min="9769" max="9769" width="1.5703125" style="333" customWidth="1"/>
    <col min="9770" max="9770" width="14.42578125" style="333" customWidth="1"/>
    <col min="9771" max="9771" width="1.5703125" style="333" customWidth="1"/>
    <col min="9772" max="9772" width="9.28515625" style="333" customWidth="1"/>
    <col min="9773" max="9773" width="1.5703125" style="333" customWidth="1"/>
    <col min="9774" max="9774" width="9.28515625" style="333" customWidth="1"/>
    <col min="9775" max="9775" width="1.5703125" style="333" customWidth="1"/>
    <col min="9776" max="9776" width="14.42578125" style="333" customWidth="1"/>
    <col min="9777" max="9777" width="1.5703125" style="333" customWidth="1"/>
    <col min="9778" max="9778" width="9.28515625" style="333" customWidth="1"/>
    <col min="9779" max="9779" width="1.5703125" style="333" customWidth="1"/>
    <col min="9780" max="9780" width="9.28515625" style="333" customWidth="1"/>
    <col min="9781" max="9781" width="1.5703125" style="333" customWidth="1"/>
    <col min="9782" max="9782" width="12.7109375" style="333" customWidth="1"/>
    <col min="9783" max="9783" width="1.5703125" style="333" customWidth="1"/>
    <col min="9784" max="9784" width="9.28515625" style="333" customWidth="1"/>
    <col min="9785" max="9785" width="1.5703125" style="333" customWidth="1"/>
    <col min="9786" max="9786" width="9.28515625" style="333" customWidth="1"/>
    <col min="9787" max="9787" width="1.5703125" style="333" customWidth="1"/>
    <col min="9788" max="9788" width="14.42578125" style="333" customWidth="1"/>
    <col min="9789" max="9789" width="1.5703125" style="333" customWidth="1"/>
    <col min="9790" max="9790" width="5" style="333" customWidth="1"/>
    <col min="9791" max="9791" width="5.42578125" style="333" customWidth="1"/>
    <col min="9792" max="9792" width="9.28515625" style="333" customWidth="1"/>
    <col min="9793" max="9793" width="1.5703125" style="333" customWidth="1"/>
    <col min="9794" max="9794" width="12.7109375" style="333" customWidth="1"/>
    <col min="9795" max="9795" width="1.5703125" style="333" customWidth="1"/>
    <col min="9796" max="9796" width="12.7109375" style="333" customWidth="1"/>
    <col min="9797" max="9797" width="1.5703125" style="333" customWidth="1"/>
    <col min="9798" max="9798" width="12.7109375" style="333" customWidth="1"/>
    <col min="9799" max="9799" width="1.5703125" style="333" customWidth="1"/>
    <col min="9800" max="9800" width="12.7109375" style="333" customWidth="1"/>
    <col min="9801" max="9801" width="1.5703125" style="333" customWidth="1"/>
    <col min="9802" max="9802" width="12.7109375" style="333" customWidth="1"/>
    <col min="9803" max="9803" width="1.5703125" style="333" customWidth="1"/>
    <col min="9804" max="9804" width="12.7109375" style="333" customWidth="1"/>
    <col min="9805" max="9805" width="1.5703125" style="333" customWidth="1"/>
    <col min="9806" max="9806" width="12.7109375" style="333" customWidth="1"/>
    <col min="9807" max="9807" width="1.5703125" style="333" customWidth="1"/>
    <col min="9808" max="9808" width="12.7109375" style="333" customWidth="1"/>
    <col min="9809" max="9809" width="1.5703125" style="333" customWidth="1"/>
    <col min="9810" max="9810" width="12.7109375" style="333" customWidth="1"/>
    <col min="9811" max="9984" width="12.7109375" style="333"/>
    <col min="9985" max="9985" width="4.140625" style="333" customWidth="1"/>
    <col min="9986" max="9986" width="1.5703125" style="333" customWidth="1"/>
    <col min="9987" max="9987" width="14.42578125" style="333" customWidth="1"/>
    <col min="9988" max="9988" width="1.28515625" style="333" customWidth="1"/>
    <col min="9989" max="9989" width="12.7109375" style="333" customWidth="1"/>
    <col min="9990" max="9990" width="1.5703125" style="333" customWidth="1"/>
    <col min="9991" max="9991" width="7.5703125" style="333" customWidth="1"/>
    <col min="9992" max="9992" width="1.5703125" style="333" customWidth="1"/>
    <col min="9993" max="9993" width="7.5703125" style="333" customWidth="1"/>
    <col min="9994" max="9994" width="1.85546875" style="333" customWidth="1"/>
    <col min="9995" max="9995" width="11.85546875" style="333" customWidth="1"/>
    <col min="9996" max="9996" width="0.85546875" style="333" customWidth="1"/>
    <col min="9997" max="9997" width="7.42578125" style="333" customWidth="1"/>
    <col min="9998" max="9998" width="2.140625" style="333" customWidth="1"/>
    <col min="9999" max="9999" width="6.7109375" style="333" customWidth="1"/>
    <col min="10000" max="10000" width="1.28515625" style="333" customWidth="1"/>
    <col min="10001" max="10001" width="12.7109375" style="333" customWidth="1"/>
    <col min="10002" max="10002" width="1.5703125" style="333" customWidth="1"/>
    <col min="10003" max="10003" width="8.140625" style="333" customWidth="1"/>
    <col min="10004" max="10004" width="1.5703125" style="333" customWidth="1"/>
    <col min="10005" max="10005" width="6.7109375" style="333" customWidth="1"/>
    <col min="10006" max="10006" width="1.28515625" style="333" customWidth="1"/>
    <col min="10007" max="10007" width="12.7109375" style="333" customWidth="1"/>
    <col min="10008" max="10008" width="1.28515625" style="333" customWidth="1"/>
    <col min="10009" max="10009" width="8.140625" style="333" customWidth="1"/>
    <col min="10010" max="10010" width="1.5703125" style="333" customWidth="1"/>
    <col min="10011" max="10011" width="6.7109375" style="333" customWidth="1"/>
    <col min="10012" max="10012" width="1.28515625" style="333" customWidth="1"/>
    <col min="10013" max="10013" width="12.7109375" style="333" customWidth="1"/>
    <col min="10014" max="10014" width="0.85546875" style="333" customWidth="1"/>
    <col min="10015" max="10015" width="8.140625" style="333" customWidth="1"/>
    <col min="10016" max="10016" width="1.7109375" style="333" customWidth="1"/>
    <col min="10017" max="10017" width="8.42578125" style="333" customWidth="1"/>
    <col min="10018" max="10019" width="1.5703125" style="333" customWidth="1"/>
    <col min="10020" max="10020" width="14.42578125" style="333" customWidth="1"/>
    <col min="10021" max="10021" width="1.5703125" style="333" customWidth="1"/>
    <col min="10022" max="10022" width="9.28515625" style="333" customWidth="1"/>
    <col min="10023" max="10023" width="1.5703125" style="333" customWidth="1"/>
    <col min="10024" max="10024" width="8.42578125" style="333" customWidth="1"/>
    <col min="10025" max="10025" width="1.5703125" style="333" customWidth="1"/>
    <col min="10026" max="10026" width="14.42578125" style="333" customWidth="1"/>
    <col min="10027" max="10027" width="1.5703125" style="333" customWidth="1"/>
    <col min="10028" max="10028" width="9.28515625" style="333" customWidth="1"/>
    <col min="10029" max="10029" width="1.5703125" style="333" customWidth="1"/>
    <col min="10030" max="10030" width="9.28515625" style="333" customWidth="1"/>
    <col min="10031" max="10031" width="1.5703125" style="333" customWidth="1"/>
    <col min="10032" max="10032" width="14.42578125" style="333" customWidth="1"/>
    <col min="10033" max="10033" width="1.5703125" style="333" customWidth="1"/>
    <col min="10034" max="10034" width="9.28515625" style="333" customWidth="1"/>
    <col min="10035" max="10035" width="1.5703125" style="333" customWidth="1"/>
    <col min="10036" max="10036" width="9.28515625" style="333" customWidth="1"/>
    <col min="10037" max="10037" width="1.5703125" style="333" customWidth="1"/>
    <col min="10038" max="10038" width="12.7109375" style="333" customWidth="1"/>
    <col min="10039" max="10039" width="1.5703125" style="333" customWidth="1"/>
    <col min="10040" max="10040" width="9.28515625" style="333" customWidth="1"/>
    <col min="10041" max="10041" width="1.5703125" style="333" customWidth="1"/>
    <col min="10042" max="10042" width="9.28515625" style="333" customWidth="1"/>
    <col min="10043" max="10043" width="1.5703125" style="333" customWidth="1"/>
    <col min="10044" max="10044" width="14.42578125" style="333" customWidth="1"/>
    <col min="10045" max="10045" width="1.5703125" style="333" customWidth="1"/>
    <col min="10046" max="10046" width="5" style="333" customWidth="1"/>
    <col min="10047" max="10047" width="5.42578125" style="333" customWidth="1"/>
    <col min="10048" max="10048" width="9.28515625" style="333" customWidth="1"/>
    <col min="10049" max="10049" width="1.5703125" style="333" customWidth="1"/>
    <col min="10050" max="10050" width="12.7109375" style="333" customWidth="1"/>
    <col min="10051" max="10051" width="1.5703125" style="333" customWidth="1"/>
    <col min="10052" max="10052" width="12.7109375" style="333" customWidth="1"/>
    <col min="10053" max="10053" width="1.5703125" style="333" customWidth="1"/>
    <col min="10054" max="10054" width="12.7109375" style="333" customWidth="1"/>
    <col min="10055" max="10055" width="1.5703125" style="333" customWidth="1"/>
    <col min="10056" max="10056" width="12.7109375" style="333" customWidth="1"/>
    <col min="10057" max="10057" width="1.5703125" style="333" customWidth="1"/>
    <col min="10058" max="10058" width="12.7109375" style="333" customWidth="1"/>
    <col min="10059" max="10059" width="1.5703125" style="333" customWidth="1"/>
    <col min="10060" max="10060" width="12.7109375" style="333" customWidth="1"/>
    <col min="10061" max="10061" width="1.5703125" style="333" customWidth="1"/>
    <col min="10062" max="10062" width="12.7109375" style="333" customWidth="1"/>
    <col min="10063" max="10063" width="1.5703125" style="333" customWidth="1"/>
    <col min="10064" max="10064" width="12.7109375" style="333" customWidth="1"/>
    <col min="10065" max="10065" width="1.5703125" style="333" customWidth="1"/>
    <col min="10066" max="10066" width="12.7109375" style="333" customWidth="1"/>
    <col min="10067" max="10240" width="12.7109375" style="333"/>
    <col min="10241" max="10241" width="4.140625" style="333" customWidth="1"/>
    <col min="10242" max="10242" width="1.5703125" style="333" customWidth="1"/>
    <col min="10243" max="10243" width="14.42578125" style="333" customWidth="1"/>
    <col min="10244" max="10244" width="1.28515625" style="333" customWidth="1"/>
    <col min="10245" max="10245" width="12.7109375" style="333" customWidth="1"/>
    <col min="10246" max="10246" width="1.5703125" style="333" customWidth="1"/>
    <col min="10247" max="10247" width="7.5703125" style="333" customWidth="1"/>
    <col min="10248" max="10248" width="1.5703125" style="333" customWidth="1"/>
    <col min="10249" max="10249" width="7.5703125" style="333" customWidth="1"/>
    <col min="10250" max="10250" width="1.85546875" style="333" customWidth="1"/>
    <col min="10251" max="10251" width="11.85546875" style="333" customWidth="1"/>
    <col min="10252" max="10252" width="0.85546875" style="333" customWidth="1"/>
    <col min="10253" max="10253" width="7.42578125" style="333" customWidth="1"/>
    <col min="10254" max="10254" width="2.140625" style="333" customWidth="1"/>
    <col min="10255" max="10255" width="6.7109375" style="333" customWidth="1"/>
    <col min="10256" max="10256" width="1.28515625" style="333" customWidth="1"/>
    <col min="10257" max="10257" width="12.7109375" style="333" customWidth="1"/>
    <col min="10258" max="10258" width="1.5703125" style="333" customWidth="1"/>
    <col min="10259" max="10259" width="8.140625" style="333" customWidth="1"/>
    <col min="10260" max="10260" width="1.5703125" style="333" customWidth="1"/>
    <col min="10261" max="10261" width="6.7109375" style="333" customWidth="1"/>
    <col min="10262" max="10262" width="1.28515625" style="333" customWidth="1"/>
    <col min="10263" max="10263" width="12.7109375" style="333" customWidth="1"/>
    <col min="10264" max="10264" width="1.28515625" style="333" customWidth="1"/>
    <col min="10265" max="10265" width="8.140625" style="333" customWidth="1"/>
    <col min="10266" max="10266" width="1.5703125" style="333" customWidth="1"/>
    <col min="10267" max="10267" width="6.7109375" style="333" customWidth="1"/>
    <col min="10268" max="10268" width="1.28515625" style="333" customWidth="1"/>
    <col min="10269" max="10269" width="12.7109375" style="333" customWidth="1"/>
    <col min="10270" max="10270" width="0.85546875" style="333" customWidth="1"/>
    <col min="10271" max="10271" width="8.140625" style="333" customWidth="1"/>
    <col min="10272" max="10272" width="1.7109375" style="333" customWidth="1"/>
    <col min="10273" max="10273" width="8.42578125" style="333" customWidth="1"/>
    <col min="10274" max="10275" width="1.5703125" style="333" customWidth="1"/>
    <col min="10276" max="10276" width="14.42578125" style="333" customWidth="1"/>
    <col min="10277" max="10277" width="1.5703125" style="333" customWidth="1"/>
    <col min="10278" max="10278" width="9.28515625" style="333" customWidth="1"/>
    <col min="10279" max="10279" width="1.5703125" style="333" customWidth="1"/>
    <col min="10280" max="10280" width="8.42578125" style="333" customWidth="1"/>
    <col min="10281" max="10281" width="1.5703125" style="333" customWidth="1"/>
    <col min="10282" max="10282" width="14.42578125" style="333" customWidth="1"/>
    <col min="10283" max="10283" width="1.5703125" style="333" customWidth="1"/>
    <col min="10284" max="10284" width="9.28515625" style="333" customWidth="1"/>
    <col min="10285" max="10285" width="1.5703125" style="333" customWidth="1"/>
    <col min="10286" max="10286" width="9.28515625" style="333" customWidth="1"/>
    <col min="10287" max="10287" width="1.5703125" style="333" customWidth="1"/>
    <col min="10288" max="10288" width="14.42578125" style="333" customWidth="1"/>
    <col min="10289" max="10289" width="1.5703125" style="333" customWidth="1"/>
    <col min="10290" max="10290" width="9.28515625" style="333" customWidth="1"/>
    <col min="10291" max="10291" width="1.5703125" style="333" customWidth="1"/>
    <col min="10292" max="10292" width="9.28515625" style="333" customWidth="1"/>
    <col min="10293" max="10293" width="1.5703125" style="333" customWidth="1"/>
    <col min="10294" max="10294" width="12.7109375" style="333" customWidth="1"/>
    <col min="10295" max="10295" width="1.5703125" style="333" customWidth="1"/>
    <col min="10296" max="10296" width="9.28515625" style="333" customWidth="1"/>
    <col min="10297" max="10297" width="1.5703125" style="333" customWidth="1"/>
    <col min="10298" max="10298" width="9.28515625" style="333" customWidth="1"/>
    <col min="10299" max="10299" width="1.5703125" style="333" customWidth="1"/>
    <col min="10300" max="10300" width="14.42578125" style="333" customWidth="1"/>
    <col min="10301" max="10301" width="1.5703125" style="333" customWidth="1"/>
    <col min="10302" max="10302" width="5" style="333" customWidth="1"/>
    <col min="10303" max="10303" width="5.42578125" style="333" customWidth="1"/>
    <col min="10304" max="10304" width="9.28515625" style="333" customWidth="1"/>
    <col min="10305" max="10305" width="1.5703125" style="333" customWidth="1"/>
    <col min="10306" max="10306" width="12.7109375" style="333" customWidth="1"/>
    <col min="10307" max="10307" width="1.5703125" style="333" customWidth="1"/>
    <col min="10308" max="10308" width="12.7109375" style="333" customWidth="1"/>
    <col min="10309" max="10309" width="1.5703125" style="333" customWidth="1"/>
    <col min="10310" max="10310" width="12.7109375" style="333" customWidth="1"/>
    <col min="10311" max="10311" width="1.5703125" style="333" customWidth="1"/>
    <col min="10312" max="10312" width="12.7109375" style="333" customWidth="1"/>
    <col min="10313" max="10313" width="1.5703125" style="333" customWidth="1"/>
    <col min="10314" max="10314" width="12.7109375" style="333" customWidth="1"/>
    <col min="10315" max="10315" width="1.5703125" style="333" customWidth="1"/>
    <col min="10316" max="10316" width="12.7109375" style="333" customWidth="1"/>
    <col min="10317" max="10317" width="1.5703125" style="333" customWidth="1"/>
    <col min="10318" max="10318" width="12.7109375" style="333" customWidth="1"/>
    <col min="10319" max="10319" width="1.5703125" style="333" customWidth="1"/>
    <col min="10320" max="10320" width="12.7109375" style="333" customWidth="1"/>
    <col min="10321" max="10321" width="1.5703125" style="333" customWidth="1"/>
    <col min="10322" max="10322" width="12.7109375" style="333" customWidth="1"/>
    <col min="10323" max="10496" width="12.7109375" style="333"/>
    <col min="10497" max="10497" width="4.140625" style="333" customWidth="1"/>
    <col min="10498" max="10498" width="1.5703125" style="333" customWidth="1"/>
    <col min="10499" max="10499" width="14.42578125" style="333" customWidth="1"/>
    <col min="10500" max="10500" width="1.28515625" style="333" customWidth="1"/>
    <col min="10501" max="10501" width="12.7109375" style="333" customWidth="1"/>
    <col min="10502" max="10502" width="1.5703125" style="333" customWidth="1"/>
    <col min="10503" max="10503" width="7.5703125" style="333" customWidth="1"/>
    <col min="10504" max="10504" width="1.5703125" style="333" customWidth="1"/>
    <col min="10505" max="10505" width="7.5703125" style="333" customWidth="1"/>
    <col min="10506" max="10506" width="1.85546875" style="333" customWidth="1"/>
    <col min="10507" max="10507" width="11.85546875" style="333" customWidth="1"/>
    <col min="10508" max="10508" width="0.85546875" style="333" customWidth="1"/>
    <col min="10509" max="10509" width="7.42578125" style="333" customWidth="1"/>
    <col min="10510" max="10510" width="2.140625" style="333" customWidth="1"/>
    <col min="10511" max="10511" width="6.7109375" style="333" customWidth="1"/>
    <col min="10512" max="10512" width="1.28515625" style="333" customWidth="1"/>
    <col min="10513" max="10513" width="12.7109375" style="333" customWidth="1"/>
    <col min="10514" max="10514" width="1.5703125" style="333" customWidth="1"/>
    <col min="10515" max="10515" width="8.140625" style="333" customWidth="1"/>
    <col min="10516" max="10516" width="1.5703125" style="333" customWidth="1"/>
    <col min="10517" max="10517" width="6.7109375" style="333" customWidth="1"/>
    <col min="10518" max="10518" width="1.28515625" style="333" customWidth="1"/>
    <col min="10519" max="10519" width="12.7109375" style="333" customWidth="1"/>
    <col min="10520" max="10520" width="1.28515625" style="333" customWidth="1"/>
    <col min="10521" max="10521" width="8.140625" style="333" customWidth="1"/>
    <col min="10522" max="10522" width="1.5703125" style="333" customWidth="1"/>
    <col min="10523" max="10523" width="6.7109375" style="333" customWidth="1"/>
    <col min="10524" max="10524" width="1.28515625" style="333" customWidth="1"/>
    <col min="10525" max="10525" width="12.7109375" style="333" customWidth="1"/>
    <col min="10526" max="10526" width="0.85546875" style="333" customWidth="1"/>
    <col min="10527" max="10527" width="8.140625" style="333" customWidth="1"/>
    <col min="10528" max="10528" width="1.7109375" style="333" customWidth="1"/>
    <col min="10529" max="10529" width="8.42578125" style="333" customWidth="1"/>
    <col min="10530" max="10531" width="1.5703125" style="333" customWidth="1"/>
    <col min="10532" max="10532" width="14.42578125" style="333" customWidth="1"/>
    <col min="10533" max="10533" width="1.5703125" style="333" customWidth="1"/>
    <col min="10534" max="10534" width="9.28515625" style="333" customWidth="1"/>
    <col min="10535" max="10535" width="1.5703125" style="333" customWidth="1"/>
    <col min="10536" max="10536" width="8.42578125" style="333" customWidth="1"/>
    <col min="10537" max="10537" width="1.5703125" style="333" customWidth="1"/>
    <col min="10538" max="10538" width="14.42578125" style="333" customWidth="1"/>
    <col min="10539" max="10539" width="1.5703125" style="333" customWidth="1"/>
    <col min="10540" max="10540" width="9.28515625" style="333" customWidth="1"/>
    <col min="10541" max="10541" width="1.5703125" style="333" customWidth="1"/>
    <col min="10542" max="10542" width="9.28515625" style="333" customWidth="1"/>
    <col min="10543" max="10543" width="1.5703125" style="333" customWidth="1"/>
    <col min="10544" max="10544" width="14.42578125" style="333" customWidth="1"/>
    <col min="10545" max="10545" width="1.5703125" style="333" customWidth="1"/>
    <col min="10546" max="10546" width="9.28515625" style="333" customWidth="1"/>
    <col min="10547" max="10547" width="1.5703125" style="333" customWidth="1"/>
    <col min="10548" max="10548" width="9.28515625" style="333" customWidth="1"/>
    <col min="10549" max="10549" width="1.5703125" style="333" customWidth="1"/>
    <col min="10550" max="10550" width="12.7109375" style="333" customWidth="1"/>
    <col min="10551" max="10551" width="1.5703125" style="333" customWidth="1"/>
    <col min="10552" max="10552" width="9.28515625" style="333" customWidth="1"/>
    <col min="10553" max="10553" width="1.5703125" style="333" customWidth="1"/>
    <col min="10554" max="10554" width="9.28515625" style="333" customWidth="1"/>
    <col min="10555" max="10555" width="1.5703125" style="333" customWidth="1"/>
    <col min="10556" max="10556" width="14.42578125" style="333" customWidth="1"/>
    <col min="10557" max="10557" width="1.5703125" style="333" customWidth="1"/>
    <col min="10558" max="10558" width="5" style="333" customWidth="1"/>
    <col min="10559" max="10559" width="5.42578125" style="333" customWidth="1"/>
    <col min="10560" max="10560" width="9.28515625" style="333" customWidth="1"/>
    <col min="10561" max="10561" width="1.5703125" style="333" customWidth="1"/>
    <col min="10562" max="10562" width="12.7109375" style="333" customWidth="1"/>
    <col min="10563" max="10563" width="1.5703125" style="333" customWidth="1"/>
    <col min="10564" max="10564" width="12.7109375" style="333" customWidth="1"/>
    <col min="10565" max="10565" width="1.5703125" style="333" customWidth="1"/>
    <col min="10566" max="10566" width="12.7109375" style="333" customWidth="1"/>
    <col min="10567" max="10567" width="1.5703125" style="333" customWidth="1"/>
    <col min="10568" max="10568" width="12.7109375" style="333" customWidth="1"/>
    <col min="10569" max="10569" width="1.5703125" style="333" customWidth="1"/>
    <col min="10570" max="10570" width="12.7109375" style="333" customWidth="1"/>
    <col min="10571" max="10571" width="1.5703125" style="333" customWidth="1"/>
    <col min="10572" max="10572" width="12.7109375" style="333" customWidth="1"/>
    <col min="10573" max="10573" width="1.5703125" style="333" customWidth="1"/>
    <col min="10574" max="10574" width="12.7109375" style="333" customWidth="1"/>
    <col min="10575" max="10575" width="1.5703125" style="333" customWidth="1"/>
    <col min="10576" max="10576" width="12.7109375" style="333" customWidth="1"/>
    <col min="10577" max="10577" width="1.5703125" style="333" customWidth="1"/>
    <col min="10578" max="10578" width="12.7109375" style="333" customWidth="1"/>
    <col min="10579" max="10752" width="12.7109375" style="333"/>
    <col min="10753" max="10753" width="4.140625" style="333" customWidth="1"/>
    <col min="10754" max="10754" width="1.5703125" style="333" customWidth="1"/>
    <col min="10755" max="10755" width="14.42578125" style="333" customWidth="1"/>
    <col min="10756" max="10756" width="1.28515625" style="333" customWidth="1"/>
    <col min="10757" max="10757" width="12.7109375" style="333" customWidth="1"/>
    <col min="10758" max="10758" width="1.5703125" style="333" customWidth="1"/>
    <col min="10759" max="10759" width="7.5703125" style="333" customWidth="1"/>
    <col min="10760" max="10760" width="1.5703125" style="333" customWidth="1"/>
    <col min="10761" max="10761" width="7.5703125" style="333" customWidth="1"/>
    <col min="10762" max="10762" width="1.85546875" style="333" customWidth="1"/>
    <col min="10763" max="10763" width="11.85546875" style="333" customWidth="1"/>
    <col min="10764" max="10764" width="0.85546875" style="333" customWidth="1"/>
    <col min="10765" max="10765" width="7.42578125" style="333" customWidth="1"/>
    <col min="10766" max="10766" width="2.140625" style="333" customWidth="1"/>
    <col min="10767" max="10767" width="6.7109375" style="333" customWidth="1"/>
    <col min="10768" max="10768" width="1.28515625" style="333" customWidth="1"/>
    <col min="10769" max="10769" width="12.7109375" style="333" customWidth="1"/>
    <col min="10770" max="10770" width="1.5703125" style="333" customWidth="1"/>
    <col min="10771" max="10771" width="8.140625" style="333" customWidth="1"/>
    <col min="10772" max="10772" width="1.5703125" style="333" customWidth="1"/>
    <col min="10773" max="10773" width="6.7109375" style="333" customWidth="1"/>
    <col min="10774" max="10774" width="1.28515625" style="333" customWidth="1"/>
    <col min="10775" max="10775" width="12.7109375" style="333" customWidth="1"/>
    <col min="10776" max="10776" width="1.28515625" style="333" customWidth="1"/>
    <col min="10777" max="10777" width="8.140625" style="333" customWidth="1"/>
    <col min="10778" max="10778" width="1.5703125" style="333" customWidth="1"/>
    <col min="10779" max="10779" width="6.7109375" style="333" customWidth="1"/>
    <col min="10780" max="10780" width="1.28515625" style="333" customWidth="1"/>
    <col min="10781" max="10781" width="12.7109375" style="333" customWidth="1"/>
    <col min="10782" max="10782" width="0.85546875" style="333" customWidth="1"/>
    <col min="10783" max="10783" width="8.140625" style="333" customWidth="1"/>
    <col min="10784" max="10784" width="1.7109375" style="333" customWidth="1"/>
    <col min="10785" max="10785" width="8.42578125" style="333" customWidth="1"/>
    <col min="10786" max="10787" width="1.5703125" style="333" customWidth="1"/>
    <col min="10788" max="10788" width="14.42578125" style="333" customWidth="1"/>
    <col min="10789" max="10789" width="1.5703125" style="333" customWidth="1"/>
    <col min="10790" max="10790" width="9.28515625" style="333" customWidth="1"/>
    <col min="10791" max="10791" width="1.5703125" style="333" customWidth="1"/>
    <col min="10792" max="10792" width="8.42578125" style="333" customWidth="1"/>
    <col min="10793" max="10793" width="1.5703125" style="333" customWidth="1"/>
    <col min="10794" max="10794" width="14.42578125" style="333" customWidth="1"/>
    <col min="10795" max="10795" width="1.5703125" style="333" customWidth="1"/>
    <col min="10796" max="10796" width="9.28515625" style="333" customWidth="1"/>
    <col min="10797" max="10797" width="1.5703125" style="333" customWidth="1"/>
    <col min="10798" max="10798" width="9.28515625" style="333" customWidth="1"/>
    <col min="10799" max="10799" width="1.5703125" style="333" customWidth="1"/>
    <col min="10800" max="10800" width="14.42578125" style="333" customWidth="1"/>
    <col min="10801" max="10801" width="1.5703125" style="333" customWidth="1"/>
    <col min="10802" max="10802" width="9.28515625" style="333" customWidth="1"/>
    <col min="10803" max="10803" width="1.5703125" style="333" customWidth="1"/>
    <col min="10804" max="10804" width="9.28515625" style="333" customWidth="1"/>
    <col min="10805" max="10805" width="1.5703125" style="333" customWidth="1"/>
    <col min="10806" max="10806" width="12.7109375" style="333" customWidth="1"/>
    <col min="10807" max="10807" width="1.5703125" style="333" customWidth="1"/>
    <col min="10808" max="10808" width="9.28515625" style="333" customWidth="1"/>
    <col min="10809" max="10809" width="1.5703125" style="333" customWidth="1"/>
    <col min="10810" max="10810" width="9.28515625" style="333" customWidth="1"/>
    <col min="10811" max="10811" width="1.5703125" style="333" customWidth="1"/>
    <col min="10812" max="10812" width="14.42578125" style="333" customWidth="1"/>
    <col min="10813" max="10813" width="1.5703125" style="333" customWidth="1"/>
    <col min="10814" max="10814" width="5" style="333" customWidth="1"/>
    <col min="10815" max="10815" width="5.42578125" style="333" customWidth="1"/>
    <col min="10816" max="10816" width="9.28515625" style="333" customWidth="1"/>
    <col min="10817" max="10817" width="1.5703125" style="333" customWidth="1"/>
    <col min="10818" max="10818" width="12.7109375" style="333" customWidth="1"/>
    <col min="10819" max="10819" width="1.5703125" style="333" customWidth="1"/>
    <col min="10820" max="10820" width="12.7109375" style="333" customWidth="1"/>
    <col min="10821" max="10821" width="1.5703125" style="333" customWidth="1"/>
    <col min="10822" max="10822" width="12.7109375" style="333" customWidth="1"/>
    <col min="10823" max="10823" width="1.5703125" style="333" customWidth="1"/>
    <col min="10824" max="10824" width="12.7109375" style="333" customWidth="1"/>
    <col min="10825" max="10825" width="1.5703125" style="333" customWidth="1"/>
    <col min="10826" max="10826" width="12.7109375" style="333" customWidth="1"/>
    <col min="10827" max="10827" width="1.5703125" style="333" customWidth="1"/>
    <col min="10828" max="10828" width="12.7109375" style="333" customWidth="1"/>
    <col min="10829" max="10829" width="1.5703125" style="333" customWidth="1"/>
    <col min="10830" max="10830" width="12.7109375" style="333" customWidth="1"/>
    <col min="10831" max="10831" width="1.5703125" style="333" customWidth="1"/>
    <col min="10832" max="10832" width="12.7109375" style="333" customWidth="1"/>
    <col min="10833" max="10833" width="1.5703125" style="333" customWidth="1"/>
    <col min="10834" max="10834" width="12.7109375" style="333" customWidth="1"/>
    <col min="10835" max="11008" width="12.7109375" style="333"/>
    <col min="11009" max="11009" width="4.140625" style="333" customWidth="1"/>
    <col min="11010" max="11010" width="1.5703125" style="333" customWidth="1"/>
    <col min="11011" max="11011" width="14.42578125" style="333" customWidth="1"/>
    <col min="11012" max="11012" width="1.28515625" style="333" customWidth="1"/>
    <col min="11013" max="11013" width="12.7109375" style="333" customWidth="1"/>
    <col min="11014" max="11014" width="1.5703125" style="333" customWidth="1"/>
    <col min="11015" max="11015" width="7.5703125" style="333" customWidth="1"/>
    <col min="11016" max="11016" width="1.5703125" style="333" customWidth="1"/>
    <col min="11017" max="11017" width="7.5703125" style="333" customWidth="1"/>
    <col min="11018" max="11018" width="1.85546875" style="333" customWidth="1"/>
    <col min="11019" max="11019" width="11.85546875" style="333" customWidth="1"/>
    <col min="11020" max="11020" width="0.85546875" style="333" customWidth="1"/>
    <col min="11021" max="11021" width="7.42578125" style="333" customWidth="1"/>
    <col min="11022" max="11022" width="2.140625" style="333" customWidth="1"/>
    <col min="11023" max="11023" width="6.7109375" style="333" customWidth="1"/>
    <col min="11024" max="11024" width="1.28515625" style="333" customWidth="1"/>
    <col min="11025" max="11025" width="12.7109375" style="333" customWidth="1"/>
    <col min="11026" max="11026" width="1.5703125" style="333" customWidth="1"/>
    <col min="11027" max="11027" width="8.140625" style="333" customWidth="1"/>
    <col min="11028" max="11028" width="1.5703125" style="333" customWidth="1"/>
    <col min="11029" max="11029" width="6.7109375" style="333" customWidth="1"/>
    <col min="11030" max="11030" width="1.28515625" style="333" customWidth="1"/>
    <col min="11031" max="11031" width="12.7109375" style="333" customWidth="1"/>
    <col min="11032" max="11032" width="1.28515625" style="333" customWidth="1"/>
    <col min="11033" max="11033" width="8.140625" style="333" customWidth="1"/>
    <col min="11034" max="11034" width="1.5703125" style="333" customWidth="1"/>
    <col min="11035" max="11035" width="6.7109375" style="333" customWidth="1"/>
    <col min="11036" max="11036" width="1.28515625" style="333" customWidth="1"/>
    <col min="11037" max="11037" width="12.7109375" style="333" customWidth="1"/>
    <col min="11038" max="11038" width="0.85546875" style="333" customWidth="1"/>
    <col min="11039" max="11039" width="8.140625" style="333" customWidth="1"/>
    <col min="11040" max="11040" width="1.7109375" style="333" customWidth="1"/>
    <col min="11041" max="11041" width="8.42578125" style="333" customWidth="1"/>
    <col min="11042" max="11043" width="1.5703125" style="333" customWidth="1"/>
    <col min="11044" max="11044" width="14.42578125" style="333" customWidth="1"/>
    <col min="11045" max="11045" width="1.5703125" style="333" customWidth="1"/>
    <col min="11046" max="11046" width="9.28515625" style="333" customWidth="1"/>
    <col min="11047" max="11047" width="1.5703125" style="333" customWidth="1"/>
    <col min="11048" max="11048" width="8.42578125" style="333" customWidth="1"/>
    <col min="11049" max="11049" width="1.5703125" style="333" customWidth="1"/>
    <col min="11050" max="11050" width="14.42578125" style="333" customWidth="1"/>
    <col min="11051" max="11051" width="1.5703125" style="333" customWidth="1"/>
    <col min="11052" max="11052" width="9.28515625" style="333" customWidth="1"/>
    <col min="11053" max="11053" width="1.5703125" style="333" customWidth="1"/>
    <col min="11054" max="11054" width="9.28515625" style="333" customWidth="1"/>
    <col min="11055" max="11055" width="1.5703125" style="333" customWidth="1"/>
    <col min="11056" max="11056" width="14.42578125" style="333" customWidth="1"/>
    <col min="11057" max="11057" width="1.5703125" style="333" customWidth="1"/>
    <col min="11058" max="11058" width="9.28515625" style="333" customWidth="1"/>
    <col min="11059" max="11059" width="1.5703125" style="333" customWidth="1"/>
    <col min="11060" max="11060" width="9.28515625" style="333" customWidth="1"/>
    <col min="11061" max="11061" width="1.5703125" style="333" customWidth="1"/>
    <col min="11062" max="11062" width="12.7109375" style="333" customWidth="1"/>
    <col min="11063" max="11063" width="1.5703125" style="333" customWidth="1"/>
    <col min="11064" max="11064" width="9.28515625" style="333" customWidth="1"/>
    <col min="11065" max="11065" width="1.5703125" style="333" customWidth="1"/>
    <col min="11066" max="11066" width="9.28515625" style="333" customWidth="1"/>
    <col min="11067" max="11067" width="1.5703125" style="333" customWidth="1"/>
    <col min="11068" max="11068" width="14.42578125" style="333" customWidth="1"/>
    <col min="11069" max="11069" width="1.5703125" style="333" customWidth="1"/>
    <col min="11070" max="11070" width="5" style="333" customWidth="1"/>
    <col min="11071" max="11071" width="5.42578125" style="333" customWidth="1"/>
    <col min="11072" max="11072" width="9.28515625" style="333" customWidth="1"/>
    <col min="11073" max="11073" width="1.5703125" style="333" customWidth="1"/>
    <col min="11074" max="11074" width="12.7109375" style="333" customWidth="1"/>
    <col min="11075" max="11075" width="1.5703125" style="333" customWidth="1"/>
    <col min="11076" max="11076" width="12.7109375" style="333" customWidth="1"/>
    <col min="11077" max="11077" width="1.5703125" style="333" customWidth="1"/>
    <col min="11078" max="11078" width="12.7109375" style="333" customWidth="1"/>
    <col min="11079" max="11079" width="1.5703125" style="333" customWidth="1"/>
    <col min="11080" max="11080" width="12.7109375" style="333" customWidth="1"/>
    <col min="11081" max="11081" width="1.5703125" style="333" customWidth="1"/>
    <col min="11082" max="11082" width="12.7109375" style="333" customWidth="1"/>
    <col min="11083" max="11083" width="1.5703125" style="333" customWidth="1"/>
    <col min="11084" max="11084" width="12.7109375" style="333" customWidth="1"/>
    <col min="11085" max="11085" width="1.5703125" style="333" customWidth="1"/>
    <col min="11086" max="11086" width="12.7109375" style="333" customWidth="1"/>
    <col min="11087" max="11087" width="1.5703125" style="333" customWidth="1"/>
    <col min="11088" max="11088" width="12.7109375" style="333" customWidth="1"/>
    <col min="11089" max="11089" width="1.5703125" style="333" customWidth="1"/>
    <col min="11090" max="11090" width="12.7109375" style="333" customWidth="1"/>
    <col min="11091" max="11264" width="12.7109375" style="333"/>
    <col min="11265" max="11265" width="4.140625" style="333" customWidth="1"/>
    <col min="11266" max="11266" width="1.5703125" style="333" customWidth="1"/>
    <col min="11267" max="11267" width="14.42578125" style="333" customWidth="1"/>
    <col min="11268" max="11268" width="1.28515625" style="333" customWidth="1"/>
    <col min="11269" max="11269" width="12.7109375" style="333" customWidth="1"/>
    <col min="11270" max="11270" width="1.5703125" style="333" customWidth="1"/>
    <col min="11271" max="11271" width="7.5703125" style="333" customWidth="1"/>
    <col min="11272" max="11272" width="1.5703125" style="333" customWidth="1"/>
    <col min="11273" max="11273" width="7.5703125" style="333" customWidth="1"/>
    <col min="11274" max="11274" width="1.85546875" style="333" customWidth="1"/>
    <col min="11275" max="11275" width="11.85546875" style="333" customWidth="1"/>
    <col min="11276" max="11276" width="0.85546875" style="333" customWidth="1"/>
    <col min="11277" max="11277" width="7.42578125" style="333" customWidth="1"/>
    <col min="11278" max="11278" width="2.140625" style="333" customWidth="1"/>
    <col min="11279" max="11279" width="6.7109375" style="333" customWidth="1"/>
    <col min="11280" max="11280" width="1.28515625" style="333" customWidth="1"/>
    <col min="11281" max="11281" width="12.7109375" style="333" customWidth="1"/>
    <col min="11282" max="11282" width="1.5703125" style="333" customWidth="1"/>
    <col min="11283" max="11283" width="8.140625" style="333" customWidth="1"/>
    <col min="11284" max="11284" width="1.5703125" style="333" customWidth="1"/>
    <col min="11285" max="11285" width="6.7109375" style="333" customWidth="1"/>
    <col min="11286" max="11286" width="1.28515625" style="333" customWidth="1"/>
    <col min="11287" max="11287" width="12.7109375" style="333" customWidth="1"/>
    <col min="11288" max="11288" width="1.28515625" style="333" customWidth="1"/>
    <col min="11289" max="11289" width="8.140625" style="333" customWidth="1"/>
    <col min="11290" max="11290" width="1.5703125" style="333" customWidth="1"/>
    <col min="11291" max="11291" width="6.7109375" style="333" customWidth="1"/>
    <col min="11292" max="11292" width="1.28515625" style="333" customWidth="1"/>
    <col min="11293" max="11293" width="12.7109375" style="333" customWidth="1"/>
    <col min="11294" max="11294" width="0.85546875" style="333" customWidth="1"/>
    <col min="11295" max="11295" width="8.140625" style="333" customWidth="1"/>
    <col min="11296" max="11296" width="1.7109375" style="333" customWidth="1"/>
    <col min="11297" max="11297" width="8.42578125" style="333" customWidth="1"/>
    <col min="11298" max="11299" width="1.5703125" style="333" customWidth="1"/>
    <col min="11300" max="11300" width="14.42578125" style="333" customWidth="1"/>
    <col min="11301" max="11301" width="1.5703125" style="333" customWidth="1"/>
    <col min="11302" max="11302" width="9.28515625" style="333" customWidth="1"/>
    <col min="11303" max="11303" width="1.5703125" style="333" customWidth="1"/>
    <col min="11304" max="11304" width="8.42578125" style="333" customWidth="1"/>
    <col min="11305" max="11305" width="1.5703125" style="333" customWidth="1"/>
    <col min="11306" max="11306" width="14.42578125" style="333" customWidth="1"/>
    <col min="11307" max="11307" width="1.5703125" style="333" customWidth="1"/>
    <col min="11308" max="11308" width="9.28515625" style="333" customWidth="1"/>
    <col min="11309" max="11309" width="1.5703125" style="333" customWidth="1"/>
    <col min="11310" max="11310" width="9.28515625" style="333" customWidth="1"/>
    <col min="11311" max="11311" width="1.5703125" style="333" customWidth="1"/>
    <col min="11312" max="11312" width="14.42578125" style="333" customWidth="1"/>
    <col min="11313" max="11313" width="1.5703125" style="333" customWidth="1"/>
    <col min="11314" max="11314" width="9.28515625" style="333" customWidth="1"/>
    <col min="11315" max="11315" width="1.5703125" style="333" customWidth="1"/>
    <col min="11316" max="11316" width="9.28515625" style="333" customWidth="1"/>
    <col min="11317" max="11317" width="1.5703125" style="333" customWidth="1"/>
    <col min="11318" max="11318" width="12.7109375" style="333" customWidth="1"/>
    <col min="11319" max="11319" width="1.5703125" style="333" customWidth="1"/>
    <col min="11320" max="11320" width="9.28515625" style="333" customWidth="1"/>
    <col min="11321" max="11321" width="1.5703125" style="333" customWidth="1"/>
    <col min="11322" max="11322" width="9.28515625" style="333" customWidth="1"/>
    <col min="11323" max="11323" width="1.5703125" style="333" customWidth="1"/>
    <col min="11324" max="11324" width="14.42578125" style="333" customWidth="1"/>
    <col min="11325" max="11325" width="1.5703125" style="333" customWidth="1"/>
    <col min="11326" max="11326" width="5" style="333" customWidth="1"/>
    <col min="11327" max="11327" width="5.42578125" style="333" customWidth="1"/>
    <col min="11328" max="11328" width="9.28515625" style="333" customWidth="1"/>
    <col min="11329" max="11329" width="1.5703125" style="333" customWidth="1"/>
    <col min="11330" max="11330" width="12.7109375" style="333" customWidth="1"/>
    <col min="11331" max="11331" width="1.5703125" style="333" customWidth="1"/>
    <col min="11332" max="11332" width="12.7109375" style="333" customWidth="1"/>
    <col min="11333" max="11333" width="1.5703125" style="333" customWidth="1"/>
    <col min="11334" max="11334" width="12.7109375" style="333" customWidth="1"/>
    <col min="11335" max="11335" width="1.5703125" style="333" customWidth="1"/>
    <col min="11336" max="11336" width="12.7109375" style="333" customWidth="1"/>
    <col min="11337" max="11337" width="1.5703125" style="333" customWidth="1"/>
    <col min="11338" max="11338" width="12.7109375" style="333" customWidth="1"/>
    <col min="11339" max="11339" width="1.5703125" style="333" customWidth="1"/>
    <col min="11340" max="11340" width="12.7109375" style="333" customWidth="1"/>
    <col min="11341" max="11341" width="1.5703125" style="333" customWidth="1"/>
    <col min="11342" max="11342" width="12.7109375" style="333" customWidth="1"/>
    <col min="11343" max="11343" width="1.5703125" style="333" customWidth="1"/>
    <col min="11344" max="11344" width="12.7109375" style="333" customWidth="1"/>
    <col min="11345" max="11345" width="1.5703125" style="333" customWidth="1"/>
    <col min="11346" max="11346" width="12.7109375" style="333" customWidth="1"/>
    <col min="11347" max="11520" width="12.7109375" style="333"/>
    <col min="11521" max="11521" width="4.140625" style="333" customWidth="1"/>
    <col min="11522" max="11522" width="1.5703125" style="333" customWidth="1"/>
    <col min="11523" max="11523" width="14.42578125" style="333" customWidth="1"/>
    <col min="11524" max="11524" width="1.28515625" style="333" customWidth="1"/>
    <col min="11525" max="11525" width="12.7109375" style="333" customWidth="1"/>
    <col min="11526" max="11526" width="1.5703125" style="333" customWidth="1"/>
    <col min="11527" max="11527" width="7.5703125" style="333" customWidth="1"/>
    <col min="11528" max="11528" width="1.5703125" style="333" customWidth="1"/>
    <col min="11529" max="11529" width="7.5703125" style="333" customWidth="1"/>
    <col min="11530" max="11530" width="1.85546875" style="333" customWidth="1"/>
    <col min="11531" max="11531" width="11.85546875" style="333" customWidth="1"/>
    <col min="11532" max="11532" width="0.85546875" style="333" customWidth="1"/>
    <col min="11533" max="11533" width="7.42578125" style="333" customWidth="1"/>
    <col min="11534" max="11534" width="2.140625" style="333" customWidth="1"/>
    <col min="11535" max="11535" width="6.7109375" style="333" customWidth="1"/>
    <col min="11536" max="11536" width="1.28515625" style="333" customWidth="1"/>
    <col min="11537" max="11537" width="12.7109375" style="333" customWidth="1"/>
    <col min="11538" max="11538" width="1.5703125" style="333" customWidth="1"/>
    <col min="11539" max="11539" width="8.140625" style="333" customWidth="1"/>
    <col min="11540" max="11540" width="1.5703125" style="333" customWidth="1"/>
    <col min="11541" max="11541" width="6.7109375" style="333" customWidth="1"/>
    <col min="11542" max="11542" width="1.28515625" style="333" customWidth="1"/>
    <col min="11543" max="11543" width="12.7109375" style="333" customWidth="1"/>
    <col min="11544" max="11544" width="1.28515625" style="333" customWidth="1"/>
    <col min="11545" max="11545" width="8.140625" style="333" customWidth="1"/>
    <col min="11546" max="11546" width="1.5703125" style="333" customWidth="1"/>
    <col min="11547" max="11547" width="6.7109375" style="333" customWidth="1"/>
    <col min="11548" max="11548" width="1.28515625" style="333" customWidth="1"/>
    <col min="11549" max="11549" width="12.7109375" style="333" customWidth="1"/>
    <col min="11550" max="11550" width="0.85546875" style="333" customWidth="1"/>
    <col min="11551" max="11551" width="8.140625" style="333" customWidth="1"/>
    <col min="11552" max="11552" width="1.7109375" style="333" customWidth="1"/>
    <col min="11553" max="11553" width="8.42578125" style="333" customWidth="1"/>
    <col min="11554" max="11555" width="1.5703125" style="333" customWidth="1"/>
    <col min="11556" max="11556" width="14.42578125" style="333" customWidth="1"/>
    <col min="11557" max="11557" width="1.5703125" style="333" customWidth="1"/>
    <col min="11558" max="11558" width="9.28515625" style="333" customWidth="1"/>
    <col min="11559" max="11559" width="1.5703125" style="333" customWidth="1"/>
    <col min="11560" max="11560" width="8.42578125" style="333" customWidth="1"/>
    <col min="11561" max="11561" width="1.5703125" style="333" customWidth="1"/>
    <col min="11562" max="11562" width="14.42578125" style="333" customWidth="1"/>
    <col min="11563" max="11563" width="1.5703125" style="333" customWidth="1"/>
    <col min="11564" max="11564" width="9.28515625" style="333" customWidth="1"/>
    <col min="11565" max="11565" width="1.5703125" style="333" customWidth="1"/>
    <col min="11566" max="11566" width="9.28515625" style="333" customWidth="1"/>
    <col min="11567" max="11567" width="1.5703125" style="333" customWidth="1"/>
    <col min="11568" max="11568" width="14.42578125" style="333" customWidth="1"/>
    <col min="11569" max="11569" width="1.5703125" style="333" customWidth="1"/>
    <col min="11570" max="11570" width="9.28515625" style="333" customWidth="1"/>
    <col min="11571" max="11571" width="1.5703125" style="333" customWidth="1"/>
    <col min="11572" max="11572" width="9.28515625" style="333" customWidth="1"/>
    <col min="11573" max="11573" width="1.5703125" style="333" customWidth="1"/>
    <col min="11574" max="11574" width="12.7109375" style="333" customWidth="1"/>
    <col min="11575" max="11575" width="1.5703125" style="333" customWidth="1"/>
    <col min="11576" max="11576" width="9.28515625" style="333" customWidth="1"/>
    <col min="11577" max="11577" width="1.5703125" style="333" customWidth="1"/>
    <col min="11578" max="11578" width="9.28515625" style="333" customWidth="1"/>
    <col min="11579" max="11579" width="1.5703125" style="333" customWidth="1"/>
    <col min="11580" max="11580" width="14.42578125" style="333" customWidth="1"/>
    <col min="11581" max="11581" width="1.5703125" style="333" customWidth="1"/>
    <col min="11582" max="11582" width="5" style="333" customWidth="1"/>
    <col min="11583" max="11583" width="5.42578125" style="333" customWidth="1"/>
    <col min="11584" max="11584" width="9.28515625" style="333" customWidth="1"/>
    <col min="11585" max="11585" width="1.5703125" style="333" customWidth="1"/>
    <col min="11586" max="11586" width="12.7109375" style="333" customWidth="1"/>
    <col min="11587" max="11587" width="1.5703125" style="333" customWidth="1"/>
    <col min="11588" max="11588" width="12.7109375" style="333" customWidth="1"/>
    <col min="11589" max="11589" width="1.5703125" style="333" customWidth="1"/>
    <col min="11590" max="11590" width="12.7109375" style="333" customWidth="1"/>
    <col min="11591" max="11591" width="1.5703125" style="333" customWidth="1"/>
    <col min="11592" max="11592" width="12.7109375" style="333" customWidth="1"/>
    <col min="11593" max="11593" width="1.5703125" style="333" customWidth="1"/>
    <col min="11594" max="11594" width="12.7109375" style="333" customWidth="1"/>
    <col min="11595" max="11595" width="1.5703125" style="333" customWidth="1"/>
    <col min="11596" max="11596" width="12.7109375" style="333" customWidth="1"/>
    <col min="11597" max="11597" width="1.5703125" style="333" customWidth="1"/>
    <col min="11598" max="11598" width="12.7109375" style="333" customWidth="1"/>
    <col min="11599" max="11599" width="1.5703125" style="333" customWidth="1"/>
    <col min="11600" max="11600" width="12.7109375" style="333" customWidth="1"/>
    <col min="11601" max="11601" width="1.5703125" style="333" customWidth="1"/>
    <col min="11602" max="11602" width="12.7109375" style="333" customWidth="1"/>
    <col min="11603" max="11776" width="12.7109375" style="333"/>
    <col min="11777" max="11777" width="4.140625" style="333" customWidth="1"/>
    <col min="11778" max="11778" width="1.5703125" style="333" customWidth="1"/>
    <col min="11779" max="11779" width="14.42578125" style="333" customWidth="1"/>
    <col min="11780" max="11780" width="1.28515625" style="333" customWidth="1"/>
    <col min="11781" max="11781" width="12.7109375" style="333" customWidth="1"/>
    <col min="11782" max="11782" width="1.5703125" style="333" customWidth="1"/>
    <col min="11783" max="11783" width="7.5703125" style="333" customWidth="1"/>
    <col min="11784" max="11784" width="1.5703125" style="333" customWidth="1"/>
    <col min="11785" max="11785" width="7.5703125" style="333" customWidth="1"/>
    <col min="11786" max="11786" width="1.85546875" style="333" customWidth="1"/>
    <col min="11787" max="11787" width="11.85546875" style="333" customWidth="1"/>
    <col min="11788" max="11788" width="0.85546875" style="333" customWidth="1"/>
    <col min="11789" max="11789" width="7.42578125" style="333" customWidth="1"/>
    <col min="11790" max="11790" width="2.140625" style="333" customWidth="1"/>
    <col min="11791" max="11791" width="6.7109375" style="333" customWidth="1"/>
    <col min="11792" max="11792" width="1.28515625" style="333" customWidth="1"/>
    <col min="11793" max="11793" width="12.7109375" style="333" customWidth="1"/>
    <col min="11794" max="11794" width="1.5703125" style="333" customWidth="1"/>
    <col min="11795" max="11795" width="8.140625" style="333" customWidth="1"/>
    <col min="11796" max="11796" width="1.5703125" style="333" customWidth="1"/>
    <col min="11797" max="11797" width="6.7109375" style="333" customWidth="1"/>
    <col min="11798" max="11798" width="1.28515625" style="333" customWidth="1"/>
    <col min="11799" max="11799" width="12.7109375" style="333" customWidth="1"/>
    <col min="11800" max="11800" width="1.28515625" style="333" customWidth="1"/>
    <col min="11801" max="11801" width="8.140625" style="333" customWidth="1"/>
    <col min="11802" max="11802" width="1.5703125" style="333" customWidth="1"/>
    <col min="11803" max="11803" width="6.7109375" style="333" customWidth="1"/>
    <col min="11804" max="11804" width="1.28515625" style="333" customWidth="1"/>
    <col min="11805" max="11805" width="12.7109375" style="333" customWidth="1"/>
    <col min="11806" max="11806" width="0.85546875" style="333" customWidth="1"/>
    <col min="11807" max="11807" width="8.140625" style="333" customWidth="1"/>
    <col min="11808" max="11808" width="1.7109375" style="333" customWidth="1"/>
    <col min="11809" max="11809" width="8.42578125" style="333" customWidth="1"/>
    <col min="11810" max="11811" width="1.5703125" style="333" customWidth="1"/>
    <col min="11812" max="11812" width="14.42578125" style="333" customWidth="1"/>
    <col min="11813" max="11813" width="1.5703125" style="333" customWidth="1"/>
    <col min="11814" max="11814" width="9.28515625" style="333" customWidth="1"/>
    <col min="11815" max="11815" width="1.5703125" style="333" customWidth="1"/>
    <col min="11816" max="11816" width="8.42578125" style="333" customWidth="1"/>
    <col min="11817" max="11817" width="1.5703125" style="333" customWidth="1"/>
    <col min="11818" max="11818" width="14.42578125" style="333" customWidth="1"/>
    <col min="11819" max="11819" width="1.5703125" style="333" customWidth="1"/>
    <col min="11820" max="11820" width="9.28515625" style="333" customWidth="1"/>
    <col min="11821" max="11821" width="1.5703125" style="333" customWidth="1"/>
    <col min="11822" max="11822" width="9.28515625" style="333" customWidth="1"/>
    <col min="11823" max="11823" width="1.5703125" style="333" customWidth="1"/>
    <col min="11824" max="11824" width="14.42578125" style="333" customWidth="1"/>
    <col min="11825" max="11825" width="1.5703125" style="333" customWidth="1"/>
    <col min="11826" max="11826" width="9.28515625" style="333" customWidth="1"/>
    <col min="11827" max="11827" width="1.5703125" style="333" customWidth="1"/>
    <col min="11828" max="11828" width="9.28515625" style="333" customWidth="1"/>
    <col min="11829" max="11829" width="1.5703125" style="333" customWidth="1"/>
    <col min="11830" max="11830" width="12.7109375" style="333" customWidth="1"/>
    <col min="11831" max="11831" width="1.5703125" style="333" customWidth="1"/>
    <col min="11832" max="11832" width="9.28515625" style="333" customWidth="1"/>
    <col min="11833" max="11833" width="1.5703125" style="333" customWidth="1"/>
    <col min="11834" max="11834" width="9.28515625" style="333" customWidth="1"/>
    <col min="11835" max="11835" width="1.5703125" style="333" customWidth="1"/>
    <col min="11836" max="11836" width="14.42578125" style="333" customWidth="1"/>
    <col min="11837" max="11837" width="1.5703125" style="333" customWidth="1"/>
    <col min="11838" max="11838" width="5" style="333" customWidth="1"/>
    <col min="11839" max="11839" width="5.42578125" style="333" customWidth="1"/>
    <col min="11840" max="11840" width="9.28515625" style="333" customWidth="1"/>
    <col min="11841" max="11841" width="1.5703125" style="333" customWidth="1"/>
    <col min="11842" max="11842" width="12.7109375" style="333" customWidth="1"/>
    <col min="11843" max="11843" width="1.5703125" style="333" customWidth="1"/>
    <col min="11844" max="11844" width="12.7109375" style="333" customWidth="1"/>
    <col min="11845" max="11845" width="1.5703125" style="333" customWidth="1"/>
    <col min="11846" max="11846" width="12.7109375" style="333" customWidth="1"/>
    <col min="11847" max="11847" width="1.5703125" style="333" customWidth="1"/>
    <col min="11848" max="11848" width="12.7109375" style="333" customWidth="1"/>
    <col min="11849" max="11849" width="1.5703125" style="333" customWidth="1"/>
    <col min="11850" max="11850" width="12.7109375" style="333" customWidth="1"/>
    <col min="11851" max="11851" width="1.5703125" style="333" customWidth="1"/>
    <col min="11852" max="11852" width="12.7109375" style="333" customWidth="1"/>
    <col min="11853" max="11853" width="1.5703125" style="333" customWidth="1"/>
    <col min="11854" max="11854" width="12.7109375" style="333" customWidth="1"/>
    <col min="11855" max="11855" width="1.5703125" style="333" customWidth="1"/>
    <col min="11856" max="11856" width="12.7109375" style="333" customWidth="1"/>
    <col min="11857" max="11857" width="1.5703125" style="333" customWidth="1"/>
    <col min="11858" max="11858" width="12.7109375" style="333" customWidth="1"/>
    <col min="11859" max="12032" width="12.7109375" style="333"/>
    <col min="12033" max="12033" width="4.140625" style="333" customWidth="1"/>
    <col min="12034" max="12034" width="1.5703125" style="333" customWidth="1"/>
    <col min="12035" max="12035" width="14.42578125" style="333" customWidth="1"/>
    <col min="12036" max="12036" width="1.28515625" style="333" customWidth="1"/>
    <col min="12037" max="12037" width="12.7109375" style="333" customWidth="1"/>
    <col min="12038" max="12038" width="1.5703125" style="333" customWidth="1"/>
    <col min="12039" max="12039" width="7.5703125" style="333" customWidth="1"/>
    <col min="12040" max="12040" width="1.5703125" style="333" customWidth="1"/>
    <col min="12041" max="12041" width="7.5703125" style="333" customWidth="1"/>
    <col min="12042" max="12042" width="1.85546875" style="333" customWidth="1"/>
    <col min="12043" max="12043" width="11.85546875" style="333" customWidth="1"/>
    <col min="12044" max="12044" width="0.85546875" style="333" customWidth="1"/>
    <col min="12045" max="12045" width="7.42578125" style="333" customWidth="1"/>
    <col min="12046" max="12046" width="2.140625" style="333" customWidth="1"/>
    <col min="12047" max="12047" width="6.7109375" style="333" customWidth="1"/>
    <col min="12048" max="12048" width="1.28515625" style="333" customWidth="1"/>
    <col min="12049" max="12049" width="12.7109375" style="333" customWidth="1"/>
    <col min="12050" max="12050" width="1.5703125" style="333" customWidth="1"/>
    <col min="12051" max="12051" width="8.140625" style="333" customWidth="1"/>
    <col min="12052" max="12052" width="1.5703125" style="333" customWidth="1"/>
    <col min="12053" max="12053" width="6.7109375" style="333" customWidth="1"/>
    <col min="12054" max="12054" width="1.28515625" style="333" customWidth="1"/>
    <col min="12055" max="12055" width="12.7109375" style="333" customWidth="1"/>
    <col min="12056" max="12056" width="1.28515625" style="333" customWidth="1"/>
    <col min="12057" max="12057" width="8.140625" style="333" customWidth="1"/>
    <col min="12058" max="12058" width="1.5703125" style="333" customWidth="1"/>
    <col min="12059" max="12059" width="6.7109375" style="333" customWidth="1"/>
    <col min="12060" max="12060" width="1.28515625" style="333" customWidth="1"/>
    <col min="12061" max="12061" width="12.7109375" style="333" customWidth="1"/>
    <col min="12062" max="12062" width="0.85546875" style="333" customWidth="1"/>
    <col min="12063" max="12063" width="8.140625" style="333" customWidth="1"/>
    <col min="12064" max="12064" width="1.7109375" style="333" customWidth="1"/>
    <col min="12065" max="12065" width="8.42578125" style="333" customWidth="1"/>
    <col min="12066" max="12067" width="1.5703125" style="333" customWidth="1"/>
    <col min="12068" max="12068" width="14.42578125" style="333" customWidth="1"/>
    <col min="12069" max="12069" width="1.5703125" style="333" customWidth="1"/>
    <col min="12070" max="12070" width="9.28515625" style="333" customWidth="1"/>
    <col min="12071" max="12071" width="1.5703125" style="333" customWidth="1"/>
    <col min="12072" max="12072" width="8.42578125" style="333" customWidth="1"/>
    <col min="12073" max="12073" width="1.5703125" style="333" customWidth="1"/>
    <col min="12074" max="12074" width="14.42578125" style="333" customWidth="1"/>
    <col min="12075" max="12075" width="1.5703125" style="333" customWidth="1"/>
    <col min="12076" max="12076" width="9.28515625" style="333" customWidth="1"/>
    <col min="12077" max="12077" width="1.5703125" style="333" customWidth="1"/>
    <col min="12078" max="12078" width="9.28515625" style="333" customWidth="1"/>
    <col min="12079" max="12079" width="1.5703125" style="333" customWidth="1"/>
    <col min="12080" max="12080" width="14.42578125" style="333" customWidth="1"/>
    <col min="12081" max="12081" width="1.5703125" style="333" customWidth="1"/>
    <col min="12082" max="12082" width="9.28515625" style="333" customWidth="1"/>
    <col min="12083" max="12083" width="1.5703125" style="333" customWidth="1"/>
    <col min="12084" max="12084" width="9.28515625" style="333" customWidth="1"/>
    <col min="12085" max="12085" width="1.5703125" style="333" customWidth="1"/>
    <col min="12086" max="12086" width="12.7109375" style="333" customWidth="1"/>
    <col min="12087" max="12087" width="1.5703125" style="333" customWidth="1"/>
    <col min="12088" max="12088" width="9.28515625" style="333" customWidth="1"/>
    <col min="12089" max="12089" width="1.5703125" style="333" customWidth="1"/>
    <col min="12090" max="12090" width="9.28515625" style="333" customWidth="1"/>
    <col min="12091" max="12091" width="1.5703125" style="333" customWidth="1"/>
    <col min="12092" max="12092" width="14.42578125" style="333" customWidth="1"/>
    <col min="12093" max="12093" width="1.5703125" style="333" customWidth="1"/>
    <col min="12094" max="12094" width="5" style="333" customWidth="1"/>
    <col min="12095" max="12095" width="5.42578125" style="333" customWidth="1"/>
    <col min="12096" max="12096" width="9.28515625" style="333" customWidth="1"/>
    <col min="12097" max="12097" width="1.5703125" style="333" customWidth="1"/>
    <col min="12098" max="12098" width="12.7109375" style="333" customWidth="1"/>
    <col min="12099" max="12099" width="1.5703125" style="333" customWidth="1"/>
    <col min="12100" max="12100" width="12.7109375" style="333" customWidth="1"/>
    <col min="12101" max="12101" width="1.5703125" style="333" customWidth="1"/>
    <col min="12102" max="12102" width="12.7109375" style="333" customWidth="1"/>
    <col min="12103" max="12103" width="1.5703125" style="333" customWidth="1"/>
    <col min="12104" max="12104" width="12.7109375" style="333" customWidth="1"/>
    <col min="12105" max="12105" width="1.5703125" style="333" customWidth="1"/>
    <col min="12106" max="12106" width="12.7109375" style="333" customWidth="1"/>
    <col min="12107" max="12107" width="1.5703125" style="333" customWidth="1"/>
    <col min="12108" max="12108" width="12.7109375" style="333" customWidth="1"/>
    <col min="12109" max="12109" width="1.5703125" style="333" customWidth="1"/>
    <col min="12110" max="12110" width="12.7109375" style="333" customWidth="1"/>
    <col min="12111" max="12111" width="1.5703125" style="333" customWidth="1"/>
    <col min="12112" max="12112" width="12.7109375" style="333" customWidth="1"/>
    <col min="12113" max="12113" width="1.5703125" style="333" customWidth="1"/>
    <col min="12114" max="12114" width="12.7109375" style="333" customWidth="1"/>
    <col min="12115" max="12288" width="12.7109375" style="333"/>
    <col min="12289" max="12289" width="4.140625" style="333" customWidth="1"/>
    <col min="12290" max="12290" width="1.5703125" style="333" customWidth="1"/>
    <col min="12291" max="12291" width="14.42578125" style="333" customWidth="1"/>
    <col min="12292" max="12292" width="1.28515625" style="333" customWidth="1"/>
    <col min="12293" max="12293" width="12.7109375" style="333" customWidth="1"/>
    <col min="12294" max="12294" width="1.5703125" style="333" customWidth="1"/>
    <col min="12295" max="12295" width="7.5703125" style="333" customWidth="1"/>
    <col min="12296" max="12296" width="1.5703125" style="333" customWidth="1"/>
    <col min="12297" max="12297" width="7.5703125" style="333" customWidth="1"/>
    <col min="12298" max="12298" width="1.85546875" style="333" customWidth="1"/>
    <col min="12299" max="12299" width="11.85546875" style="333" customWidth="1"/>
    <col min="12300" max="12300" width="0.85546875" style="333" customWidth="1"/>
    <col min="12301" max="12301" width="7.42578125" style="333" customWidth="1"/>
    <col min="12302" max="12302" width="2.140625" style="333" customWidth="1"/>
    <col min="12303" max="12303" width="6.7109375" style="333" customWidth="1"/>
    <col min="12304" max="12304" width="1.28515625" style="333" customWidth="1"/>
    <col min="12305" max="12305" width="12.7109375" style="333" customWidth="1"/>
    <col min="12306" max="12306" width="1.5703125" style="333" customWidth="1"/>
    <col min="12307" max="12307" width="8.140625" style="333" customWidth="1"/>
    <col min="12308" max="12308" width="1.5703125" style="333" customWidth="1"/>
    <col min="12309" max="12309" width="6.7109375" style="333" customWidth="1"/>
    <col min="12310" max="12310" width="1.28515625" style="333" customWidth="1"/>
    <col min="12311" max="12311" width="12.7109375" style="333" customWidth="1"/>
    <col min="12312" max="12312" width="1.28515625" style="333" customWidth="1"/>
    <col min="12313" max="12313" width="8.140625" style="333" customWidth="1"/>
    <col min="12314" max="12314" width="1.5703125" style="333" customWidth="1"/>
    <col min="12315" max="12315" width="6.7109375" style="333" customWidth="1"/>
    <col min="12316" max="12316" width="1.28515625" style="333" customWidth="1"/>
    <col min="12317" max="12317" width="12.7109375" style="333" customWidth="1"/>
    <col min="12318" max="12318" width="0.85546875" style="333" customWidth="1"/>
    <col min="12319" max="12319" width="8.140625" style="333" customWidth="1"/>
    <col min="12320" max="12320" width="1.7109375" style="333" customWidth="1"/>
    <col min="12321" max="12321" width="8.42578125" style="333" customWidth="1"/>
    <col min="12322" max="12323" width="1.5703125" style="333" customWidth="1"/>
    <col min="12324" max="12324" width="14.42578125" style="333" customWidth="1"/>
    <col min="12325" max="12325" width="1.5703125" style="333" customWidth="1"/>
    <col min="12326" max="12326" width="9.28515625" style="333" customWidth="1"/>
    <col min="12327" max="12327" width="1.5703125" style="333" customWidth="1"/>
    <col min="12328" max="12328" width="8.42578125" style="333" customWidth="1"/>
    <col min="12329" max="12329" width="1.5703125" style="333" customWidth="1"/>
    <col min="12330" max="12330" width="14.42578125" style="333" customWidth="1"/>
    <col min="12331" max="12331" width="1.5703125" style="333" customWidth="1"/>
    <col min="12332" max="12332" width="9.28515625" style="333" customWidth="1"/>
    <col min="12333" max="12333" width="1.5703125" style="333" customWidth="1"/>
    <col min="12334" max="12334" width="9.28515625" style="333" customWidth="1"/>
    <col min="12335" max="12335" width="1.5703125" style="333" customWidth="1"/>
    <col min="12336" max="12336" width="14.42578125" style="333" customWidth="1"/>
    <col min="12337" max="12337" width="1.5703125" style="333" customWidth="1"/>
    <col min="12338" max="12338" width="9.28515625" style="333" customWidth="1"/>
    <col min="12339" max="12339" width="1.5703125" style="333" customWidth="1"/>
    <col min="12340" max="12340" width="9.28515625" style="333" customWidth="1"/>
    <col min="12341" max="12341" width="1.5703125" style="333" customWidth="1"/>
    <col min="12342" max="12342" width="12.7109375" style="333" customWidth="1"/>
    <col min="12343" max="12343" width="1.5703125" style="333" customWidth="1"/>
    <col min="12344" max="12344" width="9.28515625" style="333" customWidth="1"/>
    <col min="12345" max="12345" width="1.5703125" style="333" customWidth="1"/>
    <col min="12346" max="12346" width="9.28515625" style="333" customWidth="1"/>
    <col min="12347" max="12347" width="1.5703125" style="333" customWidth="1"/>
    <col min="12348" max="12348" width="14.42578125" style="333" customWidth="1"/>
    <col min="12349" max="12349" width="1.5703125" style="333" customWidth="1"/>
    <col min="12350" max="12350" width="5" style="333" customWidth="1"/>
    <col min="12351" max="12351" width="5.42578125" style="333" customWidth="1"/>
    <col min="12352" max="12352" width="9.28515625" style="333" customWidth="1"/>
    <col min="12353" max="12353" width="1.5703125" style="333" customWidth="1"/>
    <col min="12354" max="12354" width="12.7109375" style="333" customWidth="1"/>
    <col min="12355" max="12355" width="1.5703125" style="333" customWidth="1"/>
    <col min="12356" max="12356" width="12.7109375" style="333" customWidth="1"/>
    <col min="12357" max="12357" width="1.5703125" style="333" customWidth="1"/>
    <col min="12358" max="12358" width="12.7109375" style="333" customWidth="1"/>
    <col min="12359" max="12359" width="1.5703125" style="333" customWidth="1"/>
    <col min="12360" max="12360" width="12.7109375" style="333" customWidth="1"/>
    <col min="12361" max="12361" width="1.5703125" style="333" customWidth="1"/>
    <col min="12362" max="12362" width="12.7109375" style="333" customWidth="1"/>
    <col min="12363" max="12363" width="1.5703125" style="333" customWidth="1"/>
    <col min="12364" max="12364" width="12.7109375" style="333" customWidth="1"/>
    <col min="12365" max="12365" width="1.5703125" style="333" customWidth="1"/>
    <col min="12366" max="12366" width="12.7109375" style="333" customWidth="1"/>
    <col min="12367" max="12367" width="1.5703125" style="333" customWidth="1"/>
    <col min="12368" max="12368" width="12.7109375" style="333" customWidth="1"/>
    <col min="12369" max="12369" width="1.5703125" style="333" customWidth="1"/>
    <col min="12370" max="12370" width="12.7109375" style="333" customWidth="1"/>
    <col min="12371" max="12544" width="12.7109375" style="333"/>
    <col min="12545" max="12545" width="4.140625" style="333" customWidth="1"/>
    <col min="12546" max="12546" width="1.5703125" style="333" customWidth="1"/>
    <col min="12547" max="12547" width="14.42578125" style="333" customWidth="1"/>
    <col min="12548" max="12548" width="1.28515625" style="333" customWidth="1"/>
    <col min="12549" max="12549" width="12.7109375" style="333" customWidth="1"/>
    <col min="12550" max="12550" width="1.5703125" style="333" customWidth="1"/>
    <col min="12551" max="12551" width="7.5703125" style="333" customWidth="1"/>
    <col min="12552" max="12552" width="1.5703125" style="333" customWidth="1"/>
    <col min="12553" max="12553" width="7.5703125" style="333" customWidth="1"/>
    <col min="12554" max="12554" width="1.85546875" style="333" customWidth="1"/>
    <col min="12555" max="12555" width="11.85546875" style="333" customWidth="1"/>
    <col min="12556" max="12556" width="0.85546875" style="333" customWidth="1"/>
    <col min="12557" max="12557" width="7.42578125" style="333" customWidth="1"/>
    <col min="12558" max="12558" width="2.140625" style="333" customWidth="1"/>
    <col min="12559" max="12559" width="6.7109375" style="333" customWidth="1"/>
    <col min="12560" max="12560" width="1.28515625" style="333" customWidth="1"/>
    <col min="12561" max="12561" width="12.7109375" style="333" customWidth="1"/>
    <col min="12562" max="12562" width="1.5703125" style="333" customWidth="1"/>
    <col min="12563" max="12563" width="8.140625" style="333" customWidth="1"/>
    <col min="12564" max="12564" width="1.5703125" style="333" customWidth="1"/>
    <col min="12565" max="12565" width="6.7109375" style="333" customWidth="1"/>
    <col min="12566" max="12566" width="1.28515625" style="333" customWidth="1"/>
    <col min="12567" max="12567" width="12.7109375" style="333" customWidth="1"/>
    <col min="12568" max="12568" width="1.28515625" style="333" customWidth="1"/>
    <col min="12569" max="12569" width="8.140625" style="333" customWidth="1"/>
    <col min="12570" max="12570" width="1.5703125" style="333" customWidth="1"/>
    <col min="12571" max="12571" width="6.7109375" style="333" customWidth="1"/>
    <col min="12572" max="12572" width="1.28515625" style="333" customWidth="1"/>
    <col min="12573" max="12573" width="12.7109375" style="333" customWidth="1"/>
    <col min="12574" max="12574" width="0.85546875" style="333" customWidth="1"/>
    <col min="12575" max="12575" width="8.140625" style="333" customWidth="1"/>
    <col min="12576" max="12576" width="1.7109375" style="333" customWidth="1"/>
    <col min="12577" max="12577" width="8.42578125" style="333" customWidth="1"/>
    <col min="12578" max="12579" width="1.5703125" style="333" customWidth="1"/>
    <col min="12580" max="12580" width="14.42578125" style="333" customWidth="1"/>
    <col min="12581" max="12581" width="1.5703125" style="333" customWidth="1"/>
    <col min="12582" max="12582" width="9.28515625" style="333" customWidth="1"/>
    <col min="12583" max="12583" width="1.5703125" style="333" customWidth="1"/>
    <col min="12584" max="12584" width="8.42578125" style="333" customWidth="1"/>
    <col min="12585" max="12585" width="1.5703125" style="333" customWidth="1"/>
    <col min="12586" max="12586" width="14.42578125" style="333" customWidth="1"/>
    <col min="12587" max="12587" width="1.5703125" style="333" customWidth="1"/>
    <col min="12588" max="12588" width="9.28515625" style="333" customWidth="1"/>
    <col min="12589" max="12589" width="1.5703125" style="333" customWidth="1"/>
    <col min="12590" max="12590" width="9.28515625" style="333" customWidth="1"/>
    <col min="12591" max="12591" width="1.5703125" style="333" customWidth="1"/>
    <col min="12592" max="12592" width="14.42578125" style="333" customWidth="1"/>
    <col min="12593" max="12593" width="1.5703125" style="333" customWidth="1"/>
    <col min="12594" max="12594" width="9.28515625" style="333" customWidth="1"/>
    <col min="12595" max="12595" width="1.5703125" style="333" customWidth="1"/>
    <col min="12596" max="12596" width="9.28515625" style="333" customWidth="1"/>
    <col min="12597" max="12597" width="1.5703125" style="333" customWidth="1"/>
    <col min="12598" max="12598" width="12.7109375" style="333" customWidth="1"/>
    <col min="12599" max="12599" width="1.5703125" style="333" customWidth="1"/>
    <col min="12600" max="12600" width="9.28515625" style="333" customWidth="1"/>
    <col min="12601" max="12601" width="1.5703125" style="333" customWidth="1"/>
    <col min="12602" max="12602" width="9.28515625" style="333" customWidth="1"/>
    <col min="12603" max="12603" width="1.5703125" style="333" customWidth="1"/>
    <col min="12604" max="12604" width="14.42578125" style="333" customWidth="1"/>
    <col min="12605" max="12605" width="1.5703125" style="333" customWidth="1"/>
    <col min="12606" max="12606" width="5" style="333" customWidth="1"/>
    <col min="12607" max="12607" width="5.42578125" style="333" customWidth="1"/>
    <col min="12608" max="12608" width="9.28515625" style="333" customWidth="1"/>
    <col min="12609" max="12609" width="1.5703125" style="333" customWidth="1"/>
    <col min="12610" max="12610" width="12.7109375" style="333" customWidth="1"/>
    <col min="12611" max="12611" width="1.5703125" style="333" customWidth="1"/>
    <col min="12612" max="12612" width="12.7109375" style="333" customWidth="1"/>
    <col min="12613" max="12613" width="1.5703125" style="333" customWidth="1"/>
    <col min="12614" max="12614" width="12.7109375" style="333" customWidth="1"/>
    <col min="12615" max="12615" width="1.5703125" style="333" customWidth="1"/>
    <col min="12616" max="12616" width="12.7109375" style="333" customWidth="1"/>
    <col min="12617" max="12617" width="1.5703125" style="333" customWidth="1"/>
    <col min="12618" max="12618" width="12.7109375" style="333" customWidth="1"/>
    <col min="12619" max="12619" width="1.5703125" style="333" customWidth="1"/>
    <col min="12620" max="12620" width="12.7109375" style="333" customWidth="1"/>
    <col min="12621" max="12621" width="1.5703125" style="333" customWidth="1"/>
    <col min="12622" max="12622" width="12.7109375" style="333" customWidth="1"/>
    <col min="12623" max="12623" width="1.5703125" style="333" customWidth="1"/>
    <col min="12624" max="12624" width="12.7109375" style="333" customWidth="1"/>
    <col min="12625" max="12625" width="1.5703125" style="333" customWidth="1"/>
    <col min="12626" max="12626" width="12.7109375" style="333" customWidth="1"/>
    <col min="12627" max="12800" width="12.7109375" style="333"/>
    <col min="12801" max="12801" width="4.140625" style="333" customWidth="1"/>
    <col min="12802" max="12802" width="1.5703125" style="333" customWidth="1"/>
    <col min="12803" max="12803" width="14.42578125" style="333" customWidth="1"/>
    <col min="12804" max="12804" width="1.28515625" style="333" customWidth="1"/>
    <col min="12805" max="12805" width="12.7109375" style="333" customWidth="1"/>
    <col min="12806" max="12806" width="1.5703125" style="333" customWidth="1"/>
    <col min="12807" max="12807" width="7.5703125" style="333" customWidth="1"/>
    <col min="12808" max="12808" width="1.5703125" style="333" customWidth="1"/>
    <col min="12809" max="12809" width="7.5703125" style="333" customWidth="1"/>
    <col min="12810" max="12810" width="1.85546875" style="333" customWidth="1"/>
    <col min="12811" max="12811" width="11.85546875" style="333" customWidth="1"/>
    <col min="12812" max="12812" width="0.85546875" style="333" customWidth="1"/>
    <col min="12813" max="12813" width="7.42578125" style="333" customWidth="1"/>
    <col min="12814" max="12814" width="2.140625" style="333" customWidth="1"/>
    <col min="12815" max="12815" width="6.7109375" style="333" customWidth="1"/>
    <col min="12816" max="12816" width="1.28515625" style="333" customWidth="1"/>
    <col min="12817" max="12817" width="12.7109375" style="333" customWidth="1"/>
    <col min="12818" max="12818" width="1.5703125" style="333" customWidth="1"/>
    <col min="12819" max="12819" width="8.140625" style="333" customWidth="1"/>
    <col min="12820" max="12820" width="1.5703125" style="333" customWidth="1"/>
    <col min="12821" max="12821" width="6.7109375" style="333" customWidth="1"/>
    <col min="12822" max="12822" width="1.28515625" style="333" customWidth="1"/>
    <col min="12823" max="12823" width="12.7109375" style="333" customWidth="1"/>
    <col min="12824" max="12824" width="1.28515625" style="333" customWidth="1"/>
    <col min="12825" max="12825" width="8.140625" style="333" customWidth="1"/>
    <col min="12826" max="12826" width="1.5703125" style="333" customWidth="1"/>
    <col min="12827" max="12827" width="6.7109375" style="333" customWidth="1"/>
    <col min="12828" max="12828" width="1.28515625" style="333" customWidth="1"/>
    <col min="12829" max="12829" width="12.7109375" style="333" customWidth="1"/>
    <col min="12830" max="12830" width="0.85546875" style="333" customWidth="1"/>
    <col min="12831" max="12831" width="8.140625" style="333" customWidth="1"/>
    <col min="12832" max="12832" width="1.7109375" style="333" customWidth="1"/>
    <col min="12833" max="12833" width="8.42578125" style="333" customWidth="1"/>
    <col min="12834" max="12835" width="1.5703125" style="333" customWidth="1"/>
    <col min="12836" max="12836" width="14.42578125" style="333" customWidth="1"/>
    <col min="12837" max="12837" width="1.5703125" style="333" customWidth="1"/>
    <col min="12838" max="12838" width="9.28515625" style="333" customWidth="1"/>
    <col min="12839" max="12839" width="1.5703125" style="333" customWidth="1"/>
    <col min="12840" max="12840" width="8.42578125" style="333" customWidth="1"/>
    <col min="12841" max="12841" width="1.5703125" style="333" customWidth="1"/>
    <col min="12842" max="12842" width="14.42578125" style="333" customWidth="1"/>
    <col min="12843" max="12843" width="1.5703125" style="333" customWidth="1"/>
    <col min="12844" max="12844" width="9.28515625" style="333" customWidth="1"/>
    <col min="12845" max="12845" width="1.5703125" style="333" customWidth="1"/>
    <col min="12846" max="12846" width="9.28515625" style="333" customWidth="1"/>
    <col min="12847" max="12847" width="1.5703125" style="333" customWidth="1"/>
    <col min="12848" max="12848" width="14.42578125" style="333" customWidth="1"/>
    <col min="12849" max="12849" width="1.5703125" style="333" customWidth="1"/>
    <col min="12850" max="12850" width="9.28515625" style="333" customWidth="1"/>
    <col min="12851" max="12851" width="1.5703125" style="333" customWidth="1"/>
    <col min="12852" max="12852" width="9.28515625" style="333" customWidth="1"/>
    <col min="12853" max="12853" width="1.5703125" style="333" customWidth="1"/>
    <col min="12854" max="12854" width="12.7109375" style="333" customWidth="1"/>
    <col min="12855" max="12855" width="1.5703125" style="333" customWidth="1"/>
    <col min="12856" max="12856" width="9.28515625" style="333" customWidth="1"/>
    <col min="12857" max="12857" width="1.5703125" style="333" customWidth="1"/>
    <col min="12858" max="12858" width="9.28515625" style="333" customWidth="1"/>
    <col min="12859" max="12859" width="1.5703125" style="333" customWidth="1"/>
    <col min="12860" max="12860" width="14.42578125" style="333" customWidth="1"/>
    <col min="12861" max="12861" width="1.5703125" style="333" customWidth="1"/>
    <col min="12862" max="12862" width="5" style="333" customWidth="1"/>
    <col min="12863" max="12863" width="5.42578125" style="333" customWidth="1"/>
    <col min="12864" max="12864" width="9.28515625" style="333" customWidth="1"/>
    <col min="12865" max="12865" width="1.5703125" style="333" customWidth="1"/>
    <col min="12866" max="12866" width="12.7109375" style="333" customWidth="1"/>
    <col min="12867" max="12867" width="1.5703125" style="333" customWidth="1"/>
    <col min="12868" max="12868" width="12.7109375" style="333" customWidth="1"/>
    <col min="12869" max="12869" width="1.5703125" style="333" customWidth="1"/>
    <col min="12870" max="12870" width="12.7109375" style="333" customWidth="1"/>
    <col min="12871" max="12871" width="1.5703125" style="333" customWidth="1"/>
    <col min="12872" max="12872" width="12.7109375" style="333" customWidth="1"/>
    <col min="12873" max="12873" width="1.5703125" style="333" customWidth="1"/>
    <col min="12874" max="12874" width="12.7109375" style="333" customWidth="1"/>
    <col min="12875" max="12875" width="1.5703125" style="333" customWidth="1"/>
    <col min="12876" max="12876" width="12.7109375" style="333" customWidth="1"/>
    <col min="12877" max="12877" width="1.5703125" style="333" customWidth="1"/>
    <col min="12878" max="12878" width="12.7109375" style="333" customWidth="1"/>
    <col min="12879" max="12879" width="1.5703125" style="333" customWidth="1"/>
    <col min="12880" max="12880" width="12.7109375" style="333" customWidth="1"/>
    <col min="12881" max="12881" width="1.5703125" style="333" customWidth="1"/>
    <col min="12882" max="12882" width="12.7109375" style="333" customWidth="1"/>
    <col min="12883" max="13056" width="12.7109375" style="333"/>
    <col min="13057" max="13057" width="4.140625" style="333" customWidth="1"/>
    <col min="13058" max="13058" width="1.5703125" style="333" customWidth="1"/>
    <col min="13059" max="13059" width="14.42578125" style="333" customWidth="1"/>
    <col min="13060" max="13060" width="1.28515625" style="333" customWidth="1"/>
    <col min="13061" max="13061" width="12.7109375" style="333" customWidth="1"/>
    <col min="13062" max="13062" width="1.5703125" style="333" customWidth="1"/>
    <col min="13063" max="13063" width="7.5703125" style="333" customWidth="1"/>
    <col min="13064" max="13064" width="1.5703125" style="333" customWidth="1"/>
    <col min="13065" max="13065" width="7.5703125" style="333" customWidth="1"/>
    <col min="13066" max="13066" width="1.85546875" style="333" customWidth="1"/>
    <col min="13067" max="13067" width="11.85546875" style="333" customWidth="1"/>
    <col min="13068" max="13068" width="0.85546875" style="333" customWidth="1"/>
    <col min="13069" max="13069" width="7.42578125" style="333" customWidth="1"/>
    <col min="13070" max="13070" width="2.140625" style="333" customWidth="1"/>
    <col min="13071" max="13071" width="6.7109375" style="333" customWidth="1"/>
    <col min="13072" max="13072" width="1.28515625" style="333" customWidth="1"/>
    <col min="13073" max="13073" width="12.7109375" style="333" customWidth="1"/>
    <col min="13074" max="13074" width="1.5703125" style="333" customWidth="1"/>
    <col min="13075" max="13075" width="8.140625" style="333" customWidth="1"/>
    <col min="13076" max="13076" width="1.5703125" style="333" customWidth="1"/>
    <col min="13077" max="13077" width="6.7109375" style="333" customWidth="1"/>
    <col min="13078" max="13078" width="1.28515625" style="333" customWidth="1"/>
    <col min="13079" max="13079" width="12.7109375" style="333" customWidth="1"/>
    <col min="13080" max="13080" width="1.28515625" style="333" customWidth="1"/>
    <col min="13081" max="13081" width="8.140625" style="333" customWidth="1"/>
    <col min="13082" max="13082" width="1.5703125" style="333" customWidth="1"/>
    <col min="13083" max="13083" width="6.7109375" style="333" customWidth="1"/>
    <col min="13084" max="13084" width="1.28515625" style="333" customWidth="1"/>
    <col min="13085" max="13085" width="12.7109375" style="333" customWidth="1"/>
    <col min="13086" max="13086" width="0.85546875" style="333" customWidth="1"/>
    <col min="13087" max="13087" width="8.140625" style="333" customWidth="1"/>
    <col min="13088" max="13088" width="1.7109375" style="333" customWidth="1"/>
    <col min="13089" max="13089" width="8.42578125" style="333" customWidth="1"/>
    <col min="13090" max="13091" width="1.5703125" style="333" customWidth="1"/>
    <col min="13092" max="13092" width="14.42578125" style="333" customWidth="1"/>
    <col min="13093" max="13093" width="1.5703125" style="333" customWidth="1"/>
    <col min="13094" max="13094" width="9.28515625" style="333" customWidth="1"/>
    <col min="13095" max="13095" width="1.5703125" style="333" customWidth="1"/>
    <col min="13096" max="13096" width="8.42578125" style="333" customWidth="1"/>
    <col min="13097" max="13097" width="1.5703125" style="333" customWidth="1"/>
    <col min="13098" max="13098" width="14.42578125" style="333" customWidth="1"/>
    <col min="13099" max="13099" width="1.5703125" style="333" customWidth="1"/>
    <col min="13100" max="13100" width="9.28515625" style="333" customWidth="1"/>
    <col min="13101" max="13101" width="1.5703125" style="333" customWidth="1"/>
    <col min="13102" max="13102" width="9.28515625" style="333" customWidth="1"/>
    <col min="13103" max="13103" width="1.5703125" style="333" customWidth="1"/>
    <col min="13104" max="13104" width="14.42578125" style="333" customWidth="1"/>
    <col min="13105" max="13105" width="1.5703125" style="333" customWidth="1"/>
    <col min="13106" max="13106" width="9.28515625" style="333" customWidth="1"/>
    <col min="13107" max="13107" width="1.5703125" style="333" customWidth="1"/>
    <col min="13108" max="13108" width="9.28515625" style="333" customWidth="1"/>
    <col min="13109" max="13109" width="1.5703125" style="333" customWidth="1"/>
    <col min="13110" max="13110" width="12.7109375" style="333" customWidth="1"/>
    <col min="13111" max="13111" width="1.5703125" style="333" customWidth="1"/>
    <col min="13112" max="13112" width="9.28515625" style="333" customWidth="1"/>
    <col min="13113" max="13113" width="1.5703125" style="333" customWidth="1"/>
    <col min="13114" max="13114" width="9.28515625" style="333" customWidth="1"/>
    <col min="13115" max="13115" width="1.5703125" style="333" customWidth="1"/>
    <col min="13116" max="13116" width="14.42578125" style="333" customWidth="1"/>
    <col min="13117" max="13117" width="1.5703125" style="333" customWidth="1"/>
    <col min="13118" max="13118" width="5" style="333" customWidth="1"/>
    <col min="13119" max="13119" width="5.42578125" style="333" customWidth="1"/>
    <col min="13120" max="13120" width="9.28515625" style="333" customWidth="1"/>
    <col min="13121" max="13121" width="1.5703125" style="333" customWidth="1"/>
    <col min="13122" max="13122" width="12.7109375" style="333" customWidth="1"/>
    <col min="13123" max="13123" width="1.5703125" style="333" customWidth="1"/>
    <col min="13124" max="13124" width="12.7109375" style="333" customWidth="1"/>
    <col min="13125" max="13125" width="1.5703125" style="333" customWidth="1"/>
    <col min="13126" max="13126" width="12.7109375" style="333" customWidth="1"/>
    <col min="13127" max="13127" width="1.5703125" style="333" customWidth="1"/>
    <col min="13128" max="13128" width="12.7109375" style="333" customWidth="1"/>
    <col min="13129" max="13129" width="1.5703125" style="333" customWidth="1"/>
    <col min="13130" max="13130" width="12.7109375" style="333" customWidth="1"/>
    <col min="13131" max="13131" width="1.5703125" style="333" customWidth="1"/>
    <col min="13132" max="13132" width="12.7109375" style="333" customWidth="1"/>
    <col min="13133" max="13133" width="1.5703125" style="333" customWidth="1"/>
    <col min="13134" max="13134" width="12.7109375" style="333" customWidth="1"/>
    <col min="13135" max="13135" width="1.5703125" style="333" customWidth="1"/>
    <col min="13136" max="13136" width="12.7109375" style="333" customWidth="1"/>
    <col min="13137" max="13137" width="1.5703125" style="333" customWidth="1"/>
    <col min="13138" max="13138" width="12.7109375" style="333" customWidth="1"/>
    <col min="13139" max="13312" width="12.7109375" style="333"/>
    <col min="13313" max="13313" width="4.140625" style="333" customWidth="1"/>
    <col min="13314" max="13314" width="1.5703125" style="333" customWidth="1"/>
    <col min="13315" max="13315" width="14.42578125" style="333" customWidth="1"/>
    <col min="13316" max="13316" width="1.28515625" style="333" customWidth="1"/>
    <col min="13317" max="13317" width="12.7109375" style="333" customWidth="1"/>
    <col min="13318" max="13318" width="1.5703125" style="333" customWidth="1"/>
    <col min="13319" max="13319" width="7.5703125" style="333" customWidth="1"/>
    <col min="13320" max="13320" width="1.5703125" style="333" customWidth="1"/>
    <col min="13321" max="13321" width="7.5703125" style="333" customWidth="1"/>
    <col min="13322" max="13322" width="1.85546875" style="333" customWidth="1"/>
    <col min="13323" max="13323" width="11.85546875" style="333" customWidth="1"/>
    <col min="13324" max="13324" width="0.85546875" style="333" customWidth="1"/>
    <col min="13325" max="13325" width="7.42578125" style="333" customWidth="1"/>
    <col min="13326" max="13326" width="2.140625" style="333" customWidth="1"/>
    <col min="13327" max="13327" width="6.7109375" style="333" customWidth="1"/>
    <col min="13328" max="13328" width="1.28515625" style="333" customWidth="1"/>
    <col min="13329" max="13329" width="12.7109375" style="333" customWidth="1"/>
    <col min="13330" max="13330" width="1.5703125" style="333" customWidth="1"/>
    <col min="13331" max="13331" width="8.140625" style="333" customWidth="1"/>
    <col min="13332" max="13332" width="1.5703125" style="333" customWidth="1"/>
    <col min="13333" max="13333" width="6.7109375" style="333" customWidth="1"/>
    <col min="13334" max="13334" width="1.28515625" style="333" customWidth="1"/>
    <col min="13335" max="13335" width="12.7109375" style="333" customWidth="1"/>
    <col min="13336" max="13336" width="1.28515625" style="333" customWidth="1"/>
    <col min="13337" max="13337" width="8.140625" style="333" customWidth="1"/>
    <col min="13338" max="13338" width="1.5703125" style="333" customWidth="1"/>
    <col min="13339" max="13339" width="6.7109375" style="333" customWidth="1"/>
    <col min="13340" max="13340" width="1.28515625" style="333" customWidth="1"/>
    <col min="13341" max="13341" width="12.7109375" style="333" customWidth="1"/>
    <col min="13342" max="13342" width="0.85546875" style="333" customWidth="1"/>
    <col min="13343" max="13343" width="8.140625" style="333" customWidth="1"/>
    <col min="13344" max="13344" width="1.7109375" style="333" customWidth="1"/>
    <col min="13345" max="13345" width="8.42578125" style="333" customWidth="1"/>
    <col min="13346" max="13347" width="1.5703125" style="333" customWidth="1"/>
    <col min="13348" max="13348" width="14.42578125" style="333" customWidth="1"/>
    <col min="13349" max="13349" width="1.5703125" style="333" customWidth="1"/>
    <col min="13350" max="13350" width="9.28515625" style="333" customWidth="1"/>
    <col min="13351" max="13351" width="1.5703125" style="333" customWidth="1"/>
    <col min="13352" max="13352" width="8.42578125" style="333" customWidth="1"/>
    <col min="13353" max="13353" width="1.5703125" style="333" customWidth="1"/>
    <col min="13354" max="13354" width="14.42578125" style="333" customWidth="1"/>
    <col min="13355" max="13355" width="1.5703125" style="333" customWidth="1"/>
    <col min="13356" max="13356" width="9.28515625" style="333" customWidth="1"/>
    <col min="13357" max="13357" width="1.5703125" style="333" customWidth="1"/>
    <col min="13358" max="13358" width="9.28515625" style="333" customWidth="1"/>
    <col min="13359" max="13359" width="1.5703125" style="333" customWidth="1"/>
    <col min="13360" max="13360" width="14.42578125" style="333" customWidth="1"/>
    <col min="13361" max="13361" width="1.5703125" style="333" customWidth="1"/>
    <col min="13362" max="13362" width="9.28515625" style="333" customWidth="1"/>
    <col min="13363" max="13363" width="1.5703125" style="333" customWidth="1"/>
    <col min="13364" max="13364" width="9.28515625" style="333" customWidth="1"/>
    <col min="13365" max="13365" width="1.5703125" style="333" customWidth="1"/>
    <col min="13366" max="13366" width="12.7109375" style="333" customWidth="1"/>
    <col min="13367" max="13367" width="1.5703125" style="333" customWidth="1"/>
    <col min="13368" max="13368" width="9.28515625" style="333" customWidth="1"/>
    <col min="13369" max="13369" width="1.5703125" style="333" customWidth="1"/>
    <col min="13370" max="13370" width="9.28515625" style="333" customWidth="1"/>
    <col min="13371" max="13371" width="1.5703125" style="333" customWidth="1"/>
    <col min="13372" max="13372" width="14.42578125" style="333" customWidth="1"/>
    <col min="13373" max="13373" width="1.5703125" style="333" customWidth="1"/>
    <col min="13374" max="13374" width="5" style="333" customWidth="1"/>
    <col min="13375" max="13375" width="5.42578125" style="333" customWidth="1"/>
    <col min="13376" max="13376" width="9.28515625" style="333" customWidth="1"/>
    <col min="13377" max="13377" width="1.5703125" style="333" customWidth="1"/>
    <col min="13378" max="13378" width="12.7109375" style="333" customWidth="1"/>
    <col min="13379" max="13379" width="1.5703125" style="333" customWidth="1"/>
    <col min="13380" max="13380" width="12.7109375" style="333" customWidth="1"/>
    <col min="13381" max="13381" width="1.5703125" style="333" customWidth="1"/>
    <col min="13382" max="13382" width="12.7109375" style="333" customWidth="1"/>
    <col min="13383" max="13383" width="1.5703125" style="333" customWidth="1"/>
    <col min="13384" max="13384" width="12.7109375" style="333" customWidth="1"/>
    <col min="13385" max="13385" width="1.5703125" style="333" customWidth="1"/>
    <col min="13386" max="13386" width="12.7109375" style="333" customWidth="1"/>
    <col min="13387" max="13387" width="1.5703125" style="333" customWidth="1"/>
    <col min="13388" max="13388" width="12.7109375" style="333" customWidth="1"/>
    <col min="13389" max="13389" width="1.5703125" style="333" customWidth="1"/>
    <col min="13390" max="13390" width="12.7109375" style="333" customWidth="1"/>
    <col min="13391" max="13391" width="1.5703125" style="333" customWidth="1"/>
    <col min="13392" max="13392" width="12.7109375" style="333" customWidth="1"/>
    <col min="13393" max="13393" width="1.5703125" style="333" customWidth="1"/>
    <col min="13394" max="13394" width="12.7109375" style="333" customWidth="1"/>
    <col min="13395" max="13568" width="12.7109375" style="333"/>
    <col min="13569" max="13569" width="4.140625" style="333" customWidth="1"/>
    <col min="13570" max="13570" width="1.5703125" style="333" customWidth="1"/>
    <col min="13571" max="13571" width="14.42578125" style="333" customWidth="1"/>
    <col min="13572" max="13572" width="1.28515625" style="333" customWidth="1"/>
    <col min="13573" max="13573" width="12.7109375" style="333" customWidth="1"/>
    <col min="13574" max="13574" width="1.5703125" style="333" customWidth="1"/>
    <col min="13575" max="13575" width="7.5703125" style="333" customWidth="1"/>
    <col min="13576" max="13576" width="1.5703125" style="333" customWidth="1"/>
    <col min="13577" max="13577" width="7.5703125" style="333" customWidth="1"/>
    <col min="13578" max="13578" width="1.85546875" style="333" customWidth="1"/>
    <col min="13579" max="13579" width="11.85546875" style="333" customWidth="1"/>
    <col min="13580" max="13580" width="0.85546875" style="333" customWidth="1"/>
    <col min="13581" max="13581" width="7.42578125" style="333" customWidth="1"/>
    <col min="13582" max="13582" width="2.140625" style="333" customWidth="1"/>
    <col min="13583" max="13583" width="6.7109375" style="333" customWidth="1"/>
    <col min="13584" max="13584" width="1.28515625" style="333" customWidth="1"/>
    <col min="13585" max="13585" width="12.7109375" style="333" customWidth="1"/>
    <col min="13586" max="13586" width="1.5703125" style="333" customWidth="1"/>
    <col min="13587" max="13587" width="8.140625" style="333" customWidth="1"/>
    <col min="13588" max="13588" width="1.5703125" style="333" customWidth="1"/>
    <col min="13589" max="13589" width="6.7109375" style="333" customWidth="1"/>
    <col min="13590" max="13590" width="1.28515625" style="333" customWidth="1"/>
    <col min="13591" max="13591" width="12.7109375" style="333" customWidth="1"/>
    <col min="13592" max="13592" width="1.28515625" style="333" customWidth="1"/>
    <col min="13593" max="13593" width="8.140625" style="333" customWidth="1"/>
    <col min="13594" max="13594" width="1.5703125" style="333" customWidth="1"/>
    <col min="13595" max="13595" width="6.7109375" style="333" customWidth="1"/>
    <col min="13596" max="13596" width="1.28515625" style="333" customWidth="1"/>
    <col min="13597" max="13597" width="12.7109375" style="333" customWidth="1"/>
    <col min="13598" max="13598" width="0.85546875" style="333" customWidth="1"/>
    <col min="13599" max="13599" width="8.140625" style="333" customWidth="1"/>
    <col min="13600" max="13600" width="1.7109375" style="333" customWidth="1"/>
    <col min="13601" max="13601" width="8.42578125" style="333" customWidth="1"/>
    <col min="13602" max="13603" width="1.5703125" style="333" customWidth="1"/>
    <col min="13604" max="13604" width="14.42578125" style="333" customWidth="1"/>
    <col min="13605" max="13605" width="1.5703125" style="333" customWidth="1"/>
    <col min="13606" max="13606" width="9.28515625" style="333" customWidth="1"/>
    <col min="13607" max="13607" width="1.5703125" style="333" customWidth="1"/>
    <col min="13608" max="13608" width="8.42578125" style="333" customWidth="1"/>
    <col min="13609" max="13609" width="1.5703125" style="333" customWidth="1"/>
    <col min="13610" max="13610" width="14.42578125" style="333" customWidth="1"/>
    <col min="13611" max="13611" width="1.5703125" style="333" customWidth="1"/>
    <col min="13612" max="13612" width="9.28515625" style="333" customWidth="1"/>
    <col min="13613" max="13613" width="1.5703125" style="333" customWidth="1"/>
    <col min="13614" max="13614" width="9.28515625" style="333" customWidth="1"/>
    <col min="13615" max="13615" width="1.5703125" style="333" customWidth="1"/>
    <col min="13616" max="13616" width="14.42578125" style="333" customWidth="1"/>
    <col min="13617" max="13617" width="1.5703125" style="333" customWidth="1"/>
    <col min="13618" max="13618" width="9.28515625" style="333" customWidth="1"/>
    <col min="13619" max="13619" width="1.5703125" style="333" customWidth="1"/>
    <col min="13620" max="13620" width="9.28515625" style="333" customWidth="1"/>
    <col min="13621" max="13621" width="1.5703125" style="333" customWidth="1"/>
    <col min="13622" max="13622" width="12.7109375" style="333" customWidth="1"/>
    <col min="13623" max="13623" width="1.5703125" style="333" customWidth="1"/>
    <col min="13624" max="13624" width="9.28515625" style="333" customWidth="1"/>
    <col min="13625" max="13625" width="1.5703125" style="333" customWidth="1"/>
    <col min="13626" max="13626" width="9.28515625" style="333" customWidth="1"/>
    <col min="13627" max="13627" width="1.5703125" style="333" customWidth="1"/>
    <col min="13628" max="13628" width="14.42578125" style="333" customWidth="1"/>
    <col min="13629" max="13629" width="1.5703125" style="333" customWidth="1"/>
    <col min="13630" max="13630" width="5" style="333" customWidth="1"/>
    <col min="13631" max="13631" width="5.42578125" style="333" customWidth="1"/>
    <col min="13632" max="13632" width="9.28515625" style="333" customWidth="1"/>
    <col min="13633" max="13633" width="1.5703125" style="333" customWidth="1"/>
    <col min="13634" max="13634" width="12.7109375" style="333" customWidth="1"/>
    <col min="13635" max="13635" width="1.5703125" style="333" customWidth="1"/>
    <col min="13636" max="13636" width="12.7109375" style="333" customWidth="1"/>
    <col min="13637" max="13637" width="1.5703125" style="333" customWidth="1"/>
    <col min="13638" max="13638" width="12.7109375" style="333" customWidth="1"/>
    <col min="13639" max="13639" width="1.5703125" style="333" customWidth="1"/>
    <col min="13640" max="13640" width="12.7109375" style="333" customWidth="1"/>
    <col min="13641" max="13641" width="1.5703125" style="333" customWidth="1"/>
    <col min="13642" max="13642" width="12.7109375" style="333" customWidth="1"/>
    <col min="13643" max="13643" width="1.5703125" style="333" customWidth="1"/>
    <col min="13644" max="13644" width="12.7109375" style="333" customWidth="1"/>
    <col min="13645" max="13645" width="1.5703125" style="333" customWidth="1"/>
    <col min="13646" max="13646" width="12.7109375" style="333" customWidth="1"/>
    <col min="13647" max="13647" width="1.5703125" style="333" customWidth="1"/>
    <col min="13648" max="13648" width="12.7109375" style="333" customWidth="1"/>
    <col min="13649" max="13649" width="1.5703125" style="333" customWidth="1"/>
    <col min="13650" max="13650" width="12.7109375" style="333" customWidth="1"/>
    <col min="13651" max="13824" width="12.7109375" style="333"/>
    <col min="13825" max="13825" width="4.140625" style="333" customWidth="1"/>
    <col min="13826" max="13826" width="1.5703125" style="333" customWidth="1"/>
    <col min="13827" max="13827" width="14.42578125" style="333" customWidth="1"/>
    <col min="13828" max="13828" width="1.28515625" style="333" customWidth="1"/>
    <col min="13829" max="13829" width="12.7109375" style="333" customWidth="1"/>
    <col min="13830" max="13830" width="1.5703125" style="333" customWidth="1"/>
    <col min="13831" max="13831" width="7.5703125" style="333" customWidth="1"/>
    <col min="13832" max="13832" width="1.5703125" style="333" customWidth="1"/>
    <col min="13833" max="13833" width="7.5703125" style="333" customWidth="1"/>
    <col min="13834" max="13834" width="1.85546875" style="333" customWidth="1"/>
    <col min="13835" max="13835" width="11.85546875" style="333" customWidth="1"/>
    <col min="13836" max="13836" width="0.85546875" style="333" customWidth="1"/>
    <col min="13837" max="13837" width="7.42578125" style="333" customWidth="1"/>
    <col min="13838" max="13838" width="2.140625" style="333" customWidth="1"/>
    <col min="13839" max="13839" width="6.7109375" style="333" customWidth="1"/>
    <col min="13840" max="13840" width="1.28515625" style="333" customWidth="1"/>
    <col min="13841" max="13841" width="12.7109375" style="333" customWidth="1"/>
    <col min="13842" max="13842" width="1.5703125" style="333" customWidth="1"/>
    <col min="13843" max="13843" width="8.140625" style="333" customWidth="1"/>
    <col min="13844" max="13844" width="1.5703125" style="333" customWidth="1"/>
    <col min="13845" max="13845" width="6.7109375" style="333" customWidth="1"/>
    <col min="13846" max="13846" width="1.28515625" style="333" customWidth="1"/>
    <col min="13847" max="13847" width="12.7109375" style="333" customWidth="1"/>
    <col min="13848" max="13848" width="1.28515625" style="333" customWidth="1"/>
    <col min="13849" max="13849" width="8.140625" style="333" customWidth="1"/>
    <col min="13850" max="13850" width="1.5703125" style="333" customWidth="1"/>
    <col min="13851" max="13851" width="6.7109375" style="333" customWidth="1"/>
    <col min="13852" max="13852" width="1.28515625" style="333" customWidth="1"/>
    <col min="13853" max="13853" width="12.7109375" style="333" customWidth="1"/>
    <col min="13854" max="13854" width="0.85546875" style="333" customWidth="1"/>
    <col min="13855" max="13855" width="8.140625" style="333" customWidth="1"/>
    <col min="13856" max="13856" width="1.7109375" style="333" customWidth="1"/>
    <col min="13857" max="13857" width="8.42578125" style="333" customWidth="1"/>
    <col min="13858" max="13859" width="1.5703125" style="333" customWidth="1"/>
    <col min="13860" max="13860" width="14.42578125" style="333" customWidth="1"/>
    <col min="13861" max="13861" width="1.5703125" style="333" customWidth="1"/>
    <col min="13862" max="13862" width="9.28515625" style="333" customWidth="1"/>
    <col min="13863" max="13863" width="1.5703125" style="333" customWidth="1"/>
    <col min="13864" max="13864" width="8.42578125" style="333" customWidth="1"/>
    <col min="13865" max="13865" width="1.5703125" style="333" customWidth="1"/>
    <col min="13866" max="13866" width="14.42578125" style="333" customWidth="1"/>
    <col min="13867" max="13867" width="1.5703125" style="333" customWidth="1"/>
    <col min="13868" max="13868" width="9.28515625" style="333" customWidth="1"/>
    <col min="13869" max="13869" width="1.5703125" style="333" customWidth="1"/>
    <col min="13870" max="13870" width="9.28515625" style="333" customWidth="1"/>
    <col min="13871" max="13871" width="1.5703125" style="333" customWidth="1"/>
    <col min="13872" max="13872" width="14.42578125" style="333" customWidth="1"/>
    <col min="13873" max="13873" width="1.5703125" style="333" customWidth="1"/>
    <col min="13874" max="13874" width="9.28515625" style="333" customWidth="1"/>
    <col min="13875" max="13875" width="1.5703125" style="333" customWidth="1"/>
    <col min="13876" max="13876" width="9.28515625" style="333" customWidth="1"/>
    <col min="13877" max="13877" width="1.5703125" style="333" customWidth="1"/>
    <col min="13878" max="13878" width="12.7109375" style="333" customWidth="1"/>
    <col min="13879" max="13879" width="1.5703125" style="333" customWidth="1"/>
    <col min="13880" max="13880" width="9.28515625" style="333" customWidth="1"/>
    <col min="13881" max="13881" width="1.5703125" style="333" customWidth="1"/>
    <col min="13882" max="13882" width="9.28515625" style="333" customWidth="1"/>
    <col min="13883" max="13883" width="1.5703125" style="333" customWidth="1"/>
    <col min="13884" max="13884" width="14.42578125" style="333" customWidth="1"/>
    <col min="13885" max="13885" width="1.5703125" style="333" customWidth="1"/>
    <col min="13886" max="13886" width="5" style="333" customWidth="1"/>
    <col min="13887" max="13887" width="5.42578125" style="333" customWidth="1"/>
    <col min="13888" max="13888" width="9.28515625" style="333" customWidth="1"/>
    <col min="13889" max="13889" width="1.5703125" style="333" customWidth="1"/>
    <col min="13890" max="13890" width="12.7109375" style="333" customWidth="1"/>
    <col min="13891" max="13891" width="1.5703125" style="333" customWidth="1"/>
    <col min="13892" max="13892" width="12.7109375" style="333" customWidth="1"/>
    <col min="13893" max="13893" width="1.5703125" style="333" customWidth="1"/>
    <col min="13894" max="13894" width="12.7109375" style="333" customWidth="1"/>
    <col min="13895" max="13895" width="1.5703125" style="333" customWidth="1"/>
    <col min="13896" max="13896" width="12.7109375" style="333" customWidth="1"/>
    <col min="13897" max="13897" width="1.5703125" style="333" customWidth="1"/>
    <col min="13898" max="13898" width="12.7109375" style="333" customWidth="1"/>
    <col min="13899" max="13899" width="1.5703125" style="333" customWidth="1"/>
    <col min="13900" max="13900" width="12.7109375" style="333" customWidth="1"/>
    <col min="13901" max="13901" width="1.5703125" style="333" customWidth="1"/>
    <col min="13902" max="13902" width="12.7109375" style="333" customWidth="1"/>
    <col min="13903" max="13903" width="1.5703125" style="333" customWidth="1"/>
    <col min="13904" max="13904" width="12.7109375" style="333" customWidth="1"/>
    <col min="13905" max="13905" width="1.5703125" style="333" customWidth="1"/>
    <col min="13906" max="13906" width="12.7109375" style="333" customWidth="1"/>
    <col min="13907" max="14080" width="12.7109375" style="333"/>
    <col min="14081" max="14081" width="4.140625" style="333" customWidth="1"/>
    <col min="14082" max="14082" width="1.5703125" style="333" customWidth="1"/>
    <col min="14083" max="14083" width="14.42578125" style="333" customWidth="1"/>
    <col min="14084" max="14084" width="1.28515625" style="333" customWidth="1"/>
    <col min="14085" max="14085" width="12.7109375" style="333" customWidth="1"/>
    <col min="14086" max="14086" width="1.5703125" style="333" customWidth="1"/>
    <col min="14087" max="14087" width="7.5703125" style="333" customWidth="1"/>
    <col min="14088" max="14088" width="1.5703125" style="333" customWidth="1"/>
    <col min="14089" max="14089" width="7.5703125" style="333" customWidth="1"/>
    <col min="14090" max="14090" width="1.85546875" style="333" customWidth="1"/>
    <col min="14091" max="14091" width="11.85546875" style="333" customWidth="1"/>
    <col min="14092" max="14092" width="0.85546875" style="333" customWidth="1"/>
    <col min="14093" max="14093" width="7.42578125" style="333" customWidth="1"/>
    <col min="14094" max="14094" width="2.140625" style="333" customWidth="1"/>
    <col min="14095" max="14095" width="6.7109375" style="333" customWidth="1"/>
    <col min="14096" max="14096" width="1.28515625" style="333" customWidth="1"/>
    <col min="14097" max="14097" width="12.7109375" style="333" customWidth="1"/>
    <col min="14098" max="14098" width="1.5703125" style="333" customWidth="1"/>
    <col min="14099" max="14099" width="8.140625" style="333" customWidth="1"/>
    <col min="14100" max="14100" width="1.5703125" style="333" customWidth="1"/>
    <col min="14101" max="14101" width="6.7109375" style="333" customWidth="1"/>
    <col min="14102" max="14102" width="1.28515625" style="333" customWidth="1"/>
    <col min="14103" max="14103" width="12.7109375" style="333" customWidth="1"/>
    <col min="14104" max="14104" width="1.28515625" style="333" customWidth="1"/>
    <col min="14105" max="14105" width="8.140625" style="333" customWidth="1"/>
    <col min="14106" max="14106" width="1.5703125" style="333" customWidth="1"/>
    <col min="14107" max="14107" width="6.7109375" style="333" customWidth="1"/>
    <col min="14108" max="14108" width="1.28515625" style="333" customWidth="1"/>
    <col min="14109" max="14109" width="12.7109375" style="333" customWidth="1"/>
    <col min="14110" max="14110" width="0.85546875" style="333" customWidth="1"/>
    <col min="14111" max="14111" width="8.140625" style="333" customWidth="1"/>
    <col min="14112" max="14112" width="1.7109375" style="333" customWidth="1"/>
    <col min="14113" max="14113" width="8.42578125" style="333" customWidth="1"/>
    <col min="14114" max="14115" width="1.5703125" style="333" customWidth="1"/>
    <col min="14116" max="14116" width="14.42578125" style="333" customWidth="1"/>
    <col min="14117" max="14117" width="1.5703125" style="333" customWidth="1"/>
    <col min="14118" max="14118" width="9.28515625" style="333" customWidth="1"/>
    <col min="14119" max="14119" width="1.5703125" style="333" customWidth="1"/>
    <col min="14120" max="14120" width="8.42578125" style="333" customWidth="1"/>
    <col min="14121" max="14121" width="1.5703125" style="333" customWidth="1"/>
    <col min="14122" max="14122" width="14.42578125" style="333" customWidth="1"/>
    <col min="14123" max="14123" width="1.5703125" style="333" customWidth="1"/>
    <col min="14124" max="14124" width="9.28515625" style="333" customWidth="1"/>
    <col min="14125" max="14125" width="1.5703125" style="333" customWidth="1"/>
    <col min="14126" max="14126" width="9.28515625" style="333" customWidth="1"/>
    <col min="14127" max="14127" width="1.5703125" style="333" customWidth="1"/>
    <col min="14128" max="14128" width="14.42578125" style="333" customWidth="1"/>
    <col min="14129" max="14129" width="1.5703125" style="333" customWidth="1"/>
    <col min="14130" max="14130" width="9.28515625" style="333" customWidth="1"/>
    <col min="14131" max="14131" width="1.5703125" style="333" customWidth="1"/>
    <col min="14132" max="14132" width="9.28515625" style="333" customWidth="1"/>
    <col min="14133" max="14133" width="1.5703125" style="333" customWidth="1"/>
    <col min="14134" max="14134" width="12.7109375" style="333" customWidth="1"/>
    <col min="14135" max="14135" width="1.5703125" style="333" customWidth="1"/>
    <col min="14136" max="14136" width="9.28515625" style="333" customWidth="1"/>
    <col min="14137" max="14137" width="1.5703125" style="333" customWidth="1"/>
    <col min="14138" max="14138" width="9.28515625" style="333" customWidth="1"/>
    <col min="14139" max="14139" width="1.5703125" style="333" customWidth="1"/>
    <col min="14140" max="14140" width="14.42578125" style="333" customWidth="1"/>
    <col min="14141" max="14141" width="1.5703125" style="333" customWidth="1"/>
    <col min="14142" max="14142" width="5" style="333" customWidth="1"/>
    <col min="14143" max="14143" width="5.42578125" style="333" customWidth="1"/>
    <col min="14144" max="14144" width="9.28515625" style="333" customWidth="1"/>
    <col min="14145" max="14145" width="1.5703125" style="333" customWidth="1"/>
    <col min="14146" max="14146" width="12.7109375" style="333" customWidth="1"/>
    <col min="14147" max="14147" width="1.5703125" style="333" customWidth="1"/>
    <col min="14148" max="14148" width="12.7109375" style="333" customWidth="1"/>
    <col min="14149" max="14149" width="1.5703125" style="333" customWidth="1"/>
    <col min="14150" max="14150" width="12.7109375" style="333" customWidth="1"/>
    <col min="14151" max="14151" width="1.5703125" style="333" customWidth="1"/>
    <col min="14152" max="14152" width="12.7109375" style="333" customWidth="1"/>
    <col min="14153" max="14153" width="1.5703125" style="333" customWidth="1"/>
    <col min="14154" max="14154" width="12.7109375" style="333" customWidth="1"/>
    <col min="14155" max="14155" width="1.5703125" style="333" customWidth="1"/>
    <col min="14156" max="14156" width="12.7109375" style="333" customWidth="1"/>
    <col min="14157" max="14157" width="1.5703125" style="333" customWidth="1"/>
    <col min="14158" max="14158" width="12.7109375" style="333" customWidth="1"/>
    <col min="14159" max="14159" width="1.5703125" style="333" customWidth="1"/>
    <col min="14160" max="14160" width="12.7109375" style="333" customWidth="1"/>
    <col min="14161" max="14161" width="1.5703125" style="333" customWidth="1"/>
    <col min="14162" max="14162" width="12.7109375" style="333" customWidth="1"/>
    <col min="14163" max="14336" width="12.7109375" style="333"/>
    <col min="14337" max="14337" width="4.140625" style="333" customWidth="1"/>
    <col min="14338" max="14338" width="1.5703125" style="333" customWidth="1"/>
    <col min="14339" max="14339" width="14.42578125" style="333" customWidth="1"/>
    <col min="14340" max="14340" width="1.28515625" style="333" customWidth="1"/>
    <col min="14341" max="14341" width="12.7109375" style="333" customWidth="1"/>
    <col min="14342" max="14342" width="1.5703125" style="333" customWidth="1"/>
    <col min="14343" max="14343" width="7.5703125" style="333" customWidth="1"/>
    <col min="14344" max="14344" width="1.5703125" style="333" customWidth="1"/>
    <col min="14345" max="14345" width="7.5703125" style="333" customWidth="1"/>
    <col min="14346" max="14346" width="1.85546875" style="333" customWidth="1"/>
    <col min="14347" max="14347" width="11.85546875" style="333" customWidth="1"/>
    <col min="14348" max="14348" width="0.85546875" style="333" customWidth="1"/>
    <col min="14349" max="14349" width="7.42578125" style="333" customWidth="1"/>
    <col min="14350" max="14350" width="2.140625" style="333" customWidth="1"/>
    <col min="14351" max="14351" width="6.7109375" style="333" customWidth="1"/>
    <col min="14352" max="14352" width="1.28515625" style="333" customWidth="1"/>
    <col min="14353" max="14353" width="12.7109375" style="333" customWidth="1"/>
    <col min="14354" max="14354" width="1.5703125" style="333" customWidth="1"/>
    <col min="14355" max="14355" width="8.140625" style="333" customWidth="1"/>
    <col min="14356" max="14356" width="1.5703125" style="333" customWidth="1"/>
    <col min="14357" max="14357" width="6.7109375" style="333" customWidth="1"/>
    <col min="14358" max="14358" width="1.28515625" style="333" customWidth="1"/>
    <col min="14359" max="14359" width="12.7109375" style="333" customWidth="1"/>
    <col min="14360" max="14360" width="1.28515625" style="333" customWidth="1"/>
    <col min="14361" max="14361" width="8.140625" style="333" customWidth="1"/>
    <col min="14362" max="14362" width="1.5703125" style="333" customWidth="1"/>
    <col min="14363" max="14363" width="6.7109375" style="333" customWidth="1"/>
    <col min="14364" max="14364" width="1.28515625" style="333" customWidth="1"/>
    <col min="14365" max="14365" width="12.7109375" style="333" customWidth="1"/>
    <col min="14366" max="14366" width="0.85546875" style="333" customWidth="1"/>
    <col min="14367" max="14367" width="8.140625" style="333" customWidth="1"/>
    <col min="14368" max="14368" width="1.7109375" style="333" customWidth="1"/>
    <col min="14369" max="14369" width="8.42578125" style="333" customWidth="1"/>
    <col min="14370" max="14371" width="1.5703125" style="333" customWidth="1"/>
    <col min="14372" max="14372" width="14.42578125" style="333" customWidth="1"/>
    <col min="14373" max="14373" width="1.5703125" style="333" customWidth="1"/>
    <col min="14374" max="14374" width="9.28515625" style="333" customWidth="1"/>
    <col min="14375" max="14375" width="1.5703125" style="333" customWidth="1"/>
    <col min="14376" max="14376" width="8.42578125" style="333" customWidth="1"/>
    <col min="14377" max="14377" width="1.5703125" style="333" customWidth="1"/>
    <col min="14378" max="14378" width="14.42578125" style="333" customWidth="1"/>
    <col min="14379" max="14379" width="1.5703125" style="333" customWidth="1"/>
    <col min="14380" max="14380" width="9.28515625" style="333" customWidth="1"/>
    <col min="14381" max="14381" width="1.5703125" style="333" customWidth="1"/>
    <col min="14382" max="14382" width="9.28515625" style="333" customWidth="1"/>
    <col min="14383" max="14383" width="1.5703125" style="333" customWidth="1"/>
    <col min="14384" max="14384" width="14.42578125" style="333" customWidth="1"/>
    <col min="14385" max="14385" width="1.5703125" style="333" customWidth="1"/>
    <col min="14386" max="14386" width="9.28515625" style="333" customWidth="1"/>
    <col min="14387" max="14387" width="1.5703125" style="333" customWidth="1"/>
    <col min="14388" max="14388" width="9.28515625" style="333" customWidth="1"/>
    <col min="14389" max="14389" width="1.5703125" style="333" customWidth="1"/>
    <col min="14390" max="14390" width="12.7109375" style="333" customWidth="1"/>
    <col min="14391" max="14391" width="1.5703125" style="333" customWidth="1"/>
    <col min="14392" max="14392" width="9.28515625" style="333" customWidth="1"/>
    <col min="14393" max="14393" width="1.5703125" style="333" customWidth="1"/>
    <col min="14394" max="14394" width="9.28515625" style="333" customWidth="1"/>
    <col min="14395" max="14395" width="1.5703125" style="333" customWidth="1"/>
    <col min="14396" max="14396" width="14.42578125" style="333" customWidth="1"/>
    <col min="14397" max="14397" width="1.5703125" style="333" customWidth="1"/>
    <col min="14398" max="14398" width="5" style="333" customWidth="1"/>
    <col min="14399" max="14399" width="5.42578125" style="333" customWidth="1"/>
    <col min="14400" max="14400" width="9.28515625" style="333" customWidth="1"/>
    <col min="14401" max="14401" width="1.5703125" style="333" customWidth="1"/>
    <col min="14402" max="14402" width="12.7109375" style="333" customWidth="1"/>
    <col min="14403" max="14403" width="1.5703125" style="333" customWidth="1"/>
    <col min="14404" max="14404" width="12.7109375" style="333" customWidth="1"/>
    <col min="14405" max="14405" width="1.5703125" style="333" customWidth="1"/>
    <col min="14406" max="14406" width="12.7109375" style="333" customWidth="1"/>
    <col min="14407" max="14407" width="1.5703125" style="333" customWidth="1"/>
    <col min="14408" max="14408" width="12.7109375" style="333" customWidth="1"/>
    <col min="14409" max="14409" width="1.5703125" style="333" customWidth="1"/>
    <col min="14410" max="14410" width="12.7109375" style="333" customWidth="1"/>
    <col min="14411" max="14411" width="1.5703125" style="333" customWidth="1"/>
    <col min="14412" max="14412" width="12.7109375" style="333" customWidth="1"/>
    <col min="14413" max="14413" width="1.5703125" style="333" customWidth="1"/>
    <col min="14414" max="14414" width="12.7109375" style="333" customWidth="1"/>
    <col min="14415" max="14415" width="1.5703125" style="333" customWidth="1"/>
    <col min="14416" max="14416" width="12.7109375" style="333" customWidth="1"/>
    <col min="14417" max="14417" width="1.5703125" style="333" customWidth="1"/>
    <col min="14418" max="14418" width="12.7109375" style="333" customWidth="1"/>
    <col min="14419" max="14592" width="12.7109375" style="333"/>
    <col min="14593" max="14593" width="4.140625" style="333" customWidth="1"/>
    <col min="14594" max="14594" width="1.5703125" style="333" customWidth="1"/>
    <col min="14595" max="14595" width="14.42578125" style="333" customWidth="1"/>
    <col min="14596" max="14596" width="1.28515625" style="333" customWidth="1"/>
    <col min="14597" max="14597" width="12.7109375" style="333" customWidth="1"/>
    <col min="14598" max="14598" width="1.5703125" style="333" customWidth="1"/>
    <col min="14599" max="14599" width="7.5703125" style="333" customWidth="1"/>
    <col min="14600" max="14600" width="1.5703125" style="333" customWidth="1"/>
    <col min="14601" max="14601" width="7.5703125" style="333" customWidth="1"/>
    <col min="14602" max="14602" width="1.85546875" style="333" customWidth="1"/>
    <col min="14603" max="14603" width="11.85546875" style="333" customWidth="1"/>
    <col min="14604" max="14604" width="0.85546875" style="333" customWidth="1"/>
    <col min="14605" max="14605" width="7.42578125" style="333" customWidth="1"/>
    <col min="14606" max="14606" width="2.140625" style="333" customWidth="1"/>
    <col min="14607" max="14607" width="6.7109375" style="333" customWidth="1"/>
    <col min="14608" max="14608" width="1.28515625" style="333" customWidth="1"/>
    <col min="14609" max="14609" width="12.7109375" style="333" customWidth="1"/>
    <col min="14610" max="14610" width="1.5703125" style="333" customWidth="1"/>
    <col min="14611" max="14611" width="8.140625" style="333" customWidth="1"/>
    <col min="14612" max="14612" width="1.5703125" style="333" customWidth="1"/>
    <col min="14613" max="14613" width="6.7109375" style="333" customWidth="1"/>
    <col min="14614" max="14614" width="1.28515625" style="333" customWidth="1"/>
    <col min="14615" max="14615" width="12.7109375" style="333" customWidth="1"/>
    <col min="14616" max="14616" width="1.28515625" style="333" customWidth="1"/>
    <col min="14617" max="14617" width="8.140625" style="333" customWidth="1"/>
    <col min="14618" max="14618" width="1.5703125" style="333" customWidth="1"/>
    <col min="14619" max="14619" width="6.7109375" style="333" customWidth="1"/>
    <col min="14620" max="14620" width="1.28515625" style="333" customWidth="1"/>
    <col min="14621" max="14621" width="12.7109375" style="333" customWidth="1"/>
    <col min="14622" max="14622" width="0.85546875" style="333" customWidth="1"/>
    <col min="14623" max="14623" width="8.140625" style="333" customWidth="1"/>
    <col min="14624" max="14624" width="1.7109375" style="333" customWidth="1"/>
    <col min="14625" max="14625" width="8.42578125" style="333" customWidth="1"/>
    <col min="14626" max="14627" width="1.5703125" style="333" customWidth="1"/>
    <col min="14628" max="14628" width="14.42578125" style="333" customWidth="1"/>
    <col min="14629" max="14629" width="1.5703125" style="333" customWidth="1"/>
    <col min="14630" max="14630" width="9.28515625" style="333" customWidth="1"/>
    <col min="14631" max="14631" width="1.5703125" style="333" customWidth="1"/>
    <col min="14632" max="14632" width="8.42578125" style="333" customWidth="1"/>
    <col min="14633" max="14633" width="1.5703125" style="333" customWidth="1"/>
    <col min="14634" max="14634" width="14.42578125" style="333" customWidth="1"/>
    <col min="14635" max="14635" width="1.5703125" style="333" customWidth="1"/>
    <col min="14636" max="14636" width="9.28515625" style="333" customWidth="1"/>
    <col min="14637" max="14637" width="1.5703125" style="333" customWidth="1"/>
    <col min="14638" max="14638" width="9.28515625" style="333" customWidth="1"/>
    <col min="14639" max="14639" width="1.5703125" style="333" customWidth="1"/>
    <col min="14640" max="14640" width="14.42578125" style="333" customWidth="1"/>
    <col min="14641" max="14641" width="1.5703125" style="333" customWidth="1"/>
    <col min="14642" max="14642" width="9.28515625" style="333" customWidth="1"/>
    <col min="14643" max="14643" width="1.5703125" style="333" customWidth="1"/>
    <col min="14644" max="14644" width="9.28515625" style="333" customWidth="1"/>
    <col min="14645" max="14645" width="1.5703125" style="333" customWidth="1"/>
    <col min="14646" max="14646" width="12.7109375" style="333" customWidth="1"/>
    <col min="14647" max="14647" width="1.5703125" style="333" customWidth="1"/>
    <col min="14648" max="14648" width="9.28515625" style="333" customWidth="1"/>
    <col min="14649" max="14649" width="1.5703125" style="333" customWidth="1"/>
    <col min="14650" max="14650" width="9.28515625" style="333" customWidth="1"/>
    <col min="14651" max="14651" width="1.5703125" style="333" customWidth="1"/>
    <col min="14652" max="14652" width="14.42578125" style="333" customWidth="1"/>
    <col min="14653" max="14653" width="1.5703125" style="333" customWidth="1"/>
    <col min="14654" max="14654" width="5" style="333" customWidth="1"/>
    <col min="14655" max="14655" width="5.42578125" style="333" customWidth="1"/>
    <col min="14656" max="14656" width="9.28515625" style="333" customWidth="1"/>
    <col min="14657" max="14657" width="1.5703125" style="333" customWidth="1"/>
    <col min="14658" max="14658" width="12.7109375" style="333" customWidth="1"/>
    <col min="14659" max="14659" width="1.5703125" style="333" customWidth="1"/>
    <col min="14660" max="14660" width="12.7109375" style="333" customWidth="1"/>
    <col min="14661" max="14661" width="1.5703125" style="333" customWidth="1"/>
    <col min="14662" max="14662" width="12.7109375" style="333" customWidth="1"/>
    <col min="14663" max="14663" width="1.5703125" style="333" customWidth="1"/>
    <col min="14664" max="14664" width="12.7109375" style="333" customWidth="1"/>
    <col min="14665" max="14665" width="1.5703125" style="333" customWidth="1"/>
    <col min="14666" max="14666" width="12.7109375" style="333" customWidth="1"/>
    <col min="14667" max="14667" width="1.5703125" style="333" customWidth="1"/>
    <col min="14668" max="14668" width="12.7109375" style="333" customWidth="1"/>
    <col min="14669" max="14669" width="1.5703125" style="333" customWidth="1"/>
    <col min="14670" max="14670" width="12.7109375" style="333" customWidth="1"/>
    <col min="14671" max="14671" width="1.5703125" style="333" customWidth="1"/>
    <col min="14672" max="14672" width="12.7109375" style="333" customWidth="1"/>
    <col min="14673" max="14673" width="1.5703125" style="333" customWidth="1"/>
    <col min="14674" max="14674" width="12.7109375" style="333" customWidth="1"/>
    <col min="14675" max="14848" width="12.7109375" style="333"/>
    <col min="14849" max="14849" width="4.140625" style="333" customWidth="1"/>
    <col min="14850" max="14850" width="1.5703125" style="333" customWidth="1"/>
    <col min="14851" max="14851" width="14.42578125" style="333" customWidth="1"/>
    <col min="14852" max="14852" width="1.28515625" style="333" customWidth="1"/>
    <col min="14853" max="14853" width="12.7109375" style="333" customWidth="1"/>
    <col min="14854" max="14854" width="1.5703125" style="333" customWidth="1"/>
    <col min="14855" max="14855" width="7.5703125" style="333" customWidth="1"/>
    <col min="14856" max="14856" width="1.5703125" style="333" customWidth="1"/>
    <col min="14857" max="14857" width="7.5703125" style="333" customWidth="1"/>
    <col min="14858" max="14858" width="1.85546875" style="333" customWidth="1"/>
    <col min="14859" max="14859" width="11.85546875" style="333" customWidth="1"/>
    <col min="14860" max="14860" width="0.85546875" style="333" customWidth="1"/>
    <col min="14861" max="14861" width="7.42578125" style="333" customWidth="1"/>
    <col min="14862" max="14862" width="2.140625" style="333" customWidth="1"/>
    <col min="14863" max="14863" width="6.7109375" style="333" customWidth="1"/>
    <col min="14864" max="14864" width="1.28515625" style="333" customWidth="1"/>
    <col min="14865" max="14865" width="12.7109375" style="333" customWidth="1"/>
    <col min="14866" max="14866" width="1.5703125" style="333" customWidth="1"/>
    <col min="14867" max="14867" width="8.140625" style="333" customWidth="1"/>
    <col min="14868" max="14868" width="1.5703125" style="333" customWidth="1"/>
    <col min="14869" max="14869" width="6.7109375" style="333" customWidth="1"/>
    <col min="14870" max="14870" width="1.28515625" style="333" customWidth="1"/>
    <col min="14871" max="14871" width="12.7109375" style="333" customWidth="1"/>
    <col min="14872" max="14872" width="1.28515625" style="333" customWidth="1"/>
    <col min="14873" max="14873" width="8.140625" style="333" customWidth="1"/>
    <col min="14874" max="14874" width="1.5703125" style="333" customWidth="1"/>
    <col min="14875" max="14875" width="6.7109375" style="333" customWidth="1"/>
    <col min="14876" max="14876" width="1.28515625" style="333" customWidth="1"/>
    <col min="14877" max="14877" width="12.7109375" style="333" customWidth="1"/>
    <col min="14878" max="14878" width="0.85546875" style="333" customWidth="1"/>
    <col min="14879" max="14879" width="8.140625" style="333" customWidth="1"/>
    <col min="14880" max="14880" width="1.7109375" style="333" customWidth="1"/>
    <col min="14881" max="14881" width="8.42578125" style="333" customWidth="1"/>
    <col min="14882" max="14883" width="1.5703125" style="333" customWidth="1"/>
    <col min="14884" max="14884" width="14.42578125" style="333" customWidth="1"/>
    <col min="14885" max="14885" width="1.5703125" style="333" customWidth="1"/>
    <col min="14886" max="14886" width="9.28515625" style="333" customWidth="1"/>
    <col min="14887" max="14887" width="1.5703125" style="333" customWidth="1"/>
    <col min="14888" max="14888" width="8.42578125" style="333" customWidth="1"/>
    <col min="14889" max="14889" width="1.5703125" style="333" customWidth="1"/>
    <col min="14890" max="14890" width="14.42578125" style="333" customWidth="1"/>
    <col min="14891" max="14891" width="1.5703125" style="333" customWidth="1"/>
    <col min="14892" max="14892" width="9.28515625" style="333" customWidth="1"/>
    <col min="14893" max="14893" width="1.5703125" style="333" customWidth="1"/>
    <col min="14894" max="14894" width="9.28515625" style="333" customWidth="1"/>
    <col min="14895" max="14895" width="1.5703125" style="333" customWidth="1"/>
    <col min="14896" max="14896" width="14.42578125" style="333" customWidth="1"/>
    <col min="14897" max="14897" width="1.5703125" style="333" customWidth="1"/>
    <col min="14898" max="14898" width="9.28515625" style="333" customWidth="1"/>
    <col min="14899" max="14899" width="1.5703125" style="333" customWidth="1"/>
    <col min="14900" max="14900" width="9.28515625" style="333" customWidth="1"/>
    <col min="14901" max="14901" width="1.5703125" style="333" customWidth="1"/>
    <col min="14902" max="14902" width="12.7109375" style="333" customWidth="1"/>
    <col min="14903" max="14903" width="1.5703125" style="333" customWidth="1"/>
    <col min="14904" max="14904" width="9.28515625" style="333" customWidth="1"/>
    <col min="14905" max="14905" width="1.5703125" style="333" customWidth="1"/>
    <col min="14906" max="14906" width="9.28515625" style="333" customWidth="1"/>
    <col min="14907" max="14907" width="1.5703125" style="333" customWidth="1"/>
    <col min="14908" max="14908" width="14.42578125" style="333" customWidth="1"/>
    <col min="14909" max="14909" width="1.5703125" style="333" customWidth="1"/>
    <col min="14910" max="14910" width="5" style="333" customWidth="1"/>
    <col min="14911" max="14911" width="5.42578125" style="333" customWidth="1"/>
    <col min="14912" max="14912" width="9.28515625" style="333" customWidth="1"/>
    <col min="14913" max="14913" width="1.5703125" style="333" customWidth="1"/>
    <col min="14914" max="14914" width="12.7109375" style="333" customWidth="1"/>
    <col min="14915" max="14915" width="1.5703125" style="333" customWidth="1"/>
    <col min="14916" max="14916" width="12.7109375" style="333" customWidth="1"/>
    <col min="14917" max="14917" width="1.5703125" style="333" customWidth="1"/>
    <col min="14918" max="14918" width="12.7109375" style="333" customWidth="1"/>
    <col min="14919" max="14919" width="1.5703125" style="333" customWidth="1"/>
    <col min="14920" max="14920" width="12.7109375" style="333" customWidth="1"/>
    <col min="14921" max="14921" width="1.5703125" style="333" customWidth="1"/>
    <col min="14922" max="14922" width="12.7109375" style="333" customWidth="1"/>
    <col min="14923" max="14923" width="1.5703125" style="333" customWidth="1"/>
    <col min="14924" max="14924" width="12.7109375" style="333" customWidth="1"/>
    <col min="14925" max="14925" width="1.5703125" style="333" customWidth="1"/>
    <col min="14926" max="14926" width="12.7109375" style="333" customWidth="1"/>
    <col min="14927" max="14927" width="1.5703125" style="333" customWidth="1"/>
    <col min="14928" max="14928" width="12.7109375" style="333" customWidth="1"/>
    <col min="14929" max="14929" width="1.5703125" style="333" customWidth="1"/>
    <col min="14930" max="14930" width="12.7109375" style="333" customWidth="1"/>
    <col min="14931" max="15104" width="12.7109375" style="333"/>
    <col min="15105" max="15105" width="4.140625" style="333" customWidth="1"/>
    <col min="15106" max="15106" width="1.5703125" style="333" customWidth="1"/>
    <col min="15107" max="15107" width="14.42578125" style="333" customWidth="1"/>
    <col min="15108" max="15108" width="1.28515625" style="333" customWidth="1"/>
    <col min="15109" max="15109" width="12.7109375" style="333" customWidth="1"/>
    <col min="15110" max="15110" width="1.5703125" style="333" customWidth="1"/>
    <col min="15111" max="15111" width="7.5703125" style="333" customWidth="1"/>
    <col min="15112" max="15112" width="1.5703125" style="333" customWidth="1"/>
    <col min="15113" max="15113" width="7.5703125" style="333" customWidth="1"/>
    <col min="15114" max="15114" width="1.85546875" style="333" customWidth="1"/>
    <col min="15115" max="15115" width="11.85546875" style="333" customWidth="1"/>
    <col min="15116" max="15116" width="0.85546875" style="333" customWidth="1"/>
    <col min="15117" max="15117" width="7.42578125" style="333" customWidth="1"/>
    <col min="15118" max="15118" width="2.140625" style="333" customWidth="1"/>
    <col min="15119" max="15119" width="6.7109375" style="333" customWidth="1"/>
    <col min="15120" max="15120" width="1.28515625" style="333" customWidth="1"/>
    <col min="15121" max="15121" width="12.7109375" style="333" customWidth="1"/>
    <col min="15122" max="15122" width="1.5703125" style="333" customWidth="1"/>
    <col min="15123" max="15123" width="8.140625" style="333" customWidth="1"/>
    <col min="15124" max="15124" width="1.5703125" style="333" customWidth="1"/>
    <col min="15125" max="15125" width="6.7109375" style="333" customWidth="1"/>
    <col min="15126" max="15126" width="1.28515625" style="333" customWidth="1"/>
    <col min="15127" max="15127" width="12.7109375" style="333" customWidth="1"/>
    <col min="15128" max="15128" width="1.28515625" style="333" customWidth="1"/>
    <col min="15129" max="15129" width="8.140625" style="333" customWidth="1"/>
    <col min="15130" max="15130" width="1.5703125" style="333" customWidth="1"/>
    <col min="15131" max="15131" width="6.7109375" style="333" customWidth="1"/>
    <col min="15132" max="15132" width="1.28515625" style="333" customWidth="1"/>
    <col min="15133" max="15133" width="12.7109375" style="333" customWidth="1"/>
    <col min="15134" max="15134" width="0.85546875" style="333" customWidth="1"/>
    <col min="15135" max="15135" width="8.140625" style="333" customWidth="1"/>
    <col min="15136" max="15136" width="1.7109375" style="333" customWidth="1"/>
    <col min="15137" max="15137" width="8.42578125" style="333" customWidth="1"/>
    <col min="15138" max="15139" width="1.5703125" style="333" customWidth="1"/>
    <col min="15140" max="15140" width="14.42578125" style="333" customWidth="1"/>
    <col min="15141" max="15141" width="1.5703125" style="333" customWidth="1"/>
    <col min="15142" max="15142" width="9.28515625" style="333" customWidth="1"/>
    <col min="15143" max="15143" width="1.5703125" style="333" customWidth="1"/>
    <col min="15144" max="15144" width="8.42578125" style="333" customWidth="1"/>
    <col min="15145" max="15145" width="1.5703125" style="333" customWidth="1"/>
    <col min="15146" max="15146" width="14.42578125" style="333" customWidth="1"/>
    <col min="15147" max="15147" width="1.5703125" style="333" customWidth="1"/>
    <col min="15148" max="15148" width="9.28515625" style="333" customWidth="1"/>
    <col min="15149" max="15149" width="1.5703125" style="333" customWidth="1"/>
    <col min="15150" max="15150" width="9.28515625" style="333" customWidth="1"/>
    <col min="15151" max="15151" width="1.5703125" style="333" customWidth="1"/>
    <col min="15152" max="15152" width="14.42578125" style="333" customWidth="1"/>
    <col min="15153" max="15153" width="1.5703125" style="333" customWidth="1"/>
    <col min="15154" max="15154" width="9.28515625" style="333" customWidth="1"/>
    <col min="15155" max="15155" width="1.5703125" style="333" customWidth="1"/>
    <col min="15156" max="15156" width="9.28515625" style="333" customWidth="1"/>
    <col min="15157" max="15157" width="1.5703125" style="333" customWidth="1"/>
    <col min="15158" max="15158" width="12.7109375" style="333" customWidth="1"/>
    <col min="15159" max="15159" width="1.5703125" style="333" customWidth="1"/>
    <col min="15160" max="15160" width="9.28515625" style="333" customWidth="1"/>
    <col min="15161" max="15161" width="1.5703125" style="333" customWidth="1"/>
    <col min="15162" max="15162" width="9.28515625" style="333" customWidth="1"/>
    <col min="15163" max="15163" width="1.5703125" style="333" customWidth="1"/>
    <col min="15164" max="15164" width="14.42578125" style="333" customWidth="1"/>
    <col min="15165" max="15165" width="1.5703125" style="333" customWidth="1"/>
    <col min="15166" max="15166" width="5" style="333" customWidth="1"/>
    <col min="15167" max="15167" width="5.42578125" style="333" customWidth="1"/>
    <col min="15168" max="15168" width="9.28515625" style="333" customWidth="1"/>
    <col min="15169" max="15169" width="1.5703125" style="333" customWidth="1"/>
    <col min="15170" max="15170" width="12.7109375" style="333" customWidth="1"/>
    <col min="15171" max="15171" width="1.5703125" style="333" customWidth="1"/>
    <col min="15172" max="15172" width="12.7109375" style="333" customWidth="1"/>
    <col min="15173" max="15173" width="1.5703125" style="333" customWidth="1"/>
    <col min="15174" max="15174" width="12.7109375" style="333" customWidth="1"/>
    <col min="15175" max="15175" width="1.5703125" style="333" customWidth="1"/>
    <col min="15176" max="15176" width="12.7109375" style="333" customWidth="1"/>
    <col min="15177" max="15177" width="1.5703125" style="333" customWidth="1"/>
    <col min="15178" max="15178" width="12.7109375" style="333" customWidth="1"/>
    <col min="15179" max="15179" width="1.5703125" style="333" customWidth="1"/>
    <col min="15180" max="15180" width="12.7109375" style="333" customWidth="1"/>
    <col min="15181" max="15181" width="1.5703125" style="333" customWidth="1"/>
    <col min="15182" max="15182" width="12.7109375" style="333" customWidth="1"/>
    <col min="15183" max="15183" width="1.5703125" style="333" customWidth="1"/>
    <col min="15184" max="15184" width="12.7109375" style="333" customWidth="1"/>
    <col min="15185" max="15185" width="1.5703125" style="333" customWidth="1"/>
    <col min="15186" max="15186" width="12.7109375" style="333" customWidth="1"/>
    <col min="15187" max="15360" width="12.7109375" style="333"/>
    <col min="15361" max="15361" width="4.140625" style="333" customWidth="1"/>
    <col min="15362" max="15362" width="1.5703125" style="333" customWidth="1"/>
    <col min="15363" max="15363" width="14.42578125" style="333" customWidth="1"/>
    <col min="15364" max="15364" width="1.28515625" style="333" customWidth="1"/>
    <col min="15365" max="15365" width="12.7109375" style="333" customWidth="1"/>
    <col min="15366" max="15366" width="1.5703125" style="333" customWidth="1"/>
    <col min="15367" max="15367" width="7.5703125" style="333" customWidth="1"/>
    <col min="15368" max="15368" width="1.5703125" style="333" customWidth="1"/>
    <col min="15369" max="15369" width="7.5703125" style="333" customWidth="1"/>
    <col min="15370" max="15370" width="1.85546875" style="333" customWidth="1"/>
    <col min="15371" max="15371" width="11.85546875" style="333" customWidth="1"/>
    <col min="15372" max="15372" width="0.85546875" style="333" customWidth="1"/>
    <col min="15373" max="15373" width="7.42578125" style="333" customWidth="1"/>
    <col min="15374" max="15374" width="2.140625" style="333" customWidth="1"/>
    <col min="15375" max="15375" width="6.7109375" style="333" customWidth="1"/>
    <col min="15376" max="15376" width="1.28515625" style="333" customWidth="1"/>
    <col min="15377" max="15377" width="12.7109375" style="333" customWidth="1"/>
    <col min="15378" max="15378" width="1.5703125" style="333" customWidth="1"/>
    <col min="15379" max="15379" width="8.140625" style="333" customWidth="1"/>
    <col min="15380" max="15380" width="1.5703125" style="333" customWidth="1"/>
    <col min="15381" max="15381" width="6.7109375" style="333" customWidth="1"/>
    <col min="15382" max="15382" width="1.28515625" style="333" customWidth="1"/>
    <col min="15383" max="15383" width="12.7109375" style="333" customWidth="1"/>
    <col min="15384" max="15384" width="1.28515625" style="333" customWidth="1"/>
    <col min="15385" max="15385" width="8.140625" style="333" customWidth="1"/>
    <col min="15386" max="15386" width="1.5703125" style="333" customWidth="1"/>
    <col min="15387" max="15387" width="6.7109375" style="333" customWidth="1"/>
    <col min="15388" max="15388" width="1.28515625" style="333" customWidth="1"/>
    <col min="15389" max="15389" width="12.7109375" style="333" customWidth="1"/>
    <col min="15390" max="15390" width="0.85546875" style="333" customWidth="1"/>
    <col min="15391" max="15391" width="8.140625" style="333" customWidth="1"/>
    <col min="15392" max="15392" width="1.7109375" style="333" customWidth="1"/>
    <col min="15393" max="15393" width="8.42578125" style="333" customWidth="1"/>
    <col min="15394" max="15395" width="1.5703125" style="333" customWidth="1"/>
    <col min="15396" max="15396" width="14.42578125" style="333" customWidth="1"/>
    <col min="15397" max="15397" width="1.5703125" style="333" customWidth="1"/>
    <col min="15398" max="15398" width="9.28515625" style="333" customWidth="1"/>
    <col min="15399" max="15399" width="1.5703125" style="333" customWidth="1"/>
    <col min="15400" max="15400" width="8.42578125" style="333" customWidth="1"/>
    <col min="15401" max="15401" width="1.5703125" style="333" customWidth="1"/>
    <col min="15402" max="15402" width="14.42578125" style="333" customWidth="1"/>
    <col min="15403" max="15403" width="1.5703125" style="333" customWidth="1"/>
    <col min="15404" max="15404" width="9.28515625" style="333" customWidth="1"/>
    <col min="15405" max="15405" width="1.5703125" style="333" customWidth="1"/>
    <col min="15406" max="15406" width="9.28515625" style="333" customWidth="1"/>
    <col min="15407" max="15407" width="1.5703125" style="333" customWidth="1"/>
    <col min="15408" max="15408" width="14.42578125" style="333" customWidth="1"/>
    <col min="15409" max="15409" width="1.5703125" style="333" customWidth="1"/>
    <col min="15410" max="15410" width="9.28515625" style="333" customWidth="1"/>
    <col min="15411" max="15411" width="1.5703125" style="333" customWidth="1"/>
    <col min="15412" max="15412" width="9.28515625" style="333" customWidth="1"/>
    <col min="15413" max="15413" width="1.5703125" style="333" customWidth="1"/>
    <col min="15414" max="15414" width="12.7109375" style="333" customWidth="1"/>
    <col min="15415" max="15415" width="1.5703125" style="333" customWidth="1"/>
    <col min="15416" max="15416" width="9.28515625" style="333" customWidth="1"/>
    <col min="15417" max="15417" width="1.5703125" style="333" customWidth="1"/>
    <col min="15418" max="15418" width="9.28515625" style="333" customWidth="1"/>
    <col min="15419" max="15419" width="1.5703125" style="333" customWidth="1"/>
    <col min="15420" max="15420" width="14.42578125" style="333" customWidth="1"/>
    <col min="15421" max="15421" width="1.5703125" style="333" customWidth="1"/>
    <col min="15422" max="15422" width="5" style="333" customWidth="1"/>
    <col min="15423" max="15423" width="5.42578125" style="333" customWidth="1"/>
    <col min="15424" max="15424" width="9.28515625" style="333" customWidth="1"/>
    <col min="15425" max="15425" width="1.5703125" style="333" customWidth="1"/>
    <col min="15426" max="15426" width="12.7109375" style="333" customWidth="1"/>
    <col min="15427" max="15427" width="1.5703125" style="333" customWidth="1"/>
    <col min="15428" max="15428" width="12.7109375" style="333" customWidth="1"/>
    <col min="15429" max="15429" width="1.5703125" style="333" customWidth="1"/>
    <col min="15430" max="15430" width="12.7109375" style="333" customWidth="1"/>
    <col min="15431" max="15431" width="1.5703125" style="333" customWidth="1"/>
    <col min="15432" max="15432" width="12.7109375" style="333" customWidth="1"/>
    <col min="15433" max="15433" width="1.5703125" style="333" customWidth="1"/>
    <col min="15434" max="15434" width="12.7109375" style="333" customWidth="1"/>
    <col min="15435" max="15435" width="1.5703125" style="333" customWidth="1"/>
    <col min="15436" max="15436" width="12.7109375" style="333" customWidth="1"/>
    <col min="15437" max="15437" width="1.5703125" style="333" customWidth="1"/>
    <col min="15438" max="15438" width="12.7109375" style="333" customWidth="1"/>
    <col min="15439" max="15439" width="1.5703125" style="333" customWidth="1"/>
    <col min="15440" max="15440" width="12.7109375" style="333" customWidth="1"/>
    <col min="15441" max="15441" width="1.5703125" style="333" customWidth="1"/>
    <col min="15442" max="15442" width="12.7109375" style="333" customWidth="1"/>
    <col min="15443" max="15616" width="12.7109375" style="333"/>
    <col min="15617" max="15617" width="4.140625" style="333" customWidth="1"/>
    <col min="15618" max="15618" width="1.5703125" style="333" customWidth="1"/>
    <col min="15619" max="15619" width="14.42578125" style="333" customWidth="1"/>
    <col min="15620" max="15620" width="1.28515625" style="333" customWidth="1"/>
    <col min="15621" max="15621" width="12.7109375" style="333" customWidth="1"/>
    <col min="15622" max="15622" width="1.5703125" style="333" customWidth="1"/>
    <col min="15623" max="15623" width="7.5703125" style="333" customWidth="1"/>
    <col min="15624" max="15624" width="1.5703125" style="333" customWidth="1"/>
    <col min="15625" max="15625" width="7.5703125" style="333" customWidth="1"/>
    <col min="15626" max="15626" width="1.85546875" style="333" customWidth="1"/>
    <col min="15627" max="15627" width="11.85546875" style="333" customWidth="1"/>
    <col min="15628" max="15628" width="0.85546875" style="333" customWidth="1"/>
    <col min="15629" max="15629" width="7.42578125" style="333" customWidth="1"/>
    <col min="15630" max="15630" width="2.140625" style="333" customWidth="1"/>
    <col min="15631" max="15631" width="6.7109375" style="333" customWidth="1"/>
    <col min="15632" max="15632" width="1.28515625" style="333" customWidth="1"/>
    <col min="15633" max="15633" width="12.7109375" style="333" customWidth="1"/>
    <col min="15634" max="15634" width="1.5703125" style="333" customWidth="1"/>
    <col min="15635" max="15635" width="8.140625" style="333" customWidth="1"/>
    <col min="15636" max="15636" width="1.5703125" style="333" customWidth="1"/>
    <col min="15637" max="15637" width="6.7109375" style="333" customWidth="1"/>
    <col min="15638" max="15638" width="1.28515625" style="333" customWidth="1"/>
    <col min="15639" max="15639" width="12.7109375" style="333" customWidth="1"/>
    <col min="15640" max="15640" width="1.28515625" style="333" customWidth="1"/>
    <col min="15641" max="15641" width="8.140625" style="333" customWidth="1"/>
    <col min="15642" max="15642" width="1.5703125" style="333" customWidth="1"/>
    <col min="15643" max="15643" width="6.7109375" style="333" customWidth="1"/>
    <col min="15644" max="15644" width="1.28515625" style="333" customWidth="1"/>
    <col min="15645" max="15645" width="12.7109375" style="333" customWidth="1"/>
    <col min="15646" max="15646" width="0.85546875" style="333" customWidth="1"/>
    <col min="15647" max="15647" width="8.140625" style="333" customWidth="1"/>
    <col min="15648" max="15648" width="1.7109375" style="333" customWidth="1"/>
    <col min="15649" max="15649" width="8.42578125" style="333" customWidth="1"/>
    <col min="15650" max="15651" width="1.5703125" style="333" customWidth="1"/>
    <col min="15652" max="15652" width="14.42578125" style="333" customWidth="1"/>
    <col min="15653" max="15653" width="1.5703125" style="333" customWidth="1"/>
    <col min="15654" max="15654" width="9.28515625" style="333" customWidth="1"/>
    <col min="15655" max="15655" width="1.5703125" style="333" customWidth="1"/>
    <col min="15656" max="15656" width="8.42578125" style="333" customWidth="1"/>
    <col min="15657" max="15657" width="1.5703125" style="333" customWidth="1"/>
    <col min="15658" max="15658" width="14.42578125" style="333" customWidth="1"/>
    <col min="15659" max="15659" width="1.5703125" style="333" customWidth="1"/>
    <col min="15660" max="15660" width="9.28515625" style="333" customWidth="1"/>
    <col min="15661" max="15661" width="1.5703125" style="333" customWidth="1"/>
    <col min="15662" max="15662" width="9.28515625" style="333" customWidth="1"/>
    <col min="15663" max="15663" width="1.5703125" style="333" customWidth="1"/>
    <col min="15664" max="15664" width="14.42578125" style="333" customWidth="1"/>
    <col min="15665" max="15665" width="1.5703125" style="333" customWidth="1"/>
    <col min="15666" max="15666" width="9.28515625" style="333" customWidth="1"/>
    <col min="15667" max="15667" width="1.5703125" style="333" customWidth="1"/>
    <col min="15668" max="15668" width="9.28515625" style="333" customWidth="1"/>
    <col min="15669" max="15669" width="1.5703125" style="333" customWidth="1"/>
    <col min="15670" max="15670" width="12.7109375" style="333" customWidth="1"/>
    <col min="15671" max="15671" width="1.5703125" style="333" customWidth="1"/>
    <col min="15672" max="15672" width="9.28515625" style="333" customWidth="1"/>
    <col min="15673" max="15673" width="1.5703125" style="333" customWidth="1"/>
    <col min="15674" max="15674" width="9.28515625" style="333" customWidth="1"/>
    <col min="15675" max="15675" width="1.5703125" style="333" customWidth="1"/>
    <col min="15676" max="15676" width="14.42578125" style="333" customWidth="1"/>
    <col min="15677" max="15677" width="1.5703125" style="333" customWidth="1"/>
    <col min="15678" max="15678" width="5" style="333" customWidth="1"/>
    <col min="15679" max="15679" width="5.42578125" style="333" customWidth="1"/>
    <col min="15680" max="15680" width="9.28515625" style="333" customWidth="1"/>
    <col min="15681" max="15681" width="1.5703125" style="333" customWidth="1"/>
    <col min="15682" max="15682" width="12.7109375" style="333" customWidth="1"/>
    <col min="15683" max="15683" width="1.5703125" style="333" customWidth="1"/>
    <col min="15684" max="15684" width="12.7109375" style="333" customWidth="1"/>
    <col min="15685" max="15685" width="1.5703125" style="333" customWidth="1"/>
    <col min="15686" max="15686" width="12.7109375" style="333" customWidth="1"/>
    <col min="15687" max="15687" width="1.5703125" style="333" customWidth="1"/>
    <col min="15688" max="15688" width="12.7109375" style="333" customWidth="1"/>
    <col min="15689" max="15689" width="1.5703125" style="333" customWidth="1"/>
    <col min="15690" max="15690" width="12.7109375" style="333" customWidth="1"/>
    <col min="15691" max="15691" width="1.5703125" style="333" customWidth="1"/>
    <col min="15692" max="15692" width="12.7109375" style="333" customWidth="1"/>
    <col min="15693" max="15693" width="1.5703125" style="333" customWidth="1"/>
    <col min="15694" max="15694" width="12.7109375" style="333" customWidth="1"/>
    <col min="15695" max="15695" width="1.5703125" style="333" customWidth="1"/>
    <col min="15696" max="15696" width="12.7109375" style="333" customWidth="1"/>
    <col min="15697" max="15697" width="1.5703125" style="333" customWidth="1"/>
    <col min="15698" max="15698" width="12.7109375" style="333" customWidth="1"/>
    <col min="15699" max="15872" width="12.7109375" style="333"/>
    <col min="15873" max="15873" width="4.140625" style="333" customWidth="1"/>
    <col min="15874" max="15874" width="1.5703125" style="333" customWidth="1"/>
    <col min="15875" max="15875" width="14.42578125" style="333" customWidth="1"/>
    <col min="15876" max="15876" width="1.28515625" style="333" customWidth="1"/>
    <col min="15877" max="15877" width="12.7109375" style="333" customWidth="1"/>
    <col min="15878" max="15878" width="1.5703125" style="333" customWidth="1"/>
    <col min="15879" max="15879" width="7.5703125" style="333" customWidth="1"/>
    <col min="15880" max="15880" width="1.5703125" style="333" customWidth="1"/>
    <col min="15881" max="15881" width="7.5703125" style="333" customWidth="1"/>
    <col min="15882" max="15882" width="1.85546875" style="333" customWidth="1"/>
    <col min="15883" max="15883" width="11.85546875" style="333" customWidth="1"/>
    <col min="15884" max="15884" width="0.85546875" style="333" customWidth="1"/>
    <col min="15885" max="15885" width="7.42578125" style="333" customWidth="1"/>
    <col min="15886" max="15886" width="2.140625" style="333" customWidth="1"/>
    <col min="15887" max="15887" width="6.7109375" style="333" customWidth="1"/>
    <col min="15888" max="15888" width="1.28515625" style="333" customWidth="1"/>
    <col min="15889" max="15889" width="12.7109375" style="333" customWidth="1"/>
    <col min="15890" max="15890" width="1.5703125" style="333" customWidth="1"/>
    <col min="15891" max="15891" width="8.140625" style="333" customWidth="1"/>
    <col min="15892" max="15892" width="1.5703125" style="333" customWidth="1"/>
    <col min="15893" max="15893" width="6.7109375" style="333" customWidth="1"/>
    <col min="15894" max="15894" width="1.28515625" style="333" customWidth="1"/>
    <col min="15895" max="15895" width="12.7109375" style="333" customWidth="1"/>
    <col min="15896" max="15896" width="1.28515625" style="333" customWidth="1"/>
    <col min="15897" max="15897" width="8.140625" style="333" customWidth="1"/>
    <col min="15898" max="15898" width="1.5703125" style="333" customWidth="1"/>
    <col min="15899" max="15899" width="6.7109375" style="333" customWidth="1"/>
    <col min="15900" max="15900" width="1.28515625" style="333" customWidth="1"/>
    <col min="15901" max="15901" width="12.7109375" style="333" customWidth="1"/>
    <col min="15902" max="15902" width="0.85546875" style="333" customWidth="1"/>
    <col min="15903" max="15903" width="8.140625" style="333" customWidth="1"/>
    <col min="15904" max="15904" width="1.7109375" style="333" customWidth="1"/>
    <col min="15905" max="15905" width="8.42578125" style="333" customWidth="1"/>
    <col min="15906" max="15907" width="1.5703125" style="333" customWidth="1"/>
    <col min="15908" max="15908" width="14.42578125" style="333" customWidth="1"/>
    <col min="15909" max="15909" width="1.5703125" style="333" customWidth="1"/>
    <col min="15910" max="15910" width="9.28515625" style="333" customWidth="1"/>
    <col min="15911" max="15911" width="1.5703125" style="333" customWidth="1"/>
    <col min="15912" max="15912" width="8.42578125" style="333" customWidth="1"/>
    <col min="15913" max="15913" width="1.5703125" style="333" customWidth="1"/>
    <col min="15914" max="15914" width="14.42578125" style="333" customWidth="1"/>
    <col min="15915" max="15915" width="1.5703125" style="333" customWidth="1"/>
    <col min="15916" max="15916" width="9.28515625" style="333" customWidth="1"/>
    <col min="15917" max="15917" width="1.5703125" style="333" customWidth="1"/>
    <col min="15918" max="15918" width="9.28515625" style="333" customWidth="1"/>
    <col min="15919" max="15919" width="1.5703125" style="333" customWidth="1"/>
    <col min="15920" max="15920" width="14.42578125" style="333" customWidth="1"/>
    <col min="15921" max="15921" width="1.5703125" style="333" customWidth="1"/>
    <col min="15922" max="15922" width="9.28515625" style="333" customWidth="1"/>
    <col min="15923" max="15923" width="1.5703125" style="333" customWidth="1"/>
    <col min="15924" max="15924" width="9.28515625" style="333" customWidth="1"/>
    <col min="15925" max="15925" width="1.5703125" style="333" customWidth="1"/>
    <col min="15926" max="15926" width="12.7109375" style="333" customWidth="1"/>
    <col min="15927" max="15927" width="1.5703125" style="333" customWidth="1"/>
    <col min="15928" max="15928" width="9.28515625" style="333" customWidth="1"/>
    <col min="15929" max="15929" width="1.5703125" style="333" customWidth="1"/>
    <col min="15930" max="15930" width="9.28515625" style="333" customWidth="1"/>
    <col min="15931" max="15931" width="1.5703125" style="333" customWidth="1"/>
    <col min="15932" max="15932" width="14.42578125" style="333" customWidth="1"/>
    <col min="15933" max="15933" width="1.5703125" style="333" customWidth="1"/>
    <col min="15934" max="15934" width="5" style="333" customWidth="1"/>
    <col min="15935" max="15935" width="5.42578125" style="333" customWidth="1"/>
    <col min="15936" max="15936" width="9.28515625" style="333" customWidth="1"/>
    <col min="15937" max="15937" width="1.5703125" style="333" customWidth="1"/>
    <col min="15938" max="15938" width="12.7109375" style="333" customWidth="1"/>
    <col min="15939" max="15939" width="1.5703125" style="333" customWidth="1"/>
    <col min="15940" max="15940" width="12.7109375" style="333" customWidth="1"/>
    <col min="15941" max="15941" width="1.5703125" style="333" customWidth="1"/>
    <col min="15942" max="15942" width="12.7109375" style="333" customWidth="1"/>
    <col min="15943" max="15943" width="1.5703125" style="333" customWidth="1"/>
    <col min="15944" max="15944" width="12.7109375" style="333" customWidth="1"/>
    <col min="15945" max="15945" width="1.5703125" style="333" customWidth="1"/>
    <col min="15946" max="15946" width="12.7109375" style="333" customWidth="1"/>
    <col min="15947" max="15947" width="1.5703125" style="333" customWidth="1"/>
    <col min="15948" max="15948" width="12.7109375" style="333" customWidth="1"/>
    <col min="15949" max="15949" width="1.5703125" style="333" customWidth="1"/>
    <col min="15950" max="15950" width="12.7109375" style="333" customWidth="1"/>
    <col min="15951" max="15951" width="1.5703125" style="333" customWidth="1"/>
    <col min="15952" max="15952" width="12.7109375" style="333" customWidth="1"/>
    <col min="15953" max="15953" width="1.5703125" style="333" customWidth="1"/>
    <col min="15954" max="15954" width="12.7109375" style="333" customWidth="1"/>
    <col min="15955" max="16128" width="12.7109375" style="333"/>
    <col min="16129" max="16129" width="4.140625" style="333" customWidth="1"/>
    <col min="16130" max="16130" width="1.5703125" style="333" customWidth="1"/>
    <col min="16131" max="16131" width="14.42578125" style="333" customWidth="1"/>
    <col min="16132" max="16132" width="1.28515625" style="333" customWidth="1"/>
    <col min="16133" max="16133" width="12.7109375" style="333" customWidth="1"/>
    <col min="16134" max="16134" width="1.5703125" style="333" customWidth="1"/>
    <col min="16135" max="16135" width="7.5703125" style="333" customWidth="1"/>
    <col min="16136" max="16136" width="1.5703125" style="333" customWidth="1"/>
    <col min="16137" max="16137" width="7.5703125" style="333" customWidth="1"/>
    <col min="16138" max="16138" width="1.85546875" style="333" customWidth="1"/>
    <col min="16139" max="16139" width="11.85546875" style="333" customWidth="1"/>
    <col min="16140" max="16140" width="0.85546875" style="333" customWidth="1"/>
    <col min="16141" max="16141" width="7.42578125" style="333" customWidth="1"/>
    <col min="16142" max="16142" width="2.140625" style="333" customWidth="1"/>
    <col min="16143" max="16143" width="6.7109375" style="333" customWidth="1"/>
    <col min="16144" max="16144" width="1.28515625" style="333" customWidth="1"/>
    <col min="16145" max="16145" width="12.7109375" style="333" customWidth="1"/>
    <col min="16146" max="16146" width="1.5703125" style="333" customWidth="1"/>
    <col min="16147" max="16147" width="8.140625" style="333" customWidth="1"/>
    <col min="16148" max="16148" width="1.5703125" style="333" customWidth="1"/>
    <col min="16149" max="16149" width="6.7109375" style="333" customWidth="1"/>
    <col min="16150" max="16150" width="1.28515625" style="333" customWidth="1"/>
    <col min="16151" max="16151" width="12.7109375" style="333" customWidth="1"/>
    <col min="16152" max="16152" width="1.28515625" style="333" customWidth="1"/>
    <col min="16153" max="16153" width="8.140625" style="333" customWidth="1"/>
    <col min="16154" max="16154" width="1.5703125" style="333" customWidth="1"/>
    <col min="16155" max="16155" width="6.7109375" style="333" customWidth="1"/>
    <col min="16156" max="16156" width="1.28515625" style="333" customWidth="1"/>
    <col min="16157" max="16157" width="12.7109375" style="333" customWidth="1"/>
    <col min="16158" max="16158" width="0.85546875" style="333" customWidth="1"/>
    <col min="16159" max="16159" width="8.140625" style="333" customWidth="1"/>
    <col min="16160" max="16160" width="1.7109375" style="333" customWidth="1"/>
    <col min="16161" max="16161" width="8.42578125" style="333" customWidth="1"/>
    <col min="16162" max="16163" width="1.5703125" style="333" customWidth="1"/>
    <col min="16164" max="16164" width="14.42578125" style="333" customWidth="1"/>
    <col min="16165" max="16165" width="1.5703125" style="333" customWidth="1"/>
    <col min="16166" max="16166" width="9.28515625" style="333" customWidth="1"/>
    <col min="16167" max="16167" width="1.5703125" style="333" customWidth="1"/>
    <col min="16168" max="16168" width="8.42578125" style="333" customWidth="1"/>
    <col min="16169" max="16169" width="1.5703125" style="333" customWidth="1"/>
    <col min="16170" max="16170" width="14.42578125" style="333" customWidth="1"/>
    <col min="16171" max="16171" width="1.5703125" style="333" customWidth="1"/>
    <col min="16172" max="16172" width="9.28515625" style="333" customWidth="1"/>
    <col min="16173" max="16173" width="1.5703125" style="333" customWidth="1"/>
    <col min="16174" max="16174" width="9.28515625" style="333" customWidth="1"/>
    <col min="16175" max="16175" width="1.5703125" style="333" customWidth="1"/>
    <col min="16176" max="16176" width="14.42578125" style="333" customWidth="1"/>
    <col min="16177" max="16177" width="1.5703125" style="333" customWidth="1"/>
    <col min="16178" max="16178" width="9.28515625" style="333" customWidth="1"/>
    <col min="16179" max="16179" width="1.5703125" style="333" customWidth="1"/>
    <col min="16180" max="16180" width="9.28515625" style="333" customWidth="1"/>
    <col min="16181" max="16181" width="1.5703125" style="333" customWidth="1"/>
    <col min="16182" max="16182" width="12.7109375" style="333" customWidth="1"/>
    <col min="16183" max="16183" width="1.5703125" style="333" customWidth="1"/>
    <col min="16184" max="16184" width="9.28515625" style="333" customWidth="1"/>
    <col min="16185" max="16185" width="1.5703125" style="333" customWidth="1"/>
    <col min="16186" max="16186" width="9.28515625" style="333" customWidth="1"/>
    <col min="16187" max="16187" width="1.5703125" style="333" customWidth="1"/>
    <col min="16188" max="16188" width="14.42578125" style="333" customWidth="1"/>
    <col min="16189" max="16189" width="1.5703125" style="333" customWidth="1"/>
    <col min="16190" max="16190" width="5" style="333" customWidth="1"/>
    <col min="16191" max="16191" width="5.42578125" style="333" customWidth="1"/>
    <col min="16192" max="16192" width="9.28515625" style="333" customWidth="1"/>
    <col min="16193" max="16193" width="1.5703125" style="333" customWidth="1"/>
    <col min="16194" max="16194" width="12.7109375" style="333" customWidth="1"/>
    <col min="16195" max="16195" width="1.5703125" style="333" customWidth="1"/>
    <col min="16196" max="16196" width="12.7109375" style="333" customWidth="1"/>
    <col min="16197" max="16197" width="1.5703125" style="333" customWidth="1"/>
    <col min="16198" max="16198" width="12.7109375" style="333" customWidth="1"/>
    <col min="16199" max="16199" width="1.5703125" style="333" customWidth="1"/>
    <col min="16200" max="16200" width="12.7109375" style="333" customWidth="1"/>
    <col min="16201" max="16201" width="1.5703125" style="333" customWidth="1"/>
    <col min="16202" max="16202" width="12.7109375" style="333" customWidth="1"/>
    <col min="16203" max="16203" width="1.5703125" style="333" customWidth="1"/>
    <col min="16204" max="16204" width="12.7109375" style="333" customWidth="1"/>
    <col min="16205" max="16205" width="1.5703125" style="333" customWidth="1"/>
    <col min="16206" max="16206" width="12.7109375" style="333" customWidth="1"/>
    <col min="16207" max="16207" width="1.5703125" style="333" customWidth="1"/>
    <col min="16208" max="16208" width="12.7109375" style="333" customWidth="1"/>
    <col min="16209" max="16209" width="1.5703125" style="333" customWidth="1"/>
    <col min="16210" max="16210" width="12.7109375" style="333" customWidth="1"/>
    <col min="16211" max="16384" width="12.7109375" style="333"/>
  </cols>
  <sheetData>
    <row r="1" spans="1:82" s="329" customFormat="1" ht="10.5" customHeight="1" x14ac:dyDescent="0.25">
      <c r="A1" s="325"/>
      <c r="B1" s="325"/>
      <c r="C1" s="326"/>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7" t="s">
        <v>45</v>
      </c>
      <c r="AH1" s="325"/>
      <c r="AI1" s="325"/>
      <c r="AJ1" s="328" t="s">
        <v>46</v>
      </c>
      <c r="AK1" s="325"/>
      <c r="AL1" s="325"/>
      <c r="AM1" s="325"/>
      <c r="AN1" s="325"/>
      <c r="AO1" s="325"/>
      <c r="AP1" s="325"/>
      <c r="AQ1" s="325"/>
      <c r="AR1" s="325"/>
      <c r="AS1" s="325"/>
      <c r="AT1" s="325"/>
      <c r="AU1" s="325"/>
      <c r="AV1" s="325"/>
      <c r="AW1" s="325"/>
      <c r="AX1" s="325"/>
      <c r="AY1" s="325"/>
      <c r="AZ1" s="325"/>
      <c r="BA1" s="325"/>
      <c r="BB1" s="325"/>
      <c r="BC1" s="325"/>
      <c r="BD1" s="325"/>
      <c r="BE1" s="325"/>
      <c r="BF1" s="325"/>
      <c r="BG1" s="325"/>
      <c r="BH1" s="325"/>
      <c r="BI1" s="325"/>
      <c r="BJ1" s="327" t="s">
        <v>354</v>
      </c>
      <c r="BK1" s="325"/>
      <c r="BL1" s="325"/>
      <c r="BM1" s="325"/>
      <c r="BN1" s="325"/>
      <c r="BO1" s="325"/>
      <c r="BP1" s="325"/>
      <c r="BQ1" s="325"/>
      <c r="BR1" s="325"/>
      <c r="BS1" s="325"/>
      <c r="BT1" s="325"/>
      <c r="BU1" s="325"/>
      <c r="BV1" s="325"/>
      <c r="BW1" s="325"/>
      <c r="BX1" s="325"/>
      <c r="BY1" s="325"/>
      <c r="BZ1" s="325"/>
      <c r="CA1" s="325"/>
      <c r="CB1" s="325"/>
      <c r="CC1" s="325"/>
      <c r="CD1" s="325"/>
    </row>
    <row r="2" spans="1:82" s="329" customFormat="1" ht="10.5" customHeight="1" x14ac:dyDescent="0.25">
      <c r="A2" s="330"/>
      <c r="B2" s="325"/>
      <c r="C2" s="326"/>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7" t="s">
        <v>355</v>
      </c>
      <c r="AH2" s="325"/>
      <c r="AI2" s="325"/>
      <c r="AJ2" s="328" t="s">
        <v>356</v>
      </c>
      <c r="AK2" s="325"/>
      <c r="AL2" s="325"/>
      <c r="AM2" s="325"/>
      <c r="AN2" s="325"/>
      <c r="AO2" s="325"/>
      <c r="AP2" s="325"/>
      <c r="AQ2" s="325"/>
      <c r="AR2" s="325"/>
      <c r="AS2" s="325"/>
      <c r="AT2" s="325"/>
      <c r="AU2" s="325"/>
      <c r="AV2" s="325"/>
      <c r="AW2" s="325"/>
      <c r="AX2" s="325"/>
      <c r="AY2" s="325"/>
      <c r="AZ2" s="325"/>
      <c r="BA2" s="325"/>
      <c r="BB2" s="325"/>
      <c r="BC2" s="325"/>
      <c r="BD2" s="325"/>
      <c r="BE2" s="325"/>
      <c r="BF2" s="325"/>
      <c r="BG2" s="325"/>
      <c r="BH2" s="325"/>
      <c r="BI2" s="325"/>
      <c r="BJ2" s="327" t="s">
        <v>50</v>
      </c>
      <c r="BK2" s="325"/>
      <c r="BL2" s="325"/>
      <c r="BM2" s="325"/>
      <c r="BN2" s="325"/>
      <c r="BO2" s="325"/>
      <c r="BP2" s="325"/>
      <c r="BQ2" s="325"/>
      <c r="BR2" s="325"/>
      <c r="BS2" s="325"/>
      <c r="BT2" s="325"/>
      <c r="BU2" s="325"/>
      <c r="BV2" s="325"/>
      <c r="BW2" s="325"/>
      <c r="BX2" s="325"/>
      <c r="BY2" s="325"/>
      <c r="BZ2" s="325"/>
      <c r="CA2" s="325"/>
      <c r="CB2" s="325"/>
      <c r="CC2" s="325"/>
      <c r="CD2" s="325"/>
    </row>
    <row r="3" spans="1:82" s="329" customFormat="1" ht="10.5" customHeight="1" x14ac:dyDescent="0.25">
      <c r="A3" s="331"/>
      <c r="B3" s="325"/>
      <c r="C3" s="326"/>
      <c r="D3" s="325"/>
      <c r="E3" s="325"/>
      <c r="F3" s="325"/>
      <c r="G3" s="325"/>
      <c r="H3" s="325"/>
      <c r="I3" s="325"/>
      <c r="J3" s="325"/>
      <c r="K3" s="325"/>
      <c r="L3" s="325"/>
      <c r="M3" s="325"/>
      <c r="N3" s="325"/>
      <c r="O3" s="325"/>
      <c r="P3" s="325"/>
      <c r="Q3" s="325"/>
      <c r="R3" s="325"/>
      <c r="S3" s="325"/>
      <c r="T3" s="325"/>
      <c r="U3" s="325"/>
      <c r="V3" s="325"/>
      <c r="W3" s="325"/>
      <c r="X3" s="325"/>
      <c r="Y3" s="325"/>
      <c r="Z3" s="325"/>
      <c r="AA3" s="325"/>
      <c r="AB3" s="325"/>
      <c r="AC3" s="325"/>
      <c r="AD3" s="325"/>
      <c r="AE3" s="325"/>
      <c r="AF3" s="325"/>
      <c r="AG3" s="327" t="s">
        <v>51</v>
      </c>
      <c r="AH3" s="325"/>
      <c r="AI3" s="325"/>
      <c r="AJ3" s="332" t="s">
        <v>52</v>
      </c>
      <c r="AK3" s="325"/>
      <c r="AL3" s="325"/>
      <c r="AM3" s="325"/>
      <c r="AN3" s="325"/>
      <c r="AO3" s="325"/>
      <c r="AP3" s="325"/>
      <c r="AQ3" s="325"/>
      <c r="AR3" s="325"/>
      <c r="AS3" s="325"/>
      <c r="AT3" s="325"/>
      <c r="AU3" s="325"/>
      <c r="AV3" s="325"/>
      <c r="AW3" s="325"/>
      <c r="AX3" s="325"/>
      <c r="AY3" s="325"/>
      <c r="AZ3" s="325"/>
      <c r="BA3" s="325"/>
      <c r="BB3" s="325"/>
      <c r="BC3" s="325"/>
      <c r="BD3" s="325"/>
      <c r="BE3" s="325"/>
      <c r="BF3" s="325"/>
      <c r="BG3" s="325"/>
      <c r="BH3" s="325"/>
      <c r="BI3" s="325"/>
      <c r="BJ3" s="325"/>
      <c r="BK3" s="325"/>
      <c r="BL3" s="325"/>
      <c r="BM3" s="325"/>
      <c r="BN3" s="325"/>
      <c r="BO3" s="325"/>
      <c r="BP3" s="325"/>
      <c r="BQ3" s="325"/>
      <c r="BR3" s="325"/>
      <c r="BS3" s="325"/>
      <c r="BT3" s="325"/>
      <c r="BU3" s="325"/>
      <c r="BV3" s="325"/>
      <c r="BW3" s="325"/>
      <c r="BX3" s="325"/>
      <c r="BY3" s="325"/>
      <c r="BZ3" s="325"/>
      <c r="CA3" s="325"/>
      <c r="CB3" s="325"/>
      <c r="CC3" s="325"/>
      <c r="CD3" s="325"/>
    </row>
    <row r="4" spans="1:82" ht="9.6" customHeight="1" x14ac:dyDescent="0.25">
      <c r="A4" s="326"/>
      <c r="B4" s="326"/>
      <c r="C4" s="326"/>
      <c r="D4" s="326"/>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26"/>
      <c r="BP4" s="326"/>
      <c r="BQ4" s="326"/>
      <c r="BR4" s="326"/>
      <c r="BS4" s="326"/>
      <c r="BT4" s="326"/>
      <c r="BU4" s="326"/>
      <c r="BV4" s="326"/>
      <c r="BW4" s="326"/>
      <c r="BX4" s="326"/>
      <c r="BY4" s="326"/>
      <c r="BZ4" s="326"/>
      <c r="CA4" s="326"/>
      <c r="CB4" s="326"/>
      <c r="CC4" s="326"/>
      <c r="CD4" s="326"/>
    </row>
    <row r="5" spans="1:82" ht="9.6" customHeight="1" x14ac:dyDescent="0.25">
      <c r="A5" s="326"/>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34" t="s">
        <v>357</v>
      </c>
      <c r="AH5" s="326"/>
      <c r="AI5" s="326"/>
      <c r="AJ5" s="335" t="s">
        <v>358</v>
      </c>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row>
    <row r="6" spans="1:82" ht="9.6" customHeight="1" x14ac:dyDescent="0.25">
      <c r="A6" s="326"/>
      <c r="B6" s="326"/>
      <c r="C6" s="326"/>
      <c r="D6" s="326"/>
      <c r="E6" s="336" t="s">
        <v>5</v>
      </c>
      <c r="F6" s="336"/>
      <c r="G6" s="336"/>
      <c r="H6" s="336"/>
      <c r="I6" s="33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row>
    <row r="7" spans="1:82" ht="9.6" customHeight="1" x14ac:dyDescent="0.25">
      <c r="A7" s="326"/>
      <c r="B7" s="326"/>
      <c r="C7" s="326"/>
      <c r="D7" s="326"/>
      <c r="E7" s="337" t="s">
        <v>359</v>
      </c>
      <c r="F7" s="338"/>
      <c r="G7" s="338"/>
      <c r="H7" s="338"/>
      <c r="I7" s="338"/>
      <c r="J7" s="326"/>
      <c r="K7" s="337" t="s">
        <v>360</v>
      </c>
      <c r="L7" s="338"/>
      <c r="M7" s="338"/>
      <c r="N7" s="338"/>
      <c r="O7" s="338"/>
      <c r="P7" s="326"/>
      <c r="Q7" s="337" t="s">
        <v>361</v>
      </c>
      <c r="R7" s="338"/>
      <c r="S7" s="338"/>
      <c r="T7" s="338"/>
      <c r="U7" s="338"/>
      <c r="V7" s="326"/>
      <c r="W7" s="337" t="s">
        <v>362</v>
      </c>
      <c r="X7" s="338"/>
      <c r="Y7" s="338"/>
      <c r="Z7" s="338"/>
      <c r="AA7" s="338"/>
      <c r="AB7" s="326"/>
      <c r="AC7" s="337" t="s">
        <v>363</v>
      </c>
      <c r="AD7" s="338"/>
      <c r="AE7" s="338"/>
      <c r="AF7" s="338"/>
      <c r="AG7" s="338"/>
      <c r="AH7" s="336"/>
      <c r="AI7" s="326"/>
      <c r="AJ7" s="337" t="s">
        <v>364</v>
      </c>
      <c r="AK7" s="338"/>
      <c r="AL7" s="338"/>
      <c r="AM7" s="338"/>
      <c r="AN7" s="338"/>
      <c r="AO7" s="326"/>
      <c r="AP7" s="337" t="s">
        <v>365</v>
      </c>
      <c r="AQ7" s="338"/>
      <c r="AR7" s="338"/>
      <c r="AS7" s="338"/>
      <c r="AT7" s="338"/>
      <c r="AU7" s="326"/>
      <c r="AV7" s="337" t="s">
        <v>366</v>
      </c>
      <c r="AW7" s="338"/>
      <c r="AX7" s="338"/>
      <c r="AY7" s="338"/>
      <c r="AZ7" s="338"/>
      <c r="BA7" s="326"/>
      <c r="BB7" s="338" t="s">
        <v>367</v>
      </c>
      <c r="BC7" s="338"/>
      <c r="BD7" s="338"/>
      <c r="BE7" s="338"/>
      <c r="BF7" s="338"/>
      <c r="BG7" s="326"/>
      <c r="BH7" s="326"/>
      <c r="BI7" s="326"/>
      <c r="BJ7" s="326"/>
      <c r="BK7" s="326"/>
      <c r="BL7" s="326"/>
      <c r="BM7" s="326"/>
      <c r="BN7" s="326"/>
      <c r="BO7" s="326"/>
      <c r="BP7" s="326"/>
      <c r="BQ7" s="326"/>
      <c r="BR7" s="326"/>
      <c r="BS7" s="326"/>
      <c r="BT7" s="326"/>
      <c r="BU7" s="326"/>
      <c r="BV7" s="326"/>
      <c r="BW7" s="326"/>
      <c r="BX7" s="326"/>
      <c r="BY7" s="326"/>
      <c r="BZ7" s="326"/>
      <c r="CA7" s="326"/>
      <c r="CB7" s="326"/>
      <c r="CC7" s="326"/>
      <c r="CD7" s="326"/>
    </row>
    <row r="8" spans="1:82" ht="9.6" customHeight="1" x14ac:dyDescent="0.25">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c r="BR8" s="326"/>
      <c r="BS8" s="326"/>
      <c r="BT8" s="326"/>
      <c r="BU8" s="326"/>
      <c r="BV8" s="326"/>
      <c r="BW8" s="326"/>
      <c r="BX8" s="326"/>
      <c r="BY8" s="326"/>
      <c r="BZ8" s="326"/>
      <c r="CA8" s="326"/>
      <c r="CB8" s="326"/>
      <c r="CC8" s="326"/>
      <c r="CD8" s="326"/>
    </row>
    <row r="9" spans="1:82" ht="9.6" customHeight="1" x14ac:dyDescent="0.25">
      <c r="A9" s="326"/>
      <c r="B9" s="326"/>
      <c r="C9" s="326"/>
      <c r="D9" s="326"/>
      <c r="E9" s="326"/>
      <c r="F9" s="326"/>
      <c r="G9" s="326"/>
      <c r="H9" s="326"/>
      <c r="I9" s="339" t="s">
        <v>67</v>
      </c>
      <c r="J9" s="326"/>
      <c r="K9" s="326"/>
      <c r="L9" s="326"/>
      <c r="M9" s="326"/>
      <c r="N9" s="326"/>
      <c r="O9" s="339" t="s">
        <v>67</v>
      </c>
      <c r="P9" s="326"/>
      <c r="Q9" s="326"/>
      <c r="R9" s="326"/>
      <c r="S9" s="326"/>
      <c r="T9" s="326"/>
      <c r="U9" s="339" t="s">
        <v>67</v>
      </c>
      <c r="V9" s="326"/>
      <c r="W9" s="326"/>
      <c r="X9" s="326"/>
      <c r="Y9" s="326"/>
      <c r="Z9" s="326"/>
      <c r="AA9" s="339" t="s">
        <v>67</v>
      </c>
      <c r="AB9" s="326"/>
      <c r="AC9" s="326"/>
      <c r="AD9" s="326"/>
      <c r="AE9" s="326"/>
      <c r="AF9" s="326"/>
      <c r="AG9" s="339" t="s">
        <v>67</v>
      </c>
      <c r="AH9" s="339"/>
      <c r="AI9" s="326"/>
      <c r="AJ9" s="326"/>
      <c r="AK9" s="326"/>
      <c r="AL9" s="326"/>
      <c r="AM9" s="326"/>
      <c r="AN9" s="339" t="s">
        <v>67</v>
      </c>
      <c r="AO9" s="326"/>
      <c r="AP9" s="326"/>
      <c r="AQ9" s="326"/>
      <c r="AR9" s="326"/>
      <c r="AS9" s="326"/>
      <c r="AT9" s="339" t="s">
        <v>67</v>
      </c>
      <c r="AU9" s="326"/>
      <c r="AV9" s="326"/>
      <c r="AW9" s="326"/>
      <c r="AX9" s="326"/>
      <c r="AY9" s="326"/>
      <c r="AZ9" s="339" t="s">
        <v>67</v>
      </c>
      <c r="BA9" s="326"/>
      <c r="BB9" s="326"/>
      <c r="BC9" s="326"/>
      <c r="BD9" s="326"/>
      <c r="BE9" s="326"/>
      <c r="BF9" s="339" t="s">
        <v>67</v>
      </c>
      <c r="BG9" s="326"/>
      <c r="BH9" s="326"/>
      <c r="BI9" s="326"/>
      <c r="BJ9" s="326"/>
      <c r="BK9" s="326"/>
      <c r="BL9" s="326"/>
      <c r="BM9" s="326"/>
      <c r="BN9" s="339" t="s">
        <v>64</v>
      </c>
      <c r="BO9" s="326"/>
      <c r="BP9" s="326"/>
      <c r="BQ9" s="326"/>
      <c r="BR9" s="326"/>
      <c r="BS9" s="326"/>
      <c r="BT9" s="326"/>
      <c r="BU9" s="326"/>
      <c r="BV9" s="339" t="s">
        <v>368</v>
      </c>
      <c r="BW9" s="326"/>
      <c r="BX9" s="326"/>
      <c r="BY9" s="326"/>
      <c r="BZ9" s="339" t="s">
        <v>369</v>
      </c>
      <c r="CA9" s="326"/>
      <c r="CB9" s="326"/>
      <c r="CC9" s="326"/>
      <c r="CD9" s="326"/>
    </row>
    <row r="10" spans="1:82" ht="9.6" customHeight="1" x14ac:dyDescent="0.25">
      <c r="A10" s="326"/>
      <c r="B10" s="326"/>
      <c r="C10" s="326"/>
      <c r="D10" s="326"/>
      <c r="E10" s="326"/>
      <c r="F10" s="326"/>
      <c r="G10" s="339" t="s">
        <v>66</v>
      </c>
      <c r="H10" s="326"/>
      <c r="I10" s="339" t="s">
        <v>370</v>
      </c>
      <c r="J10" s="326"/>
      <c r="K10" s="326"/>
      <c r="L10" s="326"/>
      <c r="M10" s="339" t="s">
        <v>66</v>
      </c>
      <c r="N10" s="326"/>
      <c r="O10" s="339" t="s">
        <v>370</v>
      </c>
      <c r="P10" s="326"/>
      <c r="Q10" s="326"/>
      <c r="R10" s="326"/>
      <c r="S10" s="339" t="s">
        <v>66</v>
      </c>
      <c r="T10" s="326"/>
      <c r="U10" s="339" t="s">
        <v>370</v>
      </c>
      <c r="V10" s="326"/>
      <c r="W10" s="326"/>
      <c r="X10" s="326"/>
      <c r="Y10" s="339" t="s">
        <v>66</v>
      </c>
      <c r="Z10" s="326"/>
      <c r="AA10" s="339" t="s">
        <v>370</v>
      </c>
      <c r="AB10" s="326"/>
      <c r="AC10" s="326"/>
      <c r="AD10" s="326"/>
      <c r="AE10" s="339" t="s">
        <v>66</v>
      </c>
      <c r="AF10" s="326"/>
      <c r="AG10" s="339" t="s">
        <v>370</v>
      </c>
      <c r="AH10" s="339"/>
      <c r="AI10" s="326"/>
      <c r="AJ10" s="326"/>
      <c r="AK10" s="326"/>
      <c r="AL10" s="339" t="s">
        <v>66</v>
      </c>
      <c r="AM10" s="326"/>
      <c r="AN10" s="339" t="s">
        <v>370</v>
      </c>
      <c r="AO10" s="326"/>
      <c r="AP10" s="326"/>
      <c r="AQ10" s="326"/>
      <c r="AR10" s="339" t="s">
        <v>66</v>
      </c>
      <c r="AS10" s="326"/>
      <c r="AT10" s="339" t="s">
        <v>370</v>
      </c>
      <c r="AU10" s="326"/>
      <c r="AV10" s="326"/>
      <c r="AW10" s="326"/>
      <c r="AX10" s="339" t="s">
        <v>66</v>
      </c>
      <c r="AY10" s="326"/>
      <c r="AZ10" s="339" t="s">
        <v>370</v>
      </c>
      <c r="BA10" s="326"/>
      <c r="BB10" s="326"/>
      <c r="BC10" s="326"/>
      <c r="BD10" s="339" t="s">
        <v>66</v>
      </c>
      <c r="BE10" s="326"/>
      <c r="BF10" s="339" t="s">
        <v>370</v>
      </c>
      <c r="BG10" s="326"/>
      <c r="BH10" s="339" t="s">
        <v>68</v>
      </c>
      <c r="BI10" s="326"/>
      <c r="BJ10" s="326"/>
      <c r="BK10" s="326"/>
      <c r="BL10" s="326"/>
      <c r="BM10" s="326"/>
      <c r="BN10" s="339" t="s">
        <v>371</v>
      </c>
      <c r="BO10" s="326"/>
      <c r="BP10" s="339" t="s">
        <v>372</v>
      </c>
      <c r="BQ10" s="326"/>
      <c r="BR10" s="339" t="s">
        <v>278</v>
      </c>
      <c r="BS10" s="326"/>
      <c r="BT10" s="339" t="s">
        <v>278</v>
      </c>
      <c r="BU10" s="326"/>
      <c r="BV10" s="339" t="s">
        <v>272</v>
      </c>
      <c r="BW10" s="326"/>
      <c r="BX10" s="326"/>
      <c r="BY10" s="326"/>
      <c r="BZ10" s="339" t="s">
        <v>373</v>
      </c>
      <c r="CA10" s="326"/>
      <c r="CB10" s="339" t="s">
        <v>374</v>
      </c>
      <c r="CC10" s="326"/>
      <c r="CD10" s="326"/>
    </row>
    <row r="11" spans="1:82" ht="9.6" customHeight="1" x14ac:dyDescent="0.25">
      <c r="A11" s="340" t="s">
        <v>74</v>
      </c>
      <c r="B11" s="326"/>
      <c r="C11" s="340" t="s">
        <v>76</v>
      </c>
      <c r="D11" s="326"/>
      <c r="E11" s="340" t="s">
        <v>77</v>
      </c>
      <c r="F11" s="326"/>
      <c r="G11" s="340" t="s">
        <v>78</v>
      </c>
      <c r="H11" s="326"/>
      <c r="I11" s="340" t="s">
        <v>375</v>
      </c>
      <c r="J11" s="326"/>
      <c r="K11" s="340" t="s">
        <v>77</v>
      </c>
      <c r="L11" s="326"/>
      <c r="M11" s="340" t="s">
        <v>78</v>
      </c>
      <c r="N11" s="326"/>
      <c r="O11" s="340" t="s">
        <v>375</v>
      </c>
      <c r="P11" s="326"/>
      <c r="Q11" s="340" t="s">
        <v>77</v>
      </c>
      <c r="R11" s="326"/>
      <c r="S11" s="340" t="s">
        <v>78</v>
      </c>
      <c r="T11" s="326"/>
      <c r="U11" s="340" t="s">
        <v>375</v>
      </c>
      <c r="V11" s="326"/>
      <c r="W11" s="340" t="s">
        <v>77</v>
      </c>
      <c r="X11" s="326"/>
      <c r="Y11" s="340" t="s">
        <v>78</v>
      </c>
      <c r="Z11" s="326"/>
      <c r="AA11" s="340" t="s">
        <v>375</v>
      </c>
      <c r="AB11" s="326"/>
      <c r="AC11" s="340" t="s">
        <v>77</v>
      </c>
      <c r="AD11" s="326"/>
      <c r="AE11" s="340" t="s">
        <v>78</v>
      </c>
      <c r="AF11" s="326"/>
      <c r="AG11" s="340" t="s">
        <v>375</v>
      </c>
      <c r="AH11" s="341"/>
      <c r="AI11" s="326"/>
      <c r="AJ11" s="340" t="s">
        <v>77</v>
      </c>
      <c r="AK11" s="326"/>
      <c r="AL11" s="340" t="s">
        <v>78</v>
      </c>
      <c r="AM11" s="326"/>
      <c r="AN11" s="340" t="s">
        <v>375</v>
      </c>
      <c r="AO11" s="326"/>
      <c r="AP11" s="340" t="s">
        <v>77</v>
      </c>
      <c r="AQ11" s="326"/>
      <c r="AR11" s="340" t="s">
        <v>78</v>
      </c>
      <c r="AS11" s="326"/>
      <c r="AT11" s="340" t="s">
        <v>375</v>
      </c>
      <c r="AU11" s="326"/>
      <c r="AV11" s="340" t="s">
        <v>77</v>
      </c>
      <c r="AW11" s="326"/>
      <c r="AX11" s="340" t="s">
        <v>78</v>
      </c>
      <c r="AY11" s="326"/>
      <c r="AZ11" s="340" t="s">
        <v>375</v>
      </c>
      <c r="BA11" s="326"/>
      <c r="BB11" s="340" t="s">
        <v>77</v>
      </c>
      <c r="BC11" s="326"/>
      <c r="BD11" s="340" t="s">
        <v>78</v>
      </c>
      <c r="BE11" s="326"/>
      <c r="BF11" s="340" t="s">
        <v>375</v>
      </c>
      <c r="BG11" s="326"/>
      <c r="BH11" s="340" t="s">
        <v>376</v>
      </c>
      <c r="BI11" s="326"/>
      <c r="BJ11" s="340" t="s">
        <v>74</v>
      </c>
      <c r="BK11" s="326"/>
      <c r="BL11" s="326"/>
      <c r="BM11" s="326"/>
      <c r="BN11" s="342" t="s">
        <v>377</v>
      </c>
      <c r="BO11" s="326"/>
      <c r="BP11" s="342" t="s">
        <v>377</v>
      </c>
      <c r="BQ11" s="326"/>
      <c r="BR11" s="342" t="s">
        <v>378</v>
      </c>
      <c r="BS11" s="326"/>
      <c r="BT11" s="342" t="s">
        <v>379</v>
      </c>
      <c r="BU11" s="326"/>
      <c r="BV11" s="342" t="s">
        <v>380</v>
      </c>
      <c r="BW11" s="326"/>
      <c r="BX11" s="342" t="s">
        <v>381</v>
      </c>
      <c r="BY11" s="326"/>
      <c r="BZ11" s="342" t="s">
        <v>382</v>
      </c>
      <c r="CA11" s="326"/>
      <c r="CB11" s="342" t="s">
        <v>383</v>
      </c>
      <c r="CC11" s="326"/>
      <c r="CD11" s="342" t="s">
        <v>367</v>
      </c>
    </row>
    <row r="12" spans="1:82" ht="8.85" customHeight="1" x14ac:dyDescent="0.25">
      <c r="A12" s="326"/>
      <c r="B12" s="326"/>
      <c r="C12" s="326"/>
      <c r="D12" s="326"/>
      <c r="E12" s="343"/>
      <c r="F12" s="326"/>
      <c r="G12" s="326"/>
      <c r="H12" s="326"/>
      <c r="I12" s="326"/>
      <c r="J12" s="326"/>
      <c r="K12" s="343"/>
      <c r="L12" s="326"/>
      <c r="M12" s="326"/>
      <c r="N12" s="326"/>
      <c r="O12" s="326"/>
      <c r="P12" s="326"/>
      <c r="Q12" s="343"/>
      <c r="R12" s="326"/>
      <c r="S12" s="326"/>
      <c r="T12" s="326"/>
      <c r="U12" s="326"/>
      <c r="V12" s="326"/>
      <c r="W12" s="326"/>
      <c r="X12" s="343"/>
      <c r="Y12" s="326"/>
      <c r="Z12" s="326"/>
      <c r="AA12" s="326"/>
      <c r="AB12" s="326"/>
      <c r="AC12" s="326"/>
      <c r="AD12" s="343"/>
      <c r="AE12" s="326"/>
      <c r="AF12" s="326"/>
      <c r="AG12" s="326"/>
      <c r="AH12" s="326"/>
      <c r="AI12" s="326"/>
      <c r="AJ12" s="343"/>
      <c r="AK12" s="326"/>
      <c r="AL12" s="326"/>
      <c r="AM12" s="326"/>
      <c r="AN12" s="326"/>
      <c r="AO12" s="326"/>
      <c r="AP12" s="343"/>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c r="BR12" s="326"/>
      <c r="BS12" s="326"/>
      <c r="BT12" s="326"/>
      <c r="BU12" s="326"/>
      <c r="BV12" s="326"/>
      <c r="BW12" s="326"/>
      <c r="BX12" s="326"/>
      <c r="BY12" s="326"/>
      <c r="BZ12" s="326"/>
      <c r="CA12" s="326"/>
      <c r="CB12" s="326"/>
      <c r="CC12" s="326"/>
      <c r="CD12" s="326"/>
    </row>
    <row r="13" spans="1:82" ht="8.85" customHeight="1" x14ac:dyDescent="0.25">
      <c r="A13" s="326"/>
      <c r="B13" s="326" t="s">
        <v>87</v>
      </c>
      <c r="C13" s="326"/>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row>
    <row r="14" spans="1:82" ht="8.85" customHeight="1" x14ac:dyDescent="0.25">
      <c r="A14" s="326">
        <v>1</v>
      </c>
      <c r="B14" s="344"/>
      <c r="C14" s="345" t="s">
        <v>88</v>
      </c>
      <c r="D14" s="346"/>
      <c r="E14" s="296">
        <v>40424834</v>
      </c>
      <c r="F14" s="346"/>
      <c r="G14" s="97">
        <f>(E14/$BL14)</f>
        <v>253.50445241559223</v>
      </c>
      <c r="H14" s="346"/>
      <c r="I14" s="297">
        <f>IF(G14,G14/G$60*100,0)</f>
        <v>138.11589075128049</v>
      </c>
      <c r="J14" s="346"/>
      <c r="K14" s="296">
        <v>19015928</v>
      </c>
      <c r="L14" s="346"/>
      <c r="M14" s="97">
        <f>(K14/$BL14)</f>
        <v>119.24903426478704</v>
      </c>
      <c r="N14" s="346"/>
      <c r="O14" s="297">
        <f>IF(M14,M14/M$60*100,0)</f>
        <v>163.09257730616395</v>
      </c>
      <c r="P14" s="346"/>
      <c r="Q14" s="296">
        <v>147126117</v>
      </c>
      <c r="R14" s="346"/>
      <c r="S14" s="97">
        <f>(Q14/$BL14)</f>
        <v>922.62903852907243</v>
      </c>
      <c r="T14" s="346"/>
      <c r="U14" s="297">
        <f>IF(S14,S14/S$60*100,0)</f>
        <v>132.4510067605751</v>
      </c>
      <c r="V14" s="346"/>
      <c r="W14" s="296">
        <v>43337966</v>
      </c>
      <c r="X14" s="346"/>
      <c r="Y14" s="97">
        <f>(W14/$BL14)</f>
        <v>271.77272613254405</v>
      </c>
      <c r="Z14" s="346"/>
      <c r="AA14" s="297">
        <f>IF(Y14,Y14/Y$60*100,0)</f>
        <v>85.111544075144181</v>
      </c>
      <c r="AB14" s="346"/>
      <c r="AC14" s="296">
        <v>100700885</v>
      </c>
      <c r="AD14" s="346"/>
      <c r="AE14" s="97">
        <f>(AC14/$BL14)</f>
        <v>631.49604299402995</v>
      </c>
      <c r="AF14" s="346"/>
      <c r="AG14" s="297">
        <f>IF(AE14,AE14/AE$60*100,0)</f>
        <v>148.03394373742654</v>
      </c>
      <c r="AH14" s="347"/>
      <c r="AI14" s="346"/>
      <c r="AJ14" s="296">
        <v>272442639</v>
      </c>
      <c r="AK14" s="346"/>
      <c r="AL14" s="97">
        <f>(AJ14/$BL14)</f>
        <v>1708.4899350323583</v>
      </c>
      <c r="AM14" s="346"/>
      <c r="AN14" s="297">
        <f>IF(AL14,AL14/AL$60*100,0)</f>
        <v>99.22681888591373</v>
      </c>
      <c r="AO14" s="346"/>
      <c r="AP14" s="296">
        <v>34757021</v>
      </c>
      <c r="AQ14" s="346"/>
      <c r="AR14" s="97">
        <f>(AP14/$BL14)</f>
        <v>217.96155245070989</v>
      </c>
      <c r="AS14" s="346"/>
      <c r="AT14" s="297">
        <f>IF(AR14,AR14/AR$60*100,0)</f>
        <v>135.76945801105845</v>
      </c>
      <c r="AU14" s="346"/>
      <c r="AV14" s="296">
        <v>25777835</v>
      </c>
      <c r="AW14" s="346"/>
      <c r="AX14" s="97">
        <f>(AV14/$BL14)</f>
        <v>161.65300632117595</v>
      </c>
      <c r="AY14" s="346"/>
      <c r="AZ14" s="297">
        <f>IF(AX14,AX14/AX$60*100,0)</f>
        <v>97.118350337227767</v>
      </c>
      <c r="BA14" s="346"/>
      <c r="BB14" s="296">
        <v>0</v>
      </c>
      <c r="BC14" s="346"/>
      <c r="BD14" s="97">
        <f>(BB14/$BL14)</f>
        <v>0</v>
      </c>
      <c r="BE14" s="346"/>
      <c r="BF14" s="297">
        <f>IF(BD14,BD14/BD$60*100,0)</f>
        <v>0</v>
      </c>
      <c r="BG14" s="346"/>
      <c r="BH14" s="296">
        <f>(E14+K14+Q14+W14+AC14+AJ14+AP14+AV14+BB14)</f>
        <v>683583225</v>
      </c>
      <c r="BI14" s="346"/>
      <c r="BJ14" s="326">
        <v>1</v>
      </c>
      <c r="BK14" s="346"/>
      <c r="BL14" s="298">
        <v>159464</v>
      </c>
      <c r="BM14" s="346"/>
      <c r="BN14" s="298">
        <f>IF(E14,BL14,0)</f>
        <v>159464</v>
      </c>
      <c r="BO14" s="346"/>
      <c r="BP14" s="298">
        <f>IF(K14,BL14,0)</f>
        <v>159464</v>
      </c>
      <c r="BQ14" s="346"/>
      <c r="BR14" s="298">
        <f>IF(Q14,BL14,0)</f>
        <v>159464</v>
      </c>
      <c r="BS14" s="346"/>
      <c r="BT14" s="298">
        <f>IF(W14,BL14,0)</f>
        <v>159464</v>
      </c>
      <c r="BU14" s="346"/>
      <c r="BV14" s="298">
        <f>IF(AC14,BL14,0)</f>
        <v>159464</v>
      </c>
      <c r="BW14" s="346"/>
      <c r="BX14" s="298">
        <f>IF(AJ14,BL14,0)</f>
        <v>159464</v>
      </c>
      <c r="BY14" s="346"/>
      <c r="BZ14" s="298">
        <f>IF(AP14,BL14,0)</f>
        <v>159464</v>
      </c>
      <c r="CA14" s="346"/>
      <c r="CB14" s="298">
        <f>IF(AV14,BL14,0)</f>
        <v>159464</v>
      </c>
      <c r="CC14" s="346"/>
      <c r="CD14" s="298">
        <f>IF(BB14,$BL14,0)</f>
        <v>0</v>
      </c>
    </row>
    <row r="15" spans="1:82" ht="8.85" customHeight="1" x14ac:dyDescent="0.25">
      <c r="A15" s="326">
        <v>2</v>
      </c>
      <c r="B15" s="344"/>
      <c r="C15" s="345" t="s">
        <v>90</v>
      </c>
      <c r="D15" s="346"/>
      <c r="E15" s="114">
        <v>3677339</v>
      </c>
      <c r="F15" s="346"/>
      <c r="G15" s="297">
        <f>(E15/$BL15)</f>
        <v>208.12377610504274</v>
      </c>
      <c r="H15" s="346"/>
      <c r="I15" s="297">
        <f>IF(G15,G15/G$60*100,0)</f>
        <v>113.39130515997209</v>
      </c>
      <c r="J15" s="346"/>
      <c r="K15" s="114">
        <v>1790856</v>
      </c>
      <c r="L15" s="346"/>
      <c r="M15" s="297">
        <f>(K15/$BL15)</f>
        <v>101.35582092931122</v>
      </c>
      <c r="N15" s="346"/>
      <c r="O15" s="297">
        <f>IF(M15,M15/M$60*100,0)</f>
        <v>138.62067866846152</v>
      </c>
      <c r="P15" s="346"/>
      <c r="Q15" s="114">
        <v>13933098</v>
      </c>
      <c r="R15" s="346"/>
      <c r="S15" s="297">
        <f>(Q15/$BL15)</f>
        <v>788.56177485992418</v>
      </c>
      <c r="T15" s="346"/>
      <c r="U15" s="297">
        <f>IF(S15,S15/S$60*100,0)</f>
        <v>113.20454550142773</v>
      </c>
      <c r="V15" s="346"/>
      <c r="W15" s="114">
        <v>8909747</v>
      </c>
      <c r="X15" s="346"/>
      <c r="Y15" s="297">
        <f>(W15/$BL15)</f>
        <v>504.25870168091006</v>
      </c>
      <c r="Z15" s="346"/>
      <c r="AA15" s="297">
        <f>IF(Y15,Y15/Y$60*100,0)</f>
        <v>157.91958716438111</v>
      </c>
      <c r="AB15" s="346"/>
      <c r="AC15" s="114">
        <v>14268124</v>
      </c>
      <c r="AD15" s="346"/>
      <c r="AE15" s="297">
        <f>(AC15/$BL15)</f>
        <v>807.52300639538169</v>
      </c>
      <c r="AF15" s="346"/>
      <c r="AG15" s="297">
        <f>IF(AE15,AE15/AE$60*100,0)</f>
        <v>189.29780577665721</v>
      </c>
      <c r="AH15" s="347"/>
      <c r="AI15" s="346"/>
      <c r="AJ15" s="114">
        <v>25703482</v>
      </c>
      <c r="AK15" s="346"/>
      <c r="AL15" s="297">
        <f>(AJ15/$BL15)</f>
        <v>1454.7219423849681</v>
      </c>
      <c r="AM15" s="346"/>
      <c r="AN15" s="297">
        <f>IF(AL15,AL15/AL$60*100,0)</f>
        <v>84.488312015524954</v>
      </c>
      <c r="AO15" s="346"/>
      <c r="AP15" s="114">
        <v>3215201</v>
      </c>
      <c r="AQ15" s="346"/>
      <c r="AR15" s="297">
        <f>(AP15/$BL15)</f>
        <v>181.96847586167866</v>
      </c>
      <c r="AS15" s="346"/>
      <c r="AT15" s="297">
        <f>IF(AR15,AR15/AR$60*100,0)</f>
        <v>113.34917128756217</v>
      </c>
      <c r="AU15" s="346"/>
      <c r="AV15" s="114">
        <v>2783373</v>
      </c>
      <c r="AW15" s="346"/>
      <c r="AX15" s="297">
        <f>(AV15/$BL15)</f>
        <v>157.52860942894335</v>
      </c>
      <c r="AY15" s="346"/>
      <c r="AZ15" s="297">
        <f>IF(AX15,AX15/AX$60*100,0)</f>
        <v>94.640483507372537</v>
      </c>
      <c r="BA15" s="346"/>
      <c r="BB15" s="114">
        <v>0</v>
      </c>
      <c r="BC15" s="346"/>
      <c r="BD15" s="297">
        <f>(BB15/$BL15)</f>
        <v>0</v>
      </c>
      <c r="BE15" s="346"/>
      <c r="BF15" s="297">
        <f>IF(BD15,BD15/BD$60*100,0)</f>
        <v>0</v>
      </c>
      <c r="BG15" s="346"/>
      <c r="BH15" s="114">
        <f>(E15+K15+Q15+W15+AC15+AJ15+AP15+AV15+BB15)</f>
        <v>74281220</v>
      </c>
      <c r="BI15" s="346"/>
      <c r="BJ15" s="326">
        <v>2</v>
      </c>
      <c r="BK15" s="346"/>
      <c r="BL15" s="298">
        <v>17669</v>
      </c>
      <c r="BM15" s="346"/>
      <c r="BN15" s="298">
        <f>IF(E15,BL15,0)</f>
        <v>17669</v>
      </c>
      <c r="BO15" s="346"/>
      <c r="BP15" s="298">
        <f>IF(K15,BL15,0)</f>
        <v>17669</v>
      </c>
      <c r="BQ15" s="346"/>
      <c r="BR15" s="298">
        <f>IF(Q15,BL15,0)</f>
        <v>17669</v>
      </c>
      <c r="BS15" s="346"/>
      <c r="BT15" s="298">
        <f>IF(W15,BL15,0)</f>
        <v>17669</v>
      </c>
      <c r="BU15" s="346"/>
      <c r="BV15" s="298">
        <f>IF(AC15,BL15,0)</f>
        <v>17669</v>
      </c>
      <c r="BW15" s="346"/>
      <c r="BX15" s="298">
        <f>IF(AJ15,BL15,0)</f>
        <v>17669</v>
      </c>
      <c r="BY15" s="346"/>
      <c r="BZ15" s="298">
        <f>IF(AP15,BL15,0)</f>
        <v>17669</v>
      </c>
      <c r="CA15" s="346"/>
      <c r="CB15" s="298">
        <f>IF(AV15,BL15,0)</f>
        <v>17669</v>
      </c>
      <c r="CC15" s="346"/>
      <c r="CD15" s="298">
        <f>IF(BB15,$BL15,0)</f>
        <v>0</v>
      </c>
    </row>
    <row r="16" spans="1:82" ht="8.85" customHeight="1" x14ac:dyDescent="0.25">
      <c r="A16" s="326">
        <v>3</v>
      </c>
      <c r="B16" s="348"/>
      <c r="C16" s="345" t="s">
        <v>91</v>
      </c>
      <c r="D16" s="346"/>
      <c r="E16" s="114">
        <v>1176359</v>
      </c>
      <c r="F16" s="346"/>
      <c r="G16" s="297">
        <f>(E16/$BL16)</f>
        <v>180.92263918794217</v>
      </c>
      <c r="H16" s="346"/>
      <c r="I16" s="297">
        <f>IF(G16,G16/G$60*100,0)</f>
        <v>98.57141060208933</v>
      </c>
      <c r="J16" s="346"/>
      <c r="K16" s="114">
        <v>844801</v>
      </c>
      <c r="L16" s="346"/>
      <c r="M16" s="297">
        <f>(K16/$BL16)</f>
        <v>129.92940633651185</v>
      </c>
      <c r="N16" s="346"/>
      <c r="O16" s="297">
        <f>IF(M16,M16/M$60*100,0)</f>
        <v>177.69973465972865</v>
      </c>
      <c r="P16" s="346"/>
      <c r="Q16" s="114">
        <v>3130752</v>
      </c>
      <c r="R16" s="346"/>
      <c r="S16" s="297">
        <f>(Q16/$BL16)</f>
        <v>481.50599815441404</v>
      </c>
      <c r="T16" s="346"/>
      <c r="U16" s="297">
        <f>IF(S16,S16/S$60*100,0)</f>
        <v>69.124156680006934</v>
      </c>
      <c r="V16" s="346"/>
      <c r="W16" s="114">
        <v>2843347</v>
      </c>
      <c r="X16" s="346"/>
      <c r="Y16" s="297">
        <f>(W16/$BL16)</f>
        <v>437.30344509381729</v>
      </c>
      <c r="Z16" s="346"/>
      <c r="AA16" s="297">
        <f>IF(Y16,Y16/Y$60*100,0)</f>
        <v>136.95109134373834</v>
      </c>
      <c r="AB16" s="346"/>
      <c r="AC16" s="114">
        <v>2401161</v>
      </c>
      <c r="AD16" s="346"/>
      <c r="AE16" s="297">
        <f>(AC16/$BL16)</f>
        <v>369.29575515226082</v>
      </c>
      <c r="AF16" s="346"/>
      <c r="AG16" s="297">
        <f>IF(AE16,AE16/AE$60*100,0)</f>
        <v>86.56951638443924</v>
      </c>
      <c r="AH16" s="347"/>
      <c r="AI16" s="346"/>
      <c r="AJ16" s="114">
        <v>11056089</v>
      </c>
      <c r="AK16" s="346"/>
      <c r="AL16" s="297">
        <f>(AJ16/$BL16)</f>
        <v>1700.4135650569056</v>
      </c>
      <c r="AM16" s="346"/>
      <c r="AN16" s="297">
        <f>IF(AL16,AL16/AL$60*100,0)</f>
        <v>98.757754079398069</v>
      </c>
      <c r="AO16" s="346"/>
      <c r="AP16" s="114">
        <v>1307273</v>
      </c>
      <c r="AQ16" s="346"/>
      <c r="AR16" s="297">
        <f>(AP16/$BL16)</f>
        <v>201.05705936634882</v>
      </c>
      <c r="AS16" s="346"/>
      <c r="AT16" s="297">
        <f>IF(AR16,AR16/AR$60*100,0)</f>
        <v>125.23955565805326</v>
      </c>
      <c r="AU16" s="346"/>
      <c r="AV16" s="114">
        <v>426899</v>
      </c>
      <c r="AW16" s="346"/>
      <c r="AX16" s="297">
        <f>(AV16/$BL16)</f>
        <v>65.656567210089207</v>
      </c>
      <c r="AY16" s="346"/>
      <c r="AZ16" s="297">
        <f>IF(AX16,AX16/AX$60*100,0)</f>
        <v>39.445338143481791</v>
      </c>
      <c r="BA16" s="346"/>
      <c r="BB16" s="114">
        <v>0</v>
      </c>
      <c r="BC16" s="346"/>
      <c r="BD16" s="297">
        <f>(BB16/$BL16)</f>
        <v>0</v>
      </c>
      <c r="BE16" s="346"/>
      <c r="BF16" s="297">
        <f>IF(BD16,BD16/BD$60*100,0)</f>
        <v>0</v>
      </c>
      <c r="BG16" s="346"/>
      <c r="BH16" s="114">
        <f>(E16+K16+Q16+W16+AC16+AJ16+AP16+AV16+BB16)</f>
        <v>23186681</v>
      </c>
      <c r="BI16" s="346"/>
      <c r="BJ16" s="326">
        <v>3</v>
      </c>
      <c r="BK16" s="346"/>
      <c r="BL16" s="298">
        <v>6502</v>
      </c>
      <c r="BM16" s="346"/>
      <c r="BN16" s="298">
        <f>IF(E16,BL16,0)</f>
        <v>6502</v>
      </c>
      <c r="BO16" s="346"/>
      <c r="BP16" s="298">
        <f>IF(K16,BL16,0)</f>
        <v>6502</v>
      </c>
      <c r="BQ16" s="346"/>
      <c r="BR16" s="298">
        <f>IF(Q16,BL16,0)</f>
        <v>6502</v>
      </c>
      <c r="BS16" s="346"/>
      <c r="BT16" s="298">
        <f>IF(W16,BL16,0)</f>
        <v>6502</v>
      </c>
      <c r="BU16" s="346"/>
      <c r="BV16" s="298">
        <f>IF(AC16,BL16,0)</f>
        <v>6502</v>
      </c>
      <c r="BW16" s="346"/>
      <c r="BX16" s="298">
        <f>IF(AJ16,BL16,0)</f>
        <v>6502</v>
      </c>
      <c r="BY16" s="346"/>
      <c r="BZ16" s="298">
        <f>IF(AP16,BL16,0)</f>
        <v>6502</v>
      </c>
      <c r="CA16" s="346"/>
      <c r="CB16" s="298">
        <f>IF(AV16,BL16,0)</f>
        <v>6502</v>
      </c>
      <c r="CC16" s="346"/>
      <c r="CD16" s="298">
        <f>IF(BB16,$BL16,0)</f>
        <v>0</v>
      </c>
    </row>
    <row r="17" spans="1:82" ht="8.85" customHeight="1" x14ac:dyDescent="0.25">
      <c r="A17" s="326">
        <v>4</v>
      </c>
      <c r="B17" s="344"/>
      <c r="C17" s="345" t="s">
        <v>92</v>
      </c>
      <c r="D17" s="346"/>
      <c r="E17" s="114">
        <v>13485583</v>
      </c>
      <c r="F17" s="346"/>
      <c r="G17" s="297">
        <f>(E17/$BL17)</f>
        <v>274.81777424548102</v>
      </c>
      <c r="H17" s="346"/>
      <c r="I17" s="297">
        <f>IF(G17,G17/G$60*100,0)</f>
        <v>149.72794884869771</v>
      </c>
      <c r="J17" s="346"/>
      <c r="K17" s="114">
        <v>3497885</v>
      </c>
      <c r="L17" s="346"/>
      <c r="M17" s="297">
        <f>(K17/$BL17)</f>
        <v>71.282121823480267</v>
      </c>
      <c r="N17" s="346"/>
      <c r="O17" s="297">
        <f>IF(M17,M17/M$60*100,0)</f>
        <v>97.489971602028007</v>
      </c>
      <c r="P17" s="346"/>
      <c r="Q17" s="114">
        <v>43702314</v>
      </c>
      <c r="R17" s="346"/>
      <c r="S17" s="297">
        <f>(Q17/$BL17)</f>
        <v>890.59350736687657</v>
      </c>
      <c r="T17" s="346"/>
      <c r="U17" s="297">
        <f>IF(S17,S17/S$60*100,0)</f>
        <v>127.85204208750631</v>
      </c>
      <c r="V17" s="346"/>
      <c r="W17" s="114">
        <v>12105907</v>
      </c>
      <c r="X17" s="346"/>
      <c r="Y17" s="297">
        <f>(W17/$BL17)</f>
        <v>246.70186056937905</v>
      </c>
      <c r="Z17" s="346"/>
      <c r="AA17" s="297">
        <f>IF(Y17,Y17/Y$60*100,0)</f>
        <v>77.260056879403052</v>
      </c>
      <c r="AB17" s="346"/>
      <c r="AC17" s="114">
        <v>50381784</v>
      </c>
      <c r="AD17" s="346"/>
      <c r="AE17" s="297">
        <f>(AC17/$BL17)</f>
        <v>1026.7119887509934</v>
      </c>
      <c r="AF17" s="346"/>
      <c r="AG17" s="297">
        <f>IF(AE17,AE17/AE$60*100,0)</f>
        <v>240.67961543623278</v>
      </c>
      <c r="AH17" s="347"/>
      <c r="AI17" s="346"/>
      <c r="AJ17" s="114">
        <v>75835313</v>
      </c>
      <c r="AK17" s="346"/>
      <c r="AL17" s="297">
        <f>(AJ17/$BL17)</f>
        <v>1545.4201666972347</v>
      </c>
      <c r="AM17" s="346"/>
      <c r="AN17" s="297">
        <f>IF(AL17,AL17/AL$60*100,0)</f>
        <v>89.755944029369275</v>
      </c>
      <c r="AO17" s="346"/>
      <c r="AP17" s="114">
        <v>13074130</v>
      </c>
      <c r="AQ17" s="346"/>
      <c r="AR17" s="297">
        <f>(AP17/$BL17)</f>
        <v>266.43292372276903</v>
      </c>
      <c r="AS17" s="346"/>
      <c r="AT17" s="297">
        <f>IF(AR17,AR17/AR$60*100,0)</f>
        <v>165.96254359273908</v>
      </c>
      <c r="AU17" s="346"/>
      <c r="AV17" s="114">
        <v>10511218</v>
      </c>
      <c r="AW17" s="346"/>
      <c r="AX17" s="297">
        <f>(AV17/$BL17)</f>
        <v>214.2042754376312</v>
      </c>
      <c r="AY17" s="346"/>
      <c r="AZ17" s="297">
        <f>IF(AX17,AX17/AX$60*100,0)</f>
        <v>128.69025042659391</v>
      </c>
      <c r="BA17" s="346"/>
      <c r="BB17" s="114">
        <v>0</v>
      </c>
      <c r="BC17" s="346"/>
      <c r="BD17" s="297">
        <f>(BB17/$BL17)</f>
        <v>0</v>
      </c>
      <c r="BE17" s="346"/>
      <c r="BF17" s="297">
        <f>IF(BD17,BD17/BD$60*100,0)</f>
        <v>0</v>
      </c>
      <c r="BG17" s="346"/>
      <c r="BH17" s="114">
        <f>(E17+K17+Q17+W17+AC17+AJ17+AP17+AV17+BB17)</f>
        <v>222594134</v>
      </c>
      <c r="BI17" s="346"/>
      <c r="BJ17" s="326">
        <v>4</v>
      </c>
      <c r="BK17" s="346"/>
      <c r="BL17" s="298">
        <v>49071</v>
      </c>
      <c r="BM17" s="346"/>
      <c r="BN17" s="298">
        <f>IF(E17,BL17,0)</f>
        <v>49071</v>
      </c>
      <c r="BO17" s="346"/>
      <c r="BP17" s="298">
        <f>IF(K17,BL17,0)</f>
        <v>49071</v>
      </c>
      <c r="BQ17" s="346"/>
      <c r="BR17" s="298">
        <f>IF(Q17,BL17,0)</f>
        <v>49071</v>
      </c>
      <c r="BS17" s="346"/>
      <c r="BT17" s="298">
        <f>IF(W17,BL17,0)</f>
        <v>49071</v>
      </c>
      <c r="BU17" s="346"/>
      <c r="BV17" s="298">
        <f>IF(AC17,BL17,0)</f>
        <v>49071</v>
      </c>
      <c r="BW17" s="346"/>
      <c r="BX17" s="298">
        <f>IF(AJ17,BL17,0)</f>
        <v>49071</v>
      </c>
      <c r="BY17" s="346"/>
      <c r="BZ17" s="298">
        <f>IF(AP17,BL17,0)</f>
        <v>49071</v>
      </c>
      <c r="CA17" s="346"/>
      <c r="CB17" s="298">
        <f>IF(AV17,BL17,0)</f>
        <v>49071</v>
      </c>
      <c r="CC17" s="346"/>
      <c r="CD17" s="298">
        <f>IF(BB17,$BL17,0)</f>
        <v>0</v>
      </c>
    </row>
    <row r="18" spans="1:82" ht="8.85" customHeight="1" x14ac:dyDescent="0.25">
      <c r="A18" s="326">
        <v>5</v>
      </c>
      <c r="B18" s="348"/>
      <c r="C18" s="345" t="s">
        <v>93</v>
      </c>
      <c r="D18" s="346"/>
      <c r="E18" s="114">
        <v>28687862</v>
      </c>
      <c r="F18" s="346"/>
      <c r="G18" s="302">
        <f>(E18/$BL18)</f>
        <v>119.29168971037694</v>
      </c>
      <c r="H18" s="346"/>
      <c r="I18" s="302">
        <f>IF(G18,G18/G$60*100,0)</f>
        <v>64.993248941298205</v>
      </c>
      <c r="J18" s="346"/>
      <c r="K18" s="114">
        <v>23174967</v>
      </c>
      <c r="L18" s="346"/>
      <c r="M18" s="302">
        <f>(K18/$BL18)</f>
        <v>96.367619602054177</v>
      </c>
      <c r="N18" s="346"/>
      <c r="O18" s="302">
        <f>IF(M18,M18/M$60*100,0)</f>
        <v>131.79849670614931</v>
      </c>
      <c r="P18" s="346"/>
      <c r="Q18" s="114">
        <v>144873251</v>
      </c>
      <c r="R18" s="346"/>
      <c r="S18" s="302">
        <f>(Q18/$BL18)</f>
        <v>602.42115308647112</v>
      </c>
      <c r="T18" s="346"/>
      <c r="U18" s="302">
        <f>IF(S18,S18/S$60*100,0)</f>
        <v>86.482524273655159</v>
      </c>
      <c r="V18" s="346"/>
      <c r="W18" s="114">
        <v>75570928</v>
      </c>
      <c r="X18" s="346"/>
      <c r="Y18" s="302">
        <f>(W18/$BL18)</f>
        <v>314.24383225565003</v>
      </c>
      <c r="Z18" s="346"/>
      <c r="AA18" s="302">
        <f>IF(Y18,Y18/Y$60*100,0)</f>
        <v>98.412295302675119</v>
      </c>
      <c r="AB18" s="346"/>
      <c r="AC18" s="114">
        <v>56440010</v>
      </c>
      <c r="AD18" s="346"/>
      <c r="AE18" s="302">
        <f>(AC18/$BL18)</f>
        <v>234.69243403954508</v>
      </c>
      <c r="AF18" s="346"/>
      <c r="AG18" s="302">
        <f>IF(AE18,AE18/AE$60*100,0)</f>
        <v>55.016095447708366</v>
      </c>
      <c r="AH18" s="347"/>
      <c r="AI18" s="346"/>
      <c r="AJ18" s="114">
        <v>468134148</v>
      </c>
      <c r="AK18" s="346"/>
      <c r="AL18" s="302">
        <f>(AJ18/$BL18)</f>
        <v>1946.62514501944</v>
      </c>
      <c r="AM18" s="346"/>
      <c r="AN18" s="302">
        <f>IF(AL18,AL18/AL$60*100,0)</f>
        <v>113.0573945698727</v>
      </c>
      <c r="AO18" s="346"/>
      <c r="AP18" s="114">
        <v>19816607</v>
      </c>
      <c r="AQ18" s="346"/>
      <c r="AR18" s="302">
        <f>(AP18/$BL18)</f>
        <v>82.402673763436383</v>
      </c>
      <c r="AS18" s="346"/>
      <c r="AT18" s="302">
        <f>IF(AR18,AR18/AR$60*100,0)</f>
        <v>51.329081802414848</v>
      </c>
      <c r="AU18" s="346"/>
      <c r="AV18" s="114">
        <v>11337333</v>
      </c>
      <c r="AW18" s="346"/>
      <c r="AX18" s="302">
        <f>(AV18/$BL18)</f>
        <v>47.143618105079319</v>
      </c>
      <c r="AY18" s="346"/>
      <c r="AZ18" s="302">
        <f>IF(AX18,AX18/AX$60*100,0)</f>
        <v>28.323076220412975</v>
      </c>
      <c r="BA18" s="346"/>
      <c r="BB18" s="114">
        <v>0</v>
      </c>
      <c r="BC18" s="346"/>
      <c r="BD18" s="302">
        <f>(BB18/$BL18)</f>
        <v>0</v>
      </c>
      <c r="BE18" s="346"/>
      <c r="BF18" s="302">
        <f>IF(BD18,BD18/BD$60*100,0)</f>
        <v>0</v>
      </c>
      <c r="BG18" s="346"/>
      <c r="BH18" s="114">
        <f>(E18+K18+Q18+W18+AC18+AJ18+AP18+AV18+BB18)</f>
        <v>828035106</v>
      </c>
      <c r="BI18" s="346"/>
      <c r="BJ18" s="326">
        <v>5</v>
      </c>
      <c r="BK18" s="346"/>
      <c r="BL18" s="298">
        <v>240485</v>
      </c>
      <c r="BM18" s="346"/>
      <c r="BN18" s="298">
        <f>IF(E18,BL18,0)</f>
        <v>240485</v>
      </c>
      <c r="BO18" s="346"/>
      <c r="BP18" s="298">
        <f>IF(K18,BL18,0)</f>
        <v>240485</v>
      </c>
      <c r="BQ18" s="346"/>
      <c r="BR18" s="298">
        <f>IF(Q18,BL18,0)</f>
        <v>240485</v>
      </c>
      <c r="BS18" s="346"/>
      <c r="BT18" s="298">
        <f>IF(W18,BL18,0)</f>
        <v>240485</v>
      </c>
      <c r="BU18" s="346"/>
      <c r="BV18" s="298">
        <f>IF(AC18,BL18,0)</f>
        <v>240485</v>
      </c>
      <c r="BW18" s="346"/>
      <c r="BX18" s="298">
        <f>IF(AJ18,BL18,0)</f>
        <v>240485</v>
      </c>
      <c r="BY18" s="346"/>
      <c r="BZ18" s="298">
        <f>IF(AP18,BL18,0)</f>
        <v>240485</v>
      </c>
      <c r="CA18" s="346"/>
      <c r="CB18" s="298">
        <f>IF(AV18,BL18,0)</f>
        <v>240485</v>
      </c>
      <c r="CC18" s="346"/>
      <c r="CD18" s="298">
        <f>IF(BB18,$BL18,0)</f>
        <v>0</v>
      </c>
    </row>
    <row r="19" spans="1:82" ht="8.85" customHeight="1" x14ac:dyDescent="0.25">
      <c r="A19" s="349"/>
      <c r="B19" s="346"/>
      <c r="C19" s="345"/>
      <c r="D19" s="346"/>
      <c r="E19" s="346"/>
      <c r="F19" s="346"/>
      <c r="G19" s="350"/>
      <c r="H19" s="346"/>
      <c r="I19" s="350"/>
      <c r="J19" s="346"/>
      <c r="K19" s="346"/>
      <c r="L19" s="346"/>
      <c r="M19" s="350"/>
      <c r="N19" s="346"/>
      <c r="O19" s="350"/>
      <c r="P19" s="346"/>
      <c r="Q19" s="346"/>
      <c r="R19" s="346"/>
      <c r="S19" s="350"/>
      <c r="T19" s="346"/>
      <c r="U19" s="350"/>
      <c r="V19" s="346"/>
      <c r="W19" s="346"/>
      <c r="X19" s="346"/>
      <c r="Y19" s="350"/>
      <c r="Z19" s="346"/>
      <c r="AA19" s="350"/>
      <c r="AB19" s="346"/>
      <c r="AC19" s="346"/>
      <c r="AD19" s="346"/>
      <c r="AE19" s="350"/>
      <c r="AF19" s="346"/>
      <c r="AG19" s="350"/>
      <c r="AH19" s="346"/>
      <c r="AI19" s="346"/>
      <c r="AJ19" s="346"/>
      <c r="AK19" s="346"/>
      <c r="AL19" s="350"/>
      <c r="AM19" s="346"/>
      <c r="AN19" s="350"/>
      <c r="AO19" s="346"/>
      <c r="AP19" s="346"/>
      <c r="AQ19" s="346"/>
      <c r="AR19" s="350"/>
      <c r="AS19" s="346"/>
      <c r="AT19" s="350"/>
      <c r="AU19" s="346"/>
      <c r="AV19" s="346"/>
      <c r="AW19" s="346"/>
      <c r="AX19" s="350"/>
      <c r="AY19" s="346"/>
      <c r="AZ19" s="350"/>
      <c r="BA19" s="346"/>
      <c r="BB19" s="346"/>
      <c r="BC19" s="346"/>
      <c r="BD19" s="350"/>
      <c r="BE19" s="346"/>
      <c r="BF19" s="350"/>
      <c r="BG19" s="346"/>
      <c r="BH19" s="346"/>
      <c r="BI19" s="346"/>
      <c r="BJ19" s="349"/>
      <c r="BK19" s="346"/>
      <c r="BL19" s="351"/>
      <c r="BM19" s="346"/>
      <c r="BN19" s="346"/>
      <c r="BO19" s="346"/>
      <c r="BP19" s="346"/>
      <c r="BQ19" s="346"/>
      <c r="BR19" s="346"/>
      <c r="BS19" s="346"/>
      <c r="BT19" s="346"/>
      <c r="BU19" s="346"/>
      <c r="BV19" s="346"/>
      <c r="BW19" s="346"/>
      <c r="BX19" s="346"/>
      <c r="BY19" s="346"/>
      <c r="BZ19" s="346"/>
      <c r="CA19" s="346"/>
      <c r="CB19" s="346"/>
      <c r="CC19" s="346"/>
      <c r="CD19" s="346"/>
    </row>
    <row r="20" spans="1:82" ht="8.85" customHeight="1" x14ac:dyDescent="0.25">
      <c r="A20" s="326">
        <v>6</v>
      </c>
      <c r="B20" s="348"/>
      <c r="C20" s="345" t="s">
        <v>94</v>
      </c>
      <c r="D20" s="346"/>
      <c r="E20" s="114">
        <v>3325546</v>
      </c>
      <c r="F20" s="346"/>
      <c r="G20" s="302">
        <f>(E20/$BL20)</f>
        <v>192.09484750462107</v>
      </c>
      <c r="H20" s="346"/>
      <c r="I20" s="302">
        <f>IF(G20,G20/G$60*100,0)</f>
        <v>104.65832342990544</v>
      </c>
      <c r="J20" s="346"/>
      <c r="K20" s="114">
        <v>2578461</v>
      </c>
      <c r="L20" s="346"/>
      <c r="M20" s="302">
        <f>(K20/$BL20)</f>
        <v>148.94067698706101</v>
      </c>
      <c r="N20" s="346"/>
      <c r="O20" s="302">
        <f>IF(M20,M20/M$60*100,0)</f>
        <v>203.70075971942313</v>
      </c>
      <c r="P20" s="346"/>
      <c r="Q20" s="114">
        <v>17679408</v>
      </c>
      <c r="R20" s="346"/>
      <c r="S20" s="302">
        <f>(Q20/$BL20)</f>
        <v>1021.2227356746765</v>
      </c>
      <c r="T20" s="346"/>
      <c r="U20" s="302">
        <f>IF(S20,S20/S$60*100,0)</f>
        <v>146.60494501944663</v>
      </c>
      <c r="V20" s="346"/>
      <c r="W20" s="114">
        <v>4875794</v>
      </c>
      <c r="X20" s="346"/>
      <c r="Y20" s="302">
        <f>(W20/$BL20)</f>
        <v>281.64244454713491</v>
      </c>
      <c r="Z20" s="346"/>
      <c r="AA20" s="302">
        <f>IF(Y20,Y20/Y$60*100,0)</f>
        <v>88.2024612021374</v>
      </c>
      <c r="AB20" s="346"/>
      <c r="AC20" s="114">
        <v>4327824</v>
      </c>
      <c r="AD20" s="346"/>
      <c r="AE20" s="302">
        <f>(AC20/$BL20)</f>
        <v>249.9898336414048</v>
      </c>
      <c r="AF20" s="346"/>
      <c r="AG20" s="302">
        <f>IF(AE20,AE20/AE$60*100,0)</f>
        <v>58.602078950081705</v>
      </c>
      <c r="AH20" s="347"/>
      <c r="AI20" s="346"/>
      <c r="AJ20" s="114">
        <v>35452049</v>
      </c>
      <c r="AK20" s="346"/>
      <c r="AL20" s="302">
        <f>(AJ20/$BL20)</f>
        <v>2047.8309265249538</v>
      </c>
      <c r="AM20" s="346"/>
      <c r="AN20" s="302">
        <f>IF(AL20,AL20/AL$60*100,0)</f>
        <v>118.93529150431661</v>
      </c>
      <c r="AO20" s="346"/>
      <c r="AP20" s="114">
        <v>2381130</v>
      </c>
      <c r="AQ20" s="346"/>
      <c r="AR20" s="302">
        <f>(AP20/$BL20)</f>
        <v>137.5421672828096</v>
      </c>
      <c r="AS20" s="346"/>
      <c r="AT20" s="302">
        <f>IF(AR20,AR20/AR$60*100,0)</f>
        <v>85.675777657513066</v>
      </c>
      <c r="AU20" s="346"/>
      <c r="AV20" s="114">
        <v>349081</v>
      </c>
      <c r="AW20" s="346"/>
      <c r="AX20" s="302">
        <f>(AV20/$BL20)</f>
        <v>20.16410582255083</v>
      </c>
      <c r="AY20" s="346"/>
      <c r="AZ20" s="302">
        <f>IF(AX20,AX20/AX$60*100,0)</f>
        <v>12.114248525762772</v>
      </c>
      <c r="BA20" s="346"/>
      <c r="BB20" s="114">
        <v>0</v>
      </c>
      <c r="BC20" s="346"/>
      <c r="BD20" s="302">
        <f>(BB20/$BL20)</f>
        <v>0</v>
      </c>
      <c r="BE20" s="346"/>
      <c r="BF20" s="302">
        <f>IF(BD20,BD20/BD$60*100,0)</f>
        <v>0</v>
      </c>
      <c r="BG20" s="346"/>
      <c r="BH20" s="114">
        <f>(E20+K20+Q20+W20+AC20+AJ20+AP20+AV20+BB20)</f>
        <v>70969293</v>
      </c>
      <c r="BI20" s="346"/>
      <c r="BJ20" s="326">
        <v>6</v>
      </c>
      <c r="BK20" s="346"/>
      <c r="BL20" s="298">
        <v>17312</v>
      </c>
      <c r="BM20" s="346"/>
      <c r="BN20" s="298">
        <f>IF(E20,BL20,0)</f>
        <v>17312</v>
      </c>
      <c r="BO20" s="346"/>
      <c r="BP20" s="298">
        <f>IF(K20,BL20,0)</f>
        <v>17312</v>
      </c>
      <c r="BQ20" s="346"/>
      <c r="BR20" s="298">
        <f>IF(Q20,BL20,0)</f>
        <v>17312</v>
      </c>
      <c r="BS20" s="346"/>
      <c r="BT20" s="298">
        <f>IF(W20,BL20,0)</f>
        <v>17312</v>
      </c>
      <c r="BU20" s="346"/>
      <c r="BV20" s="298">
        <f>IF(AC20,BL20,0)</f>
        <v>17312</v>
      </c>
      <c r="BW20" s="346"/>
      <c r="BX20" s="298">
        <f>IF(AJ20,BL20,0)</f>
        <v>17312</v>
      </c>
      <c r="BY20" s="346"/>
      <c r="BZ20" s="298">
        <f>IF(AP20,BL20,0)</f>
        <v>17312</v>
      </c>
      <c r="CA20" s="346"/>
      <c r="CB20" s="298">
        <f>IF(AV20,BL20,0)</f>
        <v>17312</v>
      </c>
      <c r="CC20" s="346"/>
      <c r="CD20" s="298">
        <f>IF(BB20,$BL20,0)</f>
        <v>0</v>
      </c>
    </row>
    <row r="21" spans="1:82" ht="8.85" customHeight="1" x14ac:dyDescent="0.25">
      <c r="A21" s="326">
        <v>7</v>
      </c>
      <c r="B21" s="348"/>
      <c r="C21" s="345" t="s">
        <v>95</v>
      </c>
      <c r="D21" s="346"/>
      <c r="E21" s="114">
        <v>1995672</v>
      </c>
      <c r="F21" s="346"/>
      <c r="G21" s="302">
        <f>(E21/$BL21)</f>
        <v>334.56362112321875</v>
      </c>
      <c r="H21" s="346"/>
      <c r="I21" s="302">
        <f>IF(G21,G21/G$60*100,0)</f>
        <v>182.27905705045967</v>
      </c>
      <c r="J21" s="346"/>
      <c r="K21" s="114">
        <v>175314</v>
      </c>
      <c r="L21" s="346"/>
      <c r="M21" s="302">
        <f>(K21/$BL21)</f>
        <v>29.390444258172675</v>
      </c>
      <c r="N21" s="346"/>
      <c r="O21" s="302">
        <f>IF(M21,M21/M$60*100,0)</f>
        <v>40.196244202658157</v>
      </c>
      <c r="P21" s="346"/>
      <c r="Q21" s="114">
        <v>3355693</v>
      </c>
      <c r="R21" s="346"/>
      <c r="S21" s="302">
        <f>(Q21/$BL21)</f>
        <v>562.56378876781218</v>
      </c>
      <c r="T21" s="346"/>
      <c r="U21" s="302">
        <f>IF(S21,S21/S$60*100,0)</f>
        <v>80.76067094976041</v>
      </c>
      <c r="V21" s="346"/>
      <c r="W21" s="114">
        <v>2939220</v>
      </c>
      <c r="X21" s="346"/>
      <c r="Y21" s="302">
        <f>(W21/$BL21)</f>
        <v>492.74434199497068</v>
      </c>
      <c r="Z21" s="346"/>
      <c r="AA21" s="302">
        <f>IF(Y21,Y21/Y$60*100,0)</f>
        <v>154.31361482914042</v>
      </c>
      <c r="AB21" s="346"/>
      <c r="AC21" s="114">
        <v>3774662</v>
      </c>
      <c r="AD21" s="346"/>
      <c r="AE21" s="302">
        <f>(AC21/$BL21)</f>
        <v>632.80167644593462</v>
      </c>
      <c r="AF21" s="346"/>
      <c r="AG21" s="302">
        <f>IF(AE21,AE21/AE$60*100,0)</f>
        <v>148.34000752215681</v>
      </c>
      <c r="AH21" s="347"/>
      <c r="AI21" s="346"/>
      <c r="AJ21" s="114">
        <v>11401303</v>
      </c>
      <c r="AK21" s="346"/>
      <c r="AL21" s="302">
        <f>(AJ21/$BL21)</f>
        <v>1911.3668063704945</v>
      </c>
      <c r="AM21" s="346"/>
      <c r="AN21" s="302">
        <f>IF(AL21,AL21/AL$60*100,0)</f>
        <v>111.00963724242267</v>
      </c>
      <c r="AO21" s="346"/>
      <c r="AP21" s="114">
        <v>1757129</v>
      </c>
      <c r="AQ21" s="346"/>
      <c r="AR21" s="302">
        <f>(AP21/$BL21)</f>
        <v>294.57317686504609</v>
      </c>
      <c r="AS21" s="346"/>
      <c r="AT21" s="302">
        <f>IF(AR21,AR21/AR$60*100,0)</f>
        <v>183.49126310525463</v>
      </c>
      <c r="AU21" s="346"/>
      <c r="AV21" s="114">
        <v>139329</v>
      </c>
      <c r="AW21" s="346"/>
      <c r="AX21" s="302">
        <f>(AV21/$BL21)</f>
        <v>23.357753562447613</v>
      </c>
      <c r="AY21" s="346"/>
      <c r="AZ21" s="302">
        <f>IF(AX21,AX21/AX$60*100,0)</f>
        <v>14.03293724746062</v>
      </c>
      <c r="BA21" s="346"/>
      <c r="BB21" s="114">
        <v>0</v>
      </c>
      <c r="BC21" s="346"/>
      <c r="BD21" s="302">
        <f>(BB21/$BL21)</f>
        <v>0</v>
      </c>
      <c r="BE21" s="346"/>
      <c r="BF21" s="302">
        <f>IF(BD21,BD21/BD$60*100,0)</f>
        <v>0</v>
      </c>
      <c r="BG21" s="346"/>
      <c r="BH21" s="114">
        <f>(E21+K21+Q21+W21+AC21+AJ21+AP21+AV21+BB21)</f>
        <v>25538322</v>
      </c>
      <c r="BI21" s="346"/>
      <c r="BJ21" s="326">
        <v>7</v>
      </c>
      <c r="BK21" s="346"/>
      <c r="BL21" s="298">
        <v>5965</v>
      </c>
      <c r="BM21" s="346"/>
      <c r="BN21" s="298">
        <f>IF(E21,BL21,0)</f>
        <v>5965</v>
      </c>
      <c r="BO21" s="346"/>
      <c r="BP21" s="298">
        <f>IF(K21,BL21,0)</f>
        <v>5965</v>
      </c>
      <c r="BQ21" s="346"/>
      <c r="BR21" s="298">
        <f>IF(Q21,BL21,0)</f>
        <v>5965</v>
      </c>
      <c r="BS21" s="346"/>
      <c r="BT21" s="298">
        <f>IF(W21,BL21,0)</f>
        <v>5965</v>
      </c>
      <c r="BU21" s="346"/>
      <c r="BV21" s="298">
        <f>IF(AC21,BL21,0)</f>
        <v>5965</v>
      </c>
      <c r="BW21" s="346"/>
      <c r="BX21" s="298">
        <f>IF(AJ21,BL21,0)</f>
        <v>5965</v>
      </c>
      <c r="BY21" s="346"/>
      <c r="BZ21" s="298">
        <f>IF(AP21,BL21,0)</f>
        <v>5965</v>
      </c>
      <c r="CA21" s="346"/>
      <c r="CB21" s="298">
        <f>IF(AV21,BL21,0)</f>
        <v>5965</v>
      </c>
      <c r="CC21" s="346"/>
      <c r="CD21" s="298">
        <f>IF(BB21,$BL21,0)</f>
        <v>0</v>
      </c>
    </row>
    <row r="22" spans="1:82" ht="8.85" customHeight="1" x14ac:dyDescent="0.25">
      <c r="A22" s="326">
        <v>8</v>
      </c>
      <c r="B22" s="344"/>
      <c r="C22" s="345" t="s">
        <v>96</v>
      </c>
      <c r="D22" s="346"/>
      <c r="E22" s="114">
        <v>7240437</v>
      </c>
      <c r="F22" s="346"/>
      <c r="G22" s="302">
        <f>(E22/$BL22)</f>
        <v>172.52691400386018</v>
      </c>
      <c r="H22" s="346"/>
      <c r="I22" s="302">
        <f>IF(G22,G22/G$60*100,0)</f>
        <v>93.997198783507798</v>
      </c>
      <c r="J22" s="346"/>
      <c r="K22" s="114">
        <v>4446382</v>
      </c>
      <c r="L22" s="346"/>
      <c r="M22" s="302">
        <f>(K22/$BL22)</f>
        <v>105.94948411847403</v>
      </c>
      <c r="N22" s="346"/>
      <c r="O22" s="302">
        <f>IF(M22,M22/M$60*100,0)</f>
        <v>144.90326513480949</v>
      </c>
      <c r="P22" s="346"/>
      <c r="Q22" s="114">
        <v>33969598</v>
      </c>
      <c r="R22" s="346"/>
      <c r="S22" s="302">
        <f>(Q22/$BL22)</f>
        <v>809.43593776062141</v>
      </c>
      <c r="T22" s="346"/>
      <c r="U22" s="302">
        <f>IF(S22,S22/S$60*100,0)</f>
        <v>116.2012037205203</v>
      </c>
      <c r="V22" s="346"/>
      <c r="W22" s="114">
        <v>17530447</v>
      </c>
      <c r="X22" s="346"/>
      <c r="Y22" s="302">
        <f>(W22/$BL22)</f>
        <v>417.71980365525292</v>
      </c>
      <c r="Z22" s="346"/>
      <c r="AA22" s="302">
        <f>IF(Y22,Y22/Y$60*100,0)</f>
        <v>130.81804780706906</v>
      </c>
      <c r="AB22" s="346"/>
      <c r="AC22" s="114">
        <v>24450611</v>
      </c>
      <c r="AD22" s="346"/>
      <c r="AE22" s="302">
        <f>(AC22/$BL22)</f>
        <v>582.6151738270546</v>
      </c>
      <c r="AF22" s="346"/>
      <c r="AG22" s="302">
        <f>IF(AE22,AE22/AE$60*100,0)</f>
        <v>136.57539555430048</v>
      </c>
      <c r="AH22" s="347"/>
      <c r="AI22" s="346"/>
      <c r="AJ22" s="114">
        <v>70826705</v>
      </c>
      <c r="AK22" s="346"/>
      <c r="AL22" s="302">
        <f>(AJ22/$BL22)</f>
        <v>1687.6761503085759</v>
      </c>
      <c r="AM22" s="346"/>
      <c r="AN22" s="302">
        <f>IF(AL22,AL22/AL$60*100,0)</f>
        <v>98.017982003255682</v>
      </c>
      <c r="AO22" s="346"/>
      <c r="AP22" s="114">
        <v>7439731</v>
      </c>
      <c r="AQ22" s="346"/>
      <c r="AR22" s="302">
        <f>(AP22/$BL22)</f>
        <v>177.27574046274455</v>
      </c>
      <c r="AS22" s="346"/>
      <c r="AT22" s="302">
        <f>IF(AR22,AR22/AR$60*100,0)</f>
        <v>110.42604042095361</v>
      </c>
      <c r="AU22" s="346"/>
      <c r="AV22" s="114">
        <v>9993183</v>
      </c>
      <c r="AW22" s="346"/>
      <c r="AX22" s="302">
        <f>(AV22/$BL22)</f>
        <v>238.12002287511615</v>
      </c>
      <c r="AY22" s="346"/>
      <c r="AZ22" s="302">
        <f>IF(AX22,AX22/AX$60*100,0)</f>
        <v>143.05842081246107</v>
      </c>
      <c r="BA22" s="346"/>
      <c r="BB22" s="114">
        <v>0</v>
      </c>
      <c r="BC22" s="346"/>
      <c r="BD22" s="302">
        <f>(BB22/$BL22)</f>
        <v>0</v>
      </c>
      <c r="BE22" s="346"/>
      <c r="BF22" s="302">
        <f>IF(BD22,BD22/BD$60*100,0)</f>
        <v>0</v>
      </c>
      <c r="BG22" s="346"/>
      <c r="BH22" s="114">
        <f>(E22+K22+Q22+W22+AC22+AJ22+AP22+AV22+BB22)</f>
        <v>175897094</v>
      </c>
      <c r="BI22" s="346"/>
      <c r="BJ22" s="326">
        <v>8</v>
      </c>
      <c r="BK22" s="346"/>
      <c r="BL22" s="298">
        <v>41967</v>
      </c>
      <c r="BM22" s="346"/>
      <c r="BN22" s="298">
        <f>IF(E22,BL22,0)</f>
        <v>41967</v>
      </c>
      <c r="BO22" s="346"/>
      <c r="BP22" s="298">
        <f>IF(K22,BL22,0)</f>
        <v>41967</v>
      </c>
      <c r="BQ22" s="346"/>
      <c r="BR22" s="298">
        <f>IF(Q22,BL22,0)</f>
        <v>41967</v>
      </c>
      <c r="BS22" s="346"/>
      <c r="BT22" s="298">
        <f>IF(W22,BL22,0)</f>
        <v>41967</v>
      </c>
      <c r="BU22" s="346"/>
      <c r="BV22" s="298">
        <f>IF(AC22,BL22,0)</f>
        <v>41967</v>
      </c>
      <c r="BW22" s="346"/>
      <c r="BX22" s="298">
        <f>IF(AJ22,BL22,0)</f>
        <v>41967</v>
      </c>
      <c r="BY22" s="346"/>
      <c r="BZ22" s="298">
        <f>IF(AP22,BL22,0)</f>
        <v>41967</v>
      </c>
      <c r="CA22" s="346"/>
      <c r="CB22" s="298">
        <f>IF(AV22,BL22,0)</f>
        <v>41967</v>
      </c>
      <c r="CC22" s="346"/>
      <c r="CD22" s="298">
        <f>IF(BB22,$BL22,0)</f>
        <v>0</v>
      </c>
    </row>
    <row r="23" spans="1:82" ht="8.85" customHeight="1" x14ac:dyDescent="0.25">
      <c r="A23" s="326">
        <v>9</v>
      </c>
      <c r="B23" s="348"/>
      <c r="C23" s="345" t="s">
        <v>97</v>
      </c>
      <c r="D23" s="346"/>
      <c r="E23" s="114">
        <v>1246601</v>
      </c>
      <c r="F23" s="346"/>
      <c r="G23" s="302">
        <f>(E23/$BL23)</f>
        <v>208.35717867290657</v>
      </c>
      <c r="H23" s="346"/>
      <c r="I23" s="302">
        <f>IF(G23,G23/G$60*100,0)</f>
        <v>113.51846901550589</v>
      </c>
      <c r="J23" s="346"/>
      <c r="K23" s="114">
        <v>1851631</v>
      </c>
      <c r="L23" s="346"/>
      <c r="M23" s="302">
        <f>(K23/$BL23)</f>
        <v>309.48203242520475</v>
      </c>
      <c r="N23" s="346"/>
      <c r="O23" s="302">
        <f>IF(M23,M23/M$60*100,0)</f>
        <v>423.26734643486282</v>
      </c>
      <c r="P23" s="346"/>
      <c r="Q23" s="114">
        <v>5835410</v>
      </c>
      <c r="R23" s="346"/>
      <c r="S23" s="302">
        <f>(Q23/$BL23)</f>
        <v>975.33177335784728</v>
      </c>
      <c r="T23" s="346"/>
      <c r="U23" s="302">
        <f>IF(S23,S23/S$60*100,0)</f>
        <v>140.01691894802994</v>
      </c>
      <c r="V23" s="346"/>
      <c r="W23" s="114">
        <v>2681228</v>
      </c>
      <c r="X23" s="346"/>
      <c r="Y23" s="302">
        <f>(W23/$BL23)</f>
        <v>448.14106635467158</v>
      </c>
      <c r="Z23" s="346"/>
      <c r="AA23" s="302">
        <f>IF(Y23,Y23/Y$60*100,0)</f>
        <v>140.34512831256598</v>
      </c>
      <c r="AB23" s="346"/>
      <c r="AC23" s="114">
        <v>2217367</v>
      </c>
      <c r="AD23" s="346"/>
      <c r="AE23" s="302">
        <f>(AC23/$BL23)</f>
        <v>370.61123182349991</v>
      </c>
      <c r="AF23" s="346"/>
      <c r="AG23" s="302">
        <f>IF(AE23,AE23/AE$60*100,0)</f>
        <v>86.877887595468266</v>
      </c>
      <c r="AH23" s="347"/>
      <c r="AI23" s="346"/>
      <c r="AJ23" s="114">
        <v>13944407</v>
      </c>
      <c r="AK23" s="346"/>
      <c r="AL23" s="302">
        <f>(AJ23/$BL23)</f>
        <v>2330.6714023065351</v>
      </c>
      <c r="AM23" s="346"/>
      <c r="AN23" s="302">
        <f>IF(AL23,AL23/AL$60*100,0)</f>
        <v>135.36228945643103</v>
      </c>
      <c r="AO23" s="346"/>
      <c r="AP23" s="114">
        <v>430516</v>
      </c>
      <c r="AQ23" s="346"/>
      <c r="AR23" s="302">
        <f>(AP23/$BL23)</f>
        <v>71.956543540030083</v>
      </c>
      <c r="AS23" s="346"/>
      <c r="AT23" s="302">
        <f>IF(AR23,AR23/AR$60*100,0)</f>
        <v>44.822129439495065</v>
      </c>
      <c r="AU23" s="346"/>
      <c r="AV23" s="114">
        <v>1273322</v>
      </c>
      <c r="AW23" s="346"/>
      <c r="AX23" s="302">
        <f>(AV23/$BL23)</f>
        <v>212.82333277619924</v>
      </c>
      <c r="AY23" s="346"/>
      <c r="AZ23" s="302">
        <f>IF(AX23,AX23/AX$60*100,0)</f>
        <v>127.86060378876947</v>
      </c>
      <c r="BA23" s="346"/>
      <c r="BB23" s="114">
        <v>0</v>
      </c>
      <c r="BC23" s="346"/>
      <c r="BD23" s="302">
        <v>0</v>
      </c>
      <c r="BE23" s="346"/>
      <c r="BF23" s="302">
        <f>IF(BD23,BD23/BD$60*100,0)</f>
        <v>0</v>
      </c>
      <c r="BG23" s="346"/>
      <c r="BH23" s="114">
        <f>(E23+K23+Q23+W23+AC23+AJ23+AP23+AV23+BB23)</f>
        <v>29480482</v>
      </c>
      <c r="BI23" s="346"/>
      <c r="BJ23" s="326">
        <v>9</v>
      </c>
      <c r="BK23" s="346"/>
      <c r="BL23" s="298">
        <v>5983</v>
      </c>
      <c r="BM23" s="346"/>
      <c r="BN23" s="298">
        <f>IF(E23,BL23,0)</f>
        <v>5983</v>
      </c>
      <c r="BO23" s="346"/>
      <c r="BP23" s="298">
        <f>IF(K23,BL23,0)</f>
        <v>5983</v>
      </c>
      <c r="BQ23" s="346"/>
      <c r="BR23" s="298">
        <f>IF(Q23,BL23,0)</f>
        <v>5983</v>
      </c>
      <c r="BS23" s="346"/>
      <c r="BT23" s="298">
        <f>IF(W23,BL23,0)</f>
        <v>5983</v>
      </c>
      <c r="BU23" s="346"/>
      <c r="BV23" s="298">
        <f>IF(AC23,BL23,0)</f>
        <v>5983</v>
      </c>
      <c r="BW23" s="346"/>
      <c r="BX23" s="298">
        <f>IF(AJ23,BL23,0)</f>
        <v>5983</v>
      </c>
      <c r="BY23" s="346"/>
      <c r="BZ23" s="298">
        <f>IF(AP23,BL23,0)</f>
        <v>5983</v>
      </c>
      <c r="CA23" s="346"/>
      <c r="CB23" s="298">
        <f>IF(AV23,BL23,0)</f>
        <v>5983</v>
      </c>
      <c r="CC23" s="346"/>
      <c r="CD23" s="298">
        <f>IF(BB23,$BL23,0)</f>
        <v>0</v>
      </c>
    </row>
    <row r="24" spans="1:82" ht="8.85" customHeight="1" x14ac:dyDescent="0.25">
      <c r="A24" s="326">
        <v>10</v>
      </c>
      <c r="B24" s="344"/>
      <c r="C24" s="345" t="s">
        <v>98</v>
      </c>
      <c r="D24" s="346"/>
      <c r="E24" s="114">
        <v>8216871</v>
      </c>
      <c r="F24" s="346"/>
      <c r="G24" s="302">
        <f>(E24/$BL24)</f>
        <v>353.30743432084961</v>
      </c>
      <c r="H24" s="346"/>
      <c r="I24" s="302">
        <f>IF(G24,G24/G$60*100,0)</f>
        <v>192.49117928814849</v>
      </c>
      <c r="J24" s="346"/>
      <c r="K24" s="114">
        <v>556698</v>
      </c>
      <c r="L24" s="346"/>
      <c r="M24" s="302">
        <f>(K24/$BL24)</f>
        <v>23.9367932235456</v>
      </c>
      <c r="N24" s="346"/>
      <c r="O24" s="302">
        <f>IF(M24,M24/M$60*100,0)</f>
        <v>32.737483564053953</v>
      </c>
      <c r="P24" s="346"/>
      <c r="Q24" s="114">
        <v>27573358</v>
      </c>
      <c r="R24" s="346"/>
      <c r="S24" s="302">
        <f>(Q24/$BL24)</f>
        <v>1185.5939287096357</v>
      </c>
      <c r="T24" s="346"/>
      <c r="U24" s="302">
        <f>IF(S24,S24/S$60*100,0)</f>
        <v>170.20178523447652</v>
      </c>
      <c r="V24" s="346"/>
      <c r="W24" s="114">
        <v>11927568</v>
      </c>
      <c r="X24" s="346"/>
      <c r="Y24" s="302">
        <f>(W24/$BL24)</f>
        <v>512.85926817732297</v>
      </c>
      <c r="Z24" s="346"/>
      <c r="AA24" s="302">
        <f>IF(Y24,Y24/Y$60*100,0)</f>
        <v>160.61304174625718</v>
      </c>
      <c r="AB24" s="346"/>
      <c r="AC24" s="114">
        <v>6527095</v>
      </c>
      <c r="AD24" s="346"/>
      <c r="AE24" s="302">
        <f>(AC24/$BL24)</f>
        <v>280.65077181063765</v>
      </c>
      <c r="AF24" s="346"/>
      <c r="AG24" s="302">
        <f>IF(AE24,AE24/AE$60*100,0)</f>
        <v>65.789550108826305</v>
      </c>
      <c r="AH24" s="347"/>
      <c r="AI24" s="346"/>
      <c r="AJ24" s="114">
        <v>46998131</v>
      </c>
      <c r="AK24" s="346"/>
      <c r="AL24" s="302">
        <f>(AJ24/$BL24)</f>
        <v>2020.8165713548608</v>
      </c>
      <c r="AM24" s="346"/>
      <c r="AN24" s="302">
        <f>IF(AL24,AL24/AL$60*100,0)</f>
        <v>117.36633375231686</v>
      </c>
      <c r="AO24" s="346"/>
      <c r="AP24" s="114">
        <v>6348769</v>
      </c>
      <c r="AQ24" s="346"/>
      <c r="AR24" s="302">
        <f>(AP24/$BL24)</f>
        <v>272.98314485961214</v>
      </c>
      <c r="AS24" s="346"/>
      <c r="AT24" s="302">
        <f>IF(AR24,AR24/AR$60*100,0)</f>
        <v>170.04271261155205</v>
      </c>
      <c r="AU24" s="346"/>
      <c r="AV24" s="114">
        <v>3618267</v>
      </c>
      <c r="AW24" s="346"/>
      <c r="AX24" s="302">
        <f>(AV24/$BL24)</f>
        <v>155.57754654512621</v>
      </c>
      <c r="AY24" s="346"/>
      <c r="AZ24" s="302">
        <f>IF(AX24,AX24/AX$60*100,0)</f>
        <v>93.468318429885244</v>
      </c>
      <c r="BA24" s="346"/>
      <c r="BB24" s="114">
        <v>0</v>
      </c>
      <c r="BC24" s="346"/>
      <c r="BD24" s="302">
        <f>(BB24/$BL24)</f>
        <v>0</v>
      </c>
      <c r="BE24" s="346"/>
      <c r="BF24" s="302">
        <f>IF(BD24,BD24/BD$60*100,0)</f>
        <v>0</v>
      </c>
      <c r="BG24" s="346"/>
      <c r="BH24" s="114">
        <f>(E24+K24+Q24+W24+AC24+AJ24+AP24+AV24+BB24)</f>
        <v>111766757</v>
      </c>
      <c r="BI24" s="346"/>
      <c r="BJ24" s="326">
        <v>10</v>
      </c>
      <c r="BK24" s="346"/>
      <c r="BL24" s="298">
        <v>23257</v>
      </c>
      <c r="BM24" s="346"/>
      <c r="BN24" s="298">
        <f>IF(E24,BL24,0)</f>
        <v>23257</v>
      </c>
      <c r="BO24" s="346"/>
      <c r="BP24" s="298">
        <f>IF(K24,BL24,0)</f>
        <v>23257</v>
      </c>
      <c r="BQ24" s="346"/>
      <c r="BR24" s="298">
        <f>IF(Q24,BL24,0)</f>
        <v>23257</v>
      </c>
      <c r="BS24" s="346"/>
      <c r="BT24" s="298">
        <f>IF(W24,BL24,0)</f>
        <v>23257</v>
      </c>
      <c r="BU24" s="346"/>
      <c r="BV24" s="298">
        <f>IF(AC24,BL24,0)</f>
        <v>23257</v>
      </c>
      <c r="BW24" s="346"/>
      <c r="BX24" s="298">
        <f>IF(AJ24,BL24,0)</f>
        <v>23257</v>
      </c>
      <c r="BY24" s="346"/>
      <c r="BZ24" s="298">
        <f>IF(AP24,BL24,0)</f>
        <v>23257</v>
      </c>
      <c r="CA24" s="346"/>
      <c r="CB24" s="298">
        <f>IF(AV24,BL24,0)</f>
        <v>23257</v>
      </c>
      <c r="CC24" s="346"/>
      <c r="CD24" s="298">
        <f>IF(BB24,$BL24,0)</f>
        <v>0</v>
      </c>
    </row>
    <row r="25" spans="1:82" ht="8.85" customHeight="1" x14ac:dyDescent="0.25">
      <c r="A25" s="349"/>
      <c r="B25" s="346"/>
      <c r="C25" s="345"/>
      <c r="D25" s="346"/>
      <c r="E25" s="346"/>
      <c r="F25" s="346"/>
      <c r="G25" s="350"/>
      <c r="H25" s="346"/>
      <c r="I25" s="350"/>
      <c r="J25" s="346"/>
      <c r="K25" s="346"/>
      <c r="L25" s="346"/>
      <c r="M25" s="350"/>
      <c r="N25" s="346"/>
      <c r="O25" s="350"/>
      <c r="P25" s="346"/>
      <c r="Q25" s="346"/>
      <c r="R25" s="346"/>
      <c r="S25" s="350"/>
      <c r="T25" s="346"/>
      <c r="U25" s="350"/>
      <c r="V25" s="346"/>
      <c r="W25" s="346"/>
      <c r="X25" s="346"/>
      <c r="Y25" s="350"/>
      <c r="Z25" s="346"/>
      <c r="AA25" s="350"/>
      <c r="AB25" s="346"/>
      <c r="AC25" s="346"/>
      <c r="AD25" s="346"/>
      <c r="AE25" s="350"/>
      <c r="AF25" s="346"/>
      <c r="AG25" s="350"/>
      <c r="AH25" s="346"/>
      <c r="AI25" s="346"/>
      <c r="AJ25" s="346"/>
      <c r="AK25" s="346"/>
      <c r="AL25" s="350"/>
      <c r="AM25" s="346"/>
      <c r="AN25" s="350"/>
      <c r="AO25" s="346"/>
      <c r="AP25" s="346"/>
      <c r="AQ25" s="346"/>
      <c r="AR25" s="350"/>
      <c r="AS25" s="346"/>
      <c r="AT25" s="350"/>
      <c r="AU25" s="346"/>
      <c r="AV25" s="346"/>
      <c r="AW25" s="346"/>
      <c r="AX25" s="350"/>
      <c r="AY25" s="346"/>
      <c r="AZ25" s="350"/>
      <c r="BA25" s="346"/>
      <c r="BB25" s="346"/>
      <c r="BC25" s="346"/>
      <c r="BD25" s="350"/>
      <c r="BE25" s="346"/>
      <c r="BF25" s="350"/>
      <c r="BG25" s="346"/>
      <c r="BH25" s="346"/>
      <c r="BI25" s="346"/>
      <c r="BJ25" s="349"/>
      <c r="BK25" s="346"/>
      <c r="BL25" s="351"/>
      <c r="BM25" s="346"/>
      <c r="BN25" s="346"/>
      <c r="BO25" s="346"/>
      <c r="BP25" s="346"/>
      <c r="BQ25" s="346"/>
      <c r="BR25" s="346"/>
      <c r="BS25" s="346"/>
      <c r="BT25" s="346"/>
      <c r="BU25" s="346"/>
      <c r="BV25" s="346"/>
      <c r="BW25" s="346"/>
      <c r="BX25" s="346"/>
      <c r="BY25" s="346"/>
      <c r="BZ25" s="346"/>
      <c r="CA25" s="346"/>
      <c r="CB25" s="346"/>
      <c r="CC25" s="346"/>
      <c r="CD25" s="346"/>
    </row>
    <row r="26" spans="1:82" ht="8.85" customHeight="1" x14ac:dyDescent="0.25">
      <c r="A26" s="326">
        <v>11</v>
      </c>
      <c r="B26" s="344"/>
      <c r="C26" s="345" t="s">
        <v>99</v>
      </c>
      <c r="D26" s="346"/>
      <c r="E26" s="114">
        <v>5202776</v>
      </c>
      <c r="F26" s="346"/>
      <c r="G26" s="302">
        <f>(E26/$BL26)</f>
        <v>368.39028535013807</v>
      </c>
      <c r="H26" s="346"/>
      <c r="I26" s="302">
        <f>IF(G26,G26/G$60*100,0)</f>
        <v>200.70871308342834</v>
      </c>
      <c r="J26" s="346"/>
      <c r="K26" s="114">
        <v>1332071</v>
      </c>
      <c r="L26" s="346"/>
      <c r="M26" s="302">
        <f>(K26/$BL26)</f>
        <v>94.319266444806345</v>
      </c>
      <c r="N26" s="346"/>
      <c r="O26" s="302">
        <f>IF(M26,M26/M$60*100,0)</f>
        <v>128.99703841587103</v>
      </c>
      <c r="P26" s="346"/>
      <c r="Q26" s="114">
        <v>12656147</v>
      </c>
      <c r="R26" s="346"/>
      <c r="S26" s="302">
        <f>(Q26/$BL26)</f>
        <v>896.13729377610991</v>
      </c>
      <c r="T26" s="346"/>
      <c r="U26" s="302">
        <f>IF(S26,S26/S$60*100,0)</f>
        <v>128.64789834230098</v>
      </c>
      <c r="V26" s="346"/>
      <c r="W26" s="114">
        <v>7106947</v>
      </c>
      <c r="X26" s="346"/>
      <c r="Y26" s="302">
        <f>(W26/$BL26)</f>
        <v>503.21794236352048</v>
      </c>
      <c r="Z26" s="346"/>
      <c r="AA26" s="302">
        <f>IF(Y26,Y26/Y$60*100,0)</f>
        <v>157.59365073295854</v>
      </c>
      <c r="AB26" s="346"/>
      <c r="AC26" s="114">
        <v>2615446</v>
      </c>
      <c r="AD26" s="346"/>
      <c r="AE26" s="302">
        <f>(AC26/$BL26)</f>
        <v>185.19054025348723</v>
      </c>
      <c r="AF26" s="346"/>
      <c r="AG26" s="302">
        <f>IF(AE26,AE26/AE$60*100,0)</f>
        <v>43.411968009509003</v>
      </c>
      <c r="AH26" s="347"/>
      <c r="AI26" s="346"/>
      <c r="AJ26" s="114">
        <v>49267162</v>
      </c>
      <c r="AK26" s="346"/>
      <c r="AL26" s="302">
        <f>(AJ26/$BL26)</f>
        <v>3488.4346102102954</v>
      </c>
      <c r="AM26" s="346"/>
      <c r="AN26" s="302">
        <f>IF(AL26,AL26/AL$60*100,0)</f>
        <v>202.60363386696457</v>
      </c>
      <c r="AO26" s="346"/>
      <c r="AP26" s="114">
        <v>5171387</v>
      </c>
      <c r="AQ26" s="346"/>
      <c r="AR26" s="302">
        <f>(AP26/$BL26)</f>
        <v>366.16774056503579</v>
      </c>
      <c r="AS26" s="346"/>
      <c r="AT26" s="302">
        <f>IF(AR26,AR26/AR$60*100,0)</f>
        <v>228.08791329787965</v>
      </c>
      <c r="AU26" s="346"/>
      <c r="AV26" s="114">
        <v>3227348</v>
      </c>
      <c r="AW26" s="346"/>
      <c r="AX26" s="302">
        <f>(AV26/$BL26)</f>
        <v>228.51717057282448</v>
      </c>
      <c r="AY26" s="346"/>
      <c r="AZ26" s="302">
        <f>IF(AX26,AX26/AX$60*100,0)</f>
        <v>137.28919204675734</v>
      </c>
      <c r="BA26" s="346"/>
      <c r="BB26" s="114">
        <v>0</v>
      </c>
      <c r="BC26" s="346"/>
      <c r="BD26" s="302">
        <f>(BB26/$BL26)</f>
        <v>0</v>
      </c>
      <c r="BE26" s="346"/>
      <c r="BF26" s="302">
        <f>IF(BD26,BD26/BD$60*100,0)</f>
        <v>0</v>
      </c>
      <c r="BG26" s="346"/>
      <c r="BH26" s="114">
        <f>(E26+K26+Q26+W26+AC26+AJ26+AP26+AV26+BB26)</f>
        <v>86579284</v>
      </c>
      <c r="BI26" s="346"/>
      <c r="BJ26" s="326">
        <v>11</v>
      </c>
      <c r="BK26" s="346"/>
      <c r="BL26" s="298">
        <v>14123</v>
      </c>
      <c r="BM26" s="346"/>
      <c r="BN26" s="298">
        <f>IF(E26,BL26,0)</f>
        <v>14123</v>
      </c>
      <c r="BO26" s="346"/>
      <c r="BP26" s="298">
        <f>IF(K26,BL26,0)</f>
        <v>14123</v>
      </c>
      <c r="BQ26" s="346"/>
      <c r="BR26" s="298">
        <f>IF(Q26,BL26,0)</f>
        <v>14123</v>
      </c>
      <c r="BS26" s="346"/>
      <c r="BT26" s="298">
        <f>IF(W26,BL26,0)</f>
        <v>14123</v>
      </c>
      <c r="BU26" s="346"/>
      <c r="BV26" s="298">
        <f>IF(AC26,BL26,0)</f>
        <v>14123</v>
      </c>
      <c r="BW26" s="346"/>
      <c r="BX26" s="298">
        <f>IF(AJ26,BL26,0)</f>
        <v>14123</v>
      </c>
      <c r="BY26" s="346"/>
      <c r="BZ26" s="298">
        <f>IF(AP26,BL26,0)</f>
        <v>14123</v>
      </c>
      <c r="CA26" s="346"/>
      <c r="CB26" s="298">
        <f>IF(AV26,BL26,0)</f>
        <v>14123</v>
      </c>
      <c r="CC26" s="346"/>
      <c r="CD26" s="298">
        <f>IF(BB26,$BL26,0)</f>
        <v>0</v>
      </c>
    </row>
    <row r="27" spans="1:82" ht="8.85" customHeight="1" x14ac:dyDescent="0.25">
      <c r="A27" s="326">
        <v>12</v>
      </c>
      <c r="B27" s="348"/>
      <c r="C27" s="345" t="s">
        <v>100</v>
      </c>
      <c r="D27" s="346"/>
      <c r="E27" s="114">
        <v>2444229</v>
      </c>
      <c r="F27" s="346"/>
      <c r="G27" s="302">
        <f>(E27/$BL27)</f>
        <v>284.31185297196697</v>
      </c>
      <c r="H27" s="346"/>
      <c r="I27" s="302">
        <f>IF(G27,G27/G$60*100,0)</f>
        <v>154.90057255481585</v>
      </c>
      <c r="J27" s="346"/>
      <c r="K27" s="114">
        <v>357168</v>
      </c>
      <c r="L27" s="346"/>
      <c r="M27" s="302">
        <f>(K27/$BL27)</f>
        <v>41.545655461207396</v>
      </c>
      <c r="N27" s="346"/>
      <c r="O27" s="302">
        <f>IF(M27,M27/M$60*100,0)</f>
        <v>56.820485522732966</v>
      </c>
      <c r="P27" s="346"/>
      <c r="Q27" s="114">
        <v>8608208</v>
      </c>
      <c r="R27" s="346"/>
      <c r="S27" s="302">
        <f>(Q27/$BL27)</f>
        <v>1001.3037105967198</v>
      </c>
      <c r="T27" s="346"/>
      <c r="U27" s="302">
        <f>IF(S27,S27/S$60*100,0)</f>
        <v>143.74540471116555</v>
      </c>
      <c r="V27" s="346"/>
      <c r="W27" s="114">
        <v>4686330</v>
      </c>
      <c r="X27" s="346"/>
      <c r="Y27" s="302">
        <f>(W27/$BL27)</f>
        <v>545.11224845876473</v>
      </c>
      <c r="Z27" s="346"/>
      <c r="AA27" s="302">
        <f>IF(Y27,Y27/Y$60*100,0)</f>
        <v>170.71376447823542</v>
      </c>
      <c r="AB27" s="346"/>
      <c r="AC27" s="114">
        <v>3639204</v>
      </c>
      <c r="AD27" s="346"/>
      <c r="AE27" s="302">
        <f>(AC27/$BL27)</f>
        <v>423.31092241479587</v>
      </c>
      <c r="AF27" s="346"/>
      <c r="AG27" s="302">
        <f>IF(AE27,AE27/AE$60*100,0)</f>
        <v>99.231635680704386</v>
      </c>
      <c r="AH27" s="347"/>
      <c r="AI27" s="346"/>
      <c r="AJ27" s="114">
        <v>16606401</v>
      </c>
      <c r="AK27" s="346"/>
      <c r="AL27" s="302">
        <f>(AJ27/$BL27)</f>
        <v>1931.6506921018961</v>
      </c>
      <c r="AM27" s="346"/>
      <c r="AN27" s="302">
        <f>IF(AL27,AL27/AL$60*100,0)</f>
        <v>112.18769829768679</v>
      </c>
      <c r="AO27" s="346"/>
      <c r="AP27" s="114">
        <v>837929</v>
      </c>
      <c r="AQ27" s="346"/>
      <c r="AR27" s="302">
        <f>(AP27/$BL27)</f>
        <v>97.467604978480864</v>
      </c>
      <c r="AS27" s="346"/>
      <c r="AT27" s="302">
        <f>IF(AR27,AR27/AR$60*100,0)</f>
        <v>60.713110880217478</v>
      </c>
      <c r="AU27" s="346"/>
      <c r="AV27" s="114">
        <v>1818821</v>
      </c>
      <c r="AW27" s="346"/>
      <c r="AX27" s="302">
        <f>(AV27/$BL27)</f>
        <v>211.56461556356868</v>
      </c>
      <c r="AY27" s="346"/>
      <c r="AZ27" s="302">
        <f>IF(AX27,AX27/AX$60*100,0)</f>
        <v>127.10438810176348</v>
      </c>
      <c r="BA27" s="346"/>
      <c r="BB27" s="114">
        <v>0</v>
      </c>
      <c r="BC27" s="346"/>
      <c r="BD27" s="302">
        <f>(BB27/$BL27)</f>
        <v>0</v>
      </c>
      <c r="BE27" s="346"/>
      <c r="BF27" s="302">
        <f>IF(BD27,BD27/BD$60*100,0)</f>
        <v>0</v>
      </c>
      <c r="BG27" s="346"/>
      <c r="BH27" s="114">
        <f>(E27+K27+Q27+W27+AC27+AJ27+AP27+AV27+BB27)</f>
        <v>38998290</v>
      </c>
      <c r="BI27" s="346"/>
      <c r="BJ27" s="326">
        <v>12</v>
      </c>
      <c r="BK27" s="346"/>
      <c r="BL27" s="298">
        <v>8597</v>
      </c>
      <c r="BM27" s="346"/>
      <c r="BN27" s="298">
        <f>IF(E27,BL27,0)</f>
        <v>8597</v>
      </c>
      <c r="BO27" s="346"/>
      <c r="BP27" s="298">
        <f>IF(K27,BL27,0)</f>
        <v>8597</v>
      </c>
      <c r="BQ27" s="346"/>
      <c r="BR27" s="298">
        <f>IF(Q27,BL27,0)</f>
        <v>8597</v>
      </c>
      <c r="BS27" s="346"/>
      <c r="BT27" s="298">
        <f>IF(W27,BL27,0)</f>
        <v>8597</v>
      </c>
      <c r="BU27" s="346"/>
      <c r="BV27" s="298">
        <f>IF(AC27,BL27,0)</f>
        <v>8597</v>
      </c>
      <c r="BW27" s="346"/>
      <c r="BX27" s="298">
        <f>IF(AJ27,BL27,0)</f>
        <v>8597</v>
      </c>
      <c r="BY27" s="346"/>
      <c r="BZ27" s="298">
        <f>IF(AP27,BL27,0)</f>
        <v>8597</v>
      </c>
      <c r="CA27" s="346"/>
      <c r="CB27" s="298">
        <f>IF(AV27,BL27,0)</f>
        <v>8597</v>
      </c>
      <c r="CC27" s="346"/>
      <c r="CD27" s="298">
        <f>IF(BB27,$BL27,0)</f>
        <v>0</v>
      </c>
    </row>
    <row r="28" spans="1:82" ht="8.85" customHeight="1" x14ac:dyDescent="0.25">
      <c r="A28" s="326">
        <v>13</v>
      </c>
      <c r="B28" s="344"/>
      <c r="C28" s="345" t="s">
        <v>101</v>
      </c>
      <c r="D28" s="346"/>
      <c r="E28" s="114">
        <v>6476223</v>
      </c>
      <c r="F28" s="346"/>
      <c r="G28" s="302">
        <f>(E28/$BL28)</f>
        <v>239.63822386679001</v>
      </c>
      <c r="H28" s="346"/>
      <c r="I28" s="302">
        <f>IF(G28,G28/G$60*100,0)</f>
        <v>130.5612048705016</v>
      </c>
      <c r="J28" s="346"/>
      <c r="K28" s="114">
        <v>4840798</v>
      </c>
      <c r="L28" s="346"/>
      <c r="M28" s="302">
        <f>(K28/$BL28)</f>
        <v>179.12296022201664</v>
      </c>
      <c r="N28" s="346"/>
      <c r="O28" s="302">
        <f>IF(M28,M28/M$60*100,0)</f>
        <v>244.97997335937046</v>
      </c>
      <c r="P28" s="346"/>
      <c r="Q28" s="114">
        <v>26055698</v>
      </c>
      <c r="R28" s="346"/>
      <c r="S28" s="302">
        <f>(Q28/$BL28)</f>
        <v>964.13313598519892</v>
      </c>
      <c r="T28" s="346"/>
      <c r="U28" s="302">
        <f>IF(S28,S28/S$60*100,0)</f>
        <v>138.40926220581574</v>
      </c>
      <c r="V28" s="346"/>
      <c r="W28" s="114">
        <v>13762246</v>
      </c>
      <c r="X28" s="346"/>
      <c r="Y28" s="302">
        <f>(W28/$BL28)</f>
        <v>509.24129509713231</v>
      </c>
      <c r="Z28" s="346"/>
      <c r="AA28" s="302">
        <f>IF(Y28,Y28/Y$60*100,0)</f>
        <v>159.47999473429485</v>
      </c>
      <c r="AB28" s="346"/>
      <c r="AC28" s="114">
        <v>17226517</v>
      </c>
      <c r="AD28" s="346"/>
      <c r="AE28" s="302">
        <f>(AC28/$BL28)</f>
        <v>637.42893617021275</v>
      </c>
      <c r="AF28" s="346"/>
      <c r="AG28" s="302">
        <f>IF(AE28,AE28/AE$60*100,0)</f>
        <v>149.42471979119114</v>
      </c>
      <c r="AH28" s="347"/>
      <c r="AI28" s="346"/>
      <c r="AJ28" s="114">
        <v>47282249</v>
      </c>
      <c r="AK28" s="346"/>
      <c r="AL28" s="302">
        <f>(AJ28/$BL28)</f>
        <v>1749.5744310823311</v>
      </c>
      <c r="AM28" s="346"/>
      <c r="AN28" s="302">
        <f>IF(AL28,AL28/AL$60*100,0)</f>
        <v>101.61295167193593</v>
      </c>
      <c r="AO28" s="346"/>
      <c r="AP28" s="114">
        <v>4471675</v>
      </c>
      <c r="AQ28" s="346"/>
      <c r="AR28" s="302">
        <f>(AP28/$BL28)</f>
        <v>165.46438482886217</v>
      </c>
      <c r="AS28" s="346"/>
      <c r="AT28" s="302">
        <f>IF(AR28,AR28/AR$60*100,0)</f>
        <v>103.06868158974085</v>
      </c>
      <c r="AU28" s="346"/>
      <c r="AV28" s="114">
        <v>3331288</v>
      </c>
      <c r="AW28" s="346"/>
      <c r="AX28" s="302">
        <f>(AV28/$BL28)</f>
        <v>123.26690101757632</v>
      </c>
      <c r="AY28" s="346"/>
      <c r="AZ28" s="302">
        <f>IF(AX28,AX28/AX$60*100,0)</f>
        <v>74.056637426365839</v>
      </c>
      <c r="BA28" s="346"/>
      <c r="BB28" s="114">
        <v>0</v>
      </c>
      <c r="BC28" s="346"/>
      <c r="BD28" s="302">
        <f>(BB28/$BL28)</f>
        <v>0</v>
      </c>
      <c r="BE28" s="346"/>
      <c r="BF28" s="302">
        <f>IF(BD28,BD28/BD$60*100,0)</f>
        <v>0</v>
      </c>
      <c r="BG28" s="346"/>
      <c r="BH28" s="114">
        <f>(E28+K28+Q28+W28+AC28+AJ28+AP28+AV28+BB28)</f>
        <v>123446694</v>
      </c>
      <c r="BI28" s="346"/>
      <c r="BJ28" s="326">
        <v>13</v>
      </c>
      <c r="BK28" s="346"/>
      <c r="BL28" s="298">
        <v>27025</v>
      </c>
      <c r="BM28" s="346"/>
      <c r="BN28" s="298">
        <f>IF(E28,BL28,0)</f>
        <v>27025</v>
      </c>
      <c r="BO28" s="346"/>
      <c r="BP28" s="298">
        <f>IF(K28,BL28,0)</f>
        <v>27025</v>
      </c>
      <c r="BQ28" s="346"/>
      <c r="BR28" s="298">
        <f>IF(Q28,BL28,0)</f>
        <v>27025</v>
      </c>
      <c r="BS28" s="346"/>
      <c r="BT28" s="298">
        <f>IF(W28,BL28,0)</f>
        <v>27025</v>
      </c>
      <c r="BU28" s="346"/>
      <c r="BV28" s="298">
        <f>IF(AC28,BL28,0)</f>
        <v>27025</v>
      </c>
      <c r="BW28" s="346"/>
      <c r="BX28" s="298">
        <f>IF(AJ28,BL28,0)</f>
        <v>27025</v>
      </c>
      <c r="BY28" s="346"/>
      <c r="BZ28" s="298">
        <f>IF(AP28,BL28,0)</f>
        <v>27025</v>
      </c>
      <c r="CA28" s="346"/>
      <c r="CB28" s="298">
        <f>IF(AV28,BL28,0)</f>
        <v>27025</v>
      </c>
      <c r="CC28" s="346"/>
      <c r="CD28" s="298">
        <f>IF(BB28,$BL28,0)</f>
        <v>0</v>
      </c>
    </row>
    <row r="29" spans="1:82" ht="8.85" customHeight="1" x14ac:dyDescent="0.25">
      <c r="A29" s="326">
        <v>14</v>
      </c>
      <c r="B29" s="348"/>
      <c r="C29" s="345" t="s">
        <v>102</v>
      </c>
      <c r="D29" s="346"/>
      <c r="E29" s="114">
        <v>1526520</v>
      </c>
      <c r="F29" s="346"/>
      <c r="G29" s="302">
        <f>(E29/$BL29)</f>
        <v>223.53492458632303</v>
      </c>
      <c r="H29" s="346"/>
      <c r="I29" s="302">
        <f>IF(G29,G29/G$60*100,0)</f>
        <v>121.78770403861108</v>
      </c>
      <c r="J29" s="346"/>
      <c r="K29" s="114">
        <v>637709</v>
      </c>
      <c r="L29" s="346"/>
      <c r="M29" s="302">
        <f>(K29/$BL29)</f>
        <v>93.382486454825013</v>
      </c>
      <c r="N29" s="346"/>
      <c r="O29" s="302">
        <f>IF(M29,M29/M$60*100,0)</f>
        <v>127.71583841390159</v>
      </c>
      <c r="P29" s="346"/>
      <c r="Q29" s="114">
        <v>3023081</v>
      </c>
      <c r="R29" s="346"/>
      <c r="S29" s="302">
        <f>(Q29/$BL29)</f>
        <v>442.68282325377066</v>
      </c>
      <c r="T29" s="346"/>
      <c r="U29" s="302">
        <f>IF(S29,S29/S$60*100,0)</f>
        <v>63.550769775308858</v>
      </c>
      <c r="V29" s="346"/>
      <c r="W29" s="114">
        <v>2945387</v>
      </c>
      <c r="X29" s="346"/>
      <c r="Y29" s="302">
        <f>(W29/$BL29)</f>
        <v>431.30575486894128</v>
      </c>
      <c r="Z29" s="346"/>
      <c r="AA29" s="302">
        <f>IF(Y29,Y29/Y$60*100,0)</f>
        <v>135.07278411553386</v>
      </c>
      <c r="AB29" s="346"/>
      <c r="AC29" s="114">
        <v>4939450</v>
      </c>
      <c r="AD29" s="346"/>
      <c r="AE29" s="302">
        <f>(AC29/$BL29)</f>
        <v>723.30502269732028</v>
      </c>
      <c r="AF29" s="346"/>
      <c r="AG29" s="302">
        <f>IF(AE29,AE29/AE$60*100,0)</f>
        <v>169.55560723281585</v>
      </c>
      <c r="AH29" s="347"/>
      <c r="AI29" s="346"/>
      <c r="AJ29" s="114">
        <v>14381105</v>
      </c>
      <c r="AK29" s="346"/>
      <c r="AL29" s="302">
        <f>(AJ29/$BL29)</f>
        <v>2105.8873920046858</v>
      </c>
      <c r="AM29" s="346"/>
      <c r="AN29" s="302">
        <f>IF(AL29,AL29/AL$60*100,0)</f>
        <v>122.30713365988926</v>
      </c>
      <c r="AO29" s="346"/>
      <c r="AP29" s="114">
        <v>1990672</v>
      </c>
      <c r="AQ29" s="346"/>
      <c r="AR29" s="302">
        <f>(AP29/$BL29)</f>
        <v>291.50270903499779</v>
      </c>
      <c r="AS29" s="346"/>
      <c r="AT29" s="302">
        <f>IF(AR29,AR29/AR$60*100,0)</f>
        <v>181.57865169081572</v>
      </c>
      <c r="AU29" s="346"/>
      <c r="AV29" s="114">
        <v>500677</v>
      </c>
      <c r="AW29" s="346"/>
      <c r="AX29" s="302">
        <f>(AV29/$BL29)</f>
        <v>73.316298140284076</v>
      </c>
      <c r="AY29" s="346"/>
      <c r="AZ29" s="302">
        <f>IF(AX29,AX29/AX$60*100,0)</f>
        <v>44.047172955570382</v>
      </c>
      <c r="BA29" s="346"/>
      <c r="BB29" s="114">
        <v>0</v>
      </c>
      <c r="BC29" s="346"/>
      <c r="BD29" s="302">
        <f>(BB29/$BL29)</f>
        <v>0</v>
      </c>
      <c r="BE29" s="346"/>
      <c r="BF29" s="302">
        <f>IF(BD29,BD29/BD$60*100,0)</f>
        <v>0</v>
      </c>
      <c r="BG29" s="346"/>
      <c r="BH29" s="114">
        <f>(E29+K29+Q29+W29+AC29+AJ29+AP29+AV29+BB29)</f>
        <v>29944601</v>
      </c>
      <c r="BI29" s="346"/>
      <c r="BJ29" s="326">
        <v>14</v>
      </c>
      <c r="BK29" s="346"/>
      <c r="BL29" s="298">
        <v>6829</v>
      </c>
      <c r="BM29" s="346"/>
      <c r="BN29" s="298">
        <f>IF(E29,BL29,0)</f>
        <v>6829</v>
      </c>
      <c r="BO29" s="346"/>
      <c r="BP29" s="298">
        <f>IF(K29,BL29,0)</f>
        <v>6829</v>
      </c>
      <c r="BQ29" s="346"/>
      <c r="BR29" s="298">
        <f>IF(Q29,BL29,0)</f>
        <v>6829</v>
      </c>
      <c r="BS29" s="346"/>
      <c r="BT29" s="298">
        <f>IF(W29,BL29,0)</f>
        <v>6829</v>
      </c>
      <c r="BU29" s="346"/>
      <c r="BV29" s="298">
        <f>IF(AC29,BL29,0)</f>
        <v>6829</v>
      </c>
      <c r="BW29" s="346"/>
      <c r="BX29" s="298">
        <f>IF(AJ29,BL29,0)</f>
        <v>6829</v>
      </c>
      <c r="BY29" s="346"/>
      <c r="BZ29" s="298">
        <f>IF(AP29,BL29,0)</f>
        <v>6829</v>
      </c>
      <c r="CA29" s="346"/>
      <c r="CB29" s="298">
        <f>IF(AV29,BL29,0)</f>
        <v>6829</v>
      </c>
      <c r="CC29" s="346"/>
      <c r="CD29" s="298">
        <f>IF(BB29,$BL29,0)</f>
        <v>0</v>
      </c>
    </row>
    <row r="30" spans="1:82" ht="8.85" customHeight="1" x14ac:dyDescent="0.25">
      <c r="A30" s="326">
        <v>15</v>
      </c>
      <c r="B30" s="344"/>
      <c r="C30" s="345" t="s">
        <v>103</v>
      </c>
      <c r="D30" s="346"/>
      <c r="E30" s="114">
        <v>29290182</v>
      </c>
      <c r="F30" s="346"/>
      <c r="G30" s="302">
        <f>(E30/$BL30)</f>
        <v>213.03190003782038</v>
      </c>
      <c r="H30" s="346"/>
      <c r="I30" s="302">
        <f>IF(G30,G30/G$60*100,0)</f>
        <v>116.06538012170861</v>
      </c>
      <c r="J30" s="346"/>
      <c r="K30" s="114">
        <v>7271886</v>
      </c>
      <c r="L30" s="346"/>
      <c r="M30" s="302">
        <f>(K30/$BL30)</f>
        <v>52.889520844849152</v>
      </c>
      <c r="N30" s="346"/>
      <c r="O30" s="302">
        <f>IF(M30,M30/M$60*100,0)</f>
        <v>72.335078604671452</v>
      </c>
      <c r="P30" s="346"/>
      <c r="Q30" s="114">
        <v>92648316</v>
      </c>
      <c r="R30" s="346"/>
      <c r="S30" s="302">
        <f>(Q30/$BL30)</f>
        <v>673.8451400808774</v>
      </c>
      <c r="T30" s="346"/>
      <c r="U30" s="302">
        <f>IF(S30,S30/S$60*100,0)</f>
        <v>96.736026590626992</v>
      </c>
      <c r="V30" s="346"/>
      <c r="W30" s="114">
        <v>45165696</v>
      </c>
      <c r="X30" s="346"/>
      <c r="Y30" s="302">
        <f>(W30/$BL30)</f>
        <v>328.49690163791348</v>
      </c>
      <c r="Z30" s="346"/>
      <c r="AA30" s="302">
        <f>IF(Y30,Y30/Y$60*100,0)</f>
        <v>102.8759541848507</v>
      </c>
      <c r="AB30" s="346"/>
      <c r="AC30" s="114">
        <v>71798071</v>
      </c>
      <c r="AD30" s="346"/>
      <c r="AE30" s="302">
        <f>(AC30/$BL30)</f>
        <v>522.19817152997996</v>
      </c>
      <c r="AF30" s="346"/>
      <c r="AG30" s="302">
        <f>IF(AE30,AE30/AE$60*100,0)</f>
        <v>122.41257186276124</v>
      </c>
      <c r="AH30" s="347"/>
      <c r="AI30" s="346"/>
      <c r="AJ30" s="114">
        <v>234199985</v>
      </c>
      <c r="AK30" s="346"/>
      <c r="AL30" s="302">
        <f>(AJ30/$BL30)</f>
        <v>1703.3717234457276</v>
      </c>
      <c r="AM30" s="346"/>
      <c r="AN30" s="302">
        <f>IF(AL30,AL30/AL$60*100,0)</f>
        <v>98.929559976913026</v>
      </c>
      <c r="AO30" s="346"/>
      <c r="AP30" s="114">
        <v>24235283</v>
      </c>
      <c r="AQ30" s="346"/>
      <c r="AR30" s="302">
        <f>(AP30/$BL30)</f>
        <v>176.26685916271492</v>
      </c>
      <c r="AS30" s="346"/>
      <c r="AT30" s="302">
        <f>IF(AR30,AR30/AR$60*100,0)</f>
        <v>109.79760267235805</v>
      </c>
      <c r="AU30" s="346"/>
      <c r="AV30" s="114">
        <v>25332682</v>
      </c>
      <c r="AW30" s="346"/>
      <c r="AX30" s="302">
        <f>(AV30/$BL30)</f>
        <v>184.2484071800541</v>
      </c>
      <c r="AY30" s="346"/>
      <c r="AZ30" s="302">
        <f>IF(AX30,AX30/AX$60*100,0)</f>
        <v>110.69327917129277</v>
      </c>
      <c r="BA30" s="346"/>
      <c r="BB30" s="114">
        <v>0</v>
      </c>
      <c r="BC30" s="346"/>
      <c r="BD30" s="302">
        <f>(BB30/$BL30)</f>
        <v>0</v>
      </c>
      <c r="BE30" s="346"/>
      <c r="BF30" s="302">
        <f>IF(BD30,BD30/BD$60*100,0)</f>
        <v>0</v>
      </c>
      <c r="BG30" s="346"/>
      <c r="BH30" s="114">
        <f>(E30+K30+Q30+W30+AC30+AJ30+AP30+AV30+BB30)</f>
        <v>529942101</v>
      </c>
      <c r="BI30" s="346"/>
      <c r="BJ30" s="326">
        <v>15</v>
      </c>
      <c r="BK30" s="346"/>
      <c r="BL30" s="298">
        <v>137492</v>
      </c>
      <c r="BM30" s="346"/>
      <c r="BN30" s="298">
        <f>IF(E30,BL30,0)</f>
        <v>137492</v>
      </c>
      <c r="BO30" s="346"/>
      <c r="BP30" s="298">
        <f>IF(K30,BL30,0)</f>
        <v>137492</v>
      </c>
      <c r="BQ30" s="346"/>
      <c r="BR30" s="298">
        <f>IF(Q30,BL30,0)</f>
        <v>137492</v>
      </c>
      <c r="BS30" s="346"/>
      <c r="BT30" s="298">
        <f>IF(W30,BL30,0)</f>
        <v>137492</v>
      </c>
      <c r="BU30" s="346"/>
      <c r="BV30" s="298">
        <f>IF(AC30,BL30,0)</f>
        <v>137492</v>
      </c>
      <c r="BW30" s="346"/>
      <c r="BX30" s="298">
        <f>IF(AJ30,BL30,0)</f>
        <v>137492</v>
      </c>
      <c r="BY30" s="346"/>
      <c r="BZ30" s="298">
        <f>IF(AP30,BL30,0)</f>
        <v>137492</v>
      </c>
      <c r="CA30" s="346"/>
      <c r="CB30" s="298">
        <f>IF(AV30,BL30,0)</f>
        <v>137492</v>
      </c>
      <c r="CC30" s="346"/>
      <c r="CD30" s="298">
        <f>IF(BB30,$BL30,0)</f>
        <v>0</v>
      </c>
    </row>
    <row r="31" spans="1:82" ht="8.85" customHeight="1" x14ac:dyDescent="0.25">
      <c r="A31" s="349"/>
      <c r="B31" s="346"/>
      <c r="C31" s="345"/>
      <c r="D31" s="346"/>
      <c r="E31" s="346"/>
      <c r="F31" s="346"/>
      <c r="G31" s="350"/>
      <c r="H31" s="346"/>
      <c r="I31" s="350"/>
      <c r="J31" s="346"/>
      <c r="K31" s="346"/>
      <c r="L31" s="346"/>
      <c r="M31" s="350"/>
      <c r="N31" s="346"/>
      <c r="O31" s="350"/>
      <c r="P31" s="346"/>
      <c r="Q31" s="346"/>
      <c r="R31" s="346"/>
      <c r="S31" s="350"/>
      <c r="T31" s="346"/>
      <c r="U31" s="350"/>
      <c r="V31" s="346"/>
      <c r="W31" s="346"/>
      <c r="X31" s="346"/>
      <c r="Y31" s="350"/>
      <c r="Z31" s="346"/>
      <c r="AA31" s="350"/>
      <c r="AB31" s="346"/>
      <c r="AC31" s="346"/>
      <c r="AD31" s="346"/>
      <c r="AE31" s="350"/>
      <c r="AF31" s="346"/>
      <c r="AG31" s="350"/>
      <c r="AH31" s="346"/>
      <c r="AI31" s="346"/>
      <c r="AJ31" s="346"/>
      <c r="AK31" s="346"/>
      <c r="AL31" s="350"/>
      <c r="AM31" s="346"/>
      <c r="AN31" s="350"/>
      <c r="AO31" s="346"/>
      <c r="AP31" s="346"/>
      <c r="AQ31" s="346"/>
      <c r="AR31" s="350"/>
      <c r="AS31" s="346"/>
      <c r="AT31" s="350"/>
      <c r="AU31" s="346"/>
      <c r="AV31" s="346"/>
      <c r="AW31" s="346"/>
      <c r="AX31" s="350"/>
      <c r="AY31" s="346"/>
      <c r="AZ31" s="350"/>
      <c r="BA31" s="346"/>
      <c r="BB31" s="346"/>
      <c r="BC31" s="346"/>
      <c r="BD31" s="350"/>
      <c r="BE31" s="346"/>
      <c r="BF31" s="350"/>
      <c r="BG31" s="346"/>
      <c r="BH31" s="346"/>
      <c r="BI31" s="346"/>
      <c r="BJ31" s="349"/>
      <c r="BK31" s="346"/>
      <c r="BL31" s="351"/>
      <c r="BM31" s="346"/>
      <c r="BN31" s="346"/>
      <c r="BO31" s="346"/>
      <c r="BP31" s="346"/>
      <c r="BQ31" s="346"/>
      <c r="BR31" s="346"/>
      <c r="BS31" s="346"/>
      <c r="BT31" s="346"/>
      <c r="BU31" s="346"/>
      <c r="BV31" s="346"/>
      <c r="BW31" s="346"/>
      <c r="BX31" s="346"/>
      <c r="BY31" s="346"/>
      <c r="BZ31" s="346"/>
      <c r="CA31" s="346"/>
      <c r="CB31" s="346"/>
      <c r="CC31" s="346"/>
      <c r="CD31" s="346"/>
    </row>
    <row r="32" spans="1:82" ht="8.85" customHeight="1" x14ac:dyDescent="0.25">
      <c r="A32" s="326">
        <v>16</v>
      </c>
      <c r="B32" s="344"/>
      <c r="C32" s="345" t="s">
        <v>104</v>
      </c>
      <c r="D32" s="346"/>
      <c r="E32" s="114">
        <v>4467423</v>
      </c>
      <c r="F32" s="346"/>
      <c r="G32" s="302">
        <f>(E32/$BL32)</f>
        <v>82.38829669519032</v>
      </c>
      <c r="H32" s="346"/>
      <c r="I32" s="302">
        <f>IF(G32,G32/G$60*100,0)</f>
        <v>44.887310171902513</v>
      </c>
      <c r="J32" s="346"/>
      <c r="K32" s="114">
        <v>1714009</v>
      </c>
      <c r="L32" s="346"/>
      <c r="M32" s="302">
        <f>(K32/$BL32)</f>
        <v>31.609785334907052</v>
      </c>
      <c r="N32" s="346"/>
      <c r="O32" s="302">
        <f>IF(M32,M32/M$60*100,0)</f>
        <v>43.231556466255491</v>
      </c>
      <c r="P32" s="346"/>
      <c r="Q32" s="114">
        <v>30749674</v>
      </c>
      <c r="R32" s="346"/>
      <c r="S32" s="302">
        <f>(Q32/$BL32)</f>
        <v>567.08605045736203</v>
      </c>
      <c r="T32" s="346"/>
      <c r="U32" s="302">
        <f>IF(S32,S32/S$60*100,0)</f>
        <v>81.409878907240895</v>
      </c>
      <c r="V32" s="346"/>
      <c r="W32" s="114">
        <v>20502786</v>
      </c>
      <c r="X32" s="346"/>
      <c r="Y32" s="302">
        <f>(W32/$BL32)</f>
        <v>378.11275449985249</v>
      </c>
      <c r="Z32" s="346"/>
      <c r="AA32" s="302">
        <f>IF(Y32,Y32/Y$60*100,0)</f>
        <v>118.41423835257577</v>
      </c>
      <c r="AB32" s="346"/>
      <c r="AC32" s="114">
        <v>16804097</v>
      </c>
      <c r="AD32" s="346"/>
      <c r="AE32" s="302">
        <f>(AC32/$BL32)</f>
        <v>309.90146429625258</v>
      </c>
      <c r="AF32" s="346"/>
      <c r="AG32" s="302">
        <f>IF(AE32,AE32/AE$60*100,0)</f>
        <v>72.646434508555188</v>
      </c>
      <c r="AH32" s="347"/>
      <c r="AI32" s="346"/>
      <c r="AJ32" s="114">
        <v>75733727</v>
      </c>
      <c r="AK32" s="346"/>
      <c r="AL32" s="302">
        <f>(AJ32/$BL32)</f>
        <v>1396.6827788433166</v>
      </c>
      <c r="AM32" s="346"/>
      <c r="AN32" s="302">
        <f>IF(AL32,AL32/AL$60*100,0)</f>
        <v>81.117474733461421</v>
      </c>
      <c r="AO32" s="346"/>
      <c r="AP32" s="114">
        <v>5945589</v>
      </c>
      <c r="AQ32" s="346"/>
      <c r="AR32" s="302">
        <f>(AP32/$BL32)</f>
        <v>109.64866110947182</v>
      </c>
      <c r="AS32" s="346"/>
      <c r="AT32" s="302">
        <f>IF(AR32,AR32/AR$60*100,0)</f>
        <v>68.300758198342166</v>
      </c>
      <c r="AU32" s="346"/>
      <c r="AV32" s="114">
        <v>3179258</v>
      </c>
      <c r="AW32" s="346"/>
      <c r="AX32" s="302">
        <f>(AV32/$BL32)</f>
        <v>58.631934198878724</v>
      </c>
      <c r="AY32" s="346"/>
      <c r="AZ32" s="302">
        <f>IF(AX32,AX32/AX$60*100,0)</f>
        <v>35.225059255393916</v>
      </c>
      <c r="BA32" s="346"/>
      <c r="BB32" s="114">
        <v>0</v>
      </c>
      <c r="BC32" s="346"/>
      <c r="BD32" s="302">
        <f>(BB32/$BL32)</f>
        <v>0</v>
      </c>
      <c r="BE32" s="346"/>
      <c r="BF32" s="302">
        <f>IF(BD32,BD32/BD$60*100,0)</f>
        <v>0</v>
      </c>
      <c r="BG32" s="346"/>
      <c r="BH32" s="114">
        <f>(E32+K32+Q32+W32+AC32+AJ32+AP32+AV32+BB32)</f>
        <v>159096563</v>
      </c>
      <c r="BI32" s="346"/>
      <c r="BJ32" s="326">
        <v>16</v>
      </c>
      <c r="BK32" s="346"/>
      <c r="BL32" s="298">
        <v>54224</v>
      </c>
      <c r="BM32" s="346"/>
      <c r="BN32" s="298">
        <f>IF(E32,BL32,0)</f>
        <v>54224</v>
      </c>
      <c r="BO32" s="346"/>
      <c r="BP32" s="298">
        <f>IF(K32,BL32,0)</f>
        <v>54224</v>
      </c>
      <c r="BQ32" s="346"/>
      <c r="BR32" s="298">
        <f>IF(Q32,BL32,0)</f>
        <v>54224</v>
      </c>
      <c r="BS32" s="346"/>
      <c r="BT32" s="298">
        <f>IF(W32,BL32,0)</f>
        <v>54224</v>
      </c>
      <c r="BU32" s="346"/>
      <c r="BV32" s="298">
        <f>IF(AC32,BL32,0)</f>
        <v>54224</v>
      </c>
      <c r="BW32" s="346"/>
      <c r="BX32" s="298">
        <f>IF(AJ32,BL32,0)</f>
        <v>54224</v>
      </c>
      <c r="BY32" s="346"/>
      <c r="BZ32" s="298">
        <f>IF(AP32,BL32,0)</f>
        <v>54224</v>
      </c>
      <c r="CA32" s="346"/>
      <c r="CB32" s="298">
        <f>IF(AV32,BL32,0)</f>
        <v>54224</v>
      </c>
      <c r="CC32" s="346"/>
      <c r="CD32" s="298">
        <f>IF(BB32,$BL32,0)</f>
        <v>0</v>
      </c>
    </row>
    <row r="33" spans="1:82" ht="8.85" customHeight="1" x14ac:dyDescent="0.25">
      <c r="A33" s="326">
        <v>17</v>
      </c>
      <c r="B33" s="348"/>
      <c r="C33" s="345" t="s">
        <v>105</v>
      </c>
      <c r="D33" s="346"/>
      <c r="E33" s="114">
        <v>5270112</v>
      </c>
      <c r="F33" s="346"/>
      <c r="G33" s="302">
        <f>(E33/$BL33)</f>
        <v>230.12584603292433</v>
      </c>
      <c r="H33" s="346"/>
      <c r="I33" s="302">
        <f>IF(G33,G33/G$60*100,0)</f>
        <v>125.37861132956746</v>
      </c>
      <c r="J33" s="346"/>
      <c r="K33" s="114">
        <v>2584754</v>
      </c>
      <c r="L33" s="346"/>
      <c r="M33" s="302">
        <f>(K33/$BL33)</f>
        <v>112.86642504694119</v>
      </c>
      <c r="N33" s="346"/>
      <c r="O33" s="302">
        <f>IF(M33,M33/M$60*100,0)</f>
        <v>154.36331426689134</v>
      </c>
      <c r="P33" s="346"/>
      <c r="Q33" s="114">
        <v>16888543</v>
      </c>
      <c r="R33" s="346"/>
      <c r="S33" s="302">
        <f>(Q33/$BL33)</f>
        <v>737.45875725950827</v>
      </c>
      <c r="T33" s="346"/>
      <c r="U33" s="302">
        <f>IF(S33,S33/S$60*100,0)</f>
        <v>105.86828591385876</v>
      </c>
      <c r="V33" s="346"/>
      <c r="W33" s="114">
        <v>7193830</v>
      </c>
      <c r="X33" s="346"/>
      <c r="Y33" s="302">
        <f>(W33/$BL33)</f>
        <v>314.12733068424961</v>
      </c>
      <c r="Z33" s="346"/>
      <c r="AA33" s="302">
        <f>IF(Y33,Y33/Y$60*100,0)</f>
        <v>98.375810300040101</v>
      </c>
      <c r="AB33" s="346"/>
      <c r="AC33" s="114">
        <v>8037286</v>
      </c>
      <c r="AD33" s="346"/>
      <c r="AE33" s="302">
        <f>(AC33/$BL33)</f>
        <v>350.95786210209161</v>
      </c>
      <c r="AF33" s="346"/>
      <c r="AG33" s="302">
        <f>IF(AE33,AE33/AE$60*100,0)</f>
        <v>82.270786949522801</v>
      </c>
      <c r="AH33" s="347"/>
      <c r="AI33" s="346"/>
      <c r="AJ33" s="114">
        <v>52772320</v>
      </c>
      <c r="AK33" s="346"/>
      <c r="AL33" s="302">
        <f>(AJ33/$BL33)</f>
        <v>2304.3674948692196</v>
      </c>
      <c r="AM33" s="346"/>
      <c r="AN33" s="302">
        <f>IF(AL33,AL33/AL$60*100,0)</f>
        <v>133.83459356208857</v>
      </c>
      <c r="AO33" s="346"/>
      <c r="AP33" s="114">
        <v>2422886</v>
      </c>
      <c r="AQ33" s="346"/>
      <c r="AR33" s="302">
        <f>(AP33/$BL33)</f>
        <v>105.79826208462512</v>
      </c>
      <c r="AS33" s="346"/>
      <c r="AT33" s="302">
        <f>IF(AR33,AR33/AR$60*100,0)</f>
        <v>65.902323323696265</v>
      </c>
      <c r="AU33" s="346"/>
      <c r="AV33" s="114">
        <v>1293681</v>
      </c>
      <c r="AW33" s="346"/>
      <c r="AX33" s="302">
        <f>(AV33/$BL33)</f>
        <v>56.490153268416229</v>
      </c>
      <c r="AY33" s="346"/>
      <c r="AZ33" s="302">
        <f>IF(AX33,AX33/AX$60*100,0)</f>
        <v>33.938314050439431</v>
      </c>
      <c r="BA33" s="346"/>
      <c r="BB33" s="114">
        <v>0</v>
      </c>
      <c r="BC33" s="346"/>
      <c r="BD33" s="302">
        <v>0</v>
      </c>
      <c r="BE33" s="346"/>
      <c r="BF33" s="302">
        <f>IF(BD33,BD33/BD$60*100,0)</f>
        <v>0</v>
      </c>
      <c r="BG33" s="346"/>
      <c r="BH33" s="114">
        <f>(E33+K33+Q33+W33+AC33+AJ33+AP33+AV33+BB33)</f>
        <v>96463412</v>
      </c>
      <c r="BI33" s="346"/>
      <c r="BJ33" s="326">
        <v>17</v>
      </c>
      <c r="BK33" s="346"/>
      <c r="BL33" s="298">
        <v>22901</v>
      </c>
      <c r="BM33" s="346"/>
      <c r="BN33" s="298">
        <f>IF(E33,BL33,0)</f>
        <v>22901</v>
      </c>
      <c r="BO33" s="346"/>
      <c r="BP33" s="298">
        <f>IF(K33,BL33,0)</f>
        <v>22901</v>
      </c>
      <c r="BQ33" s="346"/>
      <c r="BR33" s="298">
        <f>IF(Q33,BL33,0)</f>
        <v>22901</v>
      </c>
      <c r="BS33" s="346"/>
      <c r="BT33" s="298">
        <f>IF(W33,BL33,0)</f>
        <v>22901</v>
      </c>
      <c r="BU33" s="346"/>
      <c r="BV33" s="298">
        <f>IF(AC33,BL33,0)</f>
        <v>22901</v>
      </c>
      <c r="BW33" s="346"/>
      <c r="BX33" s="298">
        <f>IF(AJ33,BL33,0)</f>
        <v>22901</v>
      </c>
      <c r="BY33" s="346"/>
      <c r="BZ33" s="298">
        <f>IF(AP33,BL33,0)</f>
        <v>22901</v>
      </c>
      <c r="CA33" s="346"/>
      <c r="CB33" s="298">
        <f>IF(AV33,BL33,0)</f>
        <v>22901</v>
      </c>
      <c r="CC33" s="346"/>
      <c r="CD33" s="298">
        <f>IF(BB33,$BL33,0)</f>
        <v>0</v>
      </c>
    </row>
    <row r="34" spans="1:82" ht="8.85" customHeight="1" x14ac:dyDescent="0.25">
      <c r="A34" s="326">
        <v>18</v>
      </c>
      <c r="B34" s="344"/>
      <c r="C34" s="345" t="s">
        <v>106</v>
      </c>
      <c r="D34" s="346"/>
      <c r="E34" s="114">
        <v>1349357</v>
      </c>
      <c r="F34" s="346"/>
      <c r="G34" s="302">
        <f>(E34/$BL34)</f>
        <v>184.81810710861527</v>
      </c>
      <c r="H34" s="346"/>
      <c r="I34" s="302">
        <f>IF(G34,G34/G$60*100,0)</f>
        <v>100.69376394393426</v>
      </c>
      <c r="J34" s="346"/>
      <c r="K34" s="114">
        <v>333424</v>
      </c>
      <c r="L34" s="346"/>
      <c r="M34" s="302">
        <f>(K34/$BL34)</f>
        <v>45.668264621284756</v>
      </c>
      <c r="N34" s="346"/>
      <c r="O34" s="302">
        <f>IF(M34,M34/M$60*100,0)</f>
        <v>62.458828485327167</v>
      </c>
      <c r="P34" s="346"/>
      <c r="Q34" s="114">
        <v>3335381</v>
      </c>
      <c r="R34" s="346"/>
      <c r="S34" s="302">
        <f>(Q34/$BL34)</f>
        <v>456.83892617449663</v>
      </c>
      <c r="T34" s="346"/>
      <c r="U34" s="302">
        <f>IF(S34,S34/S$60*100,0)</f>
        <v>65.582995085110213</v>
      </c>
      <c r="V34" s="346"/>
      <c r="W34" s="114">
        <v>3708202</v>
      </c>
      <c r="X34" s="346"/>
      <c r="Y34" s="302">
        <f>(W34/$BL34)</f>
        <v>507.90330091768249</v>
      </c>
      <c r="Z34" s="346"/>
      <c r="AA34" s="302">
        <f>IF(Y34,Y34/Y$60*100,0)</f>
        <v>159.06097273677113</v>
      </c>
      <c r="AB34" s="346"/>
      <c r="AC34" s="114">
        <v>2275740</v>
      </c>
      <c r="AD34" s="346"/>
      <c r="AE34" s="302">
        <f>(AC34/$BL34)</f>
        <v>311.70250650595807</v>
      </c>
      <c r="AF34" s="346"/>
      <c r="AG34" s="302">
        <f>IF(AE34,AE34/AE$60*100,0)</f>
        <v>73.068630948419184</v>
      </c>
      <c r="AH34" s="347"/>
      <c r="AI34" s="346"/>
      <c r="AJ34" s="114">
        <v>6683956</v>
      </c>
      <c r="AK34" s="346"/>
      <c r="AL34" s="302">
        <f>(AJ34/$BL34)</f>
        <v>915.48500205451307</v>
      </c>
      <c r="AM34" s="346"/>
      <c r="AN34" s="302">
        <f>IF(AL34,AL34/AL$60*100,0)</f>
        <v>53.170149047388463</v>
      </c>
      <c r="AO34" s="346"/>
      <c r="AP34" s="114">
        <v>690721</v>
      </c>
      <c r="AQ34" s="346"/>
      <c r="AR34" s="302">
        <f>(AP34/$BL34)</f>
        <v>94.606355293795374</v>
      </c>
      <c r="AS34" s="346"/>
      <c r="AT34" s="302">
        <f>IF(AR34,AR34/AR$60*100,0)</f>
        <v>58.930822607096879</v>
      </c>
      <c r="AU34" s="346"/>
      <c r="AV34" s="114">
        <v>1170489</v>
      </c>
      <c r="AW34" s="346"/>
      <c r="AX34" s="302">
        <f>(AV34/$BL34)</f>
        <v>160.31899739761676</v>
      </c>
      <c r="AY34" s="346"/>
      <c r="AZ34" s="302">
        <f>IF(AX34,AX34/AX$60*100,0)</f>
        <v>96.316900683184187</v>
      </c>
      <c r="BA34" s="346"/>
      <c r="BB34" s="114">
        <v>0</v>
      </c>
      <c r="BC34" s="346"/>
      <c r="BD34" s="302">
        <f>(BB34/$BL34)</f>
        <v>0</v>
      </c>
      <c r="BE34" s="346"/>
      <c r="BF34" s="302">
        <f>IF(BD34,BD34/BD$60*100,0)</f>
        <v>0</v>
      </c>
      <c r="BG34" s="346"/>
      <c r="BH34" s="114">
        <f>(E34+K34+Q34+W34+AC34+AJ34+AP34+AV34+BB34)</f>
        <v>19547270</v>
      </c>
      <c r="BI34" s="346"/>
      <c r="BJ34" s="326">
        <v>18</v>
      </c>
      <c r="BK34" s="346"/>
      <c r="BL34" s="298">
        <v>7301</v>
      </c>
      <c r="BM34" s="346"/>
      <c r="BN34" s="298">
        <f>IF(E34,BL34,0)</f>
        <v>7301</v>
      </c>
      <c r="BO34" s="346"/>
      <c r="BP34" s="298">
        <f>IF(K34,BL34,0)</f>
        <v>7301</v>
      </c>
      <c r="BQ34" s="346"/>
      <c r="BR34" s="298">
        <f>IF(Q34,BL34,0)</f>
        <v>7301</v>
      </c>
      <c r="BS34" s="346"/>
      <c r="BT34" s="298">
        <f>IF(W34,BL34,0)</f>
        <v>7301</v>
      </c>
      <c r="BU34" s="346"/>
      <c r="BV34" s="298">
        <f>IF(AC34,BL34,0)</f>
        <v>7301</v>
      </c>
      <c r="BW34" s="346"/>
      <c r="BX34" s="298">
        <f>IF(AJ34,BL34,0)</f>
        <v>7301</v>
      </c>
      <c r="BY34" s="346"/>
      <c r="BZ34" s="298">
        <f>IF(AP34,BL34,0)</f>
        <v>7301</v>
      </c>
      <c r="CA34" s="346"/>
      <c r="CB34" s="298">
        <f>IF(AV34,BL34,0)</f>
        <v>7301</v>
      </c>
      <c r="CC34" s="346"/>
      <c r="CD34" s="298">
        <f>IF(BB34,$BL34,0)</f>
        <v>0</v>
      </c>
    </row>
    <row r="35" spans="1:82" ht="8.85" customHeight="1" x14ac:dyDescent="0.25">
      <c r="A35" s="326">
        <v>19</v>
      </c>
      <c r="B35" s="348"/>
      <c r="C35" s="345" t="s">
        <v>107</v>
      </c>
      <c r="D35" s="346"/>
      <c r="E35" s="114">
        <v>12085645</v>
      </c>
      <c r="F35" s="346"/>
      <c r="G35" s="302">
        <f>(E35/$BL35)</f>
        <v>151.96143642101822</v>
      </c>
      <c r="H35" s="346"/>
      <c r="I35" s="302">
        <f>IF(G35,G35/G$60*100,0)</f>
        <v>82.792585894014408</v>
      </c>
      <c r="J35" s="346"/>
      <c r="K35" s="114">
        <v>6212614</v>
      </c>
      <c r="L35" s="346"/>
      <c r="M35" s="302">
        <f>(K35/$BL35)</f>
        <v>78.115627868378368</v>
      </c>
      <c r="N35" s="346"/>
      <c r="O35" s="302">
        <f>IF(M35,M35/M$60*100,0)</f>
        <v>106.83590987122184</v>
      </c>
      <c r="P35" s="346"/>
      <c r="Q35" s="114">
        <v>57421605</v>
      </c>
      <c r="R35" s="346"/>
      <c r="S35" s="302">
        <f>(Q35/$BL35)</f>
        <v>722.00280393808703</v>
      </c>
      <c r="T35" s="346"/>
      <c r="U35" s="302">
        <f>IF(S35,S35/S$60*100,0)</f>
        <v>103.64945636007575</v>
      </c>
      <c r="V35" s="346"/>
      <c r="W35" s="114">
        <v>25787249</v>
      </c>
      <c r="X35" s="346"/>
      <c r="Y35" s="302">
        <f>(W35/$BL35)</f>
        <v>324.24147816574668</v>
      </c>
      <c r="Z35" s="346"/>
      <c r="AA35" s="302">
        <f>IF(Y35,Y35/Y$60*100,0)</f>
        <v>101.5432757091118</v>
      </c>
      <c r="AB35" s="346"/>
      <c r="AC35" s="114">
        <v>55592015</v>
      </c>
      <c r="AD35" s="346"/>
      <c r="AE35" s="302">
        <f>(AC35/$BL35)</f>
        <v>698.99806364813719</v>
      </c>
      <c r="AF35" s="346"/>
      <c r="AG35" s="302">
        <f>IF(AE35,AE35/AE$60*100,0)</f>
        <v>163.85762218883241</v>
      </c>
      <c r="AH35" s="347"/>
      <c r="AI35" s="346"/>
      <c r="AJ35" s="114">
        <v>110246796</v>
      </c>
      <c r="AK35" s="346"/>
      <c r="AL35" s="302">
        <f>(AJ35/$BL35)</f>
        <v>1386.2116155964341</v>
      </c>
      <c r="AM35" s="346"/>
      <c r="AN35" s="302">
        <f>IF(AL35,AL35/AL$60*100,0)</f>
        <v>80.509323524772228</v>
      </c>
      <c r="AO35" s="346"/>
      <c r="AP35" s="114">
        <v>9605192</v>
      </c>
      <c r="AQ35" s="346"/>
      <c r="AR35" s="302">
        <f>(AP35/$BL35)</f>
        <v>120.77293130980372</v>
      </c>
      <c r="AS35" s="346"/>
      <c r="AT35" s="302">
        <f>IF(AR35,AR35/AR$60*100,0)</f>
        <v>75.230127708174322</v>
      </c>
      <c r="AU35" s="346"/>
      <c r="AV35" s="114">
        <v>6292445</v>
      </c>
      <c r="AW35" s="346"/>
      <c r="AX35" s="302">
        <f>(AV35/$BL35)</f>
        <v>79.1193999823968</v>
      </c>
      <c r="AY35" s="346"/>
      <c r="AZ35" s="302">
        <f>IF(AX35,AX35/AX$60*100,0)</f>
        <v>47.533576893058353</v>
      </c>
      <c r="BA35" s="346"/>
      <c r="BB35" s="114">
        <v>0</v>
      </c>
      <c r="BC35" s="346"/>
      <c r="BD35" s="302">
        <f>(BB35/$BL35)</f>
        <v>0</v>
      </c>
      <c r="BE35" s="346"/>
      <c r="BF35" s="302">
        <f>IF(BD35,BD35/BD$60*100,0)</f>
        <v>0</v>
      </c>
      <c r="BG35" s="346"/>
      <c r="BH35" s="114">
        <f>(E35+K35+Q35+W35+AC35+AJ35+AP35+AV35+BB35)</f>
        <v>283243561</v>
      </c>
      <c r="BI35" s="346"/>
      <c r="BJ35" s="326">
        <v>19</v>
      </c>
      <c r="BK35" s="346"/>
      <c r="BL35" s="298">
        <v>79531</v>
      </c>
      <c r="BM35" s="346"/>
      <c r="BN35" s="298">
        <f>IF(E35,BL35,0)</f>
        <v>79531</v>
      </c>
      <c r="BO35" s="346"/>
      <c r="BP35" s="298">
        <f>IF(K35,BL35,0)</f>
        <v>79531</v>
      </c>
      <c r="BQ35" s="346"/>
      <c r="BR35" s="298">
        <f>IF(Q35,BL35,0)</f>
        <v>79531</v>
      </c>
      <c r="BS35" s="346"/>
      <c r="BT35" s="298">
        <f>IF(W35,BL35,0)</f>
        <v>79531</v>
      </c>
      <c r="BU35" s="346"/>
      <c r="BV35" s="298">
        <f>IF(AC35,BL35,0)</f>
        <v>79531</v>
      </c>
      <c r="BW35" s="346"/>
      <c r="BX35" s="298">
        <f>IF(AJ35,BL35,0)</f>
        <v>79531</v>
      </c>
      <c r="BY35" s="346"/>
      <c r="BZ35" s="298">
        <f>IF(AP35,BL35,0)</f>
        <v>79531</v>
      </c>
      <c r="CA35" s="346"/>
      <c r="CB35" s="298">
        <f>IF(AV35,BL35,0)</f>
        <v>79531</v>
      </c>
      <c r="CC35" s="346"/>
      <c r="CD35" s="298">
        <f>IF(BB35,$BL35,0)</f>
        <v>0</v>
      </c>
    </row>
    <row r="36" spans="1:82" ht="8.85" customHeight="1" x14ac:dyDescent="0.25">
      <c r="A36" s="326">
        <v>20</v>
      </c>
      <c r="B36" s="348"/>
      <c r="C36" s="345" t="s">
        <v>108</v>
      </c>
      <c r="D36" s="346"/>
      <c r="E36" s="114">
        <v>5855120</v>
      </c>
      <c r="F36" s="346"/>
      <c r="G36" s="302">
        <f>(E36/$BL36)</f>
        <v>140.69396386005383</v>
      </c>
      <c r="H36" s="346"/>
      <c r="I36" s="302">
        <f>IF(G36,G36/G$60*100,0)</f>
        <v>76.653770601247999</v>
      </c>
      <c r="J36" s="346"/>
      <c r="K36" s="114">
        <v>1401153</v>
      </c>
      <c r="L36" s="346"/>
      <c r="M36" s="302">
        <f>(K36/$BL36)</f>
        <v>33.668613033448672</v>
      </c>
      <c r="N36" s="346"/>
      <c r="O36" s="302">
        <f>IF(M36,M36/M$60*100,0)</f>
        <v>46.04734040660076</v>
      </c>
      <c r="P36" s="346"/>
      <c r="Q36" s="114">
        <v>31303651</v>
      </c>
      <c r="R36" s="346"/>
      <c r="S36" s="302">
        <f>(Q36/$BL36)</f>
        <v>752.20230199923105</v>
      </c>
      <c r="T36" s="346"/>
      <c r="U36" s="302">
        <f>IF(S36,S36/S$60*100,0)</f>
        <v>107.98484334100105</v>
      </c>
      <c r="V36" s="346"/>
      <c r="W36" s="114">
        <v>10913998</v>
      </c>
      <c r="X36" s="346"/>
      <c r="Y36" s="302">
        <f>(W36/$BL36)</f>
        <v>262.25485390234525</v>
      </c>
      <c r="Z36" s="346"/>
      <c r="AA36" s="302">
        <f>IF(Y36,Y36/Y$60*100,0)</f>
        <v>82.130815238406257</v>
      </c>
      <c r="AB36" s="346"/>
      <c r="AC36" s="114">
        <v>10890230</v>
      </c>
      <c r="AD36" s="346"/>
      <c r="AE36" s="302">
        <f>(AC36/$BL36)</f>
        <v>261.68372741253364</v>
      </c>
      <c r="AF36" s="346"/>
      <c r="AG36" s="302">
        <f>IF(AE36,AE36/AE$60*100,0)</f>
        <v>61.343336368543625</v>
      </c>
      <c r="AH36" s="347"/>
      <c r="AI36" s="346"/>
      <c r="AJ36" s="114">
        <v>103001122</v>
      </c>
      <c r="AK36" s="346"/>
      <c r="AL36" s="302">
        <f>(AJ36/$BL36)</f>
        <v>2475.036572472126</v>
      </c>
      <c r="AM36" s="346"/>
      <c r="AN36" s="302">
        <f>IF(AL36,AL36/AL$60*100,0)</f>
        <v>143.74682617492442</v>
      </c>
      <c r="AO36" s="346"/>
      <c r="AP36" s="114">
        <v>4481622</v>
      </c>
      <c r="AQ36" s="346"/>
      <c r="AR36" s="302">
        <f>(AP36/$BL36)</f>
        <v>107.68987889273356</v>
      </c>
      <c r="AS36" s="346"/>
      <c r="AT36" s="302">
        <f>IF(AR36,AR36/AR$60*100,0)</f>
        <v>67.080621908533004</v>
      </c>
      <c r="AU36" s="346"/>
      <c r="AV36" s="114">
        <v>2969843</v>
      </c>
      <c r="AW36" s="346"/>
      <c r="AX36" s="302">
        <f>(AV36/$BL36)</f>
        <v>71.363009419454059</v>
      </c>
      <c r="AY36" s="346"/>
      <c r="AZ36" s="302">
        <f>IF(AX36,AX36/AX$60*100,0)</f>
        <v>42.87367063342721</v>
      </c>
      <c r="BA36" s="346"/>
      <c r="BB36" s="114">
        <v>0</v>
      </c>
      <c r="BC36" s="346"/>
      <c r="BD36" s="302">
        <f>(BB36/$BL36)</f>
        <v>0</v>
      </c>
      <c r="BE36" s="346"/>
      <c r="BF36" s="302">
        <f>IF(BD36,BD36/BD$60*100,0)</f>
        <v>0</v>
      </c>
      <c r="BG36" s="346"/>
      <c r="BH36" s="114">
        <f>(E36+K36+Q36+W36+AC36+AJ36+AP36+AV36+BB36)</f>
        <v>170816739</v>
      </c>
      <c r="BI36" s="346"/>
      <c r="BJ36" s="326">
        <v>20</v>
      </c>
      <c r="BK36" s="346"/>
      <c r="BL36" s="298">
        <v>41616</v>
      </c>
      <c r="BM36" s="346"/>
      <c r="BN36" s="298">
        <f>IF(E36,BL36,0)</f>
        <v>41616</v>
      </c>
      <c r="BO36" s="346"/>
      <c r="BP36" s="298">
        <f>IF(K36,BL36,0)</f>
        <v>41616</v>
      </c>
      <c r="BQ36" s="346"/>
      <c r="BR36" s="298">
        <f>IF(Q36,BL36,0)</f>
        <v>41616</v>
      </c>
      <c r="BS36" s="346"/>
      <c r="BT36" s="298">
        <f>IF(W36,BL36,0)</f>
        <v>41616</v>
      </c>
      <c r="BU36" s="346"/>
      <c r="BV36" s="298">
        <f>IF(AC36,BL36,0)</f>
        <v>41616</v>
      </c>
      <c r="BW36" s="346"/>
      <c r="BX36" s="298">
        <f>IF(AJ36,BL36,0)</f>
        <v>41616</v>
      </c>
      <c r="BY36" s="346"/>
      <c r="BZ36" s="298">
        <f>IF(AP36,BL36,0)</f>
        <v>41616</v>
      </c>
      <c r="CA36" s="346"/>
      <c r="CB36" s="298">
        <f>IF(AV36,BL36,0)</f>
        <v>41616</v>
      </c>
      <c r="CC36" s="346"/>
      <c r="CD36" s="298">
        <f>IF(BB36,$BL36,0)</f>
        <v>0</v>
      </c>
    </row>
    <row r="37" spans="1:82" ht="8.85" customHeight="1" x14ac:dyDescent="0.25">
      <c r="A37" s="349"/>
      <c r="B37" s="346"/>
      <c r="C37" s="345"/>
      <c r="D37" s="346"/>
      <c r="E37" s="351"/>
      <c r="F37" s="346"/>
      <c r="G37" s="350"/>
      <c r="H37" s="346"/>
      <c r="I37" s="350"/>
      <c r="J37" s="346"/>
      <c r="K37" s="351"/>
      <c r="L37" s="346"/>
      <c r="M37" s="350"/>
      <c r="N37" s="346"/>
      <c r="O37" s="350"/>
      <c r="P37" s="346"/>
      <c r="Q37" s="351"/>
      <c r="R37" s="346"/>
      <c r="S37" s="350"/>
      <c r="T37" s="346"/>
      <c r="U37" s="350"/>
      <c r="V37" s="346"/>
      <c r="W37" s="351"/>
      <c r="X37" s="346"/>
      <c r="Y37" s="350"/>
      <c r="Z37" s="346"/>
      <c r="AA37" s="350"/>
      <c r="AB37" s="346"/>
      <c r="AC37" s="351"/>
      <c r="AD37" s="346"/>
      <c r="AE37" s="350"/>
      <c r="AF37" s="346"/>
      <c r="AG37" s="350"/>
      <c r="AH37" s="346"/>
      <c r="AI37" s="346"/>
      <c r="AJ37" s="351"/>
      <c r="AK37" s="346"/>
      <c r="AL37" s="350"/>
      <c r="AM37" s="346"/>
      <c r="AN37" s="350"/>
      <c r="AO37" s="346"/>
      <c r="AP37" s="351"/>
      <c r="AQ37" s="346"/>
      <c r="AR37" s="350"/>
      <c r="AS37" s="346"/>
      <c r="AT37" s="350"/>
      <c r="AU37" s="346"/>
      <c r="AV37" s="351"/>
      <c r="AW37" s="346"/>
      <c r="AX37" s="350"/>
      <c r="AY37" s="346"/>
      <c r="AZ37" s="350"/>
      <c r="BA37" s="346"/>
      <c r="BB37" s="346"/>
      <c r="BC37" s="346"/>
      <c r="BD37" s="350"/>
      <c r="BE37" s="346"/>
      <c r="BF37" s="350"/>
      <c r="BG37" s="346"/>
      <c r="BH37" s="351"/>
      <c r="BI37" s="346"/>
      <c r="BJ37" s="349"/>
      <c r="BK37" s="346"/>
      <c r="BL37" s="351"/>
      <c r="BM37" s="346"/>
      <c r="BN37" s="346"/>
      <c r="BO37" s="346"/>
      <c r="BP37" s="346"/>
      <c r="BQ37" s="346"/>
      <c r="BR37" s="346"/>
      <c r="BS37" s="346"/>
      <c r="BT37" s="346"/>
      <c r="BU37" s="346"/>
      <c r="BV37" s="346"/>
      <c r="BW37" s="346"/>
      <c r="BX37" s="346"/>
      <c r="BY37" s="346"/>
      <c r="BZ37" s="346"/>
      <c r="CA37" s="346"/>
      <c r="CB37" s="346"/>
      <c r="CC37" s="346"/>
      <c r="CD37" s="346"/>
    </row>
    <row r="38" spans="1:82" ht="8.85" customHeight="1" x14ac:dyDescent="0.25">
      <c r="A38" s="326">
        <v>21</v>
      </c>
      <c r="B38" s="344"/>
      <c r="C38" s="345" t="s">
        <v>109</v>
      </c>
      <c r="D38" s="346"/>
      <c r="E38" s="114">
        <v>3276460</v>
      </c>
      <c r="F38" s="346"/>
      <c r="G38" s="302">
        <f>(E38/$BL38)</f>
        <v>207.34463991899759</v>
      </c>
      <c r="H38" s="346"/>
      <c r="I38" s="302">
        <f>IF(G38,G38/G$60*100,0)</f>
        <v>112.96681128096215</v>
      </c>
      <c r="J38" s="346"/>
      <c r="K38" s="114">
        <v>219374</v>
      </c>
      <c r="L38" s="346"/>
      <c r="M38" s="302">
        <f>(K38/$BL38)</f>
        <v>13.882673079357044</v>
      </c>
      <c r="N38" s="346"/>
      <c r="O38" s="302">
        <f>IF(M38,M38/M$60*100,0)</f>
        <v>18.98682824872002</v>
      </c>
      <c r="P38" s="346"/>
      <c r="Q38" s="114">
        <v>8164957</v>
      </c>
      <c r="R38" s="346"/>
      <c r="S38" s="302">
        <f>(Q38/$BL38)</f>
        <v>516.70402480698647</v>
      </c>
      <c r="T38" s="346"/>
      <c r="U38" s="302">
        <f>IF(S38,S38/S$60*100,0)</f>
        <v>74.177123659619156</v>
      </c>
      <c r="V38" s="346"/>
      <c r="W38" s="114">
        <v>2443992</v>
      </c>
      <c r="X38" s="346"/>
      <c r="Y38" s="302">
        <f>(W38/$BL38)</f>
        <v>154.66346032147828</v>
      </c>
      <c r="Z38" s="346"/>
      <c r="AA38" s="302">
        <f>IF(Y38,Y38/Y$60*100,0)</f>
        <v>48.436228709520613</v>
      </c>
      <c r="AB38" s="346"/>
      <c r="AC38" s="114">
        <v>4155053</v>
      </c>
      <c r="AD38" s="346"/>
      <c r="AE38" s="302">
        <f>(AC38/$BL38)</f>
        <v>262.9447538286293</v>
      </c>
      <c r="AF38" s="346"/>
      <c r="AG38" s="302">
        <f>IF(AE38,AE38/AE$60*100,0)</f>
        <v>61.638943467911432</v>
      </c>
      <c r="AH38" s="347"/>
      <c r="AI38" s="346"/>
      <c r="AJ38" s="114">
        <v>40014564</v>
      </c>
      <c r="AK38" s="346"/>
      <c r="AL38" s="302">
        <f>(AJ38/$BL38)</f>
        <v>2532.2468042019996</v>
      </c>
      <c r="AM38" s="346"/>
      <c r="AN38" s="302">
        <f>IF(AL38,AL38/AL$60*100,0)</f>
        <v>147.06952020190081</v>
      </c>
      <c r="AO38" s="346"/>
      <c r="AP38" s="114">
        <v>3626297</v>
      </c>
      <c r="AQ38" s="346"/>
      <c r="AR38" s="302">
        <f>(AP38/$BL38)</f>
        <v>229.48341982027591</v>
      </c>
      <c r="AS38" s="346"/>
      <c r="AT38" s="302">
        <f>IF(AR38,AR38/AR$60*100,0)</f>
        <v>142.94649299935085</v>
      </c>
      <c r="AU38" s="346"/>
      <c r="AV38" s="114">
        <v>566579</v>
      </c>
      <c r="AW38" s="346"/>
      <c r="AX38" s="302">
        <f>(AV38/$BL38)</f>
        <v>35.854891785849894</v>
      </c>
      <c r="AY38" s="346"/>
      <c r="AZ38" s="302">
        <f>IF(AX38,AX38/AX$60*100,0)</f>
        <v>21.541003294693496</v>
      </c>
      <c r="BA38" s="346"/>
      <c r="BB38" s="114">
        <v>0</v>
      </c>
      <c r="BC38" s="346"/>
      <c r="BD38" s="302">
        <v>0</v>
      </c>
      <c r="BE38" s="346"/>
      <c r="BF38" s="302">
        <f>IF(BD38,BD38/BD$60*100,0)</f>
        <v>0</v>
      </c>
      <c r="BG38" s="346"/>
      <c r="BH38" s="114">
        <f>(E38+K38+Q38+W38+AC38+AJ38+AP38+AV38+BB38)</f>
        <v>62467276</v>
      </c>
      <c r="BI38" s="346"/>
      <c r="BJ38" s="326">
        <v>21</v>
      </c>
      <c r="BK38" s="346"/>
      <c r="BL38" s="298">
        <v>15802</v>
      </c>
      <c r="BM38" s="346"/>
      <c r="BN38" s="298">
        <f>IF(E38,BL38,0)</f>
        <v>15802</v>
      </c>
      <c r="BO38" s="346"/>
      <c r="BP38" s="298">
        <f>IF(K38,BL38,0)</f>
        <v>15802</v>
      </c>
      <c r="BQ38" s="346"/>
      <c r="BR38" s="298">
        <f>IF(Q38,BL38,0)</f>
        <v>15802</v>
      </c>
      <c r="BS38" s="346"/>
      <c r="BT38" s="298">
        <f>IF(W38,BL38,0)</f>
        <v>15802</v>
      </c>
      <c r="BU38" s="346"/>
      <c r="BV38" s="298">
        <f>IF(AC38,BL38,0)</f>
        <v>15802</v>
      </c>
      <c r="BW38" s="346"/>
      <c r="BX38" s="298">
        <f>IF(AJ38,BL38,0)</f>
        <v>15802</v>
      </c>
      <c r="BY38" s="346"/>
      <c r="BZ38" s="298">
        <f>IF(AP38,BL38,0)</f>
        <v>15802</v>
      </c>
      <c r="CA38" s="346"/>
      <c r="CB38" s="298">
        <f>IF(AV38,BL38,0)</f>
        <v>15802</v>
      </c>
      <c r="CC38" s="346"/>
      <c r="CD38" s="298">
        <f>IF(BB38,$BL38,0)</f>
        <v>0</v>
      </c>
    </row>
    <row r="39" spans="1:82" ht="8.85" customHeight="1" x14ac:dyDescent="0.25">
      <c r="A39" s="326">
        <v>22</v>
      </c>
      <c r="B39" s="344"/>
      <c r="C39" s="345" t="s">
        <v>110</v>
      </c>
      <c r="D39" s="346"/>
      <c r="E39" s="114">
        <v>2646698</v>
      </c>
      <c r="F39" s="346"/>
      <c r="G39" s="302">
        <f>(E39/$BL39)</f>
        <v>195.41479621972829</v>
      </c>
      <c r="H39" s="346"/>
      <c r="I39" s="302">
        <f>IF(G39,G39/G$60*100,0)</f>
        <v>106.46711877715198</v>
      </c>
      <c r="J39" s="346"/>
      <c r="K39" s="114">
        <v>2286797</v>
      </c>
      <c r="L39" s="346"/>
      <c r="M39" s="302">
        <f>(K39/$BL39)</f>
        <v>168.84207028942706</v>
      </c>
      <c r="N39" s="346"/>
      <c r="O39" s="302">
        <f>IF(M39,M39/M$60*100,0)</f>
        <v>230.91917323260452</v>
      </c>
      <c r="P39" s="346"/>
      <c r="Q39" s="114">
        <v>10006369</v>
      </c>
      <c r="R39" s="346"/>
      <c r="S39" s="302">
        <f>(Q39/$BL39)</f>
        <v>738.8045629060839</v>
      </c>
      <c r="T39" s="346"/>
      <c r="U39" s="302">
        <f>IF(S39,S39/S$60*100,0)</f>
        <v>106.06148741234745</v>
      </c>
      <c r="V39" s="346"/>
      <c r="W39" s="114">
        <v>6198164</v>
      </c>
      <c r="X39" s="346"/>
      <c r="Y39" s="302">
        <f>(W39/$BL39)</f>
        <v>457.63171884229178</v>
      </c>
      <c r="Z39" s="346"/>
      <c r="AA39" s="302">
        <f>IF(Y39,Y39/Y$60*100,0)</f>
        <v>143.31733269450245</v>
      </c>
      <c r="AB39" s="346"/>
      <c r="AC39" s="114">
        <v>7787701</v>
      </c>
      <c r="AD39" s="346"/>
      <c r="AE39" s="302">
        <f>(AC39/$BL39)</f>
        <v>574.99269049025395</v>
      </c>
      <c r="AF39" s="346"/>
      <c r="AG39" s="302">
        <f>IF(AE39,AE39/AE$60*100,0)</f>
        <v>134.78854941023036</v>
      </c>
      <c r="AH39" s="347"/>
      <c r="AI39" s="346"/>
      <c r="AJ39" s="114">
        <v>24487661</v>
      </c>
      <c r="AK39" s="346"/>
      <c r="AL39" s="302">
        <f>(AJ39/$BL39)</f>
        <v>1808.0080478440639</v>
      </c>
      <c r="AM39" s="346"/>
      <c r="AN39" s="302">
        <f>IF(AL39,AL39/AL$60*100,0)</f>
        <v>105.00669827141797</v>
      </c>
      <c r="AO39" s="346"/>
      <c r="AP39" s="114">
        <v>960412</v>
      </c>
      <c r="AQ39" s="346"/>
      <c r="AR39" s="302">
        <f>(AP39/$BL39)</f>
        <v>70.910513880685173</v>
      </c>
      <c r="AS39" s="346"/>
      <c r="AT39" s="302">
        <f>IF(AR39,AR39/AR$60*100,0)</f>
        <v>44.170551772168324</v>
      </c>
      <c r="AU39" s="346"/>
      <c r="AV39" s="114">
        <v>2629654</v>
      </c>
      <c r="AW39" s="346"/>
      <c r="AX39" s="302">
        <f>(AV39/$BL39)</f>
        <v>194.1563792085056</v>
      </c>
      <c r="AY39" s="346"/>
      <c r="AZ39" s="302">
        <f>IF(AX39,AX39/AX$60*100,0)</f>
        <v>116.64581862904213</v>
      </c>
      <c r="BA39" s="346"/>
      <c r="BB39" s="114">
        <v>0</v>
      </c>
      <c r="BC39" s="346"/>
      <c r="BD39" s="302">
        <f>(BB39/$BL39)</f>
        <v>0</v>
      </c>
      <c r="BE39" s="346"/>
      <c r="BF39" s="302">
        <f>IF(BD39,BD39/BD$60*100,0)</f>
        <v>0</v>
      </c>
      <c r="BG39" s="346"/>
      <c r="BH39" s="114">
        <f>(E39+K39+Q39+W39+AC39+AJ39+AP39+AV39+BB39)</f>
        <v>57003456</v>
      </c>
      <c r="BI39" s="346"/>
      <c r="BJ39" s="326">
        <v>22</v>
      </c>
      <c r="BK39" s="346"/>
      <c r="BL39" s="298">
        <v>13544</v>
      </c>
      <c r="BM39" s="346"/>
      <c r="BN39" s="298">
        <f>IF(E39,BL39,0)</f>
        <v>13544</v>
      </c>
      <c r="BO39" s="346"/>
      <c r="BP39" s="298">
        <f>IF(K39,BL39,0)</f>
        <v>13544</v>
      </c>
      <c r="BQ39" s="346"/>
      <c r="BR39" s="298">
        <f>IF(Q39,BL39,0)</f>
        <v>13544</v>
      </c>
      <c r="BS39" s="346"/>
      <c r="BT39" s="298">
        <f>IF(W39,BL39,0)</f>
        <v>13544</v>
      </c>
      <c r="BU39" s="346"/>
      <c r="BV39" s="298">
        <f>IF(AC39,BL39,0)</f>
        <v>13544</v>
      </c>
      <c r="BW39" s="346"/>
      <c r="BX39" s="298">
        <f>IF(AJ39,BL39,0)</f>
        <v>13544</v>
      </c>
      <c r="BY39" s="346"/>
      <c r="BZ39" s="298">
        <f>IF(AP39,BL39,0)</f>
        <v>13544</v>
      </c>
      <c r="CA39" s="346"/>
      <c r="CB39" s="298">
        <f>IF(AV39,BL39,0)</f>
        <v>13544</v>
      </c>
      <c r="CC39" s="346"/>
      <c r="CD39" s="298">
        <f>IF(BB39,$BL39,0)</f>
        <v>0</v>
      </c>
    </row>
    <row r="40" spans="1:82" ht="8.85" customHeight="1" x14ac:dyDescent="0.25">
      <c r="A40" s="326">
        <v>23</v>
      </c>
      <c r="B40" s="344"/>
      <c r="C40" s="345" t="s">
        <v>111</v>
      </c>
      <c r="D40" s="346"/>
      <c r="E40" s="114">
        <v>24850004</v>
      </c>
      <c r="F40" s="346"/>
      <c r="G40" s="302">
        <f>(E40/$BL40)</f>
        <v>135.63080046720302</v>
      </c>
      <c r="H40" s="346"/>
      <c r="I40" s="302">
        <f>IF(G40,G40/G$60*100,0)</f>
        <v>73.895226065405168</v>
      </c>
      <c r="J40" s="346"/>
      <c r="K40" s="114">
        <v>12108046</v>
      </c>
      <c r="L40" s="346"/>
      <c r="M40" s="302">
        <f>(K40/$BL40)</f>
        <v>66.085461035487782</v>
      </c>
      <c r="N40" s="346"/>
      <c r="O40" s="302">
        <f>IF(M40,M40/M$60*100,0)</f>
        <v>90.382687199056164</v>
      </c>
      <c r="P40" s="346"/>
      <c r="Q40" s="114">
        <v>136983167</v>
      </c>
      <c r="R40" s="346"/>
      <c r="S40" s="302">
        <f>(Q40/$BL40)</f>
        <v>747.65125151458915</v>
      </c>
      <c r="T40" s="346"/>
      <c r="U40" s="302">
        <f>IF(S40,S40/S$60*100,0)</f>
        <v>107.33150251458392</v>
      </c>
      <c r="V40" s="346"/>
      <c r="W40" s="114">
        <v>45923350</v>
      </c>
      <c r="X40" s="346"/>
      <c r="Y40" s="302">
        <f>(W40/$BL40)</f>
        <v>250.64868080647099</v>
      </c>
      <c r="Z40" s="346"/>
      <c r="AA40" s="302">
        <f>IF(Y40,Y40/Y$60*100,0)</f>
        <v>78.496089535608931</v>
      </c>
      <c r="AB40" s="346"/>
      <c r="AC40" s="114">
        <v>79383808</v>
      </c>
      <c r="AD40" s="346"/>
      <c r="AE40" s="302">
        <f>(AC40/$BL40)</f>
        <v>433.2751585542905</v>
      </c>
      <c r="AF40" s="346"/>
      <c r="AG40" s="302">
        <f>IF(AE40,AE40/AE$60*100,0)</f>
        <v>101.56743047851016</v>
      </c>
      <c r="AH40" s="347"/>
      <c r="AI40" s="346"/>
      <c r="AJ40" s="114">
        <v>338060230</v>
      </c>
      <c r="AK40" s="346"/>
      <c r="AL40" s="302">
        <f>(AJ40/$BL40)</f>
        <v>1845.1256426770296</v>
      </c>
      <c r="AM40" s="346"/>
      <c r="AN40" s="302">
        <f>IF(AL40,AL40/AL$60*100,0)</f>
        <v>107.16243872060105</v>
      </c>
      <c r="AO40" s="346"/>
      <c r="AP40" s="114">
        <v>35757768</v>
      </c>
      <c r="AQ40" s="346"/>
      <c r="AR40" s="302">
        <f>(AP40/$BL40)</f>
        <v>195.16514752917288</v>
      </c>
      <c r="AS40" s="346"/>
      <c r="AT40" s="302">
        <f>IF(AR40,AR40/AR$60*100,0)</f>
        <v>121.5694511474735</v>
      </c>
      <c r="AU40" s="346"/>
      <c r="AV40" s="114">
        <v>27785280</v>
      </c>
      <c r="AW40" s="346"/>
      <c r="AX40" s="302">
        <f>(AV40/$BL40)</f>
        <v>151.65147529172899</v>
      </c>
      <c r="AY40" s="346"/>
      <c r="AZ40" s="302">
        <f>IF(AX40,AX40/AX$60*100,0)</f>
        <v>91.109602238249508</v>
      </c>
      <c r="BA40" s="346"/>
      <c r="BB40" s="114">
        <v>0</v>
      </c>
      <c r="BC40" s="346"/>
      <c r="BD40" s="302">
        <f>(BB40/$BL40)</f>
        <v>0</v>
      </c>
      <c r="BE40" s="346"/>
      <c r="BF40" s="302">
        <f>IF(BD40,BD40/BD$60*100,0)</f>
        <v>0</v>
      </c>
      <c r="BG40" s="346"/>
      <c r="BH40" s="114">
        <f>(E40+K40+Q40+W40+AC40+AJ40+AP40+AV40+BB40)</f>
        <v>700851653</v>
      </c>
      <c r="BI40" s="346"/>
      <c r="BJ40" s="326">
        <v>23</v>
      </c>
      <c r="BK40" s="346"/>
      <c r="BL40" s="298">
        <v>183218</v>
      </c>
      <c r="BM40" s="346"/>
      <c r="BN40" s="298">
        <f>IF(E40,BL40,0)</f>
        <v>183218</v>
      </c>
      <c r="BO40" s="346"/>
      <c r="BP40" s="298">
        <f>IF(K40,BL40,0)</f>
        <v>183218</v>
      </c>
      <c r="BQ40" s="346"/>
      <c r="BR40" s="298">
        <f>IF(Q40,BL40,0)</f>
        <v>183218</v>
      </c>
      <c r="BS40" s="346"/>
      <c r="BT40" s="298">
        <f>IF(W40,BL40,0)</f>
        <v>183218</v>
      </c>
      <c r="BU40" s="346"/>
      <c r="BV40" s="298">
        <f>IF(AC40,BL40,0)</f>
        <v>183218</v>
      </c>
      <c r="BW40" s="346"/>
      <c r="BX40" s="298">
        <f>IF(AJ40,BL40,0)</f>
        <v>183218</v>
      </c>
      <c r="BY40" s="346"/>
      <c r="BZ40" s="298">
        <f>IF(AP40,BL40,0)</f>
        <v>183218</v>
      </c>
      <c r="CA40" s="346"/>
      <c r="CB40" s="298">
        <f>IF(AV40,BL40,0)</f>
        <v>183218</v>
      </c>
      <c r="CC40" s="346"/>
      <c r="CD40" s="298">
        <f>IF(BB40,$BL40,0)</f>
        <v>0</v>
      </c>
    </row>
    <row r="41" spans="1:82" ht="8.85" customHeight="1" x14ac:dyDescent="0.25">
      <c r="A41" s="326">
        <v>24</v>
      </c>
      <c r="B41" s="344"/>
      <c r="C41" s="345" t="s">
        <v>112</v>
      </c>
      <c r="D41" s="346"/>
      <c r="E41" s="114">
        <v>29043186</v>
      </c>
      <c r="F41" s="346"/>
      <c r="G41" s="302">
        <f>(E41/$BL41)</f>
        <v>117.54234743228093</v>
      </c>
      <c r="H41" s="346"/>
      <c r="I41" s="302">
        <f>IF(G41,G41/G$60*100,0)</f>
        <v>64.040161274924571</v>
      </c>
      <c r="J41" s="346"/>
      <c r="K41" s="114">
        <v>15122800</v>
      </c>
      <c r="L41" s="346"/>
      <c r="M41" s="302">
        <f>(K41/$BL41)</f>
        <v>61.204353122584351</v>
      </c>
      <c r="N41" s="346"/>
      <c r="O41" s="302">
        <f>IF(M41,M41/M$60*100,0)</f>
        <v>83.706973013754762</v>
      </c>
      <c r="P41" s="346"/>
      <c r="Q41" s="114">
        <v>164392944</v>
      </c>
      <c r="R41" s="346"/>
      <c r="S41" s="302">
        <f>(Q41/$BL41)</f>
        <v>665.32413279533125</v>
      </c>
      <c r="T41" s="346"/>
      <c r="U41" s="302">
        <f>IF(S41,S41/S$60*100,0)</f>
        <v>95.512765727968556</v>
      </c>
      <c r="V41" s="346"/>
      <c r="W41" s="114">
        <v>85890852</v>
      </c>
      <c r="X41" s="346"/>
      <c r="Y41" s="302">
        <f>(W41/$BL41)</f>
        <v>347.61380404472919</v>
      </c>
      <c r="Z41" s="346"/>
      <c r="AA41" s="302">
        <f>IF(Y41,Y41/Y$60*100,0)</f>
        <v>108.86282823557647</v>
      </c>
      <c r="AB41" s="346"/>
      <c r="AC41" s="114">
        <v>83104157</v>
      </c>
      <c r="AD41" s="346"/>
      <c r="AE41" s="302">
        <f>(AC41/$BL41)</f>
        <v>336.33561053394146</v>
      </c>
      <c r="AF41" s="346"/>
      <c r="AG41" s="302">
        <f>IF(AE41,AE41/AE$60*100,0)</f>
        <v>78.843070196633349</v>
      </c>
      <c r="AH41" s="347"/>
      <c r="AI41" s="346"/>
      <c r="AJ41" s="114">
        <v>365510068</v>
      </c>
      <c r="AK41" s="346"/>
      <c r="AL41" s="302">
        <f>(AJ41/$BL41)</f>
        <v>1479.2768053357725</v>
      </c>
      <c r="AM41" s="346"/>
      <c r="AN41" s="302">
        <f>IF(AL41,AL41/AL$60*100,0)</f>
        <v>85.914425736670026</v>
      </c>
      <c r="AO41" s="346"/>
      <c r="AP41" s="114">
        <v>60882213</v>
      </c>
      <c r="AQ41" s="346"/>
      <c r="AR41" s="302">
        <f>(AP41/$BL41)</f>
        <v>246.39990367765199</v>
      </c>
      <c r="AS41" s="346"/>
      <c r="AT41" s="302">
        <f>IF(AR41,AR41/AR$60*100,0)</f>
        <v>153.48386447126748</v>
      </c>
      <c r="AU41" s="346"/>
      <c r="AV41" s="114">
        <v>35208648</v>
      </c>
      <c r="AW41" s="346"/>
      <c r="AX41" s="302">
        <f>(AV41/$BL41)</f>
        <v>142.49494307673007</v>
      </c>
      <c r="AY41" s="346"/>
      <c r="AZ41" s="302">
        <f>IF(AX41,AX41/AX$60*100,0)</f>
        <v>85.608514916906671</v>
      </c>
      <c r="BA41" s="346"/>
      <c r="BB41" s="114">
        <v>0</v>
      </c>
      <c r="BC41" s="346"/>
      <c r="BD41" s="302">
        <f>(BB41/$BL41)</f>
        <v>0</v>
      </c>
      <c r="BE41" s="346"/>
      <c r="BF41" s="302">
        <f>IF(BD41,BD41/BD$60*100,0)</f>
        <v>0</v>
      </c>
      <c r="BG41" s="346"/>
      <c r="BH41" s="114">
        <f>(E41+K41+Q41+W41+AC41+AJ41+AP41+AV41+BB41)</f>
        <v>839154868</v>
      </c>
      <c r="BI41" s="346"/>
      <c r="BJ41" s="326">
        <v>24</v>
      </c>
      <c r="BK41" s="346"/>
      <c r="BL41" s="298">
        <v>247087</v>
      </c>
      <c r="BM41" s="346"/>
      <c r="BN41" s="298">
        <f>IF(E41,BL41,0)</f>
        <v>247087</v>
      </c>
      <c r="BO41" s="346"/>
      <c r="BP41" s="298">
        <f>IF(K41,BL41,0)</f>
        <v>247087</v>
      </c>
      <c r="BQ41" s="346"/>
      <c r="BR41" s="298">
        <f>IF(Q41,BL41,0)</f>
        <v>247087</v>
      </c>
      <c r="BS41" s="346"/>
      <c r="BT41" s="298">
        <f>IF(W41,BL41,0)</f>
        <v>247087</v>
      </c>
      <c r="BU41" s="346"/>
      <c r="BV41" s="298">
        <f>IF(AC41,BL41,0)</f>
        <v>247087</v>
      </c>
      <c r="BW41" s="346"/>
      <c r="BX41" s="298">
        <f>IF(AJ41,BL41,0)</f>
        <v>247087</v>
      </c>
      <c r="BY41" s="346"/>
      <c r="BZ41" s="298">
        <f>IF(AP41,BL41,0)</f>
        <v>247087</v>
      </c>
      <c r="CA41" s="346"/>
      <c r="CB41" s="298">
        <f>IF(AV41,BL41,0)</f>
        <v>247087</v>
      </c>
      <c r="CC41" s="346"/>
      <c r="CD41" s="298">
        <f>IF(BB41,$BL41,0)</f>
        <v>0</v>
      </c>
    </row>
    <row r="42" spans="1:82" ht="8.85" customHeight="1" x14ac:dyDescent="0.25">
      <c r="A42" s="326">
        <v>25</v>
      </c>
      <c r="B42" s="348"/>
      <c r="C42" s="345" t="s">
        <v>113</v>
      </c>
      <c r="D42" s="346"/>
      <c r="E42" s="114">
        <v>975317</v>
      </c>
      <c r="F42" s="346"/>
      <c r="G42" s="302">
        <f>(E42/$BL42)</f>
        <v>252.86932849364791</v>
      </c>
      <c r="H42" s="346"/>
      <c r="I42" s="302">
        <f>IF(G42,G42/G$60*100,0)</f>
        <v>137.76985854008689</v>
      </c>
      <c r="J42" s="346"/>
      <c r="K42" s="114">
        <v>369334</v>
      </c>
      <c r="L42" s="346"/>
      <c r="M42" s="302">
        <f>(K42/$BL42)</f>
        <v>95.756805807622499</v>
      </c>
      <c r="N42" s="346"/>
      <c r="O42" s="302">
        <f>IF(M42,M42/M$60*100,0)</f>
        <v>130.96310884240512</v>
      </c>
      <c r="P42" s="346"/>
      <c r="Q42" s="114">
        <v>2920869</v>
      </c>
      <c r="R42" s="346"/>
      <c r="S42" s="302">
        <f>(Q42/$BL42)</f>
        <v>757.29038112522687</v>
      </c>
      <c r="T42" s="346"/>
      <c r="U42" s="302">
        <f>IF(S42,S42/S$60*100,0)</f>
        <v>108.71527905738607</v>
      </c>
      <c r="V42" s="346"/>
      <c r="W42" s="114">
        <v>2282405</v>
      </c>
      <c r="X42" s="346"/>
      <c r="Y42" s="302">
        <f>(W42/$BL42)</f>
        <v>591.75654653876074</v>
      </c>
      <c r="Z42" s="346"/>
      <c r="AA42" s="302">
        <f>IF(Y42,Y42/Y$60*100,0)</f>
        <v>185.32144159280207</v>
      </c>
      <c r="AB42" s="346"/>
      <c r="AC42" s="114">
        <v>1741640</v>
      </c>
      <c r="AD42" s="346"/>
      <c r="AE42" s="302">
        <f>(AC42/$BL42)</f>
        <v>451.55302048224007</v>
      </c>
      <c r="AF42" s="346"/>
      <c r="AG42" s="302">
        <f>IF(AE42,AE42/AE$60*100,0)</f>
        <v>105.8520875469126</v>
      </c>
      <c r="AH42" s="347"/>
      <c r="AI42" s="346"/>
      <c r="AJ42" s="114">
        <v>7701794</v>
      </c>
      <c r="AK42" s="346"/>
      <c r="AL42" s="302">
        <f>(AJ42/$BL42)</f>
        <v>1996.8353642727509</v>
      </c>
      <c r="AM42" s="346"/>
      <c r="AN42" s="302">
        <f>IF(AL42,AL42/AL$60*100,0)</f>
        <v>115.97353719963652</v>
      </c>
      <c r="AO42" s="346"/>
      <c r="AP42" s="114">
        <v>493502</v>
      </c>
      <c r="AQ42" s="346"/>
      <c r="AR42" s="302">
        <f>(AP42/$BL42)</f>
        <v>127.94970184080891</v>
      </c>
      <c r="AS42" s="346"/>
      <c r="AT42" s="302">
        <f>IF(AR42,AR42/AR$60*100,0)</f>
        <v>79.700577814206937</v>
      </c>
      <c r="AU42" s="346"/>
      <c r="AV42" s="114">
        <v>244160</v>
      </c>
      <c r="AW42" s="346"/>
      <c r="AX42" s="302">
        <f>(AV42/$BL42)</f>
        <v>63.303085299455539</v>
      </c>
      <c r="AY42" s="346"/>
      <c r="AZ42" s="302">
        <f>IF(AX42,AX42/AX$60*100,0)</f>
        <v>38.031406624910908</v>
      </c>
      <c r="BA42" s="346"/>
      <c r="BB42" s="114">
        <v>0</v>
      </c>
      <c r="BC42" s="346"/>
      <c r="BD42" s="302">
        <f>(BB42/$BL42)</f>
        <v>0</v>
      </c>
      <c r="BE42" s="346"/>
      <c r="BF42" s="302">
        <f>IF(BD42,BD42/BD$60*100,0)</f>
        <v>0</v>
      </c>
      <c r="BG42" s="346"/>
      <c r="BH42" s="114">
        <f>(E42+K42+Q42+W42+AC42+AJ42+AP42+AV42+BB42)</f>
        <v>16729021</v>
      </c>
      <c r="BI42" s="346"/>
      <c r="BJ42" s="326">
        <v>25</v>
      </c>
      <c r="BK42" s="346"/>
      <c r="BL42" s="298">
        <v>3857</v>
      </c>
      <c r="BM42" s="346"/>
      <c r="BN42" s="298">
        <f>IF(E42,BL42,0)</f>
        <v>3857</v>
      </c>
      <c r="BO42" s="346"/>
      <c r="BP42" s="298">
        <f>IF(K42,BL42,0)</f>
        <v>3857</v>
      </c>
      <c r="BQ42" s="346"/>
      <c r="BR42" s="298">
        <f>IF(Q42,BL42,0)</f>
        <v>3857</v>
      </c>
      <c r="BS42" s="346"/>
      <c r="BT42" s="298">
        <f>IF(W42,BL42,0)</f>
        <v>3857</v>
      </c>
      <c r="BU42" s="346"/>
      <c r="BV42" s="298">
        <f>IF(AC42,BL42,0)</f>
        <v>3857</v>
      </c>
      <c r="BW42" s="346"/>
      <c r="BX42" s="298">
        <f>IF(AJ42,BL42,0)</f>
        <v>3857</v>
      </c>
      <c r="BY42" s="346"/>
      <c r="BZ42" s="298">
        <f>IF(AP42,BL42,0)</f>
        <v>3857</v>
      </c>
      <c r="CA42" s="346"/>
      <c r="CB42" s="298">
        <f>IF(AV42,BL42,0)</f>
        <v>3857</v>
      </c>
      <c r="CC42" s="346"/>
      <c r="CD42" s="298">
        <f>IF(BB42,$BL42,0)</f>
        <v>0</v>
      </c>
    </row>
    <row r="43" spans="1:82" ht="8.85" customHeight="1" x14ac:dyDescent="0.25">
      <c r="A43" s="349"/>
      <c r="B43" s="346"/>
      <c r="C43" s="345"/>
      <c r="D43" s="346"/>
      <c r="E43" s="351"/>
      <c r="F43" s="346"/>
      <c r="G43" s="350"/>
      <c r="H43" s="346"/>
      <c r="I43" s="350"/>
      <c r="J43" s="346"/>
      <c r="K43" s="351"/>
      <c r="L43" s="346"/>
      <c r="M43" s="350"/>
      <c r="N43" s="346"/>
      <c r="O43" s="350"/>
      <c r="P43" s="346"/>
      <c r="Q43" s="351"/>
      <c r="R43" s="346"/>
      <c r="S43" s="350"/>
      <c r="T43" s="346"/>
      <c r="U43" s="350"/>
      <c r="V43" s="346"/>
      <c r="W43" s="351"/>
      <c r="X43" s="346"/>
      <c r="Y43" s="350"/>
      <c r="Z43" s="346"/>
      <c r="AA43" s="350"/>
      <c r="AB43" s="346"/>
      <c r="AC43" s="351"/>
      <c r="AD43" s="346"/>
      <c r="AE43" s="350"/>
      <c r="AF43" s="346"/>
      <c r="AG43" s="350"/>
      <c r="AH43" s="346"/>
      <c r="AI43" s="346"/>
      <c r="AJ43" s="351"/>
      <c r="AK43" s="346"/>
      <c r="AL43" s="350"/>
      <c r="AM43" s="346"/>
      <c r="AN43" s="350"/>
      <c r="AO43" s="346"/>
      <c r="AP43" s="351"/>
      <c r="AQ43" s="346"/>
      <c r="AR43" s="350"/>
      <c r="AS43" s="346"/>
      <c r="AT43" s="350"/>
      <c r="AU43" s="346"/>
      <c r="AV43" s="351"/>
      <c r="AW43" s="346"/>
      <c r="AX43" s="350"/>
      <c r="AY43" s="346"/>
      <c r="AZ43" s="350"/>
      <c r="BA43" s="346"/>
      <c r="BB43" s="346"/>
      <c r="BC43" s="346"/>
      <c r="BD43" s="350"/>
      <c r="BE43" s="346"/>
      <c r="BF43" s="350"/>
      <c r="BG43" s="346"/>
      <c r="BH43" s="351"/>
      <c r="BI43" s="346"/>
      <c r="BJ43" s="349"/>
      <c r="BK43" s="346"/>
      <c r="BL43" s="351"/>
      <c r="BM43" s="346"/>
      <c r="BN43" s="346"/>
      <c r="BO43" s="346"/>
      <c r="BP43" s="346"/>
      <c r="BQ43" s="346"/>
      <c r="BR43" s="346"/>
      <c r="BS43" s="346"/>
      <c r="BT43" s="346"/>
      <c r="BU43" s="346"/>
      <c r="BV43" s="346"/>
      <c r="BW43" s="346"/>
      <c r="BX43" s="346"/>
      <c r="BY43" s="346"/>
      <c r="BZ43" s="346"/>
      <c r="CA43" s="346"/>
      <c r="CB43" s="346"/>
      <c r="CC43" s="346"/>
      <c r="CD43" s="346"/>
    </row>
    <row r="44" spans="1:82" ht="8.85" customHeight="1" x14ac:dyDescent="0.25">
      <c r="A44" s="326">
        <v>26</v>
      </c>
      <c r="B44" s="348"/>
      <c r="C44" s="345" t="s">
        <v>114</v>
      </c>
      <c r="D44" s="346"/>
      <c r="E44" s="114">
        <v>6364142</v>
      </c>
      <c r="F44" s="346"/>
      <c r="G44" s="302">
        <f>(E44/$BL44)</f>
        <v>198.76763070772691</v>
      </c>
      <c r="H44" s="346"/>
      <c r="I44" s="302">
        <f>IF(G44,G44/G$60*100,0)</f>
        <v>108.29383115809421</v>
      </c>
      <c r="J44" s="346"/>
      <c r="K44" s="114">
        <v>2653144</v>
      </c>
      <c r="L44" s="346"/>
      <c r="M44" s="302">
        <f>(K44/$BL44)</f>
        <v>82.864138921856451</v>
      </c>
      <c r="N44" s="346"/>
      <c r="O44" s="302">
        <f>IF(M44,M44/M$60*100,0)</f>
        <v>113.33027614306037</v>
      </c>
      <c r="P44" s="346"/>
      <c r="Q44" s="114">
        <v>22099880</v>
      </c>
      <c r="R44" s="346"/>
      <c r="S44" s="302">
        <f>(Q44/$BL44)</f>
        <v>690.23299394090827</v>
      </c>
      <c r="T44" s="346"/>
      <c r="U44" s="302">
        <f>IF(S44,S44/S$60*100,0)</f>
        <v>99.088638151462732</v>
      </c>
      <c r="V44" s="346"/>
      <c r="W44" s="114">
        <v>6379159</v>
      </c>
      <c r="X44" s="346"/>
      <c r="Y44" s="302">
        <f>(W44/$BL44)</f>
        <v>199.23664813542382</v>
      </c>
      <c r="Z44" s="346"/>
      <c r="AA44" s="302">
        <f>IF(Y44,Y44/Y$60*100,0)</f>
        <v>62.395292568438208</v>
      </c>
      <c r="AB44" s="346"/>
      <c r="AC44" s="114">
        <v>18018876</v>
      </c>
      <c r="AD44" s="346"/>
      <c r="AE44" s="302">
        <f>(AC44/$BL44)</f>
        <v>562.77331501030665</v>
      </c>
      <c r="AF44" s="346"/>
      <c r="AG44" s="302">
        <f>IF(AE44,AE44/AE$60*100,0)</f>
        <v>131.92410970015902</v>
      </c>
      <c r="AH44" s="347"/>
      <c r="AI44" s="346"/>
      <c r="AJ44" s="114">
        <v>51967739</v>
      </c>
      <c r="AK44" s="346"/>
      <c r="AL44" s="302">
        <f>(AJ44/$BL44)</f>
        <v>1623.0788618901868</v>
      </c>
      <c r="AM44" s="346"/>
      <c r="AN44" s="302">
        <f>IF(AL44,AL44/AL$60*100,0)</f>
        <v>94.266257566967894</v>
      </c>
      <c r="AO44" s="346"/>
      <c r="AP44" s="114">
        <v>2487403</v>
      </c>
      <c r="AQ44" s="346"/>
      <c r="AR44" s="302">
        <f>(AP44/$BL44)</f>
        <v>77.687644449996881</v>
      </c>
      <c r="AS44" s="346"/>
      <c r="AT44" s="302">
        <f>IF(AR44,AR44/AR$60*100,0)</f>
        <v>48.392063933005517</v>
      </c>
      <c r="AU44" s="346"/>
      <c r="AV44" s="114">
        <v>5420220</v>
      </c>
      <c r="AW44" s="346"/>
      <c r="AX44" s="302">
        <f>(AV44/$BL44)</f>
        <v>169.28665125866701</v>
      </c>
      <c r="AY44" s="346"/>
      <c r="AZ44" s="302">
        <f>IF(AX44,AX44/AX$60*100,0)</f>
        <v>101.70451313284133</v>
      </c>
      <c r="BA44" s="346"/>
      <c r="BB44" s="114">
        <v>0</v>
      </c>
      <c r="BC44" s="346"/>
      <c r="BD44" s="302">
        <v>0</v>
      </c>
      <c r="BE44" s="346"/>
      <c r="BF44" s="302">
        <f>IF(BD44,BD44/BD$60*100,0)</f>
        <v>0</v>
      </c>
      <c r="BG44" s="346"/>
      <c r="BH44" s="114">
        <f>(E44+K44+Q44+W44+AC44+AJ44+AP44+AV44+BB44)</f>
        <v>115390563</v>
      </c>
      <c r="BI44" s="346"/>
      <c r="BJ44" s="326">
        <v>26</v>
      </c>
      <c r="BK44" s="346"/>
      <c r="BL44" s="298">
        <v>32018</v>
      </c>
      <c r="BM44" s="346"/>
      <c r="BN44" s="298">
        <f>IF(E44,BL44,0)</f>
        <v>32018</v>
      </c>
      <c r="BO44" s="346"/>
      <c r="BP44" s="298">
        <f>IF(K44,BL44,0)</f>
        <v>32018</v>
      </c>
      <c r="BQ44" s="346"/>
      <c r="BR44" s="298">
        <f>IF(Q44,BL44,0)</f>
        <v>32018</v>
      </c>
      <c r="BS44" s="346"/>
      <c r="BT44" s="298">
        <f>IF(W44,BL44,0)</f>
        <v>32018</v>
      </c>
      <c r="BU44" s="346"/>
      <c r="BV44" s="298">
        <f>IF(AC44,BL44,0)</f>
        <v>32018</v>
      </c>
      <c r="BW44" s="346"/>
      <c r="BX44" s="298">
        <f>IF(AJ44,BL44,0)</f>
        <v>32018</v>
      </c>
      <c r="BY44" s="346"/>
      <c r="BZ44" s="298">
        <f>IF(AP44,BL44,0)</f>
        <v>32018</v>
      </c>
      <c r="CA44" s="346"/>
      <c r="CB44" s="298">
        <f>IF(AV44,BL44,0)</f>
        <v>32018</v>
      </c>
      <c r="CC44" s="346"/>
      <c r="CD44" s="298">
        <f>IF(BB44,$BL44,0)</f>
        <v>0</v>
      </c>
    </row>
    <row r="45" spans="1:82" ht="8.85" customHeight="1" x14ac:dyDescent="0.25">
      <c r="A45" s="326">
        <v>27</v>
      </c>
      <c r="B45" s="344"/>
      <c r="C45" s="345" t="s">
        <v>115</v>
      </c>
      <c r="D45" s="346"/>
      <c r="E45" s="114">
        <v>2292879</v>
      </c>
      <c r="F45" s="346"/>
      <c r="G45" s="302">
        <f>(E45/$BL45)</f>
        <v>186.61015707658501</v>
      </c>
      <c r="H45" s="346"/>
      <c r="I45" s="302">
        <f>IF(G45,G45/G$60*100,0)</f>
        <v>101.67011988261095</v>
      </c>
      <c r="J45" s="346"/>
      <c r="K45" s="114">
        <v>444949</v>
      </c>
      <c r="L45" s="346"/>
      <c r="M45" s="302">
        <f>(K45/$BL45)</f>
        <v>36.212989338325059</v>
      </c>
      <c r="N45" s="346"/>
      <c r="O45" s="302">
        <f>IF(M45,M45/M$60*100,0)</f>
        <v>49.527191558079309</v>
      </c>
      <c r="P45" s="346"/>
      <c r="Q45" s="114">
        <v>6539490</v>
      </c>
      <c r="R45" s="346"/>
      <c r="S45" s="302">
        <f>(Q45/$BL45)</f>
        <v>532.22837144949949</v>
      </c>
      <c r="T45" s="346"/>
      <c r="U45" s="302">
        <f>IF(S45,S45/S$60*100,0)</f>
        <v>76.405771638636992</v>
      </c>
      <c r="V45" s="346"/>
      <c r="W45" s="114">
        <v>2705610</v>
      </c>
      <c r="X45" s="346"/>
      <c r="Y45" s="302">
        <f>(W45/$BL45)</f>
        <v>220.20102547407831</v>
      </c>
      <c r="Z45" s="346"/>
      <c r="AA45" s="302">
        <f>IF(Y45,Y45/Y$60*100,0)</f>
        <v>68.960743602684502</v>
      </c>
      <c r="AB45" s="346"/>
      <c r="AC45" s="114">
        <v>2449717</v>
      </c>
      <c r="AD45" s="346"/>
      <c r="AE45" s="302">
        <f>(AC45/$BL45)</f>
        <v>199.3747049727354</v>
      </c>
      <c r="AF45" s="346"/>
      <c r="AG45" s="302">
        <f>IF(AE45,AE45/AE$60*100,0)</f>
        <v>46.736989385820976</v>
      </c>
      <c r="AH45" s="347"/>
      <c r="AI45" s="346"/>
      <c r="AJ45" s="114">
        <v>22620610</v>
      </c>
      <c r="AK45" s="346"/>
      <c r="AL45" s="302">
        <f>(AJ45/$BL45)</f>
        <v>1841.0197770000814</v>
      </c>
      <c r="AM45" s="346"/>
      <c r="AN45" s="302">
        <f>IF(AL45,AL45/AL$60*100,0)</f>
        <v>106.92397551309686</v>
      </c>
      <c r="AO45" s="346"/>
      <c r="AP45" s="114">
        <v>1617466</v>
      </c>
      <c r="AQ45" s="346"/>
      <c r="AR45" s="302">
        <f>(AP45/$BL45)</f>
        <v>131.64043297794416</v>
      </c>
      <c r="AS45" s="346"/>
      <c r="AT45" s="302">
        <f>IF(AR45,AR45/AR$60*100,0)</f>
        <v>81.99955467741637</v>
      </c>
      <c r="AU45" s="346"/>
      <c r="AV45" s="114">
        <v>1699026</v>
      </c>
      <c r="AW45" s="346"/>
      <c r="AX45" s="302">
        <f>(AV45/$BL45)</f>
        <v>138.27834296410842</v>
      </c>
      <c r="AY45" s="346"/>
      <c r="AZ45" s="302">
        <f>IF(AX45,AX45/AX$60*100,0)</f>
        <v>83.07525397552979</v>
      </c>
      <c r="BA45" s="346"/>
      <c r="BB45" s="114">
        <v>0</v>
      </c>
      <c r="BC45" s="346"/>
      <c r="BD45" s="302">
        <f>(BB45/$BL45)</f>
        <v>0</v>
      </c>
      <c r="BE45" s="346"/>
      <c r="BF45" s="302">
        <f>IF(BD45,BD45/BD$60*100,0)</f>
        <v>0</v>
      </c>
      <c r="BG45" s="346"/>
      <c r="BH45" s="114">
        <f>(E45+K45+Q45+W45+AC45+AJ45+AP45+AV45+BB45)</f>
        <v>40369747</v>
      </c>
      <c r="BI45" s="346"/>
      <c r="BJ45" s="326">
        <v>27</v>
      </c>
      <c r="BK45" s="346"/>
      <c r="BL45" s="298">
        <v>12287</v>
      </c>
      <c r="BM45" s="346"/>
      <c r="BN45" s="298">
        <f>IF(E45,BL45,0)</f>
        <v>12287</v>
      </c>
      <c r="BO45" s="346"/>
      <c r="BP45" s="298">
        <f>IF(K45,BL45,0)</f>
        <v>12287</v>
      </c>
      <c r="BQ45" s="346"/>
      <c r="BR45" s="298">
        <f>IF(Q45,BL45,0)</f>
        <v>12287</v>
      </c>
      <c r="BS45" s="346"/>
      <c r="BT45" s="298">
        <f>IF(W45,BL45,0)</f>
        <v>12287</v>
      </c>
      <c r="BU45" s="346"/>
      <c r="BV45" s="298">
        <f>IF(AC45,BL45,0)</f>
        <v>12287</v>
      </c>
      <c r="BW45" s="346"/>
      <c r="BX45" s="298">
        <f>IF(AJ45,BL45,0)</f>
        <v>12287</v>
      </c>
      <c r="BY45" s="346"/>
      <c r="BZ45" s="298">
        <f>IF(AP45,BL45,0)</f>
        <v>12287</v>
      </c>
      <c r="CA45" s="346"/>
      <c r="CB45" s="298">
        <f>IF(AV45,BL45,0)</f>
        <v>12287</v>
      </c>
      <c r="CC45" s="346"/>
      <c r="CD45" s="298">
        <f>IF(BB45,$BL45,0)</f>
        <v>0</v>
      </c>
    </row>
    <row r="46" spans="1:82" ht="8.85" customHeight="1" x14ac:dyDescent="0.25">
      <c r="A46" s="326">
        <v>28</v>
      </c>
      <c r="B46" s="348"/>
      <c r="C46" s="345" t="s">
        <v>116</v>
      </c>
      <c r="D46" s="346"/>
      <c r="E46" s="114">
        <v>12538284</v>
      </c>
      <c r="F46" s="346"/>
      <c r="G46" s="302">
        <f>(E46/$BL46)</f>
        <v>130.36405036442466</v>
      </c>
      <c r="H46" s="346"/>
      <c r="I46" s="302">
        <f>IF(G46,G46/G$60*100,0)</f>
        <v>71.025762137343236</v>
      </c>
      <c r="J46" s="346"/>
      <c r="K46" s="114">
        <v>8715780</v>
      </c>
      <c r="L46" s="346"/>
      <c r="M46" s="302">
        <f>(K46/$BL46)</f>
        <v>90.620405701868393</v>
      </c>
      <c r="N46" s="346"/>
      <c r="O46" s="302">
        <f>IF(M46,M46/M$60*100,0)</f>
        <v>123.93824078801907</v>
      </c>
      <c r="P46" s="346"/>
      <c r="Q46" s="114">
        <v>77535637</v>
      </c>
      <c r="R46" s="346"/>
      <c r="S46" s="302">
        <f>(Q46/$BL46)</f>
        <v>806.15973341373899</v>
      </c>
      <c r="T46" s="346"/>
      <c r="U46" s="302">
        <f>IF(S46,S46/S$60*100,0)</f>
        <v>115.73087756994759</v>
      </c>
      <c r="V46" s="346"/>
      <c r="W46" s="114">
        <v>32193351</v>
      </c>
      <c r="X46" s="346"/>
      <c r="Y46" s="302">
        <f>(W46/$BL46)</f>
        <v>334.72328678817621</v>
      </c>
      <c r="Z46" s="346"/>
      <c r="AA46" s="302">
        <f>IF(Y46,Y46/Y$60*100,0)</f>
        <v>104.82588220627753</v>
      </c>
      <c r="AB46" s="346"/>
      <c r="AC46" s="114">
        <v>32643633</v>
      </c>
      <c r="AD46" s="346"/>
      <c r="AE46" s="302">
        <f>(AC46/$BL46)</f>
        <v>339.40499485334635</v>
      </c>
      <c r="AF46" s="346"/>
      <c r="AG46" s="302">
        <f>IF(AE46,AE46/AE$60*100,0)</f>
        <v>79.562588665020044</v>
      </c>
      <c r="AH46" s="347"/>
      <c r="AI46" s="346"/>
      <c r="AJ46" s="114">
        <v>165789102</v>
      </c>
      <c r="AK46" s="346"/>
      <c r="AL46" s="302">
        <f>(AJ46/$BL46)</f>
        <v>1723.7557263019994</v>
      </c>
      <c r="AM46" s="346"/>
      <c r="AN46" s="302">
        <f>IF(AL46,AL46/AL$60*100,0)</f>
        <v>100.11343570138484</v>
      </c>
      <c r="AO46" s="346"/>
      <c r="AP46" s="114">
        <v>14713790</v>
      </c>
      <c r="AQ46" s="346"/>
      <c r="AR46" s="302">
        <f>(AP46/$BL46)</f>
        <v>152.98339554372575</v>
      </c>
      <c r="AS46" s="346"/>
      <c r="AT46" s="302">
        <f>IF(AR46,AR46/AR$60*100,0)</f>
        <v>95.294204248981387</v>
      </c>
      <c r="AU46" s="346"/>
      <c r="AV46" s="114">
        <v>8629747</v>
      </c>
      <c r="AW46" s="346"/>
      <c r="AX46" s="302">
        <f>(AV46/$BL46)</f>
        <v>89.725896505474168</v>
      </c>
      <c r="AY46" s="346"/>
      <c r="AZ46" s="302">
        <f>IF(AX46,AX46/AX$60*100,0)</f>
        <v>53.905777872310281</v>
      </c>
      <c r="BA46" s="346"/>
      <c r="BB46" s="114">
        <v>0</v>
      </c>
      <c r="BC46" s="346"/>
      <c r="BD46" s="302">
        <f>(BB46/$BL46)</f>
        <v>0</v>
      </c>
      <c r="BE46" s="346"/>
      <c r="BF46" s="302">
        <f>IF(BD46,BD46/BD$60*100,0)</f>
        <v>0</v>
      </c>
      <c r="BG46" s="346"/>
      <c r="BH46" s="114">
        <f>(E46+K46+Q46+W46+AC46+AJ46+AP46+AV46+BB46)</f>
        <v>352759324</v>
      </c>
      <c r="BI46" s="346"/>
      <c r="BJ46" s="326">
        <v>28</v>
      </c>
      <c r="BK46" s="346"/>
      <c r="BL46" s="298">
        <v>96179</v>
      </c>
      <c r="BM46" s="346"/>
      <c r="BN46" s="298">
        <f>IF(E46,BL46,0)</f>
        <v>96179</v>
      </c>
      <c r="BO46" s="346"/>
      <c r="BP46" s="298">
        <f>IF(K46,BL46,0)</f>
        <v>96179</v>
      </c>
      <c r="BQ46" s="346"/>
      <c r="BR46" s="298">
        <f>IF(Q46,BL46,0)</f>
        <v>96179</v>
      </c>
      <c r="BS46" s="346"/>
      <c r="BT46" s="298">
        <f>IF(W46,BL46,0)</f>
        <v>96179</v>
      </c>
      <c r="BU46" s="346"/>
      <c r="BV46" s="298">
        <f>IF(AC46,BL46,0)</f>
        <v>96179</v>
      </c>
      <c r="BW46" s="346"/>
      <c r="BX46" s="298">
        <f>IF(AJ46,BL46,0)</f>
        <v>96179</v>
      </c>
      <c r="BY46" s="346"/>
      <c r="BZ46" s="298">
        <f>IF(AP46,BL46,0)</f>
        <v>96179</v>
      </c>
      <c r="CA46" s="346"/>
      <c r="CB46" s="298">
        <f>IF(AV46,BL46,0)</f>
        <v>96179</v>
      </c>
      <c r="CC46" s="346"/>
      <c r="CD46" s="298">
        <f>IF(BB46,$BL46,0)</f>
        <v>0</v>
      </c>
    </row>
    <row r="47" spans="1:82" ht="8.85" customHeight="1" x14ac:dyDescent="0.25">
      <c r="A47" s="326">
        <v>29</v>
      </c>
      <c r="B47" s="344"/>
      <c r="C47" s="345" t="s">
        <v>117</v>
      </c>
      <c r="D47" s="346"/>
      <c r="E47" s="114">
        <v>2546987</v>
      </c>
      <c r="F47" s="346"/>
      <c r="G47" s="302">
        <f>(E47/$BL47)</f>
        <v>147.83996981657768</v>
      </c>
      <c r="H47" s="346"/>
      <c r="I47" s="302">
        <f>IF(G47,G47/G$60*100,0)</f>
        <v>80.54710252735245</v>
      </c>
      <c r="J47" s="346"/>
      <c r="K47" s="114">
        <v>1226014</v>
      </c>
      <c r="L47" s="346"/>
      <c r="M47" s="302">
        <f>(K47/$BL47)</f>
        <v>71.164035291386114</v>
      </c>
      <c r="N47" s="346"/>
      <c r="O47" s="302">
        <f>IF(M47,M47/M$60*100,0)</f>
        <v>97.328468936760132</v>
      </c>
      <c r="P47" s="346"/>
      <c r="Q47" s="114">
        <v>9615085</v>
      </c>
      <c r="R47" s="346"/>
      <c r="S47" s="302">
        <f>(Q47/$BL47)</f>
        <v>558.10802182493615</v>
      </c>
      <c r="T47" s="346"/>
      <c r="U47" s="302">
        <f>IF(S47,S47/S$60*100,0)</f>
        <v>80.121008861500826</v>
      </c>
      <c r="V47" s="346"/>
      <c r="W47" s="114">
        <v>4200719</v>
      </c>
      <c r="X47" s="346"/>
      <c r="Y47" s="302">
        <f>(W47/$BL47)</f>
        <v>243.83091478987694</v>
      </c>
      <c r="Z47" s="346"/>
      <c r="AA47" s="302">
        <f>IF(Y47,Y47/Y$60*100,0)</f>
        <v>76.360957725022587</v>
      </c>
      <c r="AB47" s="346"/>
      <c r="AC47" s="114">
        <v>11486655</v>
      </c>
      <c r="AD47" s="346"/>
      <c r="AE47" s="302">
        <f>(AC47/$BL47)</f>
        <v>666.74338286510329</v>
      </c>
      <c r="AF47" s="346"/>
      <c r="AG47" s="302">
        <f>IF(AE47,AE47/AE$60*100,0)</f>
        <v>156.29654931549149</v>
      </c>
      <c r="AH47" s="347"/>
      <c r="AI47" s="346"/>
      <c r="AJ47" s="114">
        <v>17214134</v>
      </c>
      <c r="AK47" s="346"/>
      <c r="AL47" s="302">
        <f>(AJ47/$BL47)</f>
        <v>999.19514743440914</v>
      </c>
      <c r="AM47" s="346"/>
      <c r="AN47" s="302">
        <f>IF(AL47,AL47/AL$60*100,0)</f>
        <v>58.031922748365595</v>
      </c>
      <c r="AO47" s="346"/>
      <c r="AP47" s="114">
        <v>2062158</v>
      </c>
      <c r="AQ47" s="346"/>
      <c r="AR47" s="302">
        <f>(AP47/$BL47)</f>
        <v>119.69804968655677</v>
      </c>
      <c r="AS47" s="346"/>
      <c r="AT47" s="302">
        <f>IF(AR47,AR47/AR$60*100,0)</f>
        <v>74.560577992761608</v>
      </c>
      <c r="AU47" s="346"/>
      <c r="AV47" s="114">
        <v>571198</v>
      </c>
      <c r="AW47" s="346"/>
      <c r="AX47" s="302">
        <f>(AV47/$BL47)</f>
        <v>33.155212444857206</v>
      </c>
      <c r="AY47" s="346"/>
      <c r="AZ47" s="302">
        <f>IF(AX47,AX47/AX$60*100,0)</f>
        <v>19.919082304769052</v>
      </c>
      <c r="BA47" s="346"/>
      <c r="BB47" s="114">
        <v>0</v>
      </c>
      <c r="BC47" s="346"/>
      <c r="BD47" s="302">
        <f>(BB47/$BL47)</f>
        <v>0</v>
      </c>
      <c r="BE47" s="346"/>
      <c r="BF47" s="302">
        <f>IF(BD47,BD47/BD$60*100,0)</f>
        <v>0</v>
      </c>
      <c r="BG47" s="346"/>
      <c r="BH47" s="114">
        <f>(E47+K47+Q47+W47+AC47+AJ47+AP47+AV47+BB47)</f>
        <v>48922950</v>
      </c>
      <c r="BI47" s="346"/>
      <c r="BJ47" s="326">
        <v>29</v>
      </c>
      <c r="BK47" s="346"/>
      <c r="BL47" s="298">
        <v>17228</v>
      </c>
      <c r="BM47" s="346"/>
      <c r="BN47" s="298">
        <f>IF(E47,BL47,0)</f>
        <v>17228</v>
      </c>
      <c r="BO47" s="346"/>
      <c r="BP47" s="298">
        <f>IF(K47,BL47,0)</f>
        <v>17228</v>
      </c>
      <c r="BQ47" s="346"/>
      <c r="BR47" s="298">
        <f>IF(Q47,BL47,0)</f>
        <v>17228</v>
      </c>
      <c r="BS47" s="346"/>
      <c r="BT47" s="298">
        <f>IF(W47,BL47,0)</f>
        <v>17228</v>
      </c>
      <c r="BU47" s="346"/>
      <c r="BV47" s="298">
        <f>IF(AC47,BL47,0)</f>
        <v>17228</v>
      </c>
      <c r="BW47" s="346"/>
      <c r="BX47" s="298">
        <f>IF(AJ47,BL47,0)</f>
        <v>17228</v>
      </c>
      <c r="BY47" s="346"/>
      <c r="BZ47" s="298">
        <f>IF(AP47,BL47,0)</f>
        <v>17228</v>
      </c>
      <c r="CA47" s="346"/>
      <c r="CB47" s="298">
        <f>IF(AV47,BL47,0)</f>
        <v>17228</v>
      </c>
      <c r="CC47" s="346"/>
      <c r="CD47" s="298">
        <f>IF(BB47,$BL47,0)</f>
        <v>0</v>
      </c>
    </row>
    <row r="48" spans="1:82" ht="8.85" customHeight="1" x14ac:dyDescent="0.25">
      <c r="A48" s="326">
        <v>30</v>
      </c>
      <c r="B48" s="348"/>
      <c r="C48" s="345" t="s">
        <v>118</v>
      </c>
      <c r="D48" s="346"/>
      <c r="E48" s="114">
        <v>91866070</v>
      </c>
      <c r="F48" s="346"/>
      <c r="G48" s="302">
        <f>(E48/$BL48)</f>
        <v>414.41034107876703</v>
      </c>
      <c r="H48" s="346"/>
      <c r="I48" s="302">
        <f>IF(G48,G48/G$60*100,0)</f>
        <v>225.78164939210916</v>
      </c>
      <c r="J48" s="346"/>
      <c r="K48" s="114">
        <v>15435526</v>
      </c>
      <c r="L48" s="346"/>
      <c r="M48" s="302">
        <f>(K48/$BL48)</f>
        <v>69.630077724998756</v>
      </c>
      <c r="N48" s="346"/>
      <c r="O48" s="302">
        <f>IF(M48,M48/M$60*100,0)</f>
        <v>95.230530831660701</v>
      </c>
      <c r="P48" s="346"/>
      <c r="Q48" s="114">
        <v>183814571</v>
      </c>
      <c r="R48" s="346"/>
      <c r="S48" s="302">
        <f>(Q48/$BL48)</f>
        <v>829.1925306411523</v>
      </c>
      <c r="T48" s="346"/>
      <c r="U48" s="302">
        <f>IF(S48,S48/S$60*100,0)</f>
        <v>119.03742554739559</v>
      </c>
      <c r="V48" s="346"/>
      <c r="W48" s="114">
        <v>66332620</v>
      </c>
      <c r="X48" s="346"/>
      <c r="Y48" s="302">
        <f>(W48/$BL48)</f>
        <v>299.22825346559665</v>
      </c>
      <c r="Z48" s="346"/>
      <c r="AA48" s="302">
        <f>IF(Y48,Y48/Y$60*100,0)</f>
        <v>93.709840004124871</v>
      </c>
      <c r="AB48" s="346"/>
      <c r="AC48" s="114">
        <v>120927850</v>
      </c>
      <c r="AD48" s="346"/>
      <c r="AE48" s="302">
        <f>(AC48/$BL48)</f>
        <v>545.50882131370133</v>
      </c>
      <c r="AF48" s="346"/>
      <c r="AG48" s="302">
        <f>IF(AE48,AE48/AE$60*100,0)</f>
        <v>127.87700423229057</v>
      </c>
      <c r="AH48" s="347"/>
      <c r="AI48" s="346"/>
      <c r="AJ48" s="114">
        <v>346227115</v>
      </c>
      <c r="AK48" s="346"/>
      <c r="AL48" s="302">
        <f>(AJ48/$BL48)</f>
        <v>1561.8399352216493</v>
      </c>
      <c r="AM48" s="346"/>
      <c r="AN48" s="302">
        <f>IF(AL48,AL48/AL$60*100,0)</f>
        <v>90.709582306137847</v>
      </c>
      <c r="AO48" s="346"/>
      <c r="AP48" s="114">
        <v>21406529</v>
      </c>
      <c r="AQ48" s="346"/>
      <c r="AR48" s="302">
        <f>(AP48/$BL48)</f>
        <v>96.56543470513671</v>
      </c>
      <c r="AS48" s="346"/>
      <c r="AT48" s="302">
        <f>IF(AR48,AR48/AR$60*100,0)</f>
        <v>60.151144021070046</v>
      </c>
      <c r="AU48" s="346"/>
      <c r="AV48" s="114">
        <v>84583524</v>
      </c>
      <c r="AW48" s="346"/>
      <c r="AX48" s="302">
        <f>(AV48/$BL48)</f>
        <v>381.55857794378358</v>
      </c>
      <c r="AY48" s="346"/>
      <c r="AZ48" s="302">
        <f>IF(AX48,AX48/AX$60*100,0)</f>
        <v>229.2338416106806</v>
      </c>
      <c r="BA48" s="346"/>
      <c r="BB48" s="114">
        <v>0</v>
      </c>
      <c r="BC48" s="346"/>
      <c r="BD48" s="302">
        <v>0</v>
      </c>
      <c r="BE48" s="346"/>
      <c r="BF48" s="302">
        <f>IF(BD48,BD48/BD$60*100,0)</f>
        <v>0</v>
      </c>
      <c r="BG48" s="346"/>
      <c r="BH48" s="114">
        <f>(E48+K48+Q48+W48+AC48+AJ48+AP48+AV48+BB48)</f>
        <v>930593805</v>
      </c>
      <c r="BI48" s="346"/>
      <c r="BJ48" s="326">
        <v>30</v>
      </c>
      <c r="BK48" s="346"/>
      <c r="BL48" s="298">
        <v>221679</v>
      </c>
      <c r="BM48" s="346"/>
      <c r="BN48" s="298">
        <f>IF(E48,BL48,0)</f>
        <v>221679</v>
      </c>
      <c r="BO48" s="346"/>
      <c r="BP48" s="298">
        <f>IF(K48,BL48,0)</f>
        <v>221679</v>
      </c>
      <c r="BQ48" s="346"/>
      <c r="BR48" s="298">
        <f>IF(Q48,BL48,0)</f>
        <v>221679</v>
      </c>
      <c r="BS48" s="346"/>
      <c r="BT48" s="298">
        <f>IF(W48,BL48,0)</f>
        <v>221679</v>
      </c>
      <c r="BU48" s="346"/>
      <c r="BV48" s="298">
        <f>IF(AC48,BL48,0)</f>
        <v>221679</v>
      </c>
      <c r="BW48" s="346"/>
      <c r="BX48" s="298">
        <f>IF(AJ48,BL48,0)</f>
        <v>221679</v>
      </c>
      <c r="BY48" s="346"/>
      <c r="BZ48" s="298">
        <f>IF(AP48,BL48,0)</f>
        <v>221679</v>
      </c>
      <c r="CA48" s="346"/>
      <c r="CB48" s="298">
        <f>IF(AV48,BL48,0)</f>
        <v>221679</v>
      </c>
      <c r="CC48" s="346"/>
      <c r="CD48" s="298">
        <f>IF(BB48,$BL48,0)</f>
        <v>0</v>
      </c>
    </row>
    <row r="49" spans="1:82" ht="8.85" customHeight="1" x14ac:dyDescent="0.25">
      <c r="A49" s="349"/>
      <c r="B49" s="346"/>
      <c r="C49" s="345"/>
      <c r="D49" s="346"/>
      <c r="E49" s="346"/>
      <c r="F49" s="346"/>
      <c r="G49" s="350"/>
      <c r="H49" s="346"/>
      <c r="I49" s="350"/>
      <c r="J49" s="346"/>
      <c r="K49" s="346"/>
      <c r="L49" s="346"/>
      <c r="M49" s="350"/>
      <c r="N49" s="346"/>
      <c r="O49" s="350"/>
      <c r="P49" s="346"/>
      <c r="Q49" s="346"/>
      <c r="R49" s="346"/>
      <c r="S49" s="350"/>
      <c r="T49" s="346"/>
      <c r="U49" s="350"/>
      <c r="V49" s="346"/>
      <c r="W49" s="346"/>
      <c r="X49" s="346"/>
      <c r="Y49" s="350"/>
      <c r="Z49" s="346"/>
      <c r="AA49" s="350"/>
      <c r="AB49" s="346"/>
      <c r="AC49" s="346"/>
      <c r="AD49" s="346"/>
      <c r="AE49" s="350"/>
      <c r="AF49" s="346"/>
      <c r="AG49" s="350"/>
      <c r="AH49" s="346"/>
      <c r="AI49" s="346"/>
      <c r="AJ49" s="346"/>
      <c r="AK49" s="346"/>
      <c r="AL49" s="350"/>
      <c r="AM49" s="346"/>
      <c r="AN49" s="350"/>
      <c r="AO49" s="346"/>
      <c r="AP49" s="346"/>
      <c r="AQ49" s="346"/>
      <c r="AR49" s="350"/>
      <c r="AS49" s="346"/>
      <c r="AT49" s="350"/>
      <c r="AU49" s="346"/>
      <c r="AV49" s="346"/>
      <c r="AW49" s="346"/>
      <c r="AX49" s="350"/>
      <c r="AY49" s="346"/>
      <c r="AZ49" s="350"/>
      <c r="BA49" s="346"/>
      <c r="BB49" s="346"/>
      <c r="BC49" s="346"/>
      <c r="BD49" s="350"/>
      <c r="BE49" s="346"/>
      <c r="BF49" s="350"/>
      <c r="BG49" s="346"/>
      <c r="BH49" s="346"/>
      <c r="BI49" s="346"/>
      <c r="BJ49" s="349"/>
      <c r="BK49" s="346"/>
      <c r="BL49" s="351"/>
      <c r="BM49" s="346"/>
      <c r="BN49" s="346"/>
      <c r="BO49" s="346"/>
      <c r="BP49" s="346"/>
      <c r="BQ49" s="346"/>
      <c r="BR49" s="346"/>
      <c r="BS49" s="346"/>
      <c r="BT49" s="346"/>
      <c r="BU49" s="346"/>
      <c r="BV49" s="346"/>
      <c r="BW49" s="346"/>
      <c r="BX49" s="346"/>
      <c r="BY49" s="346"/>
      <c r="BZ49" s="346"/>
      <c r="CA49" s="346"/>
      <c r="CB49" s="346"/>
      <c r="CC49" s="346"/>
      <c r="CD49" s="346"/>
    </row>
    <row r="50" spans="1:82" ht="8.85" customHeight="1" x14ac:dyDescent="0.25">
      <c r="A50" s="326">
        <v>31</v>
      </c>
      <c r="B50" s="344"/>
      <c r="C50" s="345" t="s">
        <v>119</v>
      </c>
      <c r="D50" s="346"/>
      <c r="E50" s="114">
        <v>14208295</v>
      </c>
      <c r="F50" s="346"/>
      <c r="G50" s="302">
        <f>(E50/$BL50)</f>
        <v>142.59057243787885</v>
      </c>
      <c r="H50" s="346"/>
      <c r="I50" s="302">
        <f>IF(G50,G50/G$60*100,0)</f>
        <v>77.687092819602512</v>
      </c>
      <c r="J50" s="346"/>
      <c r="K50" s="114">
        <v>6316371</v>
      </c>
      <c r="L50" s="346"/>
      <c r="M50" s="302">
        <f>(K50/$BL50)</f>
        <v>63.389376179197946</v>
      </c>
      <c r="N50" s="346"/>
      <c r="O50" s="302">
        <f>IF(M50,M50/M$60*100,0)</f>
        <v>86.69534976643537</v>
      </c>
      <c r="P50" s="346"/>
      <c r="Q50" s="114">
        <v>72357597</v>
      </c>
      <c r="R50" s="346"/>
      <c r="S50" s="302">
        <f>(Q50/$BL50)</f>
        <v>726.16110352856163</v>
      </c>
      <c r="T50" s="346"/>
      <c r="U50" s="302">
        <f>IF(S50,S50/S$60*100,0)</f>
        <v>104.24641455689181</v>
      </c>
      <c r="V50" s="346"/>
      <c r="W50" s="114">
        <v>31970860</v>
      </c>
      <c r="X50" s="346"/>
      <c r="Y50" s="302">
        <f>(W50/$BL50)</f>
        <v>320.85082895106581</v>
      </c>
      <c r="Z50" s="346"/>
      <c r="AA50" s="302">
        <f>IF(Y50,Y50/Y$60*100,0)</f>
        <v>100.48142011313148</v>
      </c>
      <c r="AB50" s="346"/>
      <c r="AC50" s="114">
        <v>60895238</v>
      </c>
      <c r="AD50" s="346"/>
      <c r="AE50" s="302">
        <f>(AC50/$BL50)</f>
        <v>611.1279956645659</v>
      </c>
      <c r="AF50" s="346"/>
      <c r="AG50" s="302">
        <f>IF(AE50,AE50/AE$60*100,0)</f>
        <v>143.25930990422668</v>
      </c>
      <c r="AH50" s="347"/>
      <c r="AI50" s="346"/>
      <c r="AJ50" s="114">
        <v>185923525</v>
      </c>
      <c r="AK50" s="346"/>
      <c r="AL50" s="302">
        <f>(AJ50/$BL50)</f>
        <v>1865.8777748785676</v>
      </c>
      <c r="AM50" s="346"/>
      <c r="AN50" s="302">
        <f>IF(AL50,AL50/AL$60*100,0)</f>
        <v>108.36769490691833</v>
      </c>
      <c r="AO50" s="346"/>
      <c r="AP50" s="114">
        <v>12108484</v>
      </c>
      <c r="AQ50" s="346"/>
      <c r="AR50" s="302">
        <f>(AP50/$BL50)</f>
        <v>121.51744209385411</v>
      </c>
      <c r="AS50" s="346"/>
      <c r="AT50" s="302">
        <f>IF(AR50,AR50/AR$60*100,0)</f>
        <v>75.693887598381409</v>
      </c>
      <c r="AU50" s="346"/>
      <c r="AV50" s="114">
        <v>11575209</v>
      </c>
      <c r="AW50" s="346"/>
      <c r="AX50" s="302">
        <f>(AV50/$BL50)</f>
        <v>116.16563967725101</v>
      </c>
      <c r="AY50" s="346"/>
      <c r="AZ50" s="302">
        <f>IF(AX50,AX50/AX$60*100,0)</f>
        <v>69.790321553986175</v>
      </c>
      <c r="BA50" s="346"/>
      <c r="BB50" s="114">
        <v>0</v>
      </c>
      <c r="BC50" s="346"/>
      <c r="BD50" s="302">
        <f>(BB50/$BL50)</f>
        <v>0</v>
      </c>
      <c r="BE50" s="346"/>
      <c r="BF50" s="302">
        <f>IF(BD50,BD50/BD$60*100,0)</f>
        <v>0</v>
      </c>
      <c r="BG50" s="346"/>
      <c r="BH50" s="114">
        <f>(E50+K50+Q50+W50+AC50+AJ50+AP50+AV50+BB50)</f>
        <v>395355579</v>
      </c>
      <c r="BI50" s="346"/>
      <c r="BJ50" s="326">
        <v>31</v>
      </c>
      <c r="BK50" s="346"/>
      <c r="BL50" s="298">
        <v>99644</v>
      </c>
      <c r="BM50" s="346"/>
      <c r="BN50" s="298">
        <f>IF(E50,BL50,0)</f>
        <v>99644</v>
      </c>
      <c r="BO50" s="346"/>
      <c r="BP50" s="298">
        <f>IF(K50,BL50,0)</f>
        <v>99644</v>
      </c>
      <c r="BQ50" s="346"/>
      <c r="BR50" s="298">
        <f>IF(Q50,BL50,0)</f>
        <v>99644</v>
      </c>
      <c r="BS50" s="346"/>
      <c r="BT50" s="298">
        <f>IF(W50,BL50,0)</f>
        <v>99644</v>
      </c>
      <c r="BU50" s="346"/>
      <c r="BV50" s="298">
        <f>IF(AC50,BL50,0)</f>
        <v>99644</v>
      </c>
      <c r="BW50" s="346"/>
      <c r="BX50" s="298">
        <f>IF(AJ50,BL50,0)</f>
        <v>99644</v>
      </c>
      <c r="BY50" s="346"/>
      <c r="BZ50" s="298">
        <f>IF(AP50,BL50,0)</f>
        <v>99644</v>
      </c>
      <c r="CA50" s="346"/>
      <c r="CB50" s="298">
        <f>IF(AV50,BL50,0)</f>
        <v>99644</v>
      </c>
      <c r="CC50" s="346"/>
      <c r="CD50" s="298">
        <f>IF(BB50,$BL50,0)</f>
        <v>0</v>
      </c>
    </row>
    <row r="51" spans="1:82" ht="8.85" customHeight="1" x14ac:dyDescent="0.25">
      <c r="A51" s="326">
        <v>32</v>
      </c>
      <c r="B51" s="348"/>
      <c r="C51" s="345" t="s">
        <v>120</v>
      </c>
      <c r="D51" s="346"/>
      <c r="E51" s="114">
        <v>4855864</v>
      </c>
      <c r="F51" s="346"/>
      <c r="G51" s="302">
        <f>(E51/$BL51)</f>
        <v>190.60543256398179</v>
      </c>
      <c r="H51" s="346"/>
      <c r="I51" s="302">
        <f>IF(G51,G51/G$60*100,0)</f>
        <v>103.84685101092236</v>
      </c>
      <c r="J51" s="346"/>
      <c r="K51" s="114">
        <v>2297367</v>
      </c>
      <c r="L51" s="346"/>
      <c r="M51" s="302">
        <f>(K51/$BL51)</f>
        <v>90.177696655675931</v>
      </c>
      <c r="N51" s="346"/>
      <c r="O51" s="302">
        <f>IF(M51,M51/M$60*100,0)</f>
        <v>123.33276368889254</v>
      </c>
      <c r="P51" s="346"/>
      <c r="Q51" s="114">
        <v>21599737</v>
      </c>
      <c r="R51" s="346"/>
      <c r="S51" s="302">
        <f>(Q51/$BL51)</f>
        <v>847.84648296435864</v>
      </c>
      <c r="T51" s="346"/>
      <c r="U51" s="302">
        <f>IF(S51,S51/S$60*100,0)</f>
        <v>121.71535422955748</v>
      </c>
      <c r="V51" s="346"/>
      <c r="W51" s="114">
        <v>10101935</v>
      </c>
      <c r="X51" s="346"/>
      <c r="Y51" s="302">
        <f>(W51/$BL51)</f>
        <v>396.52751609357824</v>
      </c>
      <c r="Z51" s="346"/>
      <c r="AA51" s="302">
        <f>IF(Y51,Y51/Y$60*100,0)</f>
        <v>124.18122172622483</v>
      </c>
      <c r="AB51" s="346"/>
      <c r="AC51" s="114">
        <v>6437934</v>
      </c>
      <c r="AD51" s="346"/>
      <c r="AE51" s="302">
        <f>(AC51/$BL51)</f>
        <v>252.70584079133303</v>
      </c>
      <c r="AF51" s="346"/>
      <c r="AG51" s="302">
        <f>IF(AE51,AE51/AE$60*100,0)</f>
        <v>59.238759502689263</v>
      </c>
      <c r="AH51" s="347"/>
      <c r="AI51" s="346"/>
      <c r="AJ51" s="114">
        <v>41622472</v>
      </c>
      <c r="AK51" s="346"/>
      <c r="AL51" s="302">
        <f>(AJ51/$BL51)</f>
        <v>1633.7914900298319</v>
      </c>
      <c r="AM51" s="346"/>
      <c r="AN51" s="302">
        <f>IF(AL51,AL51/AL$60*100,0)</f>
        <v>94.888432734879885</v>
      </c>
      <c r="AO51" s="346"/>
      <c r="AP51" s="114">
        <v>6354497</v>
      </c>
      <c r="AQ51" s="346"/>
      <c r="AR51" s="302">
        <f>(AP51/$BL51)</f>
        <v>249.43071910818026</v>
      </c>
      <c r="AS51" s="346"/>
      <c r="AT51" s="302">
        <f>IF(AR51,AR51/AR$60*100,0)</f>
        <v>155.37177618646518</v>
      </c>
      <c r="AU51" s="346"/>
      <c r="AV51" s="114">
        <v>2210981</v>
      </c>
      <c r="AW51" s="346"/>
      <c r="AX51" s="302">
        <f>(AV51/$BL51)</f>
        <v>86.786818966870783</v>
      </c>
      <c r="AY51" s="346"/>
      <c r="AZ51" s="302">
        <f>IF(AX51,AX51/AX$60*100,0)</f>
        <v>52.140030556140701</v>
      </c>
      <c r="BA51" s="346"/>
      <c r="BB51" s="114">
        <v>0</v>
      </c>
      <c r="BC51" s="346"/>
      <c r="BD51" s="302">
        <f>(BB51/$BL51)</f>
        <v>0</v>
      </c>
      <c r="BE51" s="346"/>
      <c r="BF51" s="302">
        <f>IF(BD51,BD51/BD$60*100,0)</f>
        <v>0</v>
      </c>
      <c r="BG51" s="346"/>
      <c r="BH51" s="114">
        <f>(E51+K51+Q51+W51+AC51+AJ51+AP51+AV51+BB51)</f>
        <v>95480787</v>
      </c>
      <c r="BI51" s="346"/>
      <c r="BJ51" s="326">
        <v>32</v>
      </c>
      <c r="BK51" s="346"/>
      <c r="BL51" s="298">
        <v>25476</v>
      </c>
      <c r="BM51" s="346"/>
      <c r="BN51" s="298">
        <f>IF(E51,BL51,0)</f>
        <v>25476</v>
      </c>
      <c r="BO51" s="346"/>
      <c r="BP51" s="298">
        <f>IF(K51,BL51,0)</f>
        <v>25476</v>
      </c>
      <c r="BQ51" s="346"/>
      <c r="BR51" s="298">
        <f>IF(Q51,BL51,0)</f>
        <v>25476</v>
      </c>
      <c r="BS51" s="346"/>
      <c r="BT51" s="298">
        <f>IF(W51,BL51,0)</f>
        <v>25476</v>
      </c>
      <c r="BU51" s="346"/>
      <c r="BV51" s="298">
        <f>IF(AC51,BL51,0)</f>
        <v>25476</v>
      </c>
      <c r="BW51" s="346"/>
      <c r="BX51" s="298">
        <f>IF(AJ51,BL51,0)</f>
        <v>25476</v>
      </c>
      <c r="BY51" s="346"/>
      <c r="BZ51" s="298">
        <f>IF(AP51,BL51,0)</f>
        <v>25476</v>
      </c>
      <c r="CA51" s="346"/>
      <c r="CB51" s="298">
        <f>IF(AV51,BL51,0)</f>
        <v>25476</v>
      </c>
      <c r="CC51" s="346"/>
      <c r="CD51" s="298">
        <f>IF(BB51,$BL51,0)</f>
        <v>0</v>
      </c>
    </row>
    <row r="52" spans="1:82" ht="8.85" customHeight="1" x14ac:dyDescent="0.25">
      <c r="A52" s="326">
        <v>33</v>
      </c>
      <c r="B52" s="344"/>
      <c r="C52" s="345" t="s">
        <v>121</v>
      </c>
      <c r="D52" s="346"/>
      <c r="E52" s="114">
        <v>3930706</v>
      </c>
      <c r="F52" s="346"/>
      <c r="G52" s="302">
        <f>(E52/$BL52)</f>
        <v>160.74534821903242</v>
      </c>
      <c r="H52" s="346"/>
      <c r="I52" s="302">
        <f>IF(G52,G52/G$60*100,0)</f>
        <v>87.578291985970964</v>
      </c>
      <c r="J52" s="346"/>
      <c r="K52" s="114">
        <v>1857384</v>
      </c>
      <c r="L52" s="346"/>
      <c r="M52" s="302">
        <f>(K52/$BL52)</f>
        <v>75.957305852042694</v>
      </c>
      <c r="N52" s="346"/>
      <c r="O52" s="302">
        <f>IF(M52,M52/M$60*100,0)</f>
        <v>103.88405116250303</v>
      </c>
      <c r="P52" s="346"/>
      <c r="Q52" s="114">
        <v>14236301</v>
      </c>
      <c r="R52" s="346"/>
      <c r="S52" s="302">
        <f>(Q52/$BL52)</f>
        <v>582.19036519036524</v>
      </c>
      <c r="T52" s="346"/>
      <c r="U52" s="302">
        <f>IF(S52,S52/S$60*100,0)</f>
        <v>83.578227841937718</v>
      </c>
      <c r="V52" s="346"/>
      <c r="W52" s="114">
        <v>9626994</v>
      </c>
      <c r="X52" s="346"/>
      <c r="Y52" s="302">
        <f>(W52/$BL52)</f>
        <v>393.69377990430621</v>
      </c>
      <c r="Z52" s="346"/>
      <c r="AA52" s="302">
        <f>IF(Y52,Y52/Y$60*100,0)</f>
        <v>123.29377556485788</v>
      </c>
      <c r="AB52" s="346"/>
      <c r="AC52" s="114">
        <v>13026808</v>
      </c>
      <c r="AD52" s="346"/>
      <c r="AE52" s="302">
        <f>(AC52/$BL52)</f>
        <v>532.72841778104942</v>
      </c>
      <c r="AF52" s="346"/>
      <c r="AG52" s="302">
        <f>IF(AE52,AE52/AE$60*100,0)</f>
        <v>124.88104953315387</v>
      </c>
      <c r="AH52" s="347"/>
      <c r="AI52" s="346"/>
      <c r="AJ52" s="114">
        <v>32411160</v>
      </c>
      <c r="AK52" s="346"/>
      <c r="AL52" s="302">
        <f>(AJ52/$BL52)</f>
        <v>1325.4471843945528</v>
      </c>
      <c r="AM52" s="346"/>
      <c r="AN52" s="302">
        <f>IF(AL52,AL52/AL$60*100,0)</f>
        <v>76.980206328386487</v>
      </c>
      <c r="AO52" s="346"/>
      <c r="AP52" s="114">
        <v>3546068</v>
      </c>
      <c r="AQ52" s="346"/>
      <c r="AR52" s="302">
        <f>(AP52/$BL52)</f>
        <v>145.01566269987322</v>
      </c>
      <c r="AS52" s="346"/>
      <c r="AT52" s="302">
        <f>IF(AR52,AR52/AR$60*100,0)</f>
        <v>90.331059338222857</v>
      </c>
      <c r="AU52" s="346"/>
      <c r="AV52" s="114">
        <v>1573909</v>
      </c>
      <c r="AW52" s="346"/>
      <c r="AX52" s="302">
        <f>(AV52/$BL52)</f>
        <v>64.364658733079793</v>
      </c>
      <c r="AY52" s="346"/>
      <c r="AZ52" s="302">
        <f>IF(AX52,AX52/AX$60*100,0)</f>
        <v>38.669181714788145</v>
      </c>
      <c r="BA52" s="346"/>
      <c r="BB52" s="114">
        <v>0</v>
      </c>
      <c r="BC52" s="346"/>
      <c r="BD52" s="302">
        <f>(BB52/$BL52)</f>
        <v>0</v>
      </c>
      <c r="BE52" s="346"/>
      <c r="BF52" s="302">
        <f>IF(BD52,BD52/BD$60*100,0)</f>
        <v>0</v>
      </c>
      <c r="BG52" s="346"/>
      <c r="BH52" s="114">
        <f>(E52+K52+Q52+W52+AC52+AJ52+AP52+AV52+BB52)</f>
        <v>80209330</v>
      </c>
      <c r="BI52" s="346"/>
      <c r="BJ52" s="326">
        <v>33</v>
      </c>
      <c r="BK52" s="346"/>
      <c r="BL52" s="298">
        <v>24453</v>
      </c>
      <c r="BM52" s="346"/>
      <c r="BN52" s="298">
        <f>IF(E52,BL52,0)</f>
        <v>24453</v>
      </c>
      <c r="BO52" s="346"/>
      <c r="BP52" s="298">
        <f>IF(K52,BL52,0)</f>
        <v>24453</v>
      </c>
      <c r="BQ52" s="346"/>
      <c r="BR52" s="298">
        <f>IF(Q52,BL52,0)</f>
        <v>24453</v>
      </c>
      <c r="BS52" s="346"/>
      <c r="BT52" s="298">
        <f>IF(W52,BL52,0)</f>
        <v>24453</v>
      </c>
      <c r="BU52" s="346"/>
      <c r="BV52" s="298">
        <f>IF(AC52,BL52,0)</f>
        <v>24453</v>
      </c>
      <c r="BW52" s="346"/>
      <c r="BX52" s="298">
        <f>IF(AJ52,BL52,0)</f>
        <v>24453</v>
      </c>
      <c r="BY52" s="346"/>
      <c r="BZ52" s="298">
        <f>IF(AP52,BL52,0)</f>
        <v>24453</v>
      </c>
      <c r="CA52" s="346"/>
      <c r="CB52" s="298">
        <f>IF(AV52,BL52,0)</f>
        <v>24453</v>
      </c>
      <c r="CC52" s="346"/>
      <c r="CD52" s="298">
        <f>IF(BB52,$BL52,0)</f>
        <v>0</v>
      </c>
    </row>
    <row r="53" spans="1:82" ht="8.85" customHeight="1" x14ac:dyDescent="0.25">
      <c r="A53" s="326">
        <v>34</v>
      </c>
      <c r="B53" s="344"/>
      <c r="C53" s="345" t="s">
        <v>122</v>
      </c>
      <c r="D53" s="346"/>
      <c r="E53" s="114">
        <v>10628445</v>
      </c>
      <c r="F53" s="346"/>
      <c r="G53" s="302">
        <f>(E53/$BL53)</f>
        <v>115.87672532216916</v>
      </c>
      <c r="H53" s="346"/>
      <c r="I53" s="302">
        <f>IF(G53,G53/G$60*100,0)</f>
        <v>63.132686557218335</v>
      </c>
      <c r="J53" s="346"/>
      <c r="K53" s="114">
        <v>9058443</v>
      </c>
      <c r="L53" s="346"/>
      <c r="M53" s="302">
        <f>(K53/$BL53)</f>
        <v>98.759763197488056</v>
      </c>
      <c r="N53" s="346"/>
      <c r="O53" s="302">
        <f>IF(M53,M53/M$60*100,0)</f>
        <v>135.07014470456795</v>
      </c>
      <c r="P53" s="346"/>
      <c r="Q53" s="114">
        <v>69682869</v>
      </c>
      <c r="R53" s="346"/>
      <c r="S53" s="302">
        <f>(Q53/$BL53)</f>
        <v>759.71815922025246</v>
      </c>
      <c r="T53" s="346"/>
      <c r="U53" s="302">
        <f>IF(S53,S53/S$60*100,0)</f>
        <v>109.06380662312371</v>
      </c>
      <c r="V53" s="346"/>
      <c r="W53" s="114">
        <v>34489761</v>
      </c>
      <c r="X53" s="346"/>
      <c r="Y53" s="302">
        <f>(W53/$BL53)</f>
        <v>376.02495584483546</v>
      </c>
      <c r="Z53" s="346"/>
      <c r="AA53" s="302">
        <f>IF(Y53,Y53/Y$60*100,0)</f>
        <v>117.76039876471425</v>
      </c>
      <c r="AB53" s="346"/>
      <c r="AC53" s="114">
        <v>31825503</v>
      </c>
      <c r="AD53" s="346"/>
      <c r="AE53" s="302">
        <f>(AC53/$BL53)</f>
        <v>346.97785700268201</v>
      </c>
      <c r="AF53" s="346"/>
      <c r="AG53" s="302">
        <f>IF(AE53,AE53/AE$60*100,0)</f>
        <v>81.337802717084401</v>
      </c>
      <c r="AH53" s="347"/>
      <c r="AI53" s="346"/>
      <c r="AJ53" s="114">
        <v>151478541</v>
      </c>
      <c r="AK53" s="346"/>
      <c r="AL53" s="302">
        <f>(AJ53/$BL53)</f>
        <v>1651.4962713416628</v>
      </c>
      <c r="AM53" s="346"/>
      <c r="AN53" s="302">
        <f>IF(AL53,AL53/AL$60*100,0)</f>
        <v>95.916702842078678</v>
      </c>
      <c r="AO53" s="346"/>
      <c r="AP53" s="114">
        <v>11226787</v>
      </c>
      <c r="AQ53" s="346"/>
      <c r="AR53" s="302">
        <f>(AP53/$BL53)</f>
        <v>122.40015481563856</v>
      </c>
      <c r="AS53" s="346"/>
      <c r="AT53" s="302">
        <f>IF(AR53,AR53/AR$60*100,0)</f>
        <v>76.243734240913668</v>
      </c>
      <c r="AU53" s="346"/>
      <c r="AV53" s="114">
        <v>13246837</v>
      </c>
      <c r="AW53" s="346"/>
      <c r="AX53" s="302">
        <f>(AV53/$BL53)</f>
        <v>144.42376965177382</v>
      </c>
      <c r="AY53" s="346"/>
      <c r="AZ53" s="302">
        <f>IF(AX53,AX53/AX$60*100,0)</f>
        <v>86.767320801918629</v>
      </c>
      <c r="BA53" s="346"/>
      <c r="BB53" s="114">
        <v>0</v>
      </c>
      <c r="BC53" s="346"/>
      <c r="BD53" s="302">
        <f>(BB53/$BL53)</f>
        <v>0</v>
      </c>
      <c r="BE53" s="346"/>
      <c r="BF53" s="302">
        <f>IF(BD53,BD53/BD$60*100,0)</f>
        <v>0</v>
      </c>
      <c r="BG53" s="346"/>
      <c r="BH53" s="114">
        <f>(E53+K53+Q53+W53+AC53+AJ53+AP53+AV53+BB53)</f>
        <v>331637186</v>
      </c>
      <c r="BI53" s="346"/>
      <c r="BJ53" s="326">
        <v>34</v>
      </c>
      <c r="BK53" s="346"/>
      <c r="BL53" s="298">
        <v>91722</v>
      </c>
      <c r="BM53" s="346"/>
      <c r="BN53" s="298">
        <f>IF(E53,BL53,0)</f>
        <v>91722</v>
      </c>
      <c r="BO53" s="346"/>
      <c r="BP53" s="298">
        <f>IF(K53,BL53,0)</f>
        <v>91722</v>
      </c>
      <c r="BQ53" s="346"/>
      <c r="BR53" s="298">
        <f>IF(Q53,BL53,0)</f>
        <v>91722</v>
      </c>
      <c r="BS53" s="346"/>
      <c r="BT53" s="298">
        <f>IF(W53,BL53,0)</f>
        <v>91722</v>
      </c>
      <c r="BU53" s="346"/>
      <c r="BV53" s="298">
        <f>IF(AC53,BL53,0)</f>
        <v>91722</v>
      </c>
      <c r="BW53" s="346"/>
      <c r="BX53" s="298">
        <f>IF(AJ53,BL53,0)</f>
        <v>91722</v>
      </c>
      <c r="BY53" s="346"/>
      <c r="BZ53" s="298">
        <f>IF(AP53,BL53,0)</f>
        <v>91722</v>
      </c>
      <c r="CA53" s="346"/>
      <c r="CB53" s="298">
        <f>IF(AV53,BL53,0)</f>
        <v>91722</v>
      </c>
      <c r="CC53" s="346"/>
      <c r="CD53" s="298">
        <f>IF(BB53,$BL53,0)</f>
        <v>0</v>
      </c>
    </row>
    <row r="54" spans="1:82" ht="8.85" customHeight="1" x14ac:dyDescent="0.25">
      <c r="A54" s="326">
        <v>35</v>
      </c>
      <c r="B54" s="344"/>
      <c r="C54" s="345" t="s">
        <v>123</v>
      </c>
      <c r="D54" s="346"/>
      <c r="E54" s="114">
        <v>67361000</v>
      </c>
      <c r="F54" s="346"/>
      <c r="G54" s="302">
        <f>(E54/$BL54)</f>
        <v>148.49392012838715</v>
      </c>
      <c r="H54" s="346"/>
      <c r="I54" s="302">
        <f>IF(G54,G54/G$60*100,0)</f>
        <v>80.903391850723267</v>
      </c>
      <c r="J54" s="346"/>
      <c r="K54" s="114">
        <v>18622853</v>
      </c>
      <c r="L54" s="346"/>
      <c r="M54" s="302">
        <f>(K54/$BL54)</f>
        <v>41.053138254252382</v>
      </c>
      <c r="N54" s="346"/>
      <c r="O54" s="302">
        <f>IF(M54,M54/M$60*100,0)</f>
        <v>56.146887609381601</v>
      </c>
      <c r="P54" s="346"/>
      <c r="Q54" s="114">
        <v>215350512</v>
      </c>
      <c r="R54" s="346"/>
      <c r="S54" s="302">
        <f>(Q54/$BL54)</f>
        <v>474.72932005960831</v>
      </c>
      <c r="T54" s="346"/>
      <c r="U54" s="302">
        <f>IF(S54,S54/S$60*100,0)</f>
        <v>68.151308656948444</v>
      </c>
      <c r="V54" s="346"/>
      <c r="W54" s="114">
        <v>131147765</v>
      </c>
      <c r="X54" s="346"/>
      <c r="Y54" s="302">
        <f>(W54/$BL54)</f>
        <v>289.10861983828158</v>
      </c>
      <c r="Z54" s="346"/>
      <c r="AA54" s="302">
        <f>IF(Y54,Y54/Y$60*100,0)</f>
        <v>90.540656489089287</v>
      </c>
      <c r="AB54" s="346"/>
      <c r="AC54" s="114">
        <v>135159510</v>
      </c>
      <c r="AD54" s="346"/>
      <c r="AE54" s="302">
        <f>(AC54/$BL54)</f>
        <v>297.95230894036524</v>
      </c>
      <c r="AF54" s="346"/>
      <c r="AG54" s="302">
        <f>IF(AE54,AE54/AE$60*100,0)</f>
        <v>69.845339218588478</v>
      </c>
      <c r="AH54" s="347"/>
      <c r="AI54" s="346"/>
      <c r="AJ54" s="114">
        <v>785918668</v>
      </c>
      <c r="AK54" s="346"/>
      <c r="AL54" s="302">
        <f>(AJ54/$BL54)</f>
        <v>1732.5179838987012</v>
      </c>
      <c r="AM54" s="346"/>
      <c r="AN54" s="302">
        <f>IF(AL54,AL54/AL$60*100,0)</f>
        <v>100.62233594700622</v>
      </c>
      <c r="AO54" s="346"/>
      <c r="AP54" s="114">
        <v>74594667</v>
      </c>
      <c r="AQ54" s="346"/>
      <c r="AR54" s="302">
        <f>(AP54/$BL54)</f>
        <v>164.44017344608358</v>
      </c>
      <c r="AS54" s="346"/>
      <c r="AT54" s="302">
        <f>IF(AR54,AR54/AR$60*100,0)</f>
        <v>102.43069464770871</v>
      </c>
      <c r="AU54" s="346"/>
      <c r="AV54" s="114">
        <v>107410786</v>
      </c>
      <c r="AW54" s="346"/>
      <c r="AX54" s="302">
        <f>(AV54/$BL54)</f>
        <v>236.7816492809086</v>
      </c>
      <c r="AY54" s="346"/>
      <c r="AZ54" s="302">
        <f>IF(AX54,AX54/AX$60*100,0)</f>
        <v>142.25434893924088</v>
      </c>
      <c r="BA54" s="346"/>
      <c r="BB54" s="114">
        <v>0</v>
      </c>
      <c r="BC54" s="346"/>
      <c r="BD54" s="302">
        <f>(BB54/$BL54)</f>
        <v>0</v>
      </c>
      <c r="BE54" s="346"/>
      <c r="BF54" s="302">
        <f>IF(BD54,BD54/BD$60*100,0)</f>
        <v>0</v>
      </c>
      <c r="BG54" s="346"/>
      <c r="BH54" s="114">
        <f>(E54+K54+Q54+W54+AC54+AJ54+AP54+AV54+BB54)</f>
        <v>1535565761</v>
      </c>
      <c r="BI54" s="346"/>
      <c r="BJ54" s="326">
        <v>35</v>
      </c>
      <c r="BK54" s="346"/>
      <c r="BL54" s="298">
        <v>453628</v>
      </c>
      <c r="BM54" s="346"/>
      <c r="BN54" s="298">
        <f>IF(E54,BL54,0)</f>
        <v>453628</v>
      </c>
      <c r="BO54" s="346"/>
      <c r="BP54" s="298">
        <f>IF(K54,BL54,0)</f>
        <v>453628</v>
      </c>
      <c r="BQ54" s="346"/>
      <c r="BR54" s="298">
        <f>IF(Q54,BL54,0)</f>
        <v>453628</v>
      </c>
      <c r="BS54" s="346"/>
      <c r="BT54" s="298">
        <f>IF(W54,BL54,0)</f>
        <v>453628</v>
      </c>
      <c r="BU54" s="346"/>
      <c r="BV54" s="298">
        <f>IF(AC54,BL54,0)</f>
        <v>453628</v>
      </c>
      <c r="BW54" s="346"/>
      <c r="BX54" s="298">
        <f>IF(AJ54,BL54,0)</f>
        <v>453628</v>
      </c>
      <c r="BY54" s="346"/>
      <c r="BZ54" s="298">
        <f>IF(AP54,BL54,0)</f>
        <v>453628</v>
      </c>
      <c r="CA54" s="346"/>
      <c r="CB54" s="298">
        <f>IF(AV54,BL54,0)</f>
        <v>453628</v>
      </c>
      <c r="CC54" s="346"/>
      <c r="CD54" s="298">
        <f>IF(BB54,$BL54,0)</f>
        <v>0</v>
      </c>
    </row>
    <row r="55" spans="1:82" ht="8.85" customHeight="1" x14ac:dyDescent="0.25">
      <c r="A55" s="349"/>
      <c r="B55" s="346"/>
      <c r="C55" s="345"/>
      <c r="D55" s="346"/>
      <c r="E55" s="298"/>
      <c r="F55" s="346"/>
      <c r="G55" s="350"/>
      <c r="H55" s="346"/>
      <c r="I55" s="350"/>
      <c r="J55" s="346"/>
      <c r="K55" s="298"/>
      <c r="L55" s="346"/>
      <c r="M55" s="350"/>
      <c r="N55" s="346"/>
      <c r="O55" s="350"/>
      <c r="P55" s="346"/>
      <c r="Q55" s="298"/>
      <c r="R55" s="346"/>
      <c r="S55" s="350"/>
      <c r="T55" s="346"/>
      <c r="U55" s="350"/>
      <c r="V55" s="346"/>
      <c r="W55" s="298"/>
      <c r="X55" s="346"/>
      <c r="Y55" s="350"/>
      <c r="Z55" s="346"/>
      <c r="AA55" s="350"/>
      <c r="AB55" s="346"/>
      <c r="AC55" s="298"/>
      <c r="AD55" s="346"/>
      <c r="AE55" s="350"/>
      <c r="AF55" s="346"/>
      <c r="AG55" s="350"/>
      <c r="AH55" s="346"/>
      <c r="AI55" s="346"/>
      <c r="AJ55" s="298"/>
      <c r="AK55" s="346"/>
      <c r="AL55" s="350"/>
      <c r="AM55" s="346"/>
      <c r="AN55" s="350"/>
      <c r="AO55" s="346"/>
      <c r="AP55" s="298"/>
      <c r="AQ55" s="346"/>
      <c r="AR55" s="350"/>
      <c r="AS55" s="346"/>
      <c r="AT55" s="350"/>
      <c r="AU55" s="346"/>
      <c r="AV55" s="298"/>
      <c r="AW55" s="346"/>
      <c r="AX55" s="350"/>
      <c r="AY55" s="346"/>
      <c r="AZ55" s="350"/>
      <c r="BA55" s="346"/>
      <c r="BB55" s="346"/>
      <c r="BC55" s="346"/>
      <c r="BD55" s="350"/>
      <c r="BE55" s="346"/>
      <c r="BF55" s="350"/>
      <c r="BG55" s="346"/>
      <c r="BH55" s="298"/>
      <c r="BI55" s="346"/>
      <c r="BJ55" s="349"/>
      <c r="BK55" s="346"/>
      <c r="BL55" s="351"/>
      <c r="BM55" s="346"/>
      <c r="BN55" s="346"/>
      <c r="BO55" s="346"/>
      <c r="BP55" s="346"/>
      <c r="BQ55" s="346"/>
      <c r="BR55" s="346"/>
      <c r="BS55" s="346"/>
      <c r="BT55" s="346"/>
      <c r="BU55" s="346"/>
      <c r="BV55" s="346"/>
      <c r="BW55" s="346"/>
      <c r="BX55" s="346"/>
      <c r="BY55" s="346"/>
      <c r="BZ55" s="346"/>
      <c r="CA55" s="346"/>
      <c r="CB55" s="346"/>
      <c r="CC55" s="346"/>
      <c r="CD55" s="346"/>
    </row>
    <row r="56" spans="1:82" ht="8.85" customHeight="1" x14ac:dyDescent="0.25">
      <c r="A56" s="326">
        <v>36</v>
      </c>
      <c r="B56" s="348"/>
      <c r="C56" s="345" t="s">
        <v>124</v>
      </c>
      <c r="D56" s="346"/>
      <c r="E56" s="114">
        <v>3957064</v>
      </c>
      <c r="F56" s="346"/>
      <c r="G56" s="302">
        <f>(E56/$BL56)</f>
        <v>181.20914044969547</v>
      </c>
      <c r="H56" s="346"/>
      <c r="I56" s="302">
        <f>IF(G56,G56/G$60*100,0)</f>
        <v>98.727504022111603</v>
      </c>
      <c r="J56" s="346"/>
      <c r="K56" s="114">
        <v>2374240</v>
      </c>
      <c r="L56" s="346"/>
      <c r="M56" s="302">
        <f>(K56/$BL56)</f>
        <v>108.72555753995512</v>
      </c>
      <c r="N56" s="346"/>
      <c r="O56" s="302">
        <f>IF(M56,M56/M$60*100,0)</f>
        <v>148.70000002571993</v>
      </c>
      <c r="P56" s="346"/>
      <c r="Q56" s="114">
        <v>14731978</v>
      </c>
      <c r="R56" s="346"/>
      <c r="S56" s="302">
        <f>(Q56/$BL56)</f>
        <v>674.63378669231122</v>
      </c>
      <c r="T56" s="346"/>
      <c r="U56" s="302">
        <f>IF(S56,S56/S$60*100,0)</f>
        <v>96.849243315118187</v>
      </c>
      <c r="V56" s="346"/>
      <c r="W56" s="114">
        <v>11726237</v>
      </c>
      <c r="X56" s="346"/>
      <c r="Y56" s="302">
        <f>(W56/$BL56)</f>
        <v>536.98937583001327</v>
      </c>
      <c r="Z56" s="346"/>
      <c r="AA56" s="302">
        <f>IF(Y56,Y56/Y$60*100,0)</f>
        <v>168.16991012759104</v>
      </c>
      <c r="AB56" s="346"/>
      <c r="AC56" s="114">
        <v>12470882</v>
      </c>
      <c r="AD56" s="346"/>
      <c r="AE56" s="302">
        <f>(AC56/$BL56)</f>
        <v>571.08952694967252</v>
      </c>
      <c r="AF56" s="346"/>
      <c r="AG56" s="302">
        <f>IF(AE56,AE56/AE$60*100,0)</f>
        <v>133.87357821068815</v>
      </c>
      <c r="AH56" s="347"/>
      <c r="AI56" s="346"/>
      <c r="AJ56" s="114">
        <v>37131432</v>
      </c>
      <c r="AK56" s="346"/>
      <c r="AL56" s="302">
        <f>(AJ56/$BL56)</f>
        <v>1700.3907130100288</v>
      </c>
      <c r="AM56" s="346"/>
      <c r="AN56" s="302">
        <f>IF(AL56,AL56/AL$60*100,0)</f>
        <v>98.756426862965526</v>
      </c>
      <c r="AO56" s="346"/>
      <c r="AP56" s="114">
        <v>5010689</v>
      </c>
      <c r="AQ56" s="346"/>
      <c r="AR56" s="302">
        <f>(AP56/$BL56)</f>
        <v>229.45867106287494</v>
      </c>
      <c r="AS56" s="346"/>
      <c r="AT56" s="302">
        <f>IF(AR56,AR56/AR$60*100,0)</f>
        <v>142.93107686131643</v>
      </c>
      <c r="AU56" s="346"/>
      <c r="AV56" s="114">
        <v>1925348</v>
      </c>
      <c r="AW56" s="346"/>
      <c r="AX56" s="302">
        <f>(AV56/$BL56)</f>
        <v>88.169070843064517</v>
      </c>
      <c r="AY56" s="346"/>
      <c r="AZ56" s="302">
        <f>IF(AX56,AX56/AX$60*100,0)</f>
        <v>52.970463747712515</v>
      </c>
      <c r="BA56" s="346"/>
      <c r="BB56" s="114">
        <v>0</v>
      </c>
      <c r="BC56" s="346"/>
      <c r="BD56" s="302">
        <f>(BB56/$BL56)</f>
        <v>0</v>
      </c>
      <c r="BE56" s="346"/>
      <c r="BF56" s="302">
        <f>IF(BD56,BD56/BD$60*100,0)</f>
        <v>0</v>
      </c>
      <c r="BG56" s="346"/>
      <c r="BH56" s="114">
        <f>(E56+K56+Q56+W56+AC56+AJ56+AP56+AV56+BB56)</f>
        <v>89327870</v>
      </c>
      <c r="BI56" s="346"/>
      <c r="BJ56" s="326">
        <v>36</v>
      </c>
      <c r="BK56" s="346"/>
      <c r="BL56" s="298">
        <v>21837</v>
      </c>
      <c r="BM56" s="346"/>
      <c r="BN56" s="298">
        <f>IF(E56,BL56,0)</f>
        <v>21837</v>
      </c>
      <c r="BO56" s="346"/>
      <c r="BP56" s="298">
        <f>IF(K56,BL56,0)</f>
        <v>21837</v>
      </c>
      <c r="BQ56" s="346"/>
      <c r="BR56" s="298">
        <f>IF(Q56,BL56,0)</f>
        <v>21837</v>
      </c>
      <c r="BS56" s="346"/>
      <c r="BT56" s="298">
        <f>IF(W56,BL56,0)</f>
        <v>21837</v>
      </c>
      <c r="BU56" s="346"/>
      <c r="BV56" s="298">
        <f>IF(AC56,BL56,0)</f>
        <v>21837</v>
      </c>
      <c r="BW56" s="346"/>
      <c r="BX56" s="298">
        <f>IF(AJ56,BL56,0)</f>
        <v>21837</v>
      </c>
      <c r="BY56" s="346"/>
      <c r="BZ56" s="298">
        <f>IF(AP56,BL56,0)</f>
        <v>21837</v>
      </c>
      <c r="CA56" s="346"/>
      <c r="CB56" s="298">
        <f>IF(AV56,BL56,0)</f>
        <v>21837</v>
      </c>
      <c r="CC56" s="346"/>
      <c r="CD56" s="298">
        <f>IF(BB56,$BL56,0)</f>
        <v>0</v>
      </c>
    </row>
    <row r="57" spans="1:82" ht="8.85" customHeight="1" x14ac:dyDescent="0.25">
      <c r="A57" s="326">
        <v>37</v>
      </c>
      <c r="B57" s="344"/>
      <c r="C57" s="345" t="s">
        <v>125</v>
      </c>
      <c r="D57" s="346"/>
      <c r="E57" s="114">
        <v>3126888</v>
      </c>
      <c r="F57" s="346"/>
      <c r="G57" s="302">
        <f>(E57/$BL57)</f>
        <v>202.66303713785729</v>
      </c>
      <c r="H57" s="346"/>
      <c r="I57" s="302">
        <f>IF(G57,G57/G$60*100,0)</f>
        <v>110.41615099827477</v>
      </c>
      <c r="J57" s="346"/>
      <c r="K57" s="114">
        <v>401237</v>
      </c>
      <c r="L57" s="346"/>
      <c r="M57" s="302">
        <f>(K57/$BL57)</f>
        <v>26.005379480199625</v>
      </c>
      <c r="N57" s="346"/>
      <c r="O57" s="302">
        <f>IF(M57,M57/M$60*100,0)</f>
        <v>35.566613930247932</v>
      </c>
      <c r="P57" s="346"/>
      <c r="Q57" s="114">
        <v>10849080</v>
      </c>
      <c r="R57" s="346"/>
      <c r="S57" s="302">
        <f>(Q57/$BL57)</f>
        <v>703.16157884503207</v>
      </c>
      <c r="T57" s="346"/>
      <c r="U57" s="302">
        <f>IF(S57,S57/S$60*100,0)</f>
        <v>100.94464312749385</v>
      </c>
      <c r="V57" s="346"/>
      <c r="W57" s="114">
        <v>2890124</v>
      </c>
      <c r="X57" s="346"/>
      <c r="Y57" s="302">
        <f>(W57/$BL57)</f>
        <v>187.31764858383562</v>
      </c>
      <c r="Z57" s="346"/>
      <c r="AA57" s="302">
        <f>IF(Y57,Y57/Y$60*100,0)</f>
        <v>58.662598452650172</v>
      </c>
      <c r="AB57" s="346"/>
      <c r="AC57" s="114">
        <v>3919437</v>
      </c>
      <c r="AD57" s="346"/>
      <c r="AE57" s="302">
        <f>(AC57/$BL57)</f>
        <v>254.03052692980751</v>
      </c>
      <c r="AF57" s="346"/>
      <c r="AG57" s="302">
        <f>IF(AE57,AE57/AE$60*100,0)</f>
        <v>59.549289577213472</v>
      </c>
      <c r="AH57" s="347"/>
      <c r="AI57" s="346"/>
      <c r="AJ57" s="114">
        <v>10729003</v>
      </c>
      <c r="AK57" s="346"/>
      <c r="AL57" s="302">
        <f>(AJ57/$BL57)</f>
        <v>695.37902650852288</v>
      </c>
      <c r="AM57" s="346"/>
      <c r="AN57" s="302">
        <f>IF(AL57,AL57/AL$60*100,0)</f>
        <v>40.386687276046111</v>
      </c>
      <c r="AO57" s="346"/>
      <c r="AP57" s="114">
        <v>1982312</v>
      </c>
      <c r="AQ57" s="346"/>
      <c r="AR57" s="302">
        <f>(AP57/$BL57)</f>
        <v>128.47961630695443</v>
      </c>
      <c r="AS57" s="346"/>
      <c r="AT57" s="302">
        <f>IF(AR57,AR57/AR$60*100,0)</f>
        <v>80.030664469636989</v>
      </c>
      <c r="AU57" s="346"/>
      <c r="AV57" s="114">
        <v>4729435</v>
      </c>
      <c r="AW57" s="346"/>
      <c r="AX57" s="302">
        <f>(AV57/$BL57)</f>
        <v>306.52893901095342</v>
      </c>
      <c r="AY57" s="346"/>
      <c r="AZ57" s="302">
        <f>IF(AX57,AX57/AX$60*100,0)</f>
        <v>184.15732292796085</v>
      </c>
      <c r="BA57" s="346"/>
      <c r="BB57" s="114">
        <v>0</v>
      </c>
      <c r="BC57" s="346"/>
      <c r="BD57" s="302">
        <f>(BB57/$BL57)</f>
        <v>0</v>
      </c>
      <c r="BE57" s="346"/>
      <c r="BF57" s="302">
        <f>IF(BD57,BD57/BD$60*100,0)</f>
        <v>0</v>
      </c>
      <c r="BG57" s="346"/>
      <c r="BH57" s="114">
        <f>(E57+K57+Q57+W57+AC57+AJ57+AP57+AV57+BB57)</f>
        <v>38627516</v>
      </c>
      <c r="BI57" s="346"/>
      <c r="BJ57" s="326">
        <v>37</v>
      </c>
      <c r="BK57" s="346"/>
      <c r="BL57" s="298">
        <v>15429</v>
      </c>
      <c r="BM57" s="346"/>
      <c r="BN57" s="298">
        <f>IF(E57,BL57,0)</f>
        <v>15429</v>
      </c>
      <c r="BO57" s="346"/>
      <c r="BP57" s="298">
        <f>IF(K57,BL57,0)</f>
        <v>15429</v>
      </c>
      <c r="BQ57" s="346"/>
      <c r="BR57" s="298">
        <f>IF(Q57,BL57,0)</f>
        <v>15429</v>
      </c>
      <c r="BS57" s="346"/>
      <c r="BT57" s="298">
        <f>IF(W57,BL57,0)</f>
        <v>15429</v>
      </c>
      <c r="BU57" s="346"/>
      <c r="BV57" s="298">
        <f>IF(AC57,BL57,0)</f>
        <v>15429</v>
      </c>
      <c r="BW57" s="346"/>
      <c r="BX57" s="298">
        <f>IF(AJ57,BL57,0)</f>
        <v>15429</v>
      </c>
      <c r="BY57" s="346"/>
      <c r="BZ57" s="298">
        <f>IF(AP57,BL57,0)</f>
        <v>15429</v>
      </c>
      <c r="CA57" s="346"/>
      <c r="CB57" s="298">
        <f>IF(AV57,BL57,0)</f>
        <v>15429</v>
      </c>
      <c r="CC57" s="346"/>
      <c r="CD57" s="298">
        <f>IF(BB57,$BL57,0)</f>
        <v>0</v>
      </c>
    </row>
    <row r="58" spans="1:82" ht="8.85" customHeight="1" x14ac:dyDescent="0.25">
      <c r="A58" s="352">
        <v>38</v>
      </c>
      <c r="B58" s="344"/>
      <c r="C58" s="345" t="s">
        <v>126</v>
      </c>
      <c r="D58" s="346"/>
      <c r="E58" s="115">
        <v>3784704</v>
      </c>
      <c r="F58" s="346"/>
      <c r="G58" s="302">
        <f>(E58/$BL58)</f>
        <v>137.47063310450039</v>
      </c>
      <c r="H58" s="350"/>
      <c r="I58" s="302">
        <f>IF(G58,G58/G$60*100,0)</f>
        <v>74.897615258621471</v>
      </c>
      <c r="J58" s="346"/>
      <c r="K58" s="115">
        <v>3778623</v>
      </c>
      <c r="L58" s="346"/>
      <c r="M58" s="302">
        <f>(K58/$BL58)</f>
        <v>137.2497548218372</v>
      </c>
      <c r="N58" s="350"/>
      <c r="O58" s="302">
        <f>IF(M58,M58/M$60*100,0)</f>
        <v>187.71150966999832</v>
      </c>
      <c r="P58" s="346"/>
      <c r="Q58" s="115">
        <v>25417106</v>
      </c>
      <c r="R58" s="346"/>
      <c r="S58" s="302">
        <f>(Q58/$BL58)</f>
        <v>923.21768188587407</v>
      </c>
      <c r="T58" s="350"/>
      <c r="U58" s="302">
        <f>IF(S58,S58/S$60*100,0)</f>
        <v>132.53551136857615</v>
      </c>
      <c r="V58" s="346"/>
      <c r="W58" s="115">
        <v>9615809</v>
      </c>
      <c r="X58" s="346"/>
      <c r="Y58" s="302">
        <f>(W58/$BL58)</f>
        <v>349.27205695397913</v>
      </c>
      <c r="Z58" s="350"/>
      <c r="AA58" s="302">
        <f>IF(Y58,Y58/Y$60*100,0)</f>
        <v>109.38214622447771</v>
      </c>
      <c r="AB58" s="346"/>
      <c r="AC58" s="115">
        <v>11562339</v>
      </c>
      <c r="AD58" s="346"/>
      <c r="AE58" s="302">
        <f>(AC58/$BL58)</f>
        <v>419.97526424757547</v>
      </c>
      <c r="AF58" s="350"/>
      <c r="AG58" s="302">
        <f>IF(AE58,AE58/AE$60*100,0)</f>
        <v>98.449697869799905</v>
      </c>
      <c r="AH58" s="347"/>
      <c r="AI58" s="346"/>
      <c r="AJ58" s="115">
        <v>58140382</v>
      </c>
      <c r="AK58" s="346"/>
      <c r="AL58" s="302">
        <f>(AJ58/$BL58)</f>
        <v>2111.8151175039047</v>
      </c>
      <c r="AM58" s="350"/>
      <c r="AN58" s="302">
        <f>IF(AL58,AL58/AL$60*100,0)</f>
        <v>122.65140805826624</v>
      </c>
      <c r="AO58" s="346"/>
      <c r="AP58" s="115">
        <v>3360361</v>
      </c>
      <c r="AQ58" s="346"/>
      <c r="AR58" s="302">
        <f>(AP58/$BL58)</f>
        <v>122.05735352874942</v>
      </c>
      <c r="AS58" s="350"/>
      <c r="AT58" s="302">
        <f>IF(AR58,AR58/AR$60*100,0)</f>
        <v>76.030201421005188</v>
      </c>
      <c r="AU58" s="346"/>
      <c r="AV58" s="115">
        <v>2427144</v>
      </c>
      <c r="AW58" s="346"/>
      <c r="AX58" s="302">
        <f>(AV58/$BL58)</f>
        <v>88.160401002506262</v>
      </c>
      <c r="AY58" s="350"/>
      <c r="AZ58" s="302">
        <f>IF(AX58,AX58/AX$60*100,0)</f>
        <v>52.96525505638121</v>
      </c>
      <c r="BA58" s="346"/>
      <c r="BB58" s="115">
        <v>0</v>
      </c>
      <c r="BC58" s="346"/>
      <c r="BD58" s="302">
        <f>(BB58/$BL58)</f>
        <v>0</v>
      </c>
      <c r="BE58" s="350"/>
      <c r="BF58" s="302">
        <f>IF(BD58,BD58/BD$60*100,0)</f>
        <v>0</v>
      </c>
      <c r="BG58" s="346"/>
      <c r="BH58" s="115">
        <f>(E58+K58+Q58+W58+AC58+AJ58+AP58+AV58+BB58)</f>
        <v>118086468</v>
      </c>
      <c r="BI58" s="346"/>
      <c r="BJ58" s="352">
        <v>38</v>
      </c>
      <c r="BK58" s="346"/>
      <c r="BL58" s="299">
        <v>27531</v>
      </c>
      <c r="BM58" s="346"/>
      <c r="BN58" s="299">
        <f>IF(E58,BL58,0)</f>
        <v>27531</v>
      </c>
      <c r="BO58" s="346"/>
      <c r="BP58" s="299">
        <f>IF(K58,BL58,0)</f>
        <v>27531</v>
      </c>
      <c r="BQ58" s="346"/>
      <c r="BR58" s="299">
        <f>IF(Q58,BL58,0)</f>
        <v>27531</v>
      </c>
      <c r="BS58" s="346"/>
      <c r="BT58" s="299">
        <f>IF(W58,BL58,0)</f>
        <v>27531</v>
      </c>
      <c r="BU58" s="346"/>
      <c r="BV58" s="299">
        <f>IF(AC58,BL58,0)</f>
        <v>27531</v>
      </c>
      <c r="BW58" s="346"/>
      <c r="BX58" s="299">
        <f>IF(AJ58,BL58,0)</f>
        <v>27531</v>
      </c>
      <c r="BY58" s="346"/>
      <c r="BZ58" s="299">
        <f>IF(AP58,BL58,0)</f>
        <v>27531</v>
      </c>
      <c r="CA58" s="346"/>
      <c r="CB58" s="299">
        <f>IF(AV58,BL58,0)</f>
        <v>27531</v>
      </c>
      <c r="CC58" s="346"/>
      <c r="CD58" s="299">
        <f>IF(BB58,$BL58,0)</f>
        <v>0</v>
      </c>
    </row>
    <row r="59" spans="1:82" ht="8.85" customHeight="1" x14ac:dyDescent="0.25">
      <c r="A59" s="346"/>
      <c r="B59" s="346"/>
      <c r="C59" s="326"/>
      <c r="D59" s="346"/>
      <c r="E59" s="346"/>
      <c r="F59" s="346"/>
      <c r="G59" s="350"/>
      <c r="H59" s="350"/>
      <c r="I59" s="350"/>
      <c r="J59" s="346"/>
      <c r="K59" s="346"/>
      <c r="L59" s="346"/>
      <c r="M59" s="350"/>
      <c r="N59" s="350"/>
      <c r="O59" s="350"/>
      <c r="P59" s="326"/>
      <c r="Q59" s="346"/>
      <c r="R59" s="346"/>
      <c r="S59" s="350"/>
      <c r="T59" s="350"/>
      <c r="U59" s="350"/>
      <c r="V59" s="326"/>
      <c r="W59" s="346"/>
      <c r="X59" s="346"/>
      <c r="Y59" s="350"/>
      <c r="Z59" s="350"/>
      <c r="AA59" s="350"/>
      <c r="AB59" s="326"/>
      <c r="AC59" s="346"/>
      <c r="AD59" s="346"/>
      <c r="AE59" s="350"/>
      <c r="AF59" s="350"/>
      <c r="AG59" s="350"/>
      <c r="AH59" s="326"/>
      <c r="AI59" s="326"/>
      <c r="AJ59" s="346"/>
      <c r="AK59" s="346"/>
      <c r="AL59" s="350"/>
      <c r="AM59" s="350"/>
      <c r="AN59" s="350"/>
      <c r="AO59" s="326"/>
      <c r="AP59" s="346"/>
      <c r="AQ59" s="346"/>
      <c r="AR59" s="350"/>
      <c r="AS59" s="350"/>
      <c r="AT59" s="350"/>
      <c r="AU59" s="326"/>
      <c r="AV59" s="346"/>
      <c r="AW59" s="346"/>
      <c r="AX59" s="350"/>
      <c r="AY59" s="350"/>
      <c r="AZ59" s="350"/>
      <c r="BA59" s="326"/>
      <c r="BB59" s="346"/>
      <c r="BC59" s="346"/>
      <c r="BD59" s="350"/>
      <c r="BE59" s="350"/>
      <c r="BF59" s="350"/>
      <c r="BG59" s="326"/>
      <c r="BH59" s="346"/>
      <c r="BI59" s="326"/>
      <c r="BJ59" s="346"/>
      <c r="BK59" s="346"/>
      <c r="BL59" s="351"/>
      <c r="BM59" s="346"/>
      <c r="BN59" s="346"/>
      <c r="BO59" s="346"/>
      <c r="BP59" s="346"/>
      <c r="BQ59" s="346"/>
      <c r="BR59" s="346"/>
      <c r="BS59" s="346"/>
      <c r="BT59" s="346"/>
      <c r="BU59" s="346"/>
      <c r="BV59" s="346"/>
      <c r="BW59" s="346"/>
      <c r="BX59" s="346"/>
      <c r="BY59" s="346"/>
      <c r="BZ59" s="346"/>
      <c r="CA59" s="346"/>
      <c r="CB59" s="346"/>
      <c r="CC59" s="346"/>
      <c r="CD59" s="346"/>
    </row>
    <row r="60" spans="1:82" ht="8.85" customHeight="1" x14ac:dyDescent="0.25">
      <c r="A60" s="352">
        <f>A58</f>
        <v>38</v>
      </c>
      <c r="B60" s="346"/>
      <c r="C60" s="339" t="s">
        <v>68</v>
      </c>
      <c r="D60" s="346"/>
      <c r="E60" s="300">
        <f>SUM(E14:E58)</f>
        <v>471697684</v>
      </c>
      <c r="F60" s="346"/>
      <c r="G60" s="110">
        <f>IF(E60=0,0,IF(ISNONTEXT(H60),E60/$BL60,E60/BN60))</f>
        <v>183.54473988232377</v>
      </c>
      <c r="H60" s="353"/>
      <c r="I60" s="302">
        <f>IF(G60,G60/G$60*100,0)</f>
        <v>100</v>
      </c>
      <c r="J60" s="346"/>
      <c r="K60" s="300">
        <f>SUM(K14:K58)</f>
        <v>187906791</v>
      </c>
      <c r="L60" s="346"/>
      <c r="M60" s="110">
        <f>IF(K60=0,0,IF(ISNONTEXT(N60),K60/$BL60,K60/BP60))</f>
        <v>73.117389052555069</v>
      </c>
      <c r="N60" s="353"/>
      <c r="O60" s="302">
        <f>IF(M60,M60/M$60*100,0)</f>
        <v>100</v>
      </c>
      <c r="P60" s="346"/>
      <c r="Q60" s="300">
        <f>SUM(Q14:Q58)</f>
        <v>1790167452</v>
      </c>
      <c r="R60" s="346"/>
      <c r="S60" s="110">
        <f>IF(Q60=0,0,IF(ISNONTEXT(T60),Q60/$BL60,Q60/BR60))</f>
        <v>696.58137079838264</v>
      </c>
      <c r="T60" s="353"/>
      <c r="U60" s="302">
        <f>IF(S60,S60/S$60*100,0)</f>
        <v>100</v>
      </c>
      <c r="V60" s="346"/>
      <c r="W60" s="300">
        <f>SUM(W14:W58)</f>
        <v>820614530</v>
      </c>
      <c r="X60" s="346"/>
      <c r="Y60" s="110">
        <f>IF(W60=0,0,IF(ISNONTEXT(Z60),W60/$BL60,W60/BT60))</f>
        <v>319.31358910913241</v>
      </c>
      <c r="Z60" s="353"/>
      <c r="AA60" s="302">
        <f>IF(Y60,Y60/Y$60*100,0)</f>
        <v>100</v>
      </c>
      <c r="AB60" s="346"/>
      <c r="AC60" s="300">
        <f>SUM(AC14:AC58)</f>
        <v>1096304320</v>
      </c>
      <c r="AD60" s="346"/>
      <c r="AE60" s="110">
        <f>IF(AC60=0,0,IF(ISNONTEXT(AF60),AC60/$BL60,AC60/BV60))</f>
        <v>426.58867760365735</v>
      </c>
      <c r="AF60" s="353"/>
      <c r="AG60" s="302">
        <f>IF(AE60,AE60/AE$60*100,0)</f>
        <v>100</v>
      </c>
      <c r="AH60" s="347"/>
      <c r="AI60" s="346"/>
      <c r="AJ60" s="300">
        <f>SUM(AJ14:AJ58)</f>
        <v>4424917289</v>
      </c>
      <c r="AK60" s="346"/>
      <c r="AL60" s="110">
        <f>IF(AJ60=0,0,IF(ISNONTEXT(AM60),AJ60/$BL60,AJ60/BX60))</f>
        <v>1721.8025874604514</v>
      </c>
      <c r="AM60" s="353"/>
      <c r="AN60" s="302">
        <f>IF(AL60,AL60/AL$60*100,0)</f>
        <v>100</v>
      </c>
      <c r="AO60" s="346"/>
      <c r="AP60" s="300">
        <f>SUM(AP14:AP58)</f>
        <v>412571866</v>
      </c>
      <c r="AQ60" s="346"/>
      <c r="AR60" s="110">
        <f>IF(AP60=0,0,IF(ISNONTEXT(AS60),AP60/$BL60,AP60/BZ60))</f>
        <v>160.53798523152159</v>
      </c>
      <c r="AS60" s="353"/>
      <c r="AT60" s="302">
        <f>IF(AR60,AR60/AR$60*100,0)</f>
        <v>100</v>
      </c>
      <c r="AU60" s="346"/>
      <c r="AV60" s="300">
        <f>SUM(AV14:AV58)</f>
        <v>427764057</v>
      </c>
      <c r="AW60" s="346"/>
      <c r="AX60" s="110">
        <f>IF(AV60=0,0,IF(ISNONTEXT(AY60),AV60/$BL60,AV60/CB60))</f>
        <v>166.44949771064071</v>
      </c>
      <c r="AY60" s="353"/>
      <c r="AZ60" s="302">
        <f>IF(AX60,AX60/AX$60*100,0)</f>
        <v>100</v>
      </c>
      <c r="BA60" s="346"/>
      <c r="BB60" s="300">
        <f>SUM(BB14:BB58)</f>
        <v>0</v>
      </c>
      <c r="BC60" s="346"/>
      <c r="BD60" s="110">
        <f>IF(BB60=0,0,IF(ISNONTEXT(BE60),BB60/$BL60,BB60/CD60))</f>
        <v>0</v>
      </c>
      <c r="BE60" s="353" t="s">
        <v>384</v>
      </c>
      <c r="BF60" s="302">
        <f>IF(BD60,BD60/BD$60*100,0)</f>
        <v>0</v>
      </c>
      <c r="BG60" s="346"/>
      <c r="BH60" s="300">
        <f>SUM(BH14:BH58)</f>
        <v>9631943989</v>
      </c>
      <c r="BI60" s="346"/>
      <c r="BJ60" s="352">
        <f>BJ58</f>
        <v>38</v>
      </c>
      <c r="BK60" s="346"/>
      <c r="BL60" s="354">
        <f>SUM(BL14:BL59)</f>
        <v>2569933</v>
      </c>
      <c r="BM60" s="346"/>
      <c r="BN60" s="299">
        <f>SUM(BN14:BN59)</f>
        <v>2569933</v>
      </c>
      <c r="BO60" s="346"/>
      <c r="BP60" s="299">
        <f>SUM(BP14:BP59)</f>
        <v>2569933</v>
      </c>
      <c r="BQ60" s="346"/>
      <c r="BR60" s="299">
        <f>SUM(BR14:BR59)</f>
        <v>2569933</v>
      </c>
      <c r="BS60" s="346"/>
      <c r="BT60" s="299">
        <f>SUM(BT14:BT59)</f>
        <v>2569933</v>
      </c>
      <c r="BU60" s="346"/>
      <c r="BV60" s="299">
        <f>SUM(BV14:BV59)</f>
        <v>2569933</v>
      </c>
      <c r="BW60" s="346"/>
      <c r="BX60" s="299">
        <f>SUM(BX14:BX59)</f>
        <v>2569933</v>
      </c>
      <c r="BY60" s="346"/>
      <c r="BZ60" s="299">
        <f>SUM(BZ14:BZ59)</f>
        <v>2569933</v>
      </c>
      <c r="CA60" s="346"/>
      <c r="CB60" s="299">
        <f>SUM(CB14:CB59)</f>
        <v>2569933</v>
      </c>
      <c r="CC60" s="346"/>
      <c r="CD60" s="299">
        <f>SUM(CD14:CD59)</f>
        <v>0</v>
      </c>
    </row>
    <row r="61" spans="1:82" ht="8.85" customHeight="1" x14ac:dyDescent="0.25">
      <c r="A61" s="346"/>
      <c r="B61" s="346"/>
      <c r="C61" s="326"/>
      <c r="D61" s="346"/>
      <c r="E61" s="346"/>
      <c r="F61" s="346"/>
      <c r="G61" s="346"/>
      <c r="H61" s="346"/>
      <c r="I61" s="346"/>
      <c r="J61" s="346"/>
      <c r="K61" s="346"/>
      <c r="L61" s="346"/>
      <c r="M61" s="346"/>
      <c r="N61" s="346"/>
      <c r="O61" s="346"/>
      <c r="P61" s="346"/>
      <c r="Q61" s="346"/>
      <c r="R61" s="346"/>
      <c r="S61" s="346"/>
      <c r="T61" s="346"/>
      <c r="U61" s="346"/>
      <c r="V61" s="346"/>
      <c r="W61" s="346"/>
      <c r="X61" s="346"/>
      <c r="Y61" s="346"/>
      <c r="Z61" s="346"/>
      <c r="AA61" s="346"/>
      <c r="AB61" s="346"/>
      <c r="AC61" s="346"/>
      <c r="AD61" s="346"/>
      <c r="AE61" s="346"/>
      <c r="AF61" s="346"/>
      <c r="AG61" s="346"/>
      <c r="AH61" s="346"/>
      <c r="AI61" s="346"/>
      <c r="AJ61" s="346"/>
      <c r="AK61" s="346"/>
      <c r="AL61" s="346"/>
      <c r="AM61" s="346"/>
      <c r="AN61" s="346"/>
      <c r="AO61" s="346"/>
      <c r="AP61" s="346"/>
      <c r="AQ61" s="346"/>
      <c r="AR61" s="346"/>
      <c r="AS61" s="346"/>
      <c r="AT61" s="346"/>
      <c r="AU61" s="346"/>
      <c r="AV61" s="346"/>
      <c r="AW61" s="346"/>
      <c r="AX61" s="346"/>
      <c r="AY61" s="346"/>
      <c r="AZ61" s="346"/>
      <c r="BA61" s="346"/>
      <c r="BB61" s="346"/>
      <c r="BC61" s="346"/>
      <c r="BD61" s="346"/>
      <c r="BE61" s="346"/>
      <c r="BF61" s="346"/>
      <c r="BG61" s="346"/>
      <c r="BH61" s="351"/>
      <c r="BI61" s="346"/>
      <c r="BJ61" s="346"/>
      <c r="BK61" s="346"/>
      <c r="BL61" s="346"/>
      <c r="BM61" s="346"/>
      <c r="BN61" s="346"/>
      <c r="BO61" s="346"/>
      <c r="BP61" s="346"/>
      <c r="BQ61" s="346"/>
      <c r="BR61" s="298"/>
      <c r="BS61" s="346"/>
      <c r="BT61" s="298"/>
      <c r="BU61" s="346"/>
      <c r="BV61" s="298"/>
      <c r="BW61" s="346"/>
      <c r="BX61" s="298"/>
      <c r="BY61" s="346"/>
      <c r="BZ61" s="298"/>
      <c r="CA61" s="346"/>
      <c r="CB61" s="298"/>
      <c r="CC61" s="346"/>
      <c r="CD61" s="346"/>
    </row>
    <row r="62" spans="1:82" ht="8.85" customHeight="1" x14ac:dyDescent="0.25">
      <c r="A62" s="346"/>
      <c r="B62" s="346"/>
      <c r="C62" s="32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51"/>
      <c r="BI62" s="346"/>
      <c r="BJ62" s="346"/>
      <c r="BK62" s="346"/>
      <c r="BL62" s="346"/>
      <c r="BM62" s="346"/>
      <c r="BN62" s="346"/>
      <c r="BO62" s="346"/>
      <c r="BP62" s="346"/>
      <c r="BQ62" s="346"/>
      <c r="BR62" s="298"/>
      <c r="BS62" s="346"/>
      <c r="BT62" s="298"/>
      <c r="BU62" s="346"/>
      <c r="BV62" s="298"/>
      <c r="BW62" s="346"/>
      <c r="BX62" s="298"/>
      <c r="BY62" s="346"/>
      <c r="BZ62" s="298"/>
      <c r="CA62" s="346"/>
      <c r="CB62" s="298"/>
      <c r="CC62" s="346"/>
      <c r="CD62" s="346"/>
    </row>
    <row r="63" spans="1:82" ht="8.85" customHeight="1" x14ac:dyDescent="0.25">
      <c r="A63" s="346"/>
      <c r="B63" s="346"/>
      <c r="C63" s="326"/>
      <c r="D63" s="346"/>
      <c r="E63" s="346"/>
      <c r="F63" s="346"/>
      <c r="G63" s="346"/>
      <c r="H63" s="346"/>
      <c r="I63" s="346"/>
      <c r="J63" s="346"/>
      <c r="K63" s="346"/>
      <c r="L63" s="346"/>
      <c r="M63" s="346"/>
      <c r="N63" s="346"/>
      <c r="O63" s="346"/>
      <c r="P63" s="346"/>
      <c r="Q63" s="346"/>
      <c r="R63" s="346"/>
      <c r="S63" s="346"/>
      <c r="T63" s="346"/>
      <c r="U63" s="346"/>
      <c r="V63" s="346"/>
      <c r="W63" s="346"/>
      <c r="X63" s="346"/>
      <c r="Y63" s="346"/>
      <c r="Z63" s="346"/>
      <c r="AA63" s="346"/>
      <c r="AB63" s="346"/>
      <c r="AC63" s="346"/>
      <c r="AD63" s="346"/>
      <c r="AE63" s="346"/>
      <c r="AF63" s="346"/>
      <c r="AG63" s="346"/>
      <c r="AH63" s="346"/>
      <c r="AI63" s="346"/>
      <c r="AJ63" s="346"/>
      <c r="AK63" s="346"/>
      <c r="AL63" s="346"/>
      <c r="AM63" s="346"/>
      <c r="AN63" s="346"/>
      <c r="AO63" s="346"/>
      <c r="AP63" s="346"/>
      <c r="AQ63" s="346"/>
      <c r="AR63" s="346"/>
      <c r="AS63" s="346"/>
      <c r="AT63" s="346"/>
      <c r="AU63" s="346"/>
      <c r="AV63" s="346"/>
      <c r="AW63" s="346"/>
      <c r="AX63" s="346"/>
      <c r="AY63" s="346"/>
      <c r="AZ63" s="346"/>
      <c r="BA63" s="346"/>
      <c r="BB63" s="346"/>
      <c r="BC63" s="346"/>
      <c r="BD63" s="346"/>
      <c r="BE63" s="346"/>
      <c r="BF63" s="346"/>
      <c r="BG63" s="346"/>
      <c r="BH63" s="351"/>
      <c r="BI63" s="346"/>
      <c r="BJ63" s="346"/>
      <c r="BK63" s="346"/>
      <c r="BL63" s="346"/>
      <c r="BM63" s="346"/>
      <c r="BN63" s="346"/>
      <c r="BO63" s="346"/>
      <c r="BP63" s="346"/>
      <c r="BQ63" s="346"/>
      <c r="BR63" s="298"/>
      <c r="BS63" s="346"/>
      <c r="BT63" s="298"/>
      <c r="BU63" s="346"/>
      <c r="BV63" s="298"/>
      <c r="BW63" s="346"/>
      <c r="BX63" s="298"/>
      <c r="BY63" s="346"/>
      <c r="BZ63" s="298"/>
      <c r="CA63" s="346"/>
      <c r="CB63" s="298"/>
      <c r="CC63" s="346"/>
      <c r="CD63" s="346"/>
    </row>
    <row r="64" spans="1:82" ht="8.85" customHeight="1" x14ac:dyDescent="0.25">
      <c r="A64" s="346"/>
      <c r="B64" s="346"/>
      <c r="C64" s="326"/>
      <c r="D64" s="346"/>
      <c r="E64" s="346"/>
      <c r="F64" s="346"/>
      <c r="G64" s="346"/>
      <c r="H64" s="346"/>
      <c r="I64" s="346"/>
      <c r="J64" s="346"/>
      <c r="K64" s="346"/>
      <c r="L64" s="346"/>
      <c r="M64" s="346"/>
      <c r="N64" s="346"/>
      <c r="O64" s="346"/>
      <c r="P64" s="346"/>
      <c r="Q64" s="346"/>
      <c r="R64" s="346"/>
      <c r="S64" s="346"/>
      <c r="T64" s="346"/>
      <c r="U64" s="346"/>
      <c r="V64" s="346"/>
      <c r="W64" s="346"/>
      <c r="X64" s="346"/>
      <c r="Y64" s="346"/>
      <c r="Z64" s="346"/>
      <c r="AA64" s="346"/>
      <c r="AB64" s="346"/>
      <c r="AC64" s="346"/>
      <c r="AD64" s="346"/>
      <c r="AE64" s="346"/>
      <c r="AF64" s="346"/>
      <c r="AG64" s="346"/>
      <c r="AH64" s="346"/>
      <c r="AI64" s="346"/>
      <c r="AJ64" s="346"/>
      <c r="AK64" s="346"/>
      <c r="AL64" s="346"/>
      <c r="AM64" s="346"/>
      <c r="AN64" s="346"/>
      <c r="AO64" s="346"/>
      <c r="AP64" s="346"/>
      <c r="AQ64" s="346"/>
      <c r="AR64" s="346"/>
      <c r="AS64" s="346"/>
      <c r="AT64" s="346"/>
      <c r="AU64" s="346"/>
      <c r="AV64" s="346"/>
      <c r="AW64" s="346"/>
      <c r="AX64" s="346"/>
      <c r="AY64" s="346"/>
      <c r="AZ64" s="346"/>
      <c r="BA64" s="346"/>
      <c r="BB64" s="346"/>
      <c r="BC64" s="346"/>
      <c r="BD64" s="346"/>
      <c r="BE64" s="346"/>
      <c r="BF64" s="346"/>
      <c r="BG64" s="346"/>
      <c r="BH64" s="351"/>
      <c r="BI64" s="346"/>
      <c r="BJ64" s="346"/>
      <c r="BK64" s="346"/>
      <c r="BL64" s="346"/>
      <c r="BM64" s="346"/>
      <c r="BN64" s="346"/>
      <c r="BO64" s="346"/>
      <c r="BP64" s="346"/>
      <c r="BQ64" s="346"/>
      <c r="BR64" s="298"/>
      <c r="BS64" s="346"/>
      <c r="BT64" s="298"/>
      <c r="BU64" s="346"/>
      <c r="BV64" s="298"/>
      <c r="BW64" s="346"/>
      <c r="BX64" s="298"/>
      <c r="BY64" s="346"/>
      <c r="BZ64" s="298"/>
      <c r="CA64" s="346"/>
      <c r="CB64" s="298"/>
      <c r="CC64" s="346"/>
      <c r="CD64" s="346"/>
    </row>
    <row r="65" spans="1:82" ht="8.85" customHeight="1" x14ac:dyDescent="0.25">
      <c r="A65" s="346"/>
      <c r="B65" s="346"/>
      <c r="C65" s="326"/>
      <c r="D65" s="346"/>
      <c r="E65" s="346"/>
      <c r="F65" s="346"/>
      <c r="G65" s="346"/>
      <c r="H65" s="346"/>
      <c r="I65" s="346"/>
      <c r="J65" s="346"/>
      <c r="K65" s="346"/>
      <c r="L65" s="346"/>
      <c r="M65" s="346"/>
      <c r="N65" s="346"/>
      <c r="O65" s="346"/>
      <c r="P65" s="346"/>
      <c r="Q65" s="346"/>
      <c r="R65" s="346"/>
      <c r="S65" s="346"/>
      <c r="T65" s="346"/>
      <c r="U65" s="346"/>
      <c r="V65" s="346"/>
      <c r="W65" s="346"/>
      <c r="X65" s="346"/>
      <c r="Y65" s="346"/>
      <c r="Z65" s="346"/>
      <c r="AA65" s="346"/>
      <c r="AB65" s="346"/>
      <c r="AC65" s="346"/>
      <c r="AD65" s="346"/>
      <c r="AE65" s="346"/>
      <c r="AF65" s="346"/>
      <c r="AG65" s="346"/>
      <c r="AH65" s="346"/>
      <c r="AI65" s="346"/>
      <c r="AJ65" s="346"/>
      <c r="AK65" s="346"/>
      <c r="AL65" s="346"/>
      <c r="AM65" s="346"/>
      <c r="AN65" s="346"/>
      <c r="AO65" s="346"/>
      <c r="AP65" s="346"/>
      <c r="AQ65" s="346"/>
      <c r="AR65" s="346"/>
      <c r="AS65" s="346"/>
      <c r="AT65" s="346"/>
      <c r="AU65" s="346"/>
      <c r="AV65" s="346"/>
      <c r="AW65" s="346"/>
      <c r="AX65" s="346"/>
      <c r="AY65" s="346"/>
      <c r="AZ65" s="346"/>
      <c r="BA65" s="346"/>
      <c r="BB65" s="346"/>
      <c r="BC65" s="346"/>
      <c r="BD65" s="346"/>
      <c r="BE65" s="346"/>
      <c r="BF65" s="346"/>
      <c r="BG65" s="346"/>
      <c r="BH65" s="351"/>
      <c r="BI65" s="346"/>
      <c r="BJ65" s="346"/>
      <c r="BK65" s="346"/>
      <c r="BL65" s="346"/>
      <c r="BM65" s="346"/>
      <c r="BN65" s="346"/>
      <c r="BO65" s="346"/>
      <c r="BP65" s="346"/>
      <c r="BQ65" s="346"/>
      <c r="BR65" s="346"/>
      <c r="BS65" s="346"/>
      <c r="BT65" s="346"/>
      <c r="BU65" s="346"/>
      <c r="BV65" s="346"/>
      <c r="BW65" s="346"/>
      <c r="BX65" s="346"/>
      <c r="BY65" s="346"/>
      <c r="BZ65" s="346"/>
      <c r="CA65" s="346"/>
      <c r="CB65" s="346"/>
      <c r="CC65" s="346"/>
      <c r="CD65" s="346"/>
    </row>
    <row r="66" spans="1:82" ht="8.85" customHeight="1" x14ac:dyDescent="0.25">
      <c r="A66" s="346"/>
      <c r="B66" s="346"/>
      <c r="C66" s="326"/>
      <c r="D66" s="346"/>
      <c r="E66" s="346"/>
      <c r="F66" s="346"/>
      <c r="G66" s="346"/>
      <c r="H66" s="346"/>
      <c r="I66" s="346"/>
      <c r="J66" s="346"/>
      <c r="K66" s="346"/>
      <c r="L66" s="346"/>
      <c r="M66" s="346"/>
      <c r="N66" s="346"/>
      <c r="O66" s="346"/>
      <c r="P66" s="346"/>
      <c r="Q66" s="346"/>
      <c r="R66" s="346"/>
      <c r="S66" s="346"/>
      <c r="T66" s="346"/>
      <c r="U66" s="346"/>
      <c r="V66" s="346"/>
      <c r="W66" s="346"/>
      <c r="X66" s="346"/>
      <c r="Y66" s="346"/>
      <c r="Z66" s="346"/>
      <c r="AA66" s="346"/>
      <c r="AB66" s="346"/>
      <c r="AC66" s="346"/>
      <c r="AD66" s="346"/>
      <c r="AE66" s="346"/>
      <c r="AF66" s="346"/>
      <c r="AG66" s="346"/>
      <c r="AH66" s="346"/>
      <c r="AI66" s="346"/>
      <c r="AJ66" s="346"/>
      <c r="AK66" s="346"/>
      <c r="AL66" s="346"/>
      <c r="AM66" s="346"/>
      <c r="AN66" s="346"/>
      <c r="AO66" s="346"/>
      <c r="AP66" s="346"/>
      <c r="AQ66" s="346"/>
      <c r="AR66" s="346"/>
      <c r="AS66" s="346"/>
      <c r="AT66" s="346"/>
      <c r="AU66" s="346"/>
      <c r="AV66" s="346"/>
      <c r="AW66" s="346"/>
      <c r="AX66" s="346"/>
      <c r="AY66" s="346"/>
      <c r="AZ66" s="346"/>
      <c r="BA66" s="346"/>
      <c r="BB66" s="346"/>
      <c r="BC66" s="346"/>
      <c r="BD66" s="346"/>
      <c r="BE66" s="346"/>
      <c r="BF66" s="346"/>
      <c r="BG66" s="346"/>
      <c r="BH66" s="351"/>
      <c r="BI66" s="346"/>
      <c r="BJ66" s="346"/>
      <c r="BK66" s="346"/>
      <c r="BL66" s="346"/>
      <c r="BM66" s="346"/>
      <c r="BN66" s="346"/>
      <c r="BO66" s="346"/>
      <c r="BP66" s="346"/>
      <c r="BQ66" s="346"/>
      <c r="BR66" s="346"/>
      <c r="BS66" s="346"/>
      <c r="BT66" s="346"/>
      <c r="BU66" s="346"/>
      <c r="BV66" s="346"/>
      <c r="BW66" s="346"/>
      <c r="BX66" s="346"/>
      <c r="BY66" s="346"/>
      <c r="BZ66" s="346"/>
      <c r="CA66" s="346"/>
      <c r="CB66" s="346"/>
      <c r="CC66" s="346"/>
      <c r="CD66" s="346"/>
    </row>
    <row r="67" spans="1:82" ht="8.85" customHeight="1" x14ac:dyDescent="0.25">
      <c r="A67" s="346"/>
      <c r="B67" s="346"/>
      <c r="C67" s="326"/>
      <c r="D67" s="346"/>
      <c r="E67" s="346"/>
      <c r="F67" s="346"/>
      <c r="G67" s="346"/>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51"/>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row>
    <row r="68" spans="1:82" ht="8.85" customHeight="1" x14ac:dyDescent="0.25">
      <c r="A68" s="346"/>
      <c r="B68" s="346"/>
      <c r="C68" s="326"/>
      <c r="D68" s="346"/>
      <c r="E68" s="346"/>
      <c r="F68" s="346"/>
      <c r="G68" s="346"/>
      <c r="H68" s="346"/>
      <c r="I68" s="346"/>
      <c r="J68" s="346"/>
      <c r="K68" s="346"/>
      <c r="L68" s="346"/>
      <c r="M68" s="346"/>
      <c r="N68" s="346"/>
      <c r="O68" s="346"/>
      <c r="P68" s="346"/>
      <c r="Q68" s="346"/>
      <c r="R68" s="346"/>
      <c r="S68" s="346"/>
      <c r="T68" s="346"/>
      <c r="U68" s="346"/>
      <c r="V68" s="346"/>
      <c r="W68" s="346"/>
      <c r="X68" s="346"/>
      <c r="Y68" s="346"/>
      <c r="Z68" s="346"/>
      <c r="AA68" s="346"/>
      <c r="AB68" s="346"/>
      <c r="AC68" s="346"/>
      <c r="AD68" s="346"/>
      <c r="AE68" s="346"/>
      <c r="AF68" s="346"/>
      <c r="AG68" s="346"/>
      <c r="AH68" s="346"/>
      <c r="AI68" s="346"/>
      <c r="AJ68" s="346"/>
      <c r="AK68" s="346"/>
      <c r="AL68" s="346"/>
      <c r="AM68" s="346"/>
      <c r="AN68" s="346"/>
      <c r="AO68" s="346"/>
      <c r="AP68" s="346"/>
      <c r="AQ68" s="346"/>
      <c r="AR68" s="346"/>
      <c r="AS68" s="346"/>
      <c r="AT68" s="346"/>
      <c r="AU68" s="346"/>
      <c r="AV68" s="346"/>
      <c r="AW68" s="346"/>
      <c r="AX68" s="346"/>
      <c r="AY68" s="346"/>
      <c r="AZ68" s="346"/>
      <c r="BA68" s="346"/>
      <c r="BB68" s="346"/>
      <c r="BC68" s="346"/>
      <c r="BD68" s="346"/>
      <c r="BE68" s="346"/>
      <c r="BF68" s="346"/>
      <c r="BG68" s="346"/>
      <c r="BH68" s="351"/>
      <c r="BI68" s="346"/>
      <c r="BJ68" s="346"/>
      <c r="BK68" s="346"/>
      <c r="BL68" s="346"/>
      <c r="BM68" s="346"/>
      <c r="BN68" s="346"/>
      <c r="BO68" s="346"/>
      <c r="BP68" s="346"/>
      <c r="BQ68" s="346"/>
      <c r="BR68" s="346"/>
      <c r="BS68" s="346"/>
      <c r="BT68" s="346"/>
      <c r="BU68" s="346"/>
      <c r="BV68" s="346"/>
      <c r="BW68" s="346"/>
      <c r="BX68" s="346"/>
      <c r="BY68" s="346"/>
      <c r="BZ68" s="346"/>
      <c r="CA68" s="346"/>
      <c r="CB68" s="346"/>
      <c r="CC68" s="346"/>
      <c r="CD68" s="346"/>
    </row>
    <row r="69" spans="1:82" ht="8.85" customHeight="1" x14ac:dyDescent="0.25">
      <c r="A69" s="346"/>
      <c r="B69" s="346"/>
      <c r="C69" s="326"/>
      <c r="D69" s="346"/>
      <c r="E69" s="346"/>
      <c r="F69" s="346"/>
      <c r="G69" s="346"/>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51"/>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row>
    <row r="70" spans="1:82" ht="8.85" customHeight="1" x14ac:dyDescent="0.25">
      <c r="A70" s="346"/>
      <c r="B70" s="346"/>
      <c r="C70" s="32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51"/>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row>
    <row r="71" spans="1:82" ht="8.85" customHeight="1" x14ac:dyDescent="0.25">
      <c r="A71" s="346"/>
      <c r="B71" s="346"/>
      <c r="C71" s="32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c r="AN71" s="346"/>
      <c r="AO71" s="346"/>
      <c r="AP71" s="346"/>
      <c r="AQ71" s="346"/>
      <c r="AR71" s="346"/>
      <c r="AS71" s="346"/>
      <c r="AT71" s="346"/>
      <c r="AU71" s="346"/>
      <c r="AV71" s="346"/>
      <c r="AW71" s="346"/>
      <c r="AX71" s="346"/>
      <c r="AY71" s="346"/>
      <c r="AZ71" s="346"/>
      <c r="BA71" s="346"/>
      <c r="BB71" s="346"/>
      <c r="BC71" s="346"/>
      <c r="BD71" s="346"/>
      <c r="BE71" s="346"/>
      <c r="BF71" s="346"/>
      <c r="BG71" s="346"/>
      <c r="BH71" s="351"/>
      <c r="BI71" s="346"/>
      <c r="BJ71" s="346"/>
      <c r="BK71" s="346"/>
      <c r="BL71" s="346"/>
      <c r="BM71" s="346"/>
      <c r="BN71" s="346"/>
      <c r="BO71" s="346"/>
      <c r="BP71" s="346"/>
      <c r="BQ71" s="346"/>
      <c r="BR71" s="346"/>
      <c r="BS71" s="346"/>
      <c r="BT71" s="346"/>
      <c r="BU71" s="346"/>
      <c r="BV71" s="346"/>
      <c r="BW71" s="346"/>
      <c r="BX71" s="346"/>
      <c r="BY71" s="346"/>
      <c r="BZ71" s="346"/>
      <c r="CA71" s="346"/>
      <c r="CB71" s="346"/>
      <c r="CC71" s="346"/>
      <c r="CD71" s="346"/>
    </row>
    <row r="72" spans="1:82" ht="8.85" customHeight="1" x14ac:dyDescent="0.25">
      <c r="A72" s="346"/>
      <c r="B72" s="346"/>
      <c r="C72" s="32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c r="AN72" s="346"/>
      <c r="AO72" s="346"/>
      <c r="AP72" s="346"/>
      <c r="AQ72" s="346"/>
      <c r="AR72" s="346"/>
      <c r="AS72" s="346"/>
      <c r="AT72" s="346"/>
      <c r="AU72" s="346"/>
      <c r="AV72" s="346"/>
      <c r="AW72" s="346"/>
      <c r="AX72" s="346"/>
      <c r="AY72" s="346"/>
      <c r="AZ72" s="346"/>
      <c r="BA72" s="346"/>
      <c r="BB72" s="346"/>
      <c r="BC72" s="346"/>
      <c r="BD72" s="346"/>
      <c r="BE72" s="346"/>
      <c r="BF72" s="346"/>
      <c r="BG72" s="346"/>
      <c r="BH72" s="351"/>
      <c r="BI72" s="346"/>
      <c r="BJ72" s="346"/>
      <c r="BK72" s="346"/>
      <c r="BL72" s="346"/>
      <c r="BM72" s="346"/>
      <c r="BN72" s="346"/>
      <c r="BO72" s="346"/>
      <c r="BP72" s="346"/>
      <c r="BQ72" s="346"/>
      <c r="BR72" s="346"/>
      <c r="BS72" s="346"/>
      <c r="BT72" s="346"/>
      <c r="BU72" s="346"/>
      <c r="BV72" s="346"/>
      <c r="BW72" s="346"/>
      <c r="BX72" s="346"/>
      <c r="BY72" s="346"/>
      <c r="BZ72" s="346"/>
      <c r="CA72" s="346"/>
      <c r="CB72" s="346"/>
      <c r="CC72" s="346"/>
      <c r="CD72" s="346"/>
    </row>
    <row r="73" spans="1:82" ht="8.85" customHeight="1" x14ac:dyDescent="0.25">
      <c r="A73" s="346"/>
      <c r="B73" s="346"/>
      <c r="C73" s="326"/>
      <c r="D73" s="346"/>
      <c r="E73" s="346"/>
      <c r="F73" s="346"/>
      <c r="G73" s="346"/>
      <c r="H73" s="346"/>
      <c r="I73" s="346"/>
      <c r="J73" s="346"/>
      <c r="K73" s="346"/>
      <c r="L73" s="346"/>
      <c r="M73" s="346"/>
      <c r="N73" s="346"/>
      <c r="O73" s="346"/>
      <c r="P73" s="346"/>
      <c r="Q73" s="346"/>
      <c r="R73" s="346"/>
      <c r="S73" s="346"/>
      <c r="T73" s="346"/>
      <c r="U73" s="346"/>
      <c r="V73" s="346"/>
      <c r="W73" s="346"/>
      <c r="X73" s="346"/>
      <c r="Y73" s="346"/>
      <c r="Z73" s="346"/>
      <c r="AA73" s="346"/>
      <c r="AB73" s="346"/>
      <c r="AC73" s="346"/>
      <c r="AD73" s="346"/>
      <c r="AE73" s="346"/>
      <c r="AF73" s="346"/>
      <c r="AG73" s="346"/>
      <c r="AH73" s="346"/>
      <c r="AI73" s="346"/>
      <c r="AJ73" s="346"/>
      <c r="AK73" s="346"/>
      <c r="AL73" s="346"/>
      <c r="AM73" s="346"/>
      <c r="AN73" s="346"/>
      <c r="AO73" s="346"/>
      <c r="AP73" s="346"/>
      <c r="AQ73" s="346"/>
      <c r="AR73" s="346"/>
      <c r="AS73" s="346"/>
      <c r="AT73" s="346"/>
      <c r="AU73" s="346"/>
      <c r="AV73" s="346"/>
      <c r="AW73" s="346"/>
      <c r="AX73" s="346"/>
      <c r="AY73" s="346"/>
      <c r="AZ73" s="346"/>
      <c r="BA73" s="346"/>
      <c r="BB73" s="346"/>
      <c r="BC73" s="346"/>
      <c r="BD73" s="346"/>
      <c r="BE73" s="346"/>
      <c r="BF73" s="346"/>
      <c r="BG73" s="346"/>
      <c r="BH73" s="351"/>
      <c r="BI73" s="346"/>
      <c r="BJ73" s="346"/>
      <c r="BK73" s="346"/>
      <c r="BL73" s="346"/>
      <c r="BM73" s="346"/>
      <c r="BN73" s="346"/>
      <c r="BO73" s="346"/>
      <c r="BP73" s="346"/>
      <c r="BQ73" s="346"/>
      <c r="BR73" s="346"/>
      <c r="BS73" s="346"/>
      <c r="BT73" s="346"/>
      <c r="BU73" s="346"/>
      <c r="BV73" s="346"/>
      <c r="BW73" s="346"/>
      <c r="BX73" s="346"/>
      <c r="BY73" s="346"/>
      <c r="BZ73" s="346"/>
      <c r="CA73" s="346"/>
      <c r="CB73" s="346"/>
      <c r="CC73" s="346"/>
      <c r="CD73" s="346"/>
    </row>
    <row r="74" spans="1:82" ht="8.85" customHeight="1" x14ac:dyDescent="0.25">
      <c r="A74" s="346"/>
      <c r="B74" s="346"/>
      <c r="C74" s="32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46"/>
      <c r="BV74" s="346"/>
      <c r="BW74" s="346"/>
      <c r="BX74" s="346"/>
      <c r="BY74" s="346"/>
      <c r="BZ74" s="346"/>
      <c r="CA74" s="346"/>
      <c r="CB74" s="346"/>
      <c r="CC74" s="346"/>
      <c r="CD74" s="346"/>
    </row>
    <row r="75" spans="1:82" s="329" customFormat="1" ht="10.5" customHeight="1" x14ac:dyDescent="0.25">
      <c r="A75" s="355" t="s">
        <v>385</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325"/>
      <c r="AG75" s="325"/>
      <c r="AH75" s="325"/>
      <c r="AI75" s="325"/>
      <c r="AJ75" s="325"/>
      <c r="AK75" s="325"/>
      <c r="AL75" s="325"/>
      <c r="AM75" s="325"/>
      <c r="AN75" s="325"/>
      <c r="AO75" s="325"/>
      <c r="AP75" s="325"/>
      <c r="AQ75" s="325"/>
      <c r="AR75" s="325"/>
      <c r="AS75" s="325"/>
      <c r="AT75" s="325"/>
      <c r="AU75" s="325"/>
      <c r="AV75" s="325"/>
      <c r="AW75" s="325"/>
      <c r="AX75" s="325"/>
      <c r="AY75" s="325"/>
      <c r="AZ75" s="325"/>
      <c r="BA75" s="325"/>
      <c r="BB75" s="325"/>
      <c r="BC75" s="325"/>
      <c r="BD75" s="325"/>
      <c r="BE75" s="325"/>
      <c r="BF75" s="325"/>
      <c r="BG75" s="325"/>
      <c r="BH75" s="325"/>
      <c r="BI75" s="325"/>
      <c r="BJ75" s="325"/>
      <c r="BK75" s="356" t="s">
        <v>386</v>
      </c>
      <c r="BL75" s="325"/>
      <c r="BM75" s="325"/>
      <c r="BN75" s="325"/>
      <c r="BO75" s="325"/>
      <c r="BP75" s="325"/>
      <c r="BQ75" s="325"/>
      <c r="BR75" s="325"/>
      <c r="BS75" s="325"/>
      <c r="BT75" s="325"/>
      <c r="BU75" s="325"/>
      <c r="BV75" s="325"/>
      <c r="BW75" s="325"/>
      <c r="BX75" s="325"/>
      <c r="BY75" s="325"/>
      <c r="BZ75" s="325"/>
      <c r="CA75" s="325"/>
      <c r="CB75" s="325"/>
      <c r="CC75" s="325"/>
      <c r="CD75" s="325"/>
    </row>
    <row r="76" spans="1:82" s="329" customFormat="1" ht="10.5" customHeight="1" x14ac:dyDescent="0.25">
      <c r="A76" s="328"/>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325"/>
      <c r="AE76" s="325"/>
      <c r="AF76" s="325"/>
      <c r="AG76" s="327" t="s">
        <v>45</v>
      </c>
      <c r="AH76" s="325"/>
      <c r="AI76" s="325"/>
      <c r="AJ76" s="328" t="s">
        <v>46</v>
      </c>
      <c r="AK76" s="325"/>
      <c r="AL76" s="325"/>
      <c r="AM76" s="325"/>
      <c r="AN76" s="325"/>
      <c r="AO76" s="325"/>
      <c r="AP76" s="325"/>
      <c r="AQ76" s="325"/>
      <c r="AR76" s="325"/>
      <c r="AS76" s="325"/>
      <c r="AT76" s="325"/>
      <c r="AU76" s="325"/>
      <c r="AV76" s="325"/>
      <c r="AW76" s="325"/>
      <c r="AX76" s="325"/>
      <c r="AY76" s="325"/>
      <c r="AZ76" s="325"/>
      <c r="BA76" s="325"/>
      <c r="BB76" s="325"/>
      <c r="BC76" s="325"/>
      <c r="BD76" s="325"/>
      <c r="BE76" s="325"/>
      <c r="BF76" s="325"/>
      <c r="BG76" s="325"/>
      <c r="BH76" s="325"/>
      <c r="BI76" s="325"/>
      <c r="BJ76" s="327" t="s">
        <v>354</v>
      </c>
      <c r="BK76" s="325"/>
      <c r="BL76" s="325"/>
      <c r="BM76" s="325"/>
      <c r="BN76" s="325"/>
      <c r="BO76" s="325"/>
      <c r="BP76" s="325"/>
      <c r="BQ76" s="325"/>
      <c r="BR76" s="325"/>
      <c r="BS76" s="325"/>
      <c r="BT76" s="325"/>
      <c r="BU76" s="325"/>
      <c r="BV76" s="325"/>
      <c r="BW76" s="325"/>
      <c r="BX76" s="325"/>
      <c r="BY76" s="325"/>
      <c r="BZ76" s="325"/>
      <c r="CA76" s="325"/>
      <c r="CB76" s="325"/>
      <c r="CC76" s="325"/>
      <c r="CD76" s="325"/>
    </row>
    <row r="77" spans="1:82" s="329" customFormat="1" ht="10.5" customHeight="1" x14ac:dyDescent="0.25">
      <c r="A77" s="330"/>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c r="AG77" s="327" t="s">
        <v>355</v>
      </c>
      <c r="AH77" s="325"/>
      <c r="AI77" s="325"/>
      <c r="AJ77" s="328" t="s">
        <v>356</v>
      </c>
      <c r="AK77" s="325"/>
      <c r="AL77" s="325"/>
      <c r="AM77" s="325"/>
      <c r="AN77" s="325"/>
      <c r="AO77" s="325"/>
      <c r="AP77" s="325"/>
      <c r="AQ77" s="325"/>
      <c r="AR77" s="325"/>
      <c r="AS77" s="325"/>
      <c r="AT77" s="325"/>
      <c r="AU77" s="325"/>
      <c r="AV77" s="325"/>
      <c r="AW77" s="325"/>
      <c r="AX77" s="325"/>
      <c r="AY77" s="325"/>
      <c r="AZ77" s="325"/>
      <c r="BA77" s="325"/>
      <c r="BB77" s="325"/>
      <c r="BC77" s="325"/>
      <c r="BD77" s="325"/>
      <c r="BE77" s="325"/>
      <c r="BF77" s="325"/>
      <c r="BG77" s="325"/>
      <c r="BH77" s="325"/>
      <c r="BI77" s="325"/>
      <c r="BJ77" s="356" t="s">
        <v>129</v>
      </c>
      <c r="BK77" s="325"/>
      <c r="BL77" s="325"/>
      <c r="BM77" s="325"/>
      <c r="BN77" s="325"/>
      <c r="BO77" s="325"/>
      <c r="BP77" s="325"/>
      <c r="BQ77" s="325"/>
      <c r="BR77" s="325"/>
      <c r="BS77" s="325"/>
      <c r="BT77" s="325"/>
      <c r="BU77" s="325"/>
      <c r="BV77" s="325"/>
      <c r="BW77" s="325"/>
      <c r="BX77" s="325"/>
      <c r="BY77" s="325"/>
      <c r="BZ77" s="325"/>
      <c r="CA77" s="325"/>
      <c r="CB77" s="325"/>
      <c r="CC77" s="325"/>
      <c r="CD77" s="325"/>
    </row>
    <row r="78" spans="1:82" s="329" customFormat="1" ht="10.5" customHeight="1" x14ac:dyDescent="0.25">
      <c r="A78" s="331"/>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7" t="s">
        <v>51</v>
      </c>
      <c r="AH78" s="325"/>
      <c r="AI78" s="325"/>
      <c r="AJ78" s="332" t="s">
        <v>52</v>
      </c>
      <c r="AK78" s="325"/>
      <c r="AL78" s="325"/>
      <c r="AM78" s="325"/>
      <c r="AN78" s="325"/>
      <c r="AO78" s="325"/>
      <c r="AP78" s="325"/>
      <c r="AQ78" s="325"/>
      <c r="AR78" s="325"/>
      <c r="AS78" s="325"/>
      <c r="AT78" s="325"/>
      <c r="AU78" s="325"/>
      <c r="AV78" s="325"/>
      <c r="AW78" s="325"/>
      <c r="AX78" s="325"/>
      <c r="AY78" s="325"/>
      <c r="AZ78" s="325"/>
      <c r="BA78" s="325"/>
      <c r="BB78" s="325"/>
      <c r="BC78" s="325"/>
      <c r="BD78" s="325"/>
      <c r="BE78" s="325"/>
      <c r="BF78" s="325"/>
      <c r="BG78" s="325"/>
      <c r="BH78" s="325"/>
      <c r="BI78" s="325"/>
      <c r="BJ78" s="331"/>
      <c r="BK78" s="325"/>
      <c r="BL78" s="325"/>
      <c r="BM78" s="325"/>
      <c r="BN78" s="325"/>
      <c r="BO78" s="325"/>
      <c r="BP78" s="325"/>
      <c r="BQ78" s="325"/>
      <c r="BR78" s="325"/>
      <c r="BS78" s="325"/>
      <c r="BT78" s="325"/>
      <c r="BU78" s="325"/>
      <c r="BV78" s="325"/>
      <c r="BW78" s="325"/>
      <c r="BX78" s="325"/>
      <c r="BY78" s="325"/>
      <c r="BZ78" s="325"/>
      <c r="CA78" s="325"/>
      <c r="CB78" s="325"/>
      <c r="CC78" s="325"/>
      <c r="CD78" s="325"/>
    </row>
    <row r="79" spans="1:82" ht="9.6" customHeight="1" x14ac:dyDescent="0.25">
      <c r="A79" s="326"/>
      <c r="B79" s="326"/>
      <c r="C79" s="326"/>
      <c r="D79" s="326"/>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26"/>
      <c r="BE79" s="326"/>
      <c r="BF79" s="326"/>
      <c r="BG79" s="326"/>
      <c r="BH79" s="326"/>
      <c r="BI79" s="326"/>
      <c r="BJ79" s="326"/>
      <c r="BK79" s="326"/>
      <c r="BL79" s="326"/>
      <c r="BM79" s="326"/>
      <c r="BN79" s="326"/>
      <c r="BO79" s="326"/>
      <c r="BP79" s="326"/>
      <c r="BQ79" s="326"/>
      <c r="BR79" s="326"/>
      <c r="BS79" s="326"/>
      <c r="BT79" s="326"/>
      <c r="BU79" s="326"/>
      <c r="BV79" s="326"/>
      <c r="BW79" s="326"/>
      <c r="BX79" s="326"/>
      <c r="BY79" s="326"/>
      <c r="BZ79" s="326"/>
      <c r="CA79" s="326"/>
      <c r="CB79" s="326"/>
      <c r="CC79" s="326"/>
      <c r="CD79" s="326"/>
    </row>
    <row r="80" spans="1:82" ht="9.6" customHeight="1" x14ac:dyDescent="0.25">
      <c r="A80" s="326"/>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34" t="s">
        <v>357</v>
      </c>
      <c r="AH80" s="326"/>
      <c r="AI80" s="326"/>
      <c r="AJ80" s="335" t="s">
        <v>358</v>
      </c>
      <c r="AK80" s="326"/>
      <c r="AL80" s="326"/>
      <c r="AM80" s="326"/>
      <c r="AN80" s="326"/>
      <c r="AO80" s="326"/>
      <c r="AP80" s="326"/>
      <c r="AQ80" s="326"/>
      <c r="AR80" s="326"/>
      <c r="AS80" s="326"/>
      <c r="AT80" s="326"/>
      <c r="AU80" s="326"/>
      <c r="AV80" s="326"/>
      <c r="AW80" s="326"/>
      <c r="AX80" s="326"/>
      <c r="AY80" s="326"/>
      <c r="AZ80" s="326"/>
      <c r="BA80" s="326"/>
      <c r="BB80" s="326"/>
      <c r="BC80" s="326"/>
      <c r="BD80" s="326"/>
      <c r="BE80" s="326"/>
      <c r="BF80" s="326"/>
      <c r="BG80" s="326"/>
      <c r="BH80" s="326"/>
      <c r="BI80" s="326"/>
      <c r="BJ80" s="326"/>
      <c r="BK80" s="326"/>
      <c r="BL80" s="326"/>
      <c r="BM80" s="326"/>
      <c r="BN80" s="326"/>
      <c r="BO80" s="326"/>
      <c r="BP80" s="326"/>
      <c r="BQ80" s="326"/>
      <c r="BR80" s="326"/>
      <c r="BS80" s="326"/>
      <c r="BT80" s="326"/>
      <c r="BU80" s="326"/>
      <c r="BV80" s="326"/>
      <c r="BW80" s="326"/>
      <c r="BX80" s="326"/>
      <c r="BY80" s="326"/>
      <c r="BZ80" s="326"/>
      <c r="CA80" s="326"/>
      <c r="CB80" s="326"/>
      <c r="CC80" s="326"/>
      <c r="CD80" s="326"/>
    </row>
    <row r="81" spans="1:82" ht="9.6" customHeight="1" x14ac:dyDescent="0.25">
      <c r="A81" s="326"/>
      <c r="B81" s="326"/>
      <c r="C81" s="326"/>
      <c r="D81" s="326"/>
      <c r="E81" s="336" t="s">
        <v>5</v>
      </c>
      <c r="F81" s="336"/>
      <c r="G81" s="336"/>
      <c r="H81" s="336"/>
      <c r="I81" s="33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6"/>
      <c r="BQ81" s="326"/>
      <c r="BR81" s="326"/>
      <c r="BS81" s="326"/>
      <c r="BT81" s="326"/>
      <c r="BU81" s="326"/>
      <c r="BV81" s="326"/>
      <c r="BW81" s="326"/>
      <c r="BX81" s="326"/>
      <c r="BY81" s="326"/>
      <c r="BZ81" s="326"/>
      <c r="CA81" s="326"/>
      <c r="CB81" s="326"/>
      <c r="CC81" s="326"/>
      <c r="CD81" s="326"/>
    </row>
    <row r="82" spans="1:82" ht="9.6" customHeight="1" x14ac:dyDescent="0.25">
      <c r="A82" s="326"/>
      <c r="B82" s="326"/>
      <c r="C82" s="326"/>
      <c r="D82" s="326"/>
      <c r="E82" s="337" t="s">
        <v>359</v>
      </c>
      <c r="F82" s="338"/>
      <c r="G82" s="338"/>
      <c r="H82" s="338"/>
      <c r="I82" s="338"/>
      <c r="J82" s="326"/>
      <c r="K82" s="337" t="s">
        <v>360</v>
      </c>
      <c r="L82" s="338"/>
      <c r="M82" s="338"/>
      <c r="N82" s="338"/>
      <c r="O82" s="338"/>
      <c r="P82" s="326"/>
      <c r="Q82" s="337" t="s">
        <v>361</v>
      </c>
      <c r="R82" s="338"/>
      <c r="S82" s="338"/>
      <c r="T82" s="338"/>
      <c r="U82" s="338"/>
      <c r="V82" s="326"/>
      <c r="W82" s="337" t="s">
        <v>362</v>
      </c>
      <c r="X82" s="338"/>
      <c r="Y82" s="338"/>
      <c r="Z82" s="338"/>
      <c r="AA82" s="338"/>
      <c r="AB82" s="326"/>
      <c r="AC82" s="337" t="s">
        <v>363</v>
      </c>
      <c r="AD82" s="338"/>
      <c r="AE82" s="338"/>
      <c r="AF82" s="338"/>
      <c r="AG82" s="338"/>
      <c r="AH82" s="336"/>
      <c r="AI82" s="326"/>
      <c r="AJ82" s="337" t="s">
        <v>364</v>
      </c>
      <c r="AK82" s="338"/>
      <c r="AL82" s="338"/>
      <c r="AM82" s="338"/>
      <c r="AN82" s="338"/>
      <c r="AO82" s="326"/>
      <c r="AP82" s="337" t="s">
        <v>365</v>
      </c>
      <c r="AQ82" s="338"/>
      <c r="AR82" s="338"/>
      <c r="AS82" s="338"/>
      <c r="AT82" s="338"/>
      <c r="AU82" s="326"/>
      <c r="AV82" s="337" t="s">
        <v>366</v>
      </c>
      <c r="AW82" s="338"/>
      <c r="AX82" s="338"/>
      <c r="AY82" s="338"/>
      <c r="AZ82" s="338"/>
      <c r="BA82" s="326"/>
      <c r="BB82" s="338" t="s">
        <v>367</v>
      </c>
      <c r="BC82" s="338"/>
      <c r="BD82" s="338"/>
      <c r="BE82" s="338"/>
      <c r="BF82" s="338"/>
      <c r="BG82" s="326"/>
      <c r="BH82" s="326"/>
      <c r="BI82" s="326"/>
      <c r="BJ82" s="326"/>
      <c r="BK82" s="326"/>
      <c r="BL82" s="326"/>
      <c r="BM82" s="326"/>
      <c r="BN82" s="326"/>
      <c r="BO82" s="326"/>
      <c r="BP82" s="326"/>
      <c r="BQ82" s="326"/>
      <c r="BR82" s="326"/>
      <c r="BS82" s="326"/>
      <c r="BT82" s="326"/>
      <c r="BU82" s="326"/>
      <c r="BV82" s="326"/>
      <c r="BW82" s="326"/>
      <c r="BX82" s="326"/>
      <c r="BY82" s="326"/>
      <c r="BZ82" s="326"/>
      <c r="CA82" s="326"/>
      <c r="CB82" s="326"/>
      <c r="CC82" s="326"/>
      <c r="CD82" s="326"/>
    </row>
    <row r="83" spans="1:82" ht="9.6" customHeight="1" x14ac:dyDescent="0.25">
      <c r="A83" s="326"/>
      <c r="B83" s="326"/>
      <c r="C83" s="326"/>
      <c r="D83" s="326"/>
      <c r="E83" s="326"/>
      <c r="F83" s="326"/>
      <c r="G83" s="326"/>
      <c r="H83" s="326"/>
      <c r="I83" s="326"/>
      <c r="J83" s="326"/>
      <c r="K83" s="326"/>
      <c r="L83" s="326"/>
      <c r="M83" s="326"/>
      <c r="N83" s="326"/>
      <c r="O83" s="326"/>
      <c r="P83" s="326"/>
      <c r="Q83" s="326"/>
      <c r="R83" s="326"/>
      <c r="S83" s="326"/>
      <c r="T83" s="326"/>
      <c r="U83" s="326"/>
      <c r="V83" s="326"/>
      <c r="W83" s="326"/>
      <c r="X83" s="326"/>
      <c r="Y83" s="326"/>
      <c r="Z83" s="326"/>
      <c r="AA83" s="326"/>
      <c r="AB83" s="326"/>
      <c r="AC83" s="326"/>
      <c r="AD83" s="326"/>
      <c r="AE83" s="326"/>
      <c r="AF83" s="326"/>
      <c r="AG83" s="326"/>
      <c r="AH83" s="326"/>
      <c r="AI83" s="326"/>
      <c r="AJ83" s="326"/>
      <c r="AK83" s="326"/>
      <c r="AL83" s="326"/>
      <c r="AM83" s="326"/>
      <c r="AN83" s="326"/>
      <c r="AO83" s="326"/>
      <c r="AP83" s="326"/>
      <c r="AQ83" s="326"/>
      <c r="AR83" s="326"/>
      <c r="AS83" s="326"/>
      <c r="AT83" s="326"/>
      <c r="AU83" s="326"/>
      <c r="AV83" s="326"/>
      <c r="AW83" s="326"/>
      <c r="AX83" s="326"/>
      <c r="AY83" s="326"/>
      <c r="AZ83" s="326"/>
      <c r="BA83" s="326"/>
      <c r="BB83" s="326"/>
      <c r="BC83" s="326"/>
      <c r="BD83" s="326"/>
      <c r="BE83" s="326"/>
      <c r="BF83" s="326"/>
      <c r="BG83" s="326"/>
      <c r="BH83" s="326"/>
      <c r="BI83" s="326"/>
      <c r="BJ83" s="326"/>
      <c r="BK83" s="326"/>
      <c r="BL83" s="326"/>
      <c r="BM83" s="326"/>
      <c r="BN83" s="326"/>
      <c r="BO83" s="326"/>
      <c r="BP83" s="326"/>
      <c r="BQ83" s="326"/>
      <c r="BR83" s="326"/>
      <c r="BS83" s="326"/>
      <c r="BT83" s="326"/>
      <c r="BU83" s="326"/>
      <c r="BV83" s="326"/>
      <c r="BW83" s="326"/>
      <c r="BX83" s="326"/>
      <c r="BY83" s="326"/>
      <c r="BZ83" s="326"/>
      <c r="CA83" s="326"/>
      <c r="CB83" s="326"/>
      <c r="CC83" s="326"/>
      <c r="CD83" s="326"/>
    </row>
    <row r="84" spans="1:82" ht="9.6" customHeight="1" x14ac:dyDescent="0.25">
      <c r="A84" s="326"/>
      <c r="B84" s="326"/>
      <c r="C84" s="326"/>
      <c r="D84" s="326"/>
      <c r="E84" s="326"/>
      <c r="F84" s="326"/>
      <c r="G84" s="326"/>
      <c r="H84" s="326"/>
      <c r="I84" s="339" t="s">
        <v>67</v>
      </c>
      <c r="J84" s="326"/>
      <c r="K84" s="326"/>
      <c r="L84" s="326"/>
      <c r="M84" s="326"/>
      <c r="N84" s="326"/>
      <c r="O84" s="339" t="s">
        <v>67</v>
      </c>
      <c r="P84" s="326"/>
      <c r="Q84" s="326"/>
      <c r="R84" s="326"/>
      <c r="S84" s="326"/>
      <c r="T84" s="326"/>
      <c r="U84" s="339" t="s">
        <v>67</v>
      </c>
      <c r="V84" s="326"/>
      <c r="W84" s="326"/>
      <c r="X84" s="326"/>
      <c r="Y84" s="326"/>
      <c r="Z84" s="326"/>
      <c r="AA84" s="339" t="s">
        <v>67</v>
      </c>
      <c r="AB84" s="326"/>
      <c r="AC84" s="326"/>
      <c r="AD84" s="326"/>
      <c r="AE84" s="326"/>
      <c r="AF84" s="326"/>
      <c r="AG84" s="339" t="s">
        <v>67</v>
      </c>
      <c r="AH84" s="339"/>
      <c r="AI84" s="326"/>
      <c r="AJ84" s="326"/>
      <c r="AK84" s="326"/>
      <c r="AL84" s="326"/>
      <c r="AM84" s="326"/>
      <c r="AN84" s="339" t="s">
        <v>67</v>
      </c>
      <c r="AO84" s="326"/>
      <c r="AP84" s="326"/>
      <c r="AQ84" s="326"/>
      <c r="AR84" s="326"/>
      <c r="AS84" s="326"/>
      <c r="AT84" s="339" t="s">
        <v>67</v>
      </c>
      <c r="AU84" s="326"/>
      <c r="AV84" s="326"/>
      <c r="AW84" s="326"/>
      <c r="AX84" s="326"/>
      <c r="AY84" s="326"/>
      <c r="AZ84" s="339" t="s">
        <v>67</v>
      </c>
      <c r="BA84" s="326"/>
      <c r="BB84" s="326"/>
      <c r="BC84" s="326"/>
      <c r="BD84" s="326"/>
      <c r="BE84" s="326"/>
      <c r="BF84" s="339" t="s">
        <v>67</v>
      </c>
      <c r="BG84" s="326"/>
      <c r="BH84" s="326"/>
      <c r="BI84" s="326"/>
      <c r="BJ84" s="326"/>
      <c r="BK84" s="326"/>
      <c r="BL84" s="326"/>
      <c r="BM84" s="326"/>
      <c r="BN84" s="339" t="s">
        <v>64</v>
      </c>
      <c r="BO84" s="326"/>
      <c r="BP84" s="326"/>
      <c r="BQ84" s="326"/>
      <c r="BR84" s="326"/>
      <c r="BS84" s="326"/>
      <c r="BT84" s="326"/>
      <c r="BU84" s="326"/>
      <c r="BV84" s="339" t="s">
        <v>368</v>
      </c>
      <c r="BW84" s="326"/>
      <c r="BX84" s="326"/>
      <c r="BY84" s="326"/>
      <c r="BZ84" s="339" t="s">
        <v>369</v>
      </c>
      <c r="CA84" s="326"/>
      <c r="CB84" s="326"/>
      <c r="CC84" s="326"/>
      <c r="CD84" s="326"/>
    </row>
    <row r="85" spans="1:82" ht="9.6" customHeight="1" x14ac:dyDescent="0.25">
      <c r="A85" s="326"/>
      <c r="B85" s="326"/>
      <c r="C85" s="326"/>
      <c r="D85" s="326"/>
      <c r="E85" s="326"/>
      <c r="F85" s="326"/>
      <c r="G85" s="339" t="s">
        <v>66</v>
      </c>
      <c r="H85" s="326"/>
      <c r="I85" s="339" t="s">
        <v>370</v>
      </c>
      <c r="J85" s="326"/>
      <c r="K85" s="326"/>
      <c r="L85" s="326"/>
      <c r="M85" s="339" t="s">
        <v>66</v>
      </c>
      <c r="N85" s="326"/>
      <c r="O85" s="339" t="s">
        <v>370</v>
      </c>
      <c r="P85" s="326"/>
      <c r="Q85" s="326"/>
      <c r="R85" s="326"/>
      <c r="S85" s="339" t="s">
        <v>66</v>
      </c>
      <c r="T85" s="326"/>
      <c r="U85" s="339" t="s">
        <v>370</v>
      </c>
      <c r="V85" s="326"/>
      <c r="W85" s="326"/>
      <c r="X85" s="326"/>
      <c r="Y85" s="339" t="s">
        <v>66</v>
      </c>
      <c r="Z85" s="326"/>
      <c r="AA85" s="339" t="s">
        <v>370</v>
      </c>
      <c r="AB85" s="326"/>
      <c r="AC85" s="326"/>
      <c r="AD85" s="326"/>
      <c r="AE85" s="339" t="s">
        <v>66</v>
      </c>
      <c r="AF85" s="326"/>
      <c r="AG85" s="339" t="s">
        <v>370</v>
      </c>
      <c r="AH85" s="339"/>
      <c r="AI85" s="326"/>
      <c r="AJ85" s="326"/>
      <c r="AK85" s="326"/>
      <c r="AL85" s="339" t="s">
        <v>66</v>
      </c>
      <c r="AM85" s="326"/>
      <c r="AN85" s="339" t="s">
        <v>370</v>
      </c>
      <c r="AO85" s="326"/>
      <c r="AP85" s="326"/>
      <c r="AQ85" s="326"/>
      <c r="AR85" s="339" t="s">
        <v>66</v>
      </c>
      <c r="AS85" s="326"/>
      <c r="AT85" s="339" t="s">
        <v>370</v>
      </c>
      <c r="AU85" s="326"/>
      <c r="AV85" s="326"/>
      <c r="AW85" s="326"/>
      <c r="AX85" s="339" t="s">
        <v>66</v>
      </c>
      <c r="AY85" s="326"/>
      <c r="AZ85" s="339" t="s">
        <v>370</v>
      </c>
      <c r="BA85" s="326"/>
      <c r="BB85" s="326"/>
      <c r="BC85" s="326"/>
      <c r="BD85" s="339" t="s">
        <v>66</v>
      </c>
      <c r="BE85" s="326"/>
      <c r="BF85" s="339" t="s">
        <v>370</v>
      </c>
      <c r="BG85" s="326"/>
      <c r="BH85" s="339" t="s">
        <v>68</v>
      </c>
      <c r="BI85" s="326"/>
      <c r="BJ85" s="326"/>
      <c r="BK85" s="326"/>
      <c r="BL85" s="326"/>
      <c r="BM85" s="326"/>
      <c r="BN85" s="339" t="s">
        <v>371</v>
      </c>
      <c r="BO85" s="326"/>
      <c r="BP85" s="339" t="s">
        <v>372</v>
      </c>
      <c r="BQ85" s="326"/>
      <c r="BR85" s="339" t="s">
        <v>278</v>
      </c>
      <c r="BS85" s="326"/>
      <c r="BT85" s="339" t="s">
        <v>278</v>
      </c>
      <c r="BU85" s="326"/>
      <c r="BV85" s="339" t="s">
        <v>272</v>
      </c>
      <c r="BW85" s="326"/>
      <c r="BX85" s="326"/>
      <c r="BY85" s="326"/>
      <c r="BZ85" s="339" t="s">
        <v>373</v>
      </c>
      <c r="CA85" s="326"/>
      <c r="CB85" s="339" t="s">
        <v>374</v>
      </c>
      <c r="CC85" s="326"/>
      <c r="CD85" s="326"/>
    </row>
    <row r="86" spans="1:82" ht="9.6" customHeight="1" x14ac:dyDescent="0.25">
      <c r="A86" s="340" t="s">
        <v>74</v>
      </c>
      <c r="B86" s="326"/>
      <c r="C86" s="340" t="s">
        <v>76</v>
      </c>
      <c r="D86" s="326"/>
      <c r="E86" s="340" t="s">
        <v>77</v>
      </c>
      <c r="F86" s="326"/>
      <c r="G86" s="340" t="s">
        <v>78</v>
      </c>
      <c r="H86" s="326"/>
      <c r="I86" s="340" t="s">
        <v>375</v>
      </c>
      <c r="J86" s="326"/>
      <c r="K86" s="340" t="s">
        <v>77</v>
      </c>
      <c r="L86" s="326"/>
      <c r="M86" s="340" t="s">
        <v>78</v>
      </c>
      <c r="N86" s="326"/>
      <c r="O86" s="340" t="s">
        <v>375</v>
      </c>
      <c r="P86" s="326"/>
      <c r="Q86" s="340" t="s">
        <v>77</v>
      </c>
      <c r="R86" s="326"/>
      <c r="S86" s="340" t="s">
        <v>78</v>
      </c>
      <c r="T86" s="326"/>
      <c r="U86" s="340" t="s">
        <v>375</v>
      </c>
      <c r="V86" s="326"/>
      <c r="W86" s="340" t="s">
        <v>77</v>
      </c>
      <c r="X86" s="326"/>
      <c r="Y86" s="340" t="s">
        <v>78</v>
      </c>
      <c r="Z86" s="326"/>
      <c r="AA86" s="340" t="s">
        <v>375</v>
      </c>
      <c r="AB86" s="326"/>
      <c r="AC86" s="340" t="s">
        <v>77</v>
      </c>
      <c r="AD86" s="326"/>
      <c r="AE86" s="340" t="s">
        <v>78</v>
      </c>
      <c r="AF86" s="326"/>
      <c r="AG86" s="340" t="s">
        <v>375</v>
      </c>
      <c r="AH86" s="341"/>
      <c r="AI86" s="326"/>
      <c r="AJ86" s="340" t="s">
        <v>77</v>
      </c>
      <c r="AK86" s="326"/>
      <c r="AL86" s="340" t="s">
        <v>78</v>
      </c>
      <c r="AM86" s="326"/>
      <c r="AN86" s="340" t="s">
        <v>375</v>
      </c>
      <c r="AO86" s="326"/>
      <c r="AP86" s="340" t="s">
        <v>77</v>
      </c>
      <c r="AQ86" s="326"/>
      <c r="AR86" s="340" t="s">
        <v>78</v>
      </c>
      <c r="AS86" s="326"/>
      <c r="AT86" s="340" t="s">
        <v>375</v>
      </c>
      <c r="AU86" s="326"/>
      <c r="AV86" s="340" t="s">
        <v>77</v>
      </c>
      <c r="AW86" s="326"/>
      <c r="AX86" s="340" t="s">
        <v>78</v>
      </c>
      <c r="AY86" s="326"/>
      <c r="AZ86" s="340" t="s">
        <v>375</v>
      </c>
      <c r="BA86" s="326"/>
      <c r="BB86" s="340" t="s">
        <v>77</v>
      </c>
      <c r="BC86" s="326"/>
      <c r="BD86" s="340" t="s">
        <v>78</v>
      </c>
      <c r="BE86" s="326"/>
      <c r="BF86" s="340" t="s">
        <v>375</v>
      </c>
      <c r="BG86" s="326"/>
      <c r="BH86" s="340" t="s">
        <v>376</v>
      </c>
      <c r="BI86" s="326"/>
      <c r="BJ86" s="340" t="s">
        <v>74</v>
      </c>
      <c r="BK86" s="326"/>
      <c r="BL86" s="326"/>
      <c r="BM86" s="326"/>
      <c r="BN86" s="342" t="s">
        <v>377</v>
      </c>
      <c r="BO86" s="326"/>
      <c r="BP86" s="342" t="s">
        <v>377</v>
      </c>
      <c r="BQ86" s="326"/>
      <c r="BR86" s="342" t="s">
        <v>378</v>
      </c>
      <c r="BS86" s="326"/>
      <c r="BT86" s="342" t="s">
        <v>379</v>
      </c>
      <c r="BU86" s="326"/>
      <c r="BV86" s="342" t="s">
        <v>380</v>
      </c>
      <c r="BW86" s="326"/>
      <c r="BX86" s="342" t="s">
        <v>381</v>
      </c>
      <c r="BY86" s="326"/>
      <c r="BZ86" s="342" t="s">
        <v>382</v>
      </c>
      <c r="CA86" s="326"/>
      <c r="CB86" s="342" t="s">
        <v>383</v>
      </c>
      <c r="CC86" s="326"/>
      <c r="CD86" s="342" t="s">
        <v>367</v>
      </c>
    </row>
    <row r="87" spans="1:82" ht="8.85" customHeight="1" x14ac:dyDescent="0.25">
      <c r="A87" s="326"/>
      <c r="B87" s="326"/>
      <c r="C87" s="326"/>
      <c r="D87" s="326"/>
      <c r="E87" s="343"/>
      <c r="F87" s="326"/>
      <c r="G87" s="326"/>
      <c r="H87" s="326"/>
      <c r="I87" s="326"/>
      <c r="J87" s="326"/>
      <c r="K87" s="343"/>
      <c r="L87" s="326"/>
      <c r="M87" s="326"/>
      <c r="N87" s="326"/>
      <c r="O87" s="326"/>
      <c r="P87" s="326"/>
      <c r="Q87" s="343"/>
      <c r="R87" s="326"/>
      <c r="S87" s="326"/>
      <c r="T87" s="326"/>
      <c r="U87" s="326"/>
      <c r="V87" s="326"/>
      <c r="W87" s="326"/>
      <c r="X87" s="343"/>
      <c r="Y87" s="326"/>
      <c r="Z87" s="326"/>
      <c r="AA87" s="326"/>
      <c r="AB87" s="326"/>
      <c r="AC87" s="326"/>
      <c r="AD87" s="343"/>
      <c r="AE87" s="326"/>
      <c r="AF87" s="326"/>
      <c r="AG87" s="326"/>
      <c r="AH87" s="326"/>
      <c r="AI87" s="326"/>
      <c r="AJ87" s="343"/>
      <c r="AK87" s="326"/>
      <c r="AL87" s="326"/>
      <c r="AM87" s="326"/>
      <c r="AN87" s="326"/>
      <c r="AO87" s="326"/>
      <c r="AP87" s="343"/>
      <c r="AQ87" s="326"/>
      <c r="AR87" s="326"/>
      <c r="AS87" s="326"/>
      <c r="AT87" s="326"/>
      <c r="AU87" s="326"/>
      <c r="AV87" s="326"/>
      <c r="AW87" s="326"/>
      <c r="AX87" s="326"/>
      <c r="AY87" s="326"/>
      <c r="AZ87" s="326"/>
      <c r="BA87" s="326"/>
      <c r="BB87" s="326"/>
      <c r="BC87" s="326"/>
      <c r="BD87" s="326"/>
      <c r="BE87" s="326"/>
      <c r="BF87" s="326"/>
      <c r="BG87" s="326"/>
      <c r="BH87" s="326"/>
      <c r="BI87" s="326"/>
      <c r="BJ87" s="326"/>
      <c r="BK87" s="326"/>
      <c r="BL87" s="326"/>
      <c r="BM87" s="326"/>
      <c r="BN87" s="326"/>
      <c r="BO87" s="326"/>
      <c r="BP87" s="326"/>
      <c r="BQ87" s="326"/>
      <c r="BR87" s="326"/>
      <c r="BS87" s="326"/>
      <c r="BT87" s="326"/>
      <c r="BU87" s="326"/>
      <c r="BV87" s="326"/>
      <c r="BW87" s="326"/>
      <c r="BX87" s="326"/>
      <c r="BY87" s="326"/>
      <c r="BZ87" s="326"/>
      <c r="CA87" s="326"/>
      <c r="CB87" s="326"/>
      <c r="CC87" s="326"/>
      <c r="CD87" s="326"/>
    </row>
    <row r="88" spans="1:82" ht="8.85" customHeight="1" x14ac:dyDescent="0.25">
      <c r="A88" s="326"/>
      <c r="B88" s="326" t="s">
        <v>130</v>
      </c>
      <c r="C88" s="326"/>
      <c r="D88" s="326"/>
      <c r="E88" s="326"/>
      <c r="F88" s="326"/>
      <c r="G88" s="326"/>
      <c r="H88" s="326"/>
      <c r="I88" s="326"/>
      <c r="J88" s="326"/>
      <c r="K88" s="326"/>
      <c r="L88" s="326"/>
      <c r="M88" s="326"/>
      <c r="N88" s="326"/>
      <c r="O88" s="326"/>
      <c r="P88" s="326"/>
      <c r="Q88" s="326"/>
      <c r="R88" s="326"/>
      <c r="S88" s="326"/>
      <c r="T88" s="326"/>
      <c r="U88" s="326"/>
      <c r="V88" s="326"/>
      <c r="W88" s="326"/>
      <c r="X88" s="326"/>
      <c r="Y88" s="326"/>
      <c r="Z88" s="326"/>
      <c r="AA88" s="326"/>
      <c r="AB88" s="326"/>
      <c r="AC88" s="326"/>
      <c r="AD88" s="326"/>
      <c r="AE88" s="326"/>
      <c r="AF88" s="326"/>
      <c r="AG88" s="326"/>
      <c r="AH88" s="326"/>
      <c r="AI88" s="326"/>
      <c r="AJ88" s="326"/>
      <c r="AK88" s="326"/>
      <c r="AL88" s="326"/>
      <c r="AM88" s="326"/>
      <c r="AN88" s="326"/>
      <c r="AO88" s="326"/>
      <c r="AP88" s="326"/>
      <c r="AQ88" s="326"/>
      <c r="AR88" s="326"/>
      <c r="AS88" s="326"/>
      <c r="AT88" s="326"/>
      <c r="AU88" s="326"/>
      <c r="AV88" s="326"/>
      <c r="AW88" s="326"/>
      <c r="AX88" s="326"/>
      <c r="AY88" s="326"/>
      <c r="AZ88" s="326"/>
      <c r="BA88" s="326"/>
      <c r="BB88" s="326"/>
      <c r="BC88" s="326"/>
      <c r="BD88" s="326"/>
      <c r="BE88" s="326"/>
      <c r="BF88" s="326"/>
      <c r="BG88" s="326"/>
      <c r="BH88" s="343"/>
      <c r="BI88" s="326"/>
      <c r="BJ88" s="326"/>
      <c r="BK88" s="326"/>
      <c r="BL88" s="326"/>
      <c r="BM88" s="326"/>
      <c r="BN88" s="326"/>
      <c r="BO88" s="326"/>
      <c r="BP88" s="326"/>
      <c r="BQ88" s="326"/>
      <c r="BR88" s="326"/>
      <c r="BS88" s="326"/>
      <c r="BT88" s="326"/>
      <c r="BU88" s="326"/>
      <c r="BV88" s="326"/>
      <c r="BW88" s="326"/>
      <c r="BX88" s="326"/>
      <c r="BY88" s="326"/>
      <c r="BZ88" s="326"/>
      <c r="CA88" s="326"/>
      <c r="CB88" s="326"/>
      <c r="CC88" s="326"/>
      <c r="CD88" s="326"/>
    </row>
    <row r="89" spans="1:82" ht="8.85" customHeight="1" x14ac:dyDescent="0.25">
      <c r="A89" s="326">
        <v>1</v>
      </c>
      <c r="B89" s="344"/>
      <c r="C89" s="326" t="s">
        <v>131</v>
      </c>
      <c r="D89" s="346"/>
      <c r="E89" s="296">
        <v>3857494</v>
      </c>
      <c r="F89" s="346"/>
      <c r="G89" s="97">
        <f>(E89/$BL89)</f>
        <v>115.73639363936394</v>
      </c>
      <c r="H89" s="346"/>
      <c r="I89" s="297">
        <f>IF(G89,G89/G$219*100,0)</f>
        <v>100.87554592354336</v>
      </c>
      <c r="J89" s="346"/>
      <c r="K89" s="296">
        <v>1522890</v>
      </c>
      <c r="L89" s="346"/>
      <c r="M89" s="97">
        <f>(K89/$BL89)</f>
        <v>45.691269126912694</v>
      </c>
      <c r="N89" s="346"/>
      <c r="O89" s="297">
        <f>IF(M89,M89/M$219*100,0)</f>
        <v>81.999452069876781</v>
      </c>
      <c r="P89" s="346"/>
      <c r="Q89" s="296">
        <v>12097935</v>
      </c>
      <c r="R89" s="346"/>
      <c r="S89" s="97">
        <f>(Q89/$BL89)</f>
        <v>362.97434743474349</v>
      </c>
      <c r="T89" s="346"/>
      <c r="U89" s="297">
        <f>IF(S89,S89/S$219*100,0)</f>
        <v>71.472669461728827</v>
      </c>
      <c r="V89" s="346"/>
      <c r="W89" s="296">
        <v>7081764</v>
      </c>
      <c r="X89" s="346"/>
      <c r="Y89" s="97">
        <f>(W89/$BL89)</f>
        <v>212.47416741674166</v>
      </c>
      <c r="Z89" s="346"/>
      <c r="AA89" s="297">
        <f>IF(Y89,Y89/Y$219*100,0)</f>
        <v>152.6915212617229</v>
      </c>
      <c r="AB89" s="346"/>
      <c r="AC89" s="296">
        <v>13225073</v>
      </c>
      <c r="AD89" s="346"/>
      <c r="AE89" s="97">
        <f>(AC89/$BL89)</f>
        <v>396.79186918691869</v>
      </c>
      <c r="AF89" s="346"/>
      <c r="AG89" s="297">
        <f>IF(AE89,AE89/AE$219*100,0)</f>
        <v>109.0654503741498</v>
      </c>
      <c r="AH89" s="347"/>
      <c r="AI89" s="346"/>
      <c r="AJ89" s="296">
        <v>62349830</v>
      </c>
      <c r="AK89" s="346"/>
      <c r="AL89" s="97">
        <f>(AJ89/$BL89)</f>
        <v>1870.6819681968198</v>
      </c>
      <c r="AM89" s="346"/>
      <c r="AN89" s="297">
        <f>IF(AL89,AL89/AL$219*100,0)</f>
        <v>97.972433013127244</v>
      </c>
      <c r="AO89" s="346"/>
      <c r="AP89" s="296">
        <v>1149871</v>
      </c>
      <c r="AQ89" s="346"/>
      <c r="AR89" s="97">
        <f>(AP89/$BL89)</f>
        <v>34.499579957995799</v>
      </c>
      <c r="AS89" s="346"/>
      <c r="AT89" s="297">
        <f>IF(AR89,AR89/AR$219*100,0)</f>
        <v>38.543374556963691</v>
      </c>
      <c r="AU89" s="346"/>
      <c r="AV89" s="296">
        <v>2597889</v>
      </c>
      <c r="AW89" s="346"/>
      <c r="AX89" s="97">
        <f>(AV89/$BL89)</f>
        <v>77.944464446444641</v>
      </c>
      <c r="AY89" s="346"/>
      <c r="AZ89" s="297">
        <f>IF(AX89,AX89/AX$219*100,0)</f>
        <v>55.199742452427458</v>
      </c>
      <c r="BA89" s="346"/>
      <c r="BB89" s="296">
        <v>0</v>
      </c>
      <c r="BC89" s="346"/>
      <c r="BD89" s="97">
        <f>(BB89/$BL89)</f>
        <v>0</v>
      </c>
      <c r="BE89" s="346"/>
      <c r="BF89" s="297">
        <f>IF(BD89,BD89/BD$219*100,0)</f>
        <v>0</v>
      </c>
      <c r="BG89" s="346"/>
      <c r="BH89" s="296">
        <f>(E89+K89+Q89+W89+AC89+AJ89+AP89+AV89+BB89)</f>
        <v>103882746</v>
      </c>
      <c r="BI89" s="346"/>
      <c r="BJ89" s="326">
        <v>1</v>
      </c>
      <c r="BK89" s="346"/>
      <c r="BL89" s="298">
        <v>33330</v>
      </c>
      <c r="BM89" s="346"/>
      <c r="BN89" s="298">
        <f>IF(E89,BL89,0)</f>
        <v>33330</v>
      </c>
      <c r="BO89" s="346"/>
      <c r="BP89" s="298">
        <f>IF(K89,BL89,0)</f>
        <v>33330</v>
      </c>
      <c r="BQ89" s="346"/>
      <c r="BR89" s="298">
        <f>IF(Q89,BL89,0)</f>
        <v>33330</v>
      </c>
      <c r="BS89" s="346"/>
      <c r="BT89" s="298">
        <f>IF(W89,BL89,0)</f>
        <v>33330</v>
      </c>
      <c r="BU89" s="346"/>
      <c r="BV89" s="298">
        <f>IF(AC89,BL89,0)</f>
        <v>33330</v>
      </c>
      <c r="BW89" s="346"/>
      <c r="BX89" s="298">
        <f>IF(AJ89,BL89,0)</f>
        <v>33330</v>
      </c>
      <c r="BY89" s="346"/>
      <c r="BZ89" s="298">
        <f>IF(AP89,BL89,0)</f>
        <v>33330</v>
      </c>
      <c r="CA89" s="346"/>
      <c r="CB89" s="298">
        <f>IF(AV89,BL89,0)</f>
        <v>33330</v>
      </c>
      <c r="CC89" s="346"/>
      <c r="CD89" s="298">
        <f>IF(BB89,$BL89,0)</f>
        <v>0</v>
      </c>
    </row>
    <row r="90" spans="1:82" ht="8.85" customHeight="1" x14ac:dyDescent="0.25">
      <c r="A90" s="326">
        <v>2</v>
      </c>
      <c r="B90" s="344"/>
      <c r="C90" s="326" t="s">
        <v>132</v>
      </c>
      <c r="D90" s="346"/>
      <c r="E90" s="114">
        <v>10450825</v>
      </c>
      <c r="F90" s="346"/>
      <c r="G90" s="297">
        <f>(E90/$BL90)</f>
        <v>98.858487442652418</v>
      </c>
      <c r="H90" s="346"/>
      <c r="I90" s="297">
        <f>IF(G90,G90/G$219*100,0)</f>
        <v>86.164805869340057</v>
      </c>
      <c r="J90" s="346"/>
      <c r="K90" s="114">
        <v>5804281</v>
      </c>
      <c r="L90" s="346"/>
      <c r="M90" s="297">
        <f>(K90/$BL90)</f>
        <v>54.904989831149791</v>
      </c>
      <c r="N90" s="346"/>
      <c r="O90" s="297">
        <f>IF(M90,M90/M$219*100,0)</f>
        <v>98.534778483633829</v>
      </c>
      <c r="P90" s="346"/>
      <c r="Q90" s="114">
        <v>46951675</v>
      </c>
      <c r="R90" s="346"/>
      <c r="S90" s="297">
        <f>(Q90/$BL90)</f>
        <v>444.13446530766686</v>
      </c>
      <c r="T90" s="346"/>
      <c r="U90" s="297">
        <f>IF(S90,S90/S$219*100,0)</f>
        <v>87.453772036062333</v>
      </c>
      <c r="V90" s="346"/>
      <c r="W90" s="114">
        <v>4708050</v>
      </c>
      <c r="X90" s="346"/>
      <c r="Y90" s="297">
        <f>(W90/$BL90)</f>
        <v>44.53530719387031</v>
      </c>
      <c r="Z90" s="346"/>
      <c r="AA90" s="297">
        <f>IF(Y90,Y90/Y$219*100,0)</f>
        <v>32.004661498225964</v>
      </c>
      <c r="AB90" s="346"/>
      <c r="AC90" s="114">
        <v>40938662</v>
      </c>
      <c r="AD90" s="346"/>
      <c r="AE90" s="297">
        <f>(AC90/$BL90)</f>
        <v>387.25499692569645</v>
      </c>
      <c r="AF90" s="346"/>
      <c r="AG90" s="297">
        <f>IF(AE90,AE90/AE$219*100,0)</f>
        <v>106.44406785826727</v>
      </c>
      <c r="AH90" s="347"/>
      <c r="AI90" s="346"/>
      <c r="AJ90" s="114">
        <v>184052863</v>
      </c>
      <c r="AK90" s="346"/>
      <c r="AL90" s="297">
        <f>(AJ90/$BL90)</f>
        <v>1741.02883223762</v>
      </c>
      <c r="AM90" s="346"/>
      <c r="AN90" s="297">
        <f>IF(AL90,AL90/AL$219*100,0)</f>
        <v>91.182164333759658</v>
      </c>
      <c r="AO90" s="346"/>
      <c r="AP90" s="114">
        <v>8531751</v>
      </c>
      <c r="AQ90" s="346"/>
      <c r="AR90" s="297">
        <f>(AP90/$BL90)</f>
        <v>80.705207397247321</v>
      </c>
      <c r="AS90" s="346"/>
      <c r="AT90" s="297">
        <f>IF(AR90,AR90/AR$219*100,0)</f>
        <v>90.164895955163644</v>
      </c>
      <c r="AU90" s="346"/>
      <c r="AV90" s="114">
        <v>27380348</v>
      </c>
      <c r="AW90" s="346"/>
      <c r="AX90" s="297">
        <f>(AV90/$BL90)</f>
        <v>259.00154188147377</v>
      </c>
      <c r="AY90" s="346"/>
      <c r="AZ90" s="297">
        <f>IF(AX90,AX90/AX$219*100,0)</f>
        <v>183.42313990061794</v>
      </c>
      <c r="BA90" s="346"/>
      <c r="BB90" s="114">
        <v>0</v>
      </c>
      <c r="BC90" s="346"/>
      <c r="BD90" s="297">
        <f>(BB90/$BL90)</f>
        <v>0</v>
      </c>
      <c r="BE90" s="346"/>
      <c r="BF90" s="297">
        <f>IF(BD90,BD90/BD$219*100,0)</f>
        <v>0</v>
      </c>
      <c r="BG90" s="346"/>
      <c r="BH90" s="114">
        <f>(E90+K90+Q90+W90+AC90+AJ90+AP90+AV90+BB90)</f>
        <v>328818455</v>
      </c>
      <c r="BI90" s="346"/>
      <c r="BJ90" s="326">
        <v>2</v>
      </c>
      <c r="BK90" s="346"/>
      <c r="BL90" s="298">
        <v>105715</v>
      </c>
      <c r="BM90" s="346"/>
      <c r="BN90" s="298">
        <f>IF(E90,BL90,0)</f>
        <v>105715</v>
      </c>
      <c r="BO90" s="346"/>
      <c r="BP90" s="298">
        <f>IF(K90,BL90,0)</f>
        <v>105715</v>
      </c>
      <c r="BQ90" s="346"/>
      <c r="BR90" s="298">
        <f>IF(Q90,BL90,0)</f>
        <v>105715</v>
      </c>
      <c r="BS90" s="346"/>
      <c r="BT90" s="298">
        <f>IF(W90,BL90,0)</f>
        <v>105715</v>
      </c>
      <c r="BU90" s="346"/>
      <c r="BV90" s="298">
        <f>IF(AC90,BL90,0)</f>
        <v>105715</v>
      </c>
      <c r="BW90" s="346"/>
      <c r="BX90" s="298">
        <f>IF(AJ90,BL90,0)</f>
        <v>105715</v>
      </c>
      <c r="BY90" s="346"/>
      <c r="BZ90" s="298">
        <f>IF(AP90,BL90,0)</f>
        <v>105715</v>
      </c>
      <c r="CA90" s="346"/>
      <c r="CB90" s="298">
        <f>IF(AV90,BL90,0)</f>
        <v>105715</v>
      </c>
      <c r="CC90" s="346"/>
      <c r="CD90" s="298">
        <f>IF(BB90,$BL90,0)</f>
        <v>0</v>
      </c>
    </row>
    <row r="91" spans="1:82" ht="8.85" customHeight="1" x14ac:dyDescent="0.25">
      <c r="A91" s="326">
        <v>3</v>
      </c>
      <c r="B91" s="344"/>
      <c r="C91" s="326" t="s">
        <v>133</v>
      </c>
      <c r="D91" s="346"/>
      <c r="E91" s="114">
        <v>1308491</v>
      </c>
      <c r="F91" s="346"/>
      <c r="G91" s="297">
        <f>(E91/$BL91)</f>
        <v>84.087847824689931</v>
      </c>
      <c r="H91" s="346"/>
      <c r="I91" s="297">
        <f>IF(G91,G91/G$219*100,0)</f>
        <v>73.29075399811336</v>
      </c>
      <c r="J91" s="346"/>
      <c r="K91" s="114">
        <v>1761766</v>
      </c>
      <c r="L91" s="346"/>
      <c r="M91" s="297">
        <f>(K91/$BL91)</f>
        <v>113.2167598483388</v>
      </c>
      <c r="N91" s="346"/>
      <c r="O91" s="297">
        <f>IF(M91,M91/M$219*100,0)</f>
        <v>203.18350639164873</v>
      </c>
      <c r="P91" s="346"/>
      <c r="Q91" s="114">
        <v>6666148</v>
      </c>
      <c r="R91" s="346"/>
      <c r="S91" s="297">
        <f>(Q91/$BL91)</f>
        <v>428.38814986183405</v>
      </c>
      <c r="T91" s="346"/>
      <c r="U91" s="297">
        <f>IF(S91,S91/S$219*100,0)</f>
        <v>84.353191493514601</v>
      </c>
      <c r="V91" s="346"/>
      <c r="W91" s="114">
        <v>3021282</v>
      </c>
      <c r="X91" s="346"/>
      <c r="Y91" s="297">
        <f>(W91/$BL91)</f>
        <v>194.1573163678427</v>
      </c>
      <c r="Z91" s="346"/>
      <c r="AA91" s="297">
        <f>IF(Y91,Y91/Y$219*100,0)</f>
        <v>139.52837825293003</v>
      </c>
      <c r="AB91" s="346"/>
      <c r="AC91" s="114">
        <v>9112717</v>
      </c>
      <c r="AD91" s="346"/>
      <c r="AE91" s="297">
        <f>(AC91/$BL91)</f>
        <v>585.61255703360962</v>
      </c>
      <c r="AF91" s="346"/>
      <c r="AG91" s="297">
        <f>IF(AE91,AE91/AE$219*100,0)</f>
        <v>160.96624512116838</v>
      </c>
      <c r="AH91" s="347"/>
      <c r="AI91" s="346"/>
      <c r="AJ91" s="114">
        <v>26561965</v>
      </c>
      <c r="AK91" s="346"/>
      <c r="AL91" s="297">
        <f>(AJ91/$BL91)</f>
        <v>1706.9574577469314</v>
      </c>
      <c r="AM91" s="346"/>
      <c r="AN91" s="297">
        <f>IF(AL91,AL91/AL$219*100,0)</f>
        <v>89.397758693622038</v>
      </c>
      <c r="AO91" s="346"/>
      <c r="AP91" s="114">
        <v>3011626</v>
      </c>
      <c r="AQ91" s="346"/>
      <c r="AR91" s="297">
        <f>(AP91/$BL91)</f>
        <v>193.53679069468544</v>
      </c>
      <c r="AS91" s="346"/>
      <c r="AT91" s="297">
        <f>IF(AR91,AR91/AR$219*100,0)</f>
        <v>216.22179236327429</v>
      </c>
      <c r="AU91" s="346"/>
      <c r="AV91" s="114">
        <v>2124181</v>
      </c>
      <c r="AW91" s="346"/>
      <c r="AX91" s="297">
        <f>(AV91/$BL91)</f>
        <v>136.50671550671549</v>
      </c>
      <c r="AY91" s="346"/>
      <c r="AZ91" s="297">
        <f>IF(AX91,AX91/AX$219*100,0)</f>
        <v>96.673132499035191</v>
      </c>
      <c r="BA91" s="346"/>
      <c r="BB91" s="114">
        <v>0</v>
      </c>
      <c r="BC91" s="346"/>
      <c r="BD91" s="297">
        <f>(BB91/$BL91)</f>
        <v>0</v>
      </c>
      <c r="BE91" s="346"/>
      <c r="BF91" s="297">
        <f>IF(BD91,BD91/BD$219*100,0)</f>
        <v>0</v>
      </c>
      <c r="BG91" s="346"/>
      <c r="BH91" s="114">
        <f>(E91+K91+Q91+W91+AC91+AJ91+AP91+AV91+BB91)</f>
        <v>53568176</v>
      </c>
      <c r="BI91" s="346"/>
      <c r="BJ91" s="326">
        <v>3</v>
      </c>
      <c r="BK91" s="346"/>
      <c r="BL91" s="298">
        <v>15561</v>
      </c>
      <c r="BM91" s="346"/>
      <c r="BN91" s="298">
        <f>IF(E91,BL91,0)</f>
        <v>15561</v>
      </c>
      <c r="BO91" s="346"/>
      <c r="BP91" s="298">
        <f>IF(K91,BL91,0)</f>
        <v>15561</v>
      </c>
      <c r="BQ91" s="346"/>
      <c r="BR91" s="298">
        <f>IF(Q91,BL91,0)</f>
        <v>15561</v>
      </c>
      <c r="BS91" s="346"/>
      <c r="BT91" s="298">
        <f>IF(W91,BL91,0)</f>
        <v>15561</v>
      </c>
      <c r="BU91" s="346"/>
      <c r="BV91" s="298">
        <f>IF(AC91,BL91,0)</f>
        <v>15561</v>
      </c>
      <c r="BW91" s="346"/>
      <c r="BX91" s="298">
        <f>IF(AJ91,BL91,0)</f>
        <v>15561</v>
      </c>
      <c r="BY91" s="346"/>
      <c r="BZ91" s="298">
        <f>IF(AP91,BL91,0)</f>
        <v>15561</v>
      </c>
      <c r="CA91" s="346"/>
      <c r="CB91" s="298">
        <f>IF(AV91,BL91,0)</f>
        <v>15561</v>
      </c>
      <c r="CC91" s="346"/>
      <c r="CD91" s="298">
        <f>IF(BB91,$BL91,0)</f>
        <v>0</v>
      </c>
    </row>
    <row r="92" spans="1:82" ht="8.85" customHeight="1" x14ac:dyDescent="0.25">
      <c r="A92" s="326">
        <v>4</v>
      </c>
      <c r="B92" s="344"/>
      <c r="C92" s="326" t="s">
        <v>134</v>
      </c>
      <c r="D92" s="346"/>
      <c r="E92" s="114">
        <v>1561187</v>
      </c>
      <c r="F92" s="346"/>
      <c r="G92" s="297">
        <f>(E92/$BL92)</f>
        <v>121.43644990665837</v>
      </c>
      <c r="H92" s="346"/>
      <c r="I92" s="297">
        <f>IF(G92,G92/G$219*100,0)</f>
        <v>105.84370044847122</v>
      </c>
      <c r="J92" s="346"/>
      <c r="K92" s="114">
        <v>834848</v>
      </c>
      <c r="L92" s="346"/>
      <c r="M92" s="297">
        <f>(K92/$BL92)</f>
        <v>64.938394523957683</v>
      </c>
      <c r="N92" s="346"/>
      <c r="O92" s="297">
        <f>IF(M92,M92/M$219*100,0)</f>
        <v>116.54114387743239</v>
      </c>
      <c r="P92" s="346"/>
      <c r="Q92" s="114">
        <v>4740640</v>
      </c>
      <c r="R92" s="346"/>
      <c r="S92" s="297">
        <f>(Q92/$BL92)</f>
        <v>368.74922215308027</v>
      </c>
      <c r="T92" s="346"/>
      <c r="U92" s="297">
        <f>IF(S92,S92/S$219*100,0)</f>
        <v>72.609790348765571</v>
      </c>
      <c r="V92" s="346"/>
      <c r="W92" s="114">
        <v>973192</v>
      </c>
      <c r="X92" s="346"/>
      <c r="Y92" s="297">
        <f>(W92/$BL92)</f>
        <v>75.699439950217794</v>
      </c>
      <c r="Z92" s="346"/>
      <c r="AA92" s="297">
        <f>IF(Y92,Y92/Y$219*100,0)</f>
        <v>54.400319743285849</v>
      </c>
      <c r="AB92" s="346"/>
      <c r="AC92" s="114">
        <v>4848324</v>
      </c>
      <c r="AD92" s="346"/>
      <c r="AE92" s="297">
        <f>(AC92/$BL92)</f>
        <v>377.12538892345987</v>
      </c>
      <c r="AF92" s="346"/>
      <c r="AG92" s="297">
        <f>IF(AE92,AE92/AE$219*100,0)</f>
        <v>103.65976116080044</v>
      </c>
      <c r="AH92" s="347"/>
      <c r="AI92" s="346"/>
      <c r="AJ92" s="114">
        <v>18926691</v>
      </c>
      <c r="AK92" s="346"/>
      <c r="AL92" s="297">
        <f>(AJ92/$BL92)</f>
        <v>1472.2068294959552</v>
      </c>
      <c r="AM92" s="346"/>
      <c r="AN92" s="297">
        <f>IF(AL92,AL92/AL$219*100,0)</f>
        <v>77.103263642024615</v>
      </c>
      <c r="AO92" s="346"/>
      <c r="AP92" s="114">
        <v>601687</v>
      </c>
      <c r="AQ92" s="346"/>
      <c r="AR92" s="297">
        <f>(AP92/$BL92)</f>
        <v>46.802037958929681</v>
      </c>
      <c r="AS92" s="346"/>
      <c r="AT92" s="297">
        <f>IF(AR92,AR92/AR$219*100,0)</f>
        <v>52.287838903446591</v>
      </c>
      <c r="AU92" s="346"/>
      <c r="AV92" s="114">
        <v>791192</v>
      </c>
      <c r="AW92" s="346"/>
      <c r="AX92" s="297">
        <f>(AV92/$BL92)</f>
        <v>61.542626011200994</v>
      </c>
      <c r="AY92" s="346"/>
      <c r="AZ92" s="297">
        <f>IF(AX92,AX92/AX$219*100,0)</f>
        <v>43.584071425604812</v>
      </c>
      <c r="BA92" s="346"/>
      <c r="BB92" s="114">
        <v>0</v>
      </c>
      <c r="BC92" s="346"/>
      <c r="BD92" s="297">
        <f>(BB92/$BL92)</f>
        <v>0</v>
      </c>
      <c r="BE92" s="346"/>
      <c r="BF92" s="297">
        <f>IF(BD92,BD92/BD$219*100,0)</f>
        <v>0</v>
      </c>
      <c r="BG92" s="346"/>
      <c r="BH92" s="114">
        <f>(E92+K92+Q92+W92+AC92+AJ92+AP92+AV92+BB92)</f>
        <v>33277761</v>
      </c>
      <c r="BI92" s="346"/>
      <c r="BJ92" s="326">
        <v>4</v>
      </c>
      <c r="BK92" s="346"/>
      <c r="BL92" s="298">
        <v>12856</v>
      </c>
      <c r="BM92" s="346"/>
      <c r="BN92" s="298">
        <f>IF(E92,BL92,0)</f>
        <v>12856</v>
      </c>
      <c r="BO92" s="346"/>
      <c r="BP92" s="298">
        <f>IF(K92,BL92,0)</f>
        <v>12856</v>
      </c>
      <c r="BQ92" s="346"/>
      <c r="BR92" s="298">
        <f>IF(Q92,BL92,0)</f>
        <v>12856</v>
      </c>
      <c r="BS92" s="346"/>
      <c r="BT92" s="298">
        <f>IF(W92,BL92,0)</f>
        <v>12856</v>
      </c>
      <c r="BU92" s="346"/>
      <c r="BV92" s="298">
        <f>IF(AC92,BL92,0)</f>
        <v>12856</v>
      </c>
      <c r="BW92" s="346"/>
      <c r="BX92" s="298">
        <f>IF(AJ92,BL92,0)</f>
        <v>12856</v>
      </c>
      <c r="BY92" s="346"/>
      <c r="BZ92" s="298">
        <f>IF(AP92,BL92,0)</f>
        <v>12856</v>
      </c>
      <c r="CA92" s="346"/>
      <c r="CB92" s="298">
        <f>IF(AV92,BL92,0)</f>
        <v>12856</v>
      </c>
      <c r="CC92" s="346"/>
      <c r="CD92" s="298">
        <f>IF(BB92,$BL92,0)</f>
        <v>0</v>
      </c>
    </row>
    <row r="93" spans="1:82" ht="8.85" customHeight="1" x14ac:dyDescent="0.25">
      <c r="A93" s="326">
        <v>5</v>
      </c>
      <c r="B93" s="344"/>
      <c r="C93" s="326" t="s">
        <v>135</v>
      </c>
      <c r="D93" s="346"/>
      <c r="E93" s="114">
        <v>2497349</v>
      </c>
      <c r="F93" s="346"/>
      <c r="G93" s="302">
        <f>(E93/$BL93)</f>
        <v>77.702209085252022</v>
      </c>
      <c r="H93" s="346"/>
      <c r="I93" s="302">
        <f>IF(G93,G93/G$219*100,0)</f>
        <v>67.72504753659598</v>
      </c>
      <c r="J93" s="346"/>
      <c r="K93" s="114">
        <v>1582504</v>
      </c>
      <c r="L93" s="346"/>
      <c r="M93" s="302">
        <f>(K93/$BL93)</f>
        <v>49.237834474175479</v>
      </c>
      <c r="N93" s="346"/>
      <c r="O93" s="302">
        <f>IF(M93,M93/M$219*100,0)</f>
        <v>88.364265758850593</v>
      </c>
      <c r="P93" s="346"/>
      <c r="Q93" s="114">
        <v>13004807</v>
      </c>
      <c r="R93" s="346"/>
      <c r="S93" s="302">
        <f>(Q93/$BL93)</f>
        <v>404.62996266334784</v>
      </c>
      <c r="T93" s="346"/>
      <c r="U93" s="302">
        <f>IF(S93,S93/S$219*100,0)</f>
        <v>79.675006732943984</v>
      </c>
      <c r="V93" s="346"/>
      <c r="W93" s="114">
        <v>2646505</v>
      </c>
      <c r="X93" s="346"/>
      <c r="Y93" s="302">
        <f>(W93/$BL93)</f>
        <v>82.343030491599251</v>
      </c>
      <c r="Z93" s="346"/>
      <c r="AA93" s="302">
        <f>IF(Y93,Y93/Y$219*100,0)</f>
        <v>59.17464105837481</v>
      </c>
      <c r="AB93" s="346"/>
      <c r="AC93" s="114">
        <v>9972227</v>
      </c>
      <c r="AD93" s="346"/>
      <c r="AE93" s="302">
        <f>(AC93/$BL93)</f>
        <v>310.2746421904169</v>
      </c>
      <c r="AF93" s="346"/>
      <c r="AG93" s="302">
        <f>IF(AE93,AE93/AE$219*100,0)</f>
        <v>85.28461951480844</v>
      </c>
      <c r="AH93" s="347"/>
      <c r="AI93" s="346"/>
      <c r="AJ93" s="114">
        <v>46233633</v>
      </c>
      <c r="AK93" s="346"/>
      <c r="AL93" s="302">
        <f>(AJ93/$BL93)</f>
        <v>1438.5075606720598</v>
      </c>
      <c r="AM93" s="346"/>
      <c r="AN93" s="302">
        <f>IF(AL93,AL93/AL$219*100,0)</f>
        <v>75.33834613409411</v>
      </c>
      <c r="AO93" s="346"/>
      <c r="AP93" s="114">
        <v>1150896</v>
      </c>
      <c r="AQ93" s="346"/>
      <c r="AR93" s="302">
        <f>(AP93/$BL93)</f>
        <v>35.808836341008089</v>
      </c>
      <c r="AS93" s="346"/>
      <c r="AT93" s="302">
        <f>IF(AR93,AR93/AR$219*100,0)</f>
        <v>40.006092631299047</v>
      </c>
      <c r="AU93" s="346"/>
      <c r="AV93" s="114">
        <v>1146323</v>
      </c>
      <c r="AW93" s="346"/>
      <c r="AX93" s="302">
        <f>(AV93/$BL93)</f>
        <v>35.666552582451772</v>
      </c>
      <c r="AY93" s="346"/>
      <c r="AZ93" s="302">
        <f>IF(AX93,AX93/AX$219*100,0)</f>
        <v>25.258811266450408</v>
      </c>
      <c r="BA93" s="346"/>
      <c r="BB93" s="114">
        <v>0</v>
      </c>
      <c r="BC93" s="346"/>
      <c r="BD93" s="302">
        <f>(BB93/$BL93)</f>
        <v>0</v>
      </c>
      <c r="BE93" s="346"/>
      <c r="BF93" s="302">
        <f>IF(BD93,BD93/BD$219*100,0)</f>
        <v>0</v>
      </c>
      <c r="BG93" s="346"/>
      <c r="BH93" s="114">
        <f>(E93+K93+Q93+W93+AC93+AJ93+AP93+AV93+BB93)</f>
        <v>78234244</v>
      </c>
      <c r="BI93" s="346"/>
      <c r="BJ93" s="326">
        <v>5</v>
      </c>
      <c r="BK93" s="346"/>
      <c r="BL93" s="298">
        <v>32140</v>
      </c>
      <c r="BM93" s="346"/>
      <c r="BN93" s="298">
        <f>IF(E93,BL93,0)</f>
        <v>32140</v>
      </c>
      <c r="BO93" s="346"/>
      <c r="BP93" s="298">
        <f>IF(K93,BL93,0)</f>
        <v>32140</v>
      </c>
      <c r="BQ93" s="346"/>
      <c r="BR93" s="298">
        <f>IF(Q93,BL93,0)</f>
        <v>32140</v>
      </c>
      <c r="BS93" s="346"/>
      <c r="BT93" s="298">
        <f>IF(W93,BL93,0)</f>
        <v>32140</v>
      </c>
      <c r="BU93" s="346"/>
      <c r="BV93" s="298">
        <f>IF(AC93,BL93,0)</f>
        <v>32140</v>
      </c>
      <c r="BW93" s="346"/>
      <c r="BX93" s="298">
        <f>IF(AJ93,BL93,0)</f>
        <v>32140</v>
      </c>
      <c r="BY93" s="346"/>
      <c r="BZ93" s="298">
        <f>IF(AP93,BL93,0)</f>
        <v>32140</v>
      </c>
      <c r="CA93" s="346"/>
      <c r="CB93" s="298">
        <f>IF(AV93,BL93,0)</f>
        <v>32140</v>
      </c>
      <c r="CC93" s="346"/>
      <c r="CD93" s="298">
        <f>IF(BB93,$BL93,0)</f>
        <v>0</v>
      </c>
    </row>
    <row r="94" spans="1:82" ht="8.85" customHeight="1" x14ac:dyDescent="0.25">
      <c r="A94" s="349"/>
      <c r="B94" s="346"/>
      <c r="C94" s="326"/>
      <c r="D94" s="346"/>
      <c r="E94" s="346"/>
      <c r="F94" s="346"/>
      <c r="G94" s="350"/>
      <c r="H94" s="346"/>
      <c r="I94" s="350"/>
      <c r="J94" s="346"/>
      <c r="K94" s="346"/>
      <c r="L94" s="346"/>
      <c r="M94" s="350"/>
      <c r="N94" s="346"/>
      <c r="O94" s="350"/>
      <c r="P94" s="346"/>
      <c r="Q94" s="346"/>
      <c r="R94" s="346"/>
      <c r="S94" s="350"/>
      <c r="T94" s="346"/>
      <c r="U94" s="350"/>
      <c r="V94" s="346"/>
      <c r="W94" s="346"/>
      <c r="X94" s="346"/>
      <c r="Y94" s="350"/>
      <c r="Z94" s="346"/>
      <c r="AA94" s="350"/>
      <c r="AB94" s="346"/>
      <c r="AC94" s="346"/>
      <c r="AD94" s="346"/>
      <c r="AE94" s="350"/>
      <c r="AF94" s="346"/>
      <c r="AG94" s="350"/>
      <c r="AH94" s="346"/>
      <c r="AI94" s="346"/>
      <c r="AJ94" s="346"/>
      <c r="AK94" s="346"/>
      <c r="AL94" s="350"/>
      <c r="AM94" s="346"/>
      <c r="AN94" s="350"/>
      <c r="AO94" s="346"/>
      <c r="AP94" s="346"/>
      <c r="AQ94" s="346"/>
      <c r="AR94" s="350"/>
      <c r="AS94" s="346"/>
      <c r="AT94" s="350"/>
      <c r="AU94" s="346"/>
      <c r="AV94" s="346"/>
      <c r="AW94" s="346"/>
      <c r="AX94" s="350"/>
      <c r="AY94" s="346"/>
      <c r="AZ94" s="350"/>
      <c r="BA94" s="346"/>
      <c r="BB94" s="346"/>
      <c r="BC94" s="346"/>
      <c r="BD94" s="350"/>
      <c r="BE94" s="346"/>
      <c r="BF94" s="350"/>
      <c r="BG94" s="346"/>
      <c r="BH94" s="346"/>
      <c r="BI94" s="346"/>
      <c r="BJ94" s="349"/>
      <c r="BK94" s="346"/>
      <c r="BL94" s="351"/>
      <c r="BM94" s="346"/>
      <c r="BN94" s="346"/>
      <c r="BO94" s="346"/>
      <c r="BP94" s="346"/>
      <c r="BQ94" s="346"/>
      <c r="BR94" s="346"/>
      <c r="BS94" s="346"/>
      <c r="BT94" s="346"/>
      <c r="BU94" s="346"/>
      <c r="BV94" s="346"/>
      <c r="BW94" s="346"/>
      <c r="BX94" s="346"/>
      <c r="BY94" s="346"/>
      <c r="BZ94" s="346"/>
      <c r="CA94" s="346"/>
      <c r="CB94" s="346"/>
      <c r="CC94" s="346"/>
      <c r="CD94" s="346"/>
    </row>
    <row r="95" spans="1:82" ht="8.85" customHeight="1" x14ac:dyDescent="0.25">
      <c r="A95" s="326">
        <v>6</v>
      </c>
      <c r="B95" s="344"/>
      <c r="C95" s="326" t="s">
        <v>136</v>
      </c>
      <c r="D95" s="346"/>
      <c r="E95" s="114">
        <v>1628993</v>
      </c>
      <c r="F95" s="346"/>
      <c r="G95" s="297">
        <f>(E95/$BL95)</f>
        <v>105.86125552378476</v>
      </c>
      <c r="H95" s="346"/>
      <c r="I95" s="297">
        <f>IF(G95,G95/G$219*100,0)</f>
        <v>92.26840069329289</v>
      </c>
      <c r="J95" s="346"/>
      <c r="K95" s="114">
        <v>1204821</v>
      </c>
      <c r="L95" s="346"/>
      <c r="M95" s="297">
        <f>(K95/$BL95)</f>
        <v>78.296139849233171</v>
      </c>
      <c r="N95" s="346"/>
      <c r="O95" s="297">
        <f>IF(M95,M95/M$219*100,0)</f>
        <v>140.51350924375981</v>
      </c>
      <c r="P95" s="346"/>
      <c r="Q95" s="114">
        <v>4294837</v>
      </c>
      <c r="R95" s="346"/>
      <c r="S95" s="297">
        <f>(Q95/$BL95)</f>
        <v>279.10300233948533</v>
      </c>
      <c r="T95" s="346"/>
      <c r="U95" s="297">
        <f>IF(S95,S95/S$219*100,0)</f>
        <v>54.957703686133108</v>
      </c>
      <c r="V95" s="346"/>
      <c r="W95" s="114">
        <v>1846324</v>
      </c>
      <c r="X95" s="346"/>
      <c r="Y95" s="297">
        <f>(W95/$BL95)</f>
        <v>119.9846633740577</v>
      </c>
      <c r="Z95" s="346"/>
      <c r="AA95" s="297">
        <f>IF(Y95,Y95/Y$219*100,0)</f>
        <v>86.225262117285709</v>
      </c>
      <c r="AB95" s="346"/>
      <c r="AC95" s="114">
        <v>5749016</v>
      </c>
      <c r="AD95" s="346"/>
      <c r="AE95" s="297">
        <f>(AC95/$BL95)</f>
        <v>373.60384715362619</v>
      </c>
      <c r="AF95" s="346"/>
      <c r="AG95" s="297">
        <f>IF(AE95,AE95/AE$219*100,0)</f>
        <v>102.69180145959658</v>
      </c>
      <c r="AH95" s="347"/>
      <c r="AI95" s="346"/>
      <c r="AJ95" s="114">
        <v>21651437</v>
      </c>
      <c r="AK95" s="346"/>
      <c r="AL95" s="297">
        <f>(AJ95/$BL95)</f>
        <v>1407.0338575513388</v>
      </c>
      <c r="AM95" s="346"/>
      <c r="AN95" s="297">
        <f>IF(AL95,AL95/AL$219*100,0)</f>
        <v>73.689987234455927</v>
      </c>
      <c r="AO95" s="346"/>
      <c r="AP95" s="114">
        <v>434281</v>
      </c>
      <c r="AQ95" s="346"/>
      <c r="AR95" s="297">
        <f>(AP95/$BL95)</f>
        <v>28.222056147647518</v>
      </c>
      <c r="AS95" s="346"/>
      <c r="AT95" s="297">
        <f>IF(AR95,AR95/AR$219*100,0)</f>
        <v>31.530044197373776</v>
      </c>
      <c r="AU95" s="346"/>
      <c r="AV95" s="114">
        <v>349113</v>
      </c>
      <c r="AW95" s="346"/>
      <c r="AX95" s="297">
        <f>(AV95/$BL95)</f>
        <v>22.687353782167921</v>
      </c>
      <c r="AY95" s="346"/>
      <c r="AZ95" s="297">
        <f>IF(AX95,AX95/AX$219*100,0)</f>
        <v>16.067030476080195</v>
      </c>
      <c r="BA95" s="346"/>
      <c r="BB95" s="114">
        <v>0</v>
      </c>
      <c r="BC95" s="346"/>
      <c r="BD95" s="297">
        <f>(BB95/$BL95)</f>
        <v>0</v>
      </c>
      <c r="BE95" s="346"/>
      <c r="BF95" s="297">
        <f>IF(BD95,BD95/BD$219*100,0)</f>
        <v>0</v>
      </c>
      <c r="BG95" s="346"/>
      <c r="BH95" s="114">
        <f>(E95+K95+Q95+W95+AC95+AJ95+AP95+AV95+BB95)</f>
        <v>37158822</v>
      </c>
      <c r="BI95" s="346"/>
      <c r="BJ95" s="326">
        <v>6</v>
      </c>
      <c r="BK95" s="346"/>
      <c r="BL95" s="298">
        <v>15388</v>
      </c>
      <c r="BM95" s="346"/>
      <c r="BN95" s="298">
        <f>IF(E95,BL95,0)</f>
        <v>15388</v>
      </c>
      <c r="BO95" s="346"/>
      <c r="BP95" s="298">
        <f>IF(K95,BL95,0)</f>
        <v>15388</v>
      </c>
      <c r="BQ95" s="346"/>
      <c r="BR95" s="298">
        <f>IF(Q95,BL95,0)</f>
        <v>15388</v>
      </c>
      <c r="BS95" s="346"/>
      <c r="BT95" s="298">
        <f>IF(W95,BL95,0)</f>
        <v>15388</v>
      </c>
      <c r="BU95" s="346"/>
      <c r="BV95" s="298">
        <f>IF(AC95,BL95,0)</f>
        <v>15388</v>
      </c>
      <c r="BW95" s="346"/>
      <c r="BX95" s="298">
        <f>IF(AJ95,BL95,0)</f>
        <v>15388</v>
      </c>
      <c r="BY95" s="346"/>
      <c r="BZ95" s="298">
        <f>IF(AP95,BL95,0)</f>
        <v>15388</v>
      </c>
      <c r="CA95" s="346"/>
      <c r="CB95" s="298">
        <f>IF(AV95,BL95,0)</f>
        <v>15388</v>
      </c>
      <c r="CC95" s="346"/>
      <c r="CD95" s="298">
        <f>IF(BB95,$BL95,0)</f>
        <v>0</v>
      </c>
    </row>
    <row r="96" spans="1:82" ht="8.85" customHeight="1" x14ac:dyDescent="0.25">
      <c r="A96" s="326">
        <v>7</v>
      </c>
      <c r="B96" s="344"/>
      <c r="C96" s="326" t="s">
        <v>137</v>
      </c>
      <c r="D96" s="346"/>
      <c r="E96" s="114">
        <v>48039128</v>
      </c>
      <c r="F96" s="346"/>
      <c r="G96" s="297">
        <f>(E96/$BL96)</f>
        <v>202.9613631274531</v>
      </c>
      <c r="H96" s="346"/>
      <c r="I96" s="297">
        <f>IF(G96,G96/G$219*100,0)</f>
        <v>176.90060717344528</v>
      </c>
      <c r="J96" s="346"/>
      <c r="K96" s="114">
        <v>18289305</v>
      </c>
      <c r="L96" s="346"/>
      <c r="M96" s="297">
        <f>(K96/$BL96)</f>
        <v>77.270808775999086</v>
      </c>
      <c r="N96" s="346"/>
      <c r="O96" s="297">
        <f>IF(M96,M96/M$219*100,0)</f>
        <v>138.67340745184239</v>
      </c>
      <c r="P96" s="346"/>
      <c r="Q96" s="114">
        <v>221532256</v>
      </c>
      <c r="R96" s="346"/>
      <c r="S96" s="297">
        <f>(Q96/$BL96)</f>
        <v>935.95555386558851</v>
      </c>
      <c r="T96" s="346"/>
      <c r="U96" s="297">
        <f>IF(S96,S96/S$219*100,0)</f>
        <v>184.29743700918465</v>
      </c>
      <c r="V96" s="346"/>
      <c r="W96" s="114">
        <v>94174038</v>
      </c>
      <c r="X96" s="346"/>
      <c r="Y96" s="297">
        <f>(W96/$BL96)</f>
        <v>397.8775618844823</v>
      </c>
      <c r="Z96" s="346"/>
      <c r="AA96" s="297">
        <f>IF(Y96,Y96/Y$219*100,0)</f>
        <v>285.92901875402276</v>
      </c>
      <c r="AB96" s="346"/>
      <c r="AC96" s="114">
        <v>185678008</v>
      </c>
      <c r="AD96" s="346"/>
      <c r="AE96" s="297">
        <f>(AC96/$BL96)</f>
        <v>784.4743061628875</v>
      </c>
      <c r="AF96" s="346"/>
      <c r="AG96" s="297">
        <f>IF(AE96,AE96/AE$219*100,0)</f>
        <v>215.62700789188628</v>
      </c>
      <c r="AH96" s="347"/>
      <c r="AI96" s="346"/>
      <c r="AJ96" s="114">
        <v>519068804</v>
      </c>
      <c r="AK96" s="346"/>
      <c r="AL96" s="297">
        <f>(AJ96/$BL96)</f>
        <v>2193.0229877773131</v>
      </c>
      <c r="AM96" s="346"/>
      <c r="AN96" s="297">
        <f>IF(AL96,AL96/AL$219*100,0)</f>
        <v>114.85426246630468</v>
      </c>
      <c r="AO96" s="346"/>
      <c r="AP96" s="114">
        <v>66361880</v>
      </c>
      <c r="AQ96" s="346"/>
      <c r="AR96" s="297">
        <f>(AP96/$BL96)</f>
        <v>280.3734827264239</v>
      </c>
      <c r="AS96" s="346"/>
      <c r="AT96" s="297">
        <f>IF(AR96,AR96/AR$219*100,0)</f>
        <v>313.23686183200522</v>
      </c>
      <c r="AU96" s="346"/>
      <c r="AV96" s="114">
        <v>51813714</v>
      </c>
      <c r="AW96" s="346"/>
      <c r="AX96" s="297">
        <f>(AV96/$BL96)</f>
        <v>218.9086784034881</v>
      </c>
      <c r="AY96" s="346"/>
      <c r="AZ96" s="297">
        <f>IF(AX96,AX96/AX$219*100,0)</f>
        <v>155.02964520048093</v>
      </c>
      <c r="BA96" s="346"/>
      <c r="BB96" s="114">
        <v>0</v>
      </c>
      <c r="BC96" s="346"/>
      <c r="BD96" s="297">
        <f>(BB96/$BL96)</f>
        <v>0</v>
      </c>
      <c r="BE96" s="346"/>
      <c r="BF96" s="297">
        <f>IF(BD96,BD96/BD$219*100,0)</f>
        <v>0</v>
      </c>
      <c r="BG96" s="346"/>
      <c r="BH96" s="114">
        <f>(E96+K96+Q96+W96+AC96+AJ96+AP96+AV96+BB96)</f>
        <v>1204957133</v>
      </c>
      <c r="BI96" s="346"/>
      <c r="BJ96" s="326">
        <v>7</v>
      </c>
      <c r="BK96" s="346"/>
      <c r="BL96" s="298">
        <v>236691</v>
      </c>
      <c r="BM96" s="346"/>
      <c r="BN96" s="298">
        <f>IF(E96,BL96,0)</f>
        <v>236691</v>
      </c>
      <c r="BO96" s="346"/>
      <c r="BP96" s="298">
        <f>IF(K96,BL96,0)</f>
        <v>236691</v>
      </c>
      <c r="BQ96" s="346"/>
      <c r="BR96" s="298">
        <f>IF(Q96,BL96,0)</f>
        <v>236691</v>
      </c>
      <c r="BS96" s="346"/>
      <c r="BT96" s="298">
        <f>IF(W96,BL96,0)</f>
        <v>236691</v>
      </c>
      <c r="BU96" s="346"/>
      <c r="BV96" s="298">
        <f>IF(AC96,BL96,0)</f>
        <v>236691</v>
      </c>
      <c r="BW96" s="346"/>
      <c r="BX96" s="298">
        <f>IF(AJ96,BL96,0)</f>
        <v>236691</v>
      </c>
      <c r="BY96" s="346"/>
      <c r="BZ96" s="298">
        <f>IF(AP96,BL96,0)</f>
        <v>236691</v>
      </c>
      <c r="CA96" s="346"/>
      <c r="CB96" s="298">
        <f>IF(AV96,BL96,0)</f>
        <v>236691</v>
      </c>
      <c r="CC96" s="346"/>
      <c r="CD96" s="298">
        <f>IF(BB96,$BL96,0)</f>
        <v>0</v>
      </c>
    </row>
    <row r="97" spans="1:82" ht="8.85" customHeight="1" x14ac:dyDescent="0.25">
      <c r="A97" s="326">
        <v>8</v>
      </c>
      <c r="B97" s="344"/>
      <c r="C97" s="326" t="s">
        <v>138</v>
      </c>
      <c r="D97" s="346"/>
      <c r="E97" s="114">
        <v>5352164</v>
      </c>
      <c r="F97" s="346"/>
      <c r="G97" s="297">
        <f>(E97/$BL97)</f>
        <v>71.544386370623855</v>
      </c>
      <c r="H97" s="346"/>
      <c r="I97" s="297">
        <f>IF(G97,G97/G$219*100,0)</f>
        <v>62.357904942071244</v>
      </c>
      <c r="J97" s="346"/>
      <c r="K97" s="114">
        <v>2332330</v>
      </c>
      <c r="L97" s="346"/>
      <c r="M97" s="297">
        <f>(K97/$BL97)</f>
        <v>31.177131093852346</v>
      </c>
      <c r="N97" s="346"/>
      <c r="O97" s="297">
        <f>IF(M97,M97/M$219*100,0)</f>
        <v>55.951776250854834</v>
      </c>
      <c r="P97" s="346"/>
      <c r="Q97" s="114">
        <v>27112803</v>
      </c>
      <c r="R97" s="346"/>
      <c r="S97" s="297">
        <f>(Q97/$BL97)</f>
        <v>362.42702081300376</v>
      </c>
      <c r="T97" s="346"/>
      <c r="U97" s="297">
        <f>IF(S97,S97/S$219*100,0)</f>
        <v>71.364896295388903</v>
      </c>
      <c r="V97" s="346"/>
      <c r="W97" s="114">
        <v>3721448</v>
      </c>
      <c r="X97" s="346"/>
      <c r="Y97" s="297">
        <f>(W97/$BL97)</f>
        <v>49.745993129168951</v>
      </c>
      <c r="Z97" s="346"/>
      <c r="AA97" s="297">
        <f>IF(Y97,Y97/Y$219*100,0)</f>
        <v>35.7492464138938</v>
      </c>
      <c r="AB97" s="346"/>
      <c r="AC97" s="114">
        <v>24500661</v>
      </c>
      <c r="AD97" s="346"/>
      <c r="AE97" s="297">
        <f>(AC97/$BL97)</f>
        <v>327.5095376224786</v>
      </c>
      <c r="AF97" s="346"/>
      <c r="AG97" s="297">
        <f>IF(AE97,AE97/AE$219*100,0)</f>
        <v>90.021943483419548</v>
      </c>
      <c r="AH97" s="347"/>
      <c r="AI97" s="346"/>
      <c r="AJ97" s="114">
        <v>111015975</v>
      </c>
      <c r="AK97" s="346"/>
      <c r="AL97" s="297">
        <f>(AJ97/$BL97)</f>
        <v>1483.9922335547863</v>
      </c>
      <c r="AM97" s="346"/>
      <c r="AN97" s="297">
        <f>IF(AL97,AL97/AL$219*100,0)</f>
        <v>77.720495608396462</v>
      </c>
      <c r="AO97" s="346"/>
      <c r="AP97" s="114">
        <v>2937076</v>
      </c>
      <c r="AQ97" s="346"/>
      <c r="AR97" s="297">
        <f>(AP97/$BL97)</f>
        <v>39.260998008261041</v>
      </c>
      <c r="AS97" s="346"/>
      <c r="AT97" s="297">
        <f>IF(AR97,AR97/AR$219*100,0)</f>
        <v>43.862892057092765</v>
      </c>
      <c r="AU97" s="346"/>
      <c r="AV97" s="114">
        <v>2140835</v>
      </c>
      <c r="AW97" s="346"/>
      <c r="AX97" s="297">
        <f>(AV97/$BL97)</f>
        <v>28.617345506556699</v>
      </c>
      <c r="AY97" s="346"/>
      <c r="AZ97" s="297">
        <f>IF(AX97,AX97/AX$219*100,0)</f>
        <v>20.266610500857922</v>
      </c>
      <c r="BA97" s="346"/>
      <c r="BB97" s="114">
        <v>0</v>
      </c>
      <c r="BC97" s="346"/>
      <c r="BD97" s="297">
        <f>(BB97/$BL97)</f>
        <v>0</v>
      </c>
      <c r="BE97" s="346"/>
      <c r="BF97" s="297">
        <f>IF(BD97,BD97/BD$219*100,0)</f>
        <v>0</v>
      </c>
      <c r="BG97" s="346"/>
      <c r="BH97" s="114">
        <f>(E97+K97+Q97+W97+AC97+AJ97+AP97+AV97+BB97)</f>
        <v>179113292</v>
      </c>
      <c r="BI97" s="346"/>
      <c r="BJ97" s="326">
        <v>8</v>
      </c>
      <c r="BK97" s="346"/>
      <c r="BL97" s="298">
        <v>74809</v>
      </c>
      <c r="BM97" s="346"/>
      <c r="BN97" s="298">
        <f>IF(E97,BL97,0)</f>
        <v>74809</v>
      </c>
      <c r="BO97" s="346"/>
      <c r="BP97" s="298">
        <f>IF(K97,BL97,0)</f>
        <v>74809</v>
      </c>
      <c r="BQ97" s="346"/>
      <c r="BR97" s="298">
        <f>IF(Q97,BL97,0)</f>
        <v>74809</v>
      </c>
      <c r="BS97" s="346"/>
      <c r="BT97" s="298">
        <f>IF(W97,BL97,0)</f>
        <v>74809</v>
      </c>
      <c r="BU97" s="346"/>
      <c r="BV97" s="298">
        <f>IF(AC97,BL97,0)</f>
        <v>74809</v>
      </c>
      <c r="BW97" s="346"/>
      <c r="BX97" s="298">
        <f>IF(AJ97,BL97,0)</f>
        <v>74809</v>
      </c>
      <c r="BY97" s="346"/>
      <c r="BZ97" s="298">
        <f>IF(AP97,BL97,0)</f>
        <v>74809</v>
      </c>
      <c r="CA97" s="346"/>
      <c r="CB97" s="298">
        <f>IF(AV97,BL97,0)</f>
        <v>74809</v>
      </c>
      <c r="CC97" s="346"/>
      <c r="CD97" s="298">
        <f>IF(BB97,$BL97,0)</f>
        <v>0</v>
      </c>
    </row>
    <row r="98" spans="1:82" ht="8.85" customHeight="1" x14ac:dyDescent="0.25">
      <c r="A98" s="326">
        <v>9</v>
      </c>
      <c r="B98" s="344"/>
      <c r="C98" s="326" t="s">
        <v>139</v>
      </c>
      <c r="D98" s="346"/>
      <c r="E98" s="114">
        <v>1046449</v>
      </c>
      <c r="F98" s="346"/>
      <c r="G98" s="297">
        <f>(E98/$BL98)</f>
        <v>224.94604471195186</v>
      </c>
      <c r="H98" s="346"/>
      <c r="I98" s="297">
        <f>IF(G98,G98/G$219*100,0)</f>
        <v>196.06239964904304</v>
      </c>
      <c r="J98" s="346"/>
      <c r="K98" s="114">
        <v>461025</v>
      </c>
      <c r="L98" s="346"/>
      <c r="M98" s="297">
        <f>(K98/$BL98)</f>
        <v>99.10253654342219</v>
      </c>
      <c r="N98" s="346"/>
      <c r="O98" s="297">
        <f>IF(M98,M98/M$219*100,0)</f>
        <v>177.85353417791239</v>
      </c>
      <c r="P98" s="346"/>
      <c r="Q98" s="114">
        <v>3018308</v>
      </c>
      <c r="R98" s="346"/>
      <c r="S98" s="297">
        <f>(Q98/$BL98)</f>
        <v>648.81943250214965</v>
      </c>
      <c r="T98" s="346"/>
      <c r="U98" s="297">
        <f>IF(S98,S98/S$219*100,0)</f>
        <v>127.75794534050276</v>
      </c>
      <c r="V98" s="346"/>
      <c r="W98" s="114">
        <v>1114936</v>
      </c>
      <c r="X98" s="346"/>
      <c r="Y98" s="297">
        <f>(W98/$BL98)</f>
        <v>239.66809974204642</v>
      </c>
      <c r="Z98" s="346"/>
      <c r="AA98" s="297">
        <f>IF(Y98,Y98/Y$219*100,0)</f>
        <v>172.23405175530021</v>
      </c>
      <c r="AB98" s="346"/>
      <c r="AC98" s="114">
        <v>1915272</v>
      </c>
      <c r="AD98" s="346"/>
      <c r="AE98" s="297">
        <f>(AC98/$BL98)</f>
        <v>411.70937231298365</v>
      </c>
      <c r="AF98" s="346"/>
      <c r="AG98" s="297">
        <f>IF(AE98,AE98/AE$219*100,0)</f>
        <v>113.16579698718898</v>
      </c>
      <c r="AH98" s="347"/>
      <c r="AI98" s="346"/>
      <c r="AJ98" s="114">
        <v>11187596</v>
      </c>
      <c r="AK98" s="346"/>
      <c r="AL98" s="297">
        <f>(AJ98/$BL98)</f>
        <v>2404.9002579535681</v>
      </c>
      <c r="AM98" s="346"/>
      <c r="AN98" s="297">
        <f>IF(AL98,AL98/AL$219*100,0)</f>
        <v>125.95082084033793</v>
      </c>
      <c r="AO98" s="346"/>
      <c r="AP98" s="114">
        <v>620928</v>
      </c>
      <c r="AQ98" s="346"/>
      <c r="AR98" s="297">
        <f>(AP98/$BL98)</f>
        <v>133.47549441100603</v>
      </c>
      <c r="AS98" s="346"/>
      <c r="AT98" s="297">
        <f>IF(AR98,AR98/AR$219*100,0)</f>
        <v>149.12053948259683</v>
      </c>
      <c r="AU98" s="346"/>
      <c r="AV98" s="114">
        <v>860367</v>
      </c>
      <c r="AW98" s="346"/>
      <c r="AX98" s="297">
        <f>(AV98/$BL98)</f>
        <v>184.94561478933792</v>
      </c>
      <c r="AY98" s="346"/>
      <c r="AZ98" s="297">
        <f>IF(AX98,AX98/AX$219*100,0)</f>
        <v>130.97723329784176</v>
      </c>
      <c r="BA98" s="346"/>
      <c r="BB98" s="114">
        <v>0</v>
      </c>
      <c r="BC98" s="346"/>
      <c r="BD98" s="297">
        <f>(BB98/$BL98)</f>
        <v>0</v>
      </c>
      <c r="BE98" s="346"/>
      <c r="BF98" s="297">
        <f>IF(BD98,BD98/BD$219*100,0)</f>
        <v>0</v>
      </c>
      <c r="BG98" s="346"/>
      <c r="BH98" s="114">
        <f>(E98+K98+Q98+W98+AC98+AJ98+AP98+AV98+BB98)</f>
        <v>20224881</v>
      </c>
      <c r="BI98" s="346"/>
      <c r="BJ98" s="326">
        <v>9</v>
      </c>
      <c r="BK98" s="346"/>
      <c r="BL98" s="298">
        <v>4652</v>
      </c>
      <c r="BM98" s="346"/>
      <c r="BN98" s="298">
        <f>IF(E98,BL98,0)</f>
        <v>4652</v>
      </c>
      <c r="BO98" s="346"/>
      <c r="BP98" s="298">
        <f>IF(K98,BL98,0)</f>
        <v>4652</v>
      </c>
      <c r="BQ98" s="346"/>
      <c r="BR98" s="298">
        <f>IF(Q98,BL98,0)</f>
        <v>4652</v>
      </c>
      <c r="BS98" s="346"/>
      <c r="BT98" s="298">
        <f>IF(W98,BL98,0)</f>
        <v>4652</v>
      </c>
      <c r="BU98" s="346"/>
      <c r="BV98" s="298">
        <f>IF(AC98,BL98,0)</f>
        <v>4652</v>
      </c>
      <c r="BW98" s="346"/>
      <c r="BX98" s="298">
        <f>IF(AJ98,BL98,0)</f>
        <v>4652</v>
      </c>
      <c r="BY98" s="346"/>
      <c r="BZ98" s="298">
        <f>IF(AP98,BL98,0)</f>
        <v>4652</v>
      </c>
      <c r="CA98" s="346"/>
      <c r="CB98" s="298">
        <f>IF(AV98,BL98,0)</f>
        <v>4652</v>
      </c>
      <c r="CC98" s="346"/>
      <c r="CD98" s="298">
        <f>IF(BB98,$BL98,0)</f>
        <v>0</v>
      </c>
    </row>
    <row r="99" spans="1:82" ht="8.85" customHeight="1" x14ac:dyDescent="0.25">
      <c r="A99" s="326">
        <v>10</v>
      </c>
      <c r="B99" s="344"/>
      <c r="C99" s="326" t="s">
        <v>140</v>
      </c>
      <c r="D99" s="346"/>
      <c r="E99" s="114">
        <v>3117668</v>
      </c>
      <c r="F99" s="346"/>
      <c r="G99" s="297">
        <f>(E99/$BL99)</f>
        <v>40.246149874136705</v>
      </c>
      <c r="H99" s="346"/>
      <c r="I99" s="297">
        <f>IF(G99,G99/G$219*100,0)</f>
        <v>35.078441726159504</v>
      </c>
      <c r="J99" s="346"/>
      <c r="K99" s="114">
        <v>3543156</v>
      </c>
      <c r="L99" s="346"/>
      <c r="M99" s="297">
        <f>(K99/$BL99)</f>
        <v>45.738798166914087</v>
      </c>
      <c r="N99" s="346"/>
      <c r="O99" s="297">
        <f>IF(M99,M99/M$219*100,0)</f>
        <v>82.084749661998728</v>
      </c>
      <c r="P99" s="346"/>
      <c r="Q99" s="114">
        <v>22236216</v>
      </c>
      <c r="R99" s="346"/>
      <c r="S99" s="297">
        <f>(Q99/$BL99)</f>
        <v>287.0485509584974</v>
      </c>
      <c r="T99" s="346"/>
      <c r="U99" s="297">
        <f>IF(S99,S99/S$219*100,0)</f>
        <v>56.522248327241229</v>
      </c>
      <c r="V99" s="346"/>
      <c r="W99" s="114">
        <v>8644515</v>
      </c>
      <c r="X99" s="346"/>
      <c r="Y99" s="297">
        <f>(W99/$BL99)</f>
        <v>111.59252565674821</v>
      </c>
      <c r="Z99" s="346"/>
      <c r="AA99" s="297">
        <f>IF(Y99,Y99/Y$219*100,0)</f>
        <v>80.194372384791563</v>
      </c>
      <c r="AB99" s="346"/>
      <c r="AC99" s="114">
        <v>18303430</v>
      </c>
      <c r="AD99" s="346"/>
      <c r="AE99" s="297">
        <f>(AC99/$BL99)</f>
        <v>236.27999741818886</v>
      </c>
      <c r="AF99" s="346"/>
      <c r="AG99" s="297">
        <f>IF(AE99,AE99/AE$219*100,0)</f>
        <v>64.945847770580528</v>
      </c>
      <c r="AH99" s="347"/>
      <c r="AI99" s="346"/>
      <c r="AJ99" s="114">
        <v>100732358</v>
      </c>
      <c r="AK99" s="346"/>
      <c r="AL99" s="297">
        <f>(AJ99/$BL99)</f>
        <v>1300.3596204737623</v>
      </c>
      <c r="AM99" s="346"/>
      <c r="AN99" s="297">
        <f>IF(AL99,AL99/AL$219*100,0)</f>
        <v>68.103182676552748</v>
      </c>
      <c r="AO99" s="346"/>
      <c r="AP99" s="114">
        <v>3524668</v>
      </c>
      <c r="AQ99" s="346"/>
      <c r="AR99" s="297">
        <f>(AP99/$BL99)</f>
        <v>45.500135545084881</v>
      </c>
      <c r="AS99" s="346"/>
      <c r="AT99" s="297">
        <f>IF(AR99,AR99/AR$219*100,0)</f>
        <v>50.833336778072017</v>
      </c>
      <c r="AU99" s="346"/>
      <c r="AV99" s="114">
        <v>8155146</v>
      </c>
      <c r="AW99" s="346"/>
      <c r="AX99" s="297">
        <f>(AV99/$BL99)</f>
        <v>105.27523397663461</v>
      </c>
      <c r="AY99" s="346"/>
      <c r="AZ99" s="297">
        <f>IF(AX99,AX99/AX$219*100,0)</f>
        <v>74.55520855008379</v>
      </c>
      <c r="BA99" s="346"/>
      <c r="BB99" s="114">
        <v>0</v>
      </c>
      <c r="BC99" s="346"/>
      <c r="BD99" s="297">
        <f>(BB99/$BL99)</f>
        <v>0</v>
      </c>
      <c r="BE99" s="346"/>
      <c r="BF99" s="297">
        <f>IF(BD99,BD99/BD$219*100,0)</f>
        <v>0</v>
      </c>
      <c r="BG99" s="346"/>
      <c r="BH99" s="114">
        <f>(E99+K99+Q99+W99+AC99+AJ99+AP99+AV99+BB99)</f>
        <v>168257157</v>
      </c>
      <c r="BI99" s="346"/>
      <c r="BJ99" s="326">
        <v>10</v>
      </c>
      <c r="BK99" s="346"/>
      <c r="BL99" s="298">
        <v>77465</v>
      </c>
      <c r="BM99" s="346"/>
      <c r="BN99" s="298">
        <f>IF(E99,BL99,0)</f>
        <v>77465</v>
      </c>
      <c r="BO99" s="346"/>
      <c r="BP99" s="298">
        <f>IF(K99,BL99,0)</f>
        <v>77465</v>
      </c>
      <c r="BQ99" s="346"/>
      <c r="BR99" s="298">
        <f>IF(Q99,BL99,0)</f>
        <v>77465</v>
      </c>
      <c r="BS99" s="346"/>
      <c r="BT99" s="298">
        <f>IF(W99,BL99,0)</f>
        <v>77465</v>
      </c>
      <c r="BU99" s="346"/>
      <c r="BV99" s="298">
        <f>IF(AC99,BL99,0)</f>
        <v>77465</v>
      </c>
      <c r="BW99" s="346"/>
      <c r="BX99" s="298">
        <f>IF(AJ99,BL99,0)</f>
        <v>77465</v>
      </c>
      <c r="BY99" s="346"/>
      <c r="BZ99" s="298">
        <f>IF(AP99,BL99,0)</f>
        <v>77465</v>
      </c>
      <c r="CA99" s="346"/>
      <c r="CB99" s="298">
        <f>IF(AV99,BL99,0)</f>
        <v>77465</v>
      </c>
      <c r="CC99" s="346"/>
      <c r="CD99" s="298">
        <f>IF(BB99,$BL99,0)</f>
        <v>0</v>
      </c>
    </row>
    <row r="100" spans="1:82" ht="8.85" customHeight="1" x14ac:dyDescent="0.25">
      <c r="A100" s="349"/>
      <c r="B100" s="346"/>
      <c r="C100" s="326"/>
      <c r="D100" s="346"/>
      <c r="E100" s="346"/>
      <c r="F100" s="346"/>
      <c r="G100" s="350"/>
      <c r="H100" s="346"/>
      <c r="I100" s="350"/>
      <c r="J100" s="346"/>
      <c r="K100" s="346"/>
      <c r="L100" s="346"/>
      <c r="M100" s="350"/>
      <c r="N100" s="346"/>
      <c r="O100" s="350"/>
      <c r="P100" s="346"/>
      <c r="Q100" s="346"/>
      <c r="R100" s="346"/>
      <c r="S100" s="350"/>
      <c r="T100" s="346"/>
      <c r="U100" s="350"/>
      <c r="V100" s="346"/>
      <c r="W100" s="346"/>
      <c r="X100" s="346"/>
      <c r="Y100" s="350"/>
      <c r="Z100" s="346"/>
      <c r="AA100" s="350"/>
      <c r="AB100" s="346"/>
      <c r="AC100" s="346"/>
      <c r="AD100" s="346"/>
      <c r="AE100" s="350"/>
      <c r="AF100" s="346"/>
      <c r="AG100" s="350"/>
      <c r="AH100" s="346"/>
      <c r="AI100" s="346"/>
      <c r="AJ100" s="346"/>
      <c r="AK100" s="346"/>
      <c r="AL100" s="350"/>
      <c r="AM100" s="346"/>
      <c r="AN100" s="350"/>
      <c r="AO100" s="346"/>
      <c r="AP100" s="346"/>
      <c r="AQ100" s="346"/>
      <c r="AR100" s="350"/>
      <c r="AS100" s="346"/>
      <c r="AT100" s="350"/>
      <c r="AU100" s="346"/>
      <c r="AV100" s="346"/>
      <c r="AW100" s="346"/>
      <c r="AX100" s="350"/>
      <c r="AY100" s="346"/>
      <c r="AZ100" s="350"/>
      <c r="BA100" s="346"/>
      <c r="BB100" s="346"/>
      <c r="BC100" s="346"/>
      <c r="BD100" s="350"/>
      <c r="BE100" s="346"/>
      <c r="BF100" s="350"/>
      <c r="BG100" s="346"/>
      <c r="BH100" s="346"/>
      <c r="BI100" s="346"/>
      <c r="BJ100" s="349"/>
      <c r="BK100" s="346"/>
      <c r="BL100" s="351"/>
      <c r="BM100" s="346"/>
      <c r="BN100" s="346"/>
      <c r="BO100" s="346"/>
      <c r="BP100" s="346"/>
      <c r="BQ100" s="346"/>
      <c r="BR100" s="346"/>
      <c r="BS100" s="346"/>
      <c r="BT100" s="346"/>
      <c r="BU100" s="346"/>
      <c r="BV100" s="346"/>
      <c r="BW100" s="346"/>
      <c r="BX100" s="346"/>
      <c r="BY100" s="346"/>
      <c r="BZ100" s="346"/>
      <c r="CA100" s="346"/>
      <c r="CB100" s="346"/>
      <c r="CC100" s="346"/>
      <c r="CD100" s="346"/>
    </row>
    <row r="101" spans="1:82" ht="8.85" customHeight="1" x14ac:dyDescent="0.25">
      <c r="A101" s="326">
        <v>11</v>
      </c>
      <c r="B101" s="344"/>
      <c r="C101" s="326" t="s">
        <v>141</v>
      </c>
      <c r="D101" s="346"/>
      <c r="E101" s="114">
        <v>1039941</v>
      </c>
      <c r="F101" s="346"/>
      <c r="G101" s="297">
        <f>(E101/$BL101)</f>
        <v>158.26221275300563</v>
      </c>
      <c r="H101" s="346"/>
      <c r="I101" s="297">
        <f>IF(G101,G101/G$219*100,0)</f>
        <v>137.94094155269676</v>
      </c>
      <c r="J101" s="346"/>
      <c r="K101" s="114">
        <v>656636</v>
      </c>
      <c r="L101" s="346"/>
      <c r="M101" s="297">
        <f>(K101/$BL101)</f>
        <v>99.92938669913255</v>
      </c>
      <c r="N101" s="346"/>
      <c r="O101" s="297">
        <f>IF(M101,M101/M$219*100,0)</f>
        <v>179.33743385957402</v>
      </c>
      <c r="P101" s="346"/>
      <c r="Q101" s="114">
        <v>1737722</v>
      </c>
      <c r="R101" s="346"/>
      <c r="S101" s="297">
        <f>(Q101/$BL101)</f>
        <v>264.4532034697915</v>
      </c>
      <c r="T101" s="346"/>
      <c r="U101" s="297">
        <f>IF(S101,S101/S$219*100,0)</f>
        <v>52.073036381971406</v>
      </c>
      <c r="V101" s="346"/>
      <c r="W101" s="114">
        <v>1346854</v>
      </c>
      <c r="X101" s="346"/>
      <c r="Y101" s="297">
        <f>(W101/$BL101)</f>
        <v>204.96941104854665</v>
      </c>
      <c r="Z101" s="346"/>
      <c r="AA101" s="297">
        <f>IF(Y101,Y101/Y$219*100,0)</f>
        <v>147.29833544299353</v>
      </c>
      <c r="AB101" s="346"/>
      <c r="AC101" s="114">
        <v>3953503</v>
      </c>
      <c r="AD101" s="346"/>
      <c r="AE101" s="297">
        <f>(AC101/$BL101)</f>
        <v>601.65926038654698</v>
      </c>
      <c r="AF101" s="346"/>
      <c r="AG101" s="297">
        <f>IF(AE101,AE101/AE$219*100,0)</f>
        <v>165.37697292109726</v>
      </c>
      <c r="AH101" s="347"/>
      <c r="AI101" s="346"/>
      <c r="AJ101" s="114">
        <v>8553303</v>
      </c>
      <c r="AK101" s="346"/>
      <c r="AL101" s="297">
        <f>(AJ101/$BL101)</f>
        <v>1301.6744787703547</v>
      </c>
      <c r="AM101" s="346"/>
      <c r="AN101" s="297">
        <f>IF(AL101,AL101/AL$219*100,0)</f>
        <v>68.172045192242052</v>
      </c>
      <c r="AO101" s="346"/>
      <c r="AP101" s="114">
        <v>645402</v>
      </c>
      <c r="AQ101" s="346"/>
      <c r="AR101" s="297">
        <f>(AP101/$BL101)</f>
        <v>98.219753462182311</v>
      </c>
      <c r="AS101" s="346"/>
      <c r="AT101" s="297">
        <f>IF(AR101,AR101/AR$219*100,0)</f>
        <v>109.73237213887082</v>
      </c>
      <c r="AU101" s="346"/>
      <c r="AV101" s="114">
        <v>533812</v>
      </c>
      <c r="AW101" s="346"/>
      <c r="AX101" s="297">
        <f>(AV101/$BL101)</f>
        <v>81.237558971237249</v>
      </c>
      <c r="AY101" s="346"/>
      <c r="AZ101" s="297">
        <f>IF(AX101,AX101/AX$219*100,0)</f>
        <v>57.531889718189355</v>
      </c>
      <c r="BA101" s="346"/>
      <c r="BB101" s="114">
        <v>0</v>
      </c>
      <c r="BC101" s="346"/>
      <c r="BD101" s="297">
        <f>(BB101/$BL101)</f>
        <v>0</v>
      </c>
      <c r="BE101" s="346"/>
      <c r="BF101" s="297">
        <f>IF(BD101,BD101/BD$219*100,0)</f>
        <v>0</v>
      </c>
      <c r="BG101" s="346"/>
      <c r="BH101" s="114">
        <f>(E101+K101+Q101+W101+AC101+AJ101+AP101+AV101+BB101)</f>
        <v>18467173</v>
      </c>
      <c r="BI101" s="346"/>
      <c r="BJ101" s="326">
        <v>11</v>
      </c>
      <c r="BK101" s="346"/>
      <c r="BL101" s="298">
        <v>6571</v>
      </c>
      <c r="BM101" s="346"/>
      <c r="BN101" s="298">
        <f>IF(E101,BL101,0)</f>
        <v>6571</v>
      </c>
      <c r="BO101" s="346"/>
      <c r="BP101" s="298">
        <f>IF(K101,BL101,0)</f>
        <v>6571</v>
      </c>
      <c r="BQ101" s="346"/>
      <c r="BR101" s="298">
        <f>IF(Q101,BL101,0)</f>
        <v>6571</v>
      </c>
      <c r="BS101" s="346"/>
      <c r="BT101" s="298">
        <f>IF(W101,BL101,0)</f>
        <v>6571</v>
      </c>
      <c r="BU101" s="346"/>
      <c r="BV101" s="298">
        <f>IF(AC101,BL101,0)</f>
        <v>6571</v>
      </c>
      <c r="BW101" s="346"/>
      <c r="BX101" s="298">
        <f>IF(AJ101,BL101,0)</f>
        <v>6571</v>
      </c>
      <c r="BY101" s="346"/>
      <c r="BZ101" s="298">
        <f>IF(AP101,BL101,0)</f>
        <v>6571</v>
      </c>
      <c r="CA101" s="346"/>
      <c r="CB101" s="298">
        <f>IF(AV101,BL101,0)</f>
        <v>6571</v>
      </c>
      <c r="CC101" s="346"/>
      <c r="CD101" s="298">
        <f>IF(BB101,$BL101,0)</f>
        <v>0</v>
      </c>
    </row>
    <row r="102" spans="1:82" ht="8.85" customHeight="1" x14ac:dyDescent="0.25">
      <c r="A102" s="326">
        <v>12</v>
      </c>
      <c r="B102" s="344"/>
      <c r="C102" s="326" t="s">
        <v>142</v>
      </c>
      <c r="D102" s="346"/>
      <c r="E102" s="114">
        <v>3287187</v>
      </c>
      <c r="F102" s="346"/>
      <c r="G102" s="297">
        <f>(E102/$BL102)</f>
        <v>99.083283096214132</v>
      </c>
      <c r="H102" s="346"/>
      <c r="I102" s="297">
        <f>IF(G102,G102/G$219*100,0)</f>
        <v>86.360737188445597</v>
      </c>
      <c r="J102" s="346"/>
      <c r="K102" s="114">
        <v>2470249</v>
      </c>
      <c r="L102" s="346"/>
      <c r="M102" s="297">
        <f>(K102/$BL102)</f>
        <v>74.45891608391608</v>
      </c>
      <c r="N102" s="346"/>
      <c r="O102" s="297">
        <f>IF(M102,M102/M$219*100,0)</f>
        <v>133.62706786802272</v>
      </c>
      <c r="P102" s="346"/>
      <c r="Q102" s="114">
        <v>13782455</v>
      </c>
      <c r="R102" s="346"/>
      <c r="S102" s="297">
        <f>(Q102/$BL102)</f>
        <v>415.43450084398359</v>
      </c>
      <c r="T102" s="346"/>
      <c r="U102" s="297">
        <f>IF(S102,S102/S$219*100,0)</f>
        <v>81.802510209508654</v>
      </c>
      <c r="V102" s="346"/>
      <c r="W102" s="114">
        <v>2004565</v>
      </c>
      <c r="X102" s="346"/>
      <c r="Y102" s="297">
        <f>(W102/$BL102)</f>
        <v>60.422142512659754</v>
      </c>
      <c r="Z102" s="346"/>
      <c r="AA102" s="297">
        <f>IF(Y102,Y102/Y$219*100,0)</f>
        <v>43.421508460626583</v>
      </c>
      <c r="AB102" s="346"/>
      <c r="AC102" s="114">
        <v>5056983</v>
      </c>
      <c r="AD102" s="346"/>
      <c r="AE102" s="297">
        <f>(AC102/$BL102)</f>
        <v>152.42895466602363</v>
      </c>
      <c r="AF102" s="346"/>
      <c r="AG102" s="297">
        <f>IF(AE102,AE102/AE$219*100,0)</f>
        <v>41.89786606458722</v>
      </c>
      <c r="AH102" s="347"/>
      <c r="AI102" s="346"/>
      <c r="AJ102" s="114">
        <v>53091187</v>
      </c>
      <c r="AK102" s="346"/>
      <c r="AL102" s="297">
        <f>(AJ102/$BL102)</f>
        <v>1600.2889739570774</v>
      </c>
      <c r="AM102" s="346"/>
      <c r="AN102" s="297">
        <f>IF(AL102,AL102/AL$219*100,0)</f>
        <v>83.811255450215668</v>
      </c>
      <c r="AO102" s="346"/>
      <c r="AP102" s="114">
        <v>2703215</v>
      </c>
      <c r="AQ102" s="346"/>
      <c r="AR102" s="297">
        <f>(AP102/$BL102)</f>
        <v>81.481040511212925</v>
      </c>
      <c r="AS102" s="346"/>
      <c r="AT102" s="297">
        <f>IF(AR102,AR102/AR$219*100,0)</f>
        <v>91.031666690972031</v>
      </c>
      <c r="AU102" s="346"/>
      <c r="AV102" s="114">
        <v>5463090</v>
      </c>
      <c r="AW102" s="346"/>
      <c r="AX102" s="297">
        <f>(AV102/$BL102)</f>
        <v>164.66994212683869</v>
      </c>
      <c r="AY102" s="346"/>
      <c r="AZ102" s="297">
        <f>IF(AX102,AX102/AX$219*100,0)</f>
        <v>116.61813907648511</v>
      </c>
      <c r="BA102" s="346"/>
      <c r="BB102" s="114">
        <v>0</v>
      </c>
      <c r="BC102" s="346"/>
      <c r="BD102" s="297">
        <f>(BB102/$BL102)</f>
        <v>0</v>
      </c>
      <c r="BE102" s="346"/>
      <c r="BF102" s="297">
        <f>IF(BD102,BD102/BD$219*100,0)</f>
        <v>0</v>
      </c>
      <c r="BG102" s="346"/>
      <c r="BH102" s="114">
        <f>(E102+K102+Q102+W102+AC102+AJ102+AP102+AV102+BB102)</f>
        <v>87858931</v>
      </c>
      <c r="BI102" s="346"/>
      <c r="BJ102" s="326">
        <v>12</v>
      </c>
      <c r="BK102" s="346"/>
      <c r="BL102" s="298">
        <v>33176</v>
      </c>
      <c r="BM102" s="346"/>
      <c r="BN102" s="298">
        <f>IF(E102,BL102,0)</f>
        <v>33176</v>
      </c>
      <c r="BO102" s="346"/>
      <c r="BP102" s="298">
        <f>IF(K102,BL102,0)</f>
        <v>33176</v>
      </c>
      <c r="BQ102" s="346"/>
      <c r="BR102" s="298">
        <f>IF(Q102,BL102,0)</f>
        <v>33176</v>
      </c>
      <c r="BS102" s="346"/>
      <c r="BT102" s="298">
        <f>IF(W102,BL102,0)</f>
        <v>33176</v>
      </c>
      <c r="BU102" s="346"/>
      <c r="BV102" s="298">
        <f>IF(AC102,BL102,0)</f>
        <v>33176</v>
      </c>
      <c r="BW102" s="346"/>
      <c r="BX102" s="298">
        <f>IF(AJ102,BL102,0)</f>
        <v>33176</v>
      </c>
      <c r="BY102" s="346"/>
      <c r="BZ102" s="298">
        <f>IF(AP102,BL102,0)</f>
        <v>33176</v>
      </c>
      <c r="CA102" s="346"/>
      <c r="CB102" s="298">
        <f>IF(AV102,BL102,0)</f>
        <v>33176</v>
      </c>
      <c r="CC102" s="346"/>
      <c r="CD102" s="298">
        <f>IF(BB102,$BL102,0)</f>
        <v>0</v>
      </c>
    </row>
    <row r="103" spans="1:82" ht="8.85" customHeight="1" x14ac:dyDescent="0.25">
      <c r="A103" s="326">
        <v>13</v>
      </c>
      <c r="B103" s="344"/>
      <c r="C103" s="326" t="s">
        <v>143</v>
      </c>
      <c r="D103" s="346"/>
      <c r="E103" s="114">
        <v>1575023</v>
      </c>
      <c r="F103" s="346"/>
      <c r="G103" s="297">
        <f>(E103/$BL103)</f>
        <v>94.386228800862952</v>
      </c>
      <c r="H103" s="346"/>
      <c r="I103" s="297">
        <f>IF(G103,G103/G$219*100,0)</f>
        <v>82.266796627687341</v>
      </c>
      <c r="J103" s="346"/>
      <c r="K103" s="114">
        <v>1448254</v>
      </c>
      <c r="L103" s="346"/>
      <c r="M103" s="297">
        <f>(K103/$BL103)</f>
        <v>86.789356984478943</v>
      </c>
      <c r="N103" s="346"/>
      <c r="O103" s="297">
        <f>IF(M103,M103/M$219*100,0)</f>
        <v>155.75578998378921</v>
      </c>
      <c r="P103" s="346"/>
      <c r="Q103" s="114">
        <v>9929551</v>
      </c>
      <c r="R103" s="346"/>
      <c r="S103" s="297">
        <f>(Q103/$BL103)</f>
        <v>595.04710253490737</v>
      </c>
      <c r="T103" s="346"/>
      <c r="U103" s="297">
        <f>IF(S103,S103/S$219*100,0)</f>
        <v>117.16972610931681</v>
      </c>
      <c r="V103" s="346"/>
      <c r="W103" s="114">
        <v>1571515</v>
      </c>
      <c r="X103" s="346"/>
      <c r="Y103" s="297">
        <f>(W103/$BL103)</f>
        <v>94.176005273566247</v>
      </c>
      <c r="Z103" s="346"/>
      <c r="AA103" s="297">
        <f>IF(Y103,Y103/Y$219*100,0)</f>
        <v>67.678239130917632</v>
      </c>
      <c r="AB103" s="346"/>
      <c r="AC103" s="114">
        <v>6087583</v>
      </c>
      <c r="AD103" s="346"/>
      <c r="AE103" s="297">
        <f>(AC103/$BL103)</f>
        <v>364.80991190747289</v>
      </c>
      <c r="AF103" s="346"/>
      <c r="AG103" s="297">
        <f>IF(AE103,AE103/AE$219*100,0)</f>
        <v>100.27462867289563</v>
      </c>
      <c r="AH103" s="347"/>
      <c r="AI103" s="346"/>
      <c r="AJ103" s="114">
        <v>22301161</v>
      </c>
      <c r="AK103" s="346"/>
      <c r="AL103" s="297">
        <f>(AJ103/$BL103)</f>
        <v>1336.4392041709116</v>
      </c>
      <c r="AM103" s="346"/>
      <c r="AN103" s="297">
        <f>IF(AL103,AL103/AL$219*100,0)</f>
        <v>69.992763405401988</v>
      </c>
      <c r="AO103" s="346"/>
      <c r="AP103" s="114">
        <v>327741</v>
      </c>
      <c r="AQ103" s="346"/>
      <c r="AR103" s="297">
        <f>(AP103/$BL103)</f>
        <v>19.640498591718103</v>
      </c>
      <c r="AS103" s="346"/>
      <c r="AT103" s="297">
        <f>IF(AR103,AR103/AR$219*100,0)</f>
        <v>21.942617696441257</v>
      </c>
      <c r="AU103" s="346"/>
      <c r="AV103" s="114">
        <v>579735</v>
      </c>
      <c r="AW103" s="346"/>
      <c r="AX103" s="297">
        <f>(AV103/$BL103)</f>
        <v>34.741715107568766</v>
      </c>
      <c r="AY103" s="346"/>
      <c r="AZ103" s="297">
        <f>IF(AX103,AX103/AX$219*100,0)</f>
        <v>24.603847622958163</v>
      </c>
      <c r="BA103" s="346"/>
      <c r="BB103" s="114">
        <v>0</v>
      </c>
      <c r="BC103" s="346"/>
      <c r="BD103" s="297">
        <f>(BB103/$BL103)</f>
        <v>0</v>
      </c>
      <c r="BE103" s="346"/>
      <c r="BF103" s="297">
        <f>IF(BD103,BD103/BD$219*100,0)</f>
        <v>0</v>
      </c>
      <c r="BG103" s="346"/>
      <c r="BH103" s="114">
        <f>(E103+K103+Q103+W103+AC103+AJ103+AP103+AV103+BB103)</f>
        <v>43820563</v>
      </c>
      <c r="BI103" s="346"/>
      <c r="BJ103" s="326">
        <v>13</v>
      </c>
      <c r="BK103" s="346"/>
      <c r="BL103" s="298">
        <v>16687</v>
      </c>
      <c r="BM103" s="346"/>
      <c r="BN103" s="298">
        <f>IF(E103,BL103,0)</f>
        <v>16687</v>
      </c>
      <c r="BO103" s="346"/>
      <c r="BP103" s="298">
        <f>IF(K103,BL103,0)</f>
        <v>16687</v>
      </c>
      <c r="BQ103" s="346"/>
      <c r="BR103" s="298">
        <f>IF(Q103,BL103,0)</f>
        <v>16687</v>
      </c>
      <c r="BS103" s="346"/>
      <c r="BT103" s="298">
        <f>IF(W103,BL103,0)</f>
        <v>16687</v>
      </c>
      <c r="BU103" s="346"/>
      <c r="BV103" s="298">
        <f>IF(AC103,BL103,0)</f>
        <v>16687</v>
      </c>
      <c r="BW103" s="346"/>
      <c r="BX103" s="298">
        <f>IF(AJ103,BL103,0)</f>
        <v>16687</v>
      </c>
      <c r="BY103" s="346"/>
      <c r="BZ103" s="298">
        <f>IF(AP103,BL103,0)</f>
        <v>16687</v>
      </c>
      <c r="CA103" s="346"/>
      <c r="CB103" s="298">
        <f>IF(AV103,BL103,0)</f>
        <v>16687</v>
      </c>
      <c r="CC103" s="346"/>
      <c r="CD103" s="298">
        <f>IF(BB103,$BL103,0)</f>
        <v>0</v>
      </c>
    </row>
    <row r="104" spans="1:82" ht="8.85" customHeight="1" x14ac:dyDescent="0.25">
      <c r="A104" s="326">
        <v>14</v>
      </c>
      <c r="B104" s="344"/>
      <c r="C104" s="326" t="s">
        <v>144</v>
      </c>
      <c r="D104" s="346"/>
      <c r="E104" s="114">
        <v>1977959</v>
      </c>
      <c r="F104" s="346"/>
      <c r="G104" s="297">
        <f>(E104/$BL104)</f>
        <v>88.014906777021309</v>
      </c>
      <c r="H104" s="346"/>
      <c r="I104" s="297">
        <f>IF(G104,G104/G$219*100,0)</f>
        <v>76.713568579019991</v>
      </c>
      <c r="J104" s="346"/>
      <c r="K104" s="114">
        <v>2170280</v>
      </c>
      <c r="L104" s="346"/>
      <c r="M104" s="297">
        <f>(K104/$BL104)</f>
        <v>96.572776220353319</v>
      </c>
      <c r="N104" s="346"/>
      <c r="O104" s="297">
        <f>IF(M104,M104/M$219*100,0)</f>
        <v>173.31352107861377</v>
      </c>
      <c r="P104" s="346"/>
      <c r="Q104" s="114">
        <v>8381905</v>
      </c>
      <c r="R104" s="346"/>
      <c r="S104" s="297">
        <f>(Q104/$BL104)</f>
        <v>372.97668313086814</v>
      </c>
      <c r="T104" s="346"/>
      <c r="U104" s="297">
        <f>IF(S104,S104/S$219*100,0)</f>
        <v>73.442212593651917</v>
      </c>
      <c r="V104" s="346"/>
      <c r="W104" s="114">
        <v>4996321</v>
      </c>
      <c r="X104" s="346"/>
      <c r="Y104" s="297">
        <f>(W104/$BL104)</f>
        <v>222.32550171316691</v>
      </c>
      <c r="Z104" s="346"/>
      <c r="AA104" s="297">
        <f>IF(Y104,Y104/Y$219*100,0)</f>
        <v>159.77104174398758</v>
      </c>
      <c r="AB104" s="346"/>
      <c r="AC104" s="114">
        <v>14919509</v>
      </c>
      <c r="AD104" s="346"/>
      <c r="AE104" s="297">
        <f>(AC104/$BL104)</f>
        <v>663.8859520313265</v>
      </c>
      <c r="AF104" s="346"/>
      <c r="AG104" s="297">
        <f>IF(AE104,AE104/AE$219*100,0)</f>
        <v>182.48110906037419</v>
      </c>
      <c r="AH104" s="347"/>
      <c r="AI104" s="346"/>
      <c r="AJ104" s="114">
        <v>32822631</v>
      </c>
      <c r="AK104" s="346"/>
      <c r="AL104" s="297">
        <f>(AJ104/$BL104)</f>
        <v>1460.5362434921906</v>
      </c>
      <c r="AM104" s="346"/>
      <c r="AN104" s="297">
        <f>IF(AL104,AL104/AL$219*100,0)</f>
        <v>76.492044992934893</v>
      </c>
      <c r="AO104" s="346"/>
      <c r="AP104" s="114">
        <v>1308287</v>
      </c>
      <c r="AQ104" s="346"/>
      <c r="AR104" s="297">
        <f>(AP104/$BL104)</f>
        <v>58.215948026520714</v>
      </c>
      <c r="AS104" s="346"/>
      <c r="AT104" s="297">
        <f>IF(AR104,AR104/AR$219*100,0)</f>
        <v>65.039606067866799</v>
      </c>
      <c r="AU104" s="346"/>
      <c r="AV104" s="114">
        <v>2604185</v>
      </c>
      <c r="AW104" s="346"/>
      <c r="AX104" s="297">
        <f>(AV104/$BL104)</f>
        <v>115.88061229030392</v>
      </c>
      <c r="AY104" s="346"/>
      <c r="AZ104" s="297">
        <f>IF(AX104,AX104/AX$219*100,0)</f>
        <v>82.065865729944719</v>
      </c>
      <c r="BA104" s="346"/>
      <c r="BB104" s="114">
        <v>0</v>
      </c>
      <c r="BC104" s="346"/>
      <c r="BD104" s="297">
        <f>(BB104/$BL104)</f>
        <v>0</v>
      </c>
      <c r="BE104" s="346"/>
      <c r="BF104" s="297">
        <f>IF(BD104,BD104/BD$219*100,0)</f>
        <v>0</v>
      </c>
      <c r="BG104" s="346"/>
      <c r="BH104" s="114">
        <f>(E104+K104+Q104+W104+AC104+AJ104+AP104+AV104+BB104)</f>
        <v>69181077</v>
      </c>
      <c r="BI104" s="346"/>
      <c r="BJ104" s="326">
        <v>14</v>
      </c>
      <c r="BK104" s="346"/>
      <c r="BL104" s="298">
        <v>22473</v>
      </c>
      <c r="BM104" s="346"/>
      <c r="BN104" s="298">
        <f>IF(E104,BL104,0)</f>
        <v>22473</v>
      </c>
      <c r="BO104" s="346"/>
      <c r="BP104" s="298">
        <f>IF(K104,BL104,0)</f>
        <v>22473</v>
      </c>
      <c r="BQ104" s="346"/>
      <c r="BR104" s="298">
        <f>IF(Q104,BL104,0)</f>
        <v>22473</v>
      </c>
      <c r="BS104" s="346"/>
      <c r="BT104" s="298">
        <f>IF(W104,BL104,0)</f>
        <v>22473</v>
      </c>
      <c r="BU104" s="346"/>
      <c r="BV104" s="298">
        <f>IF(AC104,BL104,0)</f>
        <v>22473</v>
      </c>
      <c r="BW104" s="346"/>
      <c r="BX104" s="298">
        <f>IF(AJ104,BL104,0)</f>
        <v>22473</v>
      </c>
      <c r="BY104" s="346"/>
      <c r="BZ104" s="298">
        <f>IF(AP104,BL104,0)</f>
        <v>22473</v>
      </c>
      <c r="CA104" s="346"/>
      <c r="CB104" s="298">
        <f>IF(AV104,BL104,0)</f>
        <v>22473</v>
      </c>
      <c r="CC104" s="346"/>
      <c r="CD104" s="298">
        <f>IF(BB104,$BL104,0)</f>
        <v>0</v>
      </c>
    </row>
    <row r="105" spans="1:82" ht="8.85" customHeight="1" x14ac:dyDescent="0.25">
      <c r="A105" s="326">
        <v>15</v>
      </c>
      <c r="B105" s="344"/>
      <c r="C105" s="326" t="s">
        <v>145</v>
      </c>
      <c r="D105" s="346"/>
      <c r="E105" s="114">
        <v>1415302</v>
      </c>
      <c r="F105" s="346"/>
      <c r="G105" s="297">
        <f>(E105/$BL105)</f>
        <v>83.681310234730674</v>
      </c>
      <c r="H105" s="346"/>
      <c r="I105" s="297">
        <f>IF(G105,G105/G$219*100,0)</f>
        <v>72.936416870127758</v>
      </c>
      <c r="J105" s="346"/>
      <c r="K105" s="114">
        <v>1153640</v>
      </c>
      <c r="L105" s="346"/>
      <c r="M105" s="297">
        <f>(K105/$BL105)</f>
        <v>68.21025246851535</v>
      </c>
      <c r="N105" s="346"/>
      <c r="O105" s="297">
        <f>IF(M105,M105/M$219*100,0)</f>
        <v>122.41295623525932</v>
      </c>
      <c r="P105" s="346"/>
      <c r="Q105" s="114">
        <v>4546349</v>
      </c>
      <c r="R105" s="346"/>
      <c r="S105" s="297">
        <f>(Q105/$BL105)</f>
        <v>268.80795837521435</v>
      </c>
      <c r="T105" s="346"/>
      <c r="U105" s="297">
        <f>IF(S105,S105/S$219*100,0)</f>
        <v>52.930523860471759</v>
      </c>
      <c r="V105" s="346"/>
      <c r="W105" s="114">
        <v>1588409</v>
      </c>
      <c r="X105" s="346"/>
      <c r="Y105" s="297">
        <f>(W105/$BL105)</f>
        <v>93.916454798084317</v>
      </c>
      <c r="Z105" s="346"/>
      <c r="AA105" s="297">
        <f>IF(Y105,Y105/Y$219*100,0)</f>
        <v>67.491716894227054</v>
      </c>
      <c r="AB105" s="346"/>
      <c r="AC105" s="114">
        <v>5149053</v>
      </c>
      <c r="AD105" s="346"/>
      <c r="AE105" s="297">
        <f>(AC105/$BL105)</f>
        <v>304.44350499615678</v>
      </c>
      <c r="AF105" s="346"/>
      <c r="AG105" s="297">
        <f>IF(AE105,AE105/AE$219*100,0)</f>
        <v>83.681825572511599</v>
      </c>
      <c r="AH105" s="347"/>
      <c r="AI105" s="346"/>
      <c r="AJ105" s="114">
        <v>23372800</v>
      </c>
      <c r="AK105" s="346"/>
      <c r="AL105" s="297">
        <f>(AJ105/$BL105)</f>
        <v>1381.9428841719387</v>
      </c>
      <c r="AM105" s="346"/>
      <c r="AN105" s="297">
        <f>IF(AL105,AL105/AL$219*100,0)</f>
        <v>72.375908331446595</v>
      </c>
      <c r="AO105" s="346"/>
      <c r="AP105" s="114">
        <v>445982</v>
      </c>
      <c r="AQ105" s="346"/>
      <c r="AR105" s="297">
        <f>(AP105/$BL105)</f>
        <v>26.369183468337965</v>
      </c>
      <c r="AS105" s="346"/>
      <c r="AT105" s="297">
        <f>IF(AR105,AR105/AR$219*100,0)</f>
        <v>29.459991003336516</v>
      </c>
      <c r="AU105" s="346"/>
      <c r="AV105" s="114">
        <v>360841</v>
      </c>
      <c r="AW105" s="346"/>
      <c r="AX105" s="297">
        <f>(AV105/$BL105)</f>
        <v>21.335126825518831</v>
      </c>
      <c r="AY105" s="346"/>
      <c r="AZ105" s="297">
        <f>IF(AX105,AX105/AX$219*100,0)</f>
        <v>15.109392492749818</v>
      </c>
      <c r="BA105" s="346"/>
      <c r="BB105" s="114">
        <v>0</v>
      </c>
      <c r="BC105" s="346"/>
      <c r="BD105" s="297">
        <f>(BB105/$BL105)</f>
        <v>0</v>
      </c>
      <c r="BE105" s="346"/>
      <c r="BF105" s="297">
        <f>IF(BD105,BD105/BD$219*100,0)</f>
        <v>0</v>
      </c>
      <c r="BG105" s="346"/>
      <c r="BH105" s="114">
        <f>(E105+K105+Q105+W105+AC105+AJ105+AP105+AV105+BB105)</f>
        <v>38032376</v>
      </c>
      <c r="BI105" s="346"/>
      <c r="BJ105" s="326">
        <v>15</v>
      </c>
      <c r="BK105" s="346"/>
      <c r="BL105" s="298">
        <v>16913</v>
      </c>
      <c r="BM105" s="346"/>
      <c r="BN105" s="298">
        <f>IF(E105,BL105,0)</f>
        <v>16913</v>
      </c>
      <c r="BO105" s="346"/>
      <c r="BP105" s="298">
        <f>IF(K105,BL105,0)</f>
        <v>16913</v>
      </c>
      <c r="BQ105" s="346"/>
      <c r="BR105" s="298">
        <f>IF(Q105,BL105,0)</f>
        <v>16913</v>
      </c>
      <c r="BS105" s="346"/>
      <c r="BT105" s="298">
        <f>IF(W105,BL105,0)</f>
        <v>16913</v>
      </c>
      <c r="BU105" s="346"/>
      <c r="BV105" s="298">
        <f>IF(AC105,BL105,0)</f>
        <v>16913</v>
      </c>
      <c r="BW105" s="346"/>
      <c r="BX105" s="298">
        <f>IF(AJ105,BL105,0)</f>
        <v>16913</v>
      </c>
      <c r="BY105" s="346"/>
      <c r="BZ105" s="298">
        <f>IF(AP105,BL105,0)</f>
        <v>16913</v>
      </c>
      <c r="CA105" s="346"/>
      <c r="CB105" s="298">
        <f>IF(AV105,BL105,0)</f>
        <v>16913</v>
      </c>
      <c r="CC105" s="346"/>
      <c r="CD105" s="298">
        <f>IF(BB105,$BL105,0)</f>
        <v>0</v>
      </c>
    </row>
    <row r="106" spans="1:82" ht="8.85" customHeight="1" x14ac:dyDescent="0.25">
      <c r="A106" s="349"/>
      <c r="B106" s="346"/>
      <c r="C106" s="326"/>
      <c r="D106" s="346"/>
      <c r="E106" s="346"/>
      <c r="F106" s="346"/>
      <c r="G106" s="350"/>
      <c r="H106" s="346"/>
      <c r="I106" s="350"/>
      <c r="J106" s="346"/>
      <c r="K106" s="346"/>
      <c r="L106" s="346"/>
      <c r="M106" s="350"/>
      <c r="N106" s="346"/>
      <c r="O106" s="350"/>
      <c r="P106" s="346"/>
      <c r="Q106" s="346"/>
      <c r="R106" s="346"/>
      <c r="S106" s="350"/>
      <c r="T106" s="346"/>
      <c r="U106" s="350"/>
      <c r="V106" s="346"/>
      <c r="W106" s="346"/>
      <c r="X106" s="346"/>
      <c r="Y106" s="350"/>
      <c r="Z106" s="346"/>
      <c r="AA106" s="350"/>
      <c r="AB106" s="346"/>
      <c r="AC106" s="346"/>
      <c r="AD106" s="346"/>
      <c r="AE106" s="350"/>
      <c r="AF106" s="346"/>
      <c r="AG106" s="350"/>
      <c r="AH106" s="346"/>
      <c r="AI106" s="346"/>
      <c r="AJ106" s="346"/>
      <c r="AK106" s="346"/>
      <c r="AL106" s="350"/>
      <c r="AM106" s="346"/>
      <c r="AN106" s="350"/>
      <c r="AO106" s="346"/>
      <c r="AP106" s="346"/>
      <c r="AQ106" s="346"/>
      <c r="AR106" s="350"/>
      <c r="AS106" s="346"/>
      <c r="AT106" s="350"/>
      <c r="AU106" s="346"/>
      <c r="AV106" s="346"/>
      <c r="AW106" s="346"/>
      <c r="AX106" s="350"/>
      <c r="AY106" s="346"/>
      <c r="AZ106" s="350"/>
      <c r="BA106" s="346"/>
      <c r="BB106" s="346"/>
      <c r="BC106" s="346"/>
      <c r="BD106" s="350"/>
      <c r="BE106" s="346"/>
      <c r="BF106" s="350"/>
      <c r="BG106" s="346"/>
      <c r="BH106" s="346"/>
      <c r="BI106" s="346"/>
      <c r="BJ106" s="349"/>
      <c r="BK106" s="346"/>
      <c r="BL106" s="351"/>
      <c r="BM106" s="346"/>
      <c r="BN106" s="346"/>
      <c r="BO106" s="346"/>
      <c r="BP106" s="346"/>
      <c r="BQ106" s="346"/>
      <c r="BR106" s="346"/>
      <c r="BS106" s="346"/>
      <c r="BT106" s="346"/>
      <c r="BU106" s="346"/>
      <c r="BV106" s="346"/>
      <c r="BW106" s="346"/>
      <c r="BX106" s="346"/>
      <c r="BY106" s="346"/>
      <c r="BZ106" s="346"/>
      <c r="CA106" s="346"/>
      <c r="CB106" s="346"/>
      <c r="CC106" s="346"/>
      <c r="CD106" s="346"/>
    </row>
    <row r="107" spans="1:82" ht="8.85" customHeight="1" x14ac:dyDescent="0.25">
      <c r="A107" s="326">
        <v>16</v>
      </c>
      <c r="B107" s="344"/>
      <c r="C107" s="326" t="s">
        <v>146</v>
      </c>
      <c r="D107" s="346"/>
      <c r="E107" s="114">
        <v>4312394</v>
      </c>
      <c r="F107" s="346"/>
      <c r="G107" s="297">
        <f>(E107/$BL107)</f>
        <v>77.614088765703173</v>
      </c>
      <c r="H107" s="346"/>
      <c r="I107" s="297">
        <f>IF(G107,G107/G$219*100,0)</f>
        <v>67.648242090513506</v>
      </c>
      <c r="J107" s="346"/>
      <c r="K107" s="114">
        <v>2471477</v>
      </c>
      <c r="L107" s="346"/>
      <c r="M107" s="297">
        <f>(K107/$BL107)</f>
        <v>44.481426154566073</v>
      </c>
      <c r="N107" s="346"/>
      <c r="O107" s="297">
        <f>IF(M107,M107/M$219*100,0)</f>
        <v>79.828217549175307</v>
      </c>
      <c r="P107" s="346"/>
      <c r="Q107" s="114">
        <v>15571169</v>
      </c>
      <c r="R107" s="346"/>
      <c r="S107" s="297">
        <f>(Q107/$BL107)</f>
        <v>280.24853317015226</v>
      </c>
      <c r="T107" s="346"/>
      <c r="U107" s="297">
        <f>IF(S107,S107/S$219*100,0)</f>
        <v>55.18326823910251</v>
      </c>
      <c r="V107" s="346"/>
      <c r="W107" s="114">
        <v>5294232</v>
      </c>
      <c r="X107" s="346"/>
      <c r="Y107" s="297">
        <f>(W107/$BL107)</f>
        <v>95.285122925740609</v>
      </c>
      <c r="Z107" s="346"/>
      <c r="AA107" s="297">
        <f>IF(Y107,Y107/Y$219*100,0)</f>
        <v>68.475290667241893</v>
      </c>
      <c r="AB107" s="346"/>
      <c r="AC107" s="114">
        <v>20744794</v>
      </c>
      <c r="AD107" s="346"/>
      <c r="AE107" s="297">
        <f>(AC107/$BL107)</f>
        <v>373.3629818941003</v>
      </c>
      <c r="AF107" s="346"/>
      <c r="AG107" s="297">
        <f>IF(AE107,AE107/AE$219*100,0)</f>
        <v>102.62559526927441</v>
      </c>
      <c r="AH107" s="347"/>
      <c r="AI107" s="346"/>
      <c r="AJ107" s="114">
        <v>81958128</v>
      </c>
      <c r="AK107" s="346"/>
      <c r="AL107" s="297">
        <f>(AJ107/$BL107)</f>
        <v>1475.0751952773478</v>
      </c>
      <c r="AM107" s="346"/>
      <c r="AN107" s="297">
        <f>IF(AL107,AL107/AL$219*100,0)</f>
        <v>77.253487346081343</v>
      </c>
      <c r="AO107" s="346"/>
      <c r="AP107" s="114">
        <v>1716452</v>
      </c>
      <c r="AQ107" s="346"/>
      <c r="AR107" s="297">
        <f>(AP107/$BL107)</f>
        <v>30.892552463914186</v>
      </c>
      <c r="AS107" s="346"/>
      <c r="AT107" s="297">
        <f>IF(AR107,AR107/AR$219*100,0)</f>
        <v>34.513557037129452</v>
      </c>
      <c r="AU107" s="346"/>
      <c r="AV107" s="114">
        <v>1720319</v>
      </c>
      <c r="AW107" s="346"/>
      <c r="AX107" s="297">
        <f>(AV107/$BL107)</f>
        <v>30.962150390554697</v>
      </c>
      <c r="AY107" s="346"/>
      <c r="AZ107" s="297">
        <f>IF(AX107,AX107/AX$219*100,0)</f>
        <v>21.927185457875122</v>
      </c>
      <c r="BA107" s="346"/>
      <c r="BB107" s="114">
        <v>0</v>
      </c>
      <c r="BC107" s="346"/>
      <c r="BD107" s="297">
        <f>(BB107/$BL107)</f>
        <v>0</v>
      </c>
      <c r="BE107" s="346"/>
      <c r="BF107" s="297">
        <f>IF(BD107,BD107/BD$219*100,0)</f>
        <v>0</v>
      </c>
      <c r="BG107" s="346"/>
      <c r="BH107" s="114">
        <f>(E107+K107+Q107+W107+AC107+AJ107+AP107+AV107+BB107)</f>
        <v>133788965</v>
      </c>
      <c r="BI107" s="346"/>
      <c r="BJ107" s="326">
        <v>16</v>
      </c>
      <c r="BK107" s="346"/>
      <c r="BL107" s="298">
        <v>55562</v>
      </c>
      <c r="BM107" s="346"/>
      <c r="BN107" s="298">
        <f>IF(E107,BL107,0)</f>
        <v>55562</v>
      </c>
      <c r="BO107" s="346"/>
      <c r="BP107" s="298">
        <f>IF(K107,BL107,0)</f>
        <v>55562</v>
      </c>
      <c r="BQ107" s="346"/>
      <c r="BR107" s="298">
        <f>IF(Q107,BL107,0)</f>
        <v>55562</v>
      </c>
      <c r="BS107" s="346"/>
      <c r="BT107" s="298">
        <f>IF(W107,BL107,0)</f>
        <v>55562</v>
      </c>
      <c r="BU107" s="346"/>
      <c r="BV107" s="298">
        <f>IF(AC107,BL107,0)</f>
        <v>55562</v>
      </c>
      <c r="BW107" s="346"/>
      <c r="BX107" s="298">
        <f>IF(AJ107,BL107,0)</f>
        <v>55562</v>
      </c>
      <c r="BY107" s="346"/>
      <c r="BZ107" s="298">
        <f>IF(AP107,BL107,0)</f>
        <v>55562</v>
      </c>
      <c r="CA107" s="346"/>
      <c r="CB107" s="298">
        <f>IF(AV107,BL107,0)</f>
        <v>55562</v>
      </c>
      <c r="CC107" s="346"/>
      <c r="CD107" s="298">
        <f>IF(BB107,$BL107,0)</f>
        <v>0</v>
      </c>
    </row>
    <row r="108" spans="1:82" ht="8.85" customHeight="1" x14ac:dyDescent="0.25">
      <c r="A108" s="326">
        <v>17</v>
      </c>
      <c r="B108" s="344"/>
      <c r="C108" s="326" t="s">
        <v>147</v>
      </c>
      <c r="D108" s="346"/>
      <c r="E108" s="114">
        <v>3246581</v>
      </c>
      <c r="F108" s="346"/>
      <c r="G108" s="297">
        <f>(E108/$BL108)</f>
        <v>109.29777134392674</v>
      </c>
      <c r="H108" s="346"/>
      <c r="I108" s="297">
        <f>IF(G108,G108/G$219*100,0)</f>
        <v>95.263659129562413</v>
      </c>
      <c r="J108" s="346"/>
      <c r="K108" s="114">
        <v>2104582</v>
      </c>
      <c r="L108" s="346"/>
      <c r="M108" s="297">
        <f>(K108/$BL108)</f>
        <v>70.851804470778347</v>
      </c>
      <c r="N108" s="346"/>
      <c r="O108" s="297">
        <f>IF(M108,M108/M$219*100,0)</f>
        <v>127.15359533193234</v>
      </c>
      <c r="P108" s="346"/>
      <c r="Q108" s="114">
        <v>12526177</v>
      </c>
      <c r="R108" s="346"/>
      <c r="S108" s="297">
        <f>(Q108/$BL108)</f>
        <v>421.70000673309994</v>
      </c>
      <c r="T108" s="346"/>
      <c r="U108" s="297">
        <f>IF(S108,S108/S$219*100,0)</f>
        <v>83.036240456806183</v>
      </c>
      <c r="V108" s="346"/>
      <c r="W108" s="114">
        <v>3263001</v>
      </c>
      <c r="X108" s="346"/>
      <c r="Y108" s="297">
        <f>(W108/$BL108)</f>
        <v>109.8505588472933</v>
      </c>
      <c r="Z108" s="346"/>
      <c r="AA108" s="297">
        <f>IF(Y108,Y108/Y$219*100,0)</f>
        <v>78.942532853629146</v>
      </c>
      <c r="AB108" s="346"/>
      <c r="AC108" s="114">
        <v>9206211</v>
      </c>
      <c r="AD108" s="346"/>
      <c r="AE108" s="297">
        <f>(AC108/$BL108)</f>
        <v>309.93169270131966</v>
      </c>
      <c r="AF108" s="346"/>
      <c r="AG108" s="297">
        <f>IF(AE108,AE108/AE$219*100,0)</f>
        <v>85.190353620296491</v>
      </c>
      <c r="AH108" s="347"/>
      <c r="AI108" s="346"/>
      <c r="AJ108" s="114">
        <v>44152052</v>
      </c>
      <c r="AK108" s="346"/>
      <c r="AL108" s="297">
        <f>(AJ108/$BL108)</f>
        <v>1486.4008887691894</v>
      </c>
      <c r="AM108" s="346"/>
      <c r="AN108" s="297">
        <f>IF(AL108,AL108/AL$219*100,0)</f>
        <v>77.846643085977746</v>
      </c>
      <c r="AO108" s="346"/>
      <c r="AP108" s="114">
        <v>807428</v>
      </c>
      <c r="AQ108" s="346"/>
      <c r="AR108" s="297">
        <f>(AP108/$BL108)</f>
        <v>27.182467007810395</v>
      </c>
      <c r="AS108" s="346"/>
      <c r="AT108" s="297">
        <f>IF(AR108,AR108/AR$219*100,0)</f>
        <v>30.368601836310848</v>
      </c>
      <c r="AU108" s="346"/>
      <c r="AV108" s="114">
        <v>1162279</v>
      </c>
      <c r="AW108" s="346"/>
      <c r="AX108" s="297">
        <f>(AV108/$BL108)</f>
        <v>39.128703204955563</v>
      </c>
      <c r="AY108" s="346"/>
      <c r="AZ108" s="297">
        <f>IF(AX108,AX108/AX$219*100,0)</f>
        <v>27.710682917002728</v>
      </c>
      <c r="BA108" s="346"/>
      <c r="BB108" s="114">
        <v>0</v>
      </c>
      <c r="BC108" s="346"/>
      <c r="BD108" s="297">
        <f>(BB108/$BL108)</f>
        <v>0</v>
      </c>
      <c r="BE108" s="346"/>
      <c r="BF108" s="297">
        <f>IF(BD108,BD108/BD$219*100,0)</f>
        <v>0</v>
      </c>
      <c r="BG108" s="346"/>
      <c r="BH108" s="114">
        <f>(E108+K108+Q108+W108+AC108+AJ108+AP108+AV108+BB108)</f>
        <v>76468311</v>
      </c>
      <c r="BI108" s="346"/>
      <c r="BJ108" s="326">
        <v>17</v>
      </c>
      <c r="BK108" s="346"/>
      <c r="BL108" s="298">
        <v>29704</v>
      </c>
      <c r="BM108" s="346"/>
      <c r="BN108" s="298">
        <f>IF(E108,BL108,0)</f>
        <v>29704</v>
      </c>
      <c r="BO108" s="346"/>
      <c r="BP108" s="298">
        <f>IF(K108,BL108,0)</f>
        <v>29704</v>
      </c>
      <c r="BQ108" s="346"/>
      <c r="BR108" s="298">
        <f>IF(Q108,BL108,0)</f>
        <v>29704</v>
      </c>
      <c r="BS108" s="346"/>
      <c r="BT108" s="298">
        <f>IF(W108,BL108,0)</f>
        <v>29704</v>
      </c>
      <c r="BU108" s="346"/>
      <c r="BV108" s="298">
        <f>IF(AC108,BL108,0)</f>
        <v>29704</v>
      </c>
      <c r="BW108" s="346"/>
      <c r="BX108" s="298">
        <f>IF(AJ108,BL108,0)</f>
        <v>29704</v>
      </c>
      <c r="BY108" s="346"/>
      <c r="BZ108" s="298">
        <f>IF(AP108,BL108,0)</f>
        <v>29704</v>
      </c>
      <c r="CA108" s="346"/>
      <c r="CB108" s="298">
        <f>IF(AV108,BL108,0)</f>
        <v>29704</v>
      </c>
      <c r="CC108" s="346"/>
      <c r="CD108" s="298">
        <f>IF(BB108,$BL108,0)</f>
        <v>0</v>
      </c>
    </row>
    <row r="109" spans="1:82" ht="8.85" customHeight="1" x14ac:dyDescent="0.25">
      <c r="A109" s="326">
        <v>18</v>
      </c>
      <c r="B109" s="344"/>
      <c r="C109" s="326" t="s">
        <v>148</v>
      </c>
      <c r="D109" s="346"/>
      <c r="E109" s="114">
        <v>2455298</v>
      </c>
      <c r="F109" s="346"/>
      <c r="G109" s="297">
        <f>(E109/$BL109)</f>
        <v>84.449955286510288</v>
      </c>
      <c r="H109" s="346"/>
      <c r="I109" s="297">
        <f>IF(G109,G109/G$219*100,0)</f>
        <v>73.606365939573521</v>
      </c>
      <c r="J109" s="346"/>
      <c r="K109" s="114">
        <v>1509681</v>
      </c>
      <c r="L109" s="346"/>
      <c r="M109" s="297">
        <f>(K109/$BL109)</f>
        <v>51.925466052142809</v>
      </c>
      <c r="N109" s="346"/>
      <c r="O109" s="297">
        <f>IF(M109,M109/M$219*100,0)</f>
        <v>93.18760117872867</v>
      </c>
      <c r="P109" s="346"/>
      <c r="Q109" s="114">
        <v>10797705</v>
      </c>
      <c r="R109" s="346"/>
      <c r="S109" s="297">
        <f>(Q109/$BL109)</f>
        <v>371.38697805599503</v>
      </c>
      <c r="T109" s="346"/>
      <c r="U109" s="297">
        <f>IF(S109,S109/S$219*100,0)</f>
        <v>73.129186435850329</v>
      </c>
      <c r="V109" s="346"/>
      <c r="W109" s="114">
        <v>1669890</v>
      </c>
      <c r="X109" s="346"/>
      <c r="Y109" s="297">
        <f>(W109/$BL109)</f>
        <v>57.435853339753734</v>
      </c>
      <c r="Z109" s="346"/>
      <c r="AA109" s="297">
        <f>IF(Y109,Y109/Y$219*100,0)</f>
        <v>41.275454461299304</v>
      </c>
      <c r="AB109" s="346"/>
      <c r="AC109" s="114">
        <v>17823067</v>
      </c>
      <c r="AD109" s="346"/>
      <c r="AE109" s="297">
        <f>(AC109/$BL109)</f>
        <v>613.0242484694229</v>
      </c>
      <c r="AF109" s="346"/>
      <c r="AG109" s="297">
        <f>IF(AE109,AE109/AE$219*100,0)</f>
        <v>168.500846266324</v>
      </c>
      <c r="AH109" s="347"/>
      <c r="AI109" s="346"/>
      <c r="AJ109" s="114">
        <v>42878074</v>
      </c>
      <c r="AK109" s="346"/>
      <c r="AL109" s="297">
        <f>(AJ109/$BL109)</f>
        <v>1474.7910160280662</v>
      </c>
      <c r="AM109" s="346"/>
      <c r="AN109" s="297">
        <f>IF(AL109,AL109/AL$219*100,0)</f>
        <v>77.238604146832458</v>
      </c>
      <c r="AO109" s="346"/>
      <c r="AP109" s="114">
        <v>1468298</v>
      </c>
      <c r="AQ109" s="346"/>
      <c r="AR109" s="297">
        <f>(AP109/$BL109)</f>
        <v>50.502098094517436</v>
      </c>
      <c r="AS109" s="346"/>
      <c r="AT109" s="297">
        <f>IF(AR109,AR109/AR$219*100,0)</f>
        <v>56.421593687211605</v>
      </c>
      <c r="AU109" s="346"/>
      <c r="AV109" s="114">
        <v>1517880</v>
      </c>
      <c r="AW109" s="346"/>
      <c r="AX109" s="297">
        <f>(AV109/$BL109)</f>
        <v>52.207470592281766</v>
      </c>
      <c r="AY109" s="346"/>
      <c r="AZ109" s="297">
        <f>IF(AX109,AX109/AX$219*100,0)</f>
        <v>36.972977507167748</v>
      </c>
      <c r="BA109" s="346"/>
      <c r="BB109" s="114">
        <v>0</v>
      </c>
      <c r="BC109" s="346"/>
      <c r="BD109" s="297">
        <f>(BB109/$BL109)</f>
        <v>0</v>
      </c>
      <c r="BE109" s="346"/>
      <c r="BF109" s="297">
        <f>IF(BD109,BD109/BD$219*100,0)</f>
        <v>0</v>
      </c>
      <c r="BG109" s="346"/>
      <c r="BH109" s="114">
        <f>(E109+K109+Q109+W109+AC109+AJ109+AP109+AV109+BB109)</f>
        <v>80119893</v>
      </c>
      <c r="BI109" s="346"/>
      <c r="BJ109" s="326">
        <v>18</v>
      </c>
      <c r="BK109" s="346"/>
      <c r="BL109" s="298">
        <v>29074</v>
      </c>
      <c r="BM109" s="346"/>
      <c r="BN109" s="298">
        <f>IF(E109,BL109,0)</f>
        <v>29074</v>
      </c>
      <c r="BO109" s="346"/>
      <c r="BP109" s="298">
        <f>IF(K109,BL109,0)</f>
        <v>29074</v>
      </c>
      <c r="BQ109" s="346"/>
      <c r="BR109" s="298">
        <f>IF(Q109,BL109,0)</f>
        <v>29074</v>
      </c>
      <c r="BS109" s="346"/>
      <c r="BT109" s="298">
        <f>IF(W109,BL109,0)</f>
        <v>29074</v>
      </c>
      <c r="BU109" s="346"/>
      <c r="BV109" s="298">
        <f>IF(AC109,BL109,0)</f>
        <v>29074</v>
      </c>
      <c r="BW109" s="346"/>
      <c r="BX109" s="298">
        <f>IF(AJ109,BL109,0)</f>
        <v>29074</v>
      </c>
      <c r="BY109" s="346"/>
      <c r="BZ109" s="298">
        <f>IF(AP109,BL109,0)</f>
        <v>29074</v>
      </c>
      <c r="CA109" s="346"/>
      <c r="CB109" s="298">
        <f>IF(AV109,BL109,0)</f>
        <v>29074</v>
      </c>
      <c r="CC109" s="346"/>
      <c r="CD109" s="298">
        <f>IF(BB109,$BL109,0)</f>
        <v>0</v>
      </c>
    </row>
    <row r="110" spans="1:82" ht="8.85" customHeight="1" x14ac:dyDescent="0.25">
      <c r="A110" s="326">
        <v>19</v>
      </c>
      <c r="B110" s="344"/>
      <c r="C110" s="326" t="s">
        <v>149</v>
      </c>
      <c r="D110" s="346"/>
      <c r="E110" s="114">
        <v>2008884</v>
      </c>
      <c r="F110" s="346"/>
      <c r="G110" s="297">
        <f>(E110/$BL110)</f>
        <v>276.97283882531366</v>
      </c>
      <c r="H110" s="346"/>
      <c r="I110" s="297">
        <f>IF(G110,G110/G$219*100,0)</f>
        <v>241.40882088963153</v>
      </c>
      <c r="J110" s="346"/>
      <c r="K110" s="114">
        <v>678614</v>
      </c>
      <c r="L110" s="346"/>
      <c r="M110" s="297">
        <f>(K110/$BL110)</f>
        <v>93.563215221287749</v>
      </c>
      <c r="N110" s="346"/>
      <c r="O110" s="297">
        <f>IF(M110,M110/M$219*100,0)</f>
        <v>167.91243772921541</v>
      </c>
      <c r="P110" s="346"/>
      <c r="Q110" s="114">
        <v>2384104</v>
      </c>
      <c r="R110" s="346"/>
      <c r="S110" s="297">
        <f>(Q110/$BL110)</f>
        <v>328.70591479387838</v>
      </c>
      <c r="T110" s="346"/>
      <c r="U110" s="297">
        <f>IF(S110,S110/S$219*100,0)</f>
        <v>64.724929913681549</v>
      </c>
      <c r="V110" s="346"/>
      <c r="W110" s="114">
        <v>1110955</v>
      </c>
      <c r="X110" s="346"/>
      <c r="Y110" s="297">
        <f>(W110/$BL110)</f>
        <v>153.17179098304149</v>
      </c>
      <c r="Z110" s="346"/>
      <c r="AA110" s="297">
        <f>IF(Y110,Y110/Y$219*100,0)</f>
        <v>110.0747166770186</v>
      </c>
      <c r="AB110" s="346"/>
      <c r="AC110" s="114">
        <v>1570198</v>
      </c>
      <c r="AD110" s="346"/>
      <c r="AE110" s="297">
        <f>(AC110/$BL110)</f>
        <v>216.48945264028677</v>
      </c>
      <c r="AF110" s="346"/>
      <c r="AG110" s="297">
        <f>IF(AE110,AE110/AE$219*100,0)</f>
        <v>59.506057172616252</v>
      </c>
      <c r="AH110" s="347"/>
      <c r="AI110" s="346"/>
      <c r="AJ110" s="114">
        <v>10368540</v>
      </c>
      <c r="AK110" s="346"/>
      <c r="AL110" s="297">
        <f>(AJ110/$BL110)</f>
        <v>1429.551909554667</v>
      </c>
      <c r="AM110" s="346"/>
      <c r="AN110" s="297">
        <f>IF(AL110,AL110/AL$219*100,0)</f>
        <v>74.869315617895012</v>
      </c>
      <c r="AO110" s="346"/>
      <c r="AP110" s="114">
        <v>571953</v>
      </c>
      <c r="AQ110" s="346"/>
      <c r="AR110" s="297">
        <f>(AP110/$BL110)</f>
        <v>78.857438301392534</v>
      </c>
      <c r="AS110" s="346"/>
      <c r="AT110" s="297">
        <f>IF(AR110,AR110/AR$219*100,0)</f>
        <v>88.100544550218302</v>
      </c>
      <c r="AU110" s="346"/>
      <c r="AV110" s="114">
        <v>289215</v>
      </c>
      <c r="AW110" s="346"/>
      <c r="AX110" s="297">
        <f>(AV110/$BL110)</f>
        <v>39.875224045222666</v>
      </c>
      <c r="AY110" s="346"/>
      <c r="AZ110" s="297">
        <f>IF(AX110,AX110/AX$219*100,0)</f>
        <v>28.239363926113096</v>
      </c>
      <c r="BA110" s="346"/>
      <c r="BB110" s="114">
        <v>0</v>
      </c>
      <c r="BC110" s="346"/>
      <c r="BD110" s="297">
        <f>(BB110/$BL110)</f>
        <v>0</v>
      </c>
      <c r="BE110" s="346"/>
      <c r="BF110" s="297">
        <f>IF(BD110,BD110/BD$219*100,0)</f>
        <v>0</v>
      </c>
      <c r="BG110" s="346"/>
      <c r="BH110" s="114">
        <f>(E110+K110+Q110+W110+AC110+AJ110+AP110+AV110+BB110)</f>
        <v>18982463</v>
      </c>
      <c r="BI110" s="346"/>
      <c r="BJ110" s="326">
        <v>19</v>
      </c>
      <c r="BK110" s="346"/>
      <c r="BL110" s="298">
        <v>7253</v>
      </c>
      <c r="BM110" s="346"/>
      <c r="BN110" s="298">
        <f>IF(E110,BL110,0)</f>
        <v>7253</v>
      </c>
      <c r="BO110" s="346"/>
      <c r="BP110" s="298">
        <f>IF(K110,BL110,0)</f>
        <v>7253</v>
      </c>
      <c r="BQ110" s="346"/>
      <c r="BR110" s="298">
        <f>IF(Q110,BL110,0)</f>
        <v>7253</v>
      </c>
      <c r="BS110" s="346"/>
      <c r="BT110" s="298">
        <f>IF(W110,BL110,0)</f>
        <v>7253</v>
      </c>
      <c r="BU110" s="346"/>
      <c r="BV110" s="298">
        <f>IF(AC110,BL110,0)</f>
        <v>7253</v>
      </c>
      <c r="BW110" s="346"/>
      <c r="BX110" s="298">
        <f>IF(AJ110,BL110,0)</f>
        <v>7253</v>
      </c>
      <c r="BY110" s="346"/>
      <c r="BZ110" s="298">
        <f>IF(AP110,BL110,0)</f>
        <v>7253</v>
      </c>
      <c r="CA110" s="346"/>
      <c r="CB110" s="298">
        <f>IF(AV110,BL110,0)</f>
        <v>7253</v>
      </c>
      <c r="CC110" s="346"/>
      <c r="CD110" s="298">
        <f>IF(BB110,$BL110,0)</f>
        <v>0</v>
      </c>
    </row>
    <row r="111" spans="1:82" ht="8.85" customHeight="1" x14ac:dyDescent="0.25">
      <c r="A111" s="326">
        <v>20</v>
      </c>
      <c r="B111" s="344"/>
      <c r="C111" s="326" t="s">
        <v>150</v>
      </c>
      <c r="D111" s="346"/>
      <c r="E111" s="114">
        <v>1524370</v>
      </c>
      <c r="F111" s="346"/>
      <c r="G111" s="297">
        <f>(E111/$BL111)</f>
        <v>123.77151672620981</v>
      </c>
      <c r="H111" s="346"/>
      <c r="I111" s="297">
        <f>IF(G111,G111/G$219*100,0)</f>
        <v>107.87893874113985</v>
      </c>
      <c r="J111" s="346"/>
      <c r="K111" s="114">
        <v>935099</v>
      </c>
      <c r="L111" s="346"/>
      <c r="M111" s="297">
        <f>(K111/$BL111)</f>
        <v>75.925544007794741</v>
      </c>
      <c r="N111" s="346"/>
      <c r="O111" s="297">
        <f>IF(M111,M111/M$219*100,0)</f>
        <v>136.25913934352468</v>
      </c>
      <c r="P111" s="346"/>
      <c r="Q111" s="114">
        <v>4127087</v>
      </c>
      <c r="R111" s="346"/>
      <c r="S111" s="297">
        <f>(Q111/$BL111)</f>
        <v>335.09962650211105</v>
      </c>
      <c r="T111" s="346"/>
      <c r="U111" s="297">
        <f>IF(S111,S111/S$219*100,0)</f>
        <v>65.983904953613973</v>
      </c>
      <c r="V111" s="346"/>
      <c r="W111" s="114">
        <v>1391332</v>
      </c>
      <c r="X111" s="346"/>
      <c r="Y111" s="297">
        <f>(W111/$BL111)</f>
        <v>112.96947060734004</v>
      </c>
      <c r="Z111" s="346"/>
      <c r="AA111" s="297">
        <f>IF(Y111,Y111/Y$219*100,0)</f>
        <v>81.183894178220413</v>
      </c>
      <c r="AB111" s="346"/>
      <c r="AC111" s="114">
        <v>8815448</v>
      </c>
      <c r="AD111" s="346"/>
      <c r="AE111" s="297">
        <f>(AC111/$BL111)</f>
        <v>715.77200389736925</v>
      </c>
      <c r="AF111" s="346"/>
      <c r="AG111" s="297">
        <f>IF(AE111,AE111/AE$219*100,0)</f>
        <v>196.74293258640176</v>
      </c>
      <c r="AH111" s="347"/>
      <c r="AI111" s="346"/>
      <c r="AJ111" s="114">
        <v>19662452</v>
      </c>
      <c r="AK111" s="346"/>
      <c r="AL111" s="297">
        <f>(AJ111/$BL111)</f>
        <v>1596.4965898018838</v>
      </c>
      <c r="AM111" s="346"/>
      <c r="AN111" s="297">
        <f>IF(AL111,AL111/AL$219*100,0)</f>
        <v>83.612638523917454</v>
      </c>
      <c r="AO111" s="346"/>
      <c r="AP111" s="114">
        <v>348714</v>
      </c>
      <c r="AQ111" s="346"/>
      <c r="AR111" s="297">
        <f>(AP111/$BL111)</f>
        <v>28.313900617083469</v>
      </c>
      <c r="AS111" s="346"/>
      <c r="AT111" s="297">
        <f>IF(AR111,AR111/AR$219*100,0)</f>
        <v>31.632654020182216</v>
      </c>
      <c r="AU111" s="346"/>
      <c r="AV111" s="114">
        <v>217818</v>
      </c>
      <c r="AW111" s="346"/>
      <c r="AX111" s="297">
        <f>(AV111/$BL111)</f>
        <v>17.685774602143553</v>
      </c>
      <c r="AY111" s="346"/>
      <c r="AZ111" s="297">
        <f>IF(AX111,AX111/AX$219*100,0)</f>
        <v>12.52494593481728</v>
      </c>
      <c r="BA111" s="346"/>
      <c r="BB111" s="114">
        <v>0</v>
      </c>
      <c r="BC111" s="346"/>
      <c r="BD111" s="297">
        <f>(BB111/$BL111)</f>
        <v>0</v>
      </c>
      <c r="BE111" s="346"/>
      <c r="BF111" s="297">
        <f>IF(BD111,BD111/BD$219*100,0)</f>
        <v>0</v>
      </c>
      <c r="BG111" s="346"/>
      <c r="BH111" s="114">
        <f>(E111+K111+Q111+W111+AC111+AJ111+AP111+AV111+BB111)</f>
        <v>37022320</v>
      </c>
      <c r="BI111" s="346"/>
      <c r="BJ111" s="326">
        <v>20</v>
      </c>
      <c r="BK111" s="346"/>
      <c r="BL111" s="298">
        <v>12316</v>
      </c>
      <c r="BM111" s="346"/>
      <c r="BN111" s="298">
        <f>IF(E111,BL111,0)</f>
        <v>12316</v>
      </c>
      <c r="BO111" s="346"/>
      <c r="BP111" s="298">
        <f>IF(K111,BL111,0)</f>
        <v>12316</v>
      </c>
      <c r="BQ111" s="346"/>
      <c r="BR111" s="298">
        <f>IF(Q111,BL111,0)</f>
        <v>12316</v>
      </c>
      <c r="BS111" s="346"/>
      <c r="BT111" s="298">
        <f>IF(W111,BL111,0)</f>
        <v>12316</v>
      </c>
      <c r="BU111" s="346"/>
      <c r="BV111" s="298">
        <f>IF(AC111,BL111,0)</f>
        <v>12316</v>
      </c>
      <c r="BW111" s="346"/>
      <c r="BX111" s="298">
        <f>IF(AJ111,BL111,0)</f>
        <v>12316</v>
      </c>
      <c r="BY111" s="346"/>
      <c r="BZ111" s="298">
        <f>IF(AP111,BL111,0)</f>
        <v>12316</v>
      </c>
      <c r="CA111" s="346"/>
      <c r="CB111" s="298">
        <f>IF(AV111,BL111,0)</f>
        <v>12316</v>
      </c>
      <c r="CC111" s="346"/>
      <c r="CD111" s="298">
        <f>IF(BB111,$BL111,0)</f>
        <v>0</v>
      </c>
    </row>
    <row r="112" spans="1:82" ht="8.85" customHeight="1" x14ac:dyDescent="0.25">
      <c r="A112" s="349"/>
      <c r="B112" s="346"/>
      <c r="C112" s="326"/>
      <c r="D112" s="346"/>
      <c r="E112" s="351"/>
      <c r="F112" s="346"/>
      <c r="G112" s="350"/>
      <c r="H112" s="346"/>
      <c r="I112" s="350"/>
      <c r="J112" s="346"/>
      <c r="K112" s="351"/>
      <c r="L112" s="346"/>
      <c r="M112" s="350"/>
      <c r="N112" s="346"/>
      <c r="O112" s="350"/>
      <c r="P112" s="346"/>
      <c r="Q112" s="351"/>
      <c r="R112" s="346"/>
      <c r="S112" s="350"/>
      <c r="T112" s="346"/>
      <c r="U112" s="350"/>
      <c r="V112" s="346"/>
      <c r="W112" s="351"/>
      <c r="X112" s="346"/>
      <c r="Y112" s="350"/>
      <c r="Z112" s="346"/>
      <c r="AA112" s="350"/>
      <c r="AB112" s="346"/>
      <c r="AC112" s="351"/>
      <c r="AD112" s="346"/>
      <c r="AE112" s="350"/>
      <c r="AF112" s="346"/>
      <c r="AG112" s="350"/>
      <c r="AH112" s="346"/>
      <c r="AI112" s="346"/>
      <c r="AJ112" s="351"/>
      <c r="AK112" s="346"/>
      <c r="AL112" s="350"/>
      <c r="AM112" s="346"/>
      <c r="AN112" s="350"/>
      <c r="AO112" s="346"/>
      <c r="AP112" s="351"/>
      <c r="AQ112" s="346"/>
      <c r="AR112" s="350"/>
      <c r="AS112" s="346"/>
      <c r="AT112" s="350"/>
      <c r="AU112" s="346"/>
      <c r="AV112" s="351"/>
      <c r="AW112" s="346"/>
      <c r="AX112" s="350"/>
      <c r="AY112" s="346"/>
      <c r="AZ112" s="350"/>
      <c r="BA112" s="346"/>
      <c r="BB112" s="346"/>
      <c r="BC112" s="346"/>
      <c r="BD112" s="350"/>
      <c r="BE112" s="346"/>
      <c r="BF112" s="350"/>
      <c r="BG112" s="346"/>
      <c r="BH112" s="351"/>
      <c r="BI112" s="346"/>
      <c r="BJ112" s="349"/>
      <c r="BK112" s="346"/>
      <c r="BL112" s="351"/>
      <c r="BM112" s="346"/>
      <c r="BN112" s="346"/>
      <c r="BO112" s="346"/>
      <c r="BP112" s="346"/>
      <c r="BQ112" s="346"/>
      <c r="BR112" s="346"/>
      <c r="BS112" s="346"/>
      <c r="BT112" s="346"/>
      <c r="BU112" s="346"/>
      <c r="BV112" s="346"/>
      <c r="BW112" s="346"/>
      <c r="BX112" s="346"/>
      <c r="BY112" s="346"/>
      <c r="BZ112" s="346"/>
      <c r="CA112" s="346"/>
      <c r="CB112" s="346"/>
      <c r="CC112" s="346"/>
      <c r="CD112" s="346"/>
    </row>
    <row r="113" spans="1:82" ht="8.85" customHeight="1" x14ac:dyDescent="0.25">
      <c r="A113" s="326">
        <v>21</v>
      </c>
      <c r="B113" s="344"/>
      <c r="C113" s="326" t="s">
        <v>151</v>
      </c>
      <c r="D113" s="346"/>
      <c r="E113" s="114">
        <v>31063960</v>
      </c>
      <c r="F113" s="346"/>
      <c r="G113" s="297">
        <f>(E113/$BL113)</f>
        <v>93.016172450241498</v>
      </c>
      <c r="H113" s="346"/>
      <c r="I113" s="297">
        <f>IF(G113,G113/G$219*100,0)</f>
        <v>81.072659001923697</v>
      </c>
      <c r="J113" s="346"/>
      <c r="K113" s="114">
        <v>18589752</v>
      </c>
      <c r="L113" s="346"/>
      <c r="M113" s="297">
        <f>(K113/$BL113)</f>
        <v>55.664106502816182</v>
      </c>
      <c r="N113" s="346"/>
      <c r="O113" s="297">
        <f>IF(M113,M113/M$219*100,0)</f>
        <v>99.89712083750571</v>
      </c>
      <c r="P113" s="346"/>
      <c r="Q113" s="114">
        <v>181608108</v>
      </c>
      <c r="R113" s="346"/>
      <c r="S113" s="297">
        <f>(Q113/$BL113)</f>
        <v>543.79709129454466</v>
      </c>
      <c r="T113" s="346"/>
      <c r="U113" s="297">
        <f>IF(S113,S113/S$219*100,0)</f>
        <v>107.07817242465629</v>
      </c>
      <c r="V113" s="346"/>
      <c r="W113" s="114">
        <v>19822046</v>
      </c>
      <c r="X113" s="346"/>
      <c r="Y113" s="297">
        <f>(W113/$BL113)</f>
        <v>59.354018259507789</v>
      </c>
      <c r="Z113" s="346"/>
      <c r="AA113" s="297">
        <f>IF(Y113,Y113/Y$219*100,0)</f>
        <v>42.653916244155269</v>
      </c>
      <c r="AB113" s="346"/>
      <c r="AC113" s="114">
        <v>84364416</v>
      </c>
      <c r="AD113" s="346"/>
      <c r="AE113" s="297">
        <f>(AC113/$BL113)</f>
        <v>252.61605626970652</v>
      </c>
      <c r="AF113" s="346"/>
      <c r="AG113" s="297">
        <f>IF(AE113,AE113/AE$219*100,0)</f>
        <v>69.436110183543619</v>
      </c>
      <c r="AH113" s="347"/>
      <c r="AI113" s="346"/>
      <c r="AJ113" s="114">
        <v>584274599</v>
      </c>
      <c r="AK113" s="346"/>
      <c r="AL113" s="297">
        <f>(AJ113/$BL113)</f>
        <v>1749.5189556926964</v>
      </c>
      <c r="AM113" s="346"/>
      <c r="AN113" s="297">
        <f>IF(AL113,AL113/AL$219*100,0)</f>
        <v>91.626813967217885</v>
      </c>
      <c r="AO113" s="346"/>
      <c r="AP113" s="114">
        <v>19498011</v>
      </c>
      <c r="AQ113" s="346"/>
      <c r="AR113" s="297">
        <f>(AP113/$BL113)</f>
        <v>58.383746103610278</v>
      </c>
      <c r="AS113" s="346"/>
      <c r="AT113" s="297">
        <f>IF(AR113,AR113/AR$219*100,0)</f>
        <v>65.227072238268747</v>
      </c>
      <c r="AU113" s="346"/>
      <c r="AV113" s="114">
        <v>17412699</v>
      </c>
      <c r="AW113" s="346"/>
      <c r="AX113" s="297">
        <f>(AV113/$BL113)</f>
        <v>52.139605285615474</v>
      </c>
      <c r="AY113" s="346"/>
      <c r="AZ113" s="297">
        <f>IF(AX113,AX113/AX$219*100,0)</f>
        <v>36.924915756073048</v>
      </c>
      <c r="BA113" s="346"/>
      <c r="BB113" s="114">
        <v>0</v>
      </c>
      <c r="BC113" s="346"/>
      <c r="BD113" s="297">
        <f>(BB113/$BL113)</f>
        <v>0</v>
      </c>
      <c r="BE113" s="346"/>
      <c r="BF113" s="297">
        <f>IF(BD113,BD113/BD$219*100,0)</f>
        <v>0</v>
      </c>
      <c r="BG113" s="346"/>
      <c r="BH113" s="114">
        <f>(E113+K113+Q113+W113+AC113+AJ113+AP113+AV113+BB113)</f>
        <v>956633591</v>
      </c>
      <c r="BI113" s="346"/>
      <c r="BJ113" s="326">
        <v>21</v>
      </c>
      <c r="BK113" s="346"/>
      <c r="BL113" s="298">
        <v>333963</v>
      </c>
      <c r="BM113" s="346"/>
      <c r="BN113" s="298">
        <f>IF(E113,BL113,0)</f>
        <v>333963</v>
      </c>
      <c r="BO113" s="346"/>
      <c r="BP113" s="298">
        <f>IF(K113,BL113,0)</f>
        <v>333963</v>
      </c>
      <c r="BQ113" s="346"/>
      <c r="BR113" s="298">
        <f>IF(Q113,BL113,0)</f>
        <v>333963</v>
      </c>
      <c r="BS113" s="346"/>
      <c r="BT113" s="298">
        <f>IF(W113,BL113,0)</f>
        <v>333963</v>
      </c>
      <c r="BU113" s="346"/>
      <c r="BV113" s="298">
        <f>IF(AC113,BL113,0)</f>
        <v>333963</v>
      </c>
      <c r="BW113" s="346"/>
      <c r="BX113" s="298">
        <f>IF(AJ113,BL113,0)</f>
        <v>333963</v>
      </c>
      <c r="BY113" s="346"/>
      <c r="BZ113" s="298">
        <f>IF(AP113,BL113,0)</f>
        <v>333963</v>
      </c>
      <c r="CA113" s="346"/>
      <c r="CB113" s="298">
        <f>IF(AV113,BL113,0)</f>
        <v>333963</v>
      </c>
      <c r="CC113" s="346"/>
      <c r="CD113" s="298">
        <f>IF(BB113,$BL113,0)</f>
        <v>0</v>
      </c>
    </row>
    <row r="114" spans="1:82" ht="8.85" customHeight="1" x14ac:dyDescent="0.25">
      <c r="A114" s="326">
        <v>22</v>
      </c>
      <c r="B114" s="344"/>
      <c r="C114" s="326" t="s">
        <v>152</v>
      </c>
      <c r="D114" s="346"/>
      <c r="E114" s="114">
        <v>1879378</v>
      </c>
      <c r="F114" s="346"/>
      <c r="G114" s="297">
        <f>(E114/$BL114)</f>
        <v>131.97879213483145</v>
      </c>
      <c r="H114" s="346"/>
      <c r="I114" s="297">
        <f>IF(G114,G114/G$219*100,0)</f>
        <v>115.03237908393618</v>
      </c>
      <c r="J114" s="346"/>
      <c r="K114" s="114">
        <v>852650</v>
      </c>
      <c r="L114" s="346"/>
      <c r="M114" s="297">
        <f>(K114/$BL114)</f>
        <v>59.877106741573037</v>
      </c>
      <c r="N114" s="346"/>
      <c r="O114" s="297">
        <f>IF(M114,M114/M$219*100,0)</f>
        <v>107.45794630262372</v>
      </c>
      <c r="P114" s="346"/>
      <c r="Q114" s="114">
        <v>4625100</v>
      </c>
      <c r="R114" s="346"/>
      <c r="S114" s="297">
        <f>(Q114/$BL114)</f>
        <v>324.79634831460675</v>
      </c>
      <c r="T114" s="346"/>
      <c r="U114" s="297">
        <f>IF(S114,S114/S$219*100,0)</f>
        <v>63.955103740877774</v>
      </c>
      <c r="V114" s="346"/>
      <c r="W114" s="114">
        <v>1174744</v>
      </c>
      <c r="X114" s="346"/>
      <c r="Y114" s="297">
        <f>(W114/$BL114)</f>
        <v>82.496067415730337</v>
      </c>
      <c r="Z114" s="346"/>
      <c r="AA114" s="297">
        <f>IF(Y114,Y114/Y$219*100,0)</f>
        <v>59.28461885491776</v>
      </c>
      <c r="AB114" s="346"/>
      <c r="AC114" s="114">
        <v>3863503</v>
      </c>
      <c r="AD114" s="346"/>
      <c r="AE114" s="297">
        <f>(AC114/$BL114)</f>
        <v>271.31341292134829</v>
      </c>
      <c r="AF114" s="346"/>
      <c r="AG114" s="297">
        <f>IF(AE114,AE114/AE$219*100,0)</f>
        <v>74.57541817439558</v>
      </c>
      <c r="AH114" s="347"/>
      <c r="AI114" s="346"/>
      <c r="AJ114" s="114">
        <v>22781853</v>
      </c>
      <c r="AK114" s="346"/>
      <c r="AL114" s="297">
        <f>(AJ114/$BL114)</f>
        <v>1599.8492275280898</v>
      </c>
      <c r="AM114" s="346"/>
      <c r="AN114" s="297">
        <f>IF(AL114,AL114/AL$219*100,0)</f>
        <v>83.78822479706929</v>
      </c>
      <c r="AO114" s="346"/>
      <c r="AP114" s="114">
        <v>1075496</v>
      </c>
      <c r="AQ114" s="346"/>
      <c r="AR114" s="297">
        <f>(AP114/$BL114)</f>
        <v>75.526404494382021</v>
      </c>
      <c r="AS114" s="346"/>
      <c r="AT114" s="297">
        <f>IF(AR114,AR114/AR$219*100,0)</f>
        <v>84.379070728165033</v>
      </c>
      <c r="AU114" s="346"/>
      <c r="AV114" s="114">
        <v>1295886</v>
      </c>
      <c r="AW114" s="346"/>
      <c r="AX114" s="297">
        <f>(AV114/$BL114)</f>
        <v>91.003230337078648</v>
      </c>
      <c r="AY114" s="346"/>
      <c r="AZ114" s="297">
        <f>IF(AX114,AX114/AX$219*100,0)</f>
        <v>64.447872117938587</v>
      </c>
      <c r="BA114" s="346"/>
      <c r="BB114" s="114">
        <v>0</v>
      </c>
      <c r="BC114" s="346"/>
      <c r="BD114" s="297">
        <v>0</v>
      </c>
      <c r="BE114" s="346"/>
      <c r="BF114" s="297">
        <f>IF(BD114,BD114/BD$219*100,0)</f>
        <v>0</v>
      </c>
      <c r="BG114" s="346"/>
      <c r="BH114" s="114">
        <f>(E114+K114+Q114+W114+AC114+AJ114+AP114+AV114+BB114)</f>
        <v>37548610</v>
      </c>
      <c r="BI114" s="346"/>
      <c r="BJ114" s="326">
        <v>22</v>
      </c>
      <c r="BK114" s="346"/>
      <c r="BL114" s="298">
        <v>14240</v>
      </c>
      <c r="BM114" s="346"/>
      <c r="BN114" s="298">
        <f>IF(E114,BL114,0)</f>
        <v>14240</v>
      </c>
      <c r="BO114" s="346"/>
      <c r="BP114" s="298">
        <f>IF(K114,BL114,0)</f>
        <v>14240</v>
      </c>
      <c r="BQ114" s="346"/>
      <c r="BR114" s="298">
        <f>IF(Q114,BL114,0)</f>
        <v>14240</v>
      </c>
      <c r="BS114" s="346"/>
      <c r="BT114" s="298">
        <f>IF(W114,BL114,0)</f>
        <v>14240</v>
      </c>
      <c r="BU114" s="346"/>
      <c r="BV114" s="298">
        <f>IF(AC114,BL114,0)</f>
        <v>14240</v>
      </c>
      <c r="BW114" s="346"/>
      <c r="BX114" s="298">
        <f>IF(AJ114,BL114,0)</f>
        <v>14240</v>
      </c>
      <c r="BY114" s="346"/>
      <c r="BZ114" s="298">
        <f>IF(AP114,BL114,0)</f>
        <v>14240</v>
      </c>
      <c r="CA114" s="346"/>
      <c r="CB114" s="298">
        <f>IF(AV114,BL114,0)</f>
        <v>14240</v>
      </c>
      <c r="CC114" s="346"/>
      <c r="CD114" s="298">
        <f>IF(BB114,$BL114,0)</f>
        <v>0</v>
      </c>
    </row>
    <row r="115" spans="1:82" ht="8.85" customHeight="1" x14ac:dyDescent="0.25">
      <c r="A115" s="326">
        <v>23</v>
      </c>
      <c r="B115" s="344"/>
      <c r="C115" s="326" t="s">
        <v>153</v>
      </c>
      <c r="D115" s="346"/>
      <c r="E115" s="114">
        <v>810926</v>
      </c>
      <c r="F115" s="346"/>
      <c r="G115" s="297">
        <f>(E115/$BL115)</f>
        <v>155.46894171779141</v>
      </c>
      <c r="H115" s="346"/>
      <c r="I115" s="297">
        <f>IF(G115,G115/G$219*100,0)</f>
        <v>135.50633363267065</v>
      </c>
      <c r="J115" s="346"/>
      <c r="K115" s="114">
        <v>537790</v>
      </c>
      <c r="L115" s="346"/>
      <c r="M115" s="297">
        <f>(K115/$BL115)</f>
        <v>103.10391104294479</v>
      </c>
      <c r="N115" s="346"/>
      <c r="O115" s="297">
        <f>IF(M115,M115/M$219*100,0)</f>
        <v>185.03456728898368</v>
      </c>
      <c r="P115" s="346"/>
      <c r="Q115" s="114">
        <v>1371251</v>
      </c>
      <c r="R115" s="346"/>
      <c r="S115" s="297">
        <f>(Q115/$BL115)</f>
        <v>262.89321319018404</v>
      </c>
      <c r="T115" s="346"/>
      <c r="U115" s="297">
        <f>IF(S115,S115/S$219*100,0)</f>
        <v>51.765861314626072</v>
      </c>
      <c r="V115" s="346"/>
      <c r="W115" s="114">
        <v>507774</v>
      </c>
      <c r="X115" s="346"/>
      <c r="Y115" s="297">
        <f>(W115/$BL115)</f>
        <v>97.349309815950917</v>
      </c>
      <c r="Z115" s="346"/>
      <c r="AA115" s="297">
        <f>IF(Y115,Y115/Y$219*100,0)</f>
        <v>69.958689050521699</v>
      </c>
      <c r="AB115" s="346"/>
      <c r="AC115" s="114">
        <v>1378670</v>
      </c>
      <c r="AD115" s="346"/>
      <c r="AE115" s="297">
        <f>(AC115/$BL115)</f>
        <v>264.31556748466255</v>
      </c>
      <c r="AF115" s="346"/>
      <c r="AG115" s="297">
        <f>IF(AE115,AE115/AE$219*100,0)</f>
        <v>72.651933286046514</v>
      </c>
      <c r="AH115" s="347"/>
      <c r="AI115" s="346"/>
      <c r="AJ115" s="114">
        <v>7275714</v>
      </c>
      <c r="AK115" s="346"/>
      <c r="AL115" s="297">
        <f>(AJ115/$BL115)</f>
        <v>1394.8838190184049</v>
      </c>
      <c r="AM115" s="346"/>
      <c r="AN115" s="297">
        <f>IF(AL115,AL115/AL$219*100,0)</f>
        <v>73.053658421481813</v>
      </c>
      <c r="AO115" s="346"/>
      <c r="AP115" s="114">
        <v>33909</v>
      </c>
      <c r="AQ115" s="346"/>
      <c r="AR115" s="297">
        <f>(AP115/$BL115)</f>
        <v>6.5009585889570554</v>
      </c>
      <c r="AS115" s="346"/>
      <c r="AT115" s="297">
        <f>IF(AR115,AR115/AR$219*100,0)</f>
        <v>7.2629545686804464</v>
      </c>
      <c r="AU115" s="346"/>
      <c r="AV115" s="114">
        <v>179822</v>
      </c>
      <c r="AW115" s="346"/>
      <c r="AX115" s="297">
        <f>(AV115/$BL115)</f>
        <v>34.475076687116562</v>
      </c>
      <c r="AY115" s="346"/>
      <c r="AZ115" s="297">
        <f>IF(AX115,AX115/AX$219*100,0)</f>
        <v>24.415016097314716</v>
      </c>
      <c r="BA115" s="346"/>
      <c r="BB115" s="114">
        <v>0</v>
      </c>
      <c r="BC115" s="346"/>
      <c r="BD115" s="297">
        <f>(BB115/$BL115)</f>
        <v>0</v>
      </c>
      <c r="BE115" s="346"/>
      <c r="BF115" s="297">
        <f>IF(BD115,BD115/BD$219*100,0)</f>
        <v>0</v>
      </c>
      <c r="BG115" s="346"/>
      <c r="BH115" s="114">
        <f>(E115+K115+Q115+W115+AC115+AJ115+AP115+AV115+BB115)</f>
        <v>12095856</v>
      </c>
      <c r="BI115" s="346"/>
      <c r="BJ115" s="326">
        <v>23</v>
      </c>
      <c r="BK115" s="346"/>
      <c r="BL115" s="298">
        <v>5216</v>
      </c>
      <c r="BM115" s="346"/>
      <c r="BN115" s="298">
        <f>IF(E115,BL115,0)</f>
        <v>5216</v>
      </c>
      <c r="BO115" s="346"/>
      <c r="BP115" s="298">
        <f>IF(K115,BL115,0)</f>
        <v>5216</v>
      </c>
      <c r="BQ115" s="346"/>
      <c r="BR115" s="298">
        <f>IF(Q115,BL115,0)</f>
        <v>5216</v>
      </c>
      <c r="BS115" s="346"/>
      <c r="BT115" s="298">
        <f>IF(W115,BL115,0)</f>
        <v>5216</v>
      </c>
      <c r="BU115" s="346"/>
      <c r="BV115" s="298">
        <f>IF(AC115,BL115,0)</f>
        <v>5216</v>
      </c>
      <c r="BW115" s="346"/>
      <c r="BX115" s="298">
        <f>IF(AJ115,BL115,0)</f>
        <v>5216</v>
      </c>
      <c r="BY115" s="346"/>
      <c r="BZ115" s="298">
        <f>IF(AP115,BL115,0)</f>
        <v>5216</v>
      </c>
      <c r="CA115" s="346"/>
      <c r="CB115" s="298">
        <f>IF(AV115,BL115,0)</f>
        <v>5216</v>
      </c>
      <c r="CC115" s="346"/>
      <c r="CD115" s="298">
        <f>IF(BB115,$BL115,0)</f>
        <v>0</v>
      </c>
    </row>
    <row r="116" spans="1:82" ht="8.85" customHeight="1" x14ac:dyDescent="0.25">
      <c r="A116" s="326">
        <v>24</v>
      </c>
      <c r="B116" s="344"/>
      <c r="C116" s="326" t="s">
        <v>154</v>
      </c>
      <c r="D116" s="346"/>
      <c r="E116" s="114">
        <v>3867901</v>
      </c>
      <c r="F116" s="346"/>
      <c r="G116" s="297">
        <f>(E116/$BL116)</f>
        <v>78.316615372155184</v>
      </c>
      <c r="H116" s="346"/>
      <c r="I116" s="297">
        <f>IF(G116,G116/G$219*100,0)</f>
        <v>68.260562491410795</v>
      </c>
      <c r="J116" s="346"/>
      <c r="K116" s="114">
        <v>3429490</v>
      </c>
      <c r="L116" s="346"/>
      <c r="M116" s="297">
        <f>(K116/$BL116)</f>
        <v>69.439742447558118</v>
      </c>
      <c r="N116" s="346"/>
      <c r="O116" s="297">
        <f>IF(M116,M116/M$219*100,0)</f>
        <v>124.61945009138047</v>
      </c>
      <c r="P116" s="346"/>
      <c r="Q116" s="114">
        <v>18084224</v>
      </c>
      <c r="R116" s="346"/>
      <c r="S116" s="297">
        <f>(Q116/$BL116)</f>
        <v>366.16635619988659</v>
      </c>
      <c r="T116" s="346"/>
      <c r="U116" s="297">
        <f>IF(S116,S116/S$219*100,0)</f>
        <v>72.101202549541682</v>
      </c>
      <c r="V116" s="346"/>
      <c r="W116" s="114">
        <v>4146699</v>
      </c>
      <c r="X116" s="346"/>
      <c r="Y116" s="297">
        <f>(W116/$BL116)</f>
        <v>83.961670851218926</v>
      </c>
      <c r="Z116" s="346"/>
      <c r="AA116" s="297">
        <f>IF(Y116,Y116/Y$219*100,0)</f>
        <v>60.337853800379307</v>
      </c>
      <c r="AB116" s="346"/>
      <c r="AC116" s="114">
        <v>24272273</v>
      </c>
      <c r="AD116" s="346"/>
      <c r="AE116" s="297">
        <f>(AC116/$BL116)</f>
        <v>491.46094192921356</v>
      </c>
      <c r="AF116" s="346"/>
      <c r="AG116" s="297">
        <f>IF(AE116,AE116/AE$219*100,0)</f>
        <v>135.08696406166351</v>
      </c>
      <c r="AH116" s="347"/>
      <c r="AI116" s="346"/>
      <c r="AJ116" s="114">
        <v>83090582</v>
      </c>
      <c r="AK116" s="346"/>
      <c r="AL116" s="297">
        <f>(AJ116/$BL116)</f>
        <v>1682.404268243298</v>
      </c>
      <c r="AM116" s="346"/>
      <c r="AN116" s="297">
        <f>IF(AL116,AL116/AL$219*100,0)</f>
        <v>88.111844917363157</v>
      </c>
      <c r="AO116" s="346"/>
      <c r="AP116" s="114">
        <v>1920015</v>
      </c>
      <c r="AQ116" s="346"/>
      <c r="AR116" s="297">
        <f>(AP116/$BL116)</f>
        <v>38.876144002591722</v>
      </c>
      <c r="AS116" s="346"/>
      <c r="AT116" s="297">
        <f>IF(AR116,AR116/AR$219*100,0)</f>
        <v>43.432928210914909</v>
      </c>
      <c r="AU116" s="346"/>
      <c r="AV116" s="114">
        <v>1632858</v>
      </c>
      <c r="AW116" s="346"/>
      <c r="AX116" s="297">
        <f>(AV116/$BL116)</f>
        <v>33.061836883453473</v>
      </c>
      <c r="AY116" s="346"/>
      <c r="AZ116" s="297">
        <f>IF(AX116,AX116/AX$219*100,0)</f>
        <v>23.414169228460771</v>
      </c>
      <c r="BA116" s="346"/>
      <c r="BB116" s="114">
        <v>0</v>
      </c>
      <c r="BC116" s="346"/>
      <c r="BD116" s="297">
        <f>(BB116/$BL116)</f>
        <v>0</v>
      </c>
      <c r="BE116" s="346"/>
      <c r="BF116" s="297">
        <f>IF(BD116,BD116/BD$219*100,0)</f>
        <v>0</v>
      </c>
      <c r="BG116" s="346"/>
      <c r="BH116" s="114">
        <f>(E116+K116+Q116+W116+AC116+AJ116+AP116+AV116+BB116)</f>
        <v>140444042</v>
      </c>
      <c r="BI116" s="346"/>
      <c r="BJ116" s="326">
        <v>24</v>
      </c>
      <c r="BK116" s="346"/>
      <c r="BL116" s="298">
        <v>49388</v>
      </c>
      <c r="BM116" s="346"/>
      <c r="BN116" s="298">
        <f>IF(E116,BL116,0)</f>
        <v>49388</v>
      </c>
      <c r="BO116" s="346"/>
      <c r="BP116" s="298">
        <f>IF(K116,BL116,0)</f>
        <v>49388</v>
      </c>
      <c r="BQ116" s="346"/>
      <c r="BR116" s="298">
        <f>IF(Q116,BL116,0)</f>
        <v>49388</v>
      </c>
      <c r="BS116" s="346"/>
      <c r="BT116" s="298">
        <f>IF(W116,BL116,0)</f>
        <v>49388</v>
      </c>
      <c r="BU116" s="346"/>
      <c r="BV116" s="298">
        <f>IF(AC116,BL116,0)</f>
        <v>49388</v>
      </c>
      <c r="BW116" s="346"/>
      <c r="BX116" s="298">
        <f>IF(AJ116,BL116,0)</f>
        <v>49388</v>
      </c>
      <c r="BY116" s="346"/>
      <c r="BZ116" s="298">
        <f>IF(AP116,BL116,0)</f>
        <v>49388</v>
      </c>
      <c r="CA116" s="346"/>
      <c r="CB116" s="298">
        <f>IF(AV116,BL116,0)</f>
        <v>49388</v>
      </c>
      <c r="CC116" s="346"/>
      <c r="CD116" s="298">
        <f>IF(BB116,$BL116,0)</f>
        <v>0</v>
      </c>
    </row>
    <row r="117" spans="1:82" ht="8.85" customHeight="1" x14ac:dyDescent="0.25">
      <c r="A117" s="326">
        <v>25</v>
      </c>
      <c r="B117" s="344"/>
      <c r="C117" s="326" t="s">
        <v>155</v>
      </c>
      <c r="D117" s="346"/>
      <c r="E117" s="114">
        <v>1491707</v>
      </c>
      <c r="F117" s="346"/>
      <c r="G117" s="297">
        <f>(E117/$BL117)</f>
        <v>151.33478746068783</v>
      </c>
      <c r="H117" s="346"/>
      <c r="I117" s="297">
        <f>IF(G117,G117/G$219*100,0)</f>
        <v>131.90301531158187</v>
      </c>
      <c r="J117" s="346"/>
      <c r="K117" s="114">
        <v>769907</v>
      </c>
      <c r="L117" s="346"/>
      <c r="M117" s="297">
        <f>(K117/$BL117)</f>
        <v>78.107639241148419</v>
      </c>
      <c r="N117" s="346"/>
      <c r="O117" s="297">
        <f>IF(M117,M117/M$219*100,0)</f>
        <v>140.17521821194683</v>
      </c>
      <c r="P117" s="346"/>
      <c r="Q117" s="114">
        <v>3537419</v>
      </c>
      <c r="R117" s="346"/>
      <c r="S117" s="297">
        <f>(Q117/$BL117)</f>
        <v>358.87379527239523</v>
      </c>
      <c r="T117" s="346"/>
      <c r="U117" s="297">
        <f>IF(S117,S117/S$219*100,0)</f>
        <v>70.665236618660529</v>
      </c>
      <c r="V117" s="346"/>
      <c r="W117" s="114">
        <v>1352242</v>
      </c>
      <c r="X117" s="346"/>
      <c r="Y117" s="297">
        <f>(W117/$BL117)</f>
        <v>137.18595921680026</v>
      </c>
      <c r="Z117" s="346"/>
      <c r="AA117" s="297">
        <f>IF(Y117,Y117/Y$219*100,0)</f>
        <v>98.586727333665507</v>
      </c>
      <c r="AB117" s="346"/>
      <c r="AC117" s="114">
        <v>3811617</v>
      </c>
      <c r="AD117" s="346"/>
      <c r="AE117" s="297">
        <f>(AC117/$BL117)</f>
        <v>386.69138683169319</v>
      </c>
      <c r="AF117" s="346"/>
      <c r="AG117" s="297">
        <f>IF(AE117,AE117/AE$219*100,0)</f>
        <v>106.28914938964078</v>
      </c>
      <c r="AH117" s="347"/>
      <c r="AI117" s="346"/>
      <c r="AJ117" s="114">
        <v>15488574</v>
      </c>
      <c r="AK117" s="346"/>
      <c r="AL117" s="297">
        <f>(AJ117/$BL117)</f>
        <v>1571.3273815562545</v>
      </c>
      <c r="AM117" s="346"/>
      <c r="AN117" s="297">
        <f>IF(AL117,AL117/AL$219*100,0)</f>
        <v>82.294462259453184</v>
      </c>
      <c r="AO117" s="346"/>
      <c r="AP117" s="114">
        <v>161631</v>
      </c>
      <c r="AQ117" s="346"/>
      <c r="AR117" s="297">
        <f>(AP117/$BL117)</f>
        <v>16.397585472253223</v>
      </c>
      <c r="AS117" s="346"/>
      <c r="AT117" s="297">
        <f>IF(AR117,AR117/AR$219*100,0)</f>
        <v>18.319593440163104</v>
      </c>
      <c r="AU117" s="346"/>
      <c r="AV117" s="114">
        <v>175965</v>
      </c>
      <c r="AW117" s="346"/>
      <c r="AX117" s="297">
        <f>(AV117/$BL117)</f>
        <v>17.851780460586387</v>
      </c>
      <c r="AY117" s="346"/>
      <c r="AZ117" s="297">
        <f>IF(AX117,AX117/AX$219*100,0)</f>
        <v>12.642510160791719</v>
      </c>
      <c r="BA117" s="346"/>
      <c r="BB117" s="114">
        <v>0</v>
      </c>
      <c r="BC117" s="346"/>
      <c r="BD117" s="297">
        <f>(BB117/$BL117)</f>
        <v>0</v>
      </c>
      <c r="BE117" s="346"/>
      <c r="BF117" s="297">
        <f>IF(BD117,BD117/BD$219*100,0)</f>
        <v>0</v>
      </c>
      <c r="BG117" s="346"/>
      <c r="BH117" s="114">
        <f>(E117+K117+Q117+W117+AC117+AJ117+AP117+AV117+BB117)</f>
        <v>26789062</v>
      </c>
      <c r="BI117" s="346"/>
      <c r="BJ117" s="326">
        <v>25</v>
      </c>
      <c r="BK117" s="346"/>
      <c r="BL117" s="298">
        <v>9857</v>
      </c>
      <c r="BM117" s="346"/>
      <c r="BN117" s="298">
        <f>IF(E117,BL117,0)</f>
        <v>9857</v>
      </c>
      <c r="BO117" s="346"/>
      <c r="BP117" s="298">
        <f>IF(K117,BL117,0)</f>
        <v>9857</v>
      </c>
      <c r="BQ117" s="346"/>
      <c r="BR117" s="298">
        <f>IF(Q117,BL117,0)</f>
        <v>9857</v>
      </c>
      <c r="BS117" s="346"/>
      <c r="BT117" s="298">
        <f>IF(W117,BL117,0)</f>
        <v>9857</v>
      </c>
      <c r="BU117" s="346"/>
      <c r="BV117" s="298">
        <f>IF(AC117,BL117,0)</f>
        <v>9857</v>
      </c>
      <c r="BW117" s="346"/>
      <c r="BX117" s="298">
        <f>IF(AJ117,BL117,0)</f>
        <v>9857</v>
      </c>
      <c r="BY117" s="346"/>
      <c r="BZ117" s="298">
        <f>IF(AP117,BL117,0)</f>
        <v>9857</v>
      </c>
      <c r="CA117" s="346"/>
      <c r="CB117" s="298">
        <f>IF(AV117,BL117,0)</f>
        <v>9857</v>
      </c>
      <c r="CC117" s="346"/>
      <c r="CD117" s="298">
        <f>IF(BB117,$BL117,0)</f>
        <v>0</v>
      </c>
    </row>
    <row r="118" spans="1:82" ht="8.85" customHeight="1" x14ac:dyDescent="0.25">
      <c r="A118" s="349"/>
      <c r="B118" s="346"/>
      <c r="C118" s="326"/>
      <c r="D118" s="346"/>
      <c r="E118" s="351"/>
      <c r="F118" s="346"/>
      <c r="G118" s="350"/>
      <c r="H118" s="346"/>
      <c r="I118" s="350"/>
      <c r="J118" s="346"/>
      <c r="K118" s="351"/>
      <c r="L118" s="346"/>
      <c r="M118" s="350"/>
      <c r="N118" s="346"/>
      <c r="O118" s="350"/>
      <c r="P118" s="346"/>
      <c r="Q118" s="351"/>
      <c r="R118" s="346"/>
      <c r="S118" s="350"/>
      <c r="T118" s="346"/>
      <c r="U118" s="350"/>
      <c r="V118" s="346"/>
      <c r="W118" s="351"/>
      <c r="X118" s="346"/>
      <c r="Y118" s="350"/>
      <c r="Z118" s="346"/>
      <c r="AA118" s="350"/>
      <c r="AB118" s="346"/>
      <c r="AC118" s="351"/>
      <c r="AD118" s="346"/>
      <c r="AE118" s="350"/>
      <c r="AF118" s="346"/>
      <c r="AG118" s="350"/>
      <c r="AH118" s="346"/>
      <c r="AI118" s="346"/>
      <c r="AJ118" s="351"/>
      <c r="AK118" s="346"/>
      <c r="AL118" s="350"/>
      <c r="AM118" s="346"/>
      <c r="AN118" s="350"/>
      <c r="AO118" s="346"/>
      <c r="AP118" s="351"/>
      <c r="AQ118" s="346"/>
      <c r="AR118" s="350"/>
      <c r="AS118" s="346"/>
      <c r="AT118" s="350"/>
      <c r="AU118" s="346"/>
      <c r="AV118" s="351"/>
      <c r="AW118" s="346"/>
      <c r="AX118" s="350"/>
      <c r="AY118" s="346"/>
      <c r="AZ118" s="350"/>
      <c r="BA118" s="346"/>
      <c r="BB118" s="346"/>
      <c r="BC118" s="346"/>
      <c r="BD118" s="350"/>
      <c r="BE118" s="346"/>
      <c r="BF118" s="350"/>
      <c r="BG118" s="346"/>
      <c r="BH118" s="351"/>
      <c r="BI118" s="346"/>
      <c r="BJ118" s="349"/>
      <c r="BK118" s="346"/>
      <c r="BL118" s="351"/>
      <c r="BM118" s="346"/>
      <c r="BN118" s="346"/>
      <c r="BO118" s="346"/>
      <c r="BP118" s="346"/>
      <c r="BQ118" s="346"/>
      <c r="BR118" s="346"/>
      <c r="BS118" s="346"/>
      <c r="BT118" s="346"/>
      <c r="BU118" s="346"/>
      <c r="BV118" s="346"/>
      <c r="BW118" s="346"/>
      <c r="BX118" s="346"/>
      <c r="BY118" s="346"/>
      <c r="BZ118" s="346"/>
      <c r="CA118" s="346"/>
      <c r="CB118" s="346"/>
      <c r="CC118" s="346"/>
      <c r="CD118" s="346"/>
    </row>
    <row r="119" spans="1:82" ht="8.85" customHeight="1" x14ac:dyDescent="0.25">
      <c r="A119" s="326">
        <v>26</v>
      </c>
      <c r="B119" s="344"/>
      <c r="C119" s="326" t="s">
        <v>156</v>
      </c>
      <c r="D119" s="346"/>
      <c r="E119" s="114">
        <v>1727691</v>
      </c>
      <c r="F119" s="346"/>
      <c r="G119" s="297">
        <f>(E119/$BL119)</f>
        <v>115.2101226993865</v>
      </c>
      <c r="H119" s="346"/>
      <c r="I119" s="297">
        <f>IF(G119,G119/G$219*100,0)</f>
        <v>100.41684951263441</v>
      </c>
      <c r="J119" s="346"/>
      <c r="K119" s="114">
        <v>1641123</v>
      </c>
      <c r="L119" s="346"/>
      <c r="M119" s="297">
        <f>(K119/$BL119)</f>
        <v>109.43738330221392</v>
      </c>
      <c r="N119" s="346"/>
      <c r="O119" s="297">
        <f>IF(M119,M119/M$219*100,0)</f>
        <v>196.40088004158648</v>
      </c>
      <c r="P119" s="346"/>
      <c r="Q119" s="114">
        <v>5138553</v>
      </c>
      <c r="R119" s="346"/>
      <c r="S119" s="297">
        <f>(Q119/$BL119)</f>
        <v>342.66157642037876</v>
      </c>
      <c r="T119" s="346"/>
      <c r="U119" s="297">
        <f>IF(S119,S119/S$219*100,0)</f>
        <v>67.472915818470369</v>
      </c>
      <c r="V119" s="346"/>
      <c r="W119" s="114">
        <v>2243636</v>
      </c>
      <c r="X119" s="346"/>
      <c r="Y119" s="297">
        <f>(W119/$BL119)</f>
        <v>149.61563083488932</v>
      </c>
      <c r="Z119" s="346"/>
      <c r="AA119" s="297">
        <f>IF(Y119,Y119/Y$219*100,0)</f>
        <v>107.51913305255543</v>
      </c>
      <c r="AB119" s="346"/>
      <c r="AC119" s="114">
        <v>6808090</v>
      </c>
      <c r="AD119" s="346"/>
      <c r="AE119" s="297">
        <f>(AC119/$BL119)</f>
        <v>453.99373166177645</v>
      </c>
      <c r="AF119" s="346"/>
      <c r="AG119" s="297">
        <f>IF(AE119,AE119/AE$219*100,0)</f>
        <v>124.78842097292895</v>
      </c>
      <c r="AH119" s="347"/>
      <c r="AI119" s="346"/>
      <c r="AJ119" s="114">
        <v>24061818</v>
      </c>
      <c r="AK119" s="346"/>
      <c r="AL119" s="297">
        <f>(AJ119/$BL119)</f>
        <v>1604.5490797546013</v>
      </c>
      <c r="AM119" s="346"/>
      <c r="AN119" s="297">
        <f>IF(AL119,AL119/AL$219*100,0)</f>
        <v>84.034368163639144</v>
      </c>
      <c r="AO119" s="346"/>
      <c r="AP119" s="114">
        <v>280502</v>
      </c>
      <c r="AQ119" s="346"/>
      <c r="AR119" s="297">
        <f>(AP119/$BL119)</f>
        <v>18.705121365697519</v>
      </c>
      <c r="AS119" s="346"/>
      <c r="AT119" s="297">
        <f>IF(AR119,AR119/AR$219*100,0)</f>
        <v>20.897602226152632</v>
      </c>
      <c r="AU119" s="346"/>
      <c r="AV119" s="114">
        <v>4850514</v>
      </c>
      <c r="AW119" s="346"/>
      <c r="AX119" s="297">
        <f>(AV119/$BL119)</f>
        <v>323.453854361163</v>
      </c>
      <c r="AY119" s="346"/>
      <c r="AZ119" s="297">
        <f>IF(AX119,AX119/AX$219*100,0)</f>
        <v>229.0678316001387</v>
      </c>
      <c r="BA119" s="346"/>
      <c r="BB119" s="114">
        <v>0</v>
      </c>
      <c r="BC119" s="346"/>
      <c r="BD119" s="297">
        <f>(BB119/$BL119)</f>
        <v>0</v>
      </c>
      <c r="BE119" s="346"/>
      <c r="BF119" s="297">
        <f>IF(BD119,BD119/BD$219*100,0)</f>
        <v>0</v>
      </c>
      <c r="BG119" s="346"/>
      <c r="BH119" s="114">
        <f>(E119+K119+Q119+W119+AC119+AJ119+AP119+AV119+BB119)</f>
        <v>46751927</v>
      </c>
      <c r="BI119" s="346"/>
      <c r="BJ119" s="326">
        <v>26</v>
      </c>
      <c r="BK119" s="346"/>
      <c r="BL119" s="298">
        <v>14996</v>
      </c>
      <c r="BM119" s="346"/>
      <c r="BN119" s="298">
        <f>IF(E119,BL119,0)</f>
        <v>14996</v>
      </c>
      <c r="BO119" s="346"/>
      <c r="BP119" s="298">
        <f>IF(K119,BL119,0)</f>
        <v>14996</v>
      </c>
      <c r="BQ119" s="346"/>
      <c r="BR119" s="298">
        <f>IF(Q119,BL119,0)</f>
        <v>14996</v>
      </c>
      <c r="BS119" s="346"/>
      <c r="BT119" s="298">
        <f>IF(W119,BL119,0)</f>
        <v>14996</v>
      </c>
      <c r="BU119" s="346"/>
      <c r="BV119" s="298">
        <f>IF(AC119,BL119,0)</f>
        <v>14996</v>
      </c>
      <c r="BW119" s="346"/>
      <c r="BX119" s="298">
        <f>IF(AJ119,BL119,0)</f>
        <v>14996</v>
      </c>
      <c r="BY119" s="346"/>
      <c r="BZ119" s="298">
        <f>IF(AP119,BL119,0)</f>
        <v>14996</v>
      </c>
      <c r="CA119" s="346"/>
      <c r="CB119" s="298">
        <f>IF(AV119,BL119,0)</f>
        <v>14996</v>
      </c>
      <c r="CC119" s="346"/>
      <c r="CD119" s="298">
        <f>IF(BB119,$BL119,0)</f>
        <v>0</v>
      </c>
    </row>
    <row r="120" spans="1:82" ht="8.85" customHeight="1" x14ac:dyDescent="0.25">
      <c r="A120" s="326">
        <v>27</v>
      </c>
      <c r="B120" s="344"/>
      <c r="C120" s="326" t="s">
        <v>157</v>
      </c>
      <c r="D120" s="346"/>
      <c r="E120" s="114">
        <v>3181738</v>
      </c>
      <c r="F120" s="346"/>
      <c r="G120" s="297">
        <f>(E120/$BL120)</f>
        <v>112.17917709692205</v>
      </c>
      <c r="H120" s="346"/>
      <c r="I120" s="297">
        <f>IF(G120,G120/G$219*100,0)</f>
        <v>97.775085045133537</v>
      </c>
      <c r="J120" s="346"/>
      <c r="K120" s="114">
        <v>1610302</v>
      </c>
      <c r="L120" s="346"/>
      <c r="M120" s="297">
        <f>(K120/$BL120)</f>
        <v>56.774741741000597</v>
      </c>
      <c r="N120" s="346"/>
      <c r="O120" s="297">
        <f>IF(M120,M120/M$219*100,0)</f>
        <v>101.890313032007</v>
      </c>
      <c r="P120" s="346"/>
      <c r="Q120" s="114">
        <v>13343533</v>
      </c>
      <c r="R120" s="346"/>
      <c r="S120" s="297">
        <f>(Q120/$BL120)</f>
        <v>470.4556288121849</v>
      </c>
      <c r="T120" s="346"/>
      <c r="U120" s="297">
        <f>IF(S120,S120/S$219*100,0)</f>
        <v>92.636628158821125</v>
      </c>
      <c r="V120" s="346"/>
      <c r="W120" s="114">
        <v>3397228</v>
      </c>
      <c r="X120" s="346"/>
      <c r="Y120" s="297">
        <f>(W120/$BL120)</f>
        <v>119.77675140147375</v>
      </c>
      <c r="Z120" s="346"/>
      <c r="AA120" s="297">
        <f>IF(Y120,Y120/Y$219*100,0)</f>
        <v>86.075849152084601</v>
      </c>
      <c r="AB120" s="346"/>
      <c r="AC120" s="114">
        <v>6550644</v>
      </c>
      <c r="AD120" s="346"/>
      <c r="AE120" s="297">
        <f>(AC120/$BL120)</f>
        <v>230.95737404364843</v>
      </c>
      <c r="AF120" s="346"/>
      <c r="AG120" s="297">
        <f>IF(AE120,AE120/AE$219*100,0)</f>
        <v>63.482828085460007</v>
      </c>
      <c r="AH120" s="347"/>
      <c r="AI120" s="346"/>
      <c r="AJ120" s="114">
        <v>45456071</v>
      </c>
      <c r="AK120" s="346"/>
      <c r="AL120" s="297">
        <f>(AJ120/$BL120)</f>
        <v>1602.6538447978</v>
      </c>
      <c r="AM120" s="346"/>
      <c r="AN120" s="297">
        <f>IF(AL120,AL120/AL$219*100,0)</f>
        <v>83.935109827371363</v>
      </c>
      <c r="AO120" s="346"/>
      <c r="AP120" s="114">
        <v>1619412</v>
      </c>
      <c r="AQ120" s="346"/>
      <c r="AR120" s="297">
        <f>(AP120/$BL120)</f>
        <v>57.095934844692032</v>
      </c>
      <c r="AS120" s="346"/>
      <c r="AT120" s="297">
        <f>IF(AR120,AR120/AR$219*100,0)</f>
        <v>63.788312932457046</v>
      </c>
      <c r="AU120" s="346"/>
      <c r="AV120" s="114">
        <v>1715926</v>
      </c>
      <c r="AW120" s="346"/>
      <c r="AX120" s="297">
        <f>(AV120/$BL120)</f>
        <v>60.498748369354438</v>
      </c>
      <c r="AY120" s="346"/>
      <c r="AZ120" s="297">
        <f>IF(AX120,AX120/AX$219*100,0)</f>
        <v>42.844804341136367</v>
      </c>
      <c r="BA120" s="346"/>
      <c r="BB120" s="114">
        <v>0</v>
      </c>
      <c r="BC120" s="346"/>
      <c r="BD120" s="297">
        <f>(BB120/$BL120)</f>
        <v>0</v>
      </c>
      <c r="BE120" s="346"/>
      <c r="BF120" s="297">
        <f>IF(BD120,BD120/BD$219*100,0)</f>
        <v>0</v>
      </c>
      <c r="BG120" s="346"/>
      <c r="BH120" s="114">
        <f>(E120+K120+Q120+W120+AC120+AJ120+AP120+AV120+BB120)</f>
        <v>76874854</v>
      </c>
      <c r="BI120" s="346"/>
      <c r="BJ120" s="326">
        <v>27</v>
      </c>
      <c r="BK120" s="346"/>
      <c r="BL120" s="298">
        <v>28363</v>
      </c>
      <c r="BM120" s="346"/>
      <c r="BN120" s="298">
        <f>IF(E120,BL120,0)</f>
        <v>28363</v>
      </c>
      <c r="BO120" s="346"/>
      <c r="BP120" s="298">
        <f>IF(K120,BL120,0)</f>
        <v>28363</v>
      </c>
      <c r="BQ120" s="346"/>
      <c r="BR120" s="298">
        <f>IF(Q120,BL120,0)</f>
        <v>28363</v>
      </c>
      <c r="BS120" s="346"/>
      <c r="BT120" s="298">
        <f>IF(W120,BL120,0)</f>
        <v>28363</v>
      </c>
      <c r="BU120" s="346"/>
      <c r="BV120" s="298">
        <f>IF(AC120,BL120,0)</f>
        <v>28363</v>
      </c>
      <c r="BW120" s="346"/>
      <c r="BX120" s="298">
        <f>IF(AJ120,BL120,0)</f>
        <v>28363</v>
      </c>
      <c r="BY120" s="346"/>
      <c r="BZ120" s="298">
        <f>IF(AP120,BL120,0)</f>
        <v>28363</v>
      </c>
      <c r="CA120" s="346"/>
      <c r="CB120" s="298">
        <f>IF(AV120,BL120,0)</f>
        <v>28363</v>
      </c>
      <c r="CC120" s="346"/>
      <c r="CD120" s="298">
        <f>IF(BB120,$BL120,0)</f>
        <v>0</v>
      </c>
    </row>
    <row r="121" spans="1:82" ht="8.85" customHeight="1" x14ac:dyDescent="0.25">
      <c r="A121" s="326">
        <v>28</v>
      </c>
      <c r="B121" s="344"/>
      <c r="C121" s="326" t="s">
        <v>158</v>
      </c>
      <c r="D121" s="346"/>
      <c r="E121" s="114">
        <v>1626900</v>
      </c>
      <c r="F121" s="346"/>
      <c r="G121" s="297">
        <f>(E121/$BL121)</f>
        <v>150.75055596738324</v>
      </c>
      <c r="H121" s="346"/>
      <c r="I121" s="297">
        <f>IF(G121,G121/G$219*100,0)</f>
        <v>131.39380063001448</v>
      </c>
      <c r="J121" s="346"/>
      <c r="K121" s="114">
        <v>821952</v>
      </c>
      <c r="L121" s="346"/>
      <c r="M121" s="297">
        <f>(K121/$BL121)</f>
        <v>76.163083765752404</v>
      </c>
      <c r="N121" s="346"/>
      <c r="O121" s="297">
        <f>IF(M121,M121/M$219*100,0)</f>
        <v>136.68543807344696</v>
      </c>
      <c r="P121" s="346"/>
      <c r="Q121" s="114">
        <v>4012393</v>
      </c>
      <c r="R121" s="346"/>
      <c r="S121" s="297">
        <f>(Q121/$BL121)</f>
        <v>371.7932727946627</v>
      </c>
      <c r="T121" s="346"/>
      <c r="U121" s="297">
        <f>IF(S121,S121/S$219*100,0)</f>
        <v>73.209189250831784</v>
      </c>
      <c r="V121" s="346"/>
      <c r="W121" s="114">
        <v>1875501</v>
      </c>
      <c r="X121" s="346"/>
      <c r="Y121" s="297">
        <f>(W121/$BL121)</f>
        <v>173.78623054114158</v>
      </c>
      <c r="Z121" s="346"/>
      <c r="AA121" s="297">
        <f>IF(Y121,Y121/Y$219*100,0)</f>
        <v>124.88898880408811</v>
      </c>
      <c r="AB121" s="346"/>
      <c r="AC121" s="114">
        <v>5011073</v>
      </c>
      <c r="AD121" s="346"/>
      <c r="AE121" s="297">
        <f>(AC121/$BL121)</f>
        <v>464.33219051149001</v>
      </c>
      <c r="AF121" s="346"/>
      <c r="AG121" s="297">
        <f>IF(AE121,AE121/AE$219*100,0)</f>
        <v>127.63013411823401</v>
      </c>
      <c r="AH121" s="347"/>
      <c r="AI121" s="346"/>
      <c r="AJ121" s="114">
        <v>17636464</v>
      </c>
      <c r="AK121" s="346"/>
      <c r="AL121" s="297">
        <f>(AJ121/$BL121)</f>
        <v>1634.2164566345441</v>
      </c>
      <c r="AM121" s="346"/>
      <c r="AN121" s="297">
        <f>IF(AL121,AL121/AL$219*100,0)</f>
        <v>85.588125105470951</v>
      </c>
      <c r="AO121" s="346"/>
      <c r="AP121" s="114">
        <v>450070</v>
      </c>
      <c r="AQ121" s="346"/>
      <c r="AR121" s="297">
        <f>(AP121/$BL121)</f>
        <v>41.704040029651594</v>
      </c>
      <c r="AS121" s="346"/>
      <c r="AT121" s="297">
        <f>IF(AR121,AR121/AR$219*100,0)</f>
        <v>46.592290032474033</v>
      </c>
      <c r="AU121" s="346"/>
      <c r="AV121" s="114">
        <v>185454</v>
      </c>
      <c r="AW121" s="346"/>
      <c r="AX121" s="297">
        <f>(AV121/$BL121)</f>
        <v>17.184395848776873</v>
      </c>
      <c r="AY121" s="346"/>
      <c r="AZ121" s="297">
        <f>IF(AX121,AX121/AX$219*100,0)</f>
        <v>12.16987289334458</v>
      </c>
      <c r="BA121" s="346"/>
      <c r="BB121" s="114">
        <v>0</v>
      </c>
      <c r="BC121" s="346"/>
      <c r="BD121" s="297">
        <f>(BB121/$BL121)</f>
        <v>0</v>
      </c>
      <c r="BE121" s="346"/>
      <c r="BF121" s="297">
        <f>IF(BD121,BD121/BD$219*100,0)</f>
        <v>0</v>
      </c>
      <c r="BG121" s="346"/>
      <c r="BH121" s="114">
        <f>(E121+K121+Q121+W121+AC121+AJ121+AP121+AV121+BB121)</f>
        <v>31619807</v>
      </c>
      <c r="BI121" s="346"/>
      <c r="BJ121" s="326">
        <v>28</v>
      </c>
      <c r="BK121" s="346"/>
      <c r="BL121" s="298">
        <v>10792</v>
      </c>
      <c r="BM121" s="346"/>
      <c r="BN121" s="298">
        <f>IF(E121,BL121,0)</f>
        <v>10792</v>
      </c>
      <c r="BO121" s="346"/>
      <c r="BP121" s="298">
        <f>IF(K121,BL121,0)</f>
        <v>10792</v>
      </c>
      <c r="BQ121" s="346"/>
      <c r="BR121" s="298">
        <f>IF(Q121,BL121,0)</f>
        <v>10792</v>
      </c>
      <c r="BS121" s="346"/>
      <c r="BT121" s="298">
        <f>IF(W121,BL121,0)</f>
        <v>10792</v>
      </c>
      <c r="BU121" s="346"/>
      <c r="BV121" s="298">
        <f>IF(AC121,BL121,0)</f>
        <v>10792</v>
      </c>
      <c r="BW121" s="346"/>
      <c r="BX121" s="298">
        <f>IF(AJ121,BL121,0)</f>
        <v>10792</v>
      </c>
      <c r="BY121" s="346"/>
      <c r="BZ121" s="298">
        <f>IF(AP121,BL121,0)</f>
        <v>10792</v>
      </c>
      <c r="CA121" s="346"/>
      <c r="CB121" s="298">
        <f>IF(AV121,BL121,0)</f>
        <v>10792</v>
      </c>
      <c r="CC121" s="346"/>
      <c r="CD121" s="298">
        <f>IF(BB121,$BL121,0)</f>
        <v>0</v>
      </c>
    </row>
    <row r="122" spans="1:82" ht="8.85" customHeight="1" x14ac:dyDescent="0.25">
      <c r="A122" s="326">
        <v>29</v>
      </c>
      <c r="B122" s="344"/>
      <c r="C122" s="326" t="s">
        <v>98</v>
      </c>
      <c r="D122" s="346"/>
      <c r="E122" s="114">
        <v>153196025</v>
      </c>
      <c r="F122" s="346"/>
      <c r="G122" s="297">
        <f>(E122/$BL122)</f>
        <v>134.70269236518391</v>
      </c>
      <c r="H122" s="346"/>
      <c r="I122" s="297">
        <f>IF(G122,G122/G$219*100,0)</f>
        <v>117.40652358712738</v>
      </c>
      <c r="J122" s="346"/>
      <c r="K122" s="114">
        <v>56257703</v>
      </c>
      <c r="L122" s="346"/>
      <c r="M122" s="297">
        <f>(K122/$BL122)</f>
        <v>49.466453587035851</v>
      </c>
      <c r="N122" s="346"/>
      <c r="O122" s="297">
        <f>IF(M122,M122/M$219*100,0)</f>
        <v>88.774555128033597</v>
      </c>
      <c r="P122" s="346"/>
      <c r="Q122" s="114">
        <v>750130459</v>
      </c>
      <c r="R122" s="346"/>
      <c r="S122" s="297">
        <f>(Q122/$BL122)</f>
        <v>659.57711665450324</v>
      </c>
      <c r="T122" s="346"/>
      <c r="U122" s="297">
        <f>IF(S122,S122/S$219*100,0)</f>
        <v>129.87622286900793</v>
      </c>
      <c r="V122" s="346"/>
      <c r="W122" s="114">
        <v>238530716</v>
      </c>
      <c r="X122" s="346"/>
      <c r="Y122" s="297">
        <f>(W122/$BL122)</f>
        <v>209.73605324939109</v>
      </c>
      <c r="Z122" s="346"/>
      <c r="AA122" s="297">
        <f>IF(Y122,Y122/Y$219*100,0)</f>
        <v>150.72381468033407</v>
      </c>
      <c r="AB122" s="346"/>
      <c r="AC122" s="114">
        <v>600910239</v>
      </c>
      <c r="AD122" s="346"/>
      <c r="AE122" s="297">
        <f>(AC122/$BL122)</f>
        <v>528.37028286540817</v>
      </c>
      <c r="AF122" s="346"/>
      <c r="AG122" s="297">
        <f>IF(AE122,AE122/AE$219*100,0)</f>
        <v>145.23216663465973</v>
      </c>
      <c r="AH122" s="347"/>
      <c r="AI122" s="346"/>
      <c r="AJ122" s="114">
        <v>2700216992</v>
      </c>
      <c r="AK122" s="346"/>
      <c r="AL122" s="297">
        <f>(AJ122/$BL122)</f>
        <v>2374.2554599090822</v>
      </c>
      <c r="AM122" s="346"/>
      <c r="AN122" s="297">
        <f>IF(AL122,AL122/AL$219*100,0)</f>
        <v>124.34587383456324</v>
      </c>
      <c r="AO122" s="346"/>
      <c r="AP122" s="114">
        <v>134327404</v>
      </c>
      <c r="AQ122" s="346"/>
      <c r="AR122" s="297">
        <f>(AP122/$BL122)</f>
        <v>118.11183075556806</v>
      </c>
      <c r="AS122" s="346"/>
      <c r="AT122" s="297">
        <f>IF(AR122,AR122/AR$219*100,0)</f>
        <v>131.95605679730804</v>
      </c>
      <c r="AU122" s="346"/>
      <c r="AV122" s="114">
        <v>403484043</v>
      </c>
      <c r="AW122" s="346"/>
      <c r="AX122" s="297">
        <f>(AV122/$BL122)</f>
        <v>354.77674383842293</v>
      </c>
      <c r="AY122" s="346"/>
      <c r="AZ122" s="297">
        <f>IF(AX122,AX122/AX$219*100,0)</f>
        <v>251.25049003893776</v>
      </c>
      <c r="BA122" s="346"/>
      <c r="BB122" s="114">
        <v>0</v>
      </c>
      <c r="BC122" s="346"/>
      <c r="BD122" s="297">
        <f>(BB122/$BL122)</f>
        <v>0</v>
      </c>
      <c r="BE122" s="346"/>
      <c r="BF122" s="297">
        <f>IF(BD122,BD122/BD$219*100,0)</f>
        <v>0</v>
      </c>
      <c r="BG122" s="346"/>
      <c r="BH122" s="114">
        <f>(E122+K122+Q122+W122+AC122+AJ122+AP122+AV122+BB122)</f>
        <v>5037053581</v>
      </c>
      <c r="BI122" s="346"/>
      <c r="BJ122" s="326">
        <v>29</v>
      </c>
      <c r="BK122" s="346"/>
      <c r="BL122" s="298">
        <v>1137290</v>
      </c>
      <c r="BM122" s="346"/>
      <c r="BN122" s="298">
        <f>IF(E122,BL122,0)</f>
        <v>1137290</v>
      </c>
      <c r="BO122" s="346"/>
      <c r="BP122" s="298">
        <f>IF(K122,BL122,0)</f>
        <v>1137290</v>
      </c>
      <c r="BQ122" s="346"/>
      <c r="BR122" s="298">
        <f>IF(Q122,BL122,0)</f>
        <v>1137290</v>
      </c>
      <c r="BS122" s="346"/>
      <c r="BT122" s="298">
        <f>IF(W122,BL122,0)</f>
        <v>1137290</v>
      </c>
      <c r="BU122" s="346"/>
      <c r="BV122" s="298">
        <f>IF(AC122,BL122,0)</f>
        <v>1137290</v>
      </c>
      <c r="BW122" s="346"/>
      <c r="BX122" s="298">
        <f>IF(AJ122,BL122,0)</f>
        <v>1137290</v>
      </c>
      <c r="BY122" s="346"/>
      <c r="BZ122" s="298">
        <f>IF(AP122,BL122,0)</f>
        <v>1137290</v>
      </c>
      <c r="CA122" s="346"/>
      <c r="CB122" s="298">
        <f>IF(AV122,BL122,0)</f>
        <v>1137290</v>
      </c>
      <c r="CC122" s="346"/>
      <c r="CD122" s="298">
        <f>IF(BB122,$BL122,0)</f>
        <v>0</v>
      </c>
    </row>
    <row r="123" spans="1:82" ht="8.85" customHeight="1" x14ac:dyDescent="0.25">
      <c r="A123" s="326">
        <v>30</v>
      </c>
      <c r="B123" s="344"/>
      <c r="C123" s="326" t="s">
        <v>159</v>
      </c>
      <c r="D123" s="346"/>
      <c r="E123" s="114">
        <v>10597071</v>
      </c>
      <c r="F123" s="346"/>
      <c r="G123" s="297">
        <f>(E123/$BL123)</f>
        <v>155.45521358995424</v>
      </c>
      <c r="H123" s="346"/>
      <c r="I123" s="297">
        <f>IF(G123,G123/G$219*100,0)</f>
        <v>135.49436823141235</v>
      </c>
      <c r="J123" s="346"/>
      <c r="K123" s="114">
        <v>6691504</v>
      </c>
      <c r="L123" s="346"/>
      <c r="M123" s="297">
        <f>(K123/$BL123)</f>
        <v>98.161952822438678</v>
      </c>
      <c r="N123" s="346"/>
      <c r="O123" s="297">
        <f>IF(M123,M123/M$219*100,0)</f>
        <v>176.16552350934759</v>
      </c>
      <c r="P123" s="346"/>
      <c r="Q123" s="114">
        <v>33846151</v>
      </c>
      <c r="R123" s="346"/>
      <c r="S123" s="297">
        <f>(Q123/$BL123)</f>
        <v>496.5108408637484</v>
      </c>
      <c r="T123" s="346"/>
      <c r="U123" s="297">
        <f>IF(S123,S123/S$219*100,0)</f>
        <v>97.767116227406873</v>
      </c>
      <c r="V123" s="346"/>
      <c r="W123" s="114">
        <v>16549346</v>
      </c>
      <c r="X123" s="346"/>
      <c r="Y123" s="297">
        <f>(W123/$BL123)</f>
        <v>242.77294331651214</v>
      </c>
      <c r="Z123" s="346"/>
      <c r="AA123" s="297">
        <f>IF(Y123,Y123/Y$219*100,0)</f>
        <v>174.46530317954984</v>
      </c>
      <c r="AB123" s="346"/>
      <c r="AC123" s="114">
        <v>21890533</v>
      </c>
      <c r="AD123" s="346"/>
      <c r="AE123" s="297">
        <f>(AC123/$BL123)</f>
        <v>321.12623224973595</v>
      </c>
      <c r="AF123" s="346"/>
      <c r="AG123" s="297">
        <f>IF(AE123,AE123/AE$219*100,0)</f>
        <v>88.267376090744591</v>
      </c>
      <c r="AH123" s="347"/>
      <c r="AI123" s="346"/>
      <c r="AJ123" s="114">
        <v>138155505</v>
      </c>
      <c r="AK123" s="346"/>
      <c r="AL123" s="297">
        <f>(AJ123/$BL123)</f>
        <v>2026.6914828071822</v>
      </c>
      <c r="AM123" s="346"/>
      <c r="AN123" s="297">
        <f>IF(AL123,AL123/AL$219*100,0)</f>
        <v>106.14305312890637</v>
      </c>
      <c r="AO123" s="346"/>
      <c r="AP123" s="114">
        <v>6699742</v>
      </c>
      <c r="AQ123" s="346"/>
      <c r="AR123" s="297">
        <f>(AP123/$BL123)</f>
        <v>98.28280131439972</v>
      </c>
      <c r="AS123" s="346"/>
      <c r="AT123" s="297">
        <f>IF(AR123,AR123/AR$219*100,0)</f>
        <v>109.80281001046191</v>
      </c>
      <c r="AU123" s="346"/>
      <c r="AV123" s="114">
        <v>7596503</v>
      </c>
      <c r="AW123" s="346"/>
      <c r="AX123" s="297">
        <f>(AV123/$BL123)</f>
        <v>111.43796209365098</v>
      </c>
      <c r="AY123" s="346"/>
      <c r="AZ123" s="297">
        <f>IF(AX123,AX123/AX$219*100,0)</f>
        <v>78.919610913735596</v>
      </c>
      <c r="BA123" s="346"/>
      <c r="BB123" s="114">
        <v>0</v>
      </c>
      <c r="BC123" s="346"/>
      <c r="BD123" s="297">
        <f>(BB123/$BL123)</f>
        <v>0</v>
      </c>
      <c r="BE123" s="346"/>
      <c r="BF123" s="297">
        <f>IF(BD123,BD123/BD$219*100,0)</f>
        <v>0</v>
      </c>
      <c r="BG123" s="346"/>
      <c r="BH123" s="114">
        <f>(E123+K123+Q123+W123+AC123+AJ123+AP123+AV123+BB123)</f>
        <v>242026355</v>
      </c>
      <c r="BI123" s="346"/>
      <c r="BJ123" s="326">
        <v>30</v>
      </c>
      <c r="BK123" s="346"/>
      <c r="BL123" s="298">
        <v>68168</v>
      </c>
      <c r="BM123" s="346"/>
      <c r="BN123" s="298">
        <f>IF(E123,BL123,0)</f>
        <v>68168</v>
      </c>
      <c r="BO123" s="346"/>
      <c r="BP123" s="298">
        <f>IF(K123,BL123,0)</f>
        <v>68168</v>
      </c>
      <c r="BQ123" s="346"/>
      <c r="BR123" s="298">
        <f>IF(Q123,BL123,0)</f>
        <v>68168</v>
      </c>
      <c r="BS123" s="346"/>
      <c r="BT123" s="298">
        <f>IF(W123,BL123,0)</f>
        <v>68168</v>
      </c>
      <c r="BU123" s="346"/>
      <c r="BV123" s="298">
        <f>IF(AC123,BL123,0)</f>
        <v>68168</v>
      </c>
      <c r="BW123" s="346"/>
      <c r="BX123" s="298">
        <f>IF(AJ123,BL123,0)</f>
        <v>68168</v>
      </c>
      <c r="BY123" s="346"/>
      <c r="BZ123" s="298">
        <f>IF(AP123,BL123,0)</f>
        <v>68168</v>
      </c>
      <c r="CA123" s="346"/>
      <c r="CB123" s="298">
        <f>IF(AV123,BL123,0)</f>
        <v>68168</v>
      </c>
      <c r="CC123" s="346"/>
      <c r="CD123" s="298">
        <f>IF(BB123,$BL123,0)</f>
        <v>0</v>
      </c>
    </row>
    <row r="124" spans="1:82" ht="8.85" customHeight="1" x14ac:dyDescent="0.25">
      <c r="A124" s="349"/>
      <c r="B124" s="346"/>
      <c r="C124" s="326"/>
      <c r="D124" s="346"/>
      <c r="E124" s="346"/>
      <c r="F124" s="346"/>
      <c r="G124" s="350"/>
      <c r="H124" s="346"/>
      <c r="I124" s="350"/>
      <c r="J124" s="346"/>
      <c r="K124" s="346"/>
      <c r="L124" s="346"/>
      <c r="M124" s="350"/>
      <c r="N124" s="346"/>
      <c r="O124" s="350"/>
      <c r="P124" s="346"/>
      <c r="Q124" s="346"/>
      <c r="R124" s="346"/>
      <c r="S124" s="350"/>
      <c r="T124" s="346"/>
      <c r="U124" s="350"/>
      <c r="V124" s="346"/>
      <c r="W124" s="346"/>
      <c r="X124" s="346"/>
      <c r="Y124" s="350"/>
      <c r="Z124" s="346"/>
      <c r="AA124" s="350"/>
      <c r="AB124" s="346"/>
      <c r="AC124" s="346"/>
      <c r="AD124" s="346"/>
      <c r="AE124" s="350"/>
      <c r="AF124" s="346"/>
      <c r="AG124" s="350"/>
      <c r="AH124" s="346"/>
      <c r="AI124" s="346"/>
      <c r="AJ124" s="346"/>
      <c r="AK124" s="346"/>
      <c r="AL124" s="350"/>
      <c r="AM124" s="346"/>
      <c r="AN124" s="350"/>
      <c r="AO124" s="346"/>
      <c r="AP124" s="346"/>
      <c r="AQ124" s="346"/>
      <c r="AR124" s="350"/>
      <c r="AS124" s="346"/>
      <c r="AT124" s="350"/>
      <c r="AU124" s="346"/>
      <c r="AV124" s="346"/>
      <c r="AW124" s="346"/>
      <c r="AX124" s="350"/>
      <c r="AY124" s="346"/>
      <c r="AZ124" s="350"/>
      <c r="BA124" s="346"/>
      <c r="BB124" s="346"/>
      <c r="BC124" s="346"/>
      <c r="BD124" s="350"/>
      <c r="BE124" s="346"/>
      <c r="BF124" s="350"/>
      <c r="BG124" s="346"/>
      <c r="BH124" s="346"/>
      <c r="BI124" s="346"/>
      <c r="BJ124" s="349"/>
      <c r="BK124" s="346"/>
      <c r="BL124" s="351"/>
      <c r="BM124" s="346"/>
      <c r="BN124" s="346"/>
      <c r="BO124" s="346"/>
      <c r="BP124" s="346"/>
      <c r="BQ124" s="346"/>
      <c r="BR124" s="346"/>
      <c r="BS124" s="346"/>
      <c r="BT124" s="346"/>
      <c r="BU124" s="346"/>
      <c r="BV124" s="346"/>
      <c r="BW124" s="346"/>
      <c r="BX124" s="346"/>
      <c r="BY124" s="346"/>
      <c r="BZ124" s="346"/>
      <c r="CA124" s="346"/>
      <c r="CB124" s="346"/>
      <c r="CC124" s="346"/>
      <c r="CD124" s="346"/>
    </row>
    <row r="125" spans="1:82" ht="8.85" customHeight="1" x14ac:dyDescent="0.25">
      <c r="A125" s="326">
        <v>31</v>
      </c>
      <c r="B125" s="344"/>
      <c r="C125" s="326" t="s">
        <v>160</v>
      </c>
      <c r="D125" s="346"/>
      <c r="E125" s="114">
        <v>1202501</v>
      </c>
      <c r="F125" s="346"/>
      <c r="G125" s="297">
        <f>(E125/$BL125)</f>
        <v>78.487109196527641</v>
      </c>
      <c r="H125" s="346"/>
      <c r="I125" s="297">
        <f>IF(G125,G125/G$219*100,0)</f>
        <v>68.409164474497942</v>
      </c>
      <c r="J125" s="346"/>
      <c r="K125" s="114">
        <v>892993</v>
      </c>
      <c r="L125" s="346"/>
      <c r="M125" s="297">
        <f>(K125/$BL125)</f>
        <v>58.285555773121857</v>
      </c>
      <c r="N125" s="346"/>
      <c r="O125" s="297">
        <f>IF(M125,M125/M$219*100,0)</f>
        <v>104.6016827352498</v>
      </c>
      <c r="P125" s="346"/>
      <c r="Q125" s="114">
        <v>4796334</v>
      </c>
      <c r="R125" s="346"/>
      <c r="S125" s="297">
        <f>(Q125/$BL125)</f>
        <v>313.05619737615041</v>
      </c>
      <c r="T125" s="346"/>
      <c r="U125" s="297">
        <f>IF(S125,S125/S$219*100,0)</f>
        <v>61.64337032669772</v>
      </c>
      <c r="V125" s="346"/>
      <c r="W125" s="114">
        <v>1702009</v>
      </c>
      <c r="X125" s="346"/>
      <c r="Y125" s="297">
        <f>(W125/$BL125)</f>
        <v>111.08994190979701</v>
      </c>
      <c r="Z125" s="346"/>
      <c r="AA125" s="297">
        <f>IF(Y125,Y125/Y$219*100,0)</f>
        <v>79.833197763818092</v>
      </c>
      <c r="AB125" s="346"/>
      <c r="AC125" s="114">
        <v>4715392</v>
      </c>
      <c r="AD125" s="346"/>
      <c r="AE125" s="297">
        <f>(AC125/$BL125)</f>
        <v>307.7731218588865</v>
      </c>
      <c r="AF125" s="346"/>
      <c r="AG125" s="297">
        <f>IF(AE125,AE125/AE$219*100,0)</f>
        <v>84.597031227937748</v>
      </c>
      <c r="AH125" s="347"/>
      <c r="AI125" s="346"/>
      <c r="AJ125" s="114">
        <v>20799689</v>
      </c>
      <c r="AK125" s="346"/>
      <c r="AL125" s="297">
        <f>(AJ125/$BL125)</f>
        <v>1357.5934338489656</v>
      </c>
      <c r="AM125" s="346"/>
      <c r="AN125" s="297">
        <f>IF(AL125,AL125/AL$219*100,0)</f>
        <v>71.100664900852422</v>
      </c>
      <c r="AO125" s="346"/>
      <c r="AP125" s="114">
        <v>332152</v>
      </c>
      <c r="AQ125" s="346"/>
      <c r="AR125" s="297">
        <f>(AP125/$BL125)</f>
        <v>21.679524835193526</v>
      </c>
      <c r="AS125" s="346"/>
      <c r="AT125" s="297">
        <f>IF(AR125,AR125/AR$219*100,0)</f>
        <v>24.220644047180556</v>
      </c>
      <c r="AU125" s="346"/>
      <c r="AV125" s="114">
        <v>430459</v>
      </c>
      <c r="AW125" s="346"/>
      <c r="AX125" s="297">
        <f>(AV125/$BL125)</f>
        <v>28.096012009659944</v>
      </c>
      <c r="AY125" s="346"/>
      <c r="AZ125" s="297">
        <f>IF(AX125,AX125/AX$219*100,0)</f>
        <v>19.897405645004469</v>
      </c>
      <c r="BA125" s="346"/>
      <c r="BB125" s="114">
        <v>0</v>
      </c>
      <c r="BC125" s="346"/>
      <c r="BD125" s="297">
        <f>(BB125/$BL125)</f>
        <v>0</v>
      </c>
      <c r="BE125" s="346"/>
      <c r="BF125" s="297">
        <f>IF(BD125,BD125/BD$219*100,0)</f>
        <v>0</v>
      </c>
      <c r="BG125" s="346"/>
      <c r="BH125" s="114">
        <f>(E125+K125+Q125+W125+AC125+AJ125+AP125+AV125+BB125)</f>
        <v>34871529</v>
      </c>
      <c r="BI125" s="346"/>
      <c r="BJ125" s="326">
        <v>31</v>
      </c>
      <c r="BK125" s="346"/>
      <c r="BL125" s="298">
        <v>15321</v>
      </c>
      <c r="BM125" s="346"/>
      <c r="BN125" s="298">
        <f>IF(E125,BL125,0)</f>
        <v>15321</v>
      </c>
      <c r="BO125" s="346"/>
      <c r="BP125" s="298">
        <f>IF(K125,BL125,0)</f>
        <v>15321</v>
      </c>
      <c r="BQ125" s="346"/>
      <c r="BR125" s="298">
        <f>IF(Q125,BL125,0)</f>
        <v>15321</v>
      </c>
      <c r="BS125" s="346"/>
      <c r="BT125" s="298">
        <f>IF(W125,BL125,0)</f>
        <v>15321</v>
      </c>
      <c r="BU125" s="346"/>
      <c r="BV125" s="298">
        <f>IF(AC125,BL125,0)</f>
        <v>15321</v>
      </c>
      <c r="BW125" s="346"/>
      <c r="BX125" s="298">
        <f>IF(AJ125,BL125,0)</f>
        <v>15321</v>
      </c>
      <c r="BY125" s="346"/>
      <c r="BZ125" s="298">
        <f>IF(AP125,BL125,0)</f>
        <v>15321</v>
      </c>
      <c r="CA125" s="346"/>
      <c r="CB125" s="298">
        <f>IF(AV125,BL125,0)</f>
        <v>15321</v>
      </c>
      <c r="CC125" s="346"/>
      <c r="CD125" s="298">
        <f>IF(BB125,$BL125,0)</f>
        <v>0</v>
      </c>
    </row>
    <row r="126" spans="1:82" ht="8.85" customHeight="1" x14ac:dyDescent="0.25">
      <c r="A126" s="326">
        <v>32</v>
      </c>
      <c r="B126" s="344"/>
      <c r="C126" s="326" t="s">
        <v>161</v>
      </c>
      <c r="D126" s="346"/>
      <c r="E126" s="114">
        <v>2480522</v>
      </c>
      <c r="F126" s="346"/>
      <c r="G126" s="297">
        <f>(E126/$BL126)</f>
        <v>94.919144376841544</v>
      </c>
      <c r="H126" s="346"/>
      <c r="I126" s="297">
        <f>IF(G126,G126/G$219*100,0)</f>
        <v>82.731284486411454</v>
      </c>
      <c r="J126" s="346"/>
      <c r="K126" s="114">
        <v>2310829</v>
      </c>
      <c r="L126" s="346"/>
      <c r="M126" s="297">
        <f>(K126/$BL126)</f>
        <v>88.42570696054797</v>
      </c>
      <c r="N126" s="346"/>
      <c r="O126" s="297">
        <f>IF(M126,M126/M$219*100,0)</f>
        <v>158.69245171361592</v>
      </c>
      <c r="P126" s="346"/>
      <c r="Q126" s="114">
        <v>7513191</v>
      </c>
      <c r="R126" s="346"/>
      <c r="S126" s="297">
        <f>(Q126/$BL126)</f>
        <v>287.4982206405694</v>
      </c>
      <c r="T126" s="346"/>
      <c r="U126" s="297">
        <f>IF(S126,S126/S$219*100,0)</f>
        <v>56.610792029518898</v>
      </c>
      <c r="V126" s="346"/>
      <c r="W126" s="114">
        <v>1842047</v>
      </c>
      <c r="X126" s="346"/>
      <c r="Y126" s="297">
        <f>(W126/$BL126)</f>
        <v>70.487391420808933</v>
      </c>
      <c r="Z126" s="346"/>
      <c r="AA126" s="297">
        <f>IF(Y126,Y126/Y$219*100,0)</f>
        <v>50.654755618850757</v>
      </c>
      <c r="AB126" s="346"/>
      <c r="AC126" s="114">
        <v>8702757</v>
      </c>
      <c r="AD126" s="346"/>
      <c r="AE126" s="297">
        <f>(AC126/$BL126)</f>
        <v>333.01790839168865</v>
      </c>
      <c r="AF126" s="346"/>
      <c r="AG126" s="297">
        <f>IF(AE126,AE126/AE$219*100,0)</f>
        <v>91.536019212851087</v>
      </c>
      <c r="AH126" s="347"/>
      <c r="AI126" s="346"/>
      <c r="AJ126" s="114">
        <v>38933542</v>
      </c>
      <c r="AK126" s="346"/>
      <c r="AL126" s="297">
        <f>(AJ126/$BL126)</f>
        <v>1489.822905904412</v>
      </c>
      <c r="AM126" s="346"/>
      <c r="AN126" s="297">
        <f>IF(AL126,AL126/AL$219*100,0)</f>
        <v>78.025862937481179</v>
      </c>
      <c r="AO126" s="346"/>
      <c r="AP126" s="114">
        <v>824491</v>
      </c>
      <c r="AQ126" s="346"/>
      <c r="AR126" s="297">
        <f>(AP126/$BL126)</f>
        <v>31.549802931159835</v>
      </c>
      <c r="AS126" s="346"/>
      <c r="AT126" s="297">
        <f>IF(AR126,AR126/AR$219*100,0)</f>
        <v>35.247845714488179</v>
      </c>
      <c r="AU126" s="346"/>
      <c r="AV126" s="114">
        <v>781721</v>
      </c>
      <c r="AW126" s="346"/>
      <c r="AX126" s="297">
        <f>(AV126/$BL126)</f>
        <v>29.913174912945319</v>
      </c>
      <c r="AY126" s="346"/>
      <c r="AZ126" s="297">
        <f>IF(AX126,AX126/AX$219*100,0)</f>
        <v>21.184308120604626</v>
      </c>
      <c r="BA126" s="346"/>
      <c r="BB126" s="114">
        <v>0</v>
      </c>
      <c r="BC126" s="346"/>
      <c r="BD126" s="297">
        <f>(BB126/$BL126)</f>
        <v>0</v>
      </c>
      <c r="BE126" s="346"/>
      <c r="BF126" s="297">
        <f>IF(BD126,BD126/BD$219*100,0)</f>
        <v>0</v>
      </c>
      <c r="BG126" s="346"/>
      <c r="BH126" s="114">
        <f>(E126+K126+Q126+W126+AC126+AJ126+AP126+AV126+BB126)</f>
        <v>63389100</v>
      </c>
      <c r="BI126" s="346"/>
      <c r="BJ126" s="326">
        <v>32</v>
      </c>
      <c r="BK126" s="346"/>
      <c r="BL126" s="298">
        <v>26133</v>
      </c>
      <c r="BM126" s="346"/>
      <c r="BN126" s="298">
        <f>IF(E126,BL126,0)</f>
        <v>26133</v>
      </c>
      <c r="BO126" s="346"/>
      <c r="BP126" s="298">
        <f>IF(K126,BL126,0)</f>
        <v>26133</v>
      </c>
      <c r="BQ126" s="346"/>
      <c r="BR126" s="298">
        <f>IF(Q126,BL126,0)</f>
        <v>26133</v>
      </c>
      <c r="BS126" s="346"/>
      <c r="BT126" s="298">
        <f>IF(W126,BL126,0)</f>
        <v>26133</v>
      </c>
      <c r="BU126" s="346"/>
      <c r="BV126" s="298">
        <f>IF(AC126,BL126,0)</f>
        <v>26133</v>
      </c>
      <c r="BW126" s="346"/>
      <c r="BX126" s="298">
        <f>IF(AJ126,BL126,0)</f>
        <v>26133</v>
      </c>
      <c r="BY126" s="346"/>
      <c r="BZ126" s="298">
        <f>IF(AP126,BL126,0)</f>
        <v>26133</v>
      </c>
      <c r="CA126" s="346"/>
      <c r="CB126" s="298">
        <f>IF(AV126,BL126,0)</f>
        <v>26133</v>
      </c>
      <c r="CC126" s="346"/>
      <c r="CD126" s="298">
        <f>IF(BB126,$BL126,0)</f>
        <v>0</v>
      </c>
    </row>
    <row r="127" spans="1:82" ht="8.85" customHeight="1" x14ac:dyDescent="0.25">
      <c r="A127" s="326">
        <v>33</v>
      </c>
      <c r="B127" s="344"/>
      <c r="C127" s="326" t="s">
        <v>100</v>
      </c>
      <c r="D127" s="346"/>
      <c r="E127" s="114">
        <v>3755417</v>
      </c>
      <c r="F127" s="346"/>
      <c r="G127" s="297">
        <f>(E127/$BL127)</f>
        <v>66.816422026510097</v>
      </c>
      <c r="H127" s="346"/>
      <c r="I127" s="297">
        <f>IF(G127,G127/G$219*100,0)</f>
        <v>58.237023261537281</v>
      </c>
      <c r="J127" s="346"/>
      <c r="K127" s="114">
        <v>2745718</v>
      </c>
      <c r="L127" s="346"/>
      <c r="M127" s="297">
        <f>(K127/$BL127)</f>
        <v>48.851845921181386</v>
      </c>
      <c r="N127" s="346"/>
      <c r="O127" s="297">
        <f>IF(M127,M127/M$219*100,0)</f>
        <v>87.671554646737548</v>
      </c>
      <c r="P127" s="346"/>
      <c r="Q127" s="114">
        <v>19377633</v>
      </c>
      <c r="R127" s="346"/>
      <c r="S127" s="297">
        <f>(Q127/$BL127)</f>
        <v>344.76706698692288</v>
      </c>
      <c r="T127" s="346"/>
      <c r="U127" s="297">
        <f>IF(S127,S127/S$219*100,0)</f>
        <v>67.88750443163525</v>
      </c>
      <c r="V127" s="346"/>
      <c r="W127" s="114">
        <v>3282687</v>
      </c>
      <c r="X127" s="346"/>
      <c r="Y127" s="297">
        <f>(W127/$BL127)</f>
        <v>58.40560448358687</v>
      </c>
      <c r="Z127" s="346"/>
      <c r="AA127" s="297">
        <f>IF(Y127,Y127/Y$219*100,0)</f>
        <v>41.972352249851411</v>
      </c>
      <c r="AB127" s="346"/>
      <c r="AC127" s="114">
        <v>16533339</v>
      </c>
      <c r="AD127" s="346"/>
      <c r="AE127" s="297">
        <f>(AC127/$BL127)</f>
        <v>294.16135575126771</v>
      </c>
      <c r="AF127" s="346"/>
      <c r="AG127" s="297">
        <f>IF(AE127,AE127/AE$219*100,0)</f>
        <v>80.855590144588106</v>
      </c>
      <c r="AH127" s="347"/>
      <c r="AI127" s="346"/>
      <c r="AJ127" s="114">
        <v>80527026</v>
      </c>
      <c r="AK127" s="346"/>
      <c r="AL127" s="297">
        <f>(AJ127/$BL127)</f>
        <v>1432.7377635441687</v>
      </c>
      <c r="AM127" s="346"/>
      <c r="AN127" s="297">
        <f>IF(AL127,AL127/AL$219*100,0)</f>
        <v>75.036166997168706</v>
      </c>
      <c r="AO127" s="346"/>
      <c r="AP127" s="114">
        <v>2088565</v>
      </c>
      <c r="AQ127" s="346"/>
      <c r="AR127" s="297">
        <f>(AP127/$BL127)</f>
        <v>37.159772262254251</v>
      </c>
      <c r="AS127" s="346"/>
      <c r="AT127" s="297">
        <f>IF(AR127,AR127/AR$219*100,0)</f>
        <v>41.515375621945424</v>
      </c>
      <c r="AU127" s="346"/>
      <c r="AV127" s="114">
        <v>2449841</v>
      </c>
      <c r="AW127" s="346"/>
      <c r="AX127" s="297">
        <f>(AV127/$BL127)</f>
        <v>43.58759896806334</v>
      </c>
      <c r="AY127" s="346"/>
      <c r="AZ127" s="297">
        <f>IF(AX127,AX127/AX$219*100,0)</f>
        <v>30.868442733479295</v>
      </c>
      <c r="BA127" s="346"/>
      <c r="BB127" s="114">
        <v>0</v>
      </c>
      <c r="BC127" s="346"/>
      <c r="BD127" s="297">
        <f>(BB127/$BL127)</f>
        <v>0</v>
      </c>
      <c r="BE127" s="346"/>
      <c r="BF127" s="297">
        <f>IF(BD127,BD127/BD$219*100,0)</f>
        <v>0</v>
      </c>
      <c r="BG127" s="346"/>
      <c r="BH127" s="114">
        <f>(E127+K127+Q127+W127+AC127+AJ127+AP127+AV127+BB127)</f>
        <v>130760226</v>
      </c>
      <c r="BI127" s="346"/>
      <c r="BJ127" s="326">
        <v>33</v>
      </c>
      <c r="BK127" s="346"/>
      <c r="BL127" s="298">
        <v>56205</v>
      </c>
      <c r="BM127" s="346"/>
      <c r="BN127" s="298">
        <f>IF(E127,BL127,0)</f>
        <v>56205</v>
      </c>
      <c r="BO127" s="346"/>
      <c r="BP127" s="298">
        <f>IF(K127,BL127,0)</f>
        <v>56205</v>
      </c>
      <c r="BQ127" s="346"/>
      <c r="BR127" s="298">
        <f>IF(Q127,BL127,0)</f>
        <v>56205</v>
      </c>
      <c r="BS127" s="346"/>
      <c r="BT127" s="298">
        <f>IF(W127,BL127,0)</f>
        <v>56205</v>
      </c>
      <c r="BU127" s="346"/>
      <c r="BV127" s="298">
        <f>IF(AC127,BL127,0)</f>
        <v>56205</v>
      </c>
      <c r="BW127" s="346"/>
      <c r="BX127" s="298">
        <f>IF(AJ127,BL127,0)</f>
        <v>56205</v>
      </c>
      <c r="BY127" s="346"/>
      <c r="BZ127" s="298">
        <f>IF(AP127,BL127,0)</f>
        <v>56205</v>
      </c>
      <c r="CA127" s="346"/>
      <c r="CB127" s="298">
        <f>IF(AV127,BL127,0)</f>
        <v>56205</v>
      </c>
      <c r="CC127" s="346"/>
      <c r="CD127" s="298">
        <f>IF(BB127,$BL127,0)</f>
        <v>0</v>
      </c>
    </row>
    <row r="128" spans="1:82" ht="8.85" customHeight="1" x14ac:dyDescent="0.25">
      <c r="A128" s="326">
        <v>34</v>
      </c>
      <c r="B128" s="344"/>
      <c r="C128" s="326" t="s">
        <v>162</v>
      </c>
      <c r="D128" s="346"/>
      <c r="E128" s="114">
        <v>8331486</v>
      </c>
      <c r="F128" s="346"/>
      <c r="G128" s="297">
        <f>(E128/$BL128)</f>
        <v>99.186718731398372</v>
      </c>
      <c r="H128" s="346"/>
      <c r="I128" s="297">
        <f>IF(G128,G128/G$219*100,0)</f>
        <v>86.450891424628821</v>
      </c>
      <c r="J128" s="346"/>
      <c r="K128" s="114">
        <v>3552234</v>
      </c>
      <c r="L128" s="346"/>
      <c r="M128" s="297">
        <f>(K128/$BL128)</f>
        <v>42.289506893021262</v>
      </c>
      <c r="N128" s="346"/>
      <c r="O128" s="297">
        <f>IF(M128,M128/M$219*100,0)</f>
        <v>75.894508071138148</v>
      </c>
      <c r="P128" s="346"/>
      <c r="Q128" s="114">
        <v>36338246</v>
      </c>
      <c r="R128" s="346"/>
      <c r="S128" s="297">
        <f>(Q128/$BL128)</f>
        <v>432.60846686825874</v>
      </c>
      <c r="T128" s="346"/>
      <c r="U128" s="297">
        <f>IF(S128,S128/S$219*100,0)</f>
        <v>85.184207030991772</v>
      </c>
      <c r="V128" s="346"/>
      <c r="W128" s="114">
        <v>10116221</v>
      </c>
      <c r="X128" s="346"/>
      <c r="Y128" s="297">
        <f>(W128/$BL128)</f>
        <v>120.43406985880617</v>
      </c>
      <c r="Z128" s="346"/>
      <c r="AA128" s="297">
        <f>IF(Y128,Y128/Y$219*100,0)</f>
        <v>86.548221659405172</v>
      </c>
      <c r="AB128" s="346"/>
      <c r="AC128" s="114">
        <v>15892807</v>
      </c>
      <c r="AD128" s="346"/>
      <c r="AE128" s="297">
        <f>(AC128/$BL128)</f>
        <v>189.20458820448107</v>
      </c>
      <c r="AF128" s="346"/>
      <c r="AG128" s="297">
        <f>IF(AE128,AE128/AE$219*100,0)</f>
        <v>52.006316731395344</v>
      </c>
      <c r="AH128" s="347"/>
      <c r="AI128" s="346"/>
      <c r="AJ128" s="114">
        <v>159432397</v>
      </c>
      <c r="AK128" s="346"/>
      <c r="AL128" s="297">
        <f>(AJ128/$BL128)</f>
        <v>1898.049917855187</v>
      </c>
      <c r="AM128" s="346"/>
      <c r="AN128" s="297">
        <f>IF(AL128,AL128/AL$219*100,0)</f>
        <v>99.405763028702026</v>
      </c>
      <c r="AO128" s="346"/>
      <c r="AP128" s="114">
        <v>6577165</v>
      </c>
      <c r="AQ128" s="346"/>
      <c r="AR128" s="297">
        <f>(AP128/$BL128)</f>
        <v>78.301447653515567</v>
      </c>
      <c r="AS128" s="346"/>
      <c r="AT128" s="297">
        <f>IF(AR128,AR128/AR$219*100,0)</f>
        <v>87.479384645738804</v>
      </c>
      <c r="AU128" s="346"/>
      <c r="AV128" s="114">
        <v>1596191</v>
      </c>
      <c r="AW128" s="346"/>
      <c r="AX128" s="297">
        <f>(AV128/$BL128)</f>
        <v>19.002726255387032</v>
      </c>
      <c r="AY128" s="346"/>
      <c r="AZ128" s="297">
        <f>IF(AX128,AX128/AX$219*100,0)</f>
        <v>13.457602186901575</v>
      </c>
      <c r="BA128" s="346"/>
      <c r="BB128" s="114">
        <v>0</v>
      </c>
      <c r="BC128" s="346"/>
      <c r="BD128" s="297">
        <f>(BB128/$BL128)</f>
        <v>0</v>
      </c>
      <c r="BE128" s="346"/>
      <c r="BF128" s="297">
        <f>IF(BD128,BD128/BD$219*100,0)</f>
        <v>0</v>
      </c>
      <c r="BG128" s="346"/>
      <c r="BH128" s="114">
        <f>(E128+K128+Q128+W128+AC128+AJ128+AP128+AV128+BB128)</f>
        <v>241836747</v>
      </c>
      <c r="BI128" s="346"/>
      <c r="BJ128" s="326">
        <v>34</v>
      </c>
      <c r="BK128" s="346"/>
      <c r="BL128" s="298">
        <v>83998</v>
      </c>
      <c r="BM128" s="346"/>
      <c r="BN128" s="298">
        <f>IF(E128,BL128,0)</f>
        <v>83998</v>
      </c>
      <c r="BO128" s="346"/>
      <c r="BP128" s="298">
        <f>IF(K128,BL128,0)</f>
        <v>83998</v>
      </c>
      <c r="BQ128" s="346"/>
      <c r="BR128" s="298">
        <f>IF(Q128,BL128,0)</f>
        <v>83998</v>
      </c>
      <c r="BS128" s="346"/>
      <c r="BT128" s="298">
        <f>IF(W128,BL128,0)</f>
        <v>83998</v>
      </c>
      <c r="BU128" s="346"/>
      <c r="BV128" s="298">
        <f>IF(AC128,BL128,0)</f>
        <v>83998</v>
      </c>
      <c r="BW128" s="346"/>
      <c r="BX128" s="298">
        <f>IF(AJ128,BL128,0)</f>
        <v>83998</v>
      </c>
      <c r="BY128" s="346"/>
      <c r="BZ128" s="298">
        <f>IF(AP128,BL128,0)</f>
        <v>83998</v>
      </c>
      <c r="CA128" s="346"/>
      <c r="CB128" s="298">
        <f>IF(AV128,BL128,0)</f>
        <v>83998</v>
      </c>
      <c r="CC128" s="346"/>
      <c r="CD128" s="298">
        <f>IF(BB128,$BL128,0)</f>
        <v>0</v>
      </c>
    </row>
    <row r="129" spans="1:82" ht="8.85" customHeight="1" x14ac:dyDescent="0.25">
      <c r="A129" s="326">
        <v>35</v>
      </c>
      <c r="B129" s="344"/>
      <c r="C129" s="326" t="s">
        <v>163</v>
      </c>
      <c r="D129" s="346"/>
      <c r="E129" s="114">
        <v>1748055</v>
      </c>
      <c r="F129" s="346"/>
      <c r="G129" s="297">
        <f>(E129/$BL129)</f>
        <v>102.68180216165413</v>
      </c>
      <c r="H129" s="346"/>
      <c r="I129" s="297">
        <f>IF(G129,G129/G$219*100,0)</f>
        <v>89.497197240705901</v>
      </c>
      <c r="J129" s="346"/>
      <c r="K129" s="114">
        <v>1379732</v>
      </c>
      <c r="L129" s="346"/>
      <c r="M129" s="297">
        <f>(K129/$BL129)</f>
        <v>81.046287593984957</v>
      </c>
      <c r="N129" s="346"/>
      <c r="O129" s="297">
        <f>IF(M129,M129/M$219*100,0)</f>
        <v>145.44903877686323</v>
      </c>
      <c r="P129" s="346"/>
      <c r="Q129" s="114">
        <v>5505043</v>
      </c>
      <c r="R129" s="346"/>
      <c r="S129" s="297">
        <f>(Q129/$BL129)</f>
        <v>323.36953712406017</v>
      </c>
      <c r="T129" s="346"/>
      <c r="U129" s="297">
        <f>IF(S129,S129/S$219*100,0)</f>
        <v>63.674152744403948</v>
      </c>
      <c r="V129" s="346"/>
      <c r="W129" s="114">
        <v>636109</v>
      </c>
      <c r="X129" s="346"/>
      <c r="Y129" s="297">
        <f>(W129/$BL129)</f>
        <v>37.365425281954884</v>
      </c>
      <c r="Z129" s="346"/>
      <c r="AA129" s="297">
        <f>IF(Y129,Y129/Y$219*100,0)</f>
        <v>26.852128417580911</v>
      </c>
      <c r="AB129" s="346"/>
      <c r="AC129" s="114">
        <v>10813069</v>
      </c>
      <c r="AD129" s="346"/>
      <c r="AE129" s="297">
        <f>(AC129/$BL129)</f>
        <v>635.1661771616541</v>
      </c>
      <c r="AF129" s="346"/>
      <c r="AG129" s="297">
        <f>IF(AE129,AE129/AE$219*100,0)</f>
        <v>174.58695743064553</v>
      </c>
      <c r="AH129" s="347"/>
      <c r="AI129" s="346"/>
      <c r="AJ129" s="114">
        <v>25348154</v>
      </c>
      <c r="AK129" s="346"/>
      <c r="AL129" s="297">
        <f>(AJ129/$BL129)</f>
        <v>1488.9658129699249</v>
      </c>
      <c r="AM129" s="346"/>
      <c r="AN129" s="297">
        <f>IF(AL129,AL129/AL$219*100,0)</f>
        <v>77.980974772877218</v>
      </c>
      <c r="AO129" s="346"/>
      <c r="AP129" s="114">
        <v>685394</v>
      </c>
      <c r="AQ129" s="346"/>
      <c r="AR129" s="297">
        <f>(AP129/$BL129)</f>
        <v>40.260455827067666</v>
      </c>
      <c r="AS129" s="346"/>
      <c r="AT129" s="297">
        <f>IF(AR129,AR129/AR$219*100,0)</f>
        <v>44.979499190021684</v>
      </c>
      <c r="AU129" s="346"/>
      <c r="AV129" s="114">
        <v>2820406</v>
      </c>
      <c r="AW129" s="346"/>
      <c r="AX129" s="297">
        <f>(AV129/$BL129)</f>
        <v>165.67234492481202</v>
      </c>
      <c r="AY129" s="346"/>
      <c r="AZ129" s="297">
        <f>IF(AX129,AX129/AX$219*100,0)</f>
        <v>117.32803395708615</v>
      </c>
      <c r="BA129" s="346"/>
      <c r="BB129" s="114">
        <v>0</v>
      </c>
      <c r="BC129" s="346"/>
      <c r="BD129" s="297">
        <f>(BB129/$BL129)</f>
        <v>0</v>
      </c>
      <c r="BE129" s="346"/>
      <c r="BF129" s="297">
        <f>IF(BD129,BD129/BD$219*100,0)</f>
        <v>0</v>
      </c>
      <c r="BG129" s="346"/>
      <c r="BH129" s="114">
        <f>(E129+K129+Q129+W129+AC129+AJ129+AP129+AV129+BB129)</f>
        <v>48935962</v>
      </c>
      <c r="BI129" s="346"/>
      <c r="BJ129" s="326">
        <v>35</v>
      </c>
      <c r="BK129" s="346"/>
      <c r="BL129" s="298">
        <v>17024</v>
      </c>
      <c r="BM129" s="346"/>
      <c r="BN129" s="298">
        <f>IF(E129,BL129,0)</f>
        <v>17024</v>
      </c>
      <c r="BO129" s="346"/>
      <c r="BP129" s="298">
        <f>IF(K129,BL129,0)</f>
        <v>17024</v>
      </c>
      <c r="BQ129" s="346"/>
      <c r="BR129" s="298">
        <f>IF(Q129,BL129,0)</f>
        <v>17024</v>
      </c>
      <c r="BS129" s="346"/>
      <c r="BT129" s="298">
        <f>IF(W129,BL129,0)</f>
        <v>17024</v>
      </c>
      <c r="BU129" s="346"/>
      <c r="BV129" s="298">
        <f>IF(AC129,BL129,0)</f>
        <v>17024</v>
      </c>
      <c r="BW129" s="346"/>
      <c r="BX129" s="298">
        <f>IF(AJ129,BL129,0)</f>
        <v>17024</v>
      </c>
      <c r="BY129" s="346"/>
      <c r="BZ129" s="298">
        <f>IF(AP129,BL129,0)</f>
        <v>17024</v>
      </c>
      <c r="CA129" s="346"/>
      <c r="CB129" s="298">
        <f>IF(AV129,BL129,0)</f>
        <v>17024</v>
      </c>
      <c r="CC129" s="346"/>
      <c r="CD129" s="298">
        <f>IF(BB129,$BL129,0)</f>
        <v>0</v>
      </c>
    </row>
    <row r="130" spans="1:82" ht="8.85" customHeight="1" x14ac:dyDescent="0.25">
      <c r="A130" s="346"/>
      <c r="B130" s="346"/>
      <c r="C130" s="326"/>
      <c r="D130" s="346"/>
      <c r="E130" s="351"/>
      <c r="F130" s="346"/>
      <c r="G130" s="346"/>
      <c r="H130" s="346"/>
      <c r="I130" s="346"/>
      <c r="J130" s="346"/>
      <c r="K130" s="351"/>
      <c r="L130" s="346"/>
      <c r="M130" s="346"/>
      <c r="N130" s="346"/>
      <c r="O130" s="346"/>
      <c r="P130" s="346"/>
      <c r="Q130" s="351"/>
      <c r="R130" s="346"/>
      <c r="S130" s="346"/>
      <c r="T130" s="346"/>
      <c r="U130" s="346"/>
      <c r="V130" s="346"/>
      <c r="W130" s="351"/>
      <c r="X130" s="346"/>
      <c r="Y130" s="346"/>
      <c r="Z130" s="346"/>
      <c r="AA130" s="346"/>
      <c r="AB130" s="346"/>
      <c r="AC130" s="351"/>
      <c r="AD130" s="346"/>
      <c r="AE130" s="346"/>
      <c r="AF130" s="346"/>
      <c r="AG130" s="346"/>
      <c r="AH130" s="346"/>
      <c r="AI130" s="346"/>
      <c r="AJ130" s="351"/>
      <c r="AK130" s="346"/>
      <c r="AL130" s="346"/>
      <c r="AM130" s="346"/>
      <c r="AN130" s="346"/>
      <c r="AO130" s="346"/>
      <c r="AP130" s="351"/>
      <c r="AQ130" s="346"/>
      <c r="AR130" s="346"/>
      <c r="AS130" s="346"/>
      <c r="AT130" s="346"/>
      <c r="AU130" s="346"/>
      <c r="AV130" s="351"/>
      <c r="AW130" s="346"/>
      <c r="AX130" s="346"/>
      <c r="AY130" s="346"/>
      <c r="AZ130" s="346"/>
      <c r="BA130" s="346"/>
      <c r="BB130" s="346"/>
      <c r="BC130" s="346"/>
      <c r="BD130" s="346"/>
      <c r="BE130" s="346"/>
      <c r="BF130" s="346"/>
      <c r="BG130" s="346"/>
      <c r="BH130" s="351"/>
      <c r="BI130" s="346"/>
      <c r="BJ130" s="346"/>
      <c r="BK130" s="346"/>
      <c r="BL130" s="346"/>
      <c r="BM130" s="346"/>
      <c r="BN130" s="346"/>
      <c r="BO130" s="346"/>
      <c r="BP130" s="346"/>
      <c r="BQ130" s="346"/>
      <c r="BR130" s="346"/>
      <c r="BS130" s="346"/>
      <c r="BT130" s="346"/>
      <c r="BU130" s="346"/>
      <c r="BV130" s="346"/>
      <c r="BW130" s="346"/>
      <c r="BX130" s="346"/>
      <c r="BY130" s="346"/>
      <c r="BZ130" s="346"/>
      <c r="CA130" s="346"/>
      <c r="CB130" s="346"/>
      <c r="CC130" s="346"/>
      <c r="CD130" s="351"/>
    </row>
    <row r="131" spans="1:82" ht="8.85" customHeight="1" x14ac:dyDescent="0.25">
      <c r="A131" s="326">
        <v>36</v>
      </c>
      <c r="B131" s="344"/>
      <c r="C131" s="326" t="s">
        <v>164</v>
      </c>
      <c r="D131" s="346"/>
      <c r="E131" s="114">
        <v>5625439</v>
      </c>
      <c r="F131" s="346"/>
      <c r="G131" s="297">
        <f>(E131/$BL131)</f>
        <v>152.10877970959629</v>
      </c>
      <c r="H131" s="346"/>
      <c r="I131" s="297">
        <f>IF(G131,G131/G$219*100,0)</f>
        <v>132.57762498442617</v>
      </c>
      <c r="J131" s="346"/>
      <c r="K131" s="114">
        <v>2132560</v>
      </c>
      <c r="L131" s="346"/>
      <c r="M131" s="297">
        <f>(K131/$BL131)</f>
        <v>57.663250682746124</v>
      </c>
      <c r="N131" s="346"/>
      <c r="O131" s="297">
        <f>IF(M131,M131/M$219*100,0)</f>
        <v>103.48486813573916</v>
      </c>
      <c r="P131" s="346"/>
      <c r="Q131" s="114">
        <v>12631265</v>
      </c>
      <c r="R131" s="346"/>
      <c r="S131" s="297">
        <f>(Q131/$BL131)</f>
        <v>341.54246545710191</v>
      </c>
      <c r="T131" s="346"/>
      <c r="U131" s="297">
        <f>IF(S131,S131/S$219*100,0)</f>
        <v>67.252553557240148</v>
      </c>
      <c r="V131" s="346"/>
      <c r="W131" s="114">
        <v>2066222</v>
      </c>
      <c r="X131" s="346"/>
      <c r="Y131" s="297">
        <f>(W131/$BL131)</f>
        <v>55.869507611605329</v>
      </c>
      <c r="Z131" s="346"/>
      <c r="AA131" s="297">
        <f>IF(Y131,Y131/Y$219*100,0)</f>
        <v>40.149822508198469</v>
      </c>
      <c r="AB131" s="346"/>
      <c r="AC131" s="114">
        <v>11646812</v>
      </c>
      <c r="AD131" s="346"/>
      <c r="AE131" s="297">
        <f>(AC131/$BL131)</f>
        <v>314.92339723656818</v>
      </c>
      <c r="AF131" s="346"/>
      <c r="AG131" s="297">
        <f>IF(AE131,AE131/AE$219*100,0)</f>
        <v>86.562414253462094</v>
      </c>
      <c r="AH131" s="347"/>
      <c r="AI131" s="346"/>
      <c r="AJ131" s="114">
        <v>57642366</v>
      </c>
      <c r="AK131" s="346"/>
      <c r="AL131" s="297">
        <f>(AJ131/$BL131)</f>
        <v>1558.6179055241598</v>
      </c>
      <c r="AM131" s="346"/>
      <c r="AN131" s="297">
        <f>IF(AL131,AL131/AL$219*100,0)</f>
        <v>81.628834263697925</v>
      </c>
      <c r="AO131" s="346"/>
      <c r="AP131" s="114">
        <v>2342983</v>
      </c>
      <c r="AQ131" s="346"/>
      <c r="AR131" s="297">
        <f>(AP131/$BL131)</f>
        <v>63.352972987588892</v>
      </c>
      <c r="AS131" s="346"/>
      <c r="AT131" s="297">
        <f>IF(AR131,AR131/AR$219*100,0)</f>
        <v>70.778756440827593</v>
      </c>
      <c r="AU131" s="346"/>
      <c r="AV131" s="114">
        <v>1945289</v>
      </c>
      <c r="AW131" s="346"/>
      <c r="AX131" s="297">
        <f>(AV131/$BL131)</f>
        <v>52.599545737230621</v>
      </c>
      <c r="AY131" s="346"/>
      <c r="AZ131" s="297">
        <f>IF(AX131,AX131/AX$219*100,0)</f>
        <v>37.250642472561736</v>
      </c>
      <c r="BA131" s="346"/>
      <c r="BB131" s="114">
        <v>0</v>
      </c>
      <c r="BC131" s="346"/>
      <c r="BD131" s="297">
        <f>(BB131/$BL131)</f>
        <v>0</v>
      </c>
      <c r="BE131" s="346"/>
      <c r="BF131" s="297">
        <f>IF(BD131,BD131/BD$219*100,0)</f>
        <v>0</v>
      </c>
      <c r="BG131" s="346"/>
      <c r="BH131" s="114">
        <f>(E131+K131+Q131+W131+AC131+AJ131+AP131+AV131+BB131)</f>
        <v>96032936</v>
      </c>
      <c r="BI131" s="346"/>
      <c r="BJ131" s="326">
        <v>36</v>
      </c>
      <c r="BK131" s="346"/>
      <c r="BL131" s="298">
        <v>36983</v>
      </c>
      <c r="BM131" s="346"/>
      <c r="BN131" s="298">
        <f>IF(E131,BL131,0)</f>
        <v>36983</v>
      </c>
      <c r="BO131" s="346"/>
      <c r="BP131" s="298">
        <f>IF(K131,BL131,0)</f>
        <v>36983</v>
      </c>
      <c r="BQ131" s="346"/>
      <c r="BR131" s="298">
        <f>IF(Q131,BL131,0)</f>
        <v>36983</v>
      </c>
      <c r="BS131" s="346"/>
      <c r="BT131" s="298">
        <f>IF(W131,BL131,0)</f>
        <v>36983</v>
      </c>
      <c r="BU131" s="346"/>
      <c r="BV131" s="298">
        <f>IF(AC131,BL131,0)</f>
        <v>36983</v>
      </c>
      <c r="BW131" s="346"/>
      <c r="BX131" s="298">
        <f>IF(AJ131,BL131,0)</f>
        <v>36983</v>
      </c>
      <c r="BY131" s="346"/>
      <c r="BZ131" s="298">
        <f>IF(AP131,BL131,0)</f>
        <v>36983</v>
      </c>
      <c r="CA131" s="346"/>
      <c r="CB131" s="298">
        <f>IF(AV131,BL131,0)</f>
        <v>36983</v>
      </c>
      <c r="CC131" s="346"/>
      <c r="CD131" s="298">
        <f>IF(BB131,$BL131,0)</f>
        <v>0</v>
      </c>
    </row>
    <row r="132" spans="1:82" ht="8.85" customHeight="1" x14ac:dyDescent="0.25">
      <c r="A132" s="326">
        <v>37</v>
      </c>
      <c r="B132" s="344"/>
      <c r="C132" s="326" t="s">
        <v>165</v>
      </c>
      <c r="D132" s="346"/>
      <c r="E132" s="114">
        <v>3740126</v>
      </c>
      <c r="F132" s="346"/>
      <c r="G132" s="297">
        <f>(E132/$BL132)</f>
        <v>167.62845105772678</v>
      </c>
      <c r="H132" s="346"/>
      <c r="I132" s="297">
        <f>IF(G132,G132/G$219*100,0)</f>
        <v>146.1045310039357</v>
      </c>
      <c r="J132" s="346"/>
      <c r="K132" s="114">
        <v>1727632</v>
      </c>
      <c r="L132" s="346"/>
      <c r="M132" s="297">
        <f>(K132/$BL132)</f>
        <v>77.430620294012186</v>
      </c>
      <c r="N132" s="346"/>
      <c r="O132" s="297">
        <f>IF(M132,M132/M$219*100,0)</f>
        <v>138.96021184931121</v>
      </c>
      <c r="P132" s="346"/>
      <c r="Q132" s="114">
        <v>9286249</v>
      </c>
      <c r="R132" s="346"/>
      <c r="S132" s="297">
        <f>(Q132/$BL132)</f>
        <v>416.19975797776982</v>
      </c>
      <c r="T132" s="346"/>
      <c r="U132" s="297">
        <f>IF(S132,S132/S$219*100,0)</f>
        <v>81.953195707155743</v>
      </c>
      <c r="V132" s="346"/>
      <c r="W132" s="114">
        <v>2325809</v>
      </c>
      <c r="X132" s="346"/>
      <c r="Y132" s="297">
        <f>(W132/$BL132)</f>
        <v>104.24027429186089</v>
      </c>
      <c r="Z132" s="346"/>
      <c r="AA132" s="297">
        <f>IF(Y132,Y132/Y$219*100,0)</f>
        <v>74.910782105313814</v>
      </c>
      <c r="AB132" s="346"/>
      <c r="AC132" s="114">
        <v>7309854</v>
      </c>
      <c r="AD132" s="346"/>
      <c r="AE132" s="297">
        <f>(AC132/$BL132)</f>
        <v>327.61984582287556</v>
      </c>
      <c r="AF132" s="346"/>
      <c r="AG132" s="297">
        <f>IF(AE132,AE132/AE$219*100,0)</f>
        <v>90.052263695325365</v>
      </c>
      <c r="AH132" s="347"/>
      <c r="AI132" s="346"/>
      <c r="AJ132" s="114">
        <v>30360701</v>
      </c>
      <c r="AK132" s="346"/>
      <c r="AL132" s="297">
        <f>(AJ132/$BL132)</f>
        <v>1360.7341789171746</v>
      </c>
      <c r="AM132" s="346"/>
      <c r="AN132" s="297">
        <f>IF(AL132,AL132/AL$219*100,0)</f>
        <v>71.265153809730421</v>
      </c>
      <c r="AO132" s="346"/>
      <c r="AP132" s="114">
        <v>1163127</v>
      </c>
      <c r="AQ132" s="346"/>
      <c r="AR132" s="297">
        <f>(AP132/$BL132)</f>
        <v>52.130109358192904</v>
      </c>
      <c r="AS132" s="346"/>
      <c r="AT132" s="297">
        <f>IF(AR132,AR132/AR$219*100,0)</f>
        <v>58.24042881492035</v>
      </c>
      <c r="AU132" s="346"/>
      <c r="AV132" s="114">
        <v>2068483</v>
      </c>
      <c r="AW132" s="346"/>
      <c r="AX132" s="297">
        <f>(AV132/$BL132)</f>
        <v>92.707197920401583</v>
      </c>
      <c r="AY132" s="346"/>
      <c r="AZ132" s="297">
        <f>IF(AX132,AX132/AX$219*100,0)</f>
        <v>65.654610433670271</v>
      </c>
      <c r="BA132" s="346"/>
      <c r="BB132" s="114">
        <v>0</v>
      </c>
      <c r="BC132" s="346"/>
      <c r="BD132" s="297">
        <f>(BB132/$BL132)</f>
        <v>0</v>
      </c>
      <c r="BE132" s="346"/>
      <c r="BF132" s="297">
        <f>IF(BD132,BD132/BD$219*100,0)</f>
        <v>0</v>
      </c>
      <c r="BG132" s="346"/>
      <c r="BH132" s="114">
        <f>(E132+K132+Q132+W132+AC132+AJ132+AP132+AV132+BB132)</f>
        <v>57981981</v>
      </c>
      <c r="BI132" s="346"/>
      <c r="BJ132" s="326">
        <v>37</v>
      </c>
      <c r="BK132" s="346"/>
      <c r="BL132" s="298">
        <v>22312</v>
      </c>
      <c r="BM132" s="346"/>
      <c r="BN132" s="298">
        <f>IF(E132,BL132,0)</f>
        <v>22312</v>
      </c>
      <c r="BO132" s="346"/>
      <c r="BP132" s="298">
        <f>IF(K132,BL132,0)</f>
        <v>22312</v>
      </c>
      <c r="BQ132" s="346"/>
      <c r="BR132" s="298">
        <f>IF(Q132,BL132,0)</f>
        <v>22312</v>
      </c>
      <c r="BS132" s="346"/>
      <c r="BT132" s="298">
        <f>IF(W132,BL132,0)</f>
        <v>22312</v>
      </c>
      <c r="BU132" s="346"/>
      <c r="BV132" s="298">
        <f>IF(AC132,BL132,0)</f>
        <v>22312</v>
      </c>
      <c r="BW132" s="346"/>
      <c r="BX132" s="298">
        <f>IF(AJ132,BL132,0)</f>
        <v>22312</v>
      </c>
      <c r="BY132" s="346"/>
      <c r="BZ132" s="298">
        <f>IF(AP132,BL132,0)</f>
        <v>22312</v>
      </c>
      <c r="CA132" s="346"/>
      <c r="CB132" s="298">
        <f>IF(AV132,BL132,0)</f>
        <v>22312</v>
      </c>
      <c r="CC132" s="346"/>
      <c r="CD132" s="298">
        <f>IF(BB132,$BL132,0)</f>
        <v>0</v>
      </c>
    </row>
    <row r="133" spans="1:82" ht="8.85" customHeight="1" x14ac:dyDescent="0.25">
      <c r="A133" s="326">
        <v>38</v>
      </c>
      <c r="B133" s="344"/>
      <c r="C133" s="326" t="s">
        <v>166</v>
      </c>
      <c r="D133" s="346"/>
      <c r="E133" s="114">
        <v>1486831</v>
      </c>
      <c r="F133" s="346"/>
      <c r="G133" s="297">
        <f>(E133/$BL133)</f>
        <v>93.358721587341449</v>
      </c>
      <c r="H133" s="346"/>
      <c r="I133" s="297">
        <f>IF(G133,G133/G$219*100,0)</f>
        <v>81.371223957371242</v>
      </c>
      <c r="J133" s="346"/>
      <c r="K133" s="114">
        <v>1497803</v>
      </c>
      <c r="L133" s="346"/>
      <c r="M133" s="297">
        <f>(K133/$BL133)</f>
        <v>94.047657917870154</v>
      </c>
      <c r="N133" s="346"/>
      <c r="O133" s="297">
        <f>IF(M133,M133/M$219*100,0)</f>
        <v>168.78183874253969</v>
      </c>
      <c r="P133" s="346"/>
      <c r="Q133" s="114">
        <v>4408010</v>
      </c>
      <c r="R133" s="346"/>
      <c r="S133" s="297">
        <f>(Q133/$BL133)</f>
        <v>276.78073590355393</v>
      </c>
      <c r="T133" s="346"/>
      <c r="U133" s="297">
        <f>IF(S133,S133/S$219*100,0)</f>
        <v>54.500430100408892</v>
      </c>
      <c r="V133" s="346"/>
      <c r="W133" s="114">
        <v>2266444</v>
      </c>
      <c r="X133" s="346"/>
      <c r="Y133" s="297">
        <f>(W133/$BL133)</f>
        <v>142.31093808866007</v>
      </c>
      <c r="Z133" s="346"/>
      <c r="AA133" s="297">
        <f>IF(Y133,Y133/Y$219*100,0)</f>
        <v>102.26972009411533</v>
      </c>
      <c r="AB133" s="346"/>
      <c r="AC133" s="114">
        <v>6440685</v>
      </c>
      <c r="AD133" s="346"/>
      <c r="AE133" s="297">
        <f>(AC133/$BL133)</f>
        <v>404.41322365942483</v>
      </c>
      <c r="AF133" s="346"/>
      <c r="AG133" s="297">
        <f>IF(AE133,AE133/AE$219*100,0)</f>
        <v>111.16031804295619</v>
      </c>
      <c r="AH133" s="347"/>
      <c r="AI133" s="346"/>
      <c r="AJ133" s="114">
        <v>19389452</v>
      </c>
      <c r="AK133" s="346"/>
      <c r="AL133" s="297">
        <f>(AJ133/$BL133)</f>
        <v>1217.4715559462513</v>
      </c>
      <c r="AM133" s="346"/>
      <c r="AN133" s="297">
        <f>IF(AL133,AL133/AL$219*100,0)</f>
        <v>63.762121241435011</v>
      </c>
      <c r="AO133" s="346"/>
      <c r="AP133" s="114">
        <v>533678</v>
      </c>
      <c r="AQ133" s="346"/>
      <c r="AR133" s="297">
        <f>(AP133/$BL133)</f>
        <v>33.509858093683285</v>
      </c>
      <c r="AS133" s="346"/>
      <c r="AT133" s="297">
        <f>IF(AR133,AR133/AR$219*100,0)</f>
        <v>37.437644557646053</v>
      </c>
      <c r="AU133" s="346"/>
      <c r="AV133" s="114">
        <v>606187</v>
      </c>
      <c r="AW133" s="346"/>
      <c r="AX133" s="297">
        <f>(AV133/$BL133)</f>
        <v>38.062727615220396</v>
      </c>
      <c r="AY133" s="346"/>
      <c r="AZ133" s="297">
        <f>IF(AX133,AX133/AX$219*100,0)</f>
        <v>26.955766215324889</v>
      </c>
      <c r="BA133" s="346"/>
      <c r="BB133" s="114">
        <v>0</v>
      </c>
      <c r="BC133" s="346"/>
      <c r="BD133" s="297">
        <f>(BB133/$BL133)</f>
        <v>0</v>
      </c>
      <c r="BE133" s="346"/>
      <c r="BF133" s="297">
        <f>IF(BD133,BD133/BD$219*100,0)</f>
        <v>0</v>
      </c>
      <c r="BG133" s="346"/>
      <c r="BH133" s="114">
        <f>(E133+K133+Q133+W133+AC133+AJ133+AP133+AV133+BB133)</f>
        <v>36629090</v>
      </c>
      <c r="BI133" s="346"/>
      <c r="BJ133" s="326">
        <v>38</v>
      </c>
      <c r="BK133" s="346"/>
      <c r="BL133" s="298">
        <v>15926</v>
      </c>
      <c r="BM133" s="346"/>
      <c r="BN133" s="298">
        <f>IF(E133,BL133,0)</f>
        <v>15926</v>
      </c>
      <c r="BO133" s="346"/>
      <c r="BP133" s="298">
        <f>IF(K133,BL133,0)</f>
        <v>15926</v>
      </c>
      <c r="BQ133" s="346"/>
      <c r="BR133" s="298">
        <f>IF(Q133,BL133,0)</f>
        <v>15926</v>
      </c>
      <c r="BS133" s="346"/>
      <c r="BT133" s="298">
        <f>IF(W133,BL133,0)</f>
        <v>15926</v>
      </c>
      <c r="BU133" s="346"/>
      <c r="BV133" s="298">
        <f>IF(AC133,BL133,0)</f>
        <v>15926</v>
      </c>
      <c r="BW133" s="346"/>
      <c r="BX133" s="298">
        <f>IF(AJ133,BL133,0)</f>
        <v>15926</v>
      </c>
      <c r="BY133" s="346"/>
      <c r="BZ133" s="298">
        <f>IF(AP133,BL133,0)</f>
        <v>15926</v>
      </c>
      <c r="CA133" s="346"/>
      <c r="CB133" s="298">
        <f>IF(AV133,BL133,0)</f>
        <v>15926</v>
      </c>
      <c r="CC133" s="346"/>
      <c r="CD133" s="298">
        <f>IF(BB133,$BL133,0)</f>
        <v>0</v>
      </c>
    </row>
    <row r="134" spans="1:82" ht="8.85" customHeight="1" x14ac:dyDescent="0.25">
      <c r="A134" s="326">
        <v>39</v>
      </c>
      <c r="B134" s="344"/>
      <c r="C134" s="326" t="s">
        <v>167</v>
      </c>
      <c r="D134" s="346"/>
      <c r="E134" s="114">
        <v>1378676</v>
      </c>
      <c r="F134" s="346"/>
      <c r="G134" s="297">
        <f>(E134/$BL134)</f>
        <v>69.68289107910033</v>
      </c>
      <c r="H134" s="346"/>
      <c r="I134" s="297">
        <f>IF(G134,G134/G$219*100,0)</f>
        <v>60.735430387078068</v>
      </c>
      <c r="J134" s="346"/>
      <c r="K134" s="114">
        <v>1514692</v>
      </c>
      <c r="L134" s="346"/>
      <c r="M134" s="297">
        <f>(K134/$BL134)</f>
        <v>76.557594136972455</v>
      </c>
      <c r="N134" s="346"/>
      <c r="O134" s="297">
        <f>IF(M134,M134/M$219*100,0)</f>
        <v>137.39344279500708</v>
      </c>
      <c r="P134" s="346"/>
      <c r="Q134" s="114">
        <v>8292093</v>
      </c>
      <c r="R134" s="346"/>
      <c r="S134" s="297">
        <f>(Q134/$BL134)</f>
        <v>419.11008339651249</v>
      </c>
      <c r="T134" s="346"/>
      <c r="U134" s="297">
        <f>IF(S134,S134/S$219*100,0)</f>
        <v>82.526263000064802</v>
      </c>
      <c r="V134" s="346"/>
      <c r="W134" s="114">
        <v>1629265</v>
      </c>
      <c r="X134" s="346"/>
      <c r="Y134" s="297">
        <f>(W134/$BL134)</f>
        <v>82.348496335607777</v>
      </c>
      <c r="Z134" s="346"/>
      <c r="AA134" s="297">
        <f>IF(Y134,Y134/Y$219*100,0)</f>
        <v>59.17856900899011</v>
      </c>
      <c r="AB134" s="346"/>
      <c r="AC134" s="114">
        <v>4874737</v>
      </c>
      <c r="AD134" s="346"/>
      <c r="AE134" s="297">
        <f>(AC134/$BL134)</f>
        <v>246.38549406115743</v>
      </c>
      <c r="AF134" s="346"/>
      <c r="AG134" s="297">
        <f>IF(AE134,AE134/AE$219*100,0)</f>
        <v>67.723527023127474</v>
      </c>
      <c r="AH134" s="347"/>
      <c r="AI134" s="346"/>
      <c r="AJ134" s="114">
        <v>33865060</v>
      </c>
      <c r="AK134" s="346"/>
      <c r="AL134" s="297">
        <f>(AJ134/$BL134)</f>
        <v>1711.6532726813243</v>
      </c>
      <c r="AM134" s="346"/>
      <c r="AN134" s="297">
        <f>IF(AL134,AL134/AL$219*100,0)</f>
        <v>89.643690616804733</v>
      </c>
      <c r="AO134" s="346"/>
      <c r="AP134" s="114">
        <v>633481</v>
      </c>
      <c r="AQ134" s="346"/>
      <c r="AR134" s="297">
        <f>(AP134/$BL134)</f>
        <v>32.018246146070254</v>
      </c>
      <c r="AS134" s="346"/>
      <c r="AT134" s="297">
        <f>IF(AR134,AR134/AR$219*100,0)</f>
        <v>35.771196500583066</v>
      </c>
      <c r="AU134" s="346"/>
      <c r="AV134" s="114">
        <v>1517473</v>
      </c>
      <c r="AW134" s="346"/>
      <c r="AX134" s="297">
        <f>(AV134/$BL134)</f>
        <v>76.698155168056616</v>
      </c>
      <c r="AY134" s="346"/>
      <c r="AZ134" s="297">
        <f>IF(AX134,AX134/AX$219*100,0)</f>
        <v>54.317114652343477</v>
      </c>
      <c r="BA134" s="346"/>
      <c r="BB134" s="114">
        <v>0</v>
      </c>
      <c r="BC134" s="346"/>
      <c r="BD134" s="297">
        <f>(BB134/$BL134)</f>
        <v>0</v>
      </c>
      <c r="BE134" s="346"/>
      <c r="BF134" s="297">
        <f>IF(BD134,BD134/BD$219*100,0)</f>
        <v>0</v>
      </c>
      <c r="BG134" s="346"/>
      <c r="BH134" s="114">
        <f>(E134+K134+Q134+W134+AC134+AJ134+AP134+AV134+BB134)</f>
        <v>53705477</v>
      </c>
      <c r="BI134" s="346"/>
      <c r="BJ134" s="326">
        <v>39</v>
      </c>
      <c r="BK134" s="346"/>
      <c r="BL134" s="298">
        <v>19785</v>
      </c>
      <c r="BM134" s="346"/>
      <c r="BN134" s="298">
        <f>IF(E134,BL134,0)</f>
        <v>19785</v>
      </c>
      <c r="BO134" s="346"/>
      <c r="BP134" s="298">
        <f>IF(K134,BL134,0)</f>
        <v>19785</v>
      </c>
      <c r="BQ134" s="346"/>
      <c r="BR134" s="298">
        <f>IF(Q134,BL134,0)</f>
        <v>19785</v>
      </c>
      <c r="BS134" s="346"/>
      <c r="BT134" s="298">
        <f>IF(W134,BL134,0)</f>
        <v>19785</v>
      </c>
      <c r="BU134" s="346"/>
      <c r="BV134" s="298">
        <f>IF(AC134,BL134,0)</f>
        <v>19785</v>
      </c>
      <c r="BW134" s="346"/>
      <c r="BX134" s="298">
        <f>IF(AJ134,BL134,0)</f>
        <v>19785</v>
      </c>
      <c r="BY134" s="346"/>
      <c r="BZ134" s="298">
        <f>IF(AP134,BL134,0)</f>
        <v>19785</v>
      </c>
      <c r="CA134" s="346"/>
      <c r="CB134" s="298">
        <f>IF(AV134,BL134,0)</f>
        <v>19785</v>
      </c>
      <c r="CC134" s="346"/>
      <c r="CD134" s="298">
        <f>IF(BB134,$BL134,0)</f>
        <v>0</v>
      </c>
    </row>
    <row r="135" spans="1:82" ht="8.85" customHeight="1" x14ac:dyDescent="0.25">
      <c r="A135" s="326">
        <v>40</v>
      </c>
      <c r="B135" s="344"/>
      <c r="C135" s="326" t="s">
        <v>168</v>
      </c>
      <c r="D135" s="346"/>
      <c r="E135" s="114">
        <v>1924212</v>
      </c>
      <c r="F135" s="346"/>
      <c r="G135" s="297">
        <f>(E135/$BL135)</f>
        <v>165.5236129032258</v>
      </c>
      <c r="H135" s="346"/>
      <c r="I135" s="297">
        <f>IF(G135,G135/G$219*100,0)</f>
        <v>144.26995942934872</v>
      </c>
      <c r="J135" s="346"/>
      <c r="K135" s="114">
        <v>1384615</v>
      </c>
      <c r="L135" s="346"/>
      <c r="M135" s="297">
        <f>(K135/$BL135)</f>
        <v>119.10666666666667</v>
      </c>
      <c r="N135" s="346"/>
      <c r="O135" s="297">
        <f>IF(M135,M135/M$219*100,0)</f>
        <v>213.75377815416016</v>
      </c>
      <c r="P135" s="346"/>
      <c r="Q135" s="114">
        <v>4616404</v>
      </c>
      <c r="R135" s="346"/>
      <c r="S135" s="297">
        <f>(Q135/$BL135)</f>
        <v>397.11002150537632</v>
      </c>
      <c r="T135" s="346"/>
      <c r="U135" s="297">
        <f>IF(S135,S135/S$219*100,0)</f>
        <v>78.194267742561266</v>
      </c>
      <c r="V135" s="346"/>
      <c r="W135" s="114">
        <v>2245376</v>
      </c>
      <c r="X135" s="346"/>
      <c r="Y135" s="297">
        <f>(W135/$BL135)</f>
        <v>193.15062365591399</v>
      </c>
      <c r="Z135" s="346"/>
      <c r="AA135" s="297">
        <f>IF(Y135,Y135/Y$219*100,0)</f>
        <v>138.80493293486464</v>
      </c>
      <c r="AB135" s="346"/>
      <c r="AC135" s="114">
        <v>3052776</v>
      </c>
      <c r="AD135" s="346"/>
      <c r="AE135" s="297">
        <f>(AC135/$BL135)</f>
        <v>262.60438709677419</v>
      </c>
      <c r="AF135" s="346"/>
      <c r="AG135" s="297">
        <f>IF(AE135,AE135/AE$219*100,0)</f>
        <v>72.181584284039772</v>
      </c>
      <c r="AH135" s="347"/>
      <c r="AI135" s="346"/>
      <c r="AJ135" s="114">
        <v>13950821</v>
      </c>
      <c r="AK135" s="346"/>
      <c r="AL135" s="297">
        <f>(AJ135/$BL135)</f>
        <v>1200.070623655914</v>
      </c>
      <c r="AM135" s="346"/>
      <c r="AN135" s="297">
        <f>IF(AL135,AL135/AL$219*100,0)</f>
        <v>62.850789597593739</v>
      </c>
      <c r="AO135" s="346"/>
      <c r="AP135" s="114">
        <v>398943</v>
      </c>
      <c r="AQ135" s="346"/>
      <c r="AR135" s="297">
        <f>(AP135/$BL135)</f>
        <v>34.317677419354837</v>
      </c>
      <c r="AS135" s="346"/>
      <c r="AT135" s="297">
        <f>IF(AR135,AR135/AR$219*100,0)</f>
        <v>38.340150700666385</v>
      </c>
      <c r="AU135" s="346"/>
      <c r="AV135" s="114">
        <v>1766452</v>
      </c>
      <c r="AW135" s="346"/>
      <c r="AX135" s="297">
        <f>(AV135/$BL135)</f>
        <v>151.95286021505376</v>
      </c>
      <c r="AY135" s="346"/>
      <c r="AZ135" s="297">
        <f>IF(AX135,AX135/AX$219*100,0)</f>
        <v>107.61198769341571</v>
      </c>
      <c r="BA135" s="346"/>
      <c r="BB135" s="114">
        <v>0</v>
      </c>
      <c r="BC135" s="346"/>
      <c r="BD135" s="297">
        <f>(BB135/$BL135)</f>
        <v>0</v>
      </c>
      <c r="BE135" s="346"/>
      <c r="BF135" s="297">
        <f>IF(BD135,BD135/BD$219*100,0)</f>
        <v>0</v>
      </c>
      <c r="BG135" s="346"/>
      <c r="BH135" s="114">
        <f>(E135+K135+Q135+W135+AC135+AJ135+AP135+AV135+BB135)</f>
        <v>29339599</v>
      </c>
      <c r="BI135" s="346"/>
      <c r="BJ135" s="326">
        <v>40</v>
      </c>
      <c r="BK135" s="346"/>
      <c r="BL135" s="298">
        <v>11625</v>
      </c>
      <c r="BM135" s="346"/>
      <c r="BN135" s="298">
        <f>IF(E135,BL135,0)</f>
        <v>11625</v>
      </c>
      <c r="BO135" s="346"/>
      <c r="BP135" s="298">
        <f>IF(K135,BL135,0)</f>
        <v>11625</v>
      </c>
      <c r="BQ135" s="346"/>
      <c r="BR135" s="298">
        <f>IF(Q135,BL135,0)</f>
        <v>11625</v>
      </c>
      <c r="BS135" s="346"/>
      <c r="BT135" s="298">
        <f>IF(W135,BL135,0)</f>
        <v>11625</v>
      </c>
      <c r="BU135" s="346"/>
      <c r="BV135" s="298">
        <f>IF(AC135,BL135,0)</f>
        <v>11625</v>
      </c>
      <c r="BW135" s="346"/>
      <c r="BX135" s="298">
        <f>IF(AJ135,BL135,0)</f>
        <v>11625</v>
      </c>
      <c r="BY135" s="346"/>
      <c r="BZ135" s="298">
        <f>IF(AP135,BL135,0)</f>
        <v>11625</v>
      </c>
      <c r="CA135" s="346"/>
      <c r="CB135" s="298">
        <f>IF(AV135,BL135,0)</f>
        <v>11625</v>
      </c>
      <c r="CC135" s="346"/>
      <c r="CD135" s="298">
        <f>IF(BB135,$BL135,0)</f>
        <v>0</v>
      </c>
    </row>
    <row r="136" spans="1:82" ht="8.85" customHeight="1" x14ac:dyDescent="0.25">
      <c r="A136" s="349"/>
      <c r="B136" s="346"/>
      <c r="C136" s="326"/>
      <c r="D136" s="346"/>
      <c r="E136" s="351"/>
      <c r="F136" s="346"/>
      <c r="G136" s="350"/>
      <c r="H136" s="346"/>
      <c r="I136" s="350"/>
      <c r="J136" s="346"/>
      <c r="K136" s="351"/>
      <c r="L136" s="346"/>
      <c r="M136" s="350"/>
      <c r="N136" s="346"/>
      <c r="O136" s="350"/>
      <c r="P136" s="346"/>
      <c r="Q136" s="351"/>
      <c r="R136" s="346"/>
      <c r="S136" s="350"/>
      <c r="T136" s="346"/>
      <c r="U136" s="350"/>
      <c r="V136" s="346"/>
      <c r="W136" s="351"/>
      <c r="X136" s="346"/>
      <c r="Y136" s="350"/>
      <c r="Z136" s="346"/>
      <c r="AA136" s="350"/>
      <c r="AB136" s="346"/>
      <c r="AC136" s="351"/>
      <c r="AD136" s="346"/>
      <c r="AE136" s="350"/>
      <c r="AF136" s="346"/>
      <c r="AG136" s="350"/>
      <c r="AH136" s="346"/>
      <c r="AI136" s="346"/>
      <c r="AJ136" s="351"/>
      <c r="AK136" s="346"/>
      <c r="AL136" s="350"/>
      <c r="AM136" s="346"/>
      <c r="AN136" s="350"/>
      <c r="AO136" s="346"/>
      <c r="AP136" s="351"/>
      <c r="AQ136" s="346"/>
      <c r="AR136" s="350"/>
      <c r="AS136" s="346"/>
      <c r="AT136" s="350"/>
      <c r="AU136" s="346"/>
      <c r="AV136" s="351"/>
      <c r="AW136" s="346"/>
      <c r="AX136" s="350"/>
      <c r="AY136" s="346"/>
      <c r="AZ136" s="350"/>
      <c r="BA136" s="346"/>
      <c r="BB136" s="351"/>
      <c r="BC136" s="346"/>
      <c r="BD136" s="350"/>
      <c r="BE136" s="346"/>
      <c r="BF136" s="350"/>
      <c r="BG136" s="346"/>
      <c r="BH136" s="351"/>
      <c r="BI136" s="346"/>
      <c r="BJ136" s="349"/>
      <c r="BK136" s="346"/>
      <c r="BL136" s="351"/>
      <c r="BM136" s="346"/>
      <c r="BN136" s="346"/>
      <c r="BO136" s="346"/>
      <c r="BP136" s="346"/>
      <c r="BQ136" s="346"/>
      <c r="BR136" s="346"/>
      <c r="BS136" s="346"/>
      <c r="BT136" s="346"/>
      <c r="BU136" s="346"/>
      <c r="BV136" s="346"/>
      <c r="BW136" s="346"/>
      <c r="BX136" s="346"/>
      <c r="BY136" s="346"/>
      <c r="BZ136" s="346"/>
      <c r="CA136" s="346"/>
      <c r="CB136" s="346"/>
      <c r="CC136" s="346"/>
      <c r="CD136" s="346"/>
    </row>
    <row r="137" spans="1:82" ht="8.85" customHeight="1" x14ac:dyDescent="0.25">
      <c r="A137" s="326">
        <v>41</v>
      </c>
      <c r="B137" s="344"/>
      <c r="C137" s="326" t="s">
        <v>169</v>
      </c>
      <c r="D137" s="346"/>
      <c r="E137" s="114">
        <v>2316977</v>
      </c>
      <c r="F137" s="346"/>
      <c r="G137" s="297">
        <f>(E137/$BL137)</f>
        <v>65.112887814748206</v>
      </c>
      <c r="H137" s="346"/>
      <c r="I137" s="297">
        <f>IF(G137,G137/G$219*100,0)</f>
        <v>56.752227181348488</v>
      </c>
      <c r="J137" s="346"/>
      <c r="K137" s="114">
        <v>1941870</v>
      </c>
      <c r="L137" s="346"/>
      <c r="M137" s="297">
        <f>(K137/$BL137)</f>
        <v>54.571436600719423</v>
      </c>
      <c r="N137" s="346"/>
      <c r="O137" s="297">
        <f>IF(M137,M137/M$219*100,0)</f>
        <v>97.936169982402305</v>
      </c>
      <c r="P137" s="346"/>
      <c r="Q137" s="114">
        <v>10471666</v>
      </c>
      <c r="R137" s="346"/>
      <c r="S137" s="297">
        <f>(Q137/$BL137)</f>
        <v>294.28018210431657</v>
      </c>
      <c r="T137" s="346"/>
      <c r="U137" s="297">
        <f>IF(S137,S137/S$219*100,0)</f>
        <v>57.946216677090526</v>
      </c>
      <c r="V137" s="346"/>
      <c r="W137" s="114">
        <v>3051809</v>
      </c>
      <c r="X137" s="346"/>
      <c r="Y137" s="297">
        <f>(W137/$BL137)</f>
        <v>85.763517311151077</v>
      </c>
      <c r="Z137" s="346"/>
      <c r="AA137" s="297">
        <f>IF(Y137,Y137/Y$219*100,0)</f>
        <v>61.632724985860712</v>
      </c>
      <c r="AB137" s="346"/>
      <c r="AC137" s="114">
        <v>12642463</v>
      </c>
      <c r="AD137" s="346"/>
      <c r="AE137" s="297">
        <f>(AC137/$BL137)</f>
        <v>355.28504383992805</v>
      </c>
      <c r="AF137" s="346"/>
      <c r="AG137" s="297">
        <f>IF(AE137,AE137/AE$219*100,0)</f>
        <v>97.656545727622969</v>
      </c>
      <c r="AH137" s="347"/>
      <c r="AI137" s="346"/>
      <c r="AJ137" s="114">
        <v>57381775</v>
      </c>
      <c r="AK137" s="346"/>
      <c r="AL137" s="297">
        <f>(AJ137/$BL137)</f>
        <v>1612.5723639838129</v>
      </c>
      <c r="AM137" s="346"/>
      <c r="AN137" s="297">
        <f>IF(AL137,AL137/AL$219*100,0)</f>
        <v>84.454568224395274</v>
      </c>
      <c r="AO137" s="346"/>
      <c r="AP137" s="114">
        <v>537204</v>
      </c>
      <c r="AQ137" s="346"/>
      <c r="AR137" s="297">
        <f>(AP137/$BL137)</f>
        <v>15.096785071942445</v>
      </c>
      <c r="AS137" s="346"/>
      <c r="AT137" s="297">
        <f>IF(AR137,AR137/AR$219*100,0)</f>
        <v>16.86632249848584</v>
      </c>
      <c r="AU137" s="346"/>
      <c r="AV137" s="114">
        <v>3709019</v>
      </c>
      <c r="AW137" s="346"/>
      <c r="AX137" s="297">
        <f>(AV137/$BL137)</f>
        <v>104.23277315647482</v>
      </c>
      <c r="AY137" s="346"/>
      <c r="AZ137" s="297">
        <f>IF(AX137,AX137/AX$219*100,0)</f>
        <v>73.816944849149579</v>
      </c>
      <c r="BA137" s="346"/>
      <c r="BB137" s="114">
        <v>0</v>
      </c>
      <c r="BC137" s="346"/>
      <c r="BD137" s="297">
        <f>(BB137/$BL137)</f>
        <v>0</v>
      </c>
      <c r="BE137" s="346"/>
      <c r="BF137" s="297">
        <f>IF(BD137,BD137/BD$219*100,0)</f>
        <v>0</v>
      </c>
      <c r="BG137" s="346"/>
      <c r="BH137" s="114">
        <f>(E137+K137+Q137+W137+AC137+AJ137+AP137+AV137+BB137)</f>
        <v>92052783</v>
      </c>
      <c r="BI137" s="346"/>
      <c r="BJ137" s="326">
        <v>41</v>
      </c>
      <c r="BK137" s="346"/>
      <c r="BL137" s="298">
        <v>35584</v>
      </c>
      <c r="BM137" s="346"/>
      <c r="BN137" s="298">
        <f>IF(E137,BL137,0)</f>
        <v>35584</v>
      </c>
      <c r="BO137" s="346"/>
      <c r="BP137" s="298">
        <f>IF(K137,BL137,0)</f>
        <v>35584</v>
      </c>
      <c r="BQ137" s="346"/>
      <c r="BR137" s="298">
        <f>IF(Q137,BL137,0)</f>
        <v>35584</v>
      </c>
      <c r="BS137" s="346"/>
      <c r="BT137" s="298">
        <f>IF(W137,BL137,0)</f>
        <v>35584</v>
      </c>
      <c r="BU137" s="346"/>
      <c r="BV137" s="298">
        <f>IF(AC137,BL137,0)</f>
        <v>35584</v>
      </c>
      <c r="BW137" s="346"/>
      <c r="BX137" s="298">
        <f>IF(AJ137,BL137,0)</f>
        <v>35584</v>
      </c>
      <c r="BY137" s="346"/>
      <c r="BZ137" s="298">
        <f>IF(AP137,BL137,0)</f>
        <v>35584</v>
      </c>
      <c r="CA137" s="346"/>
      <c r="CB137" s="298">
        <f>IF(AV137,BL137,0)</f>
        <v>35584</v>
      </c>
      <c r="CC137" s="346"/>
      <c r="CD137" s="298">
        <f>IF(BB137,$BL137,0)</f>
        <v>0</v>
      </c>
    </row>
    <row r="138" spans="1:82" ht="8.85" customHeight="1" x14ac:dyDescent="0.25">
      <c r="A138" s="326">
        <v>42</v>
      </c>
      <c r="B138" s="344"/>
      <c r="C138" s="326" t="s">
        <v>170</v>
      </c>
      <c r="D138" s="346"/>
      <c r="E138" s="114">
        <v>11714192</v>
      </c>
      <c r="F138" s="346"/>
      <c r="G138" s="297">
        <f>(E138/$BL138)</f>
        <v>111.34105123087159</v>
      </c>
      <c r="H138" s="346"/>
      <c r="I138" s="297">
        <f>IF(G138,G138/G$219*100,0)</f>
        <v>97.044576674932117</v>
      </c>
      <c r="J138" s="346"/>
      <c r="K138" s="114">
        <v>6127067</v>
      </c>
      <c r="L138" s="346"/>
      <c r="M138" s="297">
        <f>(K138/$BL138)</f>
        <v>58.236545955707633</v>
      </c>
      <c r="N138" s="346"/>
      <c r="O138" s="297">
        <f>IF(M138,M138/M$219*100,0)</f>
        <v>104.51372767839094</v>
      </c>
      <c r="P138" s="346"/>
      <c r="Q138" s="114">
        <v>63461553</v>
      </c>
      <c r="R138" s="346"/>
      <c r="S138" s="297">
        <f>(Q138/$BL138)</f>
        <v>603.18936412888513</v>
      </c>
      <c r="T138" s="346"/>
      <c r="U138" s="297">
        <f>IF(S138,S138/S$219*100,0)</f>
        <v>118.77300517212146</v>
      </c>
      <c r="V138" s="346"/>
      <c r="W138" s="114">
        <v>13438128</v>
      </c>
      <c r="X138" s="346"/>
      <c r="Y138" s="297">
        <f>(W138/$BL138)</f>
        <v>127.72671799258626</v>
      </c>
      <c r="Z138" s="346"/>
      <c r="AA138" s="297">
        <f>IF(Y138,Y138/Y$219*100,0)</f>
        <v>91.788978929390396</v>
      </c>
      <c r="AB138" s="346"/>
      <c r="AC138" s="114">
        <v>22884294</v>
      </c>
      <c r="AD138" s="346"/>
      <c r="AE138" s="297">
        <f>(AC138/$BL138)</f>
        <v>217.51063587111491</v>
      </c>
      <c r="AF138" s="346"/>
      <c r="AG138" s="297">
        <f>IF(AE138,AE138/AE$219*100,0)</f>
        <v>59.78674792672124</v>
      </c>
      <c r="AH138" s="347"/>
      <c r="AI138" s="346"/>
      <c r="AJ138" s="114">
        <v>188134147</v>
      </c>
      <c r="AK138" s="346"/>
      <c r="AL138" s="297">
        <f>(AJ138/$BL138)</f>
        <v>1788.1774261001806</v>
      </c>
      <c r="AM138" s="346"/>
      <c r="AN138" s="297">
        <f>IF(AL138,AL138/AL$219*100,0)</f>
        <v>93.651457635557733</v>
      </c>
      <c r="AO138" s="346"/>
      <c r="AP138" s="114">
        <v>6301898</v>
      </c>
      <c r="AQ138" s="346"/>
      <c r="AR138" s="297">
        <f>(AP138/$BL138)</f>
        <v>59.898279631213761</v>
      </c>
      <c r="AS138" s="346"/>
      <c r="AT138" s="297">
        <f>IF(AR138,AR138/AR$219*100,0)</f>
        <v>66.919128579377059</v>
      </c>
      <c r="AU138" s="346"/>
      <c r="AV138" s="114">
        <v>4281878</v>
      </c>
      <c r="AW138" s="346"/>
      <c r="AX138" s="297">
        <f>(AV138/$BL138)</f>
        <v>40.69839368881285</v>
      </c>
      <c r="AY138" s="346"/>
      <c r="AZ138" s="297">
        <f>IF(AX138,AX138/AX$219*100,0)</f>
        <v>28.822327099233053</v>
      </c>
      <c r="BA138" s="346"/>
      <c r="BB138" s="114">
        <v>0</v>
      </c>
      <c r="BC138" s="346"/>
      <c r="BD138" s="297">
        <f>(BB138/$BL138)</f>
        <v>0</v>
      </c>
      <c r="BE138" s="346"/>
      <c r="BF138" s="297">
        <f>IF(BD138,BD138/BD$219*100,0)</f>
        <v>0</v>
      </c>
      <c r="BG138" s="346"/>
      <c r="BH138" s="114">
        <f>(E138+K138+Q138+W138+AC138+AJ138+AP138+AV138+BB138)</f>
        <v>316343157</v>
      </c>
      <c r="BI138" s="346"/>
      <c r="BJ138" s="326">
        <v>42</v>
      </c>
      <c r="BK138" s="346"/>
      <c r="BL138" s="298">
        <v>105210</v>
      </c>
      <c r="BM138" s="346"/>
      <c r="BN138" s="298">
        <f>IF(E138,BL138,0)</f>
        <v>105210</v>
      </c>
      <c r="BO138" s="346"/>
      <c r="BP138" s="298">
        <f>IF(K138,BL138,0)</f>
        <v>105210</v>
      </c>
      <c r="BQ138" s="346"/>
      <c r="BR138" s="298">
        <f>IF(Q138,BL138,0)</f>
        <v>105210</v>
      </c>
      <c r="BS138" s="346"/>
      <c r="BT138" s="298">
        <f>IF(W138,BL138,0)</f>
        <v>105210</v>
      </c>
      <c r="BU138" s="346"/>
      <c r="BV138" s="298">
        <f>IF(AC138,BL138,0)</f>
        <v>105210</v>
      </c>
      <c r="BW138" s="346"/>
      <c r="BX138" s="298">
        <f>IF(AJ138,BL138,0)</f>
        <v>105210</v>
      </c>
      <c r="BY138" s="346"/>
      <c r="BZ138" s="298">
        <f>IF(AP138,BL138,0)</f>
        <v>105210</v>
      </c>
      <c r="CA138" s="346"/>
      <c r="CB138" s="298">
        <f>IF(AV138,BL138,0)</f>
        <v>105210</v>
      </c>
      <c r="CC138" s="346"/>
      <c r="CD138" s="298">
        <f>IF(BB138,$BL138,0)</f>
        <v>0</v>
      </c>
    </row>
    <row r="139" spans="1:82" ht="8.85" customHeight="1" x14ac:dyDescent="0.25">
      <c r="A139" s="326">
        <v>43</v>
      </c>
      <c r="B139" s="344"/>
      <c r="C139" s="326" t="s">
        <v>171</v>
      </c>
      <c r="D139" s="346"/>
      <c r="E139" s="114">
        <v>55929117</v>
      </c>
      <c r="F139" s="346"/>
      <c r="G139" s="297">
        <f>(E139/$BL139)</f>
        <v>174.10763215485332</v>
      </c>
      <c r="H139" s="346"/>
      <c r="I139" s="297">
        <f>IF(G139,G139/G$219*100,0)</f>
        <v>151.75176874616864</v>
      </c>
      <c r="J139" s="346"/>
      <c r="K139" s="114">
        <v>13140048</v>
      </c>
      <c r="L139" s="346"/>
      <c r="M139" s="297">
        <f>(K139/$BL139)</f>
        <v>40.905037776318125</v>
      </c>
      <c r="N139" s="346"/>
      <c r="O139" s="297">
        <f>IF(M139,M139/M$219*100,0)</f>
        <v>73.409882208328497</v>
      </c>
      <c r="P139" s="346"/>
      <c r="Q139" s="114">
        <v>185698770</v>
      </c>
      <c r="R139" s="346"/>
      <c r="S139" s="297">
        <f>(Q139/$BL139)</f>
        <v>578.08123698374698</v>
      </c>
      <c r="T139" s="346"/>
      <c r="U139" s="297">
        <f>IF(S139,S139/S$219*100,0)</f>
        <v>113.8290060026756</v>
      </c>
      <c r="V139" s="346"/>
      <c r="W139" s="114">
        <v>69843564</v>
      </c>
      <c r="X139" s="346"/>
      <c r="Y139" s="297">
        <f>(W139/$BL139)</f>
        <v>217.42337804646471</v>
      </c>
      <c r="Z139" s="346"/>
      <c r="AA139" s="297">
        <f>IF(Y139,Y139/Y$219*100,0)</f>
        <v>156.24820068908539</v>
      </c>
      <c r="AB139" s="346"/>
      <c r="AC139" s="114">
        <v>77822774</v>
      </c>
      <c r="AD139" s="346"/>
      <c r="AE139" s="297">
        <f>(AC139/$BL139)</f>
        <v>242.26270028297216</v>
      </c>
      <c r="AF139" s="346"/>
      <c r="AG139" s="297">
        <f>IF(AE139,AE139/AE$219*100,0)</f>
        <v>66.590302289619402</v>
      </c>
      <c r="AH139" s="347"/>
      <c r="AI139" s="346"/>
      <c r="AJ139" s="114">
        <v>517592487</v>
      </c>
      <c r="AK139" s="346"/>
      <c r="AL139" s="297">
        <f>(AJ139/$BL139)</f>
        <v>1611.2681044600026</v>
      </c>
      <c r="AM139" s="346"/>
      <c r="AN139" s="297">
        <f>IF(AL139,AL139/AL$219*100,0)</f>
        <v>84.386260793735971</v>
      </c>
      <c r="AO139" s="346"/>
      <c r="AP139" s="114">
        <v>36492913</v>
      </c>
      <c r="AQ139" s="346"/>
      <c r="AR139" s="297">
        <f>(AP139/$BL139)</f>
        <v>113.60262799899138</v>
      </c>
      <c r="AS139" s="346"/>
      <c r="AT139" s="297">
        <f>IF(AR139,AR139/AR$219*100,0)</f>
        <v>126.91831746797027</v>
      </c>
      <c r="AU139" s="346"/>
      <c r="AV139" s="114">
        <v>31450969</v>
      </c>
      <c r="AW139" s="346"/>
      <c r="AX139" s="297">
        <f>(AV139/$BL139)</f>
        <v>97.907030099647301</v>
      </c>
      <c r="AY139" s="346"/>
      <c r="AZ139" s="297">
        <f>IF(AX139,AX139/AX$219*100,0)</f>
        <v>69.337096407865715</v>
      </c>
      <c r="BA139" s="346"/>
      <c r="BB139" s="114">
        <v>0</v>
      </c>
      <c r="BC139" s="346"/>
      <c r="BD139" s="297">
        <f>(BB139/$BL139)</f>
        <v>0</v>
      </c>
      <c r="BE139" s="346"/>
      <c r="BF139" s="297">
        <f>IF(BD139,BD139/BD$219*100,0)</f>
        <v>0</v>
      </c>
      <c r="BG139" s="346"/>
      <c r="BH139" s="114">
        <f>(E139+K139+Q139+W139+AC139+AJ139+AP139+AV139+BB139)</f>
        <v>987970642</v>
      </c>
      <c r="BI139" s="346"/>
      <c r="BJ139" s="326">
        <v>43</v>
      </c>
      <c r="BK139" s="346"/>
      <c r="BL139" s="298">
        <v>321233</v>
      </c>
      <c r="BM139" s="346"/>
      <c r="BN139" s="298">
        <f>IF(E139,BL139,0)</f>
        <v>321233</v>
      </c>
      <c r="BO139" s="346"/>
      <c r="BP139" s="298">
        <f>IF(K139,BL139,0)</f>
        <v>321233</v>
      </c>
      <c r="BQ139" s="346"/>
      <c r="BR139" s="298">
        <f>IF(Q139,BL139,0)</f>
        <v>321233</v>
      </c>
      <c r="BS139" s="346"/>
      <c r="BT139" s="298">
        <f>IF(W139,BL139,0)</f>
        <v>321233</v>
      </c>
      <c r="BU139" s="346"/>
      <c r="BV139" s="298">
        <f>IF(AC139,BL139,0)</f>
        <v>321233</v>
      </c>
      <c r="BW139" s="346"/>
      <c r="BX139" s="298">
        <f>IF(AJ139,BL139,0)</f>
        <v>321233</v>
      </c>
      <c r="BY139" s="346"/>
      <c r="BZ139" s="298">
        <f>IF(AP139,BL139,0)</f>
        <v>321233</v>
      </c>
      <c r="CA139" s="346"/>
      <c r="CB139" s="298">
        <f>IF(AV139,BL139,0)</f>
        <v>321233</v>
      </c>
      <c r="CC139" s="346"/>
      <c r="CD139" s="298">
        <f>IF(BB139,$BL139,0)</f>
        <v>0</v>
      </c>
    </row>
    <row r="140" spans="1:82" ht="8.85" customHeight="1" x14ac:dyDescent="0.25">
      <c r="A140" s="326">
        <v>44</v>
      </c>
      <c r="B140" s="344"/>
      <c r="C140" s="326" t="s">
        <v>172</v>
      </c>
      <c r="D140" s="346"/>
      <c r="E140" s="114">
        <v>2636743</v>
      </c>
      <c r="F140" s="346"/>
      <c r="G140" s="297">
        <f>(E140/$BL140)</f>
        <v>50.365659382640587</v>
      </c>
      <c r="H140" s="346"/>
      <c r="I140" s="297">
        <f>IF(G140,G140/G$219*100,0)</f>
        <v>43.898580440086235</v>
      </c>
      <c r="J140" s="346"/>
      <c r="K140" s="114">
        <v>2897813</v>
      </c>
      <c r="L140" s="346"/>
      <c r="M140" s="297">
        <f>(K140/$BL140)</f>
        <v>55.352479370415651</v>
      </c>
      <c r="N140" s="346"/>
      <c r="O140" s="297">
        <f>IF(M140,M140/M$219*100,0)</f>
        <v>99.337861823798463</v>
      </c>
      <c r="P140" s="346"/>
      <c r="Q140" s="114">
        <v>13913897</v>
      </c>
      <c r="R140" s="346"/>
      <c r="S140" s="297">
        <f>(Q140/$BL140)</f>
        <v>265.77584428484107</v>
      </c>
      <c r="T140" s="346"/>
      <c r="U140" s="297">
        <f>IF(S140,S140/S$219*100,0)</f>
        <v>52.333475364667351</v>
      </c>
      <c r="V140" s="346"/>
      <c r="W140" s="114">
        <v>3520494</v>
      </c>
      <c r="X140" s="346"/>
      <c r="Y140" s="297">
        <f>(W140/$BL140)</f>
        <v>67.246599938875306</v>
      </c>
      <c r="Z140" s="346"/>
      <c r="AA140" s="297">
        <f>IF(Y140,Y140/Y$219*100,0)</f>
        <v>48.325807175448183</v>
      </c>
      <c r="AB140" s="346"/>
      <c r="AC140" s="114">
        <v>13278872</v>
      </c>
      <c r="AD140" s="346"/>
      <c r="AE140" s="297">
        <f>(AC140/$BL140)</f>
        <v>253.64593520782395</v>
      </c>
      <c r="AF140" s="346"/>
      <c r="AG140" s="297">
        <f>IF(AE140,AE140/AE$219*100,0)</f>
        <v>69.719191110697693</v>
      </c>
      <c r="AH140" s="347"/>
      <c r="AI140" s="346"/>
      <c r="AJ140" s="114">
        <v>77848719</v>
      </c>
      <c r="AK140" s="346"/>
      <c r="AL140" s="297">
        <f>(AJ140/$BL140)</f>
        <v>1487.0247363997555</v>
      </c>
      <c r="AM140" s="346"/>
      <c r="AN140" s="297">
        <f>IF(AL140,AL140/AL$219*100,0)</f>
        <v>77.879315593242552</v>
      </c>
      <c r="AO140" s="346"/>
      <c r="AP140" s="114">
        <v>2084024</v>
      </c>
      <c r="AQ140" s="346"/>
      <c r="AR140" s="297">
        <f>(AP140/$BL140)</f>
        <v>39.80791564792176</v>
      </c>
      <c r="AS140" s="346"/>
      <c r="AT140" s="297">
        <f>IF(AR140,AR140/AR$219*100,0)</f>
        <v>44.473915480071227</v>
      </c>
      <c r="AU140" s="346"/>
      <c r="AV140" s="114">
        <v>2600689</v>
      </c>
      <c r="AW140" s="346"/>
      <c r="AX140" s="297">
        <f>(AV140/$BL140)</f>
        <v>49.676975091687041</v>
      </c>
      <c r="AY140" s="346"/>
      <c r="AZ140" s="297">
        <f>IF(AX140,AX140/AX$219*100,0)</f>
        <v>35.180897711612403</v>
      </c>
      <c r="BA140" s="346"/>
      <c r="BB140" s="114">
        <v>0</v>
      </c>
      <c r="BC140" s="346"/>
      <c r="BD140" s="297">
        <f>(BB140/$BL140)</f>
        <v>0</v>
      </c>
      <c r="BE140" s="346"/>
      <c r="BF140" s="297">
        <f>IF(BD140,BD140/BD$219*100,0)</f>
        <v>0</v>
      </c>
      <c r="BG140" s="346"/>
      <c r="BH140" s="114">
        <f>(E140+K140+Q140+W140+AC140+AJ140+AP140+AV140+BB140)</f>
        <v>118781251</v>
      </c>
      <c r="BI140" s="346"/>
      <c r="BJ140" s="326">
        <v>44</v>
      </c>
      <c r="BK140" s="346"/>
      <c r="BL140" s="298">
        <v>52352</v>
      </c>
      <c r="BM140" s="346"/>
      <c r="BN140" s="298">
        <f>IF(E140,BL140,0)</f>
        <v>52352</v>
      </c>
      <c r="BO140" s="346"/>
      <c r="BP140" s="298">
        <f>IF(K140,BL140,0)</f>
        <v>52352</v>
      </c>
      <c r="BQ140" s="346"/>
      <c r="BR140" s="298">
        <f>IF(Q140,BL140,0)</f>
        <v>52352</v>
      </c>
      <c r="BS140" s="346"/>
      <c r="BT140" s="298">
        <f>IF(W140,BL140,0)</f>
        <v>52352</v>
      </c>
      <c r="BU140" s="346"/>
      <c r="BV140" s="298">
        <f>IF(AC140,BL140,0)</f>
        <v>52352</v>
      </c>
      <c r="BW140" s="346"/>
      <c r="BX140" s="298">
        <f>IF(AJ140,BL140,0)</f>
        <v>52352</v>
      </c>
      <c r="BY140" s="346"/>
      <c r="BZ140" s="298">
        <f>IF(AP140,BL140,0)</f>
        <v>52352</v>
      </c>
      <c r="CA140" s="346"/>
      <c r="CB140" s="298">
        <f>IF(AV140,BL140,0)</f>
        <v>52352</v>
      </c>
      <c r="CC140" s="346"/>
      <c r="CD140" s="298">
        <f>IF(BB140,$BL140,0)</f>
        <v>0</v>
      </c>
    </row>
    <row r="141" spans="1:82" ht="8.85" customHeight="1" x14ac:dyDescent="0.25">
      <c r="A141" s="326">
        <v>45</v>
      </c>
      <c r="B141" s="344"/>
      <c r="C141" s="326" t="s">
        <v>173</v>
      </c>
      <c r="D141" s="346"/>
      <c r="E141" s="114">
        <v>673431</v>
      </c>
      <c r="F141" s="346"/>
      <c r="G141" s="297">
        <f>(E141/$BL141)</f>
        <v>292.79608695652172</v>
      </c>
      <c r="H141" s="346"/>
      <c r="I141" s="297">
        <f>IF(G141,G141/G$219*100,0)</f>
        <v>255.20032366008257</v>
      </c>
      <c r="J141" s="346"/>
      <c r="K141" s="114">
        <v>421535</v>
      </c>
      <c r="L141" s="346"/>
      <c r="M141" s="297">
        <f>(K141/$BL141)</f>
        <v>183.27608695652174</v>
      </c>
      <c r="N141" s="346"/>
      <c r="O141" s="297">
        <f>IF(M141,M141/M$219*100,0)</f>
        <v>328.91488888615459</v>
      </c>
      <c r="P141" s="346"/>
      <c r="Q141" s="114">
        <v>960847</v>
      </c>
      <c r="R141" s="346"/>
      <c r="S141" s="297">
        <f>(Q141/$BL141)</f>
        <v>417.7595652173913</v>
      </c>
      <c r="T141" s="346"/>
      <c r="U141" s="297">
        <f>IF(S141,S141/S$219*100,0)</f>
        <v>82.260334732404687</v>
      </c>
      <c r="V141" s="346"/>
      <c r="W141" s="114">
        <v>359941</v>
      </c>
      <c r="X141" s="346"/>
      <c r="Y141" s="297">
        <f>(W141/$BL141)</f>
        <v>156.49608695652174</v>
      </c>
      <c r="Z141" s="346"/>
      <c r="AA141" s="297">
        <f>IF(Y141,Y141/Y$219*100,0)</f>
        <v>112.46367442885364</v>
      </c>
      <c r="AB141" s="346"/>
      <c r="AC141" s="114">
        <v>1102565</v>
      </c>
      <c r="AD141" s="346"/>
      <c r="AE141" s="297">
        <f>(AC141/$BL141)</f>
        <v>479.37608695652176</v>
      </c>
      <c r="AF141" s="346"/>
      <c r="AG141" s="297">
        <f>IF(AE141,AE141/AE$219*100,0)</f>
        <v>131.76522223009886</v>
      </c>
      <c r="AH141" s="347"/>
      <c r="AI141" s="346"/>
      <c r="AJ141" s="114">
        <v>4457963</v>
      </c>
      <c r="AK141" s="346"/>
      <c r="AL141" s="297">
        <f>(AJ141/$BL141)</f>
        <v>1938.2447826086957</v>
      </c>
      <c r="AM141" s="346"/>
      <c r="AN141" s="297">
        <f>IF(AL141,AL141/AL$219*100,0)</f>
        <v>101.51087162625308</v>
      </c>
      <c r="AO141" s="346"/>
      <c r="AP141" s="114">
        <v>118434</v>
      </c>
      <c r="AQ141" s="346"/>
      <c r="AR141" s="297">
        <f>(AP141/$BL141)</f>
        <v>51.493043478260873</v>
      </c>
      <c r="AS141" s="346"/>
      <c r="AT141" s="297">
        <f>IF(AR141,AR141/AR$219*100,0)</f>
        <v>57.528690618177727</v>
      </c>
      <c r="AU141" s="346"/>
      <c r="AV141" s="114">
        <v>178323</v>
      </c>
      <c r="AW141" s="346"/>
      <c r="AX141" s="297">
        <f>(AV141/$BL141)</f>
        <v>77.531739130434786</v>
      </c>
      <c r="AY141" s="346"/>
      <c r="AZ141" s="297">
        <f>IF(AX141,AX141/AX$219*100,0)</f>
        <v>54.907453175579654</v>
      </c>
      <c r="BA141" s="346"/>
      <c r="BB141" s="114">
        <v>0</v>
      </c>
      <c r="BC141" s="346"/>
      <c r="BD141" s="297">
        <f>(BB141/$BL141)</f>
        <v>0</v>
      </c>
      <c r="BE141" s="346"/>
      <c r="BF141" s="297">
        <f>IF(BD141,BD141/BD$219*100,0)</f>
        <v>0</v>
      </c>
      <c r="BG141" s="346"/>
      <c r="BH141" s="114">
        <f>(E141+K141+Q141+W141+AC141+AJ141+AP141+AV141+BB141)</f>
        <v>8273039</v>
      </c>
      <c r="BI141" s="346"/>
      <c r="BJ141" s="326">
        <v>45</v>
      </c>
      <c r="BK141" s="346"/>
      <c r="BL141" s="298">
        <v>2300</v>
      </c>
      <c r="BM141" s="346"/>
      <c r="BN141" s="298">
        <f>IF(E141,BL141,0)</f>
        <v>2300</v>
      </c>
      <c r="BO141" s="346"/>
      <c r="BP141" s="298">
        <f>IF(K141,BL141,0)</f>
        <v>2300</v>
      </c>
      <c r="BQ141" s="346"/>
      <c r="BR141" s="298">
        <f>IF(Q141,BL141,0)</f>
        <v>2300</v>
      </c>
      <c r="BS141" s="346"/>
      <c r="BT141" s="298">
        <f>IF(W141,BL141,0)</f>
        <v>2300</v>
      </c>
      <c r="BU141" s="346"/>
      <c r="BV141" s="298">
        <f>IF(AC141,BL141,0)</f>
        <v>2300</v>
      </c>
      <c r="BW141" s="346"/>
      <c r="BX141" s="298">
        <f>IF(AJ141,BL141,0)</f>
        <v>2300</v>
      </c>
      <c r="BY141" s="346"/>
      <c r="BZ141" s="298">
        <f>IF(AP141,BL141,0)</f>
        <v>2300</v>
      </c>
      <c r="CA141" s="346"/>
      <c r="CB141" s="298">
        <f>IF(AV141,BL141,0)</f>
        <v>2300</v>
      </c>
      <c r="CC141" s="346"/>
      <c r="CD141" s="298">
        <f>IF(BB141,$BL141,0)</f>
        <v>0</v>
      </c>
    </row>
    <row r="142" spans="1:82" ht="8.85" customHeight="1" x14ac:dyDescent="0.25">
      <c r="A142" s="349"/>
      <c r="B142" s="346"/>
      <c r="C142" s="326"/>
      <c r="D142" s="346"/>
      <c r="E142" s="346"/>
      <c r="F142" s="346"/>
      <c r="G142" s="350"/>
      <c r="H142" s="346"/>
      <c r="I142" s="350"/>
      <c r="J142" s="346"/>
      <c r="K142" s="346"/>
      <c r="L142" s="346"/>
      <c r="M142" s="350"/>
      <c r="N142" s="346"/>
      <c r="O142" s="350"/>
      <c r="P142" s="346"/>
      <c r="Q142" s="346"/>
      <c r="R142" s="346"/>
      <c r="S142" s="350"/>
      <c r="T142" s="346"/>
      <c r="U142" s="350"/>
      <c r="V142" s="346"/>
      <c r="W142" s="346"/>
      <c r="X142" s="346"/>
      <c r="Y142" s="350"/>
      <c r="Z142" s="346"/>
      <c r="AA142" s="350"/>
      <c r="AB142" s="346"/>
      <c r="AC142" s="346"/>
      <c r="AD142" s="346"/>
      <c r="AE142" s="350"/>
      <c r="AF142" s="346"/>
      <c r="AG142" s="350"/>
      <c r="AH142" s="346"/>
      <c r="AI142" s="346"/>
      <c r="AJ142" s="346"/>
      <c r="AK142" s="346"/>
      <c r="AL142" s="350"/>
      <c r="AM142" s="346"/>
      <c r="AN142" s="350"/>
      <c r="AO142" s="346"/>
      <c r="AP142" s="346"/>
      <c r="AQ142" s="346"/>
      <c r="AR142" s="350"/>
      <c r="AS142" s="346"/>
      <c r="AT142" s="350"/>
      <c r="AU142" s="346"/>
      <c r="AV142" s="346"/>
      <c r="AW142" s="346"/>
      <c r="AX142" s="350"/>
      <c r="AY142" s="346"/>
      <c r="AZ142" s="350"/>
      <c r="BA142" s="346"/>
      <c r="BB142" s="346"/>
      <c r="BC142" s="346"/>
      <c r="BD142" s="350"/>
      <c r="BE142" s="346"/>
      <c r="BF142" s="350"/>
      <c r="BG142" s="346"/>
      <c r="BH142" s="346"/>
      <c r="BI142" s="346"/>
      <c r="BJ142" s="349"/>
      <c r="BK142" s="346"/>
      <c r="BL142" s="351"/>
      <c r="BM142" s="346"/>
      <c r="BN142" s="346"/>
      <c r="BO142" s="346"/>
      <c r="BP142" s="346"/>
      <c r="BQ142" s="346"/>
      <c r="BR142" s="346"/>
      <c r="BS142" s="346"/>
      <c r="BT142" s="346"/>
      <c r="BU142" s="346"/>
      <c r="BV142" s="346"/>
      <c r="BW142" s="346"/>
      <c r="BX142" s="346"/>
      <c r="BY142" s="346"/>
      <c r="BZ142" s="346"/>
      <c r="CA142" s="346"/>
      <c r="CB142" s="346"/>
      <c r="CC142" s="346"/>
      <c r="CD142" s="346"/>
    </row>
    <row r="143" spans="1:82" ht="8.85" customHeight="1" x14ac:dyDescent="0.25">
      <c r="A143" s="326">
        <v>46</v>
      </c>
      <c r="B143" s="344"/>
      <c r="C143" s="326" t="s">
        <v>174</v>
      </c>
      <c r="D143" s="346"/>
      <c r="E143" s="114">
        <v>5707417</v>
      </c>
      <c r="F143" s="346"/>
      <c r="G143" s="297">
        <f>(E143/$BL143)</f>
        <v>153.94662027296758</v>
      </c>
      <c r="H143" s="346"/>
      <c r="I143" s="297">
        <f>IF(G143,G143/G$219*100,0)</f>
        <v>134.17948213860879</v>
      </c>
      <c r="J143" s="346"/>
      <c r="K143" s="114">
        <v>2428369</v>
      </c>
      <c r="L143" s="346"/>
      <c r="M143" s="297">
        <f>(K143/$BL143)</f>
        <v>65.500593407779036</v>
      </c>
      <c r="N143" s="346"/>
      <c r="O143" s="297">
        <f>IF(M143,M143/M$219*100,0)</f>
        <v>117.55008937858709</v>
      </c>
      <c r="P143" s="346"/>
      <c r="Q143" s="114">
        <v>13603252</v>
      </c>
      <c r="R143" s="346"/>
      <c r="S143" s="297">
        <f>(Q143/$BL143)</f>
        <v>366.92161622700547</v>
      </c>
      <c r="T143" s="346"/>
      <c r="U143" s="297">
        <f>IF(S143,S143/S$219*100,0)</f>
        <v>72.249919533696129</v>
      </c>
      <c r="V143" s="346"/>
      <c r="W143" s="114">
        <v>5764490</v>
      </c>
      <c r="X143" s="346"/>
      <c r="Y143" s="297">
        <f>(W143/$BL143)</f>
        <v>155.48605491719263</v>
      </c>
      <c r="Z143" s="346"/>
      <c r="AA143" s="297">
        <f>IF(Y143,Y143/Y$219*100,0)</f>
        <v>111.73782935091646</v>
      </c>
      <c r="AB143" s="346"/>
      <c r="AC143" s="114">
        <v>12471598</v>
      </c>
      <c r="AD143" s="346"/>
      <c r="AE143" s="297">
        <f>(AC143/$BL143)</f>
        <v>336.39742137346929</v>
      </c>
      <c r="AF143" s="346"/>
      <c r="AG143" s="297">
        <f>IF(AE143,AE143/AE$219*100,0)</f>
        <v>92.464939722634938</v>
      </c>
      <c r="AH143" s="347"/>
      <c r="AI143" s="346"/>
      <c r="AJ143" s="114">
        <v>59197345</v>
      </c>
      <c r="AK143" s="346"/>
      <c r="AL143" s="297">
        <f>(AJ143/$BL143)</f>
        <v>1596.7347736958516</v>
      </c>
      <c r="AM143" s="346"/>
      <c r="AN143" s="297">
        <f>IF(AL143,AL143/AL$219*100,0)</f>
        <v>83.625112827937741</v>
      </c>
      <c r="AO143" s="346"/>
      <c r="AP143" s="114">
        <v>3161195</v>
      </c>
      <c r="AQ143" s="346"/>
      <c r="AR143" s="297">
        <f>(AP143/$BL143)</f>
        <v>85.267168365970761</v>
      </c>
      <c r="AS143" s="346"/>
      <c r="AT143" s="297">
        <f>IF(AR143,AR143/AR$219*100,0)</f>
        <v>95.261577437832088</v>
      </c>
      <c r="AU143" s="346"/>
      <c r="AV143" s="114">
        <v>2926830</v>
      </c>
      <c r="AW143" s="346"/>
      <c r="AX143" s="297">
        <f>(AV143/$BL143)</f>
        <v>78.945622268975569</v>
      </c>
      <c r="AY143" s="346"/>
      <c r="AZ143" s="297">
        <f>IF(AX143,AX143/AX$219*100,0)</f>
        <v>55.908755649842035</v>
      </c>
      <c r="BA143" s="346"/>
      <c r="BB143" s="114">
        <v>0</v>
      </c>
      <c r="BC143" s="346"/>
      <c r="BD143" s="297">
        <f>(BB143/$BL143)</f>
        <v>0</v>
      </c>
      <c r="BE143" s="346"/>
      <c r="BF143" s="297">
        <f>IF(BD143,BD143/BD$219*100,0)</f>
        <v>0</v>
      </c>
      <c r="BG143" s="346"/>
      <c r="BH143" s="114">
        <f>(E143+K143+Q143+W143+AC143+AJ143+AP143+AV143+BB143)</f>
        <v>105260496</v>
      </c>
      <c r="BI143" s="346"/>
      <c r="BJ143" s="326">
        <v>46</v>
      </c>
      <c r="BK143" s="346"/>
      <c r="BL143" s="298">
        <v>37074</v>
      </c>
      <c r="BM143" s="346"/>
      <c r="BN143" s="298">
        <f>IF(E143,BL143,0)</f>
        <v>37074</v>
      </c>
      <c r="BO143" s="346"/>
      <c r="BP143" s="298">
        <f>IF(K143,BL143,0)</f>
        <v>37074</v>
      </c>
      <c r="BQ143" s="346"/>
      <c r="BR143" s="298">
        <f>IF(Q143,BL143,0)</f>
        <v>37074</v>
      </c>
      <c r="BS143" s="346"/>
      <c r="BT143" s="298">
        <f>IF(W143,BL143,0)</f>
        <v>37074</v>
      </c>
      <c r="BU143" s="346"/>
      <c r="BV143" s="298">
        <f>IF(AC143,BL143,0)</f>
        <v>37074</v>
      </c>
      <c r="BW143" s="346"/>
      <c r="BX143" s="298">
        <f>IF(AJ143,BL143,0)</f>
        <v>37074</v>
      </c>
      <c r="BY143" s="346"/>
      <c r="BZ143" s="298">
        <f>IF(AP143,BL143,0)</f>
        <v>37074</v>
      </c>
      <c r="CA143" s="346"/>
      <c r="CB143" s="298">
        <f>IF(AV143,BL143,0)</f>
        <v>37074</v>
      </c>
      <c r="CC143" s="346"/>
      <c r="CD143" s="298">
        <f>IF(BB143,$BL143,0)</f>
        <v>0</v>
      </c>
    </row>
    <row r="144" spans="1:82" ht="8.85" customHeight="1" x14ac:dyDescent="0.25">
      <c r="A144" s="326">
        <v>47</v>
      </c>
      <c r="B144" s="344"/>
      <c r="C144" s="326" t="s">
        <v>175</v>
      </c>
      <c r="D144" s="346"/>
      <c r="E144" s="114">
        <v>7225395</v>
      </c>
      <c r="F144" s="346"/>
      <c r="G144" s="297">
        <f>(E144/$BL144)</f>
        <v>98.151124091557421</v>
      </c>
      <c r="H144" s="346"/>
      <c r="I144" s="297">
        <f>IF(G144,G144/G$219*100,0)</f>
        <v>85.548269774130802</v>
      </c>
      <c r="J144" s="346"/>
      <c r="K144" s="114">
        <v>6387211</v>
      </c>
      <c r="L144" s="346"/>
      <c r="M144" s="297">
        <f>(K144/$BL144)</f>
        <v>86.765075052638736</v>
      </c>
      <c r="N144" s="346"/>
      <c r="O144" s="297">
        <f>IF(M144,M144/M$219*100,0)</f>
        <v>155.71221261891972</v>
      </c>
      <c r="P144" s="346"/>
      <c r="Q144" s="114">
        <v>32511502</v>
      </c>
      <c r="R144" s="346"/>
      <c r="S144" s="297">
        <f>(Q144/$BL144)</f>
        <v>441.64235549820012</v>
      </c>
      <c r="T144" s="346"/>
      <c r="U144" s="297">
        <f>IF(S144,S144/S$219*100,0)</f>
        <v>86.96305487675572</v>
      </c>
      <c r="V144" s="346"/>
      <c r="W144" s="114">
        <v>8545333</v>
      </c>
      <c r="X144" s="346"/>
      <c r="Y144" s="297">
        <f>(W144/$BL144)</f>
        <v>116.08141003871494</v>
      </c>
      <c r="Z144" s="346"/>
      <c r="AA144" s="297">
        <f>IF(Y144,Y144/Y$219*100,0)</f>
        <v>83.420244938541273</v>
      </c>
      <c r="AB144" s="346"/>
      <c r="AC144" s="114">
        <v>15150510</v>
      </c>
      <c r="AD144" s="346"/>
      <c r="AE144" s="297">
        <f>(AC144/$BL144)</f>
        <v>205.80737621408682</v>
      </c>
      <c r="AF144" s="346"/>
      <c r="AG144" s="297">
        <f>IF(AE144,AE144/AE$219*100,0)</f>
        <v>56.569894496848917</v>
      </c>
      <c r="AH144" s="347"/>
      <c r="AI144" s="346"/>
      <c r="AJ144" s="114">
        <v>124146995</v>
      </c>
      <c r="AK144" s="346"/>
      <c r="AL144" s="297">
        <f>(AJ144/$BL144)</f>
        <v>1686.4361203559058</v>
      </c>
      <c r="AM144" s="346"/>
      <c r="AN144" s="297">
        <f>IF(AL144,AL144/AL$219*100,0)</f>
        <v>88.323003397391744</v>
      </c>
      <c r="AO144" s="346"/>
      <c r="AP144" s="114">
        <v>10943826</v>
      </c>
      <c r="AQ144" s="346"/>
      <c r="AR144" s="297">
        <f>(AP144/$BL144)</f>
        <v>148.66298987977993</v>
      </c>
      <c r="AS144" s="346"/>
      <c r="AT144" s="297">
        <f>IF(AR144,AR144/AR$219*100,0)</f>
        <v>166.08820480338784</v>
      </c>
      <c r="AU144" s="346"/>
      <c r="AV144" s="114">
        <v>11707847</v>
      </c>
      <c r="AW144" s="346"/>
      <c r="AX144" s="297">
        <f>(AV144/$BL144)</f>
        <v>159.0415947836718</v>
      </c>
      <c r="AY144" s="346"/>
      <c r="AZ144" s="297">
        <f>IF(AX144,AX144/AX$219*100,0)</f>
        <v>112.63218156196417</v>
      </c>
      <c r="BA144" s="346"/>
      <c r="BB144" s="114">
        <v>0</v>
      </c>
      <c r="BC144" s="346"/>
      <c r="BD144" s="297">
        <f>(BB144/$BL144)</f>
        <v>0</v>
      </c>
      <c r="BE144" s="346"/>
      <c r="BF144" s="297">
        <f>IF(BD144,BD144/BD$219*100,0)</f>
        <v>0</v>
      </c>
      <c r="BG144" s="346"/>
      <c r="BH144" s="114">
        <f>(E144+K144+Q144+W144+AC144+AJ144+AP144+AV144+BB144)</f>
        <v>216618619</v>
      </c>
      <c r="BI144" s="346"/>
      <c r="BJ144" s="326">
        <v>47</v>
      </c>
      <c r="BK144" s="346"/>
      <c r="BL144" s="298">
        <v>73615</v>
      </c>
      <c r="BM144" s="346"/>
      <c r="BN144" s="298">
        <f>IF(E144,BL144,0)</f>
        <v>73615</v>
      </c>
      <c r="BO144" s="346"/>
      <c r="BP144" s="298">
        <f>IF(K144,BL144,0)</f>
        <v>73615</v>
      </c>
      <c r="BQ144" s="346"/>
      <c r="BR144" s="298">
        <f>IF(Q144,BL144,0)</f>
        <v>73615</v>
      </c>
      <c r="BS144" s="346"/>
      <c r="BT144" s="298">
        <f>IF(W144,BL144,0)</f>
        <v>73615</v>
      </c>
      <c r="BU144" s="346"/>
      <c r="BV144" s="298">
        <f>IF(AC144,BL144,0)</f>
        <v>73615</v>
      </c>
      <c r="BW144" s="346"/>
      <c r="BX144" s="298">
        <f>IF(AJ144,BL144,0)</f>
        <v>73615</v>
      </c>
      <c r="BY144" s="346"/>
      <c r="BZ144" s="298">
        <f>IF(AP144,BL144,0)</f>
        <v>73615</v>
      </c>
      <c r="CA144" s="346"/>
      <c r="CB144" s="298">
        <f>IF(AV144,BL144,0)</f>
        <v>73615</v>
      </c>
      <c r="CC144" s="346"/>
      <c r="CD144" s="298">
        <f>IF(BB144,$BL144,0)</f>
        <v>0</v>
      </c>
    </row>
    <row r="145" spans="1:82" ht="8.85" customHeight="1" x14ac:dyDescent="0.25">
      <c r="A145" s="326">
        <v>48</v>
      </c>
      <c r="B145" s="344"/>
      <c r="C145" s="326" t="s">
        <v>176</v>
      </c>
      <c r="D145" s="346"/>
      <c r="E145" s="114">
        <v>1272665</v>
      </c>
      <c r="F145" s="346"/>
      <c r="G145" s="297">
        <f>(E145/$BL145)</f>
        <v>177.84586361095583</v>
      </c>
      <c r="H145" s="346"/>
      <c r="I145" s="297">
        <f>IF(G145,G145/G$219*100,0)</f>
        <v>155.01000176229266</v>
      </c>
      <c r="J145" s="346"/>
      <c r="K145" s="114">
        <v>839007</v>
      </c>
      <c r="L145" s="346"/>
      <c r="M145" s="297">
        <f>(K145/$BL145)</f>
        <v>117.24524874231415</v>
      </c>
      <c r="N145" s="346"/>
      <c r="O145" s="297">
        <f>IF(M145,M145/M$219*100,0)</f>
        <v>210.41320012280821</v>
      </c>
      <c r="P145" s="346"/>
      <c r="Q145" s="114">
        <v>2550283</v>
      </c>
      <c r="R145" s="346"/>
      <c r="S145" s="297">
        <f>(Q145/$BL145)</f>
        <v>356.38387367244269</v>
      </c>
      <c r="T145" s="346"/>
      <c r="U145" s="297">
        <f>IF(S145,S145/S$219*100,0)</f>
        <v>70.174950336016224</v>
      </c>
      <c r="V145" s="346"/>
      <c r="W145" s="114">
        <v>594708</v>
      </c>
      <c r="X145" s="346"/>
      <c r="Y145" s="297">
        <f>(W145/$BL145)</f>
        <v>83.106204583566239</v>
      </c>
      <c r="Z145" s="346"/>
      <c r="AA145" s="297">
        <f>IF(Y145,Y145/Y$219*100,0)</f>
        <v>59.723085203405461</v>
      </c>
      <c r="AB145" s="346"/>
      <c r="AC145" s="114">
        <v>2709735</v>
      </c>
      <c r="AD145" s="346"/>
      <c r="AE145" s="297">
        <f>(AC145/$BL145)</f>
        <v>378.66615427613192</v>
      </c>
      <c r="AF145" s="346"/>
      <c r="AG145" s="297">
        <f>IF(AE145,AE145/AE$219*100,0)</f>
        <v>104.08326849590388</v>
      </c>
      <c r="AH145" s="347"/>
      <c r="AI145" s="346"/>
      <c r="AJ145" s="114">
        <v>10164100</v>
      </c>
      <c r="AK145" s="346"/>
      <c r="AL145" s="297">
        <f>(AJ145/$BL145)</f>
        <v>1420.3605366126328</v>
      </c>
      <c r="AM145" s="346"/>
      <c r="AN145" s="297">
        <f>IF(AL145,AL145/AL$219*100,0)</f>
        <v>74.387939742587832</v>
      </c>
      <c r="AO145" s="346"/>
      <c r="AP145" s="114">
        <v>166173</v>
      </c>
      <c r="AQ145" s="346"/>
      <c r="AR145" s="297">
        <f>(AP145/$BL145)</f>
        <v>23.221492453884853</v>
      </c>
      <c r="AS145" s="346"/>
      <c r="AT145" s="297">
        <f>IF(AR145,AR145/AR$219*100,0)</f>
        <v>25.943350107784486</v>
      </c>
      <c r="AU145" s="346"/>
      <c r="AV145" s="114">
        <v>264375</v>
      </c>
      <c r="AW145" s="346"/>
      <c r="AX145" s="297">
        <f>(AV145/$BL145)</f>
        <v>36.944522079373954</v>
      </c>
      <c r="AY145" s="346"/>
      <c r="AZ145" s="297">
        <f>IF(AX145,AX145/AX$219*100,0)</f>
        <v>26.16386061912937</v>
      </c>
      <c r="BA145" s="346"/>
      <c r="BB145" s="114">
        <v>0</v>
      </c>
      <c r="BC145" s="346"/>
      <c r="BD145" s="297">
        <f>(BB145/$BL145)</f>
        <v>0</v>
      </c>
      <c r="BE145" s="346"/>
      <c r="BF145" s="297">
        <f>IF(BD145,BD145/BD$219*100,0)</f>
        <v>0</v>
      </c>
      <c r="BG145" s="346"/>
      <c r="BH145" s="114">
        <f>(E145+K145+Q145+W145+AC145+AJ145+AP145+AV145+BB145)</f>
        <v>18561046</v>
      </c>
      <c r="BI145" s="346"/>
      <c r="BJ145" s="326">
        <v>48</v>
      </c>
      <c r="BK145" s="346"/>
      <c r="BL145" s="298">
        <v>7156</v>
      </c>
      <c r="BM145" s="346"/>
      <c r="BN145" s="298">
        <f>IF(E145,BL145,0)</f>
        <v>7156</v>
      </c>
      <c r="BO145" s="346"/>
      <c r="BP145" s="298">
        <f>IF(K145,BL145,0)</f>
        <v>7156</v>
      </c>
      <c r="BQ145" s="346"/>
      <c r="BR145" s="298">
        <f>IF(Q145,BL145,0)</f>
        <v>7156</v>
      </c>
      <c r="BS145" s="346"/>
      <c r="BT145" s="298">
        <f>IF(W145,BL145,0)</f>
        <v>7156</v>
      </c>
      <c r="BU145" s="346"/>
      <c r="BV145" s="298">
        <f>IF(AC145,BL145,0)</f>
        <v>7156</v>
      </c>
      <c r="BW145" s="346"/>
      <c r="BX145" s="298">
        <f>IF(AJ145,BL145,0)</f>
        <v>7156</v>
      </c>
      <c r="BY145" s="346"/>
      <c r="BZ145" s="298">
        <f>IF(AP145,BL145,0)</f>
        <v>7156</v>
      </c>
      <c r="CA145" s="346"/>
      <c r="CB145" s="298">
        <f>IF(AV145,BL145,0)</f>
        <v>7156</v>
      </c>
      <c r="CC145" s="346"/>
      <c r="CD145" s="298">
        <f>IF(BB145,$BL145,0)</f>
        <v>0</v>
      </c>
    </row>
    <row r="146" spans="1:82" ht="8.85" customHeight="1" x14ac:dyDescent="0.25">
      <c r="A146" s="326">
        <v>49</v>
      </c>
      <c r="B146" s="344"/>
      <c r="C146" s="326" t="s">
        <v>177</v>
      </c>
      <c r="D146" s="346"/>
      <c r="E146" s="114">
        <v>3173759</v>
      </c>
      <c r="F146" s="346"/>
      <c r="G146" s="297">
        <f>(E146/$BL146)</f>
        <v>128.3675376152726</v>
      </c>
      <c r="H146" s="346"/>
      <c r="I146" s="297">
        <f>IF(G146,G146/G$219*100,0)</f>
        <v>111.88481884230217</v>
      </c>
      <c r="J146" s="346"/>
      <c r="K146" s="114">
        <v>1983043</v>
      </c>
      <c r="L146" s="346"/>
      <c r="M146" s="297">
        <f>(K146/$BL146)</f>
        <v>80.207207571590359</v>
      </c>
      <c r="N146" s="346"/>
      <c r="O146" s="297">
        <f>IF(M146,M146/M$219*100,0)</f>
        <v>143.94319086775775</v>
      </c>
      <c r="P146" s="346"/>
      <c r="Q146" s="114">
        <v>11810578</v>
      </c>
      <c r="R146" s="346"/>
      <c r="S146" s="297">
        <f>(Q146/$BL146)</f>
        <v>477.69689370651997</v>
      </c>
      <c r="T146" s="346"/>
      <c r="U146" s="297">
        <f>IF(S146,S146/S$219*100,0)</f>
        <v>94.062493473919389</v>
      </c>
      <c r="V146" s="346"/>
      <c r="W146" s="114">
        <v>1966028</v>
      </c>
      <c r="X146" s="346"/>
      <c r="Y146" s="297">
        <f>(W146/$BL146)</f>
        <v>79.519009868953248</v>
      </c>
      <c r="Z146" s="346"/>
      <c r="AA146" s="297">
        <f>IF(Y146,Y146/Y$219*100,0)</f>
        <v>57.145199031662244</v>
      </c>
      <c r="AB146" s="346"/>
      <c r="AC146" s="114">
        <v>8503820</v>
      </c>
      <c r="AD146" s="346"/>
      <c r="AE146" s="297">
        <f>(AC146/$BL146)</f>
        <v>343.95000808930592</v>
      </c>
      <c r="AF146" s="346"/>
      <c r="AG146" s="297">
        <f>IF(AE146,AE146/AE$219*100,0)</f>
        <v>94.540905324804328</v>
      </c>
      <c r="AH146" s="347"/>
      <c r="AI146" s="346"/>
      <c r="AJ146" s="114">
        <v>43447464</v>
      </c>
      <c r="AK146" s="346"/>
      <c r="AL146" s="297">
        <f>(AJ146/$BL146)</f>
        <v>1757.2991425335706</v>
      </c>
      <c r="AM146" s="346"/>
      <c r="AN146" s="297">
        <f>IF(AL146,AL146/AL$219*100,0)</f>
        <v>92.034282391597856</v>
      </c>
      <c r="AO146" s="346"/>
      <c r="AP146" s="114">
        <v>1308767</v>
      </c>
      <c r="AQ146" s="346"/>
      <c r="AR146" s="297">
        <f>(AP146/$BL146)</f>
        <v>52.935083319851159</v>
      </c>
      <c r="AS146" s="346"/>
      <c r="AT146" s="297">
        <f>IF(AR146,AR146/AR$219*100,0)</f>
        <v>59.139756080660192</v>
      </c>
      <c r="AU146" s="346"/>
      <c r="AV146" s="114">
        <v>1200390</v>
      </c>
      <c r="AW146" s="346"/>
      <c r="AX146" s="297">
        <f>(AV146/$BL146)</f>
        <v>48.551609771881573</v>
      </c>
      <c r="AY146" s="346"/>
      <c r="AZ146" s="297">
        <f>IF(AX146,AX146/AX$219*100,0)</f>
        <v>34.383921604850677</v>
      </c>
      <c r="BA146" s="346"/>
      <c r="BB146" s="114">
        <v>0</v>
      </c>
      <c r="BC146" s="346"/>
      <c r="BD146" s="297">
        <f>(BB146/$BL146)</f>
        <v>0</v>
      </c>
      <c r="BE146" s="346"/>
      <c r="BF146" s="297">
        <f>IF(BD146,BD146/BD$219*100,0)</f>
        <v>0</v>
      </c>
      <c r="BG146" s="346"/>
      <c r="BH146" s="114">
        <f>(E146+K146+Q146+W146+AC146+AJ146+AP146+AV146+BB146)</f>
        <v>73393849</v>
      </c>
      <c r="BI146" s="346"/>
      <c r="BJ146" s="326">
        <v>49</v>
      </c>
      <c r="BK146" s="346"/>
      <c r="BL146" s="298">
        <v>24724</v>
      </c>
      <c r="BM146" s="346"/>
      <c r="BN146" s="298">
        <f>IF(E146,BL146,0)</f>
        <v>24724</v>
      </c>
      <c r="BO146" s="346"/>
      <c r="BP146" s="298">
        <f>IF(K146,BL146,0)</f>
        <v>24724</v>
      </c>
      <c r="BQ146" s="346"/>
      <c r="BR146" s="298">
        <f>IF(Q146,BL146,0)</f>
        <v>24724</v>
      </c>
      <c r="BS146" s="346"/>
      <c r="BT146" s="298">
        <f>IF(W146,BL146,0)</f>
        <v>24724</v>
      </c>
      <c r="BU146" s="346"/>
      <c r="BV146" s="298">
        <f>IF(AC146,BL146,0)</f>
        <v>24724</v>
      </c>
      <c r="BW146" s="346"/>
      <c r="BX146" s="298">
        <f>IF(AJ146,BL146,0)</f>
        <v>24724</v>
      </c>
      <c r="BY146" s="346"/>
      <c r="BZ146" s="298">
        <f>IF(AP146,BL146,0)</f>
        <v>24724</v>
      </c>
      <c r="CA146" s="346"/>
      <c r="CB146" s="298">
        <f>IF(AV146,BL146,0)</f>
        <v>24724</v>
      </c>
      <c r="CC146" s="346"/>
      <c r="CD146" s="298">
        <f>IF(BB146,$BL146,0)</f>
        <v>0</v>
      </c>
    </row>
    <row r="147" spans="1:82" ht="8.85" customHeight="1" x14ac:dyDescent="0.25">
      <c r="A147" s="326">
        <v>50</v>
      </c>
      <c r="B147" s="344"/>
      <c r="C147" s="326" t="s">
        <v>178</v>
      </c>
      <c r="D147" s="346"/>
      <c r="E147" s="114">
        <v>1464230</v>
      </c>
      <c r="F147" s="346"/>
      <c r="G147" s="297">
        <f>(E147/$BL147)</f>
        <v>89.648564256413394</v>
      </c>
      <c r="H147" s="346"/>
      <c r="I147" s="297">
        <f>IF(G147,G147/G$219*100,0)</f>
        <v>78.137460277246433</v>
      </c>
      <c r="J147" s="346"/>
      <c r="K147" s="114">
        <v>1062598</v>
      </c>
      <c r="L147" s="346"/>
      <c r="M147" s="297">
        <f>(K147/$BL147)</f>
        <v>65.058348129553664</v>
      </c>
      <c r="N147" s="346"/>
      <c r="O147" s="297">
        <f>IF(M147,M147/M$219*100,0)</f>
        <v>116.75641760741688</v>
      </c>
      <c r="P147" s="346"/>
      <c r="Q147" s="114">
        <v>4910312</v>
      </c>
      <c r="R147" s="346"/>
      <c r="S147" s="297">
        <f>(Q147/$BL147)</f>
        <v>300.63748239759997</v>
      </c>
      <c r="T147" s="346"/>
      <c r="U147" s="297">
        <f>IF(S147,S147/S$219*100,0)</f>
        <v>59.198022006425774</v>
      </c>
      <c r="V147" s="346"/>
      <c r="W147" s="114">
        <v>1778353</v>
      </c>
      <c r="X147" s="346"/>
      <c r="Y147" s="297">
        <f>(W147/$BL147)</f>
        <v>108.88097716279924</v>
      </c>
      <c r="Z147" s="346"/>
      <c r="AA147" s="297">
        <f>IF(Y147,Y147/Y$219*100,0)</f>
        <v>78.245756844607172</v>
      </c>
      <c r="AB147" s="346"/>
      <c r="AC147" s="114">
        <v>4864680</v>
      </c>
      <c r="AD147" s="346"/>
      <c r="AE147" s="297">
        <f>(AC147/$BL147)</f>
        <v>297.84362946182574</v>
      </c>
      <c r="AF147" s="346"/>
      <c r="AG147" s="297">
        <f>IF(AE147,AE147/AE$219*100,0)</f>
        <v>81.867729938344098</v>
      </c>
      <c r="AH147" s="347"/>
      <c r="AI147" s="346"/>
      <c r="AJ147" s="114">
        <v>23206148</v>
      </c>
      <c r="AK147" s="346"/>
      <c r="AL147" s="297">
        <f>(AJ147/$BL147)</f>
        <v>1420.8135676238292</v>
      </c>
      <c r="AM147" s="346"/>
      <c r="AN147" s="297">
        <f>IF(AL147,AL147/AL$219*100,0)</f>
        <v>74.411666143521757</v>
      </c>
      <c r="AO147" s="346"/>
      <c r="AP147" s="114">
        <v>771674</v>
      </c>
      <c r="AQ147" s="346"/>
      <c r="AR147" s="297">
        <f>(AP147/$BL147)</f>
        <v>47.246311149207123</v>
      </c>
      <c r="AS147" s="346"/>
      <c r="AT147" s="297">
        <f>IF(AR147,AR147/AR$219*100,0)</f>
        <v>52.784186627080601</v>
      </c>
      <c r="AU147" s="346"/>
      <c r="AV147" s="114">
        <v>377799</v>
      </c>
      <c r="AW147" s="346"/>
      <c r="AX147" s="297">
        <f>(AV147/$BL147)</f>
        <v>23.131023082103717</v>
      </c>
      <c r="AY147" s="346"/>
      <c r="AZ147" s="297">
        <f>IF(AX147,AX147/AX$219*100,0)</f>
        <v>16.381234073018526</v>
      </c>
      <c r="BA147" s="346"/>
      <c r="BB147" s="114">
        <v>0</v>
      </c>
      <c r="BC147" s="346"/>
      <c r="BD147" s="297">
        <f>(BB147/$BL147)</f>
        <v>0</v>
      </c>
      <c r="BE147" s="346"/>
      <c r="BF147" s="297">
        <f>IF(BD147,BD147/BD$219*100,0)</f>
        <v>0</v>
      </c>
      <c r="BG147" s="346"/>
      <c r="BH147" s="114">
        <f>(E147+K147+Q147+W147+AC147+AJ147+AP147+AV147+BB147)</f>
        <v>38435794</v>
      </c>
      <c r="BI147" s="346"/>
      <c r="BJ147" s="326">
        <v>50</v>
      </c>
      <c r="BK147" s="346"/>
      <c r="BL147" s="298">
        <v>16333</v>
      </c>
      <c r="BM147" s="346"/>
      <c r="BN147" s="298">
        <f>IF(E147,BL147,0)</f>
        <v>16333</v>
      </c>
      <c r="BO147" s="346"/>
      <c r="BP147" s="298">
        <f>IF(K147,BL147,0)</f>
        <v>16333</v>
      </c>
      <c r="BQ147" s="346"/>
      <c r="BR147" s="298">
        <f>IF(Q147,BL147,0)</f>
        <v>16333</v>
      </c>
      <c r="BS147" s="346"/>
      <c r="BT147" s="298">
        <f>IF(W147,BL147,0)</f>
        <v>16333</v>
      </c>
      <c r="BU147" s="346"/>
      <c r="BV147" s="298">
        <f>IF(AC147,BL147,0)</f>
        <v>16333</v>
      </c>
      <c r="BW147" s="346"/>
      <c r="BX147" s="298">
        <f>IF(AJ147,BL147,0)</f>
        <v>16333</v>
      </c>
      <c r="BY147" s="346"/>
      <c r="BZ147" s="298">
        <f>IF(AP147,BL147,0)</f>
        <v>16333</v>
      </c>
      <c r="CA147" s="346"/>
      <c r="CB147" s="298">
        <f>IF(AV147,BL147,0)</f>
        <v>16333</v>
      </c>
      <c r="CC147" s="346"/>
      <c r="CD147" s="298">
        <f>IF(BB147,$BL147,0)</f>
        <v>0</v>
      </c>
    </row>
    <row r="148" spans="1:82" ht="8.85" customHeight="1" x14ac:dyDescent="0.25">
      <c r="A148" s="346"/>
      <c r="B148" s="344"/>
      <c r="C148" s="326"/>
      <c r="D148" s="346"/>
      <c r="E148" s="114"/>
      <c r="F148" s="346"/>
      <c r="G148" s="302"/>
      <c r="H148" s="346"/>
      <c r="I148" s="302"/>
      <c r="J148" s="346"/>
      <c r="K148" s="114"/>
      <c r="L148" s="346"/>
      <c r="M148" s="302"/>
      <c r="N148" s="346"/>
      <c r="O148" s="302"/>
      <c r="P148" s="346"/>
      <c r="Q148" s="114"/>
      <c r="R148" s="346"/>
      <c r="S148" s="302"/>
      <c r="T148" s="346"/>
      <c r="U148" s="302"/>
      <c r="V148" s="346"/>
      <c r="W148" s="114"/>
      <c r="X148" s="346"/>
      <c r="Y148" s="302"/>
      <c r="Z148" s="346"/>
      <c r="AA148" s="302"/>
      <c r="AB148" s="346"/>
      <c r="AC148" s="114"/>
      <c r="AD148" s="346"/>
      <c r="AE148" s="302"/>
      <c r="AF148" s="346"/>
      <c r="AG148" s="302"/>
      <c r="AH148" s="347"/>
      <c r="AI148" s="346"/>
      <c r="AJ148" s="114"/>
      <c r="AK148" s="346"/>
      <c r="AL148" s="302"/>
      <c r="AM148" s="346"/>
      <c r="AN148" s="302"/>
      <c r="AO148" s="346"/>
      <c r="AP148" s="114"/>
      <c r="AQ148" s="346"/>
      <c r="AR148" s="302"/>
      <c r="AS148" s="346"/>
      <c r="AT148" s="302"/>
      <c r="AU148" s="346"/>
      <c r="AV148" s="114"/>
      <c r="AW148" s="346"/>
      <c r="AX148" s="302"/>
      <c r="AY148" s="346"/>
      <c r="AZ148" s="302"/>
      <c r="BA148" s="346"/>
      <c r="BB148" s="114"/>
      <c r="BC148" s="346"/>
      <c r="BD148" s="302"/>
      <c r="BE148" s="346"/>
      <c r="BF148" s="302"/>
      <c r="BG148" s="346"/>
      <c r="BH148" s="114"/>
      <c r="BI148" s="346"/>
      <c r="BJ148" s="346"/>
      <c r="BK148" s="346"/>
      <c r="BL148" s="298"/>
      <c r="BM148" s="346"/>
      <c r="BN148" s="298"/>
      <c r="BO148" s="346"/>
      <c r="BP148" s="298"/>
      <c r="BQ148" s="346"/>
      <c r="BR148" s="298"/>
      <c r="BS148" s="346"/>
      <c r="BT148" s="298"/>
      <c r="BU148" s="346"/>
      <c r="BV148" s="298"/>
      <c r="BW148" s="346"/>
      <c r="BX148" s="298"/>
      <c r="BY148" s="346"/>
      <c r="BZ148" s="298"/>
      <c r="CA148" s="346"/>
      <c r="CB148" s="298"/>
      <c r="CC148" s="346"/>
      <c r="CD148" s="298"/>
    </row>
    <row r="149" spans="1:82" ht="8.4499999999999993" customHeight="1" x14ac:dyDescent="0.25">
      <c r="A149" s="346"/>
      <c r="B149" s="344"/>
      <c r="C149" s="326"/>
      <c r="D149" s="346"/>
      <c r="E149" s="114"/>
      <c r="F149" s="346"/>
      <c r="G149" s="302"/>
      <c r="H149" s="346"/>
      <c r="I149" s="302"/>
      <c r="J149" s="346"/>
      <c r="K149" s="114"/>
      <c r="L149" s="346"/>
      <c r="M149" s="302"/>
      <c r="N149" s="346"/>
      <c r="O149" s="302"/>
      <c r="P149" s="346"/>
      <c r="Q149" s="114"/>
      <c r="R149" s="346"/>
      <c r="S149" s="302"/>
      <c r="T149" s="346"/>
      <c r="U149" s="302"/>
      <c r="V149" s="346"/>
      <c r="W149" s="114"/>
      <c r="X149" s="346"/>
      <c r="Y149" s="302"/>
      <c r="Z149" s="346"/>
      <c r="AA149" s="302"/>
      <c r="AB149" s="346"/>
      <c r="AC149" s="114"/>
      <c r="AD149" s="346"/>
      <c r="AE149" s="302"/>
      <c r="AF149" s="346"/>
      <c r="AG149" s="302"/>
      <c r="AH149" s="347"/>
      <c r="AI149" s="346"/>
      <c r="AJ149" s="114"/>
      <c r="AK149" s="346"/>
      <c r="AL149" s="302"/>
      <c r="AM149" s="346"/>
      <c r="AN149" s="302"/>
      <c r="AO149" s="346"/>
      <c r="AP149" s="114"/>
      <c r="AQ149" s="346"/>
      <c r="AR149" s="302"/>
      <c r="AS149" s="346"/>
      <c r="AT149" s="302"/>
      <c r="AU149" s="346"/>
      <c r="AV149" s="114"/>
      <c r="AW149" s="346"/>
      <c r="AX149" s="302"/>
      <c r="AY149" s="346"/>
      <c r="AZ149" s="302"/>
      <c r="BA149" s="346"/>
      <c r="BB149" s="114"/>
      <c r="BC149" s="346"/>
      <c r="BD149" s="302"/>
      <c r="BE149" s="346"/>
      <c r="BF149" s="302"/>
      <c r="BG149" s="346"/>
      <c r="BH149" s="114"/>
      <c r="BI149" s="346"/>
      <c r="BJ149" s="346"/>
      <c r="BK149" s="346"/>
      <c r="BL149" s="298"/>
      <c r="BM149" s="346"/>
      <c r="BN149" s="298"/>
      <c r="BO149" s="346"/>
      <c r="BP149" s="298"/>
      <c r="BQ149" s="346"/>
      <c r="BR149" s="298"/>
      <c r="BS149" s="346"/>
      <c r="BT149" s="298"/>
      <c r="BU149" s="346"/>
      <c r="BV149" s="298"/>
      <c r="BW149" s="346"/>
      <c r="BX149" s="298"/>
      <c r="BY149" s="346"/>
      <c r="BZ149" s="298"/>
      <c r="CA149" s="346"/>
      <c r="CB149" s="298"/>
      <c r="CC149" s="346"/>
      <c r="CD149" s="298"/>
    </row>
    <row r="150" spans="1:82" ht="8.85" hidden="1" customHeight="1" x14ac:dyDescent="0.25">
      <c r="A150" s="346"/>
      <c r="B150" s="344"/>
      <c r="C150" s="326"/>
      <c r="D150" s="346"/>
      <c r="E150" s="114"/>
      <c r="F150" s="346"/>
      <c r="G150" s="302"/>
      <c r="H150" s="346"/>
      <c r="I150" s="302"/>
      <c r="J150" s="346"/>
      <c r="K150" s="114"/>
      <c r="L150" s="346"/>
      <c r="M150" s="302"/>
      <c r="N150" s="346"/>
      <c r="O150" s="302"/>
      <c r="P150" s="346"/>
      <c r="Q150" s="114"/>
      <c r="R150" s="346"/>
      <c r="S150" s="302"/>
      <c r="T150" s="346"/>
      <c r="U150" s="302"/>
      <c r="V150" s="346"/>
      <c r="W150" s="114"/>
      <c r="X150" s="346"/>
      <c r="Y150" s="302"/>
      <c r="Z150" s="346"/>
      <c r="AA150" s="302"/>
      <c r="AB150" s="346"/>
      <c r="AC150" s="114"/>
      <c r="AD150" s="346"/>
      <c r="AE150" s="302"/>
      <c r="AF150" s="346"/>
      <c r="AG150" s="302"/>
      <c r="AH150" s="347"/>
      <c r="AI150" s="346"/>
      <c r="AJ150" s="114"/>
      <c r="AK150" s="346"/>
      <c r="AL150" s="302"/>
      <c r="AM150" s="346"/>
      <c r="AN150" s="302"/>
      <c r="AO150" s="346"/>
      <c r="AP150" s="114"/>
      <c r="AQ150" s="346"/>
      <c r="AR150" s="302"/>
      <c r="AS150" s="346"/>
      <c r="AT150" s="302"/>
      <c r="AU150" s="346"/>
      <c r="AV150" s="114"/>
      <c r="AW150" s="346"/>
      <c r="AX150" s="302"/>
      <c r="AY150" s="346"/>
      <c r="AZ150" s="302"/>
      <c r="BA150" s="346"/>
      <c r="BB150" s="114"/>
      <c r="BC150" s="346"/>
      <c r="BD150" s="302"/>
      <c r="BE150" s="346"/>
      <c r="BF150" s="302"/>
      <c r="BG150" s="346"/>
      <c r="BH150" s="114"/>
      <c r="BI150" s="346"/>
      <c r="BJ150" s="346"/>
      <c r="BK150" s="346"/>
      <c r="BL150" s="298"/>
      <c r="BM150" s="346"/>
      <c r="BN150" s="298"/>
      <c r="BO150" s="346"/>
      <c r="BP150" s="298"/>
      <c r="BQ150" s="346"/>
      <c r="BR150" s="298"/>
      <c r="BS150" s="346"/>
      <c r="BT150" s="298"/>
      <c r="BU150" s="346"/>
      <c r="BV150" s="298"/>
      <c r="BW150" s="346"/>
      <c r="BX150" s="298"/>
      <c r="BY150" s="346"/>
      <c r="BZ150" s="298"/>
      <c r="CA150" s="346"/>
      <c r="CB150" s="298"/>
      <c r="CC150" s="346"/>
      <c r="CD150" s="298"/>
    </row>
    <row r="151" spans="1:82" s="329" customFormat="1" ht="10.5" customHeight="1" x14ac:dyDescent="0.25">
      <c r="A151" s="355" t="s">
        <v>387</v>
      </c>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56" t="s">
        <v>388</v>
      </c>
      <c r="BL151" s="325"/>
      <c r="BM151" s="325"/>
      <c r="BN151" s="325"/>
      <c r="BO151" s="325"/>
      <c r="BP151" s="325"/>
      <c r="BQ151" s="325"/>
      <c r="BR151" s="325"/>
      <c r="BS151" s="325"/>
      <c r="BT151" s="325"/>
      <c r="BU151" s="325"/>
      <c r="BV151" s="325"/>
      <c r="BW151" s="325"/>
      <c r="BX151" s="325"/>
      <c r="BY151" s="325"/>
      <c r="BZ151" s="325"/>
      <c r="CA151" s="325"/>
      <c r="CB151" s="325"/>
      <c r="CC151" s="325"/>
      <c r="CD151" s="325"/>
    </row>
    <row r="152" spans="1:82" s="329" customFormat="1" ht="10.5" customHeight="1" x14ac:dyDescent="0.25">
      <c r="A152" s="328"/>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c r="AA152" s="325"/>
      <c r="AB152" s="325"/>
      <c r="AC152" s="325"/>
      <c r="AD152" s="325"/>
      <c r="AE152" s="325"/>
      <c r="AF152" s="325"/>
      <c r="AG152" s="327" t="s">
        <v>45</v>
      </c>
      <c r="AH152" s="325"/>
      <c r="AI152" s="325"/>
      <c r="AJ152" s="328" t="s">
        <v>46</v>
      </c>
      <c r="AK152" s="325"/>
      <c r="AL152" s="325"/>
      <c r="AM152" s="325"/>
      <c r="AN152" s="325"/>
      <c r="AO152" s="325"/>
      <c r="AP152" s="325"/>
      <c r="AQ152" s="325"/>
      <c r="AR152" s="325"/>
      <c r="AS152" s="325"/>
      <c r="AT152" s="325"/>
      <c r="AU152" s="325"/>
      <c r="AV152" s="325"/>
      <c r="AW152" s="325"/>
      <c r="AX152" s="325"/>
      <c r="AY152" s="325"/>
      <c r="AZ152" s="325"/>
      <c r="BA152" s="325"/>
      <c r="BB152" s="325"/>
      <c r="BC152" s="325"/>
      <c r="BD152" s="325"/>
      <c r="BE152" s="325"/>
      <c r="BF152" s="325"/>
      <c r="BG152" s="325"/>
      <c r="BH152" s="325"/>
      <c r="BI152" s="325"/>
      <c r="BJ152" s="327" t="s">
        <v>354</v>
      </c>
      <c r="BK152" s="325"/>
      <c r="BL152" s="357"/>
      <c r="BM152" s="357"/>
      <c r="BN152" s="358"/>
      <c r="BO152" s="357"/>
      <c r="BP152" s="358"/>
      <c r="BQ152" s="357"/>
      <c r="BR152" s="358"/>
      <c r="BS152" s="357"/>
      <c r="BT152" s="358"/>
      <c r="BU152" s="357"/>
      <c r="BV152" s="358"/>
      <c r="BW152" s="357"/>
      <c r="BX152" s="358"/>
      <c r="BY152" s="357"/>
      <c r="BZ152" s="358"/>
      <c r="CA152" s="357"/>
      <c r="CB152" s="358"/>
      <c r="CC152" s="357"/>
      <c r="CD152" s="358"/>
    </row>
    <row r="153" spans="1:82" s="329" customFormat="1" ht="10.5" customHeight="1" x14ac:dyDescent="0.25">
      <c r="A153" s="330"/>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325"/>
      <c r="AF153" s="325"/>
      <c r="AG153" s="327" t="s">
        <v>355</v>
      </c>
      <c r="AH153" s="325"/>
      <c r="AI153" s="325"/>
      <c r="AJ153" s="328" t="s">
        <v>356</v>
      </c>
      <c r="AK153" s="325"/>
      <c r="AL153" s="325"/>
      <c r="AM153" s="325"/>
      <c r="AN153" s="325"/>
      <c r="AO153" s="325"/>
      <c r="AP153" s="325"/>
      <c r="AQ153" s="325"/>
      <c r="AR153" s="325"/>
      <c r="AS153" s="325"/>
      <c r="AT153" s="325"/>
      <c r="AU153" s="325"/>
      <c r="AV153" s="325"/>
      <c r="AW153" s="325"/>
      <c r="AX153" s="325"/>
      <c r="AY153" s="325"/>
      <c r="AZ153" s="325"/>
      <c r="BA153" s="325"/>
      <c r="BB153" s="325"/>
      <c r="BC153" s="325"/>
      <c r="BD153" s="325"/>
      <c r="BE153" s="325"/>
      <c r="BF153" s="325"/>
      <c r="BG153" s="325"/>
      <c r="BH153" s="325"/>
      <c r="BI153" s="325"/>
      <c r="BJ153" s="356" t="s">
        <v>179</v>
      </c>
      <c r="BK153" s="325"/>
      <c r="BL153" s="325"/>
      <c r="BM153" s="325"/>
      <c r="BN153" s="325"/>
      <c r="BO153" s="325"/>
      <c r="BP153" s="325"/>
      <c r="BQ153" s="325"/>
      <c r="BR153" s="325"/>
      <c r="BS153" s="325"/>
      <c r="BT153" s="325"/>
      <c r="BU153" s="325"/>
      <c r="BV153" s="325"/>
      <c r="BW153" s="325"/>
      <c r="BX153" s="325"/>
      <c r="BY153" s="325"/>
      <c r="BZ153" s="325"/>
      <c r="CA153" s="325"/>
      <c r="CB153" s="325"/>
      <c r="CC153" s="325"/>
      <c r="CD153" s="325"/>
    </row>
    <row r="154" spans="1:82" s="329" customFormat="1" ht="10.5" customHeight="1" x14ac:dyDescent="0.25">
      <c r="A154" s="331"/>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325"/>
      <c r="AF154" s="325"/>
      <c r="AG154" s="327" t="s">
        <v>51</v>
      </c>
      <c r="AH154" s="325"/>
      <c r="AI154" s="325"/>
      <c r="AJ154" s="332" t="s">
        <v>52</v>
      </c>
      <c r="AK154" s="325"/>
      <c r="AL154" s="325"/>
      <c r="AM154" s="325"/>
      <c r="AN154" s="325"/>
      <c r="AO154" s="325"/>
      <c r="AP154" s="325"/>
      <c r="AQ154" s="325"/>
      <c r="AR154" s="325"/>
      <c r="AS154" s="325"/>
      <c r="AT154" s="325"/>
      <c r="AU154" s="325"/>
      <c r="AV154" s="325"/>
      <c r="AW154" s="325"/>
      <c r="AX154" s="325"/>
      <c r="AY154" s="325"/>
      <c r="AZ154" s="325"/>
      <c r="BA154" s="325"/>
      <c r="BB154" s="325"/>
      <c r="BC154" s="325"/>
      <c r="BD154" s="325"/>
      <c r="BE154" s="325"/>
      <c r="BF154" s="325"/>
      <c r="BG154" s="325"/>
      <c r="BH154" s="325"/>
      <c r="BI154" s="325"/>
      <c r="BJ154" s="331"/>
      <c r="BK154" s="325"/>
      <c r="BL154" s="325"/>
      <c r="BM154" s="325"/>
      <c r="BN154" s="325"/>
      <c r="BO154" s="325"/>
      <c r="BP154" s="325"/>
      <c r="BQ154" s="325"/>
      <c r="BR154" s="325"/>
      <c r="BS154" s="325"/>
      <c r="BT154" s="325"/>
      <c r="BU154" s="325"/>
      <c r="BV154" s="325"/>
      <c r="BW154" s="325"/>
      <c r="BX154" s="325"/>
      <c r="BY154" s="325"/>
      <c r="BZ154" s="325"/>
      <c r="CA154" s="325"/>
      <c r="CB154" s="325"/>
      <c r="CC154" s="325"/>
      <c r="CD154" s="325"/>
    </row>
    <row r="155" spans="1:82" ht="9.6" customHeight="1" x14ac:dyDescent="0.25">
      <c r="A155" s="326"/>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row>
    <row r="156" spans="1:82" ht="9.6" customHeight="1" x14ac:dyDescent="0.25">
      <c r="A156" s="326"/>
      <c r="B156" s="326"/>
      <c r="C156" s="326"/>
      <c r="D156" s="326"/>
      <c r="E156" s="326"/>
      <c r="F156" s="326"/>
      <c r="G156" s="326"/>
      <c r="H156" s="326"/>
      <c r="I156" s="326"/>
      <c r="J156" s="326"/>
      <c r="K156" s="326"/>
      <c r="L156" s="326"/>
      <c r="M156" s="326"/>
      <c r="N156" s="326"/>
      <c r="O156" s="326"/>
      <c r="P156" s="326"/>
      <c r="Q156" s="326"/>
      <c r="R156" s="326"/>
      <c r="S156" s="326"/>
      <c r="T156" s="326"/>
      <c r="U156" s="326"/>
      <c r="V156" s="326"/>
      <c r="W156" s="326"/>
      <c r="X156" s="326"/>
      <c r="Y156" s="326"/>
      <c r="Z156" s="326"/>
      <c r="AA156" s="326"/>
      <c r="AB156" s="326"/>
      <c r="AC156" s="326"/>
      <c r="AD156" s="326"/>
      <c r="AE156" s="326"/>
      <c r="AF156" s="326"/>
      <c r="AG156" s="334" t="s">
        <v>357</v>
      </c>
      <c r="AH156" s="326"/>
      <c r="AI156" s="326"/>
      <c r="AJ156" s="335" t="s">
        <v>358</v>
      </c>
      <c r="AK156" s="326"/>
      <c r="AL156" s="326"/>
      <c r="AM156" s="326"/>
      <c r="AN156" s="326"/>
      <c r="AO156" s="326"/>
      <c r="AP156" s="326"/>
      <c r="AQ156" s="326"/>
      <c r="AR156" s="326"/>
      <c r="AS156" s="326"/>
      <c r="AT156" s="326"/>
      <c r="AU156" s="326"/>
      <c r="AV156" s="326"/>
      <c r="AW156" s="326"/>
      <c r="AX156" s="326"/>
      <c r="AY156" s="326"/>
      <c r="AZ156" s="326"/>
      <c r="BA156" s="326"/>
      <c r="BB156" s="326"/>
      <c r="BC156" s="326"/>
      <c r="BD156" s="326"/>
      <c r="BE156" s="326"/>
      <c r="BF156" s="326"/>
      <c r="BG156" s="326"/>
      <c r="BH156" s="326"/>
      <c r="BI156" s="326"/>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row>
    <row r="157" spans="1:82" ht="9.6" customHeight="1" x14ac:dyDescent="0.25">
      <c r="A157" s="326"/>
      <c r="B157" s="326"/>
      <c r="C157" s="326"/>
      <c r="D157" s="326"/>
      <c r="E157" s="336" t="s">
        <v>5</v>
      </c>
      <c r="F157" s="336"/>
      <c r="G157" s="336"/>
      <c r="H157" s="336"/>
      <c r="I157" s="336"/>
      <c r="J157" s="326"/>
      <c r="K157" s="326"/>
      <c r="L157" s="326"/>
      <c r="M157" s="326"/>
      <c r="N157" s="326"/>
      <c r="O157" s="326"/>
      <c r="P157" s="326"/>
      <c r="Q157" s="326"/>
      <c r="R157" s="326"/>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6"/>
      <c r="AN157" s="326"/>
      <c r="AO157" s="326"/>
      <c r="AP157" s="326"/>
      <c r="AQ157" s="326"/>
      <c r="AR157" s="326"/>
      <c r="AS157" s="326"/>
      <c r="AT157" s="326"/>
      <c r="AU157" s="326"/>
      <c r="AV157" s="326"/>
      <c r="AW157" s="326"/>
      <c r="AX157" s="326"/>
      <c r="AY157" s="326"/>
      <c r="AZ157" s="326"/>
      <c r="BA157" s="326"/>
      <c r="BB157" s="326"/>
      <c r="BC157" s="326"/>
      <c r="BD157" s="326"/>
      <c r="BE157" s="326"/>
      <c r="BF157" s="326"/>
      <c r="BG157" s="326"/>
      <c r="BH157" s="326"/>
      <c r="BI157" s="326"/>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row>
    <row r="158" spans="1:82" ht="9.6" customHeight="1" x14ac:dyDescent="0.25">
      <c r="A158" s="326"/>
      <c r="B158" s="326"/>
      <c r="C158" s="326"/>
      <c r="D158" s="326"/>
      <c r="E158" s="337" t="s">
        <v>359</v>
      </c>
      <c r="F158" s="338"/>
      <c r="G158" s="338"/>
      <c r="H158" s="338"/>
      <c r="I158" s="338"/>
      <c r="J158" s="326"/>
      <c r="K158" s="337" t="s">
        <v>360</v>
      </c>
      <c r="L158" s="338"/>
      <c r="M158" s="338"/>
      <c r="N158" s="338"/>
      <c r="O158" s="338"/>
      <c r="P158" s="326"/>
      <c r="Q158" s="337" t="s">
        <v>361</v>
      </c>
      <c r="R158" s="338"/>
      <c r="S158" s="338"/>
      <c r="T158" s="338"/>
      <c r="U158" s="338"/>
      <c r="V158" s="326"/>
      <c r="W158" s="337" t="s">
        <v>362</v>
      </c>
      <c r="X158" s="338"/>
      <c r="Y158" s="338"/>
      <c r="Z158" s="338"/>
      <c r="AA158" s="338"/>
      <c r="AB158" s="326"/>
      <c r="AC158" s="337" t="s">
        <v>363</v>
      </c>
      <c r="AD158" s="338"/>
      <c r="AE158" s="338"/>
      <c r="AF158" s="338"/>
      <c r="AG158" s="338"/>
      <c r="AH158" s="336"/>
      <c r="AI158" s="326"/>
      <c r="AJ158" s="337" t="s">
        <v>364</v>
      </c>
      <c r="AK158" s="338"/>
      <c r="AL158" s="338"/>
      <c r="AM158" s="338"/>
      <c r="AN158" s="338"/>
      <c r="AO158" s="326"/>
      <c r="AP158" s="337" t="s">
        <v>365</v>
      </c>
      <c r="AQ158" s="338"/>
      <c r="AR158" s="338"/>
      <c r="AS158" s="338"/>
      <c r="AT158" s="338"/>
      <c r="AU158" s="326"/>
      <c r="AV158" s="337" t="s">
        <v>366</v>
      </c>
      <c r="AW158" s="338"/>
      <c r="AX158" s="338"/>
      <c r="AY158" s="338"/>
      <c r="AZ158" s="338"/>
      <c r="BA158" s="326"/>
      <c r="BB158" s="338" t="s">
        <v>367</v>
      </c>
      <c r="BC158" s="338"/>
      <c r="BD158" s="338"/>
      <c r="BE158" s="338"/>
      <c r="BF158" s="338"/>
      <c r="BG158" s="326"/>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row>
    <row r="159" spans="1:82" ht="9.6" customHeight="1" x14ac:dyDescent="0.25">
      <c r="A159" s="326"/>
      <c r="B159" s="326"/>
      <c r="C159" s="326"/>
      <c r="D159" s="326"/>
      <c r="E159" s="326"/>
      <c r="F159" s="326"/>
      <c r="G159" s="326"/>
      <c r="H159" s="326"/>
      <c r="I159" s="326"/>
      <c r="J159" s="326"/>
      <c r="K159" s="326"/>
      <c r="L159" s="326"/>
      <c r="M159" s="326"/>
      <c r="N159" s="326"/>
      <c r="O159" s="326"/>
      <c r="P159" s="326"/>
      <c r="Q159" s="326"/>
      <c r="R159" s="326"/>
      <c r="S159" s="326"/>
      <c r="T159" s="326"/>
      <c r="U159" s="326"/>
      <c r="V159" s="326"/>
      <c r="W159" s="326"/>
      <c r="X159" s="326"/>
      <c r="Y159" s="326"/>
      <c r="Z159" s="326"/>
      <c r="AA159" s="326"/>
      <c r="AB159" s="326"/>
      <c r="AC159" s="326"/>
      <c r="AD159" s="326"/>
      <c r="AE159" s="326"/>
      <c r="AF159" s="326"/>
      <c r="AG159" s="326"/>
      <c r="AH159" s="326"/>
      <c r="AI159" s="326"/>
      <c r="AJ159" s="326"/>
      <c r="AK159" s="326"/>
      <c r="AL159" s="326"/>
      <c r="AM159" s="326"/>
      <c r="AN159" s="326"/>
      <c r="AO159" s="326"/>
      <c r="AP159" s="326"/>
      <c r="AQ159" s="326"/>
      <c r="AR159" s="326"/>
      <c r="AS159" s="326"/>
      <c r="AT159" s="326"/>
      <c r="AU159" s="326"/>
      <c r="AV159" s="326"/>
      <c r="AW159" s="326"/>
      <c r="AX159" s="326"/>
      <c r="AY159" s="326"/>
      <c r="AZ159" s="326"/>
      <c r="BA159" s="326"/>
      <c r="BB159" s="326"/>
      <c r="BC159" s="326"/>
      <c r="BD159" s="326"/>
      <c r="BE159" s="326"/>
      <c r="BF159" s="326"/>
      <c r="BG159" s="326"/>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row>
    <row r="160" spans="1:82" ht="9.6" customHeight="1" x14ac:dyDescent="0.25">
      <c r="A160" s="326"/>
      <c r="B160" s="326"/>
      <c r="C160" s="326"/>
      <c r="D160" s="326"/>
      <c r="E160" s="326"/>
      <c r="F160" s="326"/>
      <c r="G160" s="326"/>
      <c r="H160" s="326"/>
      <c r="I160" s="339" t="s">
        <v>67</v>
      </c>
      <c r="J160" s="326"/>
      <c r="K160" s="326"/>
      <c r="L160" s="326"/>
      <c r="M160" s="326"/>
      <c r="N160" s="326"/>
      <c r="O160" s="339" t="s">
        <v>67</v>
      </c>
      <c r="P160" s="326"/>
      <c r="Q160" s="326"/>
      <c r="R160" s="326"/>
      <c r="S160" s="326"/>
      <c r="T160" s="326"/>
      <c r="U160" s="339" t="s">
        <v>67</v>
      </c>
      <c r="V160" s="326"/>
      <c r="W160" s="326"/>
      <c r="X160" s="326"/>
      <c r="Y160" s="326"/>
      <c r="Z160" s="326"/>
      <c r="AA160" s="339" t="s">
        <v>67</v>
      </c>
      <c r="AB160" s="326"/>
      <c r="AC160" s="326"/>
      <c r="AD160" s="326"/>
      <c r="AE160" s="326"/>
      <c r="AF160" s="326"/>
      <c r="AG160" s="339" t="s">
        <v>67</v>
      </c>
      <c r="AH160" s="339"/>
      <c r="AI160" s="326"/>
      <c r="AJ160" s="326"/>
      <c r="AK160" s="326"/>
      <c r="AL160" s="326"/>
      <c r="AM160" s="326"/>
      <c r="AN160" s="339" t="s">
        <v>67</v>
      </c>
      <c r="AO160" s="326"/>
      <c r="AP160" s="326"/>
      <c r="AQ160" s="326"/>
      <c r="AR160" s="326"/>
      <c r="AS160" s="326"/>
      <c r="AT160" s="339" t="s">
        <v>67</v>
      </c>
      <c r="AU160" s="326"/>
      <c r="AV160" s="326"/>
      <c r="AW160" s="326"/>
      <c r="AX160" s="326"/>
      <c r="AY160" s="326"/>
      <c r="AZ160" s="339" t="s">
        <v>67</v>
      </c>
      <c r="BA160" s="326"/>
      <c r="BB160" s="326"/>
      <c r="BC160" s="326"/>
      <c r="BD160" s="326"/>
      <c r="BE160" s="326"/>
      <c r="BF160" s="339" t="s">
        <v>67</v>
      </c>
      <c r="BG160" s="326"/>
      <c r="BH160" s="326"/>
      <c r="BI160" s="326"/>
      <c r="BJ160" s="326"/>
      <c r="BK160" s="326"/>
      <c r="BL160" s="326"/>
      <c r="BM160" s="326"/>
      <c r="BN160" s="339" t="s">
        <v>64</v>
      </c>
      <c r="BO160" s="326"/>
      <c r="BP160" s="326"/>
      <c r="BQ160" s="326"/>
      <c r="BR160" s="326"/>
      <c r="BS160" s="326"/>
      <c r="BT160" s="326"/>
      <c r="BU160" s="326"/>
      <c r="BV160" s="339" t="s">
        <v>368</v>
      </c>
      <c r="BW160" s="326"/>
      <c r="BX160" s="326"/>
      <c r="BY160" s="326"/>
      <c r="BZ160" s="339" t="s">
        <v>369</v>
      </c>
      <c r="CA160" s="326"/>
      <c r="CB160" s="326"/>
      <c r="CC160" s="326"/>
      <c r="CD160" s="326"/>
    </row>
    <row r="161" spans="1:82" ht="9.6" customHeight="1" x14ac:dyDescent="0.25">
      <c r="A161" s="326"/>
      <c r="B161" s="326"/>
      <c r="C161" s="326"/>
      <c r="D161" s="326"/>
      <c r="E161" s="326"/>
      <c r="F161" s="326"/>
      <c r="G161" s="339" t="s">
        <v>66</v>
      </c>
      <c r="H161" s="326"/>
      <c r="I161" s="339" t="s">
        <v>370</v>
      </c>
      <c r="J161" s="326"/>
      <c r="K161" s="326"/>
      <c r="L161" s="326"/>
      <c r="M161" s="339" t="s">
        <v>66</v>
      </c>
      <c r="N161" s="326"/>
      <c r="O161" s="339" t="s">
        <v>370</v>
      </c>
      <c r="P161" s="326"/>
      <c r="Q161" s="326"/>
      <c r="R161" s="326"/>
      <c r="S161" s="339" t="s">
        <v>66</v>
      </c>
      <c r="T161" s="326"/>
      <c r="U161" s="339" t="s">
        <v>370</v>
      </c>
      <c r="V161" s="326"/>
      <c r="W161" s="326"/>
      <c r="X161" s="326"/>
      <c r="Y161" s="339" t="s">
        <v>66</v>
      </c>
      <c r="Z161" s="326"/>
      <c r="AA161" s="339" t="s">
        <v>370</v>
      </c>
      <c r="AB161" s="326"/>
      <c r="AC161" s="326"/>
      <c r="AD161" s="326"/>
      <c r="AE161" s="339" t="s">
        <v>66</v>
      </c>
      <c r="AF161" s="326"/>
      <c r="AG161" s="339" t="s">
        <v>370</v>
      </c>
      <c r="AH161" s="339"/>
      <c r="AI161" s="326"/>
      <c r="AJ161" s="326"/>
      <c r="AK161" s="326"/>
      <c r="AL161" s="339" t="s">
        <v>66</v>
      </c>
      <c r="AM161" s="326"/>
      <c r="AN161" s="339" t="s">
        <v>370</v>
      </c>
      <c r="AO161" s="326"/>
      <c r="AP161" s="326"/>
      <c r="AQ161" s="326"/>
      <c r="AR161" s="339" t="s">
        <v>66</v>
      </c>
      <c r="AS161" s="326"/>
      <c r="AT161" s="339" t="s">
        <v>370</v>
      </c>
      <c r="AU161" s="326"/>
      <c r="AV161" s="326"/>
      <c r="AW161" s="326"/>
      <c r="AX161" s="339" t="s">
        <v>66</v>
      </c>
      <c r="AY161" s="326"/>
      <c r="AZ161" s="339" t="s">
        <v>370</v>
      </c>
      <c r="BA161" s="326"/>
      <c r="BB161" s="326"/>
      <c r="BC161" s="326"/>
      <c r="BD161" s="339" t="s">
        <v>66</v>
      </c>
      <c r="BE161" s="326"/>
      <c r="BF161" s="339" t="s">
        <v>370</v>
      </c>
      <c r="BG161" s="326"/>
      <c r="BH161" s="339" t="s">
        <v>68</v>
      </c>
      <c r="BI161" s="326"/>
      <c r="BJ161" s="326"/>
      <c r="BK161" s="326"/>
      <c r="BL161" s="326"/>
      <c r="BM161" s="326"/>
      <c r="BN161" s="339" t="s">
        <v>371</v>
      </c>
      <c r="BO161" s="326"/>
      <c r="BP161" s="339" t="s">
        <v>372</v>
      </c>
      <c r="BQ161" s="326"/>
      <c r="BR161" s="339" t="s">
        <v>278</v>
      </c>
      <c r="BS161" s="326"/>
      <c r="BT161" s="339" t="s">
        <v>278</v>
      </c>
      <c r="BU161" s="326"/>
      <c r="BV161" s="339" t="s">
        <v>272</v>
      </c>
      <c r="BW161" s="326"/>
      <c r="BX161" s="326"/>
      <c r="BY161" s="326"/>
      <c r="BZ161" s="339" t="s">
        <v>373</v>
      </c>
      <c r="CA161" s="326"/>
      <c r="CB161" s="339" t="s">
        <v>374</v>
      </c>
      <c r="CC161" s="326"/>
      <c r="CD161" s="326"/>
    </row>
    <row r="162" spans="1:82" ht="9.6" customHeight="1" x14ac:dyDescent="0.25">
      <c r="A162" s="340" t="s">
        <v>74</v>
      </c>
      <c r="B162" s="326"/>
      <c r="C162" s="340" t="s">
        <v>76</v>
      </c>
      <c r="D162" s="326"/>
      <c r="E162" s="340" t="s">
        <v>77</v>
      </c>
      <c r="F162" s="326"/>
      <c r="G162" s="340" t="s">
        <v>78</v>
      </c>
      <c r="H162" s="326"/>
      <c r="I162" s="340" t="s">
        <v>375</v>
      </c>
      <c r="J162" s="326"/>
      <c r="K162" s="340" t="s">
        <v>77</v>
      </c>
      <c r="L162" s="326"/>
      <c r="M162" s="340" t="s">
        <v>78</v>
      </c>
      <c r="N162" s="326"/>
      <c r="O162" s="340" t="s">
        <v>375</v>
      </c>
      <c r="P162" s="326"/>
      <c r="Q162" s="340" t="s">
        <v>77</v>
      </c>
      <c r="R162" s="326"/>
      <c r="S162" s="340" t="s">
        <v>78</v>
      </c>
      <c r="T162" s="326"/>
      <c r="U162" s="340" t="s">
        <v>375</v>
      </c>
      <c r="V162" s="326"/>
      <c r="W162" s="340" t="s">
        <v>77</v>
      </c>
      <c r="X162" s="326"/>
      <c r="Y162" s="340" t="s">
        <v>78</v>
      </c>
      <c r="Z162" s="326"/>
      <c r="AA162" s="340" t="s">
        <v>375</v>
      </c>
      <c r="AB162" s="326"/>
      <c r="AC162" s="340" t="s">
        <v>77</v>
      </c>
      <c r="AD162" s="326"/>
      <c r="AE162" s="340" t="s">
        <v>78</v>
      </c>
      <c r="AF162" s="326"/>
      <c r="AG162" s="340" t="s">
        <v>375</v>
      </c>
      <c r="AH162" s="341"/>
      <c r="AI162" s="326"/>
      <c r="AJ162" s="340" t="s">
        <v>77</v>
      </c>
      <c r="AK162" s="326"/>
      <c r="AL162" s="340" t="s">
        <v>78</v>
      </c>
      <c r="AM162" s="326"/>
      <c r="AN162" s="340" t="s">
        <v>375</v>
      </c>
      <c r="AO162" s="326"/>
      <c r="AP162" s="340" t="s">
        <v>77</v>
      </c>
      <c r="AQ162" s="326"/>
      <c r="AR162" s="340" t="s">
        <v>78</v>
      </c>
      <c r="AS162" s="326"/>
      <c r="AT162" s="340" t="s">
        <v>375</v>
      </c>
      <c r="AU162" s="326"/>
      <c r="AV162" s="340" t="s">
        <v>77</v>
      </c>
      <c r="AW162" s="326"/>
      <c r="AX162" s="340" t="s">
        <v>78</v>
      </c>
      <c r="AY162" s="326"/>
      <c r="AZ162" s="340" t="s">
        <v>375</v>
      </c>
      <c r="BA162" s="326"/>
      <c r="BB162" s="340" t="s">
        <v>77</v>
      </c>
      <c r="BC162" s="326"/>
      <c r="BD162" s="340" t="s">
        <v>78</v>
      </c>
      <c r="BE162" s="326"/>
      <c r="BF162" s="340" t="s">
        <v>375</v>
      </c>
      <c r="BG162" s="326"/>
      <c r="BH162" s="340" t="s">
        <v>376</v>
      </c>
      <c r="BI162" s="326"/>
      <c r="BJ162" s="340" t="s">
        <v>74</v>
      </c>
      <c r="BK162" s="326"/>
      <c r="BL162" s="326"/>
      <c r="BM162" s="326"/>
      <c r="BN162" s="342" t="s">
        <v>377</v>
      </c>
      <c r="BO162" s="326"/>
      <c r="BP162" s="342" t="s">
        <v>377</v>
      </c>
      <c r="BQ162" s="326"/>
      <c r="BR162" s="342" t="s">
        <v>378</v>
      </c>
      <c r="BS162" s="326"/>
      <c r="BT162" s="342" t="s">
        <v>379</v>
      </c>
      <c r="BU162" s="326"/>
      <c r="BV162" s="342" t="s">
        <v>380</v>
      </c>
      <c r="BW162" s="326"/>
      <c r="BX162" s="342" t="s">
        <v>381</v>
      </c>
      <c r="BY162" s="326"/>
      <c r="BZ162" s="342" t="s">
        <v>382</v>
      </c>
      <c r="CA162" s="326"/>
      <c r="CB162" s="342" t="s">
        <v>383</v>
      </c>
      <c r="CC162" s="326"/>
      <c r="CD162" s="342" t="s">
        <v>367</v>
      </c>
    </row>
    <row r="163" spans="1:82" ht="8.85" customHeight="1" x14ac:dyDescent="0.25">
      <c r="A163" s="326"/>
      <c r="B163" s="326"/>
      <c r="C163" s="326"/>
      <c r="D163" s="326"/>
      <c r="E163" s="343"/>
      <c r="F163" s="326"/>
      <c r="G163" s="326"/>
      <c r="H163" s="326"/>
      <c r="I163" s="326"/>
      <c r="J163" s="326"/>
      <c r="K163" s="343"/>
      <c r="L163" s="326"/>
      <c r="M163" s="326"/>
      <c r="N163" s="326"/>
      <c r="O163" s="326"/>
      <c r="P163" s="326"/>
      <c r="Q163" s="343"/>
      <c r="R163" s="326"/>
      <c r="S163" s="326"/>
      <c r="T163" s="326"/>
      <c r="U163" s="326"/>
      <c r="V163" s="326"/>
      <c r="W163" s="326"/>
      <c r="X163" s="343"/>
      <c r="Y163" s="326"/>
      <c r="Z163" s="326"/>
      <c r="AA163" s="326"/>
      <c r="AB163" s="326"/>
      <c r="AC163" s="326"/>
      <c r="AD163" s="343"/>
      <c r="AE163" s="326"/>
      <c r="AF163" s="326"/>
      <c r="AG163" s="326"/>
      <c r="AH163" s="326"/>
      <c r="AI163" s="326"/>
      <c r="AJ163" s="343"/>
      <c r="AK163" s="326"/>
      <c r="AL163" s="326"/>
      <c r="AM163" s="326"/>
      <c r="AN163" s="326"/>
      <c r="AO163" s="326"/>
      <c r="AP163" s="343"/>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39"/>
      <c r="BO163" s="326"/>
      <c r="BP163" s="326"/>
      <c r="BQ163" s="326"/>
      <c r="BR163" s="326"/>
      <c r="BS163" s="326"/>
      <c r="BT163" s="326"/>
      <c r="BU163" s="326"/>
      <c r="BV163" s="339"/>
      <c r="BW163" s="326"/>
      <c r="BX163" s="326"/>
      <c r="BY163" s="326"/>
      <c r="BZ163" s="339"/>
      <c r="CA163" s="326"/>
      <c r="CB163" s="326"/>
      <c r="CC163" s="326"/>
      <c r="CD163" s="326"/>
    </row>
    <row r="164" spans="1:82" ht="8.85" customHeight="1" x14ac:dyDescent="0.25">
      <c r="A164" s="326"/>
      <c r="B164" s="326" t="s">
        <v>130</v>
      </c>
      <c r="C164" s="326"/>
      <c r="D164" s="326"/>
      <c r="E164" s="326"/>
      <c r="F164" s="326"/>
      <c r="G164" s="326"/>
      <c r="H164" s="326"/>
      <c r="I164" s="326"/>
      <c r="J164" s="326"/>
      <c r="K164" s="326"/>
      <c r="L164" s="326"/>
      <c r="M164" s="326"/>
      <c r="N164" s="326"/>
      <c r="O164" s="326"/>
      <c r="P164" s="326"/>
      <c r="Q164" s="326"/>
      <c r="R164" s="326"/>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row>
    <row r="165" spans="1:82" ht="8.85" customHeight="1" x14ac:dyDescent="0.25">
      <c r="A165" s="326">
        <v>51</v>
      </c>
      <c r="B165" s="344"/>
      <c r="C165" s="326" t="s">
        <v>180</v>
      </c>
      <c r="D165" s="346"/>
      <c r="E165" s="296">
        <v>1586908</v>
      </c>
      <c r="F165" s="346"/>
      <c r="G165" s="97">
        <f>(E165/$BL165)</f>
        <v>141.23424706301174</v>
      </c>
      <c r="H165" s="346"/>
      <c r="I165" s="297">
        <f>IF(G165,G165/G$219*100,0)</f>
        <v>123.09941002633961</v>
      </c>
      <c r="J165" s="346"/>
      <c r="K165" s="296">
        <v>801862</v>
      </c>
      <c r="L165" s="346"/>
      <c r="M165" s="97">
        <f>(K165/$BL165)</f>
        <v>71.365432538269843</v>
      </c>
      <c r="N165" s="346"/>
      <c r="O165" s="297">
        <f>IF(M165,M165/M$219*100,0)</f>
        <v>128.07537362583412</v>
      </c>
      <c r="P165" s="346"/>
      <c r="Q165" s="296">
        <v>5145137</v>
      </c>
      <c r="R165" s="346"/>
      <c r="S165" s="97">
        <f>(Q165/$BL165)</f>
        <v>457.91536133855465</v>
      </c>
      <c r="T165" s="346"/>
      <c r="U165" s="297">
        <f>IF(S165,S165/S$219*100,0)</f>
        <v>90.16734514078199</v>
      </c>
      <c r="V165" s="346"/>
      <c r="W165" s="296">
        <v>1445692</v>
      </c>
      <c r="X165" s="346"/>
      <c r="Y165" s="97">
        <f>(W165/$BL165)</f>
        <v>128.66607333570667</v>
      </c>
      <c r="Z165" s="346"/>
      <c r="AA165" s="297">
        <f>IF(Y165,Y165/Y$219*100,0)</f>
        <v>92.464033210530658</v>
      </c>
      <c r="AB165" s="346"/>
      <c r="AC165" s="296">
        <v>4582789</v>
      </c>
      <c r="AD165" s="346"/>
      <c r="AE165" s="97">
        <f>(AC165/$BL165)</f>
        <v>407.86658953364184</v>
      </c>
      <c r="AF165" s="346"/>
      <c r="AG165" s="297">
        <f>IF(AE165,AE165/AE$219*100,0)</f>
        <v>112.10953836128073</v>
      </c>
      <c r="AH165" s="347"/>
      <c r="AI165" s="346"/>
      <c r="AJ165" s="296">
        <v>16008281</v>
      </c>
      <c r="AK165" s="346"/>
      <c r="AL165" s="97">
        <f>(AJ165/$BL165)</f>
        <v>1424.7313100747597</v>
      </c>
      <c r="AM165" s="346"/>
      <c r="AN165" s="297">
        <f>IF(AL165,AL165/AL$219*100,0)</f>
        <v>74.616848406654626</v>
      </c>
      <c r="AO165" s="346"/>
      <c r="AP165" s="296">
        <v>192816</v>
      </c>
      <c r="AQ165" s="346"/>
      <c r="AR165" s="97">
        <f>(AP165/$BL165)</f>
        <v>17.16055535777857</v>
      </c>
      <c r="AS165" s="346"/>
      <c r="AT165" s="297">
        <f>IF(AR165,AR165/AR$219*100,0)</f>
        <v>19.171993211676018</v>
      </c>
      <c r="AU165" s="346"/>
      <c r="AV165" s="296">
        <v>482994</v>
      </c>
      <c r="AW165" s="346"/>
      <c r="AX165" s="97">
        <f>(AV165/$BL165)</f>
        <v>42.98629405482378</v>
      </c>
      <c r="AY165" s="346"/>
      <c r="AZ165" s="297">
        <f>IF(AX165,AX165/AX$219*100,0)</f>
        <v>30.442602661552069</v>
      </c>
      <c r="BA165" s="346"/>
      <c r="BB165" s="296">
        <v>0</v>
      </c>
      <c r="BC165" s="346"/>
      <c r="BD165" s="97">
        <f>(BB165/$BL165)</f>
        <v>0</v>
      </c>
      <c r="BE165" s="346"/>
      <c r="BF165" s="297">
        <f>IF(BD165,BD165/BD$219*100,0)</f>
        <v>0</v>
      </c>
      <c r="BG165" s="346"/>
      <c r="BH165" s="296">
        <f>(E165+K165+Q165+W165+AC165+AJ165+AP165+AV165+BB165)</f>
        <v>30246479</v>
      </c>
      <c r="BI165" s="346"/>
      <c r="BJ165" s="326">
        <v>51</v>
      </c>
      <c r="BK165" s="346"/>
      <c r="BL165" s="298">
        <v>11236</v>
      </c>
      <c r="BM165" s="346"/>
      <c r="BN165" s="298">
        <f>IF(E165,BL165,0)</f>
        <v>11236</v>
      </c>
      <c r="BO165" s="346"/>
      <c r="BP165" s="298">
        <f>IF(K165,BL165,0)</f>
        <v>11236</v>
      </c>
      <c r="BQ165" s="346"/>
      <c r="BR165" s="298">
        <f>IF(Q165,BL165,0)</f>
        <v>11236</v>
      </c>
      <c r="BS165" s="346"/>
      <c r="BT165" s="298">
        <f>IF(W165,BL165,0)</f>
        <v>11236</v>
      </c>
      <c r="BU165" s="346"/>
      <c r="BV165" s="298">
        <f>IF(AC165,BL165,0)</f>
        <v>11236</v>
      </c>
      <c r="BW165" s="346"/>
      <c r="BX165" s="298">
        <f>IF(AJ165,BL165,0)</f>
        <v>11236</v>
      </c>
      <c r="BY165" s="346"/>
      <c r="BZ165" s="298">
        <f>IF(AP165,BL165,0)</f>
        <v>11236</v>
      </c>
      <c r="CA165" s="346"/>
      <c r="CB165" s="298">
        <f>IF(AV165,BL165,0)</f>
        <v>11236</v>
      </c>
      <c r="CC165" s="346"/>
      <c r="CD165" s="298">
        <f>IF(BB165,$BL165,0)</f>
        <v>0</v>
      </c>
    </row>
    <row r="166" spans="1:82" ht="8.85" customHeight="1" x14ac:dyDescent="0.25">
      <c r="A166" s="326">
        <v>52</v>
      </c>
      <c r="B166" s="344"/>
      <c r="C166" s="326" t="s">
        <v>181</v>
      </c>
      <c r="D166" s="346"/>
      <c r="E166" s="114">
        <v>1278894</v>
      </c>
      <c r="F166" s="346"/>
      <c r="G166" s="297">
        <f>(E166/$BL166)</f>
        <v>51.875796049162375</v>
      </c>
      <c r="H166" s="346"/>
      <c r="I166" s="297">
        <f>IF(G166,G166/G$219*100,0)</f>
        <v>45.214811712413812</v>
      </c>
      <c r="J166" s="346"/>
      <c r="K166" s="114">
        <v>1645338</v>
      </c>
      <c r="L166" s="346"/>
      <c r="M166" s="297">
        <f>(K166/$BL166)</f>
        <v>66.739869387092853</v>
      </c>
      <c r="N166" s="346"/>
      <c r="O166" s="297">
        <f>IF(M166,M166/M$219*100,0)</f>
        <v>119.77414559783614</v>
      </c>
      <c r="P166" s="346"/>
      <c r="Q166" s="114">
        <v>6922735</v>
      </c>
      <c r="R166" s="346"/>
      <c r="S166" s="297">
        <f>(Q166/$BL166)</f>
        <v>280.80700117632745</v>
      </c>
      <c r="T166" s="346"/>
      <c r="U166" s="297">
        <f>IF(S166,S166/S$219*100,0)</f>
        <v>55.293235236749595</v>
      </c>
      <c r="V166" s="346"/>
      <c r="W166" s="114">
        <v>1669848</v>
      </c>
      <c r="X166" s="346"/>
      <c r="Y166" s="297">
        <f>(W166/$BL166)</f>
        <v>67.734068875998858</v>
      </c>
      <c r="Z166" s="346"/>
      <c r="AA166" s="297">
        <f>IF(Y166,Y166/Y$219*100,0)</f>
        <v>48.676119754535691</v>
      </c>
      <c r="AB166" s="346"/>
      <c r="AC166" s="114">
        <v>10712440</v>
      </c>
      <c r="AD166" s="346"/>
      <c r="AE166" s="297">
        <f>(AC166/$BL166)</f>
        <v>434.52886058491868</v>
      </c>
      <c r="AF166" s="346"/>
      <c r="AG166" s="297">
        <f>IF(AE166,AE166/AE$219*100,0)</f>
        <v>119.43814770542865</v>
      </c>
      <c r="AH166" s="347"/>
      <c r="AI166" s="346"/>
      <c r="AJ166" s="114">
        <v>38582918</v>
      </c>
      <c r="AK166" s="346"/>
      <c r="AL166" s="297">
        <f>(AJ166/$BL166)</f>
        <v>1565.0394678132479</v>
      </c>
      <c r="AM166" s="346"/>
      <c r="AN166" s="297">
        <f>IF(AL166,AL166/AL$219*100,0)</f>
        <v>81.965148020874807</v>
      </c>
      <c r="AO166" s="346"/>
      <c r="AP166" s="114">
        <v>477988</v>
      </c>
      <c r="AQ166" s="346"/>
      <c r="AR166" s="297">
        <f>(AP166/$BL166)</f>
        <v>19.388634243296963</v>
      </c>
      <c r="AS166" s="346"/>
      <c r="AT166" s="297">
        <f>IF(AR166,AR166/AR$219*100,0)</f>
        <v>21.66123160621752</v>
      </c>
      <c r="AU166" s="346"/>
      <c r="AV166" s="114">
        <v>1612668</v>
      </c>
      <c r="AW166" s="346"/>
      <c r="AX166" s="297">
        <f>(AV166/$BL166)</f>
        <v>65.414675698697934</v>
      </c>
      <c r="AY166" s="346"/>
      <c r="AZ166" s="297">
        <f>IF(AX166,AX166/AX$219*100,0)</f>
        <v>46.326230821153558</v>
      </c>
      <c r="BA166" s="346"/>
      <c r="BB166" s="114">
        <v>0</v>
      </c>
      <c r="BC166" s="346"/>
      <c r="BD166" s="297">
        <f>(BB166/$BL166)</f>
        <v>0</v>
      </c>
      <c r="BE166" s="346"/>
      <c r="BF166" s="297">
        <f>IF(BD166,BD166/BD$219*100,0)</f>
        <v>0</v>
      </c>
      <c r="BG166" s="346"/>
      <c r="BH166" s="114">
        <f>(E166+K166+Q166+W166+AC166+AJ166+AP166+AV166+BB166)</f>
        <v>62902829</v>
      </c>
      <c r="BI166" s="346"/>
      <c r="BJ166" s="326">
        <v>52</v>
      </c>
      <c r="BK166" s="346"/>
      <c r="BL166" s="298">
        <v>24653</v>
      </c>
      <c r="BM166" s="346"/>
      <c r="BN166" s="298">
        <f>IF(E166,BL166,0)</f>
        <v>24653</v>
      </c>
      <c r="BO166" s="346"/>
      <c r="BP166" s="298">
        <f>IF(K166,BL166,0)</f>
        <v>24653</v>
      </c>
      <c r="BQ166" s="346"/>
      <c r="BR166" s="298">
        <f>IF(Q166,BL166,0)</f>
        <v>24653</v>
      </c>
      <c r="BS166" s="346"/>
      <c r="BT166" s="298">
        <f>IF(W166,BL166,0)</f>
        <v>24653</v>
      </c>
      <c r="BU166" s="346"/>
      <c r="BV166" s="298">
        <f>IF(AC166,BL166,0)</f>
        <v>24653</v>
      </c>
      <c r="BW166" s="346"/>
      <c r="BX166" s="298">
        <f>IF(AJ166,BL166,0)</f>
        <v>24653</v>
      </c>
      <c r="BY166" s="346"/>
      <c r="BZ166" s="298">
        <f>IF(AP166,BL166,0)</f>
        <v>24653</v>
      </c>
      <c r="CA166" s="346"/>
      <c r="CB166" s="298">
        <f>IF(AV166,BL166,0)</f>
        <v>24653</v>
      </c>
      <c r="CC166" s="346"/>
      <c r="CD166" s="298">
        <f>IF(BB166,$BL166,0)</f>
        <v>0</v>
      </c>
    </row>
    <row r="167" spans="1:82" ht="8.85" customHeight="1" x14ac:dyDescent="0.25">
      <c r="A167" s="326">
        <v>53</v>
      </c>
      <c r="B167" s="344"/>
      <c r="C167" s="326" t="s">
        <v>182</v>
      </c>
      <c r="D167" s="346"/>
      <c r="E167" s="114">
        <v>48597151</v>
      </c>
      <c r="F167" s="346"/>
      <c r="G167" s="297">
        <f>(E167/$BL167)</f>
        <v>126.11924676962684</v>
      </c>
      <c r="H167" s="346"/>
      <c r="I167" s="297">
        <f>IF(G167,G167/G$219*100,0)</f>
        <v>109.92521426747739</v>
      </c>
      <c r="J167" s="346"/>
      <c r="K167" s="114">
        <v>14513557</v>
      </c>
      <c r="L167" s="346"/>
      <c r="M167" s="297">
        <f>(K167/$BL167)</f>
        <v>37.665559382031368</v>
      </c>
      <c r="N167" s="346"/>
      <c r="O167" s="297">
        <f>IF(M167,M167/M$219*100,0)</f>
        <v>67.596179538221307</v>
      </c>
      <c r="P167" s="346"/>
      <c r="Q167" s="114">
        <v>182383965</v>
      </c>
      <c r="R167" s="346"/>
      <c r="S167" s="297">
        <f>(Q167/$BL167)</f>
        <v>473.32256758545338</v>
      </c>
      <c r="T167" s="346"/>
      <c r="U167" s="297">
        <f>IF(S167,S167/S$219*100,0)</f>
        <v>93.201152260199024</v>
      </c>
      <c r="V167" s="346"/>
      <c r="W167" s="114">
        <v>34345177</v>
      </c>
      <c r="X167" s="346"/>
      <c r="Y167" s="297">
        <f>(W167/$BL167)</f>
        <v>89.132547161242272</v>
      </c>
      <c r="Z167" s="346"/>
      <c r="AA167" s="297">
        <f>IF(Y167,Y167/Y$219*100,0)</f>
        <v>64.05383009826528</v>
      </c>
      <c r="AB167" s="346"/>
      <c r="AC167" s="114">
        <v>96291562</v>
      </c>
      <c r="AD167" s="346"/>
      <c r="AE167" s="297">
        <f>(AC167/$BL167)</f>
        <v>249.89570416814809</v>
      </c>
      <c r="AF167" s="346"/>
      <c r="AG167" s="297">
        <f>IF(AE167,AE167/AE$219*100,0)</f>
        <v>68.688372011033422</v>
      </c>
      <c r="AH167" s="347"/>
      <c r="AI167" s="346"/>
      <c r="AJ167" s="114">
        <v>1068717099</v>
      </c>
      <c r="AK167" s="346"/>
      <c r="AL167" s="297">
        <f>(AJ167/$BL167)</f>
        <v>2773.5328668896809</v>
      </c>
      <c r="AM167" s="346"/>
      <c r="AN167" s="297">
        <f>IF(AL167,AL167/AL$219*100,0)</f>
        <v>145.25706006188784</v>
      </c>
      <c r="AO167" s="346"/>
      <c r="AP167" s="114">
        <v>53643993</v>
      </c>
      <c r="AQ167" s="346"/>
      <c r="AR167" s="297">
        <f>(AP167/$BL167)</f>
        <v>139.21680287132747</v>
      </c>
      <c r="AS167" s="346"/>
      <c r="AT167" s="297">
        <f>IF(AR167,AR167/AR$219*100,0)</f>
        <v>155.53480315486937</v>
      </c>
      <c r="AU167" s="346"/>
      <c r="AV167" s="114">
        <v>36386241</v>
      </c>
      <c r="AW167" s="346"/>
      <c r="AX167" s="297">
        <f>(AV167/$BL167)</f>
        <v>94.429513114834933</v>
      </c>
      <c r="AY167" s="346"/>
      <c r="AZ167" s="297">
        <f>IF(AX167,AX167/AX$219*100,0)</f>
        <v>66.874342403474827</v>
      </c>
      <c r="BA167" s="346"/>
      <c r="BB167" s="114">
        <v>0</v>
      </c>
      <c r="BC167" s="346"/>
      <c r="BD167" s="297">
        <f>(BB167/$BL167)</f>
        <v>0</v>
      </c>
      <c r="BE167" s="346"/>
      <c r="BF167" s="297">
        <f>IF(BD167,BD167/BD$219*100,0)</f>
        <v>0</v>
      </c>
      <c r="BG167" s="346"/>
      <c r="BH167" s="114">
        <f>(E167+K167+Q167+W167+AC167+AJ167+AP167+AV167+BB167)</f>
        <v>1534878745</v>
      </c>
      <c r="BI167" s="346"/>
      <c r="BJ167" s="326">
        <v>53</v>
      </c>
      <c r="BK167" s="346"/>
      <c r="BL167" s="298">
        <v>385327</v>
      </c>
      <c r="BM167" s="346"/>
      <c r="BN167" s="298">
        <f>IF(E167,BL167,0)</f>
        <v>385327</v>
      </c>
      <c r="BO167" s="346"/>
      <c r="BP167" s="298">
        <f>IF(K167,BL167,0)</f>
        <v>385327</v>
      </c>
      <c r="BQ167" s="346"/>
      <c r="BR167" s="298">
        <f>IF(Q167,BL167,0)</f>
        <v>385327</v>
      </c>
      <c r="BS167" s="346"/>
      <c r="BT167" s="298">
        <f>IF(W167,BL167,0)</f>
        <v>385327</v>
      </c>
      <c r="BU167" s="346"/>
      <c r="BV167" s="298">
        <f>IF(AC167,BL167,0)</f>
        <v>385327</v>
      </c>
      <c r="BW167" s="346"/>
      <c r="BX167" s="298">
        <f>IF(AJ167,BL167,0)</f>
        <v>385327</v>
      </c>
      <c r="BY167" s="346"/>
      <c r="BZ167" s="298">
        <f>IF(AP167,BL167,0)</f>
        <v>385327</v>
      </c>
      <c r="CA167" s="346"/>
      <c r="CB167" s="298">
        <f>IF(AV167,BL167,0)</f>
        <v>385327</v>
      </c>
      <c r="CC167" s="346"/>
      <c r="CD167" s="298">
        <f>IF(BB167,$BL167,0)</f>
        <v>0</v>
      </c>
    </row>
    <row r="168" spans="1:82" ht="8.85" customHeight="1" x14ac:dyDescent="0.25">
      <c r="A168" s="326">
        <v>54</v>
      </c>
      <c r="B168" s="344"/>
      <c r="C168" s="326" t="s">
        <v>183</v>
      </c>
      <c r="D168" s="346"/>
      <c r="E168" s="114">
        <v>3238103</v>
      </c>
      <c r="F168" s="346"/>
      <c r="G168" s="297">
        <f>(E168/$BL168)</f>
        <v>94.36131833547033</v>
      </c>
      <c r="H168" s="346"/>
      <c r="I168" s="297">
        <f>IF(G168,G168/G$219*100,0)</f>
        <v>82.245084729496355</v>
      </c>
      <c r="J168" s="346"/>
      <c r="K168" s="114">
        <v>1828369</v>
      </c>
      <c r="L168" s="346"/>
      <c r="M168" s="297">
        <f>(K168/$BL168)</f>
        <v>53.280364844387456</v>
      </c>
      <c r="N168" s="346"/>
      <c r="O168" s="297">
        <f>IF(M168,M168/M$219*100,0)</f>
        <v>95.619158907309227</v>
      </c>
      <c r="P168" s="346"/>
      <c r="Q168" s="114">
        <v>15915295</v>
      </c>
      <c r="R168" s="346"/>
      <c r="S168" s="297">
        <f>(Q168/$BL168)</f>
        <v>463.78642615689472</v>
      </c>
      <c r="T168" s="346"/>
      <c r="U168" s="297">
        <f>IF(S168,S168/S$219*100,0)</f>
        <v>91.323406658944918</v>
      </c>
      <c r="V168" s="346"/>
      <c r="W168" s="114">
        <v>3089009</v>
      </c>
      <c r="X168" s="346"/>
      <c r="Y168" s="297">
        <f>(W168/$BL168)</f>
        <v>90.016581186618481</v>
      </c>
      <c r="Z168" s="346"/>
      <c r="AA168" s="297">
        <f>IF(Y168,Y168/Y$219*100,0)</f>
        <v>64.689128505704446</v>
      </c>
      <c r="AB168" s="346"/>
      <c r="AC168" s="114">
        <v>11474504</v>
      </c>
      <c r="AD168" s="346"/>
      <c r="AE168" s="297">
        <f>(AC168/$BL168)</f>
        <v>334.3776663946847</v>
      </c>
      <c r="AF168" s="346"/>
      <c r="AG168" s="297">
        <f>IF(AE168,AE168/AE$219*100,0)</f>
        <v>91.909773391081899</v>
      </c>
      <c r="AH168" s="347"/>
      <c r="AI168" s="346"/>
      <c r="AJ168" s="114">
        <v>55079849</v>
      </c>
      <c r="AK168" s="346"/>
      <c r="AL168" s="297">
        <f>(AJ168/$BL168)</f>
        <v>1605.0777771302016</v>
      </c>
      <c r="AM168" s="346"/>
      <c r="AN168" s="297">
        <f>IF(AL168,AL168/AL$219*100,0)</f>
        <v>84.062057406971689</v>
      </c>
      <c r="AO168" s="346"/>
      <c r="AP168" s="114">
        <v>1522130</v>
      </c>
      <c r="AQ168" s="346"/>
      <c r="AR168" s="297">
        <f>(AP168/$BL168)</f>
        <v>44.356276955356101</v>
      </c>
      <c r="AS168" s="346"/>
      <c r="AT168" s="297">
        <f>IF(AR168,AR168/AR$219*100,0)</f>
        <v>49.555403246191467</v>
      </c>
      <c r="AU168" s="346"/>
      <c r="AV168" s="114">
        <v>321044</v>
      </c>
      <c r="AW168" s="346"/>
      <c r="AX168" s="297">
        <f>(AV168/$BL168)</f>
        <v>9.3555192912926923</v>
      </c>
      <c r="AY168" s="346"/>
      <c r="AZ168" s="297">
        <f>IF(AX168,AX168/AX$219*100,0)</f>
        <v>6.6255154750970826</v>
      </c>
      <c r="BA168" s="346"/>
      <c r="BB168" s="114">
        <v>0</v>
      </c>
      <c r="BC168" s="346"/>
      <c r="BD168" s="297">
        <f>(BB168/$BL168)</f>
        <v>0</v>
      </c>
      <c r="BE168" s="346"/>
      <c r="BF168" s="297">
        <f>IF(BD168,BD168/BD$219*100,0)</f>
        <v>0</v>
      </c>
      <c r="BG168" s="346"/>
      <c r="BH168" s="114">
        <f>(E168+K168+Q168+W168+AC168+AJ168+AP168+AV168+BB168)</f>
        <v>92468303</v>
      </c>
      <c r="BI168" s="346"/>
      <c r="BJ168" s="326">
        <v>54</v>
      </c>
      <c r="BK168" s="346"/>
      <c r="BL168" s="298">
        <v>34316</v>
      </c>
      <c r="BM168" s="346"/>
      <c r="BN168" s="298">
        <f>IF(E168,BL168,0)</f>
        <v>34316</v>
      </c>
      <c r="BO168" s="346"/>
      <c r="BP168" s="298">
        <f>IF(K168,BL168,0)</f>
        <v>34316</v>
      </c>
      <c r="BQ168" s="346"/>
      <c r="BR168" s="298">
        <f>IF(Q168,BL168,0)</f>
        <v>34316</v>
      </c>
      <c r="BS168" s="346"/>
      <c r="BT168" s="298">
        <f>IF(W168,BL168,0)</f>
        <v>34316</v>
      </c>
      <c r="BU168" s="346"/>
      <c r="BV168" s="298">
        <f>IF(AC168,BL168,0)</f>
        <v>34316</v>
      </c>
      <c r="BW168" s="346"/>
      <c r="BX168" s="298">
        <f>IF(AJ168,BL168,0)</f>
        <v>34316</v>
      </c>
      <c r="BY168" s="346"/>
      <c r="BZ168" s="298">
        <f>IF(AP168,BL168,0)</f>
        <v>34316</v>
      </c>
      <c r="CA168" s="346"/>
      <c r="CB168" s="298">
        <f>IF(AV168,BL168,0)</f>
        <v>34316</v>
      </c>
      <c r="CC168" s="346"/>
      <c r="CD168" s="298">
        <f>IF(BB168,$BL168,0)</f>
        <v>0</v>
      </c>
    </row>
    <row r="169" spans="1:82" ht="8.85" customHeight="1" x14ac:dyDescent="0.25">
      <c r="A169" s="326">
        <v>55</v>
      </c>
      <c r="B169" s="344"/>
      <c r="C169" s="326" t="s">
        <v>184</v>
      </c>
      <c r="D169" s="346"/>
      <c r="E169" s="114">
        <v>1063393</v>
      </c>
      <c r="F169" s="346"/>
      <c r="G169" s="297">
        <f>(E169/$BL169)</f>
        <v>86.000242620299232</v>
      </c>
      <c r="H169" s="346"/>
      <c r="I169" s="297">
        <f>IF(G169,G169/G$219*100,0)</f>
        <v>74.957592431230196</v>
      </c>
      <c r="J169" s="346"/>
      <c r="K169" s="114">
        <v>947588</v>
      </c>
      <c r="L169" s="346"/>
      <c r="M169" s="297">
        <f>(K169/$BL169)</f>
        <v>76.634694702790128</v>
      </c>
      <c r="N169" s="346"/>
      <c r="O169" s="297">
        <f>IF(M169,M169/M$219*100,0)</f>
        <v>137.53181067736477</v>
      </c>
      <c r="P169" s="346"/>
      <c r="Q169" s="114">
        <v>3221147</v>
      </c>
      <c r="R169" s="346"/>
      <c r="S169" s="297">
        <f>(Q169/$BL169)</f>
        <v>260.50521633643348</v>
      </c>
      <c r="T169" s="346"/>
      <c r="U169" s="297">
        <f>IF(S169,S169/S$219*100,0)</f>
        <v>51.295644862664687</v>
      </c>
      <c r="V169" s="346"/>
      <c r="W169" s="114">
        <v>360273</v>
      </c>
      <c r="X169" s="346"/>
      <c r="Y169" s="297">
        <f>(W169/$BL169)</f>
        <v>29.136514355034372</v>
      </c>
      <c r="Z169" s="346"/>
      <c r="AA169" s="297">
        <f>IF(Y169,Y169/Y$219*100,0)</f>
        <v>20.93853928326385</v>
      </c>
      <c r="AB169" s="346"/>
      <c r="AC169" s="114">
        <v>4828932</v>
      </c>
      <c r="AD169" s="346"/>
      <c r="AE169" s="297">
        <f>(AC169/$BL169)</f>
        <v>390.53230893651437</v>
      </c>
      <c r="AF169" s="346"/>
      <c r="AG169" s="297">
        <f>IF(AE169,AE169/AE$219*100,0)</f>
        <v>107.34489657537006</v>
      </c>
      <c r="AH169" s="347"/>
      <c r="AI169" s="346"/>
      <c r="AJ169" s="114">
        <v>15703099</v>
      </c>
      <c r="AK169" s="346"/>
      <c r="AL169" s="297">
        <f>(AJ169/$BL169)</f>
        <v>1269.9635260816822</v>
      </c>
      <c r="AM169" s="346"/>
      <c r="AN169" s="297">
        <f>IF(AL169,AL169/AL$219*100,0)</f>
        <v>66.511260921643597</v>
      </c>
      <c r="AO169" s="346"/>
      <c r="AP169" s="114">
        <v>0</v>
      </c>
      <c r="AQ169" s="346"/>
      <c r="AR169" s="297">
        <f>(AP169/$BL169)</f>
        <v>0</v>
      </c>
      <c r="AS169" s="346"/>
      <c r="AT169" s="297">
        <f>IF(AR169,AR169/AR$219*100,0)</f>
        <v>0</v>
      </c>
      <c r="AU169" s="346"/>
      <c r="AV169" s="114">
        <v>571879</v>
      </c>
      <c r="AW169" s="346"/>
      <c r="AX169" s="297">
        <f>(AV169/$BL169)</f>
        <v>46.249818034775579</v>
      </c>
      <c r="AY169" s="346"/>
      <c r="AZ169" s="297">
        <f>IF(AX169,AX169/AX$219*100,0)</f>
        <v>32.753808267492666</v>
      </c>
      <c r="BA169" s="346"/>
      <c r="BB169" s="114">
        <v>0</v>
      </c>
      <c r="BC169" s="346"/>
      <c r="BD169" s="297">
        <f>(BB169/$BL169)</f>
        <v>0</v>
      </c>
      <c r="BE169" s="346"/>
      <c r="BF169" s="297">
        <f>IF(BD169,BD169/BD$219*100,0)</f>
        <v>0</v>
      </c>
      <c r="BG169" s="346"/>
      <c r="BH169" s="114">
        <f>(E169+K169+Q169+W169+AC169+AJ169+AP169+AV169+BB169)</f>
        <v>26696311</v>
      </c>
      <c r="BI169" s="346"/>
      <c r="BJ169" s="326">
        <v>55</v>
      </c>
      <c r="BK169" s="346"/>
      <c r="BL169" s="298">
        <v>12365</v>
      </c>
      <c r="BM169" s="346"/>
      <c r="BN169" s="298">
        <f>IF(E169,BL169,0)</f>
        <v>12365</v>
      </c>
      <c r="BO169" s="346"/>
      <c r="BP169" s="298">
        <f>IF(K169,BL169,0)</f>
        <v>12365</v>
      </c>
      <c r="BQ169" s="346"/>
      <c r="BR169" s="298">
        <f>IF(Q169,BL169,0)</f>
        <v>12365</v>
      </c>
      <c r="BS169" s="346"/>
      <c r="BT169" s="298">
        <f>IF(W169,BL169,0)</f>
        <v>12365</v>
      </c>
      <c r="BU169" s="346"/>
      <c r="BV169" s="298">
        <f>IF(AC169,BL169,0)</f>
        <v>12365</v>
      </c>
      <c r="BW169" s="346"/>
      <c r="BX169" s="298">
        <f>IF(AJ169,BL169,0)</f>
        <v>12365</v>
      </c>
      <c r="BY169" s="346"/>
      <c r="BZ169" s="298">
        <f>IF(AP169,BL169,0)</f>
        <v>0</v>
      </c>
      <c r="CA169" s="346"/>
      <c r="CB169" s="298">
        <f>IF(AV169,BL169,0)</f>
        <v>12365</v>
      </c>
      <c r="CC169" s="346"/>
      <c r="CD169" s="298">
        <f>IF(BB169,$BL169,0)</f>
        <v>0</v>
      </c>
    </row>
    <row r="170" spans="1:82" ht="8.85" customHeight="1" x14ac:dyDescent="0.25">
      <c r="A170" s="349"/>
      <c r="B170" s="346"/>
      <c r="C170" s="326"/>
      <c r="D170" s="346"/>
      <c r="E170" s="346"/>
      <c r="F170" s="346"/>
      <c r="G170" s="350"/>
      <c r="H170" s="346"/>
      <c r="I170" s="350"/>
      <c r="J170" s="346"/>
      <c r="K170" s="346"/>
      <c r="L170" s="346"/>
      <c r="M170" s="350"/>
      <c r="N170" s="346"/>
      <c r="O170" s="350"/>
      <c r="P170" s="346"/>
      <c r="Q170" s="346"/>
      <c r="R170" s="346"/>
      <c r="S170" s="350"/>
      <c r="T170" s="346"/>
      <c r="U170" s="350"/>
      <c r="V170" s="346"/>
      <c r="W170" s="346"/>
      <c r="X170" s="346"/>
      <c r="Y170" s="350"/>
      <c r="Z170" s="346"/>
      <c r="AA170" s="350"/>
      <c r="AB170" s="346"/>
      <c r="AC170" s="346"/>
      <c r="AD170" s="346"/>
      <c r="AE170" s="350"/>
      <c r="AF170" s="346"/>
      <c r="AG170" s="350"/>
      <c r="AH170" s="346"/>
      <c r="AI170" s="346"/>
      <c r="AJ170" s="346"/>
      <c r="AK170" s="346"/>
      <c r="AL170" s="350"/>
      <c r="AM170" s="346"/>
      <c r="AN170" s="350"/>
      <c r="AO170" s="346"/>
      <c r="AP170" s="346"/>
      <c r="AQ170" s="346"/>
      <c r="AR170" s="350"/>
      <c r="AS170" s="346"/>
      <c r="AT170" s="350"/>
      <c r="AU170" s="346"/>
      <c r="AV170" s="346"/>
      <c r="AW170" s="346"/>
      <c r="AX170" s="350"/>
      <c r="AY170" s="346"/>
      <c r="AZ170" s="350"/>
      <c r="BA170" s="346"/>
      <c r="BB170" s="346"/>
      <c r="BC170" s="346"/>
      <c r="BD170" s="350"/>
      <c r="BE170" s="346"/>
      <c r="BF170" s="350"/>
      <c r="BG170" s="346"/>
      <c r="BH170" s="346"/>
      <c r="BI170" s="346"/>
      <c r="BJ170" s="349"/>
      <c r="BK170" s="346"/>
      <c r="BL170" s="351"/>
      <c r="BM170" s="346"/>
      <c r="BN170" s="346"/>
      <c r="BO170" s="346"/>
      <c r="BP170" s="346"/>
      <c r="BQ170" s="346"/>
      <c r="BR170" s="346"/>
      <c r="BS170" s="346"/>
      <c r="BT170" s="346"/>
      <c r="BU170" s="346"/>
      <c r="BV170" s="346"/>
      <c r="BW170" s="346"/>
      <c r="BX170" s="346"/>
      <c r="BY170" s="346"/>
      <c r="BZ170" s="346"/>
      <c r="CA170" s="346"/>
      <c r="CB170" s="346"/>
      <c r="CC170" s="346"/>
      <c r="CD170" s="346"/>
    </row>
    <row r="171" spans="1:82" ht="8.85" customHeight="1" x14ac:dyDescent="0.25">
      <c r="A171" s="326">
        <v>56</v>
      </c>
      <c r="B171" s="344"/>
      <c r="C171" s="326" t="s">
        <v>185</v>
      </c>
      <c r="D171" s="346"/>
      <c r="E171" s="114">
        <v>1416806</v>
      </c>
      <c r="F171" s="346"/>
      <c r="G171" s="297">
        <f>(E171/$BL171)</f>
        <v>108.1613863653714</v>
      </c>
      <c r="H171" s="346"/>
      <c r="I171" s="297">
        <f>IF(G171,G171/G$219*100,0)</f>
        <v>94.273188876546897</v>
      </c>
      <c r="J171" s="346"/>
      <c r="K171" s="114">
        <v>1642286</v>
      </c>
      <c r="L171" s="346"/>
      <c r="M171" s="297">
        <f>(K171/$BL171)</f>
        <v>125.37491411558135</v>
      </c>
      <c r="N171" s="346"/>
      <c r="O171" s="297">
        <f>IF(M171,M171/M$219*100,0)</f>
        <v>225.00303574912283</v>
      </c>
      <c r="P171" s="346"/>
      <c r="Q171" s="114">
        <v>5587449</v>
      </c>
      <c r="R171" s="346"/>
      <c r="S171" s="297">
        <f>(Q171/$BL171)</f>
        <v>426.55538590732118</v>
      </c>
      <c r="T171" s="346"/>
      <c r="U171" s="297">
        <f>IF(S171,S171/S$219*100,0)</f>
        <v>83.992305019723716</v>
      </c>
      <c r="V171" s="346"/>
      <c r="W171" s="114">
        <v>946045</v>
      </c>
      <c r="X171" s="346"/>
      <c r="Y171" s="297">
        <f>(W171/$BL171)</f>
        <v>72.22268875486678</v>
      </c>
      <c r="Z171" s="346"/>
      <c r="AA171" s="297">
        <f>IF(Y171,Y171/Y$219*100,0)</f>
        <v>51.901802226916807</v>
      </c>
      <c r="AB171" s="346"/>
      <c r="AC171" s="114">
        <v>7301046</v>
      </c>
      <c r="AD171" s="346"/>
      <c r="AE171" s="297">
        <f>(AC171/$BL171)</f>
        <v>557.37430338193758</v>
      </c>
      <c r="AF171" s="346"/>
      <c r="AG171" s="297">
        <f>IF(AE171,AE171/AE$219*100,0)</f>
        <v>153.20444834188945</v>
      </c>
      <c r="AH171" s="347"/>
      <c r="AI171" s="346"/>
      <c r="AJ171" s="114">
        <v>20132718</v>
      </c>
      <c r="AK171" s="346"/>
      <c r="AL171" s="297">
        <f>(AJ171/$BL171)</f>
        <v>1536.9660279410641</v>
      </c>
      <c r="AM171" s="346"/>
      <c r="AN171" s="297">
        <f>IF(AL171,AL171/AL$219*100,0)</f>
        <v>80.494869665662577</v>
      </c>
      <c r="AO171" s="346"/>
      <c r="AP171" s="114">
        <v>485152</v>
      </c>
      <c r="AQ171" s="346"/>
      <c r="AR171" s="297">
        <f>(AP171/$BL171)</f>
        <v>37.03733109397664</v>
      </c>
      <c r="AS171" s="346"/>
      <c r="AT171" s="297">
        <f>IF(AR171,AR171/AR$219*100,0)</f>
        <v>41.378582773572717</v>
      </c>
      <c r="AU171" s="346"/>
      <c r="AV171" s="114">
        <v>544945</v>
      </c>
      <c r="AW171" s="346"/>
      <c r="AX171" s="297">
        <f>(AV171/$BL171)</f>
        <v>41.602030689365598</v>
      </c>
      <c r="AY171" s="346"/>
      <c r="AZ171" s="297">
        <f>IF(AX171,AX171/AX$219*100,0)</f>
        <v>29.462276710218816</v>
      </c>
      <c r="BA171" s="346"/>
      <c r="BB171" s="114">
        <v>0</v>
      </c>
      <c r="BC171" s="346"/>
      <c r="BD171" s="297">
        <f>(BB171/$BL171)</f>
        <v>0</v>
      </c>
      <c r="BE171" s="346"/>
      <c r="BF171" s="297">
        <f>IF(BD171,BD171/BD$219*100,0)</f>
        <v>0</v>
      </c>
      <c r="BG171" s="346"/>
      <c r="BH171" s="114">
        <f>(E171+K171+Q171+W171+AC171+AJ171+AP171+AV171+BB171)</f>
        <v>38056447</v>
      </c>
      <c r="BI171" s="346"/>
      <c r="BJ171" s="326">
        <v>56</v>
      </c>
      <c r="BK171" s="346"/>
      <c r="BL171" s="298">
        <v>13099</v>
      </c>
      <c r="BM171" s="346"/>
      <c r="BN171" s="298">
        <f>IF(E171,BL171,0)</f>
        <v>13099</v>
      </c>
      <c r="BO171" s="346"/>
      <c r="BP171" s="298">
        <f>IF(K171,BL171,0)</f>
        <v>13099</v>
      </c>
      <c r="BQ171" s="346"/>
      <c r="BR171" s="298">
        <f>IF(Q171,BL171,0)</f>
        <v>13099</v>
      </c>
      <c r="BS171" s="346"/>
      <c r="BT171" s="298">
        <f>IF(W171,BL171,0)</f>
        <v>13099</v>
      </c>
      <c r="BU171" s="346"/>
      <c r="BV171" s="298">
        <f>IF(AC171,BL171,0)</f>
        <v>13099</v>
      </c>
      <c r="BW171" s="346"/>
      <c r="BX171" s="298">
        <f>IF(AJ171,BL171,0)</f>
        <v>13099</v>
      </c>
      <c r="BY171" s="346"/>
      <c r="BZ171" s="298">
        <f>IF(AP171,BL171,0)</f>
        <v>13099</v>
      </c>
      <c r="CA171" s="346"/>
      <c r="CB171" s="298">
        <f>IF(AV171,BL171,0)</f>
        <v>13099</v>
      </c>
      <c r="CC171" s="346"/>
      <c r="CD171" s="298">
        <f>IF(BB171,$BL171,0)</f>
        <v>0</v>
      </c>
    </row>
    <row r="172" spans="1:82" ht="8.85" customHeight="1" x14ac:dyDescent="0.25">
      <c r="A172" s="326">
        <v>57</v>
      </c>
      <c r="B172" s="344"/>
      <c r="C172" s="326" t="s">
        <v>186</v>
      </c>
      <c r="D172" s="346"/>
      <c r="E172" s="114">
        <v>1380397</v>
      </c>
      <c r="F172" s="346"/>
      <c r="G172" s="297">
        <f>(E172/$BL172)</f>
        <v>159.63883427778421</v>
      </c>
      <c r="H172" s="346"/>
      <c r="I172" s="297">
        <f>IF(G172,G172/G$219*100,0)</f>
        <v>139.14080136753472</v>
      </c>
      <c r="J172" s="346"/>
      <c r="K172" s="114">
        <v>820091</v>
      </c>
      <c r="L172" s="346"/>
      <c r="M172" s="297">
        <f>(K172/$BL172)</f>
        <v>94.841100959870474</v>
      </c>
      <c r="N172" s="346"/>
      <c r="O172" s="297">
        <f>IF(M172,M172/M$219*100,0)</f>
        <v>170.20578462839296</v>
      </c>
      <c r="P172" s="346"/>
      <c r="Q172" s="114">
        <v>2510297</v>
      </c>
      <c r="R172" s="346"/>
      <c r="S172" s="297">
        <f>(Q172/$BL172)</f>
        <v>290.30843066959642</v>
      </c>
      <c r="T172" s="346"/>
      <c r="U172" s="297">
        <f>IF(S172,S172/S$219*100,0)</f>
        <v>57.164145769093544</v>
      </c>
      <c r="V172" s="346"/>
      <c r="W172" s="114">
        <v>1213573</v>
      </c>
      <c r="X172" s="346"/>
      <c r="Y172" s="297">
        <f>(W172/$BL172)</f>
        <v>140.34613160633745</v>
      </c>
      <c r="Z172" s="346"/>
      <c r="AA172" s="297">
        <f>IF(Y172,Y172/Y$219*100,0)</f>
        <v>100.85774001946322</v>
      </c>
      <c r="AB172" s="346"/>
      <c r="AC172" s="114">
        <v>3326102</v>
      </c>
      <c r="AD172" s="346"/>
      <c r="AE172" s="297">
        <f>(AC172/$BL172)</f>
        <v>384.65386839366255</v>
      </c>
      <c r="AF172" s="346"/>
      <c r="AG172" s="297">
        <f>IF(AE172,AE172/AE$219*100,0)</f>
        <v>105.72910044875697</v>
      </c>
      <c r="AH172" s="347"/>
      <c r="AI172" s="346"/>
      <c r="AJ172" s="114">
        <v>13204316</v>
      </c>
      <c r="AK172" s="346"/>
      <c r="AL172" s="297">
        <f>(AJ172/$BL172)</f>
        <v>1527.0401295246907</v>
      </c>
      <c r="AM172" s="346"/>
      <c r="AN172" s="297">
        <f>IF(AL172,AL172/AL$219*100,0)</f>
        <v>79.975024799337902</v>
      </c>
      <c r="AO172" s="346"/>
      <c r="AP172" s="114">
        <v>433791</v>
      </c>
      <c r="AQ172" s="346"/>
      <c r="AR172" s="297">
        <f>(AP172/$BL172)</f>
        <v>50.166647392159128</v>
      </c>
      <c r="AS172" s="346"/>
      <c r="AT172" s="297">
        <f>IF(AR172,AR172/AR$219*100,0)</f>
        <v>56.046823847053126</v>
      </c>
      <c r="AU172" s="346"/>
      <c r="AV172" s="114">
        <v>2238228</v>
      </c>
      <c r="AW172" s="346"/>
      <c r="AX172" s="297">
        <f>(AV172/$BL172)</f>
        <v>258.84445472418179</v>
      </c>
      <c r="AY172" s="346"/>
      <c r="AZ172" s="297">
        <f>IF(AX172,AX172/AX$219*100,0)</f>
        <v>183.31189183846647</v>
      </c>
      <c r="BA172" s="346"/>
      <c r="BB172" s="114">
        <v>110095</v>
      </c>
      <c r="BC172" s="346"/>
      <c r="BD172" s="297">
        <f>(BB172/$BL172)</f>
        <v>12.732161443275125</v>
      </c>
      <c r="BE172" s="346"/>
      <c r="BF172" s="297">
        <f>IF(BD172,BD172/BD$219*100,0)</f>
        <v>41.767276831282167</v>
      </c>
      <c r="BG172" s="346"/>
      <c r="BH172" s="114">
        <f>(E172+K172+Q172+W172+AC172+AJ172+AP172+AV172+BB172)</f>
        <v>25236890</v>
      </c>
      <c r="BI172" s="346"/>
      <c r="BJ172" s="326">
        <v>57</v>
      </c>
      <c r="BK172" s="346"/>
      <c r="BL172" s="298">
        <v>8647</v>
      </c>
      <c r="BM172" s="346"/>
      <c r="BN172" s="298">
        <f>IF(E172,BL172,0)</f>
        <v>8647</v>
      </c>
      <c r="BO172" s="346"/>
      <c r="BP172" s="298">
        <f>IF(K172,BL172,0)</f>
        <v>8647</v>
      </c>
      <c r="BQ172" s="346"/>
      <c r="BR172" s="298">
        <f>IF(Q172,BL172,0)</f>
        <v>8647</v>
      </c>
      <c r="BS172" s="346"/>
      <c r="BT172" s="298">
        <f>IF(W172,BL172,0)</f>
        <v>8647</v>
      </c>
      <c r="BU172" s="346"/>
      <c r="BV172" s="298">
        <f>IF(AC172,BL172,0)</f>
        <v>8647</v>
      </c>
      <c r="BW172" s="346"/>
      <c r="BX172" s="298">
        <f>IF(AJ172,BL172,0)</f>
        <v>8647</v>
      </c>
      <c r="BY172" s="346"/>
      <c r="BZ172" s="298">
        <f>IF(AP172,BL172,0)</f>
        <v>8647</v>
      </c>
      <c r="CA172" s="346"/>
      <c r="CB172" s="298">
        <f>IF(AV172,BL172,0)</f>
        <v>8647</v>
      </c>
      <c r="CC172" s="346"/>
      <c r="CD172" s="298">
        <f>IF(BB172,$BL172,0)</f>
        <v>8647</v>
      </c>
    </row>
    <row r="173" spans="1:82" ht="8.85" customHeight="1" x14ac:dyDescent="0.25">
      <c r="A173" s="326">
        <v>58</v>
      </c>
      <c r="B173" s="344"/>
      <c r="C173" s="326" t="s">
        <v>187</v>
      </c>
      <c r="D173" s="346"/>
      <c r="E173" s="114">
        <v>3461190</v>
      </c>
      <c r="F173" s="346"/>
      <c r="G173" s="297">
        <f>(E173/$BL173)</f>
        <v>110.41535075126806</v>
      </c>
      <c r="H173" s="346"/>
      <c r="I173" s="297">
        <f>IF(G173,G173/G$219*100,0)</f>
        <v>96.237738494604272</v>
      </c>
      <c r="J173" s="346"/>
      <c r="K173" s="114">
        <v>2208308</v>
      </c>
      <c r="L173" s="346"/>
      <c r="M173" s="297">
        <f>(K173/$BL173)</f>
        <v>70.447187928669408</v>
      </c>
      <c r="N173" s="346"/>
      <c r="O173" s="297">
        <f>IF(M173,M173/M$219*100,0)</f>
        <v>126.42745365573629</v>
      </c>
      <c r="P173" s="346"/>
      <c r="Q173" s="114">
        <v>14548900</v>
      </c>
      <c r="R173" s="346"/>
      <c r="S173" s="297">
        <f>(Q173/$BL173)</f>
        <v>464.12415861166937</v>
      </c>
      <c r="T173" s="346"/>
      <c r="U173" s="297">
        <f>IF(S173,S173/S$219*100,0)</f>
        <v>91.389908989694192</v>
      </c>
      <c r="V173" s="346"/>
      <c r="W173" s="114">
        <v>2717985</v>
      </c>
      <c r="X173" s="346"/>
      <c r="Y173" s="297">
        <f>(W173/$BL173)</f>
        <v>86.706383385969943</v>
      </c>
      <c r="Z173" s="346"/>
      <c r="AA173" s="297">
        <f>IF(Y173,Y173/Y$219*100,0)</f>
        <v>62.310302204119836</v>
      </c>
      <c r="AB173" s="346"/>
      <c r="AC173" s="114">
        <v>10570670</v>
      </c>
      <c r="AD173" s="346"/>
      <c r="AE173" s="297">
        <f>(AC173/$BL173)</f>
        <v>337.2147254920726</v>
      </c>
      <c r="AF173" s="346"/>
      <c r="AG173" s="297">
        <f>IF(AE173,AE173/AE$219*100,0)</f>
        <v>92.689590600614807</v>
      </c>
      <c r="AH173" s="347"/>
      <c r="AI173" s="346"/>
      <c r="AJ173" s="114">
        <v>44074052</v>
      </c>
      <c r="AK173" s="346"/>
      <c r="AL173" s="297">
        <f>(AJ173/$BL173)</f>
        <v>1406.0054231664913</v>
      </c>
      <c r="AM173" s="346"/>
      <c r="AN173" s="297">
        <f>IF(AL173,AL173/AL$219*100,0)</f>
        <v>73.636125476770317</v>
      </c>
      <c r="AO173" s="346"/>
      <c r="AP173" s="114">
        <v>700149</v>
      </c>
      <c r="AQ173" s="346"/>
      <c r="AR173" s="297">
        <f>(AP173/$BL173)</f>
        <v>22.335438797971097</v>
      </c>
      <c r="AS173" s="346"/>
      <c r="AT173" s="297">
        <f>IF(AR173,AR173/AR$219*100,0)</f>
        <v>24.953439564553776</v>
      </c>
      <c r="AU173" s="346"/>
      <c r="AV173" s="114">
        <v>21749319</v>
      </c>
      <c r="AW173" s="346"/>
      <c r="AX173" s="297">
        <f>(AV173/$BL173)</f>
        <v>693.82457651449897</v>
      </c>
      <c r="AY173" s="346"/>
      <c r="AZ173" s="297">
        <f>IF(AX173,AX173/AX$219*100,0)</f>
        <v>491.36187159358775</v>
      </c>
      <c r="BA173" s="346"/>
      <c r="BB173" s="114">
        <v>0</v>
      </c>
      <c r="BC173" s="346"/>
      <c r="BD173" s="297">
        <f>(BB173/$BL173)</f>
        <v>0</v>
      </c>
      <c r="BE173" s="346"/>
      <c r="BF173" s="297">
        <f>IF(BD173,BD173/BD$219*100,0)</f>
        <v>0</v>
      </c>
      <c r="BG173" s="346"/>
      <c r="BH173" s="114">
        <f>(E173+K173+Q173+W173+AC173+AJ173+AP173+AV173+BB173)</f>
        <v>100030573</v>
      </c>
      <c r="BI173" s="346"/>
      <c r="BJ173" s="326">
        <v>58</v>
      </c>
      <c r="BK173" s="346"/>
      <c r="BL173" s="298">
        <v>31347</v>
      </c>
      <c r="BM173" s="346"/>
      <c r="BN173" s="298">
        <f>IF(E173,BL173,0)</f>
        <v>31347</v>
      </c>
      <c r="BO173" s="346"/>
      <c r="BP173" s="298">
        <f>IF(K173,BL173,0)</f>
        <v>31347</v>
      </c>
      <c r="BQ173" s="346"/>
      <c r="BR173" s="298">
        <f>IF(Q173,BL173,0)</f>
        <v>31347</v>
      </c>
      <c r="BS173" s="346"/>
      <c r="BT173" s="298">
        <f>IF(W173,BL173,0)</f>
        <v>31347</v>
      </c>
      <c r="BU173" s="346"/>
      <c r="BV173" s="298">
        <f>IF(AC173,BL173,0)</f>
        <v>31347</v>
      </c>
      <c r="BW173" s="346"/>
      <c r="BX173" s="298">
        <f>IF(AJ173,BL173,0)</f>
        <v>31347</v>
      </c>
      <c r="BY173" s="346"/>
      <c r="BZ173" s="298">
        <f>IF(AP173,BL173,0)</f>
        <v>31347</v>
      </c>
      <c r="CA173" s="346"/>
      <c r="CB173" s="298">
        <f>IF(AV173,BL173,0)</f>
        <v>31347</v>
      </c>
      <c r="CC173" s="346"/>
      <c r="CD173" s="298">
        <f>IF(BB173,$BL173,0)</f>
        <v>0</v>
      </c>
    </row>
    <row r="174" spans="1:82" ht="8.85" customHeight="1" x14ac:dyDescent="0.25">
      <c r="A174" s="326">
        <v>59</v>
      </c>
      <c r="B174" s="344"/>
      <c r="C174" s="326" t="s">
        <v>188</v>
      </c>
      <c r="D174" s="346"/>
      <c r="E174" s="114">
        <v>1642283</v>
      </c>
      <c r="F174" s="346"/>
      <c r="G174" s="297">
        <f>(E174/$BL174)</f>
        <v>148.63634718074033</v>
      </c>
      <c r="H174" s="346"/>
      <c r="I174" s="297">
        <f>IF(G174,G174/G$219*100,0)</f>
        <v>129.55106163631888</v>
      </c>
      <c r="J174" s="346"/>
      <c r="K174" s="114">
        <v>763391</v>
      </c>
      <c r="L174" s="346"/>
      <c r="M174" s="297">
        <f>(K174/$BL174)</f>
        <v>69.091410987419678</v>
      </c>
      <c r="N174" s="346"/>
      <c r="O174" s="297">
        <f>IF(M174,M174/M$219*100,0)</f>
        <v>123.99431996442524</v>
      </c>
      <c r="P174" s="346"/>
      <c r="Q174" s="114">
        <v>3745343</v>
      </c>
      <c r="R174" s="346"/>
      <c r="S174" s="297">
        <f>(Q174/$BL174)</f>
        <v>338.97574441125892</v>
      </c>
      <c r="T174" s="346"/>
      <c r="U174" s="297">
        <f>IF(S174,S174/S$219*100,0)</f>
        <v>66.747144824621714</v>
      </c>
      <c r="V174" s="346"/>
      <c r="W174" s="114">
        <v>1400138</v>
      </c>
      <c r="X174" s="346"/>
      <c r="Y174" s="297">
        <f>(W174/$BL174)</f>
        <v>126.72078921169337</v>
      </c>
      <c r="Z174" s="346"/>
      <c r="AA174" s="297">
        <f>IF(Y174,Y174/Y$219*100,0)</f>
        <v>91.066082599436911</v>
      </c>
      <c r="AB174" s="346"/>
      <c r="AC174" s="114">
        <v>3974945</v>
      </c>
      <c r="AD174" s="346"/>
      <c r="AE174" s="297">
        <f>(AC174/$BL174)</f>
        <v>359.75608652366731</v>
      </c>
      <c r="AF174" s="346"/>
      <c r="AG174" s="297">
        <f>IF(AE174,AE174/AE$219*100,0)</f>
        <v>98.885492996485354</v>
      </c>
      <c r="AH174" s="347"/>
      <c r="AI174" s="346"/>
      <c r="AJ174" s="114">
        <v>13968848</v>
      </c>
      <c r="AK174" s="346"/>
      <c r="AL174" s="297">
        <f>(AJ174/$BL174)</f>
        <v>1264.2635532627387</v>
      </c>
      <c r="AM174" s="346"/>
      <c r="AN174" s="297">
        <f>IF(AL174,AL174/AL$219*100,0)</f>
        <v>66.212738663625117</v>
      </c>
      <c r="AO174" s="346"/>
      <c r="AP174" s="114">
        <v>235035</v>
      </c>
      <c r="AQ174" s="346"/>
      <c r="AR174" s="297">
        <f>(AP174/$BL174)</f>
        <v>21.272060819983707</v>
      </c>
      <c r="AS174" s="346"/>
      <c r="AT174" s="297">
        <f>IF(AR174,AR174/AR$219*100,0)</f>
        <v>23.765420007472315</v>
      </c>
      <c r="AU174" s="346"/>
      <c r="AV174" s="114">
        <v>283650</v>
      </c>
      <c r="AW174" s="346"/>
      <c r="AX174" s="297">
        <f>(AV174/$BL174)</f>
        <v>25.672006516426826</v>
      </c>
      <c r="AY174" s="346"/>
      <c r="AZ174" s="297">
        <f>IF(AX174,AX174/AX$219*100,0)</f>
        <v>18.180741352292905</v>
      </c>
      <c r="BA174" s="346"/>
      <c r="BB174" s="114">
        <v>0</v>
      </c>
      <c r="BC174" s="346"/>
      <c r="BD174" s="297">
        <f>(BB174/$BL174)</f>
        <v>0</v>
      </c>
      <c r="BE174" s="346"/>
      <c r="BF174" s="297">
        <f>IF(BD174,BD174/BD$219*100,0)</f>
        <v>0</v>
      </c>
      <c r="BG174" s="346"/>
      <c r="BH174" s="114">
        <f>(E174+K174+Q174+W174+AC174+AJ174+AP174+AV174+BB174)</f>
        <v>26013633</v>
      </c>
      <c r="BI174" s="346"/>
      <c r="BJ174" s="326">
        <v>59</v>
      </c>
      <c r="BK174" s="346"/>
      <c r="BL174" s="298">
        <v>11049</v>
      </c>
      <c r="BM174" s="346"/>
      <c r="BN174" s="298">
        <f>IF(E174,BL174,0)</f>
        <v>11049</v>
      </c>
      <c r="BO174" s="346"/>
      <c r="BP174" s="298">
        <f>IF(K174,BL174,0)</f>
        <v>11049</v>
      </c>
      <c r="BQ174" s="346"/>
      <c r="BR174" s="298">
        <f>IF(Q174,BL174,0)</f>
        <v>11049</v>
      </c>
      <c r="BS174" s="346"/>
      <c r="BT174" s="298">
        <f>IF(W174,BL174,0)</f>
        <v>11049</v>
      </c>
      <c r="BU174" s="346"/>
      <c r="BV174" s="298">
        <f>IF(AC174,BL174,0)</f>
        <v>11049</v>
      </c>
      <c r="BW174" s="346"/>
      <c r="BX174" s="298">
        <f>IF(AJ174,BL174,0)</f>
        <v>11049</v>
      </c>
      <c r="BY174" s="346"/>
      <c r="BZ174" s="298">
        <f>IF(AP174,BL174,0)</f>
        <v>11049</v>
      </c>
      <c r="CA174" s="346"/>
      <c r="CB174" s="298">
        <f>IF(AV174,BL174,0)</f>
        <v>11049</v>
      </c>
      <c r="CC174" s="346"/>
      <c r="CD174" s="298">
        <f>IF(BB174,$BL174,0)</f>
        <v>0</v>
      </c>
    </row>
    <row r="175" spans="1:82" ht="8.85" customHeight="1" x14ac:dyDescent="0.25">
      <c r="A175" s="326">
        <v>60</v>
      </c>
      <c r="B175" s="344"/>
      <c r="C175" s="326" t="s">
        <v>189</v>
      </c>
      <c r="D175" s="346"/>
      <c r="E175" s="114">
        <v>6772188</v>
      </c>
      <c r="F175" s="346"/>
      <c r="G175" s="297">
        <f>(E175/$BL175)</f>
        <v>68.746896222680164</v>
      </c>
      <c r="H175" s="346"/>
      <c r="I175" s="297">
        <f>IF(G175,G175/G$219*100,0)</f>
        <v>59.9196196541359</v>
      </c>
      <c r="J175" s="346"/>
      <c r="K175" s="114">
        <v>3196437</v>
      </c>
      <c r="L175" s="346"/>
      <c r="M175" s="297">
        <f>(K175/$BL175)</f>
        <v>32.448172248220978</v>
      </c>
      <c r="N175" s="346"/>
      <c r="O175" s="297">
        <f>IF(M175,M175/M$219*100,0)</f>
        <v>58.232839574506357</v>
      </c>
      <c r="P175" s="346"/>
      <c r="Q175" s="114">
        <v>21593458</v>
      </c>
      <c r="R175" s="346"/>
      <c r="S175" s="297">
        <f>(Q175/$BL175)</f>
        <v>219.20289516693907</v>
      </c>
      <c r="T175" s="346"/>
      <c r="U175" s="297">
        <f>IF(S175,S175/S$219*100,0)</f>
        <v>43.162874131586641</v>
      </c>
      <c r="V175" s="346"/>
      <c r="W175" s="114">
        <v>5609527</v>
      </c>
      <c r="X175" s="346"/>
      <c r="Y175" s="297">
        <f>(W175/$BL175)</f>
        <v>56.944309656985659</v>
      </c>
      <c r="Z175" s="346"/>
      <c r="AA175" s="297">
        <f>IF(Y175,Y175/Y$219*100,0)</f>
        <v>40.922213624538024</v>
      </c>
      <c r="AB175" s="346"/>
      <c r="AC175" s="114">
        <v>24100361</v>
      </c>
      <c r="AD175" s="346"/>
      <c r="AE175" s="297">
        <f>(AC175/$BL175)</f>
        <v>244.65136180450517</v>
      </c>
      <c r="AF175" s="346"/>
      <c r="AG175" s="297">
        <f>IF(AE175,AE175/AE$219*100,0)</f>
        <v>67.246869283220462</v>
      </c>
      <c r="AH175" s="347"/>
      <c r="AI175" s="346"/>
      <c r="AJ175" s="114">
        <v>109550026</v>
      </c>
      <c r="AK175" s="346"/>
      <c r="AL175" s="297">
        <f>(AJ175/$BL175)</f>
        <v>1112.0813935782517</v>
      </c>
      <c r="AM175" s="346"/>
      <c r="AN175" s="297">
        <f>IF(AL175,AL175/AL$219*100,0)</f>
        <v>58.242566983479449</v>
      </c>
      <c r="AO175" s="346"/>
      <c r="AP175" s="114">
        <v>3558871</v>
      </c>
      <c r="AQ175" s="346"/>
      <c r="AR175" s="297">
        <f>(AP175/$BL175)</f>
        <v>36.12736907287659</v>
      </c>
      <c r="AS175" s="346"/>
      <c r="AT175" s="297">
        <f>IF(AR175,AR175/AR$219*100,0)</f>
        <v>40.361961497181134</v>
      </c>
      <c r="AU175" s="346"/>
      <c r="AV175" s="114">
        <v>3377703</v>
      </c>
      <c r="AW175" s="346"/>
      <c r="AX175" s="297">
        <f>(AV175/$BL175)</f>
        <v>34.288268077028498</v>
      </c>
      <c r="AY175" s="346"/>
      <c r="AZ175" s="297">
        <f>IF(AX175,AX175/AX$219*100,0)</f>
        <v>24.282719503348861</v>
      </c>
      <c r="BA175" s="346"/>
      <c r="BB175" s="114">
        <v>0</v>
      </c>
      <c r="BC175" s="346"/>
      <c r="BD175" s="297">
        <f>(BB175/$BL175)</f>
        <v>0</v>
      </c>
      <c r="BE175" s="346"/>
      <c r="BF175" s="297">
        <f>IF(BD175,BD175/BD$219*100,0)</f>
        <v>0</v>
      </c>
      <c r="BG175" s="346"/>
      <c r="BH175" s="114">
        <f>(E175+K175+Q175+W175+AC175+AJ175+AP175+AV175+BB175)</f>
        <v>177758571</v>
      </c>
      <c r="BI175" s="346"/>
      <c r="BJ175" s="326">
        <v>60</v>
      </c>
      <c r="BK175" s="346"/>
      <c r="BL175" s="298">
        <v>98509</v>
      </c>
      <c r="BM175" s="346"/>
      <c r="BN175" s="298">
        <f>IF(E175,BL175,0)</f>
        <v>98509</v>
      </c>
      <c r="BO175" s="346"/>
      <c r="BP175" s="298">
        <f>IF(K175,BL175,0)</f>
        <v>98509</v>
      </c>
      <c r="BQ175" s="346"/>
      <c r="BR175" s="298">
        <f>IF(Q175,BL175,0)</f>
        <v>98509</v>
      </c>
      <c r="BS175" s="346"/>
      <c r="BT175" s="298">
        <f>IF(W175,BL175,0)</f>
        <v>98509</v>
      </c>
      <c r="BU175" s="346"/>
      <c r="BV175" s="298">
        <f>IF(AC175,BL175,0)</f>
        <v>98509</v>
      </c>
      <c r="BW175" s="346"/>
      <c r="BX175" s="298">
        <f>IF(AJ175,BL175,0)</f>
        <v>98509</v>
      </c>
      <c r="BY175" s="346"/>
      <c r="BZ175" s="298">
        <f>IF(AP175,BL175,0)</f>
        <v>98509</v>
      </c>
      <c r="CA175" s="346"/>
      <c r="CB175" s="298">
        <f>IF(AV175,BL175,0)</f>
        <v>98509</v>
      </c>
      <c r="CC175" s="346"/>
      <c r="CD175" s="298">
        <f>IF(BB175,$BL175,0)</f>
        <v>0</v>
      </c>
    </row>
    <row r="176" spans="1:82" ht="8.85" customHeight="1" x14ac:dyDescent="0.25">
      <c r="A176" s="349"/>
      <c r="B176" s="346"/>
      <c r="C176" s="326"/>
      <c r="D176" s="346"/>
      <c r="E176" s="346"/>
      <c r="F176" s="346"/>
      <c r="G176" s="350"/>
      <c r="H176" s="346"/>
      <c r="I176" s="350"/>
      <c r="J176" s="346"/>
      <c r="K176" s="346"/>
      <c r="L176" s="346"/>
      <c r="M176" s="350"/>
      <c r="N176" s="346"/>
      <c r="O176" s="350"/>
      <c r="P176" s="346"/>
      <c r="Q176" s="346"/>
      <c r="R176" s="346"/>
      <c r="S176" s="350"/>
      <c r="T176" s="346"/>
      <c r="U176" s="350"/>
      <c r="V176" s="346"/>
      <c r="W176" s="346"/>
      <c r="X176" s="346"/>
      <c r="Y176" s="350"/>
      <c r="Z176" s="346"/>
      <c r="AA176" s="350"/>
      <c r="AB176" s="346"/>
      <c r="AC176" s="346"/>
      <c r="AD176" s="346"/>
      <c r="AE176" s="350"/>
      <c r="AF176" s="346"/>
      <c r="AG176" s="350"/>
      <c r="AH176" s="346"/>
      <c r="AI176" s="346"/>
      <c r="AJ176" s="346"/>
      <c r="AK176" s="346"/>
      <c r="AL176" s="350"/>
      <c r="AM176" s="346"/>
      <c r="AN176" s="350"/>
      <c r="AO176" s="346"/>
      <c r="AP176" s="346"/>
      <c r="AQ176" s="346"/>
      <c r="AR176" s="350"/>
      <c r="AS176" s="346"/>
      <c r="AT176" s="350"/>
      <c r="AU176" s="346"/>
      <c r="AV176" s="346"/>
      <c r="AW176" s="346"/>
      <c r="AX176" s="350"/>
      <c r="AY176" s="346"/>
      <c r="AZ176" s="350"/>
      <c r="BA176" s="346"/>
      <c r="BB176" s="346"/>
      <c r="BC176" s="346"/>
      <c r="BD176" s="350"/>
      <c r="BE176" s="346"/>
      <c r="BF176" s="350"/>
      <c r="BG176" s="346"/>
      <c r="BH176" s="346"/>
      <c r="BI176" s="346"/>
      <c r="BJ176" s="349"/>
      <c r="BK176" s="346"/>
      <c r="BL176" s="351"/>
      <c r="BM176" s="346"/>
      <c r="BN176" s="346"/>
      <c r="BO176" s="346"/>
      <c r="BP176" s="346"/>
      <c r="BQ176" s="346"/>
      <c r="BR176" s="346"/>
      <c r="BS176" s="346"/>
      <c r="BT176" s="346"/>
      <c r="BU176" s="346"/>
      <c r="BV176" s="346"/>
      <c r="BW176" s="346"/>
      <c r="BX176" s="346"/>
      <c r="BY176" s="346"/>
      <c r="BZ176" s="346"/>
      <c r="CA176" s="346"/>
      <c r="CB176" s="346"/>
      <c r="CC176" s="346"/>
      <c r="CD176" s="346"/>
    </row>
    <row r="177" spans="1:82" ht="8.85" customHeight="1" x14ac:dyDescent="0.25">
      <c r="A177" s="326">
        <v>61</v>
      </c>
      <c r="B177" s="344"/>
      <c r="C177" s="326" t="s">
        <v>190</v>
      </c>
      <c r="D177" s="346"/>
      <c r="E177" s="114">
        <v>1860444</v>
      </c>
      <c r="F177" s="346"/>
      <c r="G177" s="297">
        <f>(E177/$BL177)</f>
        <v>125.40910010111223</v>
      </c>
      <c r="H177" s="346"/>
      <c r="I177" s="297">
        <f>IF(G177,G177/G$219*100,0)</f>
        <v>109.30625223989412</v>
      </c>
      <c r="J177" s="346"/>
      <c r="K177" s="114">
        <v>1055415</v>
      </c>
      <c r="L177" s="346"/>
      <c r="M177" s="297">
        <f>(K177/$BL177)</f>
        <v>71.143579373104146</v>
      </c>
      <c r="N177" s="346"/>
      <c r="O177" s="297">
        <f>IF(M177,M177/M$219*100,0)</f>
        <v>127.67722670780859</v>
      </c>
      <c r="P177" s="346"/>
      <c r="Q177" s="114">
        <v>4585985</v>
      </c>
      <c r="R177" s="346"/>
      <c r="S177" s="297">
        <f>(Q177/$BL177)</f>
        <v>309.13279406808226</v>
      </c>
      <c r="T177" s="346"/>
      <c r="U177" s="297">
        <f>IF(S177,S177/S$219*100,0)</f>
        <v>60.870819567162236</v>
      </c>
      <c r="V177" s="346"/>
      <c r="W177" s="114">
        <v>2731349</v>
      </c>
      <c r="X177" s="346"/>
      <c r="Y177" s="297">
        <f>(W177/$BL177)</f>
        <v>184.11520053926526</v>
      </c>
      <c r="Z177" s="346"/>
      <c r="AA177" s="297">
        <f>IF(Y177,Y177/Y$219*100,0)</f>
        <v>132.31175535145303</v>
      </c>
      <c r="AB177" s="346"/>
      <c r="AC177" s="114">
        <v>4751324</v>
      </c>
      <c r="AD177" s="346"/>
      <c r="AE177" s="297">
        <f>(AC177/$BL177)</f>
        <v>320.27799123693967</v>
      </c>
      <c r="AF177" s="346"/>
      <c r="AG177" s="297">
        <f>IF(AE177,AE177/AE$219*100,0)</f>
        <v>88.034221645629515</v>
      </c>
      <c r="AH177" s="347"/>
      <c r="AI177" s="346"/>
      <c r="AJ177" s="114">
        <v>26357167</v>
      </c>
      <c r="AK177" s="346"/>
      <c r="AL177" s="297">
        <f>(AJ177/$BL177)</f>
        <v>1776.6880350522413</v>
      </c>
      <c r="AM177" s="346"/>
      <c r="AN177" s="297">
        <f>IF(AL177,AL177/AL$219*100,0)</f>
        <v>93.049728633010659</v>
      </c>
      <c r="AO177" s="346"/>
      <c r="AP177" s="114">
        <v>489449</v>
      </c>
      <c r="AQ177" s="346"/>
      <c r="AR177" s="297">
        <f>(AP177/$BL177)</f>
        <v>32.992854735422988</v>
      </c>
      <c r="AS177" s="346"/>
      <c r="AT177" s="297">
        <f>IF(AR177,AR177/AR$219*100,0)</f>
        <v>36.860041754687387</v>
      </c>
      <c r="AU177" s="346"/>
      <c r="AV177" s="114">
        <v>587363</v>
      </c>
      <c r="AW177" s="346"/>
      <c r="AX177" s="297">
        <f>(AV177/$BL177)</f>
        <v>39.593056959892145</v>
      </c>
      <c r="AY177" s="346"/>
      <c r="AZ177" s="297">
        <f>IF(AX177,AX177/AX$219*100,0)</f>
        <v>28.039535105049112</v>
      </c>
      <c r="BA177" s="346"/>
      <c r="BB177" s="114">
        <v>0</v>
      </c>
      <c r="BC177" s="346"/>
      <c r="BD177" s="297">
        <f>(BB177/$BL177)</f>
        <v>0</v>
      </c>
      <c r="BE177" s="346"/>
      <c r="BF177" s="297">
        <f>IF(BD177,BD177/BD$219*100,0)</f>
        <v>0</v>
      </c>
      <c r="BG177" s="346"/>
      <c r="BH177" s="114">
        <f>(E177+K177+Q177+W177+AC177+AJ177+AP177+AV177+BB177)</f>
        <v>42418496</v>
      </c>
      <c r="BI177" s="346"/>
      <c r="BJ177" s="326">
        <v>61</v>
      </c>
      <c r="BK177" s="346"/>
      <c r="BL177" s="298">
        <v>14835</v>
      </c>
      <c r="BM177" s="346"/>
      <c r="BN177" s="298">
        <f>IF(E177,BL177,0)</f>
        <v>14835</v>
      </c>
      <c r="BO177" s="346"/>
      <c r="BP177" s="298">
        <f>IF(K177,BL177,0)</f>
        <v>14835</v>
      </c>
      <c r="BQ177" s="346"/>
      <c r="BR177" s="298">
        <f>IF(Q177,BL177,0)</f>
        <v>14835</v>
      </c>
      <c r="BS177" s="346"/>
      <c r="BT177" s="298">
        <f>IF(W177,BL177,0)</f>
        <v>14835</v>
      </c>
      <c r="BU177" s="346"/>
      <c r="BV177" s="298">
        <f>IF(AC177,BL177,0)</f>
        <v>14835</v>
      </c>
      <c r="BW177" s="346"/>
      <c r="BX177" s="298">
        <f>IF(AJ177,BL177,0)</f>
        <v>14835</v>
      </c>
      <c r="BY177" s="346"/>
      <c r="BZ177" s="298">
        <f>IF(AP177,BL177,0)</f>
        <v>14835</v>
      </c>
      <c r="CA177" s="346"/>
      <c r="CB177" s="298">
        <f>IF(AV177,BL177,0)</f>
        <v>14835</v>
      </c>
      <c r="CC177" s="346"/>
      <c r="CD177" s="298">
        <f>IF(BB177,$BL177,0)</f>
        <v>0</v>
      </c>
    </row>
    <row r="178" spans="1:82" ht="8.85" customHeight="1" x14ac:dyDescent="0.25">
      <c r="A178" s="326">
        <v>62</v>
      </c>
      <c r="B178" s="344"/>
      <c r="C178" s="326" t="s">
        <v>191</v>
      </c>
      <c r="D178" s="346"/>
      <c r="E178" s="114">
        <v>3510891</v>
      </c>
      <c r="F178" s="346"/>
      <c r="G178" s="297">
        <f>(E178/$BL178)</f>
        <v>168.02541277817659</v>
      </c>
      <c r="H178" s="346"/>
      <c r="I178" s="297">
        <f>IF(G178,G178/G$219*100,0)</f>
        <v>146.45052182844594</v>
      </c>
      <c r="J178" s="346"/>
      <c r="K178" s="114">
        <v>1459437</v>
      </c>
      <c r="L178" s="346"/>
      <c r="M178" s="297">
        <f>(K178/$BL178)</f>
        <v>69.846231155778895</v>
      </c>
      <c r="N178" s="346"/>
      <c r="O178" s="297">
        <f>IF(M178,M178/M$219*100,0)</f>
        <v>125.3489516347522</v>
      </c>
      <c r="P178" s="346"/>
      <c r="Q178" s="114">
        <v>7905666</v>
      </c>
      <c r="R178" s="346"/>
      <c r="S178" s="297">
        <f>(Q178/$BL178)</f>
        <v>378.35204594400574</v>
      </c>
      <c r="T178" s="346"/>
      <c r="U178" s="297">
        <f>IF(S178,S178/S$219*100,0)</f>
        <v>74.500666262059781</v>
      </c>
      <c r="V178" s="346"/>
      <c r="W178" s="114">
        <v>1529029</v>
      </c>
      <c r="X178" s="346"/>
      <c r="Y178" s="297">
        <f>(W178/$BL178)</f>
        <v>73.176788705431917</v>
      </c>
      <c r="Z178" s="346"/>
      <c r="AA178" s="297">
        <f>IF(Y178,Y178/Y$219*100,0)</f>
        <v>52.587452509295773</v>
      </c>
      <c r="AB178" s="346"/>
      <c r="AC178" s="114">
        <v>3299138</v>
      </c>
      <c r="AD178" s="346"/>
      <c r="AE178" s="297">
        <f>(AC178/$BL178)</f>
        <v>157.89126585307488</v>
      </c>
      <c r="AF178" s="346"/>
      <c r="AG178" s="297">
        <f>IF(AE178,AE178/AE$219*100,0)</f>
        <v>43.399281481491492</v>
      </c>
      <c r="AH178" s="347"/>
      <c r="AI178" s="346"/>
      <c r="AJ178" s="114">
        <v>29765831</v>
      </c>
      <c r="AK178" s="346"/>
      <c r="AL178" s="297">
        <f>(AJ178/$BL178)</f>
        <v>1424.5432400095717</v>
      </c>
      <c r="AM178" s="346"/>
      <c r="AN178" s="297">
        <f>IF(AL178,AL178/AL$219*100,0)</f>
        <v>74.606998692926339</v>
      </c>
      <c r="AO178" s="346"/>
      <c r="AP178" s="114">
        <v>733558</v>
      </c>
      <c r="AQ178" s="346"/>
      <c r="AR178" s="297">
        <f>(AP178/$BL178)</f>
        <v>35.106867671691795</v>
      </c>
      <c r="AS178" s="346"/>
      <c r="AT178" s="297">
        <f>IF(AR178,AR178/AR$219*100,0)</f>
        <v>39.221844203299256</v>
      </c>
      <c r="AU178" s="346"/>
      <c r="AV178" s="114">
        <v>1020826</v>
      </c>
      <c r="AW178" s="346"/>
      <c r="AX178" s="297">
        <f>(AV178/$BL178)</f>
        <v>48.855037090212967</v>
      </c>
      <c r="AY178" s="346"/>
      <c r="AZ178" s="297">
        <f>IF(AX178,AX178/AX$219*100,0)</f>
        <v>34.598806779107427</v>
      </c>
      <c r="BA178" s="346"/>
      <c r="BB178" s="114">
        <v>0</v>
      </c>
      <c r="BC178" s="346"/>
      <c r="BD178" s="297">
        <f>(BB178/$BL178)</f>
        <v>0</v>
      </c>
      <c r="BE178" s="346"/>
      <c r="BF178" s="297">
        <f>IF(BD178,BD178/BD$219*100,0)</f>
        <v>0</v>
      </c>
      <c r="BG178" s="346"/>
      <c r="BH178" s="114">
        <f>(E178+K178+Q178+W178+AC178+AJ178+AP178+AV178+BB178)</f>
        <v>49224376</v>
      </c>
      <c r="BI178" s="346"/>
      <c r="BJ178" s="326">
        <v>62</v>
      </c>
      <c r="BK178" s="346"/>
      <c r="BL178" s="298">
        <v>20895</v>
      </c>
      <c r="BM178" s="346"/>
      <c r="BN178" s="298">
        <f>IF(E178,BL178,0)</f>
        <v>20895</v>
      </c>
      <c r="BO178" s="346"/>
      <c r="BP178" s="298">
        <f>IF(K178,BL178,0)</f>
        <v>20895</v>
      </c>
      <c r="BQ178" s="346"/>
      <c r="BR178" s="298">
        <f>IF(Q178,BL178,0)</f>
        <v>20895</v>
      </c>
      <c r="BS178" s="346"/>
      <c r="BT178" s="298">
        <f>IF(W178,BL178,0)</f>
        <v>20895</v>
      </c>
      <c r="BU178" s="346"/>
      <c r="BV178" s="298">
        <f>IF(AC178,BL178,0)</f>
        <v>20895</v>
      </c>
      <c r="BW178" s="346"/>
      <c r="BX178" s="298">
        <f>IF(AJ178,BL178,0)</f>
        <v>20895</v>
      </c>
      <c r="BY178" s="346"/>
      <c r="BZ178" s="298">
        <f>IF(AP178,BL178,0)</f>
        <v>20895</v>
      </c>
      <c r="CA178" s="346"/>
      <c r="CB178" s="298">
        <f>IF(AV178,BL178,0)</f>
        <v>20895</v>
      </c>
      <c r="CC178" s="346"/>
      <c r="CD178" s="298">
        <f>IF(BB178,$BL178,0)</f>
        <v>0</v>
      </c>
    </row>
    <row r="179" spans="1:82" ht="8.85" customHeight="1" x14ac:dyDescent="0.25">
      <c r="A179" s="326">
        <v>63</v>
      </c>
      <c r="B179" s="344"/>
      <c r="C179" s="326" t="s">
        <v>192</v>
      </c>
      <c r="D179" s="346"/>
      <c r="E179" s="114">
        <v>1795937</v>
      </c>
      <c r="F179" s="346"/>
      <c r="G179" s="297">
        <f>(E179/$BL179)</f>
        <v>147.94768926600213</v>
      </c>
      <c r="H179" s="346"/>
      <c r="I179" s="297">
        <f>IF(G179,G179/G$219*100,0)</f>
        <v>128.9508291517968</v>
      </c>
      <c r="J179" s="346"/>
      <c r="K179" s="114">
        <v>1185706</v>
      </c>
      <c r="L179" s="346"/>
      <c r="M179" s="297">
        <f>(K179/$BL179)</f>
        <v>97.677403410495103</v>
      </c>
      <c r="N179" s="346"/>
      <c r="O179" s="297">
        <f>IF(M179,M179/M$219*100,0)</f>
        <v>175.2959309801974</v>
      </c>
      <c r="P179" s="346"/>
      <c r="Q179" s="114">
        <v>8504845</v>
      </c>
      <c r="R179" s="346"/>
      <c r="S179" s="297">
        <f>(Q179/$BL179)</f>
        <v>700.62155037482489</v>
      </c>
      <c r="T179" s="346"/>
      <c r="U179" s="297">
        <f>IF(S179,S179/S$219*100,0)</f>
        <v>137.95821341536131</v>
      </c>
      <c r="V179" s="346"/>
      <c r="W179" s="114">
        <v>2261024</v>
      </c>
      <c r="X179" s="346"/>
      <c r="Y179" s="297">
        <f>(W179/$BL179)</f>
        <v>186.261141774446</v>
      </c>
      <c r="Z179" s="346"/>
      <c r="AA179" s="297">
        <f>IF(Y179,Y179/Y$219*100,0)</f>
        <v>133.85390532536178</v>
      </c>
      <c r="AB179" s="346"/>
      <c r="AC179" s="114">
        <v>5563382</v>
      </c>
      <c r="AD179" s="346"/>
      <c r="AE179" s="297">
        <f>(AC179/$BL179)</f>
        <v>458.30645028420793</v>
      </c>
      <c r="AF179" s="346"/>
      <c r="AG179" s="297">
        <f>IF(AE179,AE179/AE$219*100,0)</f>
        <v>125.97384999862025</v>
      </c>
      <c r="AH179" s="347"/>
      <c r="AI179" s="346"/>
      <c r="AJ179" s="114">
        <v>19587841</v>
      </c>
      <c r="AK179" s="346"/>
      <c r="AL179" s="297">
        <f>(AJ179/$BL179)</f>
        <v>1613.6288821154956</v>
      </c>
      <c r="AM179" s="346"/>
      <c r="AN179" s="297">
        <f>IF(AL179,AL179/AL$219*100,0)</f>
        <v>84.509900800238299</v>
      </c>
      <c r="AO179" s="346"/>
      <c r="AP179" s="114">
        <v>445695</v>
      </c>
      <c r="AQ179" s="346"/>
      <c r="AR179" s="297">
        <f>(AP179/$BL179)</f>
        <v>36.715956833347065</v>
      </c>
      <c r="AS179" s="346"/>
      <c r="AT179" s="297">
        <f>IF(AR179,AR179/AR$219*100,0)</f>
        <v>41.019539315203239</v>
      </c>
      <c r="AU179" s="346"/>
      <c r="AV179" s="114">
        <v>860136</v>
      </c>
      <c r="AW179" s="346"/>
      <c r="AX179" s="297">
        <f>(AV179/$BL179)</f>
        <v>70.857237004695605</v>
      </c>
      <c r="AY179" s="346"/>
      <c r="AZ179" s="297">
        <f>IF(AX179,AX179/AX$219*100,0)</f>
        <v>50.180615920932404</v>
      </c>
      <c r="BA179" s="346"/>
      <c r="BB179" s="114">
        <v>0</v>
      </c>
      <c r="BC179" s="346"/>
      <c r="BD179" s="297">
        <f>(BB179/$BL179)</f>
        <v>0</v>
      </c>
      <c r="BE179" s="346"/>
      <c r="BF179" s="297">
        <f>IF(BD179,BD179/BD$219*100,0)</f>
        <v>0</v>
      </c>
      <c r="BG179" s="346"/>
      <c r="BH179" s="114">
        <f>(E179+K179+Q179+W179+AC179+AJ179+AP179+AV179+BB179)</f>
        <v>40204566</v>
      </c>
      <c r="BI179" s="346"/>
      <c r="BJ179" s="326">
        <v>63</v>
      </c>
      <c r="BK179" s="346"/>
      <c r="BL179" s="298">
        <v>12139</v>
      </c>
      <c r="BM179" s="346"/>
      <c r="BN179" s="298">
        <f>IF(E179,BL179,0)</f>
        <v>12139</v>
      </c>
      <c r="BO179" s="346"/>
      <c r="BP179" s="298">
        <f>IF(K179,BL179,0)</f>
        <v>12139</v>
      </c>
      <c r="BQ179" s="346"/>
      <c r="BR179" s="298">
        <f>IF(Q179,BL179,0)</f>
        <v>12139</v>
      </c>
      <c r="BS179" s="346"/>
      <c r="BT179" s="298">
        <f>IF(W179,BL179,0)</f>
        <v>12139</v>
      </c>
      <c r="BU179" s="346"/>
      <c r="BV179" s="298">
        <f>IF(AC179,BL179,0)</f>
        <v>12139</v>
      </c>
      <c r="BW179" s="346"/>
      <c r="BX179" s="298">
        <f>IF(AJ179,BL179,0)</f>
        <v>12139</v>
      </c>
      <c r="BY179" s="346"/>
      <c r="BZ179" s="298">
        <f>IF(AP179,BL179,0)</f>
        <v>12139</v>
      </c>
      <c r="CA179" s="346"/>
      <c r="CB179" s="298">
        <f>IF(AV179,BL179,0)</f>
        <v>12139</v>
      </c>
      <c r="CC179" s="346"/>
      <c r="CD179" s="298">
        <f>IF(BB179,$BL179,0)</f>
        <v>0</v>
      </c>
    </row>
    <row r="180" spans="1:82" ht="8.85" customHeight="1" x14ac:dyDescent="0.25">
      <c r="A180" s="326">
        <v>64</v>
      </c>
      <c r="B180" s="344"/>
      <c r="C180" s="326" t="s">
        <v>193</v>
      </c>
      <c r="D180" s="346"/>
      <c r="E180" s="114">
        <v>1509210</v>
      </c>
      <c r="F180" s="346"/>
      <c r="G180" s="297">
        <f>(E180/$BL180)</f>
        <v>124.84159152948962</v>
      </c>
      <c r="H180" s="346"/>
      <c r="I180" s="297">
        <f>IF(G180,G180/G$219*100,0)</f>
        <v>108.81161321427261</v>
      </c>
      <c r="J180" s="346"/>
      <c r="K180" s="114">
        <v>1241956</v>
      </c>
      <c r="L180" s="346"/>
      <c r="M180" s="297">
        <f>(K180/$BL180)</f>
        <v>102.7343866324758</v>
      </c>
      <c r="N180" s="346"/>
      <c r="O180" s="297">
        <f>IF(M180,M180/M$219*100,0)</f>
        <v>184.37140341186011</v>
      </c>
      <c r="P180" s="346"/>
      <c r="Q180" s="114">
        <v>5608492</v>
      </c>
      <c r="R180" s="346"/>
      <c r="S180" s="297">
        <f>(Q180/$BL180)</f>
        <v>463.93349325833401</v>
      </c>
      <c r="T180" s="346"/>
      <c r="U180" s="297">
        <f>IF(S180,S180/S$219*100,0)</f>
        <v>91.352365395021323</v>
      </c>
      <c r="V180" s="346"/>
      <c r="W180" s="114">
        <v>1487091</v>
      </c>
      <c r="X180" s="346"/>
      <c r="Y180" s="297">
        <f>(W180/$BL180)</f>
        <v>123.01191165522376</v>
      </c>
      <c r="Z180" s="346"/>
      <c r="AA180" s="297">
        <f>IF(Y180,Y180/Y$219*100,0)</f>
        <v>88.400750793900045</v>
      </c>
      <c r="AB180" s="346"/>
      <c r="AC180" s="114">
        <v>4653875</v>
      </c>
      <c r="AD180" s="346"/>
      <c r="AE180" s="297">
        <f>(AC180/$BL180)</f>
        <v>384.96773926710233</v>
      </c>
      <c r="AF180" s="346"/>
      <c r="AG180" s="297">
        <f>IF(AE180,AE180/AE$219*100,0)</f>
        <v>105.81537355773267</v>
      </c>
      <c r="AH180" s="347"/>
      <c r="AI180" s="346"/>
      <c r="AJ180" s="114">
        <v>16507102</v>
      </c>
      <c r="AK180" s="346"/>
      <c r="AL180" s="297">
        <f>(AJ180/$BL180)</f>
        <v>1365.4646372735544</v>
      </c>
      <c r="AM180" s="346"/>
      <c r="AN180" s="297">
        <f>IF(AL180,AL180/AL$219*100,0)</f>
        <v>71.512900098154077</v>
      </c>
      <c r="AO180" s="346"/>
      <c r="AP180" s="114">
        <v>193263</v>
      </c>
      <c r="AQ180" s="346"/>
      <c r="AR180" s="297">
        <f>(AP180/$BL180)</f>
        <v>15.986682107701215</v>
      </c>
      <c r="AS180" s="346"/>
      <c r="AT180" s="297">
        <f>IF(AR180,AR180/AR$219*100,0)</f>
        <v>17.860526915123458</v>
      </c>
      <c r="AU180" s="346"/>
      <c r="AV180" s="114">
        <v>367975</v>
      </c>
      <c r="AW180" s="346"/>
      <c r="AX180" s="297">
        <f>(AV180/$BL180)</f>
        <v>30.438828687236331</v>
      </c>
      <c r="AY180" s="346"/>
      <c r="AZ180" s="297">
        <f>IF(AX180,AX180/AX$219*100,0)</f>
        <v>21.556572567683443</v>
      </c>
      <c r="BA180" s="346"/>
      <c r="BB180" s="114">
        <v>0</v>
      </c>
      <c r="BC180" s="346"/>
      <c r="BD180" s="297">
        <f>(BB180/$BL180)</f>
        <v>0</v>
      </c>
      <c r="BE180" s="346"/>
      <c r="BF180" s="297">
        <f>IF(BD180,BD180/BD$219*100,0)</f>
        <v>0</v>
      </c>
      <c r="BG180" s="346"/>
      <c r="BH180" s="114">
        <f>(E180+K180+Q180+W180+AC180+AJ180+AP180+AV180+BB180)</f>
        <v>31568964</v>
      </c>
      <c r="BI180" s="346"/>
      <c r="BJ180" s="326">
        <v>64</v>
      </c>
      <c r="BK180" s="346"/>
      <c r="BL180" s="298">
        <v>12089</v>
      </c>
      <c r="BM180" s="346"/>
      <c r="BN180" s="298">
        <f>IF(E180,BL180,0)</f>
        <v>12089</v>
      </c>
      <c r="BO180" s="346"/>
      <c r="BP180" s="298">
        <f>IF(K180,BL180,0)</f>
        <v>12089</v>
      </c>
      <c r="BQ180" s="346"/>
      <c r="BR180" s="298">
        <f>IF(Q180,BL180,0)</f>
        <v>12089</v>
      </c>
      <c r="BS180" s="346"/>
      <c r="BT180" s="298">
        <f>IF(W180,BL180,0)</f>
        <v>12089</v>
      </c>
      <c r="BU180" s="346"/>
      <c r="BV180" s="298">
        <f>IF(AC180,BL180,0)</f>
        <v>12089</v>
      </c>
      <c r="BW180" s="346"/>
      <c r="BX180" s="298">
        <f>IF(AJ180,BL180,0)</f>
        <v>12089</v>
      </c>
      <c r="BY180" s="346"/>
      <c r="BZ180" s="298">
        <f>IF(AP180,BL180,0)</f>
        <v>12089</v>
      </c>
      <c r="CA180" s="346"/>
      <c r="CB180" s="298">
        <f>IF(AV180,BL180,0)</f>
        <v>12089</v>
      </c>
      <c r="CC180" s="346"/>
      <c r="CD180" s="298">
        <f>IF(BB180,$BL180,0)</f>
        <v>0</v>
      </c>
    </row>
    <row r="181" spans="1:82" ht="8.85" customHeight="1" x14ac:dyDescent="0.25">
      <c r="A181" s="326">
        <v>65</v>
      </c>
      <c r="B181" s="344"/>
      <c r="C181" s="326" t="s">
        <v>194</v>
      </c>
      <c r="D181" s="346"/>
      <c r="E181" s="114">
        <v>1141839</v>
      </c>
      <c r="F181" s="346"/>
      <c r="G181" s="297">
        <f>(E181/$BL181)</f>
        <v>70.895256426176587</v>
      </c>
      <c r="H181" s="346"/>
      <c r="I181" s="297">
        <f>IF(G181,G181/G$219*100,0)</f>
        <v>61.792124935779725</v>
      </c>
      <c r="J181" s="346"/>
      <c r="K181" s="114">
        <v>749325</v>
      </c>
      <c r="L181" s="346"/>
      <c r="M181" s="297">
        <f>(K181/$BL181)</f>
        <v>46.524587110393639</v>
      </c>
      <c r="N181" s="346"/>
      <c r="O181" s="297">
        <f>IF(M181,M181/M$219*100,0)</f>
        <v>83.494959184280034</v>
      </c>
      <c r="P181" s="346"/>
      <c r="Q181" s="114">
        <v>4203937</v>
      </c>
      <c r="R181" s="346"/>
      <c r="S181" s="297">
        <f>(Q181/$BL181)</f>
        <v>261.01682602756739</v>
      </c>
      <c r="T181" s="346"/>
      <c r="U181" s="297">
        <f>IF(S181,S181/S$219*100,0)</f>
        <v>51.396385068153748</v>
      </c>
      <c r="V181" s="346"/>
      <c r="W181" s="114">
        <v>954865</v>
      </c>
      <c r="X181" s="346"/>
      <c r="Y181" s="297">
        <f>(W181/$BL181)</f>
        <v>59.286290823295666</v>
      </c>
      <c r="Z181" s="346"/>
      <c r="AA181" s="297">
        <f>IF(Y181,Y181/Y$219*100,0)</f>
        <v>42.605244890869756</v>
      </c>
      <c r="AB181" s="346"/>
      <c r="AC181" s="114">
        <v>4080087</v>
      </c>
      <c r="AD181" s="346"/>
      <c r="AE181" s="297">
        <f>(AC181/$BL181)</f>
        <v>253.32714516329318</v>
      </c>
      <c r="AF181" s="346"/>
      <c r="AG181" s="297">
        <f>IF(AE181,AE181/AE$219*100,0)</f>
        <v>69.631565878223071</v>
      </c>
      <c r="AH181" s="347"/>
      <c r="AI181" s="346"/>
      <c r="AJ181" s="114">
        <v>23039832</v>
      </c>
      <c r="AK181" s="346"/>
      <c r="AL181" s="297">
        <f>(AJ181/$BL181)</f>
        <v>1430.5123556438593</v>
      </c>
      <c r="AM181" s="346"/>
      <c r="AN181" s="297">
        <f>IF(AL181,AL181/AL$219*100,0)</f>
        <v>74.919616653418871</v>
      </c>
      <c r="AO181" s="346"/>
      <c r="AP181" s="114">
        <v>272177</v>
      </c>
      <c r="AQ181" s="346"/>
      <c r="AR181" s="297">
        <f>(AP181/$BL181)</f>
        <v>16.899105923258414</v>
      </c>
      <c r="AS181" s="346"/>
      <c r="AT181" s="297">
        <f>IF(AR181,AR181/AR$219*100,0)</f>
        <v>18.87989853995289</v>
      </c>
      <c r="AU181" s="346"/>
      <c r="AV181" s="114">
        <v>799763</v>
      </c>
      <c r="AW181" s="346"/>
      <c r="AX181" s="297">
        <f>(AV181/$BL181)</f>
        <v>49.656215075127285</v>
      </c>
      <c r="AY181" s="346"/>
      <c r="AZ181" s="297">
        <f>IF(AX181,AX181/AX$219*100,0)</f>
        <v>35.166195608319434</v>
      </c>
      <c r="BA181" s="346"/>
      <c r="BB181" s="114">
        <v>0</v>
      </c>
      <c r="BC181" s="346"/>
      <c r="BD181" s="297">
        <f>(BB181/$BL181)</f>
        <v>0</v>
      </c>
      <c r="BE181" s="346"/>
      <c r="BF181" s="297">
        <f>IF(BD181,BD181/BD$219*100,0)</f>
        <v>0</v>
      </c>
      <c r="BG181" s="346"/>
      <c r="BH181" s="114">
        <f>(E181+K181+Q181+W181+AC181+AJ181+AP181+AV181+BB181)</f>
        <v>35241825</v>
      </c>
      <c r="BI181" s="346"/>
      <c r="BJ181" s="326">
        <v>65</v>
      </c>
      <c r="BK181" s="346"/>
      <c r="BL181" s="298">
        <v>16106</v>
      </c>
      <c r="BM181" s="346"/>
      <c r="BN181" s="298">
        <f>IF(E181,BL181,0)</f>
        <v>16106</v>
      </c>
      <c r="BO181" s="346"/>
      <c r="BP181" s="298">
        <f>IF(K181,BL181,0)</f>
        <v>16106</v>
      </c>
      <c r="BQ181" s="346"/>
      <c r="BR181" s="298">
        <f>IF(Q181,BL181,0)</f>
        <v>16106</v>
      </c>
      <c r="BS181" s="346"/>
      <c r="BT181" s="298">
        <f>IF(W181,BL181,0)</f>
        <v>16106</v>
      </c>
      <c r="BU181" s="346"/>
      <c r="BV181" s="298">
        <f>IF(AC181,BL181,0)</f>
        <v>16106</v>
      </c>
      <c r="BW181" s="346"/>
      <c r="BX181" s="298">
        <f>IF(AJ181,BL181,0)</f>
        <v>16106</v>
      </c>
      <c r="BY181" s="346"/>
      <c r="BZ181" s="298">
        <f>IF(AP181,BL181,0)</f>
        <v>16106</v>
      </c>
      <c r="CA181" s="346"/>
      <c r="CB181" s="298">
        <f>IF(AV181,BL181,0)</f>
        <v>16106</v>
      </c>
      <c r="CC181" s="346"/>
      <c r="CD181" s="298">
        <f>IF(BB181,$BL181,0)</f>
        <v>0</v>
      </c>
    </row>
    <row r="182" spans="1:82" ht="8.85" customHeight="1" x14ac:dyDescent="0.25">
      <c r="A182" s="349"/>
      <c r="B182" s="346"/>
      <c r="C182" s="326"/>
      <c r="D182" s="346"/>
      <c r="E182" s="346"/>
      <c r="F182" s="346"/>
      <c r="G182" s="350"/>
      <c r="H182" s="346"/>
      <c r="I182" s="350"/>
      <c r="J182" s="346"/>
      <c r="K182" s="346"/>
      <c r="L182" s="346"/>
      <c r="M182" s="350"/>
      <c r="N182" s="346"/>
      <c r="O182" s="350"/>
      <c r="P182" s="346"/>
      <c r="Q182" s="346"/>
      <c r="R182" s="346"/>
      <c r="S182" s="350"/>
      <c r="T182" s="346"/>
      <c r="U182" s="350"/>
      <c r="V182" s="346"/>
      <c r="W182" s="346"/>
      <c r="X182" s="346"/>
      <c r="Y182" s="350"/>
      <c r="Z182" s="346"/>
      <c r="AA182" s="350"/>
      <c r="AB182" s="346"/>
      <c r="AC182" s="346"/>
      <c r="AD182" s="346"/>
      <c r="AE182" s="350"/>
      <c r="AF182" s="346"/>
      <c r="AG182" s="350"/>
      <c r="AH182" s="346"/>
      <c r="AI182" s="346"/>
      <c r="AJ182" s="346"/>
      <c r="AK182" s="346"/>
      <c r="AL182" s="350"/>
      <c r="AM182" s="346"/>
      <c r="AN182" s="350"/>
      <c r="AO182" s="346"/>
      <c r="AP182" s="346"/>
      <c r="AQ182" s="346"/>
      <c r="AR182" s="350"/>
      <c r="AS182" s="346"/>
      <c r="AT182" s="350"/>
      <c r="AU182" s="346"/>
      <c r="AV182" s="346"/>
      <c r="AW182" s="346"/>
      <c r="AX182" s="350"/>
      <c r="AY182" s="346"/>
      <c r="AZ182" s="350"/>
      <c r="BA182" s="346"/>
      <c r="BB182" s="346"/>
      <c r="BC182" s="346"/>
      <c r="BD182" s="350"/>
      <c r="BE182" s="346"/>
      <c r="BF182" s="350"/>
      <c r="BG182" s="346"/>
      <c r="BH182" s="346"/>
      <c r="BI182" s="346"/>
      <c r="BJ182" s="349"/>
      <c r="BK182" s="346"/>
      <c r="BL182" s="351"/>
      <c r="BM182" s="346"/>
      <c r="BN182" s="346"/>
      <c r="BO182" s="346"/>
      <c r="BP182" s="346"/>
      <c r="BQ182" s="346"/>
      <c r="BR182" s="346"/>
      <c r="BS182" s="346"/>
      <c r="BT182" s="346"/>
      <c r="BU182" s="346"/>
      <c r="BV182" s="346"/>
      <c r="BW182" s="346"/>
      <c r="BX182" s="346"/>
      <c r="BY182" s="346"/>
      <c r="BZ182" s="346"/>
      <c r="CA182" s="346"/>
      <c r="CB182" s="346"/>
      <c r="CC182" s="346"/>
      <c r="CD182" s="346"/>
    </row>
    <row r="183" spans="1:82" ht="8.85" customHeight="1" x14ac:dyDescent="0.25">
      <c r="A183" s="326">
        <v>66</v>
      </c>
      <c r="B183" s="344"/>
      <c r="C183" s="326" t="s">
        <v>195</v>
      </c>
      <c r="D183" s="346"/>
      <c r="E183" s="114">
        <v>2816463</v>
      </c>
      <c r="F183" s="346"/>
      <c r="G183" s="297">
        <f>(E183/$BL183)</f>
        <v>83.384048316902039</v>
      </c>
      <c r="H183" s="346"/>
      <c r="I183" s="297">
        <f>IF(G183,G183/G$219*100,0)</f>
        <v>72.677324139653706</v>
      </c>
      <c r="J183" s="346"/>
      <c r="K183" s="114">
        <v>1683721</v>
      </c>
      <c r="L183" s="346"/>
      <c r="M183" s="297">
        <f>(K183/$BL183)</f>
        <v>49.848151108742634</v>
      </c>
      <c r="N183" s="346"/>
      <c r="O183" s="297">
        <f>IF(M183,M183/M$219*100,0)</f>
        <v>89.459565376916146</v>
      </c>
      <c r="P183" s="346"/>
      <c r="Q183" s="114">
        <v>14115193</v>
      </c>
      <c r="R183" s="346"/>
      <c r="S183" s="297">
        <f>(Q183/$BL183)</f>
        <v>417.89362584006869</v>
      </c>
      <c r="T183" s="346"/>
      <c r="U183" s="297">
        <f>IF(S183,S183/S$219*100,0)</f>
        <v>82.286732384580858</v>
      </c>
      <c r="V183" s="346"/>
      <c r="W183" s="114">
        <v>3767091</v>
      </c>
      <c r="X183" s="346"/>
      <c r="Y183" s="297">
        <f>(W183/$BL183)</f>
        <v>111.52828848032685</v>
      </c>
      <c r="Z183" s="346"/>
      <c r="AA183" s="297">
        <f>IF(Y183,Y183/Y$219*100,0)</f>
        <v>80.148209256781286</v>
      </c>
      <c r="AB183" s="346"/>
      <c r="AC183" s="114">
        <v>11051612</v>
      </c>
      <c r="AD183" s="346"/>
      <c r="AE183" s="297">
        <f>(AC183/$BL183)</f>
        <v>327.19341563786008</v>
      </c>
      <c r="AF183" s="346"/>
      <c r="AG183" s="297">
        <f>IF(AE183,AE183/AE$219*100,0)</f>
        <v>89.935051615659646</v>
      </c>
      <c r="AH183" s="347"/>
      <c r="AI183" s="346"/>
      <c r="AJ183" s="114">
        <v>55574816</v>
      </c>
      <c r="AK183" s="346"/>
      <c r="AL183" s="297">
        <f>(AJ183/$BL183)</f>
        <v>1645.3449388637239</v>
      </c>
      <c r="AM183" s="346"/>
      <c r="AN183" s="297">
        <f>IF(AL183,AL183/AL$219*100,0)</f>
        <v>86.170952383582275</v>
      </c>
      <c r="AO183" s="346"/>
      <c r="AP183" s="114">
        <v>1232861</v>
      </c>
      <c r="AQ183" s="346"/>
      <c r="AR183" s="297">
        <f>(AP183/$BL183)</f>
        <v>36.500014802972437</v>
      </c>
      <c r="AS183" s="346"/>
      <c r="AT183" s="297">
        <f>IF(AR183,AR183/AR$219*100,0)</f>
        <v>40.778286100832105</v>
      </c>
      <c r="AU183" s="346"/>
      <c r="AV183" s="114">
        <v>1410857</v>
      </c>
      <c r="AW183" s="346"/>
      <c r="AX183" s="297">
        <f>(AV183/$BL183)</f>
        <v>41.769754566716998</v>
      </c>
      <c r="AY183" s="346"/>
      <c r="AZ183" s="297">
        <f>IF(AX183,AX183/AX$219*100,0)</f>
        <v>29.581057625562469</v>
      </c>
      <c r="BA183" s="346"/>
      <c r="BB183" s="114">
        <v>0</v>
      </c>
      <c r="BC183" s="346"/>
      <c r="BD183" s="297">
        <f>(BB183/$BL183)</f>
        <v>0</v>
      </c>
      <c r="BE183" s="346"/>
      <c r="BF183" s="297">
        <f>IF(BD183,BD183/BD$219*100,0)</f>
        <v>0</v>
      </c>
      <c r="BG183" s="346"/>
      <c r="BH183" s="114">
        <f>(E183+K183+Q183+W183+AC183+AJ183+AP183+AV183+BB183)</f>
        <v>91652614</v>
      </c>
      <c r="BI183" s="346"/>
      <c r="BJ183" s="326">
        <v>66</v>
      </c>
      <c r="BK183" s="346"/>
      <c r="BL183" s="298">
        <v>33777</v>
      </c>
      <c r="BM183" s="346"/>
      <c r="BN183" s="298">
        <f>IF(E183,BL183,0)</f>
        <v>33777</v>
      </c>
      <c r="BO183" s="346"/>
      <c r="BP183" s="298">
        <f>IF(K183,BL183,0)</f>
        <v>33777</v>
      </c>
      <c r="BQ183" s="346"/>
      <c r="BR183" s="298">
        <f>IF(Q183,BL183,0)</f>
        <v>33777</v>
      </c>
      <c r="BS183" s="346"/>
      <c r="BT183" s="298">
        <f>IF(W183,BL183,0)</f>
        <v>33777</v>
      </c>
      <c r="BU183" s="346"/>
      <c r="BV183" s="298">
        <f>IF(AC183,BL183,0)</f>
        <v>33777</v>
      </c>
      <c r="BW183" s="346"/>
      <c r="BX183" s="298">
        <f>IF(AJ183,BL183,0)</f>
        <v>33777</v>
      </c>
      <c r="BY183" s="346"/>
      <c r="BZ183" s="298">
        <f>IF(AP183,BL183,0)</f>
        <v>33777</v>
      </c>
      <c r="CA183" s="346"/>
      <c r="CB183" s="298">
        <f>IF(AV183,BL183,0)</f>
        <v>33777</v>
      </c>
      <c r="CC183" s="346"/>
      <c r="CD183" s="298">
        <f>IF(BB183,$BL183,0)</f>
        <v>0</v>
      </c>
    </row>
    <row r="184" spans="1:82" ht="8.85" customHeight="1" x14ac:dyDescent="0.25">
      <c r="A184" s="326">
        <v>67</v>
      </c>
      <c r="B184" s="344"/>
      <c r="C184" s="326" t="s">
        <v>196</v>
      </c>
      <c r="D184" s="346"/>
      <c r="E184" s="114">
        <v>2190488</v>
      </c>
      <c r="F184" s="346"/>
      <c r="G184" s="297">
        <f>(E184/$BL184)</f>
        <v>92.872381921478848</v>
      </c>
      <c r="H184" s="346"/>
      <c r="I184" s="297">
        <f>IF(G184,G184/G$219*100,0)</f>
        <v>80.947331543278622</v>
      </c>
      <c r="J184" s="346"/>
      <c r="K184" s="114">
        <v>1230015</v>
      </c>
      <c r="L184" s="346"/>
      <c r="M184" s="297">
        <f>(K184/$BL184)</f>
        <v>52.150216229966929</v>
      </c>
      <c r="N184" s="346"/>
      <c r="O184" s="297">
        <f>IF(M184,M184/M$219*100,0)</f>
        <v>93.590947196170106</v>
      </c>
      <c r="P184" s="346"/>
      <c r="Q184" s="114">
        <v>8872339</v>
      </c>
      <c r="R184" s="346"/>
      <c r="S184" s="297">
        <f>(Q184/$BL184)</f>
        <v>376.16971932502332</v>
      </c>
      <c r="T184" s="346"/>
      <c r="U184" s="297">
        <f>IF(S184,S184/S$219*100,0)</f>
        <v>74.070947990786891</v>
      </c>
      <c r="V184" s="346"/>
      <c r="W184" s="114">
        <v>2086549</v>
      </c>
      <c r="X184" s="346"/>
      <c r="Y184" s="297">
        <f>(W184/$BL184)</f>
        <v>88.465572797422197</v>
      </c>
      <c r="Z184" s="346"/>
      <c r="AA184" s="297">
        <f>IF(Y184,Y184/Y$219*100,0)</f>
        <v>63.574518511861896</v>
      </c>
      <c r="AB184" s="346"/>
      <c r="AC184" s="114">
        <v>5083232</v>
      </c>
      <c r="AD184" s="346"/>
      <c r="AE184" s="297">
        <f>(AC184/$BL184)</f>
        <v>215.51903671669635</v>
      </c>
      <c r="AF184" s="346"/>
      <c r="AG184" s="297">
        <f>IF(AE184,AE184/AE$219*100,0)</f>
        <v>59.239320734761534</v>
      </c>
      <c r="AH184" s="347"/>
      <c r="AI184" s="346"/>
      <c r="AJ184" s="114">
        <v>35832181</v>
      </c>
      <c r="AK184" s="346"/>
      <c r="AL184" s="297">
        <f>(AJ184/$BL184)</f>
        <v>1519.2139828711947</v>
      </c>
      <c r="AM184" s="346"/>
      <c r="AN184" s="297">
        <f>IF(AL184,AL184/AL$219*100,0)</f>
        <v>79.565149341191685</v>
      </c>
      <c r="AO184" s="346"/>
      <c r="AP184" s="114">
        <v>404871</v>
      </c>
      <c r="AQ184" s="346"/>
      <c r="AR184" s="297">
        <f>(AP184/$BL184)</f>
        <v>17.165733909946578</v>
      </c>
      <c r="AS184" s="346"/>
      <c r="AT184" s="297">
        <f>IF(AR184,AR184/AR$219*100,0)</f>
        <v>19.17777875677881</v>
      </c>
      <c r="AU184" s="346"/>
      <c r="AV184" s="114">
        <v>3311722</v>
      </c>
      <c r="AW184" s="346"/>
      <c r="AX184" s="297">
        <f>(AV184/$BL184)</f>
        <v>140.41049775290426</v>
      </c>
      <c r="AY184" s="346"/>
      <c r="AZ184" s="297">
        <f>IF(AX184,AX184/AX$219*100,0)</f>
        <v>99.437764677989222</v>
      </c>
      <c r="BA184" s="346"/>
      <c r="BB184" s="114">
        <v>0</v>
      </c>
      <c r="BC184" s="346"/>
      <c r="BD184" s="297">
        <f>(BB184/$BL184)</f>
        <v>0</v>
      </c>
      <c r="BE184" s="346"/>
      <c r="BF184" s="297">
        <f>IF(BD184,BD184/BD$219*100,0)</f>
        <v>0</v>
      </c>
      <c r="BG184" s="346"/>
      <c r="BH184" s="114">
        <f>(E184+K184+Q184+W184+AC184+AJ184+AP184+AV184+BB184)</f>
        <v>59011397</v>
      </c>
      <c r="BI184" s="346"/>
      <c r="BJ184" s="326">
        <v>67</v>
      </c>
      <c r="BK184" s="346"/>
      <c r="BL184" s="298">
        <v>23586</v>
      </c>
      <c r="BM184" s="346"/>
      <c r="BN184" s="298">
        <f>IF(E184,BL184,0)</f>
        <v>23586</v>
      </c>
      <c r="BO184" s="346"/>
      <c r="BP184" s="298">
        <f>IF(K184,BL184,0)</f>
        <v>23586</v>
      </c>
      <c r="BQ184" s="346"/>
      <c r="BR184" s="298">
        <f>IF(Q184,BL184,0)</f>
        <v>23586</v>
      </c>
      <c r="BS184" s="346"/>
      <c r="BT184" s="298">
        <f>IF(W184,BL184,0)</f>
        <v>23586</v>
      </c>
      <c r="BU184" s="346"/>
      <c r="BV184" s="298">
        <f>IF(AC184,BL184,0)</f>
        <v>23586</v>
      </c>
      <c r="BW184" s="346"/>
      <c r="BX184" s="298">
        <f>IF(AJ184,BL184,0)</f>
        <v>23586</v>
      </c>
      <c r="BY184" s="346"/>
      <c r="BZ184" s="298">
        <f>IF(AP184,BL184,0)</f>
        <v>23586</v>
      </c>
      <c r="CA184" s="346"/>
      <c r="CB184" s="298">
        <f>IF(AV184,BL184,0)</f>
        <v>23586</v>
      </c>
      <c r="CC184" s="346"/>
      <c r="CD184" s="298">
        <f>IF(BB184,$BL184,0)</f>
        <v>0</v>
      </c>
    </row>
    <row r="185" spans="1:82" ht="8.85" customHeight="1" x14ac:dyDescent="0.25">
      <c r="A185" s="326">
        <v>68</v>
      </c>
      <c r="B185" s="344"/>
      <c r="C185" s="326" t="s">
        <v>197</v>
      </c>
      <c r="D185" s="346"/>
      <c r="E185" s="114">
        <v>1226748</v>
      </c>
      <c r="F185" s="346"/>
      <c r="G185" s="297">
        <f>(E185/$BL185)</f>
        <v>68.00532180276069</v>
      </c>
      <c r="H185" s="346"/>
      <c r="I185" s="297">
        <f>IF(G185,G185/G$219*100,0)</f>
        <v>59.273265278472444</v>
      </c>
      <c r="J185" s="346"/>
      <c r="K185" s="114">
        <v>1412926</v>
      </c>
      <c r="L185" s="346"/>
      <c r="M185" s="297">
        <f>(K185/$BL185)</f>
        <v>78.326182160873657</v>
      </c>
      <c r="N185" s="346"/>
      <c r="O185" s="297">
        <f>IF(M185,M185/M$219*100,0)</f>
        <v>140.56742442581768</v>
      </c>
      <c r="P185" s="346"/>
      <c r="Q185" s="114">
        <v>5650036</v>
      </c>
      <c r="R185" s="346"/>
      <c r="S185" s="297">
        <f>(Q185/$BL185)</f>
        <v>313.21226232052777</v>
      </c>
      <c r="T185" s="346"/>
      <c r="U185" s="297">
        <f>IF(S185,S185/S$219*100,0)</f>
        <v>61.674100812923207</v>
      </c>
      <c r="V185" s="346"/>
      <c r="W185" s="114">
        <v>1472097</v>
      </c>
      <c r="X185" s="346"/>
      <c r="Y185" s="297">
        <f>(W185/$BL185)</f>
        <v>81.606352902045572</v>
      </c>
      <c r="Z185" s="346"/>
      <c r="AA185" s="297">
        <f>IF(Y185,Y185/Y$219*100,0)</f>
        <v>58.645238245807263</v>
      </c>
      <c r="AB185" s="346"/>
      <c r="AC185" s="114">
        <v>6822739</v>
      </c>
      <c r="AD185" s="346"/>
      <c r="AE185" s="297">
        <f>(AC185/$BL185)</f>
        <v>378.22157547535892</v>
      </c>
      <c r="AF185" s="346"/>
      <c r="AG185" s="297">
        <f>IF(AE185,AE185/AE$219*100,0)</f>
        <v>103.96106793964634</v>
      </c>
      <c r="AH185" s="347"/>
      <c r="AI185" s="346"/>
      <c r="AJ185" s="114">
        <v>28373356</v>
      </c>
      <c r="AK185" s="346"/>
      <c r="AL185" s="297">
        <f>(AJ185/$BL185)</f>
        <v>1572.8896280281613</v>
      </c>
      <c r="AM185" s="346"/>
      <c r="AN185" s="297">
        <f>IF(AL185,AL185/AL$219*100,0)</f>
        <v>82.376281131084468</v>
      </c>
      <c r="AO185" s="346"/>
      <c r="AP185" s="114">
        <v>615159</v>
      </c>
      <c r="AQ185" s="346"/>
      <c r="AR185" s="297">
        <f>(AP185/$BL185)</f>
        <v>34.101613171461835</v>
      </c>
      <c r="AS185" s="346"/>
      <c r="AT185" s="297">
        <f>IF(AR185,AR185/AR$219*100,0)</f>
        <v>38.098760943311426</v>
      </c>
      <c r="AU185" s="346"/>
      <c r="AV185" s="114">
        <v>866057</v>
      </c>
      <c r="AW185" s="346"/>
      <c r="AX185" s="297">
        <f>(AV185/$BL185)</f>
        <v>48.010255557403404</v>
      </c>
      <c r="AY185" s="346"/>
      <c r="AZ185" s="297">
        <f>IF(AX185,AX185/AX$219*100,0)</f>
        <v>34.000538212239597</v>
      </c>
      <c r="BA185" s="346"/>
      <c r="BB185" s="114">
        <v>0</v>
      </c>
      <c r="BC185" s="346"/>
      <c r="BD185" s="297">
        <f>(BB185/$BL185)</f>
        <v>0</v>
      </c>
      <c r="BE185" s="346"/>
      <c r="BF185" s="297">
        <f>IF(BD185,BD185/BD$219*100,0)</f>
        <v>0</v>
      </c>
      <c r="BG185" s="346"/>
      <c r="BH185" s="114">
        <f>(E185+K185+Q185+W185+AC185+AJ185+AP185+AV185+BB185)</f>
        <v>46439118</v>
      </c>
      <c r="BI185" s="346"/>
      <c r="BJ185" s="326">
        <v>68</v>
      </c>
      <c r="BK185" s="346"/>
      <c r="BL185" s="298">
        <v>18039</v>
      </c>
      <c r="BM185" s="346"/>
      <c r="BN185" s="298">
        <f>IF(E185,BL185,0)</f>
        <v>18039</v>
      </c>
      <c r="BO185" s="346"/>
      <c r="BP185" s="298">
        <f>IF(K185,BL185,0)</f>
        <v>18039</v>
      </c>
      <c r="BQ185" s="346"/>
      <c r="BR185" s="298">
        <f>IF(Q185,BL185,0)</f>
        <v>18039</v>
      </c>
      <c r="BS185" s="346"/>
      <c r="BT185" s="298">
        <f>IF(W185,BL185,0)</f>
        <v>18039</v>
      </c>
      <c r="BU185" s="346"/>
      <c r="BV185" s="298">
        <f>IF(AC185,BL185,0)</f>
        <v>18039</v>
      </c>
      <c r="BW185" s="346"/>
      <c r="BX185" s="298">
        <f>IF(AJ185,BL185,0)</f>
        <v>18039</v>
      </c>
      <c r="BY185" s="346"/>
      <c r="BZ185" s="298">
        <f>IF(AP185,BL185,0)</f>
        <v>18039</v>
      </c>
      <c r="CA185" s="346"/>
      <c r="CB185" s="298">
        <f>IF(AV185,BL185,0)</f>
        <v>18039</v>
      </c>
      <c r="CC185" s="346"/>
      <c r="CD185" s="298">
        <f>IF(BB185,$BL185,0)</f>
        <v>0</v>
      </c>
    </row>
    <row r="186" spans="1:82" ht="8.85" customHeight="1" x14ac:dyDescent="0.25">
      <c r="A186" s="326">
        <v>69</v>
      </c>
      <c r="B186" s="344"/>
      <c r="C186" s="326" t="s">
        <v>198</v>
      </c>
      <c r="D186" s="346"/>
      <c r="E186" s="114">
        <v>3395874</v>
      </c>
      <c r="F186" s="346"/>
      <c r="G186" s="297">
        <f>(E186/$BL186)</f>
        <v>54.23505925192449</v>
      </c>
      <c r="H186" s="346"/>
      <c r="I186" s="297">
        <f>IF(G186,G186/G$219*100,0)</f>
        <v>47.271139511062358</v>
      </c>
      <c r="J186" s="346"/>
      <c r="K186" s="114">
        <v>1975630</v>
      </c>
      <c r="L186" s="346"/>
      <c r="M186" s="297">
        <f>(K186/$BL186)</f>
        <v>31.552528188584024</v>
      </c>
      <c r="N186" s="346"/>
      <c r="O186" s="297">
        <f>IF(M186,M186/M$219*100,0)</f>
        <v>56.625479491426233</v>
      </c>
      <c r="P186" s="346"/>
      <c r="Q186" s="114">
        <v>14625843</v>
      </c>
      <c r="R186" s="346"/>
      <c r="S186" s="297">
        <f>(Q186/$BL186)</f>
        <v>233.58742453764333</v>
      </c>
      <c r="T186" s="346"/>
      <c r="U186" s="297">
        <f>IF(S186,S186/S$219*100,0)</f>
        <v>45.995307663985812</v>
      </c>
      <c r="V186" s="346"/>
      <c r="W186" s="114">
        <v>4060175</v>
      </c>
      <c r="X186" s="346"/>
      <c r="Y186" s="297">
        <f>(W186/$BL186)</f>
        <v>64.844523588973715</v>
      </c>
      <c r="Z186" s="346"/>
      <c r="AA186" s="297">
        <f>IF(Y186,Y186/Y$219*100,0)</f>
        <v>46.599589365007752</v>
      </c>
      <c r="AB186" s="346"/>
      <c r="AC186" s="114">
        <v>23880933</v>
      </c>
      <c r="AD186" s="346"/>
      <c r="AE186" s="297">
        <f>(AC186/$BL186)</f>
        <v>381.39925575749834</v>
      </c>
      <c r="AF186" s="346"/>
      <c r="AG186" s="297">
        <f>IF(AE186,AE186/AE$219*100,0)</f>
        <v>104.83451106696337</v>
      </c>
      <c r="AH186" s="347"/>
      <c r="AI186" s="346"/>
      <c r="AJ186" s="114">
        <v>85292776</v>
      </c>
      <c r="AK186" s="346"/>
      <c r="AL186" s="297">
        <f>(AJ186/$BL186)</f>
        <v>1362.1997636311369</v>
      </c>
      <c r="AM186" s="346"/>
      <c r="AN186" s="297">
        <f>IF(AL186,AL186/AL$219*100,0)</f>
        <v>71.341910256125288</v>
      </c>
      <c r="AO186" s="346"/>
      <c r="AP186" s="114">
        <v>1853468</v>
      </c>
      <c r="AQ186" s="346"/>
      <c r="AR186" s="297">
        <f>(AP186/$BL186)</f>
        <v>29.601494873351008</v>
      </c>
      <c r="AS186" s="346"/>
      <c r="AT186" s="297">
        <f>IF(AR186,AR186/AR$219*100,0)</f>
        <v>33.07117088784085</v>
      </c>
      <c r="AU186" s="346"/>
      <c r="AV186" s="114">
        <v>2746648</v>
      </c>
      <c r="AW186" s="346"/>
      <c r="AX186" s="297">
        <f>(AV186/$BL186)</f>
        <v>43.866355767080847</v>
      </c>
      <c r="AY186" s="346"/>
      <c r="AZ186" s="297">
        <f>IF(AX186,AX186/AX$219*100,0)</f>
        <v>31.065856412845864</v>
      </c>
      <c r="BA186" s="346"/>
      <c r="BB186" s="114">
        <v>0</v>
      </c>
      <c r="BC186" s="346"/>
      <c r="BD186" s="297">
        <f>(BB186/$BL186)</f>
        <v>0</v>
      </c>
      <c r="BE186" s="346"/>
      <c r="BF186" s="297">
        <f>IF(BD186,BD186/BD$219*100,0)</f>
        <v>0</v>
      </c>
      <c r="BG186" s="346"/>
      <c r="BH186" s="114">
        <f>(E186+K186+Q186+W186+AC186+AJ186+AP186+AV186+BB186)</f>
        <v>137831347</v>
      </c>
      <c r="BI186" s="346"/>
      <c r="BJ186" s="326">
        <v>69</v>
      </c>
      <c r="BK186" s="346"/>
      <c r="BL186" s="298">
        <v>62614</v>
      </c>
      <c r="BM186" s="346"/>
      <c r="BN186" s="298">
        <f>IF(E186,BL186,0)</f>
        <v>62614</v>
      </c>
      <c r="BO186" s="346"/>
      <c r="BP186" s="298">
        <f>IF(K186,BL186,0)</f>
        <v>62614</v>
      </c>
      <c r="BQ186" s="346"/>
      <c r="BR186" s="298">
        <f>IF(Q186,BL186,0)</f>
        <v>62614</v>
      </c>
      <c r="BS186" s="346"/>
      <c r="BT186" s="298">
        <f>IF(W186,BL186,0)</f>
        <v>62614</v>
      </c>
      <c r="BU186" s="346"/>
      <c r="BV186" s="298">
        <f>IF(AC186,BL186,0)</f>
        <v>62614</v>
      </c>
      <c r="BW186" s="346"/>
      <c r="BX186" s="298">
        <f>IF(AJ186,BL186,0)</f>
        <v>62614</v>
      </c>
      <c r="BY186" s="346"/>
      <c r="BZ186" s="298">
        <f>IF(AP186,BL186,0)</f>
        <v>62614</v>
      </c>
      <c r="CA186" s="346"/>
      <c r="CB186" s="298">
        <f>IF(AV186,BL186,0)</f>
        <v>62614</v>
      </c>
      <c r="CC186" s="346"/>
      <c r="CD186" s="298">
        <f>IF(BB186,$BL186,0)</f>
        <v>0</v>
      </c>
    </row>
    <row r="187" spans="1:82" ht="8.85" customHeight="1" x14ac:dyDescent="0.25">
      <c r="A187" s="326">
        <v>70</v>
      </c>
      <c r="B187" s="344"/>
      <c r="C187" s="326" t="s">
        <v>199</v>
      </c>
      <c r="D187" s="346"/>
      <c r="E187" s="114">
        <v>3585143</v>
      </c>
      <c r="F187" s="346"/>
      <c r="G187" s="297">
        <f>(E187/$BL187)</f>
        <v>124.93528714803458</v>
      </c>
      <c r="H187" s="346"/>
      <c r="I187" s="297">
        <f>IF(G187,G187/G$219*100,0)</f>
        <v>108.8932780767602</v>
      </c>
      <c r="J187" s="346"/>
      <c r="K187" s="114">
        <v>1801755</v>
      </c>
      <c r="L187" s="346"/>
      <c r="M187" s="297">
        <f>(K187/$BL187)</f>
        <v>62.787670755505992</v>
      </c>
      <c r="N187" s="346"/>
      <c r="O187" s="297">
        <f>IF(M187,M187/M$219*100,0)</f>
        <v>112.68136554479635</v>
      </c>
      <c r="P187" s="346"/>
      <c r="Q187" s="114">
        <v>7798532</v>
      </c>
      <c r="R187" s="346"/>
      <c r="S187" s="297">
        <f>(Q187/$BL187)</f>
        <v>271.76373013660441</v>
      </c>
      <c r="T187" s="346"/>
      <c r="U187" s="297">
        <f>IF(S187,S187/S$219*100,0)</f>
        <v>53.512539916424927</v>
      </c>
      <c r="V187" s="346"/>
      <c r="W187" s="114">
        <v>1928627</v>
      </c>
      <c r="X187" s="346"/>
      <c r="Y187" s="297">
        <f>(W187/$BL187)</f>
        <v>67.208914134374126</v>
      </c>
      <c r="Z187" s="346"/>
      <c r="AA187" s="297">
        <f>IF(Y187,Y187/Y$219*100,0)</f>
        <v>48.29872481108729</v>
      </c>
      <c r="AB187" s="346"/>
      <c r="AC187" s="114">
        <v>6464325</v>
      </c>
      <c r="AD187" s="346"/>
      <c r="AE187" s="297">
        <f>(AC187/$BL187)</f>
        <v>225.26920128240869</v>
      </c>
      <c r="AF187" s="346"/>
      <c r="AG187" s="297">
        <f>IF(AE187,AE187/AE$219*100,0)</f>
        <v>61.919330513592328</v>
      </c>
      <c r="AH187" s="347"/>
      <c r="AI187" s="346"/>
      <c r="AJ187" s="114">
        <v>46049534</v>
      </c>
      <c r="AK187" s="346"/>
      <c r="AL187" s="297">
        <f>(AJ187/$BL187)</f>
        <v>1604.7370365207694</v>
      </c>
      <c r="AM187" s="346"/>
      <c r="AN187" s="297">
        <f>IF(AL187,AL187/AL$219*100,0)</f>
        <v>84.04421194360593</v>
      </c>
      <c r="AO187" s="346"/>
      <c r="AP187" s="114">
        <v>598202</v>
      </c>
      <c r="AQ187" s="346"/>
      <c r="AR187" s="297">
        <f>(AP187/$BL187)</f>
        <v>20.846180652355731</v>
      </c>
      <c r="AS187" s="346"/>
      <c r="AT187" s="297">
        <f>IF(AR187,AR187/AR$219*100,0)</f>
        <v>23.289621205363616</v>
      </c>
      <c r="AU187" s="346"/>
      <c r="AV187" s="114">
        <v>973196</v>
      </c>
      <c r="AW187" s="346"/>
      <c r="AX187" s="297">
        <f>(AV187/$BL187)</f>
        <v>33.913994981879007</v>
      </c>
      <c r="AY187" s="346"/>
      <c r="AZ187" s="297">
        <f>IF(AX187,AX187/AX$219*100,0)</f>
        <v>24.017661829197799</v>
      </c>
      <c r="BA187" s="346"/>
      <c r="BB187" s="114">
        <v>0</v>
      </c>
      <c r="BC187" s="346"/>
      <c r="BD187" s="297">
        <f>(BB187/$BL187)</f>
        <v>0</v>
      </c>
      <c r="BE187" s="346"/>
      <c r="BF187" s="297">
        <f>IF(BD187,BD187/BD$219*100,0)</f>
        <v>0</v>
      </c>
      <c r="BG187" s="346"/>
      <c r="BH187" s="114">
        <f>(E187+K187+Q187+W187+AC187+AJ187+AP187+AV187+BB187)</f>
        <v>69199314</v>
      </c>
      <c r="BI187" s="346"/>
      <c r="BJ187" s="326">
        <v>70</v>
      </c>
      <c r="BK187" s="346"/>
      <c r="BL187" s="298">
        <v>28696</v>
      </c>
      <c r="BM187" s="346"/>
      <c r="BN187" s="298">
        <f>IF(E187,BL187,0)</f>
        <v>28696</v>
      </c>
      <c r="BO187" s="346"/>
      <c r="BP187" s="298">
        <f>IF(K187,BL187,0)</f>
        <v>28696</v>
      </c>
      <c r="BQ187" s="346"/>
      <c r="BR187" s="298">
        <f>IF(Q187,BL187,0)</f>
        <v>28696</v>
      </c>
      <c r="BS187" s="346"/>
      <c r="BT187" s="298">
        <f>IF(W187,BL187,0)</f>
        <v>28696</v>
      </c>
      <c r="BU187" s="346"/>
      <c r="BV187" s="298">
        <f>IF(AC187,BL187,0)</f>
        <v>28696</v>
      </c>
      <c r="BW187" s="346"/>
      <c r="BX187" s="298">
        <f>IF(AJ187,BL187,0)</f>
        <v>28696</v>
      </c>
      <c r="BY187" s="346"/>
      <c r="BZ187" s="298">
        <f>IF(AP187,BL187,0)</f>
        <v>28696</v>
      </c>
      <c r="CA187" s="346"/>
      <c r="CB187" s="298">
        <f>IF(AV187,BL187,0)</f>
        <v>28696</v>
      </c>
      <c r="CC187" s="346"/>
      <c r="CD187" s="298">
        <f>IF(BB187,$BL187,0)</f>
        <v>0</v>
      </c>
    </row>
    <row r="188" spans="1:82" ht="8.85" customHeight="1" x14ac:dyDescent="0.25">
      <c r="A188" s="349"/>
      <c r="B188" s="346"/>
      <c r="C188" s="326"/>
      <c r="D188" s="346"/>
      <c r="E188" s="351"/>
      <c r="F188" s="346"/>
      <c r="G188" s="350"/>
      <c r="H188" s="346"/>
      <c r="I188" s="350"/>
      <c r="J188" s="346"/>
      <c r="K188" s="351"/>
      <c r="L188" s="346"/>
      <c r="M188" s="350"/>
      <c r="N188" s="346"/>
      <c r="O188" s="350"/>
      <c r="P188" s="346"/>
      <c r="Q188" s="351"/>
      <c r="R188" s="346"/>
      <c r="S188" s="350"/>
      <c r="T188" s="346"/>
      <c r="U188" s="350"/>
      <c r="V188" s="346"/>
      <c r="W188" s="351"/>
      <c r="X188" s="346"/>
      <c r="Y188" s="350"/>
      <c r="Z188" s="346"/>
      <c r="AA188" s="350"/>
      <c r="AB188" s="346"/>
      <c r="AC188" s="351"/>
      <c r="AD188" s="346"/>
      <c r="AE188" s="350"/>
      <c r="AF188" s="346"/>
      <c r="AG188" s="350"/>
      <c r="AH188" s="346"/>
      <c r="AI188" s="346"/>
      <c r="AJ188" s="351"/>
      <c r="AK188" s="346"/>
      <c r="AL188" s="350"/>
      <c r="AM188" s="346"/>
      <c r="AN188" s="350"/>
      <c r="AO188" s="346"/>
      <c r="AP188" s="351"/>
      <c r="AQ188" s="346"/>
      <c r="AR188" s="350"/>
      <c r="AS188" s="346"/>
      <c r="AT188" s="350"/>
      <c r="AU188" s="346"/>
      <c r="AV188" s="351"/>
      <c r="AW188" s="346"/>
      <c r="AX188" s="350"/>
      <c r="AY188" s="346"/>
      <c r="AZ188" s="350"/>
      <c r="BA188" s="346"/>
      <c r="BB188" s="346"/>
      <c r="BC188" s="346"/>
      <c r="BD188" s="350"/>
      <c r="BE188" s="346"/>
      <c r="BF188" s="350"/>
      <c r="BG188" s="346"/>
      <c r="BH188" s="351"/>
      <c r="BI188" s="346"/>
      <c r="BJ188" s="349"/>
      <c r="BK188" s="346"/>
      <c r="BL188" s="351"/>
      <c r="BM188" s="346"/>
      <c r="BN188" s="346"/>
      <c r="BO188" s="346"/>
      <c r="BP188" s="346"/>
      <c r="BQ188" s="346"/>
      <c r="BR188" s="346"/>
      <c r="BS188" s="346"/>
      <c r="BT188" s="346"/>
      <c r="BU188" s="346"/>
      <c r="BV188" s="346"/>
      <c r="BW188" s="346"/>
      <c r="BX188" s="346"/>
      <c r="BY188" s="346"/>
      <c r="BZ188" s="346"/>
      <c r="CA188" s="346"/>
      <c r="CB188" s="346"/>
      <c r="CC188" s="346"/>
      <c r="CD188" s="346"/>
    </row>
    <row r="189" spans="1:82" ht="8.85" customHeight="1" x14ac:dyDescent="0.25">
      <c r="A189" s="326">
        <v>71</v>
      </c>
      <c r="B189" s="344"/>
      <c r="C189" s="326" t="s">
        <v>200</v>
      </c>
      <c r="D189" s="346"/>
      <c r="E189" s="114">
        <v>1580565</v>
      </c>
      <c r="F189" s="346"/>
      <c r="G189" s="297">
        <f>(E189/$BL189)</f>
        <v>66.992964014750143</v>
      </c>
      <c r="H189" s="346"/>
      <c r="I189" s="297">
        <f>IF(G189,G189/G$219*100,0)</f>
        <v>58.39089680884716</v>
      </c>
      <c r="J189" s="346"/>
      <c r="K189" s="114">
        <v>1593786</v>
      </c>
      <c r="L189" s="346"/>
      <c r="M189" s="297">
        <f>(K189/$BL189)</f>
        <v>67.553342092993688</v>
      </c>
      <c r="N189" s="346"/>
      <c r="O189" s="297">
        <f>IF(M189,M189/M$219*100,0)</f>
        <v>121.23403755164443</v>
      </c>
      <c r="P189" s="346"/>
      <c r="Q189" s="114">
        <v>7838631</v>
      </c>
      <c r="R189" s="346"/>
      <c r="S189" s="297">
        <f>(Q189/$BL189)</f>
        <v>332.24392828381298</v>
      </c>
      <c r="T189" s="346"/>
      <c r="U189" s="297">
        <f>IF(S189,S189/S$219*100,0)</f>
        <v>65.421594211046795</v>
      </c>
      <c r="V189" s="346"/>
      <c r="W189" s="114">
        <v>1733795</v>
      </c>
      <c r="X189" s="346"/>
      <c r="Y189" s="297">
        <f>(W189/$BL189)</f>
        <v>73.487687025812747</v>
      </c>
      <c r="Z189" s="346"/>
      <c r="AA189" s="297">
        <f>IF(Y189,Y189/Y$219*100,0)</f>
        <v>52.810875140262269</v>
      </c>
      <c r="AB189" s="346"/>
      <c r="AC189" s="114">
        <v>7204888</v>
      </c>
      <c r="AD189" s="346"/>
      <c r="AE189" s="297">
        <f>(AC189/$BL189)</f>
        <v>305.38244394523798</v>
      </c>
      <c r="AF189" s="346"/>
      <c r="AG189" s="297">
        <f>IF(AE189,AE189/AE$219*100,0)</f>
        <v>83.939909992349172</v>
      </c>
      <c r="AH189" s="347"/>
      <c r="AI189" s="346"/>
      <c r="AJ189" s="114">
        <v>24418180</v>
      </c>
      <c r="AK189" s="346"/>
      <c r="AL189" s="297">
        <f>(AJ189/$BL189)</f>
        <v>1034.9756283643453</v>
      </c>
      <c r="AM189" s="346"/>
      <c r="AN189" s="297">
        <f>IF(AL189,AL189/AL$219*100,0)</f>
        <v>54.204339456954983</v>
      </c>
      <c r="AO189" s="346"/>
      <c r="AP189" s="114">
        <v>359228</v>
      </c>
      <c r="AQ189" s="346"/>
      <c r="AR189" s="297">
        <f>(AP189/$BL189)</f>
        <v>15.226041622515153</v>
      </c>
      <c r="AS189" s="346"/>
      <c r="AT189" s="297">
        <f>IF(AR189,AR189/AR$219*100,0)</f>
        <v>17.010729579636703</v>
      </c>
      <c r="AU189" s="346"/>
      <c r="AV189" s="114">
        <v>496814</v>
      </c>
      <c r="AW189" s="346"/>
      <c r="AX189" s="297">
        <f>(AV189/$BL189)</f>
        <v>21.057686601958206</v>
      </c>
      <c r="AY189" s="346"/>
      <c r="AZ189" s="297">
        <f>IF(AX189,AX189/AX$219*100,0)</f>
        <v>14.912911203215613</v>
      </c>
      <c r="BA189" s="346"/>
      <c r="BB189" s="114">
        <v>0</v>
      </c>
      <c r="BC189" s="346"/>
      <c r="BD189" s="297">
        <f>(BB189/$BL189)</f>
        <v>0</v>
      </c>
      <c r="BE189" s="346"/>
      <c r="BF189" s="297">
        <f>IF(BD189,BD189/BD$219*100,0)</f>
        <v>0</v>
      </c>
      <c r="BG189" s="346"/>
      <c r="BH189" s="114">
        <f>(E189+K189+Q189+W189+AC189+AJ189+AP189+AV189+BB189)</f>
        <v>45225887</v>
      </c>
      <c r="BI189" s="346"/>
      <c r="BJ189" s="326">
        <v>71</v>
      </c>
      <c r="BK189" s="346"/>
      <c r="BL189" s="298">
        <v>23593</v>
      </c>
      <c r="BM189" s="346"/>
      <c r="BN189" s="298">
        <f>IF(E189,BL189,0)</f>
        <v>23593</v>
      </c>
      <c r="BO189" s="346"/>
      <c r="BP189" s="298">
        <f>IF(K189,BL189,0)</f>
        <v>23593</v>
      </c>
      <c r="BQ189" s="346"/>
      <c r="BR189" s="298">
        <f>IF(Q189,BL189,0)</f>
        <v>23593</v>
      </c>
      <c r="BS189" s="346"/>
      <c r="BT189" s="298">
        <f>IF(W189,BL189,0)</f>
        <v>23593</v>
      </c>
      <c r="BU189" s="346"/>
      <c r="BV189" s="298">
        <f>IF(AC189,BL189,0)</f>
        <v>23593</v>
      </c>
      <c r="BW189" s="346"/>
      <c r="BX189" s="298">
        <f>IF(AJ189,BL189,0)</f>
        <v>23593</v>
      </c>
      <c r="BY189" s="346"/>
      <c r="BZ189" s="298">
        <f>IF(AP189,BL189,0)</f>
        <v>23593</v>
      </c>
      <c r="CA189" s="346"/>
      <c r="CB189" s="298">
        <f>IF(AV189,BL189,0)</f>
        <v>23593</v>
      </c>
      <c r="CC189" s="346"/>
      <c r="CD189" s="298">
        <f>IF(BB189,$BL189,0)</f>
        <v>0</v>
      </c>
    </row>
    <row r="190" spans="1:82" ht="8.85" customHeight="1" x14ac:dyDescent="0.25">
      <c r="A190" s="326">
        <v>72</v>
      </c>
      <c r="B190" s="344"/>
      <c r="C190" s="326" t="s">
        <v>201</v>
      </c>
      <c r="D190" s="346"/>
      <c r="E190" s="114">
        <v>4673270</v>
      </c>
      <c r="F190" s="346"/>
      <c r="G190" s="297">
        <f>(E190/$BL190)</f>
        <v>127.48990615451768</v>
      </c>
      <c r="H190" s="346"/>
      <c r="I190" s="297">
        <f>IF(G190,G190/G$219*100,0)</f>
        <v>111.11987749637436</v>
      </c>
      <c r="J190" s="346"/>
      <c r="K190" s="114">
        <v>2378277</v>
      </c>
      <c r="L190" s="346"/>
      <c r="M190" s="297">
        <f>(K190/$BL190)</f>
        <v>64.880974465298991</v>
      </c>
      <c r="N190" s="346"/>
      <c r="O190" s="297">
        <f>IF(M190,M190/M$219*100,0)</f>
        <v>116.4380954518184</v>
      </c>
      <c r="P190" s="346"/>
      <c r="Q190" s="114">
        <v>14242620</v>
      </c>
      <c r="R190" s="346"/>
      <c r="S190" s="297">
        <f>(Q190/$BL190)</f>
        <v>388.54812309035356</v>
      </c>
      <c r="T190" s="346"/>
      <c r="U190" s="297">
        <f>IF(S190,S190/S$219*100,0)</f>
        <v>76.508358697730387</v>
      </c>
      <c r="V190" s="346"/>
      <c r="W190" s="114">
        <v>1999058</v>
      </c>
      <c r="X190" s="346"/>
      <c r="Y190" s="297">
        <f>(W190/$BL190)</f>
        <v>54.535628546486251</v>
      </c>
      <c r="Z190" s="346"/>
      <c r="AA190" s="297">
        <f>IF(Y190,Y190/Y$219*100,0)</f>
        <v>39.191249397366043</v>
      </c>
      <c r="AB190" s="346"/>
      <c r="AC190" s="114">
        <v>5774369</v>
      </c>
      <c r="AD190" s="346"/>
      <c r="AE190" s="297">
        <f>(AC190/$BL190)</f>
        <v>157.52861741597556</v>
      </c>
      <c r="AF190" s="346"/>
      <c r="AG190" s="297">
        <f>IF(AE190,AE190/AE$219*100,0)</f>
        <v>43.299600973418663</v>
      </c>
      <c r="AH190" s="347"/>
      <c r="AI190" s="346"/>
      <c r="AJ190" s="114">
        <v>64444752</v>
      </c>
      <c r="AK190" s="346"/>
      <c r="AL190" s="297">
        <f>(AJ190/$BL190)</f>
        <v>1758.0955914447838</v>
      </c>
      <c r="AM190" s="346"/>
      <c r="AN190" s="297">
        <f>IF(AL190,AL190/AL$219*100,0)</f>
        <v>92.075994472501392</v>
      </c>
      <c r="AO190" s="346"/>
      <c r="AP190" s="114">
        <v>1518195</v>
      </c>
      <c r="AQ190" s="346"/>
      <c r="AR190" s="297">
        <f>(AP190/$BL190)</f>
        <v>41.417366870362287</v>
      </c>
      <c r="AS190" s="346"/>
      <c r="AT190" s="297">
        <f>IF(AR190,AR190/AR$219*100,0)</f>
        <v>46.272015090942311</v>
      </c>
      <c r="AU190" s="346"/>
      <c r="AV190" s="114">
        <v>1165134</v>
      </c>
      <c r="AW190" s="346"/>
      <c r="AX190" s="297">
        <f>(AV190/$BL190)</f>
        <v>31.785628546486251</v>
      </c>
      <c r="AY190" s="346"/>
      <c r="AZ190" s="297">
        <f>IF(AX190,AX190/AX$219*100,0)</f>
        <v>22.510367117348252</v>
      </c>
      <c r="BA190" s="346"/>
      <c r="BB190" s="114">
        <v>0</v>
      </c>
      <c r="BC190" s="346"/>
      <c r="BD190" s="297">
        <f>(BB190/$BL190)</f>
        <v>0</v>
      </c>
      <c r="BE190" s="346"/>
      <c r="BF190" s="297">
        <f>IF(BD190,BD190/BD$219*100,0)</f>
        <v>0</v>
      </c>
      <c r="BG190" s="346"/>
      <c r="BH190" s="114">
        <f>(E190+K190+Q190+W190+AC190+AJ190+AP190+AV190+BB190)</f>
        <v>96195675</v>
      </c>
      <c r="BI190" s="346"/>
      <c r="BJ190" s="326">
        <v>72</v>
      </c>
      <c r="BK190" s="346"/>
      <c r="BL190" s="298">
        <v>36656</v>
      </c>
      <c r="BM190" s="346"/>
      <c r="BN190" s="298">
        <f>IF(E190,BL190,0)</f>
        <v>36656</v>
      </c>
      <c r="BO190" s="346"/>
      <c r="BP190" s="298">
        <f>IF(K190,BL190,0)</f>
        <v>36656</v>
      </c>
      <c r="BQ190" s="346"/>
      <c r="BR190" s="298">
        <f>IF(Q190,BL190,0)</f>
        <v>36656</v>
      </c>
      <c r="BS190" s="346"/>
      <c r="BT190" s="298">
        <f>IF(W190,BL190,0)</f>
        <v>36656</v>
      </c>
      <c r="BU190" s="346"/>
      <c r="BV190" s="298">
        <f>IF(AC190,BL190,0)</f>
        <v>36656</v>
      </c>
      <c r="BW190" s="346"/>
      <c r="BX190" s="298">
        <f>IF(AJ190,BL190,0)</f>
        <v>36656</v>
      </c>
      <c r="BY190" s="346"/>
      <c r="BZ190" s="298">
        <f>IF(AP190,BL190,0)</f>
        <v>36656</v>
      </c>
      <c r="CA190" s="346"/>
      <c r="CB190" s="298">
        <f>IF(AV190,BL190,0)</f>
        <v>36656</v>
      </c>
      <c r="CC190" s="346"/>
      <c r="CD190" s="298">
        <f>IF(BB190,$BL190,0)</f>
        <v>0</v>
      </c>
    </row>
    <row r="191" spans="1:82" ht="8.85" customHeight="1" x14ac:dyDescent="0.25">
      <c r="A191" s="326">
        <v>73</v>
      </c>
      <c r="B191" s="344"/>
      <c r="C191" s="326" t="s">
        <v>202</v>
      </c>
      <c r="D191" s="346"/>
      <c r="E191" s="114">
        <v>44076000</v>
      </c>
      <c r="F191" s="346"/>
      <c r="G191" s="297">
        <f>(E191/$BL191)</f>
        <v>98.372949447606288</v>
      </c>
      <c r="H191" s="346"/>
      <c r="I191" s="297">
        <f>IF(G191,G191/G$219*100,0)</f>
        <v>85.741612189489274</v>
      </c>
      <c r="J191" s="346"/>
      <c r="K191" s="114">
        <v>19659000</v>
      </c>
      <c r="L191" s="346"/>
      <c r="M191" s="297">
        <f>(K191/$BL191)</f>
        <v>43.876799464345495</v>
      </c>
      <c r="N191" s="346"/>
      <c r="O191" s="297">
        <f>IF(M191,M191/M$219*100,0)</f>
        <v>78.74312934190317</v>
      </c>
      <c r="P191" s="346"/>
      <c r="Q191" s="114">
        <v>285305000</v>
      </c>
      <c r="R191" s="346"/>
      <c r="S191" s="297">
        <f>(Q191/$BL191)</f>
        <v>636.77044972659303</v>
      </c>
      <c r="T191" s="346"/>
      <c r="U191" s="297">
        <f>IF(S191,S191/S$219*100,0)</f>
        <v>125.38540036768688</v>
      </c>
      <c r="V191" s="346"/>
      <c r="W191" s="114">
        <v>51891000</v>
      </c>
      <c r="X191" s="346"/>
      <c r="Y191" s="297">
        <f>(W191/$BL191)</f>
        <v>115.81519919651825</v>
      </c>
      <c r="Z191" s="346"/>
      <c r="AA191" s="297">
        <f>IF(Y191,Y191/Y$219*100,0)</f>
        <v>83.228936324578569</v>
      </c>
      <c r="AB191" s="346"/>
      <c r="AC191" s="114">
        <v>94893000</v>
      </c>
      <c r="AD191" s="346"/>
      <c r="AE191" s="297">
        <f>(AC191/$BL191)</f>
        <v>211.7910947438902</v>
      </c>
      <c r="AF191" s="346"/>
      <c r="AG191" s="297">
        <f>IF(AE191,AE191/AE$219*100,0)</f>
        <v>58.214628189861465</v>
      </c>
      <c r="AH191" s="347"/>
      <c r="AI191" s="346"/>
      <c r="AJ191" s="114">
        <v>997437000</v>
      </c>
      <c r="AK191" s="346"/>
      <c r="AL191" s="297">
        <f>(AJ191/$BL191)</f>
        <v>2226.1734181452962</v>
      </c>
      <c r="AM191" s="346"/>
      <c r="AN191" s="297">
        <f>IF(AL191,AL191/AL$219*100,0)</f>
        <v>116.59043589064906</v>
      </c>
      <c r="AO191" s="346"/>
      <c r="AP191" s="114">
        <v>50022000</v>
      </c>
      <c r="AQ191" s="346"/>
      <c r="AR191" s="297">
        <f>(AP191/$BL191)</f>
        <v>111.64378975560763</v>
      </c>
      <c r="AS191" s="346"/>
      <c r="AT191" s="297">
        <f>IF(AR191,AR191/AR$219*100,0)</f>
        <v>124.72987818253061</v>
      </c>
      <c r="AU191" s="346"/>
      <c r="AV191" s="114">
        <v>57614000</v>
      </c>
      <c r="AW191" s="346"/>
      <c r="AX191" s="297">
        <f>(AV191/$BL191)</f>
        <v>128.58832719562548</v>
      </c>
      <c r="AY191" s="346"/>
      <c r="AZ191" s="297">
        <f>IF(AX191,AX191/AX$219*100,0)</f>
        <v>91.065383462401485</v>
      </c>
      <c r="BA191" s="346"/>
      <c r="BB191" s="114">
        <v>0</v>
      </c>
      <c r="BC191" s="346"/>
      <c r="BD191" s="297">
        <f>(BB191/$BL191)</f>
        <v>0</v>
      </c>
      <c r="BE191" s="346"/>
      <c r="BF191" s="297">
        <f>IF(BD191,BD191/BD$219*100,0)</f>
        <v>0</v>
      </c>
      <c r="BG191" s="346"/>
      <c r="BH191" s="114">
        <f>(E191+K191+Q191+W191+AC191+AJ191+AP191+AV191+BB191)</f>
        <v>1600897000</v>
      </c>
      <c r="BI191" s="346"/>
      <c r="BJ191" s="326">
        <v>73</v>
      </c>
      <c r="BK191" s="346"/>
      <c r="BL191" s="298">
        <v>448050</v>
      </c>
      <c r="BM191" s="346"/>
      <c r="BN191" s="298">
        <f>IF(E191,BL191,0)</f>
        <v>448050</v>
      </c>
      <c r="BO191" s="346"/>
      <c r="BP191" s="298">
        <f>IF(K191,BL191,0)</f>
        <v>448050</v>
      </c>
      <c r="BQ191" s="346"/>
      <c r="BR191" s="298">
        <f>IF(Q191,BL191,0)</f>
        <v>448050</v>
      </c>
      <c r="BS191" s="346"/>
      <c r="BT191" s="298">
        <f>IF(W191,BL191,0)</f>
        <v>448050</v>
      </c>
      <c r="BU191" s="346"/>
      <c r="BV191" s="298">
        <f>IF(AC191,BL191,0)</f>
        <v>448050</v>
      </c>
      <c r="BW191" s="346"/>
      <c r="BX191" s="298">
        <f>IF(AJ191,BL191,0)</f>
        <v>448050</v>
      </c>
      <c r="BY191" s="346"/>
      <c r="BZ191" s="298">
        <f>IF(AP191,BL191,0)</f>
        <v>448050</v>
      </c>
      <c r="CA191" s="346"/>
      <c r="CB191" s="298">
        <f>IF(AV191,BL191,0)</f>
        <v>448050</v>
      </c>
      <c r="CC191" s="346"/>
      <c r="CD191" s="298">
        <f>IF(BB191,$BL191,0)</f>
        <v>0</v>
      </c>
    </row>
    <row r="192" spans="1:82" ht="8.85" customHeight="1" x14ac:dyDescent="0.25">
      <c r="A192" s="326">
        <v>74</v>
      </c>
      <c r="B192" s="344"/>
      <c r="C192" s="326" t="s">
        <v>203</v>
      </c>
      <c r="D192" s="346"/>
      <c r="E192" s="114">
        <v>2349075</v>
      </c>
      <c r="F192" s="346"/>
      <c r="G192" s="297">
        <f>(E192/$BL192)</f>
        <v>67.93750180755994</v>
      </c>
      <c r="H192" s="346"/>
      <c r="I192" s="297">
        <f>IF(G192,G192/G$219*100,0)</f>
        <v>59.214153543388271</v>
      </c>
      <c r="J192" s="346"/>
      <c r="K192" s="114">
        <v>2775092</v>
      </c>
      <c r="L192" s="346"/>
      <c r="M192" s="297">
        <f>(K192/$BL192)</f>
        <v>80.258322005957723</v>
      </c>
      <c r="N192" s="346"/>
      <c r="O192" s="297">
        <f>IF(M192,M192/M$219*100,0)</f>
        <v>144.03492295774072</v>
      </c>
      <c r="P192" s="346"/>
      <c r="Q192" s="114">
        <v>9796833</v>
      </c>
      <c r="R192" s="346"/>
      <c r="S192" s="297">
        <f>(Q192/$BL192)</f>
        <v>283.33380570899732</v>
      </c>
      <c r="T192" s="346"/>
      <c r="U192" s="297">
        <f>IF(S192,S192/S$219*100,0)</f>
        <v>55.790784075763298</v>
      </c>
      <c r="V192" s="346"/>
      <c r="W192" s="114">
        <v>6657895</v>
      </c>
      <c r="X192" s="346"/>
      <c r="Y192" s="297">
        <f>(W192/$BL192)</f>
        <v>192.55270844781214</v>
      </c>
      <c r="Z192" s="346"/>
      <c r="AA192" s="297">
        <f>IF(Y192,Y192/Y$219*100,0)</f>
        <v>138.37524972292138</v>
      </c>
      <c r="AB192" s="346"/>
      <c r="AC192" s="114">
        <v>25558001</v>
      </c>
      <c r="AD192" s="346"/>
      <c r="AE192" s="297">
        <f>(AC192/$BL192)</f>
        <v>739.16189952858838</v>
      </c>
      <c r="AF192" s="346"/>
      <c r="AG192" s="297">
        <f>IF(AE192,AE192/AE$219*100,0)</f>
        <v>203.17207012505821</v>
      </c>
      <c r="AH192" s="347"/>
      <c r="AI192" s="346"/>
      <c r="AJ192" s="114">
        <v>47508600</v>
      </c>
      <c r="AK192" s="346"/>
      <c r="AL192" s="297">
        <f>(AJ192/$BL192)</f>
        <v>1373.9942736501143</v>
      </c>
      <c r="AM192" s="346"/>
      <c r="AN192" s="297">
        <f>IF(AL192,AL192/AL$219*100,0)</f>
        <v>71.959619125084316</v>
      </c>
      <c r="AO192" s="346"/>
      <c r="AP192" s="114">
        <v>1344595</v>
      </c>
      <c r="AQ192" s="346"/>
      <c r="AR192" s="297">
        <f>(AP192/$BL192)</f>
        <v>38.886976892153747</v>
      </c>
      <c r="AS192" s="346"/>
      <c r="AT192" s="297">
        <f>IF(AR192,AR192/AR$219*100,0)</f>
        <v>43.445030854495833</v>
      </c>
      <c r="AU192" s="346"/>
      <c r="AV192" s="114">
        <v>2769130</v>
      </c>
      <c r="AW192" s="346"/>
      <c r="AX192" s="297">
        <f>(AV192/$BL192)</f>
        <v>80.085895248286434</v>
      </c>
      <c r="AY192" s="346"/>
      <c r="AZ192" s="297">
        <f>IF(AX192,AX192/AX$219*100,0)</f>
        <v>56.716289260220101</v>
      </c>
      <c r="BA192" s="346"/>
      <c r="BB192" s="114">
        <v>0</v>
      </c>
      <c r="BC192" s="346"/>
      <c r="BD192" s="297">
        <f>(BB192/$BL192)</f>
        <v>0</v>
      </c>
      <c r="BE192" s="346"/>
      <c r="BF192" s="297">
        <f>IF(BD192,BD192/BD$219*100,0)</f>
        <v>0</v>
      </c>
      <c r="BG192" s="346"/>
      <c r="BH192" s="114">
        <f>(E192+K192+Q192+W192+AC192+AJ192+AP192+AV192+BB192)</f>
        <v>98759221</v>
      </c>
      <c r="BI192" s="346"/>
      <c r="BJ192" s="326">
        <v>74</v>
      </c>
      <c r="BK192" s="346"/>
      <c r="BL192" s="298">
        <v>34577</v>
      </c>
      <c r="BM192" s="346"/>
      <c r="BN192" s="298">
        <f>IF(E192,BL192,0)</f>
        <v>34577</v>
      </c>
      <c r="BO192" s="346"/>
      <c r="BP192" s="298">
        <f>IF(K192,BL192,0)</f>
        <v>34577</v>
      </c>
      <c r="BQ192" s="346"/>
      <c r="BR192" s="298">
        <f>IF(Q192,BL192,0)</f>
        <v>34577</v>
      </c>
      <c r="BS192" s="346"/>
      <c r="BT192" s="298">
        <f>IF(W192,BL192,0)</f>
        <v>34577</v>
      </c>
      <c r="BU192" s="346"/>
      <c r="BV192" s="298">
        <f>IF(AC192,BL192,0)</f>
        <v>34577</v>
      </c>
      <c r="BW192" s="346"/>
      <c r="BX192" s="298">
        <f>IF(AJ192,BL192,0)</f>
        <v>34577</v>
      </c>
      <c r="BY192" s="346"/>
      <c r="BZ192" s="298">
        <f>IF(AP192,BL192,0)</f>
        <v>34577</v>
      </c>
      <c r="CA192" s="346"/>
      <c r="CB192" s="298">
        <f>IF(AV192,BL192,0)</f>
        <v>34577</v>
      </c>
      <c r="CC192" s="346"/>
      <c r="CD192" s="298">
        <f>IF(BB192,$BL192,0)</f>
        <v>0</v>
      </c>
    </row>
    <row r="193" spans="1:82" ht="8.85" customHeight="1" x14ac:dyDescent="0.25">
      <c r="A193" s="326">
        <v>75</v>
      </c>
      <c r="B193" s="344"/>
      <c r="C193" s="326" t="s">
        <v>204</v>
      </c>
      <c r="D193" s="346"/>
      <c r="E193" s="114">
        <v>1387114</v>
      </c>
      <c r="F193" s="346"/>
      <c r="G193" s="297">
        <f>(E193/$BL193)</f>
        <v>189.80760810071155</v>
      </c>
      <c r="H193" s="346"/>
      <c r="I193" s="297">
        <f>IF(G193,G193/G$219*100,0)</f>
        <v>165.43582779383442</v>
      </c>
      <c r="J193" s="346"/>
      <c r="K193" s="114">
        <v>1335409</v>
      </c>
      <c r="L193" s="346"/>
      <c r="M193" s="297">
        <f>(K193/$BL193)</f>
        <v>182.7324849480022</v>
      </c>
      <c r="N193" s="346"/>
      <c r="O193" s="297">
        <f>IF(M193,M193/M$219*100,0)</f>
        <v>327.93931811093984</v>
      </c>
      <c r="P193" s="346"/>
      <c r="Q193" s="114">
        <v>3446590</v>
      </c>
      <c r="R193" s="346"/>
      <c r="S193" s="297">
        <f>(Q193/$BL193)</f>
        <v>471.61877394636014</v>
      </c>
      <c r="T193" s="346"/>
      <c r="U193" s="297">
        <f>IF(S193,S193/S$219*100,0)</f>
        <v>92.865661114726834</v>
      </c>
      <c r="V193" s="346"/>
      <c r="W193" s="114">
        <v>928363</v>
      </c>
      <c r="X193" s="346"/>
      <c r="Y193" s="297">
        <f>(W193/$BL193)</f>
        <v>127.03379857690203</v>
      </c>
      <c r="Z193" s="346"/>
      <c r="AA193" s="297">
        <f>IF(Y193,Y193/Y$219*100,0)</f>
        <v>91.291022302573325</v>
      </c>
      <c r="AB193" s="346"/>
      <c r="AC193" s="114">
        <v>3912719</v>
      </c>
      <c r="AD193" s="346"/>
      <c r="AE193" s="297">
        <f>(AC193/$BL193)</f>
        <v>535.40216201423095</v>
      </c>
      <c r="AF193" s="346"/>
      <c r="AG193" s="297">
        <f>IF(AE193,AE193/AE$219*100,0)</f>
        <v>147.16500630678934</v>
      </c>
      <c r="AH193" s="347"/>
      <c r="AI193" s="346"/>
      <c r="AJ193" s="114">
        <v>12570643</v>
      </c>
      <c r="AK193" s="346"/>
      <c r="AL193" s="297">
        <f>(AJ193/$BL193)</f>
        <v>1720.1208264915163</v>
      </c>
      <c r="AM193" s="346"/>
      <c r="AN193" s="297">
        <f>IF(AL193,AL193/AL$219*100,0)</f>
        <v>90.087158219827458</v>
      </c>
      <c r="AO193" s="346"/>
      <c r="AP193" s="114">
        <v>261906</v>
      </c>
      <c r="AQ193" s="346"/>
      <c r="AR193" s="297">
        <f>(AP193/$BL193)</f>
        <v>35.83825944170772</v>
      </c>
      <c r="AS193" s="346"/>
      <c r="AT193" s="297">
        <f>IF(AR193,AR193/AR$219*100,0)</f>
        <v>40.038964497921015</v>
      </c>
      <c r="AU193" s="346"/>
      <c r="AV193" s="114">
        <v>178657</v>
      </c>
      <c r="AW193" s="346"/>
      <c r="AX193" s="297">
        <f>(AV193/$BL193)</f>
        <v>24.446770662287904</v>
      </c>
      <c r="AY193" s="346"/>
      <c r="AZ193" s="297">
        <f>IF(AX193,AX193/AX$219*100,0)</f>
        <v>17.313037608707386</v>
      </c>
      <c r="BA193" s="346"/>
      <c r="BB193" s="114">
        <v>0</v>
      </c>
      <c r="BC193" s="346"/>
      <c r="BD193" s="297">
        <v>0</v>
      </c>
      <c r="BE193" s="346"/>
      <c r="BF193" s="297">
        <f>IF(BD193,BD193/BD$219*100,0)</f>
        <v>0</v>
      </c>
      <c r="BG193" s="346"/>
      <c r="BH193" s="114">
        <f>(E193+K193+Q193+W193+AC193+AJ193+AP193+AV193+BB193)</f>
        <v>24021401</v>
      </c>
      <c r="BI193" s="346"/>
      <c r="BJ193" s="326">
        <v>75</v>
      </c>
      <c r="BK193" s="346"/>
      <c r="BL193" s="298">
        <v>7308</v>
      </c>
      <c r="BM193" s="346"/>
      <c r="BN193" s="298">
        <f>IF(E193,BL193,0)</f>
        <v>7308</v>
      </c>
      <c r="BO193" s="346"/>
      <c r="BP193" s="298">
        <f>IF(K193,BL193,0)</f>
        <v>7308</v>
      </c>
      <c r="BQ193" s="346"/>
      <c r="BR193" s="298">
        <f>IF(Q193,BL193,0)</f>
        <v>7308</v>
      </c>
      <c r="BS193" s="346"/>
      <c r="BT193" s="298">
        <f>IF(W193,BL193,0)</f>
        <v>7308</v>
      </c>
      <c r="BU193" s="346"/>
      <c r="BV193" s="298">
        <f>IF(AC193,BL193,0)</f>
        <v>7308</v>
      </c>
      <c r="BW193" s="346"/>
      <c r="BX193" s="298">
        <f>IF(AJ193,BL193,0)</f>
        <v>7308</v>
      </c>
      <c r="BY193" s="346"/>
      <c r="BZ193" s="298">
        <f>IF(AP193,BL193,0)</f>
        <v>7308</v>
      </c>
      <c r="CA193" s="346"/>
      <c r="CB193" s="298">
        <f>IF(AV193,BL193,0)</f>
        <v>7308</v>
      </c>
      <c r="CC193" s="346"/>
      <c r="CD193" s="298">
        <f>IF(BB193,$BL193,0)</f>
        <v>0</v>
      </c>
    </row>
    <row r="194" spans="1:82" ht="8.85" customHeight="1" x14ac:dyDescent="0.25">
      <c r="A194" s="349"/>
      <c r="B194" s="346"/>
      <c r="C194" s="326"/>
      <c r="D194" s="346"/>
      <c r="E194" s="351"/>
      <c r="F194" s="346"/>
      <c r="G194" s="350"/>
      <c r="H194" s="346"/>
      <c r="I194" s="350"/>
      <c r="J194" s="346"/>
      <c r="K194" s="351"/>
      <c r="L194" s="346"/>
      <c r="M194" s="350"/>
      <c r="N194" s="346"/>
      <c r="O194" s="350"/>
      <c r="P194" s="346"/>
      <c r="Q194" s="351"/>
      <c r="R194" s="346"/>
      <c r="S194" s="350"/>
      <c r="T194" s="346"/>
      <c r="U194" s="350"/>
      <c r="V194" s="346"/>
      <c r="W194" s="351"/>
      <c r="X194" s="346"/>
      <c r="Y194" s="350"/>
      <c r="Z194" s="346"/>
      <c r="AA194" s="350"/>
      <c r="AB194" s="346"/>
      <c r="AC194" s="351"/>
      <c r="AD194" s="346"/>
      <c r="AE194" s="350"/>
      <c r="AF194" s="346"/>
      <c r="AG194" s="350"/>
      <c r="AH194" s="346"/>
      <c r="AI194" s="346"/>
      <c r="AJ194" s="351"/>
      <c r="AK194" s="346"/>
      <c r="AL194" s="350"/>
      <c r="AM194" s="346"/>
      <c r="AN194" s="350"/>
      <c r="AO194" s="346"/>
      <c r="AP194" s="351"/>
      <c r="AQ194" s="346"/>
      <c r="AR194" s="350"/>
      <c r="AS194" s="346"/>
      <c r="AT194" s="350"/>
      <c r="AU194" s="346"/>
      <c r="AV194" s="351"/>
      <c r="AW194" s="346"/>
      <c r="AX194" s="350"/>
      <c r="AY194" s="346"/>
      <c r="AZ194" s="350"/>
      <c r="BA194" s="346"/>
      <c r="BB194" s="346"/>
      <c r="BC194" s="346"/>
      <c r="BD194" s="350"/>
      <c r="BE194" s="346"/>
      <c r="BF194" s="350"/>
      <c r="BG194" s="346"/>
      <c r="BH194" s="351"/>
      <c r="BI194" s="346"/>
      <c r="BJ194" s="349"/>
      <c r="BK194" s="346"/>
      <c r="BL194" s="351"/>
      <c r="BM194" s="346"/>
      <c r="BN194" s="346"/>
      <c r="BO194" s="346"/>
      <c r="BP194" s="346"/>
      <c r="BQ194" s="346"/>
      <c r="BR194" s="346"/>
      <c r="BS194" s="346"/>
      <c r="BT194" s="346"/>
      <c r="BU194" s="346"/>
      <c r="BV194" s="346"/>
      <c r="BW194" s="346"/>
      <c r="BX194" s="346"/>
      <c r="BY194" s="346"/>
      <c r="BZ194" s="346"/>
      <c r="CA194" s="346"/>
      <c r="CB194" s="346"/>
      <c r="CC194" s="346"/>
      <c r="CD194" s="346"/>
    </row>
    <row r="195" spans="1:82" ht="8.85" customHeight="1" x14ac:dyDescent="0.25">
      <c r="A195" s="326">
        <v>76</v>
      </c>
      <c r="B195" s="344"/>
      <c r="C195" s="326" t="s">
        <v>118</v>
      </c>
      <c r="D195" s="346"/>
      <c r="E195" s="114">
        <v>1200005</v>
      </c>
      <c r="F195" s="346"/>
      <c r="G195" s="297">
        <f>(E195/$BL195)</f>
        <v>132.9056373906302</v>
      </c>
      <c r="H195" s="346"/>
      <c r="I195" s="297">
        <f>IF(G195,G195/G$219*100,0)</f>
        <v>115.8402150482801</v>
      </c>
      <c r="J195" s="346"/>
      <c r="K195" s="114">
        <v>834800</v>
      </c>
      <c r="L195" s="346"/>
      <c r="M195" s="297">
        <f>(K195/$BL195)</f>
        <v>92.457636504596294</v>
      </c>
      <c r="N195" s="346"/>
      <c r="O195" s="297">
        <f>IF(M195,M195/M$219*100,0)</f>
        <v>165.9283201785077</v>
      </c>
      <c r="P195" s="346"/>
      <c r="Q195" s="114">
        <v>4203685</v>
      </c>
      <c r="R195" s="346"/>
      <c r="S195" s="297">
        <f>(Q195/$BL195)</f>
        <v>465.57592202901759</v>
      </c>
      <c r="T195" s="346"/>
      <c r="U195" s="297">
        <f>IF(S195,S195/S$219*100,0)</f>
        <v>91.67577328726253</v>
      </c>
      <c r="V195" s="346"/>
      <c r="W195" s="114">
        <v>988866</v>
      </c>
      <c r="X195" s="346"/>
      <c r="Y195" s="297">
        <f>(W195/$BL195)</f>
        <v>109.52109868202459</v>
      </c>
      <c r="Z195" s="346"/>
      <c r="AA195" s="297">
        <f>IF(Y195,Y195/Y$219*100,0)</f>
        <v>78.705771018335767</v>
      </c>
      <c r="AB195" s="346"/>
      <c r="AC195" s="114">
        <v>2847371</v>
      </c>
      <c r="AD195" s="346"/>
      <c r="AE195" s="297">
        <f>(AC195/$BL195)</f>
        <v>315.35840070882711</v>
      </c>
      <c r="AF195" s="346"/>
      <c r="AG195" s="297">
        <f>IF(AE195,AE195/AE$219*100,0)</f>
        <v>86.681982856804339</v>
      </c>
      <c r="AH195" s="347"/>
      <c r="AI195" s="346"/>
      <c r="AJ195" s="114">
        <v>14647716</v>
      </c>
      <c r="AK195" s="346"/>
      <c r="AL195" s="297">
        <f>(AJ195/$BL195)</f>
        <v>1622.296599844944</v>
      </c>
      <c r="AM195" s="346"/>
      <c r="AN195" s="297">
        <f>IF(AL195,AL195/AL$219*100,0)</f>
        <v>84.963851503277183</v>
      </c>
      <c r="AO195" s="346"/>
      <c r="AP195" s="114">
        <v>120966</v>
      </c>
      <c r="AQ195" s="346"/>
      <c r="AR195" s="297">
        <f>(AP195/$BL195)</f>
        <v>13.3974969542585</v>
      </c>
      <c r="AS195" s="346"/>
      <c r="AT195" s="297">
        <f>IF(AR195,AR195/AR$219*100,0)</f>
        <v>14.967855952521116</v>
      </c>
      <c r="AU195" s="346"/>
      <c r="AV195" s="114">
        <v>2334403</v>
      </c>
      <c r="AW195" s="346"/>
      <c r="AX195" s="297">
        <f>(AV195/$BL195)</f>
        <v>258.54502159707607</v>
      </c>
      <c r="AY195" s="346"/>
      <c r="AZ195" s="297">
        <f>IF(AX195,AX195/AX$219*100,0)</f>
        <v>183.09983532341636</v>
      </c>
      <c r="BA195" s="346"/>
      <c r="BB195" s="114">
        <v>0</v>
      </c>
      <c r="BC195" s="346"/>
      <c r="BD195" s="297">
        <f>(BB195/$BL195)</f>
        <v>0</v>
      </c>
      <c r="BE195" s="346"/>
      <c r="BF195" s="297">
        <f>IF(BD195,BD195/BD$219*100,0)</f>
        <v>0</v>
      </c>
      <c r="BG195" s="346"/>
      <c r="BH195" s="114">
        <f>(E195+K195+Q195+W195+AC195+AJ195+AP195+AV195+BB195)</f>
        <v>27177812</v>
      </c>
      <c r="BI195" s="346"/>
      <c r="BJ195" s="326">
        <v>76</v>
      </c>
      <c r="BK195" s="346"/>
      <c r="BL195" s="298">
        <v>9029</v>
      </c>
      <c r="BM195" s="346"/>
      <c r="BN195" s="298">
        <f>IF(E195,BL195,0)</f>
        <v>9029</v>
      </c>
      <c r="BO195" s="346"/>
      <c r="BP195" s="298">
        <f>IF(K195,BL195,0)</f>
        <v>9029</v>
      </c>
      <c r="BQ195" s="346"/>
      <c r="BR195" s="298">
        <f>IF(Q195,BL195,0)</f>
        <v>9029</v>
      </c>
      <c r="BS195" s="346"/>
      <c r="BT195" s="298">
        <f>IF(W195,BL195,0)</f>
        <v>9029</v>
      </c>
      <c r="BU195" s="346"/>
      <c r="BV195" s="298">
        <f>IF(AC195,BL195,0)</f>
        <v>9029</v>
      </c>
      <c r="BW195" s="346"/>
      <c r="BX195" s="298">
        <f>IF(AJ195,BL195,0)</f>
        <v>9029</v>
      </c>
      <c r="BY195" s="346"/>
      <c r="BZ195" s="298">
        <f>IF(AP195,BL195,0)</f>
        <v>9029</v>
      </c>
      <c r="CA195" s="346"/>
      <c r="CB195" s="298">
        <f>IF(AV195,BL195,0)</f>
        <v>9029</v>
      </c>
      <c r="CC195" s="346"/>
      <c r="CD195" s="298">
        <f>IF(BB195,$BL195,0)</f>
        <v>0</v>
      </c>
    </row>
    <row r="196" spans="1:82" ht="8.85" customHeight="1" x14ac:dyDescent="0.25">
      <c r="A196" s="326">
        <v>77</v>
      </c>
      <c r="B196" s="344"/>
      <c r="C196" s="326" t="s">
        <v>119</v>
      </c>
      <c r="D196" s="346"/>
      <c r="E196" s="114">
        <v>12465927</v>
      </c>
      <c r="F196" s="346"/>
      <c r="G196" s="297">
        <f>(E196/$BL196)</f>
        <v>132.72355308547336</v>
      </c>
      <c r="H196" s="346"/>
      <c r="I196" s="297">
        <f>IF(G196,G196/G$219*100,0)</f>
        <v>115.68151083166143</v>
      </c>
      <c r="J196" s="346"/>
      <c r="K196" s="114">
        <v>4866254</v>
      </c>
      <c r="L196" s="346"/>
      <c r="M196" s="297">
        <f>(K196/$BL196)</f>
        <v>51.81054895447383</v>
      </c>
      <c r="N196" s="346"/>
      <c r="O196" s="297">
        <f>IF(M196,M196/M$219*100,0)</f>
        <v>92.981366175359796</v>
      </c>
      <c r="P196" s="346"/>
      <c r="Q196" s="114">
        <v>49606688</v>
      </c>
      <c r="R196" s="346"/>
      <c r="S196" s="297">
        <f>(Q196/$BL196)</f>
        <v>528.15774455943108</v>
      </c>
      <c r="T196" s="346"/>
      <c r="U196" s="297">
        <f>IF(S196,S196/S$219*100,0)</f>
        <v>103.99865491137777</v>
      </c>
      <c r="V196" s="346"/>
      <c r="W196" s="114">
        <v>16018291</v>
      </c>
      <c r="X196" s="346"/>
      <c r="Y196" s="297">
        <f>(W196/$BL196)</f>
        <v>170.54523870363272</v>
      </c>
      <c r="Z196" s="346"/>
      <c r="AA196" s="297">
        <f>IF(Y196,Y196/Y$219*100,0)</f>
        <v>122.55989637801723</v>
      </c>
      <c r="AB196" s="346"/>
      <c r="AC196" s="114">
        <v>24592834</v>
      </c>
      <c r="AD196" s="346"/>
      <c r="AE196" s="297">
        <f>(AC196/$BL196)</f>
        <v>261.83759209573697</v>
      </c>
      <c r="AF196" s="346"/>
      <c r="AG196" s="297">
        <f>IF(AE196,AE196/AE$219*100,0)</f>
        <v>71.970816754190565</v>
      </c>
      <c r="AH196" s="347"/>
      <c r="AI196" s="346"/>
      <c r="AJ196" s="114">
        <v>150461263</v>
      </c>
      <c r="AK196" s="346"/>
      <c r="AL196" s="297">
        <f>(AJ196/$BL196)</f>
        <v>1601.9469251735445</v>
      </c>
      <c r="AM196" s="346"/>
      <c r="AN196" s="297">
        <f>IF(AL196,AL196/AL$219*100,0)</f>
        <v>83.898086625827489</v>
      </c>
      <c r="AO196" s="346"/>
      <c r="AP196" s="114">
        <v>12826402</v>
      </c>
      <c r="AQ196" s="346"/>
      <c r="AR196" s="297">
        <f>(AP196/$BL196)</f>
        <v>136.56149652910864</v>
      </c>
      <c r="AS196" s="346"/>
      <c r="AT196" s="297">
        <f>IF(AR196,AR196/AR$219*100,0)</f>
        <v>152.56826074953489</v>
      </c>
      <c r="AU196" s="346"/>
      <c r="AV196" s="114">
        <v>4188934</v>
      </c>
      <c r="AW196" s="346"/>
      <c r="AX196" s="297">
        <f>(AV196/$BL196)</f>
        <v>44.599186576380902</v>
      </c>
      <c r="AY196" s="346"/>
      <c r="AZ196" s="297">
        <f>IF(AX196,AX196/AX$219*100,0)</f>
        <v>31.584842234633907</v>
      </c>
      <c r="BA196" s="346"/>
      <c r="BB196" s="114">
        <v>0</v>
      </c>
      <c r="BC196" s="346"/>
      <c r="BD196" s="297">
        <f>(BB196/$BL196)</f>
        <v>0</v>
      </c>
      <c r="BE196" s="346"/>
      <c r="BF196" s="297">
        <f>IF(BD196,BD196/BD$219*100,0)</f>
        <v>0</v>
      </c>
      <c r="BG196" s="346"/>
      <c r="BH196" s="114">
        <f>(E196+K196+Q196+W196+AC196+AJ196+AP196+AV196+BB196)</f>
        <v>275026593</v>
      </c>
      <c r="BI196" s="346"/>
      <c r="BJ196" s="326">
        <v>77</v>
      </c>
      <c r="BK196" s="346"/>
      <c r="BL196" s="298">
        <v>93924</v>
      </c>
      <c r="BM196" s="346"/>
      <c r="BN196" s="298">
        <f>IF(E196,BL196,0)</f>
        <v>93924</v>
      </c>
      <c r="BO196" s="346"/>
      <c r="BP196" s="298">
        <f>IF(K196,BL196,0)</f>
        <v>93924</v>
      </c>
      <c r="BQ196" s="346"/>
      <c r="BR196" s="298">
        <f>IF(Q196,BL196,0)</f>
        <v>93924</v>
      </c>
      <c r="BS196" s="346"/>
      <c r="BT196" s="298">
        <f>IF(W196,BL196,0)</f>
        <v>93924</v>
      </c>
      <c r="BU196" s="346"/>
      <c r="BV196" s="298">
        <f>IF(AC196,BL196,0)</f>
        <v>93924</v>
      </c>
      <c r="BW196" s="346"/>
      <c r="BX196" s="298">
        <f>IF(AJ196,BL196,0)</f>
        <v>93924</v>
      </c>
      <c r="BY196" s="346"/>
      <c r="BZ196" s="298">
        <f>IF(AP196,BL196,0)</f>
        <v>93924</v>
      </c>
      <c r="CA196" s="346"/>
      <c r="CB196" s="298">
        <f>IF(AV196,BL196,0)</f>
        <v>93924</v>
      </c>
      <c r="CC196" s="346"/>
      <c r="CD196" s="298">
        <f>IF(BB196,$BL196,0)</f>
        <v>0</v>
      </c>
    </row>
    <row r="197" spans="1:82" ht="8.85" customHeight="1" x14ac:dyDescent="0.25">
      <c r="A197" s="326">
        <v>78</v>
      </c>
      <c r="B197" s="344"/>
      <c r="C197" s="326" t="s">
        <v>205</v>
      </c>
      <c r="D197" s="346"/>
      <c r="E197" s="114">
        <v>1949128</v>
      </c>
      <c r="F197" s="346"/>
      <c r="G197" s="297">
        <f>(E197/$BL197)</f>
        <v>87.636706982599705</v>
      </c>
      <c r="H197" s="346"/>
      <c r="I197" s="297">
        <f>IF(G197,G197/G$219*100,0)</f>
        <v>76.383930601450643</v>
      </c>
      <c r="J197" s="346"/>
      <c r="K197" s="114">
        <v>1501567</v>
      </c>
      <c r="L197" s="346"/>
      <c r="M197" s="297">
        <f>(K197/$BL197)</f>
        <v>67.513466121127649</v>
      </c>
      <c r="N197" s="346"/>
      <c r="O197" s="297">
        <f>IF(M197,M197/M$219*100,0)</f>
        <v>121.16247447392192</v>
      </c>
      <c r="P197" s="346"/>
      <c r="Q197" s="114">
        <v>10253326</v>
      </c>
      <c r="R197" s="346"/>
      <c r="S197" s="297">
        <f>(Q197/$BL197)</f>
        <v>461.01011645159838</v>
      </c>
      <c r="T197" s="346"/>
      <c r="U197" s="297">
        <f>IF(S197,S197/S$219*100,0)</f>
        <v>90.776728175210721</v>
      </c>
      <c r="V197" s="346"/>
      <c r="W197" s="114">
        <v>4738529</v>
      </c>
      <c r="X197" s="346"/>
      <c r="Y197" s="297">
        <f>(W197/$BL197)</f>
        <v>213.05377456049638</v>
      </c>
      <c r="Z197" s="346"/>
      <c r="AA197" s="297">
        <f>IF(Y197,Y197/Y$219*100,0)</f>
        <v>153.1080476450949</v>
      </c>
      <c r="AB197" s="346"/>
      <c r="AC197" s="114">
        <v>9344198</v>
      </c>
      <c r="AD197" s="346"/>
      <c r="AE197" s="297">
        <f>(AC197/$BL197)</f>
        <v>420.13389685715572</v>
      </c>
      <c r="AF197" s="346"/>
      <c r="AG197" s="297">
        <f>IF(AE197,AE197/AE$219*100,0)</f>
        <v>115.481430534522</v>
      </c>
      <c r="AH197" s="347"/>
      <c r="AI197" s="346"/>
      <c r="AJ197" s="114">
        <v>32794250</v>
      </c>
      <c r="AK197" s="346"/>
      <c r="AL197" s="297">
        <f>(AJ197/$BL197)</f>
        <v>1474.4953014702576</v>
      </c>
      <c r="AM197" s="346"/>
      <c r="AN197" s="297">
        <f>IF(AL197,AL197/AL$219*100,0)</f>
        <v>77.223116813764378</v>
      </c>
      <c r="AO197" s="346"/>
      <c r="AP197" s="114">
        <v>1844232</v>
      </c>
      <c r="AQ197" s="346"/>
      <c r="AR197" s="297">
        <f>(AP197/$BL197)</f>
        <v>82.920372285418821</v>
      </c>
      <c r="AS197" s="346"/>
      <c r="AT197" s="297">
        <f>IF(AR197,AR197/AR$219*100,0)</f>
        <v>92.639706665734067</v>
      </c>
      <c r="AU197" s="346"/>
      <c r="AV197" s="114">
        <v>2800794</v>
      </c>
      <c r="AW197" s="346"/>
      <c r="AX197" s="297">
        <f>(AV197/$BL197)</f>
        <v>125.92931972483251</v>
      </c>
      <c r="AY197" s="346"/>
      <c r="AZ197" s="297">
        <f>IF(AX197,AX197/AX$219*100,0)</f>
        <v>89.182292358892752</v>
      </c>
      <c r="BA197" s="346"/>
      <c r="BB197" s="114">
        <v>1797985</v>
      </c>
      <c r="BC197" s="346"/>
      <c r="BD197" s="297">
        <f>(BB197/$BL197)</f>
        <v>80.841014342880271</v>
      </c>
      <c r="BE197" s="346"/>
      <c r="BF197" s="297">
        <f>IF(BD197,BD197/BD$219*100,0)</f>
        <v>265.19527265059446</v>
      </c>
      <c r="BG197" s="346"/>
      <c r="BH197" s="114">
        <f>(E197+K197+Q197+W197+AC197+AJ197+AP197+AV197+BB197)</f>
        <v>67024009</v>
      </c>
      <c r="BI197" s="346"/>
      <c r="BJ197" s="326">
        <v>78</v>
      </c>
      <c r="BK197" s="346"/>
      <c r="BL197" s="298">
        <v>22241</v>
      </c>
      <c r="BM197" s="346"/>
      <c r="BN197" s="298">
        <f>IF(E197,BL197,0)</f>
        <v>22241</v>
      </c>
      <c r="BO197" s="346"/>
      <c r="BP197" s="298">
        <f>IF(K197,BL197,0)</f>
        <v>22241</v>
      </c>
      <c r="BQ197" s="346"/>
      <c r="BR197" s="298">
        <f>IF(Q197,BL197,0)</f>
        <v>22241</v>
      </c>
      <c r="BS197" s="346"/>
      <c r="BT197" s="298">
        <f>IF(W197,BL197,0)</f>
        <v>22241</v>
      </c>
      <c r="BU197" s="346"/>
      <c r="BV197" s="298">
        <f>IF(AC197,BL197,0)</f>
        <v>22241</v>
      </c>
      <c r="BW197" s="346"/>
      <c r="BX197" s="298">
        <f>IF(AJ197,BL197,0)</f>
        <v>22241</v>
      </c>
      <c r="BY197" s="346"/>
      <c r="BZ197" s="298">
        <f>IF(AP197,BL197,0)</f>
        <v>22241</v>
      </c>
      <c r="CA197" s="346"/>
      <c r="CB197" s="298">
        <f>IF(AV197,BL197,0)</f>
        <v>22241</v>
      </c>
      <c r="CC197" s="346"/>
      <c r="CD197" s="298">
        <f>IF(BB197,$BL197,0)</f>
        <v>22241</v>
      </c>
    </row>
    <row r="198" spans="1:82" ht="8.85" customHeight="1" x14ac:dyDescent="0.25">
      <c r="A198" s="326">
        <v>79</v>
      </c>
      <c r="B198" s="344"/>
      <c r="C198" s="326" t="s">
        <v>206</v>
      </c>
      <c r="D198" s="346"/>
      <c r="E198" s="114">
        <v>5305652</v>
      </c>
      <c r="F198" s="346"/>
      <c r="G198" s="297">
        <f>(E198/$BL198)</f>
        <v>66.541067285382837</v>
      </c>
      <c r="H198" s="346"/>
      <c r="I198" s="297">
        <f>IF(G198,G198/G$219*100,0)</f>
        <v>57.997024770480088</v>
      </c>
      <c r="J198" s="346"/>
      <c r="K198" s="114">
        <v>3904935</v>
      </c>
      <c r="L198" s="346"/>
      <c r="M198" s="297">
        <f>(K198/$BL198)</f>
        <v>48.973913588762777</v>
      </c>
      <c r="N198" s="346"/>
      <c r="O198" s="297">
        <f>IF(M198,M198/M$219*100,0)</f>
        <v>87.890622360293918</v>
      </c>
      <c r="P198" s="346"/>
      <c r="Q198" s="114">
        <v>26037261</v>
      </c>
      <c r="R198" s="346"/>
      <c r="S198" s="297">
        <f>(Q198/$BL198)</f>
        <v>326.54745093120965</v>
      </c>
      <c r="T198" s="346"/>
      <c r="U198" s="297">
        <f>IF(S198,S198/S$219*100,0)</f>
        <v>64.299910417698186</v>
      </c>
      <c r="V198" s="346"/>
      <c r="W198" s="114">
        <v>8569452</v>
      </c>
      <c r="X198" s="346"/>
      <c r="Y198" s="297">
        <f>(W198/$BL198)</f>
        <v>107.47415814886813</v>
      </c>
      <c r="Z198" s="346"/>
      <c r="AA198" s="297">
        <f>IF(Y198,Y198/Y$219*100,0)</f>
        <v>77.234766482867172</v>
      </c>
      <c r="AB198" s="346"/>
      <c r="AC198" s="114">
        <v>21045246</v>
      </c>
      <c r="AD198" s="346"/>
      <c r="AE198" s="297">
        <f>(AC198/$BL198)</f>
        <v>263.93987583871575</v>
      </c>
      <c r="AF198" s="346"/>
      <c r="AG198" s="297">
        <f>IF(AE198,AE198/AE$219*100,0)</f>
        <v>72.548667615177408</v>
      </c>
      <c r="AH198" s="347"/>
      <c r="AI198" s="346"/>
      <c r="AJ198" s="114">
        <v>142742712</v>
      </c>
      <c r="AK198" s="346"/>
      <c r="AL198" s="297">
        <f>(AJ198/$BL198)</f>
        <v>1790.2139838214084</v>
      </c>
      <c r="AM198" s="346"/>
      <c r="AN198" s="297">
        <f>IF(AL198,AL198/AL$219*100,0)</f>
        <v>93.758117409005322</v>
      </c>
      <c r="AO198" s="346"/>
      <c r="AP198" s="114">
        <v>2844193</v>
      </c>
      <c r="AQ198" s="346"/>
      <c r="AR198" s="297">
        <f>(AP198/$BL198)</f>
        <v>35.670571267323005</v>
      </c>
      <c r="AS198" s="346"/>
      <c r="AT198" s="297">
        <f>IF(AR198,AR198/AR$219*100,0)</f>
        <v>39.851621112234795</v>
      </c>
      <c r="AU198" s="346"/>
      <c r="AV198" s="114">
        <v>5353437</v>
      </c>
      <c r="AW198" s="346"/>
      <c r="AX198" s="297">
        <f>(AV198/$BL198)</f>
        <v>67.14036495892644</v>
      </c>
      <c r="AY198" s="346"/>
      <c r="AZ198" s="297">
        <f>IF(AX198,AX198/AX$219*100,0)</f>
        <v>47.548352281529802</v>
      </c>
      <c r="BA198" s="346"/>
      <c r="BB198" s="114">
        <v>0</v>
      </c>
      <c r="BC198" s="346"/>
      <c r="BD198" s="297">
        <f>(BB198/$BL198)</f>
        <v>0</v>
      </c>
      <c r="BE198" s="346"/>
      <c r="BF198" s="297">
        <f>IF(BD198,BD198/BD$219*100,0)</f>
        <v>0</v>
      </c>
      <c r="BG198" s="346"/>
      <c r="BH198" s="114">
        <f>(E198+K198+Q198+W198+AC198+AJ198+AP198+AV198+BB198)</f>
        <v>215802888</v>
      </c>
      <c r="BI198" s="346"/>
      <c r="BJ198" s="326">
        <v>79</v>
      </c>
      <c r="BK198" s="346"/>
      <c r="BL198" s="298">
        <v>79735</v>
      </c>
      <c r="BM198" s="346"/>
      <c r="BN198" s="298">
        <f>IF(E198,BL198,0)</f>
        <v>79735</v>
      </c>
      <c r="BO198" s="346"/>
      <c r="BP198" s="298">
        <f>IF(K198,BL198,0)</f>
        <v>79735</v>
      </c>
      <c r="BQ198" s="346"/>
      <c r="BR198" s="298">
        <f>IF(Q198,BL198,0)</f>
        <v>79735</v>
      </c>
      <c r="BS198" s="346"/>
      <c r="BT198" s="298">
        <f>IF(W198,BL198,0)</f>
        <v>79735</v>
      </c>
      <c r="BU198" s="346"/>
      <c r="BV198" s="298">
        <f>IF(AC198,BL198,0)</f>
        <v>79735</v>
      </c>
      <c r="BW198" s="346"/>
      <c r="BX198" s="298">
        <f>IF(AJ198,BL198,0)</f>
        <v>79735</v>
      </c>
      <c r="BY198" s="346"/>
      <c r="BZ198" s="298">
        <f>IF(AP198,BL198,0)</f>
        <v>79735</v>
      </c>
      <c r="CA198" s="346"/>
      <c r="CB198" s="298">
        <f>IF(AV198,BL198,0)</f>
        <v>79735</v>
      </c>
      <c r="CC198" s="346"/>
      <c r="CD198" s="298">
        <f>IF(BB198,$BL198,0)</f>
        <v>0</v>
      </c>
    </row>
    <row r="199" spans="1:82" ht="8.85" customHeight="1" x14ac:dyDescent="0.25">
      <c r="A199" s="326">
        <v>80</v>
      </c>
      <c r="B199" s="344"/>
      <c r="C199" s="326" t="s">
        <v>207</v>
      </c>
      <c r="D199" s="346"/>
      <c r="E199" s="114">
        <v>1750400</v>
      </c>
      <c r="F199" s="346"/>
      <c r="G199" s="297">
        <f>(E199/$BL199)</f>
        <v>63.198180308336646</v>
      </c>
      <c r="H199" s="346"/>
      <c r="I199" s="297">
        <f>IF(G199,G199/G$219*100,0)</f>
        <v>55.083372995386718</v>
      </c>
      <c r="J199" s="346"/>
      <c r="K199" s="114">
        <v>2326471</v>
      </c>
      <c r="L199" s="346"/>
      <c r="M199" s="297">
        <f>(K199/$BL199)</f>
        <v>83.997219915514322</v>
      </c>
      <c r="N199" s="346"/>
      <c r="O199" s="297">
        <f>IF(M199,M199/M$219*100,0)</f>
        <v>150.74490466293841</v>
      </c>
      <c r="P199" s="346"/>
      <c r="Q199" s="114">
        <v>9072703</v>
      </c>
      <c r="R199" s="346"/>
      <c r="S199" s="297">
        <f>(Q199/$BL199)</f>
        <v>327.56988121457198</v>
      </c>
      <c r="T199" s="346"/>
      <c r="U199" s="297">
        <f>IF(S199,S199/S$219*100,0)</f>
        <v>64.501235448535382</v>
      </c>
      <c r="V199" s="346"/>
      <c r="W199" s="114">
        <v>3514187</v>
      </c>
      <c r="X199" s="346"/>
      <c r="Y199" s="297">
        <f>(W199/$BL199)</f>
        <v>126.87969816225583</v>
      </c>
      <c r="Z199" s="346"/>
      <c r="AA199" s="297">
        <f>IF(Y199,Y199/Y$219*100,0)</f>
        <v>91.180280243783457</v>
      </c>
      <c r="AB199" s="346"/>
      <c r="AC199" s="114">
        <v>17898708</v>
      </c>
      <c r="AD199" s="346"/>
      <c r="AE199" s="297">
        <f>(AC199/$BL199)</f>
        <v>646.23273278694444</v>
      </c>
      <c r="AF199" s="346"/>
      <c r="AG199" s="297">
        <f>IF(AE199,AE199/AE$219*100,0)</f>
        <v>177.6288011958319</v>
      </c>
      <c r="AH199" s="347"/>
      <c r="AI199" s="346"/>
      <c r="AJ199" s="114">
        <v>39643862</v>
      </c>
      <c r="AK199" s="346"/>
      <c r="AL199" s="297">
        <f>(AJ199/$BL199)</f>
        <v>1431.3413727118461</v>
      </c>
      <c r="AM199" s="346"/>
      <c r="AN199" s="297">
        <f>IF(AL199,AL199/AL$219*100,0)</f>
        <v>74.96303441257885</v>
      </c>
      <c r="AO199" s="346"/>
      <c r="AP199" s="114">
        <v>504291</v>
      </c>
      <c r="AQ199" s="346"/>
      <c r="AR199" s="297">
        <f>(AP199/$BL199)</f>
        <v>18.207423186626709</v>
      </c>
      <c r="AS199" s="346"/>
      <c r="AT199" s="297">
        <f>IF(AR199,AR199/AR$219*100,0)</f>
        <v>20.341567417740446</v>
      </c>
      <c r="AU199" s="346"/>
      <c r="AV199" s="114">
        <v>1008002</v>
      </c>
      <c r="AW199" s="346"/>
      <c r="AX199" s="297">
        <f>(AV199/$BL199)</f>
        <v>36.39390547712749</v>
      </c>
      <c r="AY199" s="346"/>
      <c r="AZ199" s="297">
        <f>IF(AX199,AX199/AX$219*100,0)</f>
        <v>25.773917666157782</v>
      </c>
      <c r="BA199" s="346"/>
      <c r="BB199" s="114">
        <v>0</v>
      </c>
      <c r="BC199" s="346"/>
      <c r="BD199" s="297">
        <f>(BB199/$BL199)</f>
        <v>0</v>
      </c>
      <c r="BE199" s="346"/>
      <c r="BF199" s="297">
        <f>IF(BD199,BD199/BD$219*100,0)</f>
        <v>0</v>
      </c>
      <c r="BG199" s="346"/>
      <c r="BH199" s="114">
        <f>(E199+K199+Q199+W199+AC199+AJ199+AP199+AV199+BB199)</f>
        <v>75718624</v>
      </c>
      <c r="BI199" s="346"/>
      <c r="BJ199" s="326">
        <v>80</v>
      </c>
      <c r="BK199" s="346"/>
      <c r="BL199" s="298">
        <v>27697</v>
      </c>
      <c r="BM199" s="346"/>
      <c r="BN199" s="298">
        <f>IF(E199,BL199,0)</f>
        <v>27697</v>
      </c>
      <c r="BO199" s="346"/>
      <c r="BP199" s="298">
        <f>IF(K199,BL199,0)</f>
        <v>27697</v>
      </c>
      <c r="BQ199" s="346"/>
      <c r="BR199" s="298">
        <f>IF(Q199,BL199,0)</f>
        <v>27697</v>
      </c>
      <c r="BS199" s="346"/>
      <c r="BT199" s="298">
        <f>IF(W199,BL199,0)</f>
        <v>27697</v>
      </c>
      <c r="BU199" s="346"/>
      <c r="BV199" s="298">
        <f>IF(AC199,BL199,0)</f>
        <v>27697</v>
      </c>
      <c r="BW199" s="346"/>
      <c r="BX199" s="298">
        <f>IF(AJ199,BL199,0)</f>
        <v>27697</v>
      </c>
      <c r="BY199" s="346"/>
      <c r="BZ199" s="298">
        <f>IF(AP199,BL199,0)</f>
        <v>27697</v>
      </c>
      <c r="CA199" s="346"/>
      <c r="CB199" s="298">
        <f>IF(AV199,BL199,0)</f>
        <v>27697</v>
      </c>
      <c r="CC199" s="346"/>
      <c r="CD199" s="298">
        <f>IF(BB199,$BL199,0)</f>
        <v>0</v>
      </c>
    </row>
    <row r="200" spans="1:82" ht="8.85" customHeight="1" x14ac:dyDescent="0.25">
      <c r="A200" s="349"/>
      <c r="B200" s="346"/>
      <c r="C200" s="326"/>
      <c r="D200" s="346"/>
      <c r="E200" s="346"/>
      <c r="F200" s="346"/>
      <c r="G200" s="350"/>
      <c r="H200" s="346"/>
      <c r="I200" s="350"/>
      <c r="J200" s="346"/>
      <c r="K200" s="346"/>
      <c r="L200" s="346"/>
      <c r="M200" s="350"/>
      <c r="N200" s="346"/>
      <c r="O200" s="350"/>
      <c r="P200" s="346"/>
      <c r="Q200" s="346"/>
      <c r="R200" s="346"/>
      <c r="S200" s="350"/>
      <c r="T200" s="346"/>
      <c r="U200" s="350"/>
      <c r="V200" s="346"/>
      <c r="W200" s="346"/>
      <c r="X200" s="346"/>
      <c r="Y200" s="350"/>
      <c r="Z200" s="346"/>
      <c r="AA200" s="350"/>
      <c r="AB200" s="346"/>
      <c r="AC200" s="346"/>
      <c r="AD200" s="346"/>
      <c r="AE200" s="350"/>
      <c r="AF200" s="346"/>
      <c r="AG200" s="350"/>
      <c r="AH200" s="346"/>
      <c r="AI200" s="346"/>
      <c r="AJ200" s="346"/>
      <c r="AK200" s="346"/>
      <c r="AL200" s="350"/>
      <c r="AM200" s="346"/>
      <c r="AN200" s="350"/>
      <c r="AO200" s="346"/>
      <c r="AP200" s="346"/>
      <c r="AQ200" s="346"/>
      <c r="AR200" s="350"/>
      <c r="AS200" s="346"/>
      <c r="AT200" s="350"/>
      <c r="AU200" s="346"/>
      <c r="AV200" s="346"/>
      <c r="AW200" s="346"/>
      <c r="AX200" s="350"/>
      <c r="AY200" s="346"/>
      <c r="AZ200" s="350"/>
      <c r="BA200" s="346"/>
      <c r="BB200" s="346"/>
      <c r="BC200" s="346"/>
      <c r="BD200" s="350"/>
      <c r="BE200" s="346"/>
      <c r="BF200" s="350"/>
      <c r="BG200" s="346"/>
      <c r="BH200" s="346"/>
      <c r="BI200" s="346"/>
      <c r="BJ200" s="349"/>
      <c r="BK200" s="346"/>
      <c r="BL200" s="351"/>
      <c r="BM200" s="346"/>
      <c r="BN200" s="346"/>
      <c r="BO200" s="346"/>
      <c r="BP200" s="346"/>
      <c r="BQ200" s="346"/>
      <c r="BR200" s="346"/>
      <c r="BS200" s="346"/>
      <c r="BT200" s="346"/>
      <c r="BU200" s="346"/>
      <c r="BV200" s="346"/>
      <c r="BW200" s="346"/>
      <c r="BX200" s="346"/>
      <c r="BY200" s="346"/>
      <c r="BZ200" s="346"/>
      <c r="CA200" s="346"/>
      <c r="CB200" s="346"/>
      <c r="CC200" s="346"/>
      <c r="CD200" s="346"/>
    </row>
    <row r="201" spans="1:82" ht="8.85" customHeight="1" x14ac:dyDescent="0.25">
      <c r="A201" s="326">
        <v>81</v>
      </c>
      <c r="B201" s="344"/>
      <c r="C201" s="326" t="s">
        <v>208</v>
      </c>
      <c r="D201" s="346"/>
      <c r="E201" s="114">
        <v>1696261</v>
      </c>
      <c r="F201" s="346"/>
      <c r="G201" s="297">
        <f>(E201/$BL201)</f>
        <v>74.616680596489687</v>
      </c>
      <c r="H201" s="346"/>
      <c r="I201" s="297">
        <f>IF(G201,G201/G$219*100,0)</f>
        <v>65.035708764416682</v>
      </c>
      <c r="J201" s="346"/>
      <c r="K201" s="114">
        <v>2062050</v>
      </c>
      <c r="L201" s="346"/>
      <c r="M201" s="297">
        <f>(K201/$BL201)</f>
        <v>90.707341749879035</v>
      </c>
      <c r="N201" s="346"/>
      <c r="O201" s="297">
        <f>IF(M201,M201/M$219*100,0)</f>
        <v>162.78716840946967</v>
      </c>
      <c r="P201" s="346"/>
      <c r="Q201" s="114">
        <v>7856219</v>
      </c>
      <c r="R201" s="346"/>
      <c r="S201" s="297">
        <f>(Q201/$BL201)</f>
        <v>345.58654818985616</v>
      </c>
      <c r="T201" s="346"/>
      <c r="U201" s="297">
        <f>IF(S201,S201/S$219*100,0)</f>
        <v>68.048867099717128</v>
      </c>
      <c r="V201" s="346"/>
      <c r="W201" s="114">
        <v>1856863</v>
      </c>
      <c r="X201" s="346"/>
      <c r="Y201" s="297">
        <f>(W201/$BL201)</f>
        <v>81.681388290150878</v>
      </c>
      <c r="Z201" s="346"/>
      <c r="AA201" s="297">
        <f>IF(Y201,Y201/Y$219*100,0)</f>
        <v>58.699161354190551</v>
      </c>
      <c r="AB201" s="346"/>
      <c r="AC201" s="114">
        <v>7099470</v>
      </c>
      <c r="AD201" s="346"/>
      <c r="AE201" s="297">
        <f>(AC201/$BL201)</f>
        <v>312.29798090881098</v>
      </c>
      <c r="AF201" s="346"/>
      <c r="AG201" s="297">
        <f>IF(AE201,AE201/AE$219*100,0)</f>
        <v>85.840770902268332</v>
      </c>
      <c r="AH201" s="347"/>
      <c r="AI201" s="346"/>
      <c r="AJ201" s="114">
        <v>45151222</v>
      </c>
      <c r="AK201" s="346"/>
      <c r="AL201" s="297">
        <f>(AJ201/$BL201)</f>
        <v>1986.1532573791405</v>
      </c>
      <c r="AM201" s="346"/>
      <c r="AN201" s="297">
        <f>IF(AL201,AL201/AL$219*100,0)</f>
        <v>104.01996184843169</v>
      </c>
      <c r="AO201" s="346"/>
      <c r="AP201" s="114">
        <v>633187</v>
      </c>
      <c r="AQ201" s="346"/>
      <c r="AR201" s="297">
        <f>(AP201/$BL201)</f>
        <v>27.853208991334185</v>
      </c>
      <c r="AS201" s="346"/>
      <c r="AT201" s="297">
        <f>IF(AR201,AR201/AR$219*100,0)</f>
        <v>31.117963409220273</v>
      </c>
      <c r="AU201" s="346"/>
      <c r="AV201" s="114">
        <v>1945053</v>
      </c>
      <c r="AW201" s="346"/>
      <c r="AX201" s="297">
        <f>(AV201/$BL201)</f>
        <v>85.560770685787176</v>
      </c>
      <c r="AY201" s="346"/>
      <c r="AZ201" s="297">
        <f>IF(AX201,AX201/AX$219*100,0)</f>
        <v>60.593559009334996</v>
      </c>
      <c r="BA201" s="346"/>
      <c r="BB201" s="114">
        <v>0</v>
      </c>
      <c r="BC201" s="346"/>
      <c r="BD201" s="297">
        <f>(BB201/$BL201)</f>
        <v>0</v>
      </c>
      <c r="BE201" s="346"/>
      <c r="BF201" s="297">
        <f>IF(BD201,BD201/BD$219*100,0)</f>
        <v>0</v>
      </c>
      <c r="BG201" s="346"/>
      <c r="BH201" s="114">
        <f>(E201+K201+Q201+W201+AC201+AJ201+AP201+AV201+BB201)</f>
        <v>68300325</v>
      </c>
      <c r="BI201" s="346"/>
      <c r="BJ201" s="326">
        <v>81</v>
      </c>
      <c r="BK201" s="346"/>
      <c r="BL201" s="298">
        <v>22733</v>
      </c>
      <c r="BM201" s="346"/>
      <c r="BN201" s="298">
        <f>IF(E201,BL201,0)</f>
        <v>22733</v>
      </c>
      <c r="BO201" s="346"/>
      <c r="BP201" s="298">
        <f>IF(K201,BL201,0)</f>
        <v>22733</v>
      </c>
      <c r="BQ201" s="346"/>
      <c r="BR201" s="298">
        <f>IF(Q201,BL201,0)</f>
        <v>22733</v>
      </c>
      <c r="BS201" s="346"/>
      <c r="BT201" s="298">
        <f>IF(W201,BL201,0)</f>
        <v>22733</v>
      </c>
      <c r="BU201" s="346"/>
      <c r="BV201" s="298">
        <f>IF(AC201,BL201,0)</f>
        <v>22733</v>
      </c>
      <c r="BW201" s="346"/>
      <c r="BX201" s="298">
        <f>IF(AJ201,BL201,0)</f>
        <v>22733</v>
      </c>
      <c r="BY201" s="346"/>
      <c r="BZ201" s="298">
        <f>IF(AP201,BL201,0)</f>
        <v>22733</v>
      </c>
      <c r="CA201" s="346"/>
      <c r="CB201" s="298">
        <f>IF(AV201,BL201,0)</f>
        <v>22733</v>
      </c>
      <c r="CC201" s="346"/>
      <c r="CD201" s="298">
        <f>IF(BB201,$BL201,0)</f>
        <v>0</v>
      </c>
    </row>
    <row r="202" spans="1:82" ht="8.85" customHeight="1" x14ac:dyDescent="0.25">
      <c r="A202" s="326">
        <v>82</v>
      </c>
      <c r="B202" s="344"/>
      <c r="C202" s="326" t="s">
        <v>209</v>
      </c>
      <c r="D202" s="346"/>
      <c r="E202" s="114">
        <v>2337943</v>
      </c>
      <c r="F202" s="346"/>
      <c r="G202" s="297">
        <f>(E202/$BL202)</f>
        <v>55.747603605322141</v>
      </c>
      <c r="H202" s="346"/>
      <c r="I202" s="297">
        <f>IF(G202,G202/G$219*100,0)</f>
        <v>48.589469317138729</v>
      </c>
      <c r="J202" s="346"/>
      <c r="K202" s="114">
        <v>1973608</v>
      </c>
      <c r="L202" s="346"/>
      <c r="M202" s="297">
        <f>(K202/$BL202)</f>
        <v>47.060136391816492</v>
      </c>
      <c r="N202" s="346"/>
      <c r="O202" s="297">
        <f>IF(M202,M202/M$219*100,0)</f>
        <v>84.456078200499789</v>
      </c>
      <c r="P202" s="346"/>
      <c r="Q202" s="114">
        <v>17985333</v>
      </c>
      <c r="R202" s="346"/>
      <c r="S202" s="297">
        <f>(Q202/$BL202)</f>
        <v>428.85528637512516</v>
      </c>
      <c r="T202" s="346"/>
      <c r="U202" s="297">
        <f>IF(S202,S202/S$219*100,0)</f>
        <v>84.445174560207661</v>
      </c>
      <c r="V202" s="346"/>
      <c r="W202" s="114">
        <v>4171447</v>
      </c>
      <c r="X202" s="346"/>
      <c r="Y202" s="297">
        <f>(W202/$BL202)</f>
        <v>99.466998903142738</v>
      </c>
      <c r="Z202" s="346"/>
      <c r="AA202" s="297">
        <f>IF(Y202,Y202/Y$219*100,0)</f>
        <v>71.480536022386516</v>
      </c>
      <c r="AB202" s="346"/>
      <c r="AC202" s="114">
        <v>10737829</v>
      </c>
      <c r="AD202" s="346"/>
      <c r="AE202" s="297">
        <f>(AC202/$BL202)</f>
        <v>256.04055987409987</v>
      </c>
      <c r="AF202" s="346"/>
      <c r="AG202" s="297">
        <f>IF(AE202,AE202/AE$219*100,0)</f>
        <v>70.377397182912844</v>
      </c>
      <c r="AH202" s="347"/>
      <c r="AI202" s="346"/>
      <c r="AJ202" s="114">
        <v>68134691</v>
      </c>
      <c r="AK202" s="346"/>
      <c r="AL202" s="297">
        <f>(AJ202/$BL202)</f>
        <v>1624.6528446754733</v>
      </c>
      <c r="AM202" s="346"/>
      <c r="AN202" s="297">
        <f>IF(AL202,AL202/AL$219*100,0)</f>
        <v>85.087254114060912</v>
      </c>
      <c r="AO202" s="346"/>
      <c r="AP202" s="114">
        <v>1946408</v>
      </c>
      <c r="AQ202" s="346"/>
      <c r="AR202" s="297">
        <f>(AP202/$BL202)</f>
        <v>46.411559921789305</v>
      </c>
      <c r="AS202" s="346"/>
      <c r="AT202" s="297">
        <f>IF(AR202,AR202/AR$219*100,0)</f>
        <v>51.851591816957608</v>
      </c>
      <c r="AU202" s="346"/>
      <c r="AV202" s="114">
        <v>1072427</v>
      </c>
      <c r="AW202" s="346"/>
      <c r="AX202" s="297">
        <f>(AV202/$BL202)</f>
        <v>25.571724927273593</v>
      </c>
      <c r="AY202" s="346"/>
      <c r="AZ202" s="297">
        <f>IF(AX202,AX202/AX$219*100,0)</f>
        <v>18.109722609226399</v>
      </c>
      <c r="BA202" s="346"/>
      <c r="BB202" s="114">
        <v>0</v>
      </c>
      <c r="BC202" s="346"/>
      <c r="BD202" s="297">
        <f>(BB202/$BL202)</f>
        <v>0</v>
      </c>
      <c r="BE202" s="346"/>
      <c r="BF202" s="297">
        <f>IF(BD202,BD202/BD$219*100,0)</f>
        <v>0</v>
      </c>
      <c r="BG202" s="346"/>
      <c r="BH202" s="114">
        <f>(E202+K202+Q202+W202+AC202+AJ202+AP202+AV202+BB202)</f>
        <v>108359686</v>
      </c>
      <c r="BI202" s="346"/>
      <c r="BJ202" s="326">
        <v>82</v>
      </c>
      <c r="BK202" s="346"/>
      <c r="BL202" s="298">
        <v>41938</v>
      </c>
      <c r="BM202" s="346"/>
      <c r="BN202" s="298">
        <f>IF(E202,BL202,0)</f>
        <v>41938</v>
      </c>
      <c r="BO202" s="346"/>
      <c r="BP202" s="298">
        <f>IF(K202,BL202,0)</f>
        <v>41938</v>
      </c>
      <c r="BQ202" s="346"/>
      <c r="BR202" s="298">
        <f>IF(Q202,BL202,0)</f>
        <v>41938</v>
      </c>
      <c r="BS202" s="346"/>
      <c r="BT202" s="298">
        <f>IF(W202,BL202,0)</f>
        <v>41938</v>
      </c>
      <c r="BU202" s="346"/>
      <c r="BV202" s="298">
        <f>IF(AC202,BL202,0)</f>
        <v>41938</v>
      </c>
      <c r="BW202" s="346"/>
      <c r="BX202" s="298">
        <f>IF(AJ202,BL202,0)</f>
        <v>41938</v>
      </c>
      <c r="BY202" s="346"/>
      <c r="BZ202" s="298">
        <f>IF(AP202,BL202,0)</f>
        <v>41938</v>
      </c>
      <c r="CA202" s="346"/>
      <c r="CB202" s="298">
        <f>IF(AV202,BL202,0)</f>
        <v>41938</v>
      </c>
      <c r="CC202" s="346"/>
      <c r="CD202" s="298">
        <f>IF(BB202,$BL202,0)</f>
        <v>0</v>
      </c>
    </row>
    <row r="203" spans="1:82" ht="8.85" customHeight="1" x14ac:dyDescent="0.25">
      <c r="A203" s="326">
        <v>83</v>
      </c>
      <c r="B203" s="344"/>
      <c r="C203" s="326" t="s">
        <v>210</v>
      </c>
      <c r="D203" s="346"/>
      <c r="E203" s="114">
        <v>2566920</v>
      </c>
      <c r="F203" s="346"/>
      <c r="G203" s="297">
        <f>(E203/$BL203)</f>
        <v>82.665206749967794</v>
      </c>
      <c r="H203" s="346"/>
      <c r="I203" s="297">
        <f>IF(G203,G203/G$219*100,0)</f>
        <v>72.050783660753183</v>
      </c>
      <c r="J203" s="346"/>
      <c r="K203" s="114">
        <v>1878444</v>
      </c>
      <c r="L203" s="346"/>
      <c r="M203" s="297">
        <f>(K203/$BL203)</f>
        <v>60.493494782944737</v>
      </c>
      <c r="N203" s="346"/>
      <c r="O203" s="297">
        <f>IF(M203,M203/M$219*100,0)</f>
        <v>108.56414191987642</v>
      </c>
      <c r="P203" s="346"/>
      <c r="Q203" s="114">
        <v>10184429</v>
      </c>
      <c r="R203" s="346"/>
      <c r="S203" s="297">
        <f>(Q203/$BL203)</f>
        <v>327.97980806389285</v>
      </c>
      <c r="T203" s="346"/>
      <c r="U203" s="297">
        <f>IF(S203,S203/S$219*100,0)</f>
        <v>64.581953456328662</v>
      </c>
      <c r="V203" s="346"/>
      <c r="W203" s="114">
        <v>2314617</v>
      </c>
      <c r="X203" s="346"/>
      <c r="Y203" s="297">
        <f>(W203/$BL203)</f>
        <v>74.540029627721239</v>
      </c>
      <c r="Z203" s="346"/>
      <c r="AA203" s="297">
        <f>IF(Y203,Y203/Y$219*100,0)</f>
        <v>53.567126098802397</v>
      </c>
      <c r="AB203" s="346"/>
      <c r="AC203" s="114">
        <v>21368323</v>
      </c>
      <c r="AD203" s="346"/>
      <c r="AE203" s="297">
        <f>(AC203/$BL203)</f>
        <v>688.14643179183304</v>
      </c>
      <c r="AF203" s="346"/>
      <c r="AG203" s="297">
        <f>IF(AE203,AE203/AE$219*100,0)</f>
        <v>189.14954245542984</v>
      </c>
      <c r="AH203" s="347"/>
      <c r="AI203" s="346"/>
      <c r="AJ203" s="114">
        <v>44478348</v>
      </c>
      <c r="AK203" s="346"/>
      <c r="AL203" s="297">
        <f>(AJ203/$BL203)</f>
        <v>1432.3827128687362</v>
      </c>
      <c r="AM203" s="346"/>
      <c r="AN203" s="297">
        <f>IF(AL203,AL203/AL$219*100,0)</f>
        <v>75.017572078787893</v>
      </c>
      <c r="AO203" s="346"/>
      <c r="AP203" s="114">
        <v>723383</v>
      </c>
      <c r="AQ203" s="346"/>
      <c r="AR203" s="297">
        <f>(AP203/$BL203)</f>
        <v>23.295858559835114</v>
      </c>
      <c r="AS203" s="346"/>
      <c r="AT203" s="297">
        <f>IF(AR203,AR203/AR$219*100,0)</f>
        <v>26.02643287805223</v>
      </c>
      <c r="AU203" s="346"/>
      <c r="AV203" s="114">
        <v>597594</v>
      </c>
      <c r="AW203" s="346"/>
      <c r="AX203" s="297">
        <f>(AV203/$BL203)</f>
        <v>19.244943964961998</v>
      </c>
      <c r="AY203" s="346"/>
      <c r="AZ203" s="297">
        <f>IF(AX203,AX203/AX$219*100,0)</f>
        <v>13.629139130299803</v>
      </c>
      <c r="BA203" s="346"/>
      <c r="BB203" s="114">
        <v>0</v>
      </c>
      <c r="BC203" s="346"/>
      <c r="BD203" s="297">
        <f>(BB203/$BL203)</f>
        <v>0</v>
      </c>
      <c r="BE203" s="346"/>
      <c r="BF203" s="297">
        <f>IF(BD203,BD203/BD$219*100,0)</f>
        <v>0</v>
      </c>
      <c r="BG203" s="346"/>
      <c r="BH203" s="114">
        <f>(E203+K203+Q203+W203+AC203+AJ203+AP203+AV203+BB203)</f>
        <v>84112058</v>
      </c>
      <c r="BI203" s="346"/>
      <c r="BJ203" s="326">
        <v>83</v>
      </c>
      <c r="BK203" s="346"/>
      <c r="BL203" s="298">
        <v>31052</v>
      </c>
      <c r="BM203" s="346"/>
      <c r="BN203" s="298">
        <f>IF(E203,BL203,0)</f>
        <v>31052</v>
      </c>
      <c r="BO203" s="346"/>
      <c r="BP203" s="298">
        <f>IF(K203,BL203,0)</f>
        <v>31052</v>
      </c>
      <c r="BQ203" s="346"/>
      <c r="BR203" s="298">
        <f>IF(Q203,BL203,0)</f>
        <v>31052</v>
      </c>
      <c r="BS203" s="346"/>
      <c r="BT203" s="298">
        <f>IF(W203,BL203,0)</f>
        <v>31052</v>
      </c>
      <c r="BU203" s="346"/>
      <c r="BV203" s="298">
        <f>IF(AC203,BL203,0)</f>
        <v>31052</v>
      </c>
      <c r="BW203" s="346"/>
      <c r="BX203" s="298">
        <f>IF(AJ203,BL203,0)</f>
        <v>31052</v>
      </c>
      <c r="BY203" s="346"/>
      <c r="BZ203" s="298">
        <f>IF(AP203,BL203,0)</f>
        <v>31052</v>
      </c>
      <c r="CA203" s="346"/>
      <c r="CB203" s="298">
        <f>IF(AV203,BL203,0)</f>
        <v>31052</v>
      </c>
      <c r="CC203" s="346"/>
      <c r="CD203" s="298">
        <f>IF(BB203,$BL203,0)</f>
        <v>0</v>
      </c>
    </row>
    <row r="204" spans="1:82" ht="8.85" customHeight="1" x14ac:dyDescent="0.25">
      <c r="A204" s="326">
        <v>84</v>
      </c>
      <c r="B204" s="344"/>
      <c r="C204" s="326" t="s">
        <v>211</v>
      </c>
      <c r="D204" s="346"/>
      <c r="E204" s="114">
        <v>2025205</v>
      </c>
      <c r="F204" s="346"/>
      <c r="G204" s="297">
        <f>(E204/$BL204)</f>
        <v>111.01880276285495</v>
      </c>
      <c r="H204" s="346"/>
      <c r="I204" s="297">
        <f>IF(G204,G204/G$219*100,0)</f>
        <v>96.763705730953191</v>
      </c>
      <c r="J204" s="346"/>
      <c r="K204" s="114">
        <v>1806316</v>
      </c>
      <c r="L204" s="346"/>
      <c r="M204" s="297">
        <f>(K204/$BL204)</f>
        <v>99.019625041113912</v>
      </c>
      <c r="N204" s="346"/>
      <c r="O204" s="297">
        <f>IF(M204,M204/M$219*100,0)</f>
        <v>177.70473774722703</v>
      </c>
      <c r="P204" s="346"/>
      <c r="Q204" s="114">
        <v>8896821</v>
      </c>
      <c r="R204" s="346"/>
      <c r="S204" s="297">
        <f>(Q204/$BL204)</f>
        <v>487.71083214559809</v>
      </c>
      <c r="T204" s="346"/>
      <c r="U204" s="297">
        <f>IF(S204,S204/S$219*100,0)</f>
        <v>96.034321282481002</v>
      </c>
      <c r="V204" s="346"/>
      <c r="W204" s="114">
        <v>2775050</v>
      </c>
      <c r="X204" s="346"/>
      <c r="Y204" s="297">
        <f>(W204/$BL204)</f>
        <v>152.12421883565398</v>
      </c>
      <c r="Z204" s="346"/>
      <c r="AA204" s="297">
        <f>IF(Y204,Y204/Y$219*100,0)</f>
        <v>109.32189393738514</v>
      </c>
      <c r="AB204" s="346"/>
      <c r="AC204" s="114">
        <v>6689989</v>
      </c>
      <c r="AD204" s="346"/>
      <c r="AE204" s="297">
        <f>(AC204/$BL204)</f>
        <v>366.73550049336694</v>
      </c>
      <c r="AF204" s="346"/>
      <c r="AG204" s="297">
        <f>IF(AE204,AE204/AE$219*100,0)</f>
        <v>100.80391166144631</v>
      </c>
      <c r="AH204" s="347"/>
      <c r="AI204" s="346"/>
      <c r="AJ204" s="114">
        <v>33175611</v>
      </c>
      <c r="AK204" s="346"/>
      <c r="AL204" s="297">
        <f>(AJ204/$BL204)</f>
        <v>1818.6389102072142</v>
      </c>
      <c r="AM204" s="346"/>
      <c r="AN204" s="297">
        <f>IF(AL204,AL204/AL$219*100,0)</f>
        <v>95.246804018264086</v>
      </c>
      <c r="AO204" s="346"/>
      <c r="AP204" s="114">
        <v>394799</v>
      </c>
      <c r="AQ204" s="346"/>
      <c r="AR204" s="297">
        <f>(AP204/$BL204)</f>
        <v>21.642308957351169</v>
      </c>
      <c r="AS204" s="346"/>
      <c r="AT204" s="297">
        <f>IF(AR204,AR204/AR$219*100,0)</f>
        <v>24.179065989682737</v>
      </c>
      <c r="AU204" s="346"/>
      <c r="AV204" s="114">
        <v>928574</v>
      </c>
      <c r="AW204" s="346"/>
      <c r="AX204" s="297">
        <f>(AV204/$BL204)</f>
        <v>50.903080802543577</v>
      </c>
      <c r="AY204" s="346"/>
      <c r="AZ204" s="297">
        <f>IF(AX204,AX204/AX$219*100,0)</f>
        <v>36.049217481841048</v>
      </c>
      <c r="BA204" s="346"/>
      <c r="BB204" s="114">
        <v>0</v>
      </c>
      <c r="BC204" s="346"/>
      <c r="BD204" s="297">
        <f>(BB204/$BL204)</f>
        <v>0</v>
      </c>
      <c r="BE204" s="346"/>
      <c r="BF204" s="297">
        <f>IF(BD204,BD204/BD$219*100,0)</f>
        <v>0</v>
      </c>
      <c r="BG204" s="346"/>
      <c r="BH204" s="114">
        <f>(E204+K204+Q204+W204+AC204+AJ204+AP204+AV204+BB204)</f>
        <v>56692365</v>
      </c>
      <c r="BI204" s="346"/>
      <c r="BJ204" s="326">
        <v>84</v>
      </c>
      <c r="BK204" s="346"/>
      <c r="BL204" s="298">
        <v>18242</v>
      </c>
      <c r="BM204" s="346"/>
      <c r="BN204" s="298">
        <f>IF(E204,BL204,0)</f>
        <v>18242</v>
      </c>
      <c r="BO204" s="346"/>
      <c r="BP204" s="298">
        <f>IF(K204,BL204,0)</f>
        <v>18242</v>
      </c>
      <c r="BQ204" s="346"/>
      <c r="BR204" s="298">
        <f>IF(Q204,BL204,0)</f>
        <v>18242</v>
      </c>
      <c r="BS204" s="346"/>
      <c r="BT204" s="298">
        <f>IF(W204,BL204,0)</f>
        <v>18242</v>
      </c>
      <c r="BU204" s="346"/>
      <c r="BV204" s="298">
        <f>IF(AC204,BL204,0)</f>
        <v>18242</v>
      </c>
      <c r="BW204" s="346"/>
      <c r="BX204" s="298">
        <f>IF(AJ204,BL204,0)</f>
        <v>18242</v>
      </c>
      <c r="BY204" s="346"/>
      <c r="BZ204" s="298">
        <f>IF(AP204,BL204,0)</f>
        <v>18242</v>
      </c>
      <c r="CA204" s="346"/>
      <c r="CB204" s="298">
        <f>IF(AV204,BL204,0)</f>
        <v>18242</v>
      </c>
      <c r="CC204" s="346"/>
      <c r="CD204" s="298">
        <f>IF(BB204,$BL204,0)</f>
        <v>0</v>
      </c>
    </row>
    <row r="205" spans="1:82" ht="8.85" customHeight="1" x14ac:dyDescent="0.25">
      <c r="A205" s="326">
        <v>85</v>
      </c>
      <c r="B205" s="344"/>
      <c r="C205" s="326" t="s">
        <v>212</v>
      </c>
      <c r="D205" s="346"/>
      <c r="E205" s="114">
        <v>12361775</v>
      </c>
      <c r="F205" s="346"/>
      <c r="G205" s="297">
        <f>(E205/$BL205)</f>
        <v>95.33404540827344</v>
      </c>
      <c r="H205" s="346"/>
      <c r="I205" s="297">
        <f>IF(G205,G205/G$219*100,0)</f>
        <v>83.0929111686835</v>
      </c>
      <c r="J205" s="346"/>
      <c r="K205" s="114">
        <v>7319021</v>
      </c>
      <c r="L205" s="346"/>
      <c r="M205" s="297">
        <f>(K205/$BL205)</f>
        <v>56.444311626615665</v>
      </c>
      <c r="N205" s="346"/>
      <c r="O205" s="297">
        <f>IF(M205,M205/M$219*100,0)</f>
        <v>101.29730940473432</v>
      </c>
      <c r="P205" s="346"/>
      <c r="Q205" s="114">
        <v>56652296</v>
      </c>
      <c r="R205" s="346"/>
      <c r="S205" s="297">
        <f>(Q205/$BL205)</f>
        <v>436.90267452262702</v>
      </c>
      <c r="T205" s="346"/>
      <c r="U205" s="297">
        <f>IF(S205,S205/S$219*100,0)</f>
        <v>86.029772251922068</v>
      </c>
      <c r="V205" s="346"/>
      <c r="W205" s="114">
        <v>7946260</v>
      </c>
      <c r="X205" s="346"/>
      <c r="Y205" s="297">
        <f>(W205/$BL205)</f>
        <v>61.281580652126969</v>
      </c>
      <c r="Z205" s="346"/>
      <c r="AA205" s="297">
        <f>IF(Y205,Y205/Y$219*100,0)</f>
        <v>44.039131386467751</v>
      </c>
      <c r="AB205" s="346"/>
      <c r="AC205" s="114">
        <v>33248398</v>
      </c>
      <c r="AD205" s="346"/>
      <c r="AE205" s="297">
        <f>(AC205/$BL205)</f>
        <v>256.41174383810966</v>
      </c>
      <c r="AF205" s="346"/>
      <c r="AG205" s="297">
        <f>IF(AE205,AE205/AE$219*100,0)</f>
        <v>70.479423835549014</v>
      </c>
      <c r="AH205" s="347"/>
      <c r="AI205" s="346"/>
      <c r="AJ205" s="114">
        <v>253307033</v>
      </c>
      <c r="AK205" s="346"/>
      <c r="AL205" s="297">
        <f>(AJ205/$BL205)</f>
        <v>1953.504588641762</v>
      </c>
      <c r="AM205" s="346"/>
      <c r="AN205" s="297">
        <f>IF(AL205,AL205/AL$219*100,0)</f>
        <v>102.31006697307572</v>
      </c>
      <c r="AO205" s="346"/>
      <c r="AP205" s="114">
        <v>7521536</v>
      </c>
      <c r="AQ205" s="346"/>
      <c r="AR205" s="297">
        <f>(AP205/$BL205)</f>
        <v>58.006107906345434</v>
      </c>
      <c r="AS205" s="346"/>
      <c r="AT205" s="297">
        <f>IF(AR205,AR205/AR$219*100,0)</f>
        <v>64.805169986069814</v>
      </c>
      <c r="AU205" s="346"/>
      <c r="AV205" s="114">
        <v>7565897</v>
      </c>
      <c r="AW205" s="346"/>
      <c r="AX205" s="297">
        <f>(AV205/$BL205)</f>
        <v>58.348220069716504</v>
      </c>
      <c r="AY205" s="346"/>
      <c r="AZ205" s="297">
        <f>IF(AX205,AX205/AX$219*100,0)</f>
        <v>41.321814746946075</v>
      </c>
      <c r="BA205" s="346"/>
      <c r="BB205" s="114">
        <v>0</v>
      </c>
      <c r="BC205" s="346"/>
      <c r="BD205" s="297">
        <f>(BB205/$BL205)</f>
        <v>0</v>
      </c>
      <c r="BE205" s="346"/>
      <c r="BF205" s="297">
        <f>IF(BD205,BD205/BD$219*100,0)</f>
        <v>0</v>
      </c>
      <c r="BG205" s="346"/>
      <c r="BH205" s="114">
        <f>(E205+K205+Q205+W205+AC205+AJ205+AP205+AV205+BB205)</f>
        <v>385922216</v>
      </c>
      <c r="BI205" s="346"/>
      <c r="BJ205" s="326">
        <v>85</v>
      </c>
      <c r="BK205" s="346"/>
      <c r="BL205" s="298">
        <v>129668</v>
      </c>
      <c r="BM205" s="346"/>
      <c r="BN205" s="298">
        <f>IF(E205,BL205,0)</f>
        <v>129668</v>
      </c>
      <c r="BO205" s="346"/>
      <c r="BP205" s="298">
        <f>IF(K205,BL205,0)</f>
        <v>129668</v>
      </c>
      <c r="BQ205" s="346"/>
      <c r="BR205" s="298">
        <f>IF(Q205,BL205,0)</f>
        <v>129668</v>
      </c>
      <c r="BS205" s="346"/>
      <c r="BT205" s="298">
        <f>IF(W205,BL205,0)</f>
        <v>129668</v>
      </c>
      <c r="BU205" s="346"/>
      <c r="BV205" s="298">
        <f>IF(AC205,BL205,0)</f>
        <v>129668</v>
      </c>
      <c r="BW205" s="346"/>
      <c r="BX205" s="298">
        <f>IF(AJ205,BL205,0)</f>
        <v>129668</v>
      </c>
      <c r="BY205" s="346"/>
      <c r="BZ205" s="298">
        <f>IF(AP205,BL205,0)</f>
        <v>129668</v>
      </c>
      <c r="CA205" s="346"/>
      <c r="CB205" s="298">
        <f>IF(AV205,BL205,0)</f>
        <v>129668</v>
      </c>
      <c r="CC205" s="346"/>
      <c r="CD205" s="298">
        <f>IF(BB205,$BL205,0)</f>
        <v>0</v>
      </c>
    </row>
    <row r="206" spans="1:82" ht="8.85" customHeight="1" x14ac:dyDescent="0.25">
      <c r="A206" s="346"/>
      <c r="B206" s="346"/>
      <c r="C206" s="326"/>
      <c r="D206" s="346"/>
      <c r="E206" s="351"/>
      <c r="F206" s="346"/>
      <c r="G206" s="346"/>
      <c r="H206" s="346"/>
      <c r="I206" s="346"/>
      <c r="J206" s="346"/>
      <c r="K206" s="351"/>
      <c r="L206" s="346"/>
      <c r="M206" s="346"/>
      <c r="N206" s="346"/>
      <c r="O206" s="346"/>
      <c r="P206" s="346"/>
      <c r="Q206" s="351"/>
      <c r="R206" s="346"/>
      <c r="S206" s="346"/>
      <c r="T206" s="346"/>
      <c r="U206" s="346"/>
      <c r="V206" s="346"/>
      <c r="W206" s="351"/>
      <c r="X206" s="346"/>
      <c r="Y206" s="346"/>
      <c r="Z206" s="346"/>
      <c r="AA206" s="346"/>
      <c r="AB206" s="346"/>
      <c r="AC206" s="351"/>
      <c r="AD206" s="346"/>
      <c r="AE206" s="346"/>
      <c r="AF206" s="346"/>
      <c r="AG206" s="346"/>
      <c r="AH206" s="346"/>
      <c r="AI206" s="346"/>
      <c r="AJ206" s="351"/>
      <c r="AK206" s="346"/>
      <c r="AL206" s="346"/>
      <c r="AM206" s="346"/>
      <c r="AN206" s="346"/>
      <c r="AO206" s="346"/>
      <c r="AP206" s="351"/>
      <c r="AQ206" s="346"/>
      <c r="AR206" s="346"/>
      <c r="AS206" s="346"/>
      <c r="AT206" s="346"/>
      <c r="AU206" s="346"/>
      <c r="AV206" s="351"/>
      <c r="AW206" s="346"/>
      <c r="AX206" s="346"/>
      <c r="AY206" s="346"/>
      <c r="AZ206" s="346"/>
      <c r="BA206" s="346"/>
      <c r="BB206" s="346"/>
      <c r="BC206" s="346"/>
      <c r="BD206" s="346"/>
      <c r="BE206" s="346"/>
      <c r="BF206" s="346"/>
      <c r="BG206" s="346"/>
      <c r="BH206" s="351"/>
      <c r="BI206" s="346"/>
      <c r="BJ206" s="346"/>
      <c r="BK206" s="346"/>
      <c r="BL206" s="346"/>
      <c r="BM206" s="346"/>
      <c r="BN206" s="346"/>
      <c r="BO206" s="346"/>
      <c r="BP206" s="346"/>
      <c r="BQ206" s="346"/>
      <c r="BR206" s="346"/>
      <c r="BS206" s="346"/>
      <c r="BT206" s="346"/>
      <c r="BU206" s="346"/>
      <c r="BV206" s="346"/>
      <c r="BW206" s="346"/>
      <c r="BX206" s="346"/>
      <c r="BY206" s="346"/>
      <c r="BZ206" s="346"/>
      <c r="CA206" s="346"/>
      <c r="CB206" s="346"/>
      <c r="CC206" s="346"/>
      <c r="CD206" s="351"/>
    </row>
    <row r="207" spans="1:82" ht="8.85" customHeight="1" x14ac:dyDescent="0.25">
      <c r="A207" s="326">
        <v>86</v>
      </c>
      <c r="B207" s="344"/>
      <c r="C207" s="326" t="s">
        <v>213</v>
      </c>
      <c r="D207" s="346"/>
      <c r="E207" s="114">
        <v>13178287</v>
      </c>
      <c r="F207" s="346"/>
      <c r="G207" s="297">
        <f>(E207/$BL207)</f>
        <v>92.860423492935908</v>
      </c>
      <c r="H207" s="346"/>
      <c r="I207" s="297">
        <f>IF(G207,G207/G$219*100,0)</f>
        <v>80.936908607417877</v>
      </c>
      <c r="J207" s="346"/>
      <c r="K207" s="114">
        <v>7589619</v>
      </c>
      <c r="L207" s="346"/>
      <c r="M207" s="297">
        <f>(K207/$BL207)</f>
        <v>53.480033823063103</v>
      </c>
      <c r="N207" s="346"/>
      <c r="O207" s="297">
        <f>IF(M207,M207/M$219*100,0)</f>
        <v>95.977493161524791</v>
      </c>
      <c r="P207" s="346"/>
      <c r="Q207" s="114">
        <v>63252540</v>
      </c>
      <c r="R207" s="346"/>
      <c r="S207" s="297">
        <f>(Q207/$BL207)</f>
        <v>445.70721911003068</v>
      </c>
      <c r="T207" s="346"/>
      <c r="U207" s="297">
        <f>IF(S207,S207/S$219*100,0)</f>
        <v>87.763460347248653</v>
      </c>
      <c r="V207" s="346"/>
      <c r="W207" s="114">
        <v>8701954</v>
      </c>
      <c r="X207" s="346"/>
      <c r="Y207" s="297">
        <f>(W207/$BL207)</f>
        <v>61.318070676108938</v>
      </c>
      <c r="Z207" s="346"/>
      <c r="AA207" s="297">
        <f>IF(Y207,Y207/Y$219*100,0)</f>
        <v>44.065354420262516</v>
      </c>
      <c r="AB207" s="346"/>
      <c r="AC207" s="114">
        <v>30002051</v>
      </c>
      <c r="AD207" s="346"/>
      <c r="AE207" s="297">
        <f>(AC207/$BL207)</f>
        <v>211.40859669520486</v>
      </c>
      <c r="AF207" s="346"/>
      <c r="AG207" s="297">
        <f>IF(AE207,AE207/AE$219*100,0)</f>
        <v>58.109491655605893</v>
      </c>
      <c r="AH207" s="347"/>
      <c r="AI207" s="346"/>
      <c r="AJ207" s="114">
        <v>277584819</v>
      </c>
      <c r="AK207" s="346"/>
      <c r="AL207" s="297">
        <f>(AJ207/$BL207)</f>
        <v>1955.9935101997676</v>
      </c>
      <c r="AM207" s="346"/>
      <c r="AN207" s="297">
        <f>IF(AL207,AL207/AL$219*100,0)</f>
        <v>102.44041820581447</v>
      </c>
      <c r="AO207" s="346"/>
      <c r="AP207" s="114">
        <v>13869161</v>
      </c>
      <c r="AQ207" s="346"/>
      <c r="AR207" s="297">
        <f>(AP207/$BL207)</f>
        <v>97.728647429799523</v>
      </c>
      <c r="AS207" s="346"/>
      <c r="AT207" s="297">
        <f>IF(AR207,AR207/AR$219*100,0)</f>
        <v>109.18370216154469</v>
      </c>
      <c r="AU207" s="346"/>
      <c r="AV207" s="114">
        <v>4865208</v>
      </c>
      <c r="AW207" s="346"/>
      <c r="AX207" s="297">
        <f>(AV207/$BL207)</f>
        <v>34.282549413381247</v>
      </c>
      <c r="AY207" s="346"/>
      <c r="AZ207" s="297">
        <f>IF(AX207,AX207/AX$219*100,0)</f>
        <v>24.278669584438749</v>
      </c>
      <c r="BA207" s="346"/>
      <c r="BB207" s="114">
        <v>0</v>
      </c>
      <c r="BC207" s="346"/>
      <c r="BD207" s="297">
        <f>(BB207/$BL207)</f>
        <v>0</v>
      </c>
      <c r="BE207" s="346"/>
      <c r="BF207" s="297">
        <f>IF(BD207,BD207/BD$219*100,0)</f>
        <v>0</v>
      </c>
      <c r="BG207" s="346"/>
      <c r="BH207" s="114">
        <f>(E207+K207+Q207+W207+AC207+AJ207+AP207+AV207+BB207)</f>
        <v>419043639</v>
      </c>
      <c r="BI207" s="346"/>
      <c r="BJ207" s="326">
        <v>86</v>
      </c>
      <c r="BK207" s="346"/>
      <c r="BL207" s="298">
        <v>141915</v>
      </c>
      <c r="BM207" s="346"/>
      <c r="BN207" s="298">
        <f>IF(E207,BL207,0)</f>
        <v>141915</v>
      </c>
      <c r="BO207" s="346"/>
      <c r="BP207" s="298">
        <f>IF(K207,BL207,0)</f>
        <v>141915</v>
      </c>
      <c r="BQ207" s="346"/>
      <c r="BR207" s="298">
        <f>IF(Q207,BL207,0)</f>
        <v>141915</v>
      </c>
      <c r="BS207" s="346"/>
      <c r="BT207" s="298">
        <f>IF(W207,BL207,0)</f>
        <v>141915</v>
      </c>
      <c r="BU207" s="346"/>
      <c r="BV207" s="298">
        <f>IF(AC207,BL207,0)</f>
        <v>141915</v>
      </c>
      <c r="BW207" s="346"/>
      <c r="BX207" s="298">
        <f>IF(AJ207,BL207,0)</f>
        <v>141915</v>
      </c>
      <c r="BY207" s="346"/>
      <c r="BZ207" s="298">
        <f>IF(AP207,BL207,0)</f>
        <v>141915</v>
      </c>
      <c r="CA207" s="346"/>
      <c r="CB207" s="298">
        <f>IF(AV207,BL207,0)</f>
        <v>141915</v>
      </c>
      <c r="CC207" s="346"/>
      <c r="CD207" s="298">
        <f>IF(BB207,$BL207,0)</f>
        <v>0</v>
      </c>
    </row>
    <row r="208" spans="1:82" ht="8.85" customHeight="1" x14ac:dyDescent="0.25">
      <c r="A208" s="326">
        <v>87</v>
      </c>
      <c r="B208" s="344"/>
      <c r="C208" s="326" t="s">
        <v>214</v>
      </c>
      <c r="D208" s="346"/>
      <c r="E208" s="114">
        <v>1433635</v>
      </c>
      <c r="F208" s="346"/>
      <c r="G208" s="297">
        <f>(E208/$BL208)</f>
        <v>212.6108557022097</v>
      </c>
      <c r="H208" s="346"/>
      <c r="I208" s="297">
        <f>IF(G208,G208/G$219*100,0)</f>
        <v>185.31108032501825</v>
      </c>
      <c r="J208" s="346"/>
      <c r="K208" s="114">
        <v>876613</v>
      </c>
      <c r="L208" s="346"/>
      <c r="M208" s="297">
        <f>(K208/$BL208)</f>
        <v>130.00341094468337</v>
      </c>
      <c r="N208" s="346"/>
      <c r="O208" s="297">
        <f>IF(M208,M208/M$219*100,0)</f>
        <v>233.30952867754922</v>
      </c>
      <c r="P208" s="346"/>
      <c r="Q208" s="114">
        <v>2853275</v>
      </c>
      <c r="R208" s="346"/>
      <c r="S208" s="297">
        <f>(Q208/$BL208)</f>
        <v>423.14622571555685</v>
      </c>
      <c r="T208" s="346"/>
      <c r="U208" s="297">
        <f>IF(S208,S208/S$219*100,0)</f>
        <v>83.321013009007004</v>
      </c>
      <c r="V208" s="346"/>
      <c r="W208" s="114">
        <v>1510054</v>
      </c>
      <c r="X208" s="346"/>
      <c r="Y208" s="297">
        <f>(W208/$BL208)</f>
        <v>223.94394186563844</v>
      </c>
      <c r="Z208" s="346"/>
      <c r="AA208" s="297">
        <f>IF(Y208,Y208/Y$219*100,0)</f>
        <v>160.93411060998875</v>
      </c>
      <c r="AB208" s="346"/>
      <c r="AC208" s="114">
        <v>3460282</v>
      </c>
      <c r="AD208" s="346"/>
      <c r="AE208" s="297">
        <f>(AC208/$BL208)</f>
        <v>513.16654308171439</v>
      </c>
      <c r="AF208" s="346"/>
      <c r="AG208" s="297">
        <f>IF(AE208,AE208/AE$219*100,0)</f>
        <v>141.05314267865521</v>
      </c>
      <c r="AH208" s="347"/>
      <c r="AI208" s="346"/>
      <c r="AJ208" s="114">
        <v>16038678</v>
      </c>
      <c r="AK208" s="346"/>
      <c r="AL208" s="297">
        <f>(AJ208/$BL208)</f>
        <v>2378.567106629097</v>
      </c>
      <c r="AM208" s="346"/>
      <c r="AN208" s="297">
        <f>IF(AL208,AL208/AL$219*100,0)</f>
        <v>124.57168587885212</v>
      </c>
      <c r="AO208" s="346"/>
      <c r="AP208" s="114">
        <v>611450</v>
      </c>
      <c r="AQ208" s="346"/>
      <c r="AR208" s="297">
        <f>(AP208/$BL208)</f>
        <v>90.679222897819955</v>
      </c>
      <c r="AS208" s="346"/>
      <c r="AT208" s="297">
        <f>IF(AR208,AR208/AR$219*100,0)</f>
        <v>101.30799438545148</v>
      </c>
      <c r="AU208" s="346"/>
      <c r="AV208" s="114">
        <v>524311</v>
      </c>
      <c r="AW208" s="346"/>
      <c r="AX208" s="297">
        <f>(AV208/$BL208)</f>
        <v>77.756339908052794</v>
      </c>
      <c r="AY208" s="346"/>
      <c r="AZ208" s="297">
        <f>IF(AX208,AX208/AX$219*100,0)</f>
        <v>55.06651392693869</v>
      </c>
      <c r="BA208" s="346"/>
      <c r="BB208" s="114">
        <v>0</v>
      </c>
      <c r="BC208" s="346"/>
      <c r="BD208" s="297">
        <f>(BB208/$BL208)</f>
        <v>0</v>
      </c>
      <c r="BE208" s="346"/>
      <c r="BF208" s="297">
        <f>IF(BD208,BD208/BD$219*100,0)</f>
        <v>0</v>
      </c>
      <c r="BG208" s="346"/>
      <c r="BH208" s="114">
        <f>(E208+K208+Q208+W208+AC208+AJ208+AP208+AV208+BB208)</f>
        <v>27308298</v>
      </c>
      <c r="BI208" s="346"/>
      <c r="BJ208" s="326">
        <v>87</v>
      </c>
      <c r="BK208" s="346"/>
      <c r="BL208" s="298">
        <v>6743</v>
      </c>
      <c r="BM208" s="346"/>
      <c r="BN208" s="298">
        <f>IF(E208,BL208,0)</f>
        <v>6743</v>
      </c>
      <c r="BO208" s="346"/>
      <c r="BP208" s="298">
        <f>IF(K208,BL208,0)</f>
        <v>6743</v>
      </c>
      <c r="BQ208" s="346"/>
      <c r="BR208" s="298">
        <f>IF(Q208,BL208,0)</f>
        <v>6743</v>
      </c>
      <c r="BS208" s="346"/>
      <c r="BT208" s="298">
        <f>IF(W208,BL208,0)</f>
        <v>6743</v>
      </c>
      <c r="BU208" s="346"/>
      <c r="BV208" s="298">
        <f>IF(AC208,BL208,0)</f>
        <v>6743</v>
      </c>
      <c r="BW208" s="346"/>
      <c r="BX208" s="298">
        <f>IF(AJ208,BL208,0)</f>
        <v>6743</v>
      </c>
      <c r="BY208" s="346"/>
      <c r="BZ208" s="298">
        <f>IF(AP208,BL208,0)</f>
        <v>6743</v>
      </c>
      <c r="CA208" s="346"/>
      <c r="CB208" s="298">
        <f>IF(AV208,BL208,0)</f>
        <v>6743</v>
      </c>
      <c r="CC208" s="346"/>
      <c r="CD208" s="298">
        <f>IF(BB208,$BL208,0)</f>
        <v>0</v>
      </c>
    </row>
    <row r="209" spans="1:82" ht="8.85" customHeight="1" x14ac:dyDescent="0.25">
      <c r="A209" s="326">
        <v>88</v>
      </c>
      <c r="B209" s="344"/>
      <c r="C209" s="326" t="s">
        <v>215</v>
      </c>
      <c r="D209" s="346"/>
      <c r="E209" s="114">
        <v>1739744</v>
      </c>
      <c r="F209" s="346"/>
      <c r="G209" s="297">
        <f>(E209/$BL209)</f>
        <v>148.12635163899532</v>
      </c>
      <c r="H209" s="346"/>
      <c r="I209" s="297">
        <f>IF(G209,G209/G$219*100,0)</f>
        <v>129.10655082105706</v>
      </c>
      <c r="J209" s="346"/>
      <c r="K209" s="114">
        <v>1146062</v>
      </c>
      <c r="L209" s="346"/>
      <c r="M209" s="297">
        <f>(K209/$BL209)</f>
        <v>97.578714346530433</v>
      </c>
      <c r="N209" s="346"/>
      <c r="O209" s="297">
        <f>IF(M209,M209/M$219*100,0)</f>
        <v>175.11881948110738</v>
      </c>
      <c r="P209" s="346"/>
      <c r="Q209" s="114">
        <v>5570581</v>
      </c>
      <c r="R209" s="346"/>
      <c r="S209" s="297">
        <f>(Q209/$BL209)</f>
        <v>474.29382716049383</v>
      </c>
      <c r="T209" s="346"/>
      <c r="U209" s="297">
        <f>IF(S209,S209/S$219*100,0)</f>
        <v>93.392401352756153</v>
      </c>
      <c r="V209" s="346"/>
      <c r="W209" s="114">
        <v>754961</v>
      </c>
      <c r="X209" s="346"/>
      <c r="Y209" s="297">
        <f>(W209/$BL209)</f>
        <v>64.279352916134528</v>
      </c>
      <c r="Z209" s="346"/>
      <c r="AA209" s="297">
        <f>IF(Y209,Y209/Y$219*100,0)</f>
        <v>46.193437544965242</v>
      </c>
      <c r="AB209" s="346"/>
      <c r="AC209" s="114">
        <v>3863967</v>
      </c>
      <c r="AD209" s="346"/>
      <c r="AE209" s="297">
        <f>(AC209/$BL209)</f>
        <v>328.98825031928482</v>
      </c>
      <c r="AF209" s="346"/>
      <c r="AG209" s="297">
        <f>IF(AE209,AE209/AE$219*100,0)</f>
        <v>90.428394519277759</v>
      </c>
      <c r="AH209" s="347"/>
      <c r="AI209" s="346"/>
      <c r="AJ209" s="114">
        <v>18064009</v>
      </c>
      <c r="AK209" s="346"/>
      <c r="AL209" s="297">
        <f>(AJ209/$BL209)</f>
        <v>1538.0169433801618</v>
      </c>
      <c r="AM209" s="346"/>
      <c r="AN209" s="297">
        <f>IF(AL209,AL209/AL$219*100,0)</f>
        <v>80.549908814064011</v>
      </c>
      <c r="AO209" s="346"/>
      <c r="AP209" s="114">
        <v>260846</v>
      </c>
      <c r="AQ209" s="346"/>
      <c r="AR209" s="297">
        <f>(AP209/$BL209)</f>
        <v>22.209110259684973</v>
      </c>
      <c r="AS209" s="346"/>
      <c r="AT209" s="297">
        <f>IF(AR209,AR209/AR$219*100,0)</f>
        <v>24.812303696397581</v>
      </c>
      <c r="AU209" s="346"/>
      <c r="AV209" s="114">
        <v>618722</v>
      </c>
      <c r="AW209" s="346"/>
      <c r="AX209" s="297">
        <f>(AV209/$BL209)</f>
        <v>52.679608343976163</v>
      </c>
      <c r="AY209" s="346"/>
      <c r="AZ209" s="297">
        <f>IF(AX209,AX209/AX$219*100,0)</f>
        <v>37.307342269061849</v>
      </c>
      <c r="BA209" s="346"/>
      <c r="BB209" s="114">
        <v>0</v>
      </c>
      <c r="BC209" s="346"/>
      <c r="BD209" s="297">
        <f>(BB209/$BL209)</f>
        <v>0</v>
      </c>
      <c r="BE209" s="346"/>
      <c r="BF209" s="297">
        <f>IF(BD209,BD209/BD$219*100,0)</f>
        <v>0</v>
      </c>
      <c r="BG209" s="346"/>
      <c r="BH209" s="114">
        <f>(E209+K209+Q209+W209+AC209+AJ209+AP209+AV209+BB209)</f>
        <v>32018892</v>
      </c>
      <c r="BI209" s="346"/>
      <c r="BJ209" s="326">
        <v>88</v>
      </c>
      <c r="BK209" s="346"/>
      <c r="BL209" s="298">
        <v>11745</v>
      </c>
      <c r="BM209" s="346"/>
      <c r="BN209" s="298">
        <f>IF(E209,BL209,0)</f>
        <v>11745</v>
      </c>
      <c r="BO209" s="346"/>
      <c r="BP209" s="298">
        <f>IF(K209,BL209,0)</f>
        <v>11745</v>
      </c>
      <c r="BQ209" s="346"/>
      <c r="BR209" s="298">
        <f>IF(Q209,BL209,0)</f>
        <v>11745</v>
      </c>
      <c r="BS209" s="346"/>
      <c r="BT209" s="298">
        <f>IF(W209,BL209,0)</f>
        <v>11745</v>
      </c>
      <c r="BU209" s="346"/>
      <c r="BV209" s="298">
        <f>IF(AC209,BL209,0)</f>
        <v>11745</v>
      </c>
      <c r="BW209" s="346"/>
      <c r="BX209" s="298">
        <f>IF(AJ209,BL209,0)</f>
        <v>11745</v>
      </c>
      <c r="BY209" s="346"/>
      <c r="BZ209" s="298">
        <f>IF(AP209,BL209,0)</f>
        <v>11745</v>
      </c>
      <c r="CA209" s="346"/>
      <c r="CB209" s="298">
        <f>IF(AV209,BL209,0)</f>
        <v>11745</v>
      </c>
      <c r="CC209" s="346"/>
      <c r="CD209" s="298">
        <f>IF(BB209,$BL209,0)</f>
        <v>0</v>
      </c>
    </row>
    <row r="210" spans="1:82" ht="8.85" customHeight="1" x14ac:dyDescent="0.25">
      <c r="A210" s="326">
        <v>89</v>
      </c>
      <c r="B210" s="344"/>
      <c r="C210" s="326" t="s">
        <v>216</v>
      </c>
      <c r="D210" s="346"/>
      <c r="E210" s="114">
        <v>3506387</v>
      </c>
      <c r="F210" s="346"/>
      <c r="G210" s="297">
        <f>(E210/$BL210)</f>
        <v>80.850077244114459</v>
      </c>
      <c r="H210" s="346"/>
      <c r="I210" s="297">
        <f>IF(G210,G210/G$219*100,0)</f>
        <v>70.468721406459721</v>
      </c>
      <c r="J210" s="346"/>
      <c r="K210" s="114">
        <v>2550500</v>
      </c>
      <c r="L210" s="346"/>
      <c r="M210" s="297">
        <f>(K210/$BL210)</f>
        <v>58.809287740090845</v>
      </c>
      <c r="N210" s="346"/>
      <c r="O210" s="297">
        <f>IF(M210,M210/M$219*100,0)</f>
        <v>105.54159390741813</v>
      </c>
      <c r="P210" s="346"/>
      <c r="Q210" s="114">
        <v>16706335</v>
      </c>
      <c r="R210" s="346"/>
      <c r="S210" s="297">
        <f>(Q210/$BL210)</f>
        <v>385.21374714657935</v>
      </c>
      <c r="T210" s="346"/>
      <c r="U210" s="297">
        <f>IF(S210,S210/S$219*100,0)</f>
        <v>75.851792327751966</v>
      </c>
      <c r="V210" s="346"/>
      <c r="W210" s="114">
        <v>5014356</v>
      </c>
      <c r="X210" s="346"/>
      <c r="Y210" s="297">
        <f>(W210/$BL210)</f>
        <v>115.6207429269755</v>
      </c>
      <c r="Z210" s="346"/>
      <c r="AA210" s="297">
        <f>IF(Y210,Y210/Y$219*100,0)</f>
        <v>83.089193107902602</v>
      </c>
      <c r="AB210" s="346"/>
      <c r="AC210" s="114">
        <v>23784490</v>
      </c>
      <c r="AD210" s="346"/>
      <c r="AE210" s="297">
        <f>(AC210/$BL210)</f>
        <v>548.42145311166962</v>
      </c>
      <c r="AF210" s="346"/>
      <c r="AG210" s="297">
        <f>IF(AE210,AE210/AE$219*100,0)</f>
        <v>150.74359487515895</v>
      </c>
      <c r="AH210" s="347"/>
      <c r="AI210" s="346"/>
      <c r="AJ210" s="114">
        <v>56400196</v>
      </c>
      <c r="AK210" s="346"/>
      <c r="AL210" s="297">
        <f>(AJ210/$BL210)</f>
        <v>1300.4725956328252</v>
      </c>
      <c r="AM210" s="346"/>
      <c r="AN210" s="297">
        <f>IF(AL210,AL210/AL$219*100,0)</f>
        <v>68.10909947662438</v>
      </c>
      <c r="AO210" s="346"/>
      <c r="AP210" s="114">
        <v>1327082</v>
      </c>
      <c r="AQ210" s="346"/>
      <c r="AR210" s="297">
        <f>(AP210/$BL210)</f>
        <v>30.59978325532062</v>
      </c>
      <c r="AS210" s="346"/>
      <c r="AT210" s="297">
        <f>IF(AR210,AR210/AR$219*100,0)</f>
        <v>34.186471510890968</v>
      </c>
      <c r="AU210" s="346"/>
      <c r="AV210" s="114">
        <v>2249010</v>
      </c>
      <c r="AW210" s="346"/>
      <c r="AX210" s="297">
        <f>(AV210/$BL210)</f>
        <v>51.857548018169659</v>
      </c>
      <c r="AY210" s="346"/>
      <c r="AZ210" s="297">
        <f>IF(AX210,AX210/AX$219*100,0)</f>
        <v>36.725164707292137</v>
      </c>
      <c r="BA210" s="346"/>
      <c r="BB210" s="114">
        <v>0</v>
      </c>
      <c r="BC210" s="346"/>
      <c r="BD210" s="297">
        <f>(BB210/$BL210)</f>
        <v>0</v>
      </c>
      <c r="BE210" s="346"/>
      <c r="BF210" s="297">
        <f>IF(BD210,BD210/BD$219*100,0)</f>
        <v>0</v>
      </c>
      <c r="BG210" s="346"/>
      <c r="BH210" s="114">
        <f>(E210+K210+Q210+W210+AC210+AJ210+AP210+AV210+BB210)</f>
        <v>111538356</v>
      </c>
      <c r="BI210" s="346"/>
      <c r="BJ210" s="326">
        <v>89</v>
      </c>
      <c r="BK210" s="346"/>
      <c r="BL210" s="298">
        <v>43369</v>
      </c>
      <c r="BM210" s="346"/>
      <c r="BN210" s="298">
        <f>IF(E210,BL210,0)</f>
        <v>43369</v>
      </c>
      <c r="BO210" s="346"/>
      <c r="BP210" s="298">
        <f>IF(K210,BL210,0)</f>
        <v>43369</v>
      </c>
      <c r="BQ210" s="346"/>
      <c r="BR210" s="298">
        <f>IF(Q210,BL210,0)</f>
        <v>43369</v>
      </c>
      <c r="BS210" s="346"/>
      <c r="BT210" s="298">
        <f>IF(W210,BL210,0)</f>
        <v>43369</v>
      </c>
      <c r="BU210" s="346"/>
      <c r="BV210" s="298">
        <f>IF(AC210,BL210,0)</f>
        <v>43369</v>
      </c>
      <c r="BW210" s="346"/>
      <c r="BX210" s="298">
        <f>IF(AJ210,BL210,0)</f>
        <v>43369</v>
      </c>
      <c r="BY210" s="346"/>
      <c r="BZ210" s="298">
        <f>IF(AP210,BL210,0)</f>
        <v>43369</v>
      </c>
      <c r="CA210" s="346"/>
      <c r="CB210" s="298">
        <f>IF(AV210,BL210,0)</f>
        <v>43369</v>
      </c>
      <c r="CC210" s="346"/>
      <c r="CD210" s="298">
        <f>IF(BB210,$BL210,0)</f>
        <v>0</v>
      </c>
    </row>
    <row r="211" spans="1:82" ht="8.85" customHeight="1" x14ac:dyDescent="0.25">
      <c r="A211" s="326">
        <v>90</v>
      </c>
      <c r="B211" s="344"/>
      <c r="C211" s="326" t="s">
        <v>217</v>
      </c>
      <c r="D211" s="346"/>
      <c r="E211" s="114">
        <v>3136262</v>
      </c>
      <c r="F211" s="346"/>
      <c r="G211" s="297">
        <f>(E211/$BL211)</f>
        <v>80.045481228146301</v>
      </c>
      <c r="H211" s="346"/>
      <c r="I211" s="297">
        <f>IF(G211,G211/G$219*100,0)</f>
        <v>69.767437568191838</v>
      </c>
      <c r="J211" s="346"/>
      <c r="K211" s="114">
        <v>2305358</v>
      </c>
      <c r="L211" s="346"/>
      <c r="M211" s="297">
        <f>(K211/$BL211)</f>
        <v>58.83867180521171</v>
      </c>
      <c r="N211" s="346"/>
      <c r="O211" s="297">
        <f>IF(M211,M211/M$219*100,0)</f>
        <v>105.59432777289261</v>
      </c>
      <c r="P211" s="346"/>
      <c r="Q211" s="114">
        <v>19081511</v>
      </c>
      <c r="R211" s="346"/>
      <c r="S211" s="297">
        <f>(Q211/$BL211)</f>
        <v>487.00929021719713</v>
      </c>
      <c r="T211" s="346"/>
      <c r="U211" s="297">
        <f>IF(S211,S211/S$219*100,0)</f>
        <v>95.896181838973476</v>
      </c>
      <c r="V211" s="346"/>
      <c r="W211" s="114">
        <v>5199086</v>
      </c>
      <c r="X211" s="346"/>
      <c r="Y211" s="297">
        <f>(W211/$BL211)</f>
        <v>132.69406089686328</v>
      </c>
      <c r="Z211" s="346"/>
      <c r="AA211" s="297">
        <f>IF(Y211,Y211/Y$219*100,0)</f>
        <v>95.358688856503733</v>
      </c>
      <c r="AB211" s="346"/>
      <c r="AC211" s="114">
        <v>9975845</v>
      </c>
      <c r="AD211" s="346"/>
      <c r="AE211" s="297">
        <f>(AC211/$BL211)</f>
        <v>254.60924938107757</v>
      </c>
      <c r="AF211" s="346"/>
      <c r="AG211" s="297">
        <f>IF(AE211,AE211/AE$219*100,0)</f>
        <v>69.983975503515524</v>
      </c>
      <c r="AH211" s="347"/>
      <c r="AI211" s="346"/>
      <c r="AJ211" s="114">
        <v>55040417</v>
      </c>
      <c r="AK211" s="346"/>
      <c r="AL211" s="297">
        <f>(AJ211/$BL211)</f>
        <v>1404.7731553559122</v>
      </c>
      <c r="AM211" s="346"/>
      <c r="AN211" s="297">
        <f>IF(AL211,AL211/AL$219*100,0)</f>
        <v>73.57158843756288</v>
      </c>
      <c r="AO211" s="346"/>
      <c r="AP211" s="114">
        <v>3450928</v>
      </c>
      <c r="AQ211" s="346"/>
      <c r="AR211" s="297">
        <f>(AP211/$BL211)</f>
        <v>88.076567724152014</v>
      </c>
      <c r="AS211" s="346"/>
      <c r="AT211" s="297">
        <f>IF(AR211,AR211/AR$219*100,0)</f>
        <v>98.400274542965306</v>
      </c>
      <c r="AU211" s="346"/>
      <c r="AV211" s="114">
        <v>956892</v>
      </c>
      <c r="AW211" s="346"/>
      <c r="AX211" s="297">
        <f>(AV211/$BL211)</f>
        <v>24.422347566422502</v>
      </c>
      <c r="AY211" s="346"/>
      <c r="AZ211" s="297">
        <f>IF(AX211,AX211/AX$219*100,0)</f>
        <v>17.295741337429682</v>
      </c>
      <c r="BA211" s="346"/>
      <c r="BB211" s="114">
        <v>227874</v>
      </c>
      <c r="BC211" s="346"/>
      <c r="BD211" s="297">
        <f>(BB211/$BL211)</f>
        <v>5.8159311911385618</v>
      </c>
      <c r="BE211" s="346"/>
      <c r="BF211" s="297">
        <f>IF(BD211,BD211/BD$219*100,0)</f>
        <v>19.078897889743313</v>
      </c>
      <c r="BG211" s="346"/>
      <c r="BH211" s="114">
        <f>(E211+K211+Q211+W211+AC211+AJ211+AP211+AV211+BB211)</f>
        <v>99374173</v>
      </c>
      <c r="BI211" s="346"/>
      <c r="BJ211" s="326">
        <v>90</v>
      </c>
      <c r="BK211" s="346"/>
      <c r="BL211" s="298">
        <v>39181</v>
      </c>
      <c r="BM211" s="346"/>
      <c r="BN211" s="298">
        <f>IF(E211,BL211,0)</f>
        <v>39181</v>
      </c>
      <c r="BO211" s="346"/>
      <c r="BP211" s="298">
        <f>IF(K211,BL211,0)</f>
        <v>39181</v>
      </c>
      <c r="BQ211" s="346"/>
      <c r="BR211" s="298">
        <f>IF(Q211,BL211,0)</f>
        <v>39181</v>
      </c>
      <c r="BS211" s="346"/>
      <c r="BT211" s="298">
        <f>IF(W211,BL211,0)</f>
        <v>39181</v>
      </c>
      <c r="BU211" s="346"/>
      <c r="BV211" s="298">
        <f>IF(AC211,BL211,0)</f>
        <v>39181</v>
      </c>
      <c r="BW211" s="346"/>
      <c r="BX211" s="298">
        <f>IF(AJ211,BL211,0)</f>
        <v>39181</v>
      </c>
      <c r="BY211" s="346"/>
      <c r="BZ211" s="298">
        <f>IF(AP211,BL211,0)</f>
        <v>39181</v>
      </c>
      <c r="CA211" s="346"/>
      <c r="CB211" s="298">
        <f>IF(AV211,BL211,0)</f>
        <v>39181</v>
      </c>
      <c r="CC211" s="346"/>
      <c r="CD211" s="298">
        <f>IF(BB211,$BL211,0)</f>
        <v>39181</v>
      </c>
    </row>
    <row r="212" spans="1:82" ht="8.85" customHeight="1" x14ac:dyDescent="0.25">
      <c r="A212" s="346"/>
      <c r="B212" s="346"/>
      <c r="C212" s="326"/>
      <c r="D212" s="346"/>
      <c r="E212" s="351"/>
      <c r="F212" s="346"/>
      <c r="G212" s="350"/>
      <c r="H212" s="346"/>
      <c r="I212" s="350"/>
      <c r="J212" s="346"/>
      <c r="K212" s="351"/>
      <c r="L212" s="346"/>
      <c r="M212" s="350"/>
      <c r="N212" s="346"/>
      <c r="O212" s="350"/>
      <c r="P212" s="346"/>
      <c r="Q212" s="351"/>
      <c r="R212" s="346"/>
      <c r="S212" s="350"/>
      <c r="T212" s="346"/>
      <c r="U212" s="350"/>
      <c r="V212" s="346"/>
      <c r="W212" s="351"/>
      <c r="X212" s="346"/>
      <c r="Y212" s="350"/>
      <c r="Z212" s="346"/>
      <c r="AA212" s="350"/>
      <c r="AB212" s="346"/>
      <c r="AC212" s="351"/>
      <c r="AD212" s="346"/>
      <c r="AE212" s="350"/>
      <c r="AF212" s="346"/>
      <c r="AG212" s="350"/>
      <c r="AH212" s="346"/>
      <c r="AI212" s="346"/>
      <c r="AJ212" s="351"/>
      <c r="AK212" s="346"/>
      <c r="AL212" s="350"/>
      <c r="AM212" s="346"/>
      <c r="AN212" s="350"/>
      <c r="AO212" s="346"/>
      <c r="AP212" s="351"/>
      <c r="AQ212" s="346"/>
      <c r="AR212" s="350"/>
      <c r="AS212" s="346"/>
      <c r="AT212" s="350"/>
      <c r="AU212" s="346"/>
      <c r="AV212" s="351"/>
      <c r="AW212" s="346"/>
      <c r="AX212" s="350"/>
      <c r="AY212" s="346"/>
      <c r="AZ212" s="350"/>
      <c r="BA212" s="346"/>
      <c r="BB212" s="351"/>
      <c r="BC212" s="346"/>
      <c r="BD212" s="350"/>
      <c r="BE212" s="346"/>
      <c r="BF212" s="350"/>
      <c r="BG212" s="346"/>
      <c r="BH212" s="351"/>
      <c r="BI212" s="346"/>
      <c r="BJ212" s="346"/>
      <c r="BK212" s="346"/>
      <c r="BL212" s="351"/>
      <c r="BM212" s="346"/>
      <c r="BN212" s="346"/>
      <c r="BO212" s="346"/>
      <c r="BP212" s="346"/>
      <c r="BQ212" s="346"/>
      <c r="BR212" s="346"/>
      <c r="BS212" s="346"/>
      <c r="BT212" s="346"/>
      <c r="BU212" s="346"/>
      <c r="BV212" s="346"/>
      <c r="BW212" s="346"/>
      <c r="BX212" s="346"/>
      <c r="BY212" s="346"/>
      <c r="BZ212" s="346"/>
      <c r="CA212" s="346"/>
      <c r="CB212" s="346"/>
      <c r="CC212" s="346"/>
      <c r="CD212" s="346"/>
    </row>
    <row r="213" spans="1:82" ht="8.85" customHeight="1" x14ac:dyDescent="0.25">
      <c r="A213" s="326">
        <v>91</v>
      </c>
      <c r="B213" s="344"/>
      <c r="C213" s="326" t="s">
        <v>218</v>
      </c>
      <c r="D213" s="346"/>
      <c r="E213" s="114">
        <v>3666937</v>
      </c>
      <c r="F213" s="346"/>
      <c r="G213" s="297">
        <f>(E213/$BL213)</f>
        <v>68.656375210634707</v>
      </c>
      <c r="H213" s="346"/>
      <c r="I213" s="297">
        <f>IF(G213,G213/G$219*100,0)</f>
        <v>59.840721770587791</v>
      </c>
      <c r="J213" s="346"/>
      <c r="K213" s="114">
        <v>2229936</v>
      </c>
      <c r="L213" s="346"/>
      <c r="M213" s="297">
        <f>(K213/$BL213)</f>
        <v>41.75128253136117</v>
      </c>
      <c r="N213" s="346"/>
      <c r="O213" s="297">
        <f>IF(M213,M213/M$219*100,0)</f>
        <v>74.928588244656652</v>
      </c>
      <c r="P213" s="346"/>
      <c r="Q213" s="114">
        <v>14626173</v>
      </c>
      <c r="R213" s="346"/>
      <c r="S213" s="297">
        <f>(Q213/$BL213)</f>
        <v>273.84708856019472</v>
      </c>
      <c r="T213" s="346"/>
      <c r="U213" s="297">
        <f>IF(S213,S213/S$219*100,0)</f>
        <v>53.92277052647195</v>
      </c>
      <c r="V213" s="346"/>
      <c r="W213" s="114">
        <v>2975593</v>
      </c>
      <c r="X213" s="346"/>
      <c r="Y213" s="297">
        <f>(W213/$BL213)</f>
        <v>55.712282344130315</v>
      </c>
      <c r="Z213" s="346"/>
      <c r="AA213" s="297">
        <f>IF(Y213,Y213/Y$219*100,0)</f>
        <v>40.03683481861993</v>
      </c>
      <c r="AB213" s="346"/>
      <c r="AC213" s="114">
        <v>25022889</v>
      </c>
      <c r="AD213" s="346"/>
      <c r="AE213" s="297">
        <f>(AC213/$BL213)</f>
        <v>468.5056918180116</v>
      </c>
      <c r="AF213" s="346"/>
      <c r="AG213" s="297">
        <f>IF(AE213,AE213/AE$219*100,0)</f>
        <v>128.77729673667579</v>
      </c>
      <c r="AH213" s="347"/>
      <c r="AI213" s="346"/>
      <c r="AJ213" s="114">
        <v>80374109</v>
      </c>
      <c r="AK213" s="346"/>
      <c r="AL213" s="297">
        <f>(AJ213/$BL213)</f>
        <v>1504.8513199775323</v>
      </c>
      <c r="AM213" s="346"/>
      <c r="AN213" s="297">
        <f>IF(AL213,AL213/AL$219*100,0)</f>
        <v>78.812939691362303</v>
      </c>
      <c r="AO213" s="346"/>
      <c r="AP213" s="114">
        <v>2347957</v>
      </c>
      <c r="AQ213" s="346"/>
      <c r="AR213" s="297">
        <f>(AP213/$BL213)</f>
        <v>43.960999812769145</v>
      </c>
      <c r="AS213" s="346"/>
      <c r="AT213" s="297">
        <f>IF(AR213,AR213/AR$219*100,0)</f>
        <v>49.113794537358359</v>
      </c>
      <c r="AU213" s="346"/>
      <c r="AV213" s="114">
        <v>3948696</v>
      </c>
      <c r="AW213" s="346"/>
      <c r="AX213" s="297">
        <f>(AV213/$BL213)</f>
        <v>73.931773076202958</v>
      </c>
      <c r="AY213" s="346"/>
      <c r="AZ213" s="297">
        <f>IF(AX213,AX213/AX$219*100,0)</f>
        <v>52.357981568553392</v>
      </c>
      <c r="BA213" s="346"/>
      <c r="BB213" s="114">
        <v>0</v>
      </c>
      <c r="BC213" s="346"/>
      <c r="BD213" s="297">
        <f>(BB213/$BL213)</f>
        <v>0</v>
      </c>
      <c r="BE213" s="346"/>
      <c r="BF213" s="297">
        <f>IF(BD213,BD213/BD$219*100,0)</f>
        <v>0</v>
      </c>
      <c r="BG213" s="346"/>
      <c r="BH213" s="114">
        <f>(E213+K213+Q213+W213+AC213+AJ213+AP213+AV213+BB213)</f>
        <v>135192290</v>
      </c>
      <c r="BI213" s="346"/>
      <c r="BJ213" s="326">
        <v>91</v>
      </c>
      <c r="BK213" s="346"/>
      <c r="BL213" s="298">
        <v>53410</v>
      </c>
      <c r="BM213" s="346"/>
      <c r="BN213" s="298">
        <f>IF(E213,BL213,0)</f>
        <v>53410</v>
      </c>
      <c r="BO213" s="346"/>
      <c r="BP213" s="298">
        <f>IF(K213,BL213,0)</f>
        <v>53410</v>
      </c>
      <c r="BQ213" s="346"/>
      <c r="BR213" s="298">
        <f>IF(Q213,BL213,0)</f>
        <v>53410</v>
      </c>
      <c r="BS213" s="346"/>
      <c r="BT213" s="298">
        <f>IF(W213,BL213,0)</f>
        <v>53410</v>
      </c>
      <c r="BU213" s="346"/>
      <c r="BV213" s="298">
        <f>IF(AC213,BL213,0)</f>
        <v>53410</v>
      </c>
      <c r="BW213" s="346"/>
      <c r="BX213" s="298">
        <f>IF(AJ213,BL213,0)</f>
        <v>53410</v>
      </c>
      <c r="BY213" s="346"/>
      <c r="BZ213" s="298">
        <f>IF(AP213,BL213,0)</f>
        <v>53410</v>
      </c>
      <c r="CA213" s="346"/>
      <c r="CB213" s="298">
        <f>IF(AV213,BL213,0)</f>
        <v>53410</v>
      </c>
      <c r="CC213" s="346"/>
      <c r="CD213" s="298">
        <f>IF(BB213,$BL213,0)</f>
        <v>0</v>
      </c>
    </row>
    <row r="214" spans="1:82" ht="8.85" customHeight="1" x14ac:dyDescent="0.25">
      <c r="A214" s="326">
        <v>92</v>
      </c>
      <c r="B214" s="344"/>
      <c r="C214" s="326" t="s">
        <v>219</v>
      </c>
      <c r="D214" s="346"/>
      <c r="E214" s="114">
        <v>2437556</v>
      </c>
      <c r="F214" s="346"/>
      <c r="G214" s="297">
        <f>(E214/$BL214)</f>
        <v>137.7539417914665</v>
      </c>
      <c r="H214" s="346"/>
      <c r="I214" s="297">
        <f>IF(G214,G214/G$219*100,0)</f>
        <v>120.0659848157557</v>
      </c>
      <c r="J214" s="346"/>
      <c r="K214" s="114">
        <v>1570393</v>
      </c>
      <c r="L214" s="346"/>
      <c r="M214" s="297">
        <f>(K214/$BL214)</f>
        <v>88.747838372421583</v>
      </c>
      <c r="N214" s="346"/>
      <c r="O214" s="297">
        <f>IF(M214,M214/M$219*100,0)</f>
        <v>159.27056214418337</v>
      </c>
      <c r="P214" s="346"/>
      <c r="Q214" s="114">
        <v>6928246</v>
      </c>
      <c r="R214" s="346"/>
      <c r="S214" s="297">
        <f>(Q214/$BL214)</f>
        <v>391.53693133653576</v>
      </c>
      <c r="T214" s="346"/>
      <c r="U214" s="297">
        <f>IF(S214,S214/S$219*100,0)</f>
        <v>77.096879912448657</v>
      </c>
      <c r="V214" s="346"/>
      <c r="W214" s="114">
        <v>2863999</v>
      </c>
      <c r="X214" s="346"/>
      <c r="Y214" s="297">
        <f>(W214/$BL214)</f>
        <v>161.85357445606104</v>
      </c>
      <c r="Z214" s="346"/>
      <c r="AA214" s="297">
        <f>IF(Y214,Y214/Y$219*100,0)</f>
        <v>116.31375618886746</v>
      </c>
      <c r="AB214" s="346"/>
      <c r="AC214" s="114">
        <v>7021237</v>
      </c>
      <c r="AD214" s="346"/>
      <c r="AE214" s="297">
        <f>(AC214/$BL214)</f>
        <v>396.79214467363664</v>
      </c>
      <c r="AF214" s="346"/>
      <c r="AG214" s="297">
        <f>IF(AE214,AE214/AE$219*100,0)</f>
        <v>109.06552609667666</v>
      </c>
      <c r="AH214" s="347"/>
      <c r="AI214" s="346"/>
      <c r="AJ214" s="114">
        <v>22076010</v>
      </c>
      <c r="AK214" s="346"/>
      <c r="AL214" s="297">
        <f>(AJ214/$BL214)</f>
        <v>1247.584628426109</v>
      </c>
      <c r="AM214" s="346"/>
      <c r="AN214" s="297">
        <f>IF(AL214,AL214/AL$219*100,0)</f>
        <v>65.33922040981804</v>
      </c>
      <c r="AO214" s="346"/>
      <c r="AP214" s="114">
        <v>594533</v>
      </c>
      <c r="AQ214" s="346"/>
      <c r="AR214" s="297">
        <f>(AP214/$BL214)</f>
        <v>33.598926250353209</v>
      </c>
      <c r="AS214" s="346"/>
      <c r="AT214" s="297">
        <f>IF(AR214,AR214/AR$219*100,0)</f>
        <v>37.537152648115757</v>
      </c>
      <c r="AU214" s="346"/>
      <c r="AV214" s="114">
        <v>794888</v>
      </c>
      <c r="AW214" s="346"/>
      <c r="AX214" s="297">
        <f>(AV214/$BL214)</f>
        <v>44.921616275784118</v>
      </c>
      <c r="AY214" s="346"/>
      <c r="AZ214" s="297">
        <f>IF(AX214,AX214/AX$219*100,0)</f>
        <v>31.8131847666209</v>
      </c>
      <c r="BA214" s="346"/>
      <c r="BB214" s="114">
        <v>0</v>
      </c>
      <c r="BC214" s="346"/>
      <c r="BD214" s="297">
        <f>(BB214/$BL214)</f>
        <v>0</v>
      </c>
      <c r="BE214" s="346"/>
      <c r="BF214" s="297">
        <f>IF(BD214,BD214/BD$219*100,0)</f>
        <v>0</v>
      </c>
      <c r="BG214" s="346"/>
      <c r="BH214" s="114">
        <f>(E214+K214+Q214+W214+AC214+AJ214+AP214+AV214+BB214)</f>
        <v>44286862</v>
      </c>
      <c r="BI214" s="346"/>
      <c r="BJ214" s="326">
        <v>92</v>
      </c>
      <c r="BK214" s="346"/>
      <c r="BL214" s="298">
        <v>17695</v>
      </c>
      <c r="BM214" s="346"/>
      <c r="BN214" s="298">
        <f>IF(E214,BL214,0)</f>
        <v>17695</v>
      </c>
      <c r="BO214" s="346"/>
      <c r="BP214" s="298">
        <f>IF(K214,BL214,0)</f>
        <v>17695</v>
      </c>
      <c r="BQ214" s="346"/>
      <c r="BR214" s="298">
        <f>IF(Q214,BL214,0)</f>
        <v>17695</v>
      </c>
      <c r="BS214" s="346"/>
      <c r="BT214" s="298">
        <f>IF(W214,BL214,0)</f>
        <v>17695</v>
      </c>
      <c r="BU214" s="346"/>
      <c r="BV214" s="298">
        <f>IF(AC214,BL214,0)</f>
        <v>17695</v>
      </c>
      <c r="BW214" s="346"/>
      <c r="BX214" s="298">
        <f>IF(AJ214,BL214,0)</f>
        <v>17695</v>
      </c>
      <c r="BY214" s="346"/>
      <c r="BZ214" s="298">
        <f>IF(AP214,BL214,0)</f>
        <v>17695</v>
      </c>
      <c r="CA214" s="346"/>
      <c r="CB214" s="298">
        <f>IF(AV214,BL214,0)</f>
        <v>17695</v>
      </c>
      <c r="CC214" s="346"/>
      <c r="CD214" s="298">
        <f>IF(BB214,$BL214,0)</f>
        <v>0</v>
      </c>
    </row>
    <row r="215" spans="1:82" ht="8.85" customHeight="1" x14ac:dyDescent="0.25">
      <c r="A215" s="326">
        <v>93</v>
      </c>
      <c r="B215" s="344"/>
      <c r="C215" s="326" t="s">
        <v>220</v>
      </c>
      <c r="D215" s="346"/>
      <c r="E215" s="114">
        <v>3509942</v>
      </c>
      <c r="F215" s="346"/>
      <c r="G215" s="297">
        <f>(E215/$BL215)</f>
        <v>88.857041593883693</v>
      </c>
      <c r="H215" s="346"/>
      <c r="I215" s="297">
        <f>IF(G215,G215/G$219*100,0)</f>
        <v>77.447571140538585</v>
      </c>
      <c r="J215" s="346"/>
      <c r="K215" s="114">
        <v>2842448</v>
      </c>
      <c r="L215" s="346"/>
      <c r="M215" s="297">
        <f>(K215/$BL215)</f>
        <v>71.958887116781852</v>
      </c>
      <c r="N215" s="346"/>
      <c r="O215" s="297">
        <f>IF(M215,M215/M$219*100,0)</f>
        <v>129.14041189673827</v>
      </c>
      <c r="P215" s="346"/>
      <c r="Q215" s="114">
        <v>12932403</v>
      </c>
      <c r="R215" s="346"/>
      <c r="S215" s="297">
        <f>(Q215/$BL215)</f>
        <v>327.39431913116124</v>
      </c>
      <c r="T215" s="346"/>
      <c r="U215" s="297">
        <f>IF(S215,S215/S$219*100,0)</f>
        <v>64.466665813390904</v>
      </c>
      <c r="V215" s="346"/>
      <c r="W215" s="114">
        <v>2616576</v>
      </c>
      <c r="X215" s="346"/>
      <c r="Y215" s="297">
        <f>(W215/$BL215)</f>
        <v>66.240753398648138</v>
      </c>
      <c r="Z215" s="346"/>
      <c r="AA215" s="297">
        <f>IF(Y215,Y215/Y$219*100,0)</f>
        <v>47.602969946572777</v>
      </c>
      <c r="AB215" s="346"/>
      <c r="AC215" s="114">
        <v>15153501</v>
      </c>
      <c r="AD215" s="346"/>
      <c r="AE215" s="297">
        <f>(AC215/$BL215)</f>
        <v>383.62322472848791</v>
      </c>
      <c r="AF215" s="346"/>
      <c r="AG215" s="297">
        <f>IF(AE215,AE215/AE$219*100,0)</f>
        <v>105.44580932248495</v>
      </c>
      <c r="AH215" s="347"/>
      <c r="AI215" s="346"/>
      <c r="AJ215" s="114">
        <v>54810601</v>
      </c>
      <c r="AK215" s="346"/>
      <c r="AL215" s="297">
        <f>(AJ215/$BL215)</f>
        <v>1387.5750234171287</v>
      </c>
      <c r="AM215" s="346"/>
      <c r="AN215" s="297">
        <f>IF(AL215,AL215/AL$219*100,0)</f>
        <v>72.670877970487851</v>
      </c>
      <c r="AO215" s="346"/>
      <c r="AP215" s="114">
        <v>1270212</v>
      </c>
      <c r="AQ215" s="346"/>
      <c r="AR215" s="297">
        <f>(AP215/$BL215)</f>
        <v>32.156451735399102</v>
      </c>
      <c r="AS215" s="346"/>
      <c r="AT215" s="297">
        <f>IF(AR215,AR215/AR$219*100,0)</f>
        <v>35.925601562959287</v>
      </c>
      <c r="AU215" s="346"/>
      <c r="AV215" s="114">
        <v>6005763</v>
      </c>
      <c r="AW215" s="346"/>
      <c r="AX215" s="297">
        <f>(AV215/$BL215)</f>
        <v>152.04078377762588</v>
      </c>
      <c r="AY215" s="346"/>
      <c r="AZ215" s="297">
        <f>IF(AX215,AX215/AX$219*100,0)</f>
        <v>107.67425456565543</v>
      </c>
      <c r="BA215" s="346"/>
      <c r="BB215" s="114">
        <v>0</v>
      </c>
      <c r="BC215" s="346"/>
      <c r="BD215" s="297">
        <f>(BB215/$BL215)</f>
        <v>0</v>
      </c>
      <c r="BE215" s="346"/>
      <c r="BF215" s="297">
        <f>IF(BD215,BD215/BD$219*100,0)</f>
        <v>0</v>
      </c>
      <c r="BG215" s="346"/>
      <c r="BH215" s="114">
        <f>(E215+K215+Q215+W215+AC215+AJ215+AP215+AV215+BB215)</f>
        <v>99141446</v>
      </c>
      <c r="BI215" s="346"/>
      <c r="BJ215" s="326">
        <v>93</v>
      </c>
      <c r="BK215" s="346"/>
      <c r="BL215" s="298">
        <v>39501</v>
      </c>
      <c r="BM215" s="346"/>
      <c r="BN215" s="298">
        <f>IF(E215,BL215,0)</f>
        <v>39501</v>
      </c>
      <c r="BO215" s="346"/>
      <c r="BP215" s="298">
        <f>IF(K215,BL215,0)</f>
        <v>39501</v>
      </c>
      <c r="BQ215" s="346"/>
      <c r="BR215" s="298">
        <f>IF(Q215,BL215,0)</f>
        <v>39501</v>
      </c>
      <c r="BS215" s="346"/>
      <c r="BT215" s="298">
        <f>IF(W215,BL215,0)</f>
        <v>39501</v>
      </c>
      <c r="BU215" s="346"/>
      <c r="BV215" s="298">
        <f>IF(AC215,BL215,0)</f>
        <v>39501</v>
      </c>
      <c r="BW215" s="346"/>
      <c r="BX215" s="298">
        <f>IF(AJ215,BL215,0)</f>
        <v>39501</v>
      </c>
      <c r="BY215" s="346"/>
      <c r="BZ215" s="298">
        <f>IF(AP215,BL215,0)</f>
        <v>39501</v>
      </c>
      <c r="CA215" s="346"/>
      <c r="CB215" s="298">
        <f>IF(AV215,BL215,0)</f>
        <v>39501</v>
      </c>
      <c r="CC215" s="346"/>
      <c r="CD215" s="298">
        <f>IF(BB215,$BL215,0)</f>
        <v>0</v>
      </c>
    </row>
    <row r="216" spans="1:82" ht="8.85" customHeight="1" x14ac:dyDescent="0.25">
      <c r="A216" s="326">
        <v>94</v>
      </c>
      <c r="B216" s="344"/>
      <c r="C216" s="326" t="s">
        <v>221</v>
      </c>
      <c r="D216" s="346"/>
      <c r="E216" s="114">
        <v>1781554</v>
      </c>
      <c r="F216" s="346"/>
      <c r="G216" s="297">
        <f>(E216/$BL216)</f>
        <v>62.594125500667559</v>
      </c>
      <c r="H216" s="346"/>
      <c r="I216" s="297">
        <f>IF(G216,G216/G$219*100,0)</f>
        <v>54.556880363507823</v>
      </c>
      <c r="J216" s="346"/>
      <c r="K216" s="114">
        <v>2072282</v>
      </c>
      <c r="L216" s="346"/>
      <c r="M216" s="297">
        <f>(K216/$BL216)</f>
        <v>72.808727426041742</v>
      </c>
      <c r="N216" s="346"/>
      <c r="O216" s="297">
        <f>IF(M216,M216/M$219*100,0)</f>
        <v>130.66557066421842</v>
      </c>
      <c r="P216" s="346"/>
      <c r="Q216" s="114">
        <v>6570998</v>
      </c>
      <c r="R216" s="346"/>
      <c r="S216" s="297">
        <f>(Q216/$BL216)</f>
        <v>230.86915887850466</v>
      </c>
      <c r="T216" s="346"/>
      <c r="U216" s="297">
        <f>IF(S216,S216/S$219*100,0)</f>
        <v>45.460058535947326</v>
      </c>
      <c r="V216" s="346"/>
      <c r="W216" s="114">
        <v>2401836</v>
      </c>
      <c r="X216" s="346"/>
      <c r="Y216" s="297">
        <f>(W216/$BL216)</f>
        <v>84.387463987070475</v>
      </c>
      <c r="Z216" s="346"/>
      <c r="AA216" s="297">
        <f>IF(Y216,Y216/Y$219*100,0)</f>
        <v>60.643843947070664</v>
      </c>
      <c r="AB216" s="346"/>
      <c r="AC216" s="114">
        <v>19877351</v>
      </c>
      <c r="AD216" s="346"/>
      <c r="AE216" s="297">
        <f>(AC216/$BL216)</f>
        <v>698.38208839856657</v>
      </c>
      <c r="AF216" s="346"/>
      <c r="AG216" s="297">
        <f>IF(AE216,AE216/AE$219*100,0)</f>
        <v>191.96299853752171</v>
      </c>
      <c r="AH216" s="347"/>
      <c r="AI216" s="346"/>
      <c r="AJ216" s="114">
        <v>42863021</v>
      </c>
      <c r="AK216" s="346"/>
      <c r="AL216" s="297">
        <f>(AJ216/$BL216)</f>
        <v>1505.9736139413956</v>
      </c>
      <c r="AM216" s="346"/>
      <c r="AN216" s="297">
        <f>IF(AL216,AL216/AL$219*100,0)</f>
        <v>78.871717116956248</v>
      </c>
      <c r="AO216" s="346"/>
      <c r="AP216" s="114">
        <v>668287</v>
      </c>
      <c r="AQ216" s="346"/>
      <c r="AR216" s="297">
        <f>(AP216/$BL216)</f>
        <v>23.479973297730307</v>
      </c>
      <c r="AS216" s="346"/>
      <c r="AT216" s="297">
        <f>IF(AR216,AR216/AR$219*100,0)</f>
        <v>26.232128231815715</v>
      </c>
      <c r="AU216" s="346"/>
      <c r="AV216" s="114">
        <v>790829</v>
      </c>
      <c r="AW216" s="346"/>
      <c r="AX216" s="297">
        <f>(AV216/$BL216)</f>
        <v>27.785433209191201</v>
      </c>
      <c r="AY216" s="346"/>
      <c r="AZ216" s="297">
        <f>IF(AX216,AX216/AX$219*100,0)</f>
        <v>19.677455839475456</v>
      </c>
      <c r="BA216" s="346"/>
      <c r="BB216" s="114">
        <v>0</v>
      </c>
      <c r="BC216" s="346"/>
      <c r="BD216" s="297">
        <f>(BB216/$BL216)</f>
        <v>0</v>
      </c>
      <c r="BE216" s="346"/>
      <c r="BF216" s="297">
        <f>IF(BD216,BD216/BD$219*100,0)</f>
        <v>0</v>
      </c>
      <c r="BG216" s="346"/>
      <c r="BH216" s="114">
        <f>(E216+K216+Q216+W216+AC216+AJ216+AP216+AV216+BB216)</f>
        <v>77026158</v>
      </c>
      <c r="BI216" s="346"/>
      <c r="BJ216" s="326">
        <v>94</v>
      </c>
      <c r="BK216" s="346"/>
      <c r="BL216" s="298">
        <v>28462</v>
      </c>
      <c r="BM216" s="346"/>
      <c r="BN216" s="298">
        <f>IF(E216,BL216,0)</f>
        <v>28462</v>
      </c>
      <c r="BO216" s="346"/>
      <c r="BP216" s="298">
        <f>IF(K216,BL216,0)</f>
        <v>28462</v>
      </c>
      <c r="BQ216" s="346"/>
      <c r="BR216" s="298">
        <f>IF(Q216,BL216,0)</f>
        <v>28462</v>
      </c>
      <c r="BS216" s="346"/>
      <c r="BT216" s="298">
        <f>IF(W216,BL216,0)</f>
        <v>28462</v>
      </c>
      <c r="BU216" s="346"/>
      <c r="BV216" s="298">
        <f>IF(AC216,BL216,0)</f>
        <v>28462</v>
      </c>
      <c r="BW216" s="346"/>
      <c r="BX216" s="298">
        <f>IF(AJ216,BL216,0)</f>
        <v>28462</v>
      </c>
      <c r="BY216" s="346"/>
      <c r="BZ216" s="298">
        <f>IF(AP216,BL216,0)</f>
        <v>28462</v>
      </c>
      <c r="CA216" s="346"/>
      <c r="CB216" s="298">
        <f>IF(AV216,BL216,0)</f>
        <v>28462</v>
      </c>
      <c r="CC216" s="346"/>
      <c r="CD216" s="298">
        <f>IF(BB216,$BL216,0)</f>
        <v>0</v>
      </c>
    </row>
    <row r="217" spans="1:82" ht="8.85" customHeight="1" x14ac:dyDescent="0.25">
      <c r="A217" s="352">
        <v>95</v>
      </c>
      <c r="B217" s="344"/>
      <c r="C217" s="345" t="s">
        <v>222</v>
      </c>
      <c r="D217" s="346"/>
      <c r="E217" s="115">
        <v>9730136</v>
      </c>
      <c r="F217" s="346"/>
      <c r="G217" s="302">
        <f>(E217/$BL217)</f>
        <v>141.86973828096524</v>
      </c>
      <c r="H217" s="350"/>
      <c r="I217" s="302">
        <f>IF(G217,G217/G$219*100,0)</f>
        <v>123.65330255335607</v>
      </c>
      <c r="J217" s="346"/>
      <c r="K217" s="115">
        <v>3451308</v>
      </c>
      <c r="L217" s="346"/>
      <c r="M217" s="302">
        <f>(K217/$BL217)</f>
        <v>50.321615513596271</v>
      </c>
      <c r="N217" s="350"/>
      <c r="O217" s="302">
        <f>IF(M217,M217/M$219*100,0)</f>
        <v>90.309264291270026</v>
      </c>
      <c r="P217" s="346"/>
      <c r="Q217" s="115">
        <v>39660193</v>
      </c>
      <c r="R217" s="346"/>
      <c r="S217" s="302">
        <f>(Q217/$BL217)</f>
        <v>578.26336662535539</v>
      </c>
      <c r="T217" s="350"/>
      <c r="U217" s="302">
        <f>IF(S217,S217/S$219*100,0)</f>
        <v>113.86486884468043</v>
      </c>
      <c r="V217" s="346"/>
      <c r="W217" s="115">
        <v>10950538</v>
      </c>
      <c r="X217" s="346"/>
      <c r="Y217" s="302">
        <f>(W217/$BL217)</f>
        <v>159.6637457169935</v>
      </c>
      <c r="Z217" s="350"/>
      <c r="AA217" s="302">
        <f>IF(Y217,Y217/Y$219*100,0)</f>
        <v>114.74006708804119</v>
      </c>
      <c r="AB217" s="346"/>
      <c r="AC217" s="115">
        <v>14301829</v>
      </c>
      <c r="AD217" s="346"/>
      <c r="AE217" s="302">
        <f>(AC217/$BL217)</f>
        <v>208.52706860100605</v>
      </c>
      <c r="AF217" s="350"/>
      <c r="AG217" s="302">
        <f>IF(AE217,AE217/AE$219*100,0)</f>
        <v>57.317451334811139</v>
      </c>
      <c r="AH217" s="347"/>
      <c r="AI217" s="346"/>
      <c r="AJ217" s="115">
        <v>133678867</v>
      </c>
      <c r="AK217" s="346"/>
      <c r="AL217" s="302">
        <f>(AJ217/$BL217)</f>
        <v>1949.0977181599476</v>
      </c>
      <c r="AM217" s="350"/>
      <c r="AN217" s="302">
        <f>IF(AL217,AL217/AL$219*100,0)</f>
        <v>102.07926781511235</v>
      </c>
      <c r="AO217" s="346"/>
      <c r="AP217" s="115">
        <v>5342399</v>
      </c>
      <c r="AQ217" s="346"/>
      <c r="AR217" s="302">
        <f>(AP217/$BL217)</f>
        <v>77.894568783261647</v>
      </c>
      <c r="AS217" s="350"/>
      <c r="AT217" s="302">
        <f>IF(AR217,AR217/AR$219*100,0)</f>
        <v>87.024814337503031</v>
      </c>
      <c r="AU217" s="346"/>
      <c r="AV217" s="115">
        <v>8593491</v>
      </c>
      <c r="AW217" s="346"/>
      <c r="AX217" s="302">
        <f>(AV217/$BL217)</f>
        <v>125.29694539622366</v>
      </c>
      <c r="AY217" s="350"/>
      <c r="AZ217" s="302">
        <f>IF(AX217,AX217/AX$219*100,0)</f>
        <v>88.734449137175332</v>
      </c>
      <c r="BA217" s="346"/>
      <c r="BB217" s="115">
        <v>0</v>
      </c>
      <c r="BC217" s="346"/>
      <c r="BD217" s="302">
        <f>(BB217/$BL217)</f>
        <v>0</v>
      </c>
      <c r="BE217" s="350"/>
      <c r="BF217" s="302">
        <f>IF(BD217,BD217/BD$219*100,0)</f>
        <v>0</v>
      </c>
      <c r="BG217" s="346"/>
      <c r="BH217" s="115">
        <f>(E217+K217+Q217+W217+AC217+AJ217+AP217+AV217+BB217)</f>
        <v>225708761</v>
      </c>
      <c r="BI217" s="346"/>
      <c r="BJ217" s="352">
        <v>95</v>
      </c>
      <c r="BK217" s="346"/>
      <c r="BL217" s="299">
        <v>68585</v>
      </c>
      <c r="BM217" s="346"/>
      <c r="BN217" s="299">
        <f>IF(E217,BL217,0)</f>
        <v>68585</v>
      </c>
      <c r="BO217" s="346"/>
      <c r="BP217" s="299">
        <f>IF(K217,BL217,0)</f>
        <v>68585</v>
      </c>
      <c r="BQ217" s="346"/>
      <c r="BR217" s="299">
        <f>IF(Q217,BL217,0)</f>
        <v>68585</v>
      </c>
      <c r="BS217" s="346"/>
      <c r="BT217" s="299">
        <f>IF(W217,BL217,0)</f>
        <v>68585</v>
      </c>
      <c r="BU217" s="346"/>
      <c r="BV217" s="299">
        <f>IF(AC217,BL217,0)</f>
        <v>68585</v>
      </c>
      <c r="BW217" s="346"/>
      <c r="BX217" s="299">
        <f>IF(AJ217,BL217,0)</f>
        <v>68585</v>
      </c>
      <c r="BY217" s="346"/>
      <c r="BZ217" s="299">
        <f>IF(AP217,BL217,0)</f>
        <v>68585</v>
      </c>
      <c r="CA217" s="346"/>
      <c r="CB217" s="299">
        <f>IF(AV217,BL217,0)</f>
        <v>68585</v>
      </c>
      <c r="CC217" s="346"/>
      <c r="CD217" s="299">
        <f>IF(BB217,$BL217,0)</f>
        <v>0</v>
      </c>
    </row>
    <row r="218" spans="1:82" ht="8.85" customHeight="1" x14ac:dyDescent="0.25">
      <c r="A218" s="346"/>
      <c r="B218" s="346"/>
      <c r="C218" s="326"/>
      <c r="D218" s="346"/>
      <c r="E218" s="346"/>
      <c r="F218" s="346"/>
      <c r="G218" s="350"/>
      <c r="H218" s="350"/>
      <c r="I218" s="350"/>
      <c r="J218" s="346"/>
      <c r="K218" s="346"/>
      <c r="L218" s="346"/>
      <c r="M218" s="350"/>
      <c r="N218" s="350"/>
      <c r="O218" s="350"/>
      <c r="P218" s="326"/>
      <c r="Q218" s="346"/>
      <c r="R218" s="346"/>
      <c r="S218" s="350"/>
      <c r="T218" s="350"/>
      <c r="U218" s="350"/>
      <c r="V218" s="326"/>
      <c r="W218" s="346"/>
      <c r="X218" s="346"/>
      <c r="Y218" s="350"/>
      <c r="Z218" s="350"/>
      <c r="AA218" s="350"/>
      <c r="AB218" s="326"/>
      <c r="AC218" s="346"/>
      <c r="AD218" s="346"/>
      <c r="AE218" s="350"/>
      <c r="AF218" s="350"/>
      <c r="AG218" s="350"/>
      <c r="AH218" s="326"/>
      <c r="AI218" s="326"/>
      <c r="AJ218" s="346"/>
      <c r="AK218" s="346"/>
      <c r="AL218" s="350"/>
      <c r="AM218" s="350"/>
      <c r="AN218" s="350"/>
      <c r="AO218" s="326"/>
      <c r="AP218" s="346"/>
      <c r="AQ218" s="346"/>
      <c r="AR218" s="350"/>
      <c r="AS218" s="350"/>
      <c r="AT218" s="350"/>
      <c r="AU218" s="326"/>
      <c r="AV218" s="346"/>
      <c r="AW218" s="346"/>
      <c r="AX218" s="350"/>
      <c r="AY218" s="350"/>
      <c r="AZ218" s="350"/>
      <c r="BA218" s="326"/>
      <c r="BB218" s="346"/>
      <c r="BC218" s="346"/>
      <c r="BD218" s="350"/>
      <c r="BE218" s="350"/>
      <c r="BF218" s="350"/>
      <c r="BG218" s="326"/>
      <c r="BH218" s="346"/>
      <c r="BI218" s="326"/>
      <c r="BJ218" s="346"/>
      <c r="BK218" s="346"/>
      <c r="BL218" s="346"/>
      <c r="BM218" s="346"/>
      <c r="BN218" s="346"/>
      <c r="BO218" s="346"/>
      <c r="BP218" s="346"/>
      <c r="BQ218" s="346"/>
      <c r="BR218" s="346"/>
      <c r="BS218" s="346"/>
      <c r="BT218" s="346"/>
      <c r="BU218" s="346"/>
      <c r="BV218" s="346"/>
      <c r="BW218" s="346"/>
      <c r="BX218" s="346"/>
      <c r="BY218" s="346"/>
      <c r="BZ218" s="346"/>
      <c r="CA218" s="346"/>
      <c r="CB218" s="346"/>
      <c r="CC218" s="346"/>
      <c r="CD218" s="346"/>
    </row>
    <row r="219" spans="1:82" ht="8.85" customHeight="1" x14ac:dyDescent="0.25">
      <c r="A219" s="352">
        <f>A217</f>
        <v>95</v>
      </c>
      <c r="B219" s="346"/>
      <c r="C219" s="339" t="s">
        <v>68</v>
      </c>
      <c r="D219" s="346"/>
      <c r="E219" s="300">
        <f>SUM(E89:E217)</f>
        <v>670249205</v>
      </c>
      <c r="F219" s="346"/>
      <c r="G219" s="110">
        <f>IF(E219=0,0,IF(ISNONTEXT(H219),E219/$BL219,E219/BN219))</f>
        <v>114.73186348561036</v>
      </c>
      <c r="H219" s="353"/>
      <c r="I219" s="302">
        <f>IF(G$219,G219/G$219*100,0)</f>
        <v>100</v>
      </c>
      <c r="J219" s="346"/>
      <c r="K219" s="300">
        <f>SUM(K89:K217)</f>
        <v>325517642</v>
      </c>
      <c r="L219" s="346"/>
      <c r="M219" s="110">
        <f>IF(K219=0,0,IF(ISNONTEXT(N219),K219/$BL219,K219/BP219))</f>
        <v>55.721432245640315</v>
      </c>
      <c r="N219" s="353"/>
      <c r="O219" s="302">
        <f>IF(M$219,M219/M$219*100,0)</f>
        <v>100</v>
      </c>
      <c r="P219" s="346"/>
      <c r="Q219" s="300">
        <f>SUM(Q89:Q217)</f>
        <v>2966799452</v>
      </c>
      <c r="R219" s="346"/>
      <c r="S219" s="110">
        <f>IF(Q219=0,0,IF(ISNONTEXT(T219),Q219/$BL219,Q219/BR219))</f>
        <v>507.85055346100353</v>
      </c>
      <c r="T219" s="353"/>
      <c r="U219" s="302">
        <f>IF(S$219,S219/S$219*100,0)</f>
        <v>100</v>
      </c>
      <c r="V219" s="346"/>
      <c r="W219" s="300">
        <f>SUM(W89:W217)</f>
        <v>812911887</v>
      </c>
      <c r="X219" s="346"/>
      <c r="Y219" s="110">
        <f>IF(W219=0,0,IF(ISNONTEXT(Z219),W219/$BL219,W219/BT219))</f>
        <v>139.15256437359579</v>
      </c>
      <c r="Z219" s="353"/>
      <c r="AA219" s="302">
        <f>IF(Y$219,Y219/Y$219*100,0)</f>
        <v>100</v>
      </c>
      <c r="AB219" s="346"/>
      <c r="AC219" s="300">
        <f>SUM(AC89:AC217)</f>
        <v>2125337119</v>
      </c>
      <c r="AD219" s="346"/>
      <c r="AE219" s="110">
        <f>IF(AC219=0,0,IF(ISNONTEXT(AF219),AC219/$BL219,AC219/BV219))</f>
        <v>363.81078318176958</v>
      </c>
      <c r="AF219" s="353"/>
      <c r="AG219" s="302">
        <f>IF(AE$219,AE219/AE$219*100,0)</f>
        <v>100</v>
      </c>
      <c r="AH219" s="347"/>
      <c r="AI219" s="346"/>
      <c r="AJ219" s="300">
        <f>SUM(AJ89:AJ217)</f>
        <v>11154454255</v>
      </c>
      <c r="AK219" s="346"/>
      <c r="AL219" s="110">
        <f>IF(AJ219=0,0,IF(ISNONTEXT(AM219),AJ219/$BL219,AJ219/BX219))</f>
        <v>1909.3962563389323</v>
      </c>
      <c r="AM219" s="353"/>
      <c r="AN219" s="302">
        <f>IF(AL$219,AL219/AL$219*100,0)</f>
        <v>100</v>
      </c>
      <c r="AO219" s="346"/>
      <c r="AP219" s="300">
        <f>SUM(AP89:AP217)</f>
        <v>522897219</v>
      </c>
      <c r="AQ219" s="346"/>
      <c r="AR219" s="110">
        <f>IF(AP219=0,0,IF(ISNONTEXT(AS219),AP219/$BL219,AP219/BZ219))</f>
        <v>89.508457301808065</v>
      </c>
      <c r="AS219" s="353"/>
      <c r="AT219" s="302">
        <f>IF(AR$219,AR219/AR$219*100,0)</f>
        <v>100</v>
      </c>
      <c r="AU219" s="346"/>
      <c r="AV219" s="300">
        <f>SUM(AV89:AV217)</f>
        <v>824898447</v>
      </c>
      <c r="AW219" s="346"/>
      <c r="AX219" s="110">
        <f>IF(AV219=0,0,IF(ISNONTEXT(AY219),AV219/$BL219,AV219/CB219))</f>
        <v>141.20439875896008</v>
      </c>
      <c r="AY219" s="353"/>
      <c r="AZ219" s="302">
        <f>IF(AX$219,AX219/AX$219*100,0)</f>
        <v>100</v>
      </c>
      <c r="BA219" s="346"/>
      <c r="BB219" s="300">
        <f>SUM(BB89:BB217)</f>
        <v>2135954</v>
      </c>
      <c r="BC219" s="346"/>
      <c r="BD219" s="110">
        <f>IF(BB219=0,0,IF(ISNONTEXT(BE219),BB219/$BL219,BB219/CD219))</f>
        <v>30.483580470678902</v>
      </c>
      <c r="BE219" s="359" t="s">
        <v>384</v>
      </c>
      <c r="BF219" s="302">
        <f>IF(BD$219,BD219/BD$219*100,0)</f>
        <v>100</v>
      </c>
      <c r="BG219" s="346"/>
      <c r="BH219" s="300">
        <f>SUM(BH89:BH217)</f>
        <v>19405201180</v>
      </c>
      <c r="BI219" s="346"/>
      <c r="BJ219" s="352">
        <f>BJ217</f>
        <v>95</v>
      </c>
      <c r="BK219" s="346"/>
      <c r="BL219" s="299">
        <f>SUM(BL89:BL217)</f>
        <v>5841875</v>
      </c>
      <c r="BM219" s="346"/>
      <c r="BN219" s="299">
        <f>SUM(BN89:BN217)</f>
        <v>5841875</v>
      </c>
      <c r="BO219" s="346"/>
      <c r="BP219" s="299">
        <f>SUM(BP89:BP217)</f>
        <v>5841875</v>
      </c>
      <c r="BQ219" s="346"/>
      <c r="BR219" s="299">
        <f>SUM(BR89:BR217)</f>
        <v>5841875</v>
      </c>
      <c r="BS219" s="346"/>
      <c r="BT219" s="299">
        <f>SUM(BT89:BT217)</f>
        <v>5841875</v>
      </c>
      <c r="BU219" s="346"/>
      <c r="BV219" s="299">
        <f>SUM(BV89:BV217)</f>
        <v>5841875</v>
      </c>
      <c r="BW219" s="346"/>
      <c r="BX219" s="299">
        <f>SUM(BX89:BX217)</f>
        <v>5841875</v>
      </c>
      <c r="BY219" s="346"/>
      <c r="BZ219" s="299">
        <f>SUM(BZ89:BZ217)</f>
        <v>5829510</v>
      </c>
      <c r="CA219" s="346"/>
      <c r="CB219" s="299">
        <f>SUM(CB89:CB217)</f>
        <v>5841875</v>
      </c>
      <c r="CC219" s="346"/>
      <c r="CD219" s="299">
        <f>SUM(CD89:CD217)</f>
        <v>70069</v>
      </c>
    </row>
    <row r="220" spans="1:82" ht="8.85" customHeight="1" x14ac:dyDescent="0.25">
      <c r="A220" s="346"/>
      <c r="B220" s="346"/>
      <c r="C220" s="326"/>
      <c r="D220" s="346"/>
      <c r="E220" s="346"/>
      <c r="F220" s="346"/>
      <c r="G220" s="346"/>
      <c r="H220" s="346"/>
      <c r="I220" s="346"/>
      <c r="J220" s="346"/>
      <c r="K220" s="346"/>
      <c r="L220" s="346"/>
      <c r="M220" s="346"/>
      <c r="N220" s="346"/>
      <c r="O220" s="346"/>
      <c r="P220" s="346"/>
      <c r="Q220" s="346"/>
      <c r="R220" s="346"/>
      <c r="S220" s="346"/>
      <c r="T220" s="346"/>
      <c r="U220" s="346"/>
      <c r="V220" s="346"/>
      <c r="W220" s="34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c r="AS220" s="346"/>
      <c r="AT220" s="346"/>
      <c r="AU220" s="346"/>
      <c r="AV220" s="346"/>
      <c r="AW220" s="346"/>
      <c r="AX220" s="346"/>
      <c r="AY220" s="346"/>
      <c r="AZ220" s="346"/>
      <c r="BA220" s="346"/>
      <c r="BB220" s="346"/>
      <c r="BC220" s="346"/>
      <c r="BD220" s="346"/>
      <c r="BE220" s="346"/>
      <c r="BF220" s="346"/>
      <c r="BG220" s="346"/>
      <c r="BH220" s="346"/>
      <c r="BI220" s="346"/>
      <c r="BJ220" s="346"/>
      <c r="BK220" s="346"/>
      <c r="BL220" s="346"/>
      <c r="BM220" s="346"/>
      <c r="BN220" s="346"/>
      <c r="BO220" s="346"/>
      <c r="BP220" s="346"/>
      <c r="BQ220" s="346"/>
      <c r="BR220" s="346"/>
      <c r="BS220" s="346"/>
      <c r="BT220" s="346"/>
      <c r="BU220" s="346"/>
      <c r="BV220" s="346"/>
      <c r="BW220" s="346"/>
      <c r="BX220" s="346"/>
      <c r="BY220" s="346"/>
      <c r="BZ220" s="346"/>
      <c r="CA220" s="346"/>
      <c r="CB220" s="346"/>
      <c r="CC220" s="346"/>
      <c r="CD220" s="346"/>
    </row>
    <row r="221" spans="1:82" ht="8.85" customHeight="1" x14ac:dyDescent="0.25">
      <c r="A221" s="346"/>
      <c r="B221" s="346"/>
      <c r="C221" s="326"/>
      <c r="D221" s="346"/>
      <c r="E221" s="346"/>
      <c r="F221" s="346"/>
      <c r="G221" s="346"/>
      <c r="H221" s="346"/>
      <c r="I221" s="346"/>
      <c r="J221" s="346"/>
      <c r="K221" s="346"/>
      <c r="L221" s="346"/>
      <c r="M221" s="346"/>
      <c r="N221" s="346"/>
      <c r="O221" s="346"/>
      <c r="P221" s="346"/>
      <c r="Q221" s="346"/>
      <c r="R221" s="346"/>
      <c r="S221" s="346"/>
      <c r="T221" s="346"/>
      <c r="U221" s="346"/>
      <c r="V221" s="346"/>
      <c r="W221" s="34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c r="AS221" s="346"/>
      <c r="AT221" s="346"/>
      <c r="AU221" s="346"/>
      <c r="AV221" s="346"/>
      <c r="AW221" s="346"/>
      <c r="AX221" s="346"/>
      <c r="AY221" s="346"/>
      <c r="AZ221" s="346"/>
      <c r="BA221" s="346"/>
      <c r="BB221" s="346"/>
      <c r="BC221" s="346"/>
      <c r="BD221" s="346"/>
      <c r="BE221" s="346"/>
      <c r="BF221" s="346"/>
      <c r="BG221" s="346"/>
      <c r="BH221" s="346"/>
      <c r="BI221" s="346"/>
      <c r="BJ221" s="346"/>
      <c r="BK221" s="346"/>
      <c r="BL221" s="346"/>
      <c r="BM221" s="346"/>
      <c r="BN221" s="346"/>
      <c r="BO221" s="346"/>
      <c r="BP221" s="346"/>
      <c r="BQ221" s="346"/>
      <c r="BR221" s="346"/>
      <c r="BS221" s="346"/>
      <c r="BT221" s="346"/>
      <c r="BU221" s="346"/>
      <c r="BV221" s="346"/>
      <c r="BW221" s="346"/>
      <c r="BX221" s="346"/>
      <c r="BY221" s="346"/>
      <c r="BZ221" s="346"/>
      <c r="CA221" s="346"/>
      <c r="CB221" s="346"/>
      <c r="CC221" s="346"/>
      <c r="CD221" s="346"/>
    </row>
    <row r="222" spans="1:82" ht="8.85" customHeight="1" x14ac:dyDescent="0.25">
      <c r="A222" s="346"/>
      <c r="B222" s="346"/>
      <c r="C222" s="326"/>
      <c r="D222" s="346"/>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c r="AS222" s="346"/>
      <c r="AT222" s="346"/>
      <c r="AU222" s="346"/>
      <c r="AV222" s="346"/>
      <c r="AW222" s="346"/>
      <c r="AX222" s="346"/>
      <c r="AY222" s="346"/>
      <c r="AZ222" s="346"/>
      <c r="BA222" s="346"/>
      <c r="BB222" s="346"/>
      <c r="BC222" s="346"/>
      <c r="BD222" s="346"/>
      <c r="BE222" s="346"/>
      <c r="BF222" s="346"/>
      <c r="BG222" s="346"/>
      <c r="BH222" s="346"/>
      <c r="BI222" s="346"/>
      <c r="BJ222" s="346"/>
      <c r="BK222" s="346"/>
      <c r="BL222" s="346"/>
      <c r="BM222" s="346"/>
      <c r="BN222" s="346"/>
      <c r="BO222" s="346"/>
      <c r="BP222" s="346"/>
      <c r="BQ222" s="346"/>
      <c r="BR222" s="346"/>
      <c r="BS222" s="346"/>
      <c r="BT222" s="346"/>
      <c r="BU222" s="346"/>
      <c r="BV222" s="346"/>
      <c r="BW222" s="346"/>
      <c r="BX222" s="346"/>
      <c r="BY222" s="346"/>
      <c r="BZ222" s="346"/>
      <c r="CA222" s="346"/>
      <c r="CB222" s="346"/>
      <c r="CC222" s="346"/>
      <c r="CD222" s="346"/>
    </row>
    <row r="223" spans="1:82" ht="8.85" customHeight="1" x14ac:dyDescent="0.25">
      <c r="A223" s="346"/>
      <c r="B223" s="346"/>
      <c r="C223" s="326"/>
      <c r="D223" s="346"/>
      <c r="E223" s="346"/>
      <c r="F223" s="346"/>
      <c r="G223" s="346"/>
      <c r="H223" s="346"/>
      <c r="I223" s="346"/>
      <c r="J223" s="346"/>
      <c r="K223" s="346"/>
      <c r="L223" s="346"/>
      <c r="M223" s="346"/>
      <c r="N223" s="346"/>
      <c r="O223" s="346"/>
      <c r="P223" s="346"/>
      <c r="Q223" s="346"/>
      <c r="R223" s="346"/>
      <c r="S223" s="346"/>
      <c r="T223" s="346"/>
      <c r="U223" s="346"/>
      <c r="V223" s="346"/>
      <c r="W223" s="34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c r="AS223" s="346"/>
      <c r="AT223" s="346"/>
      <c r="AU223" s="346"/>
      <c r="AV223" s="346"/>
      <c r="AW223" s="346"/>
      <c r="AX223" s="346"/>
      <c r="AY223" s="346"/>
      <c r="AZ223" s="346"/>
      <c r="BA223" s="346"/>
      <c r="BB223" s="346"/>
      <c r="BC223" s="346"/>
      <c r="BD223" s="346"/>
      <c r="BE223" s="346"/>
      <c r="BF223" s="346"/>
      <c r="BG223" s="346"/>
      <c r="BH223" s="346"/>
      <c r="BI223" s="346"/>
      <c r="BJ223" s="346"/>
      <c r="BK223" s="346"/>
      <c r="BL223" s="346"/>
      <c r="BM223" s="346"/>
      <c r="BN223" s="346"/>
      <c r="BO223" s="346"/>
      <c r="BP223" s="346"/>
      <c r="BQ223" s="346"/>
      <c r="BR223" s="346"/>
      <c r="BS223" s="346"/>
      <c r="BT223" s="346"/>
      <c r="BU223" s="346"/>
      <c r="BV223" s="346"/>
      <c r="BW223" s="346"/>
      <c r="BX223" s="346"/>
      <c r="BY223" s="346"/>
      <c r="BZ223" s="346"/>
      <c r="CA223" s="346"/>
      <c r="CB223" s="346"/>
      <c r="CC223" s="346"/>
      <c r="CD223" s="351"/>
    </row>
    <row r="224" spans="1:82" ht="8.85" customHeight="1" x14ac:dyDescent="0.25">
      <c r="A224" s="346"/>
      <c r="B224" s="346"/>
      <c r="C224" s="326"/>
      <c r="D224" s="346"/>
      <c r="E224" s="346"/>
      <c r="F224" s="346"/>
      <c r="G224" s="346"/>
      <c r="H224" s="346"/>
      <c r="I224" s="346"/>
      <c r="J224" s="346"/>
      <c r="K224" s="346"/>
      <c r="L224" s="346"/>
      <c r="M224" s="346"/>
      <c r="N224" s="346"/>
      <c r="O224" s="346"/>
      <c r="P224" s="346"/>
      <c r="Q224" s="346"/>
      <c r="R224" s="346"/>
      <c r="S224" s="346"/>
      <c r="T224" s="346"/>
      <c r="U224" s="346"/>
      <c r="V224" s="346"/>
      <c r="W224" s="34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c r="AS224" s="346"/>
      <c r="AT224" s="346"/>
      <c r="AU224" s="346"/>
      <c r="AV224" s="346"/>
      <c r="AW224" s="346"/>
      <c r="AX224" s="346"/>
      <c r="AY224" s="346"/>
      <c r="AZ224" s="346"/>
      <c r="BA224" s="346"/>
      <c r="BB224" s="346"/>
      <c r="BC224" s="346"/>
      <c r="BD224" s="346"/>
      <c r="BE224" s="346"/>
      <c r="BF224" s="346"/>
      <c r="BG224" s="346"/>
      <c r="BH224" s="346"/>
      <c r="BI224" s="346"/>
      <c r="BJ224" s="346"/>
      <c r="BK224" s="346"/>
      <c r="BL224" s="346"/>
      <c r="BM224" s="346"/>
      <c r="BN224" s="346"/>
      <c r="BO224" s="346"/>
      <c r="BP224" s="346"/>
      <c r="BQ224" s="346"/>
      <c r="BR224" s="346"/>
      <c r="BS224" s="346"/>
      <c r="BT224" s="346"/>
      <c r="BU224" s="346"/>
      <c r="BV224" s="346"/>
      <c r="BW224" s="346"/>
      <c r="BX224" s="346"/>
      <c r="BY224" s="346"/>
      <c r="BZ224" s="346"/>
      <c r="CA224" s="346"/>
      <c r="CB224" s="346"/>
      <c r="CC224" s="346"/>
      <c r="CD224" s="351"/>
    </row>
    <row r="225" spans="1:82" ht="2.25" customHeight="1" x14ac:dyDescent="0.25">
      <c r="A225" s="346"/>
      <c r="B225" s="346"/>
      <c r="C225" s="326"/>
      <c r="D225" s="346"/>
      <c r="E225" s="346"/>
      <c r="F225" s="346"/>
      <c r="G225" s="346"/>
      <c r="H225" s="346"/>
      <c r="I225" s="346"/>
      <c r="J225" s="346"/>
      <c r="K225" s="346"/>
      <c r="L225" s="346"/>
      <c r="M225" s="346"/>
      <c r="N225" s="346"/>
      <c r="O225" s="346"/>
      <c r="P225" s="346"/>
      <c r="Q225" s="346"/>
      <c r="R225" s="346"/>
      <c r="S225" s="346"/>
      <c r="T225" s="346"/>
      <c r="U225" s="346"/>
      <c r="V225" s="346"/>
      <c r="W225" s="34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c r="AS225" s="346"/>
      <c r="AT225" s="346"/>
      <c r="AU225" s="346"/>
      <c r="AV225" s="346"/>
      <c r="AW225" s="346"/>
      <c r="AX225" s="346"/>
      <c r="AY225" s="346"/>
      <c r="AZ225" s="346"/>
      <c r="BA225" s="346"/>
      <c r="BB225" s="346"/>
      <c r="BC225" s="346"/>
      <c r="BD225" s="346"/>
      <c r="BE225" s="346"/>
      <c r="BF225" s="346"/>
      <c r="BG225" s="346"/>
      <c r="BH225" s="346"/>
      <c r="BI225" s="346"/>
      <c r="BJ225" s="346"/>
      <c r="BK225" s="346"/>
      <c r="BL225" s="346"/>
      <c r="BM225" s="346"/>
      <c r="BN225" s="346"/>
      <c r="BO225" s="346"/>
      <c r="BP225" s="346"/>
      <c r="BQ225" s="346"/>
      <c r="BR225" s="346"/>
      <c r="BS225" s="346"/>
      <c r="BT225" s="346"/>
      <c r="BU225" s="346"/>
      <c r="BV225" s="346"/>
      <c r="BW225" s="346"/>
      <c r="BX225" s="346"/>
      <c r="BY225" s="346"/>
      <c r="BZ225" s="346"/>
      <c r="CA225" s="346"/>
      <c r="CB225" s="346"/>
      <c r="CC225" s="346"/>
      <c r="CD225" s="351"/>
    </row>
    <row r="226" spans="1:82" ht="3.6" customHeight="1" x14ac:dyDescent="0.25">
      <c r="A226" s="346"/>
      <c r="B226" s="346"/>
      <c r="C226" s="326"/>
      <c r="D226" s="346"/>
      <c r="E226" s="346"/>
      <c r="F226" s="346"/>
      <c r="G226" s="346"/>
      <c r="H226" s="346"/>
      <c r="I226" s="346"/>
      <c r="J226" s="346"/>
      <c r="K226" s="346"/>
      <c r="L226" s="346"/>
      <c r="M226" s="346"/>
      <c r="N226" s="346"/>
      <c r="O226" s="346"/>
      <c r="P226" s="346"/>
      <c r="Q226" s="346"/>
      <c r="R226" s="346"/>
      <c r="S226" s="346"/>
      <c r="T226" s="346"/>
      <c r="U226" s="346"/>
      <c r="V226" s="346"/>
      <c r="W226" s="34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c r="AS226" s="346"/>
      <c r="AT226" s="346"/>
      <c r="AU226" s="346"/>
      <c r="AV226" s="346"/>
      <c r="AW226" s="346"/>
      <c r="AX226" s="346"/>
      <c r="AY226" s="346"/>
      <c r="AZ226" s="346"/>
      <c r="BA226" s="346"/>
      <c r="BB226" s="346"/>
      <c r="BC226" s="346"/>
      <c r="BD226" s="346"/>
      <c r="BE226" s="346"/>
      <c r="BF226" s="346"/>
      <c r="BG226" s="346"/>
      <c r="BH226" s="346"/>
      <c r="BI226" s="346"/>
      <c r="BJ226" s="346"/>
      <c r="BK226" s="346"/>
      <c r="BL226" s="346"/>
      <c r="BM226" s="346"/>
      <c r="BN226" s="346"/>
      <c r="BO226" s="346"/>
      <c r="BP226" s="346"/>
      <c r="BQ226" s="346"/>
      <c r="BR226" s="346"/>
      <c r="BS226" s="346"/>
      <c r="BT226" s="346"/>
      <c r="BU226" s="346"/>
      <c r="BV226" s="346"/>
      <c r="BW226" s="346"/>
      <c r="BX226" s="346"/>
      <c r="BY226" s="346"/>
      <c r="BZ226" s="346"/>
      <c r="CA226" s="346"/>
      <c r="CB226" s="346"/>
      <c r="CC226" s="346"/>
      <c r="CD226" s="346"/>
    </row>
    <row r="227" spans="1:82" s="329" customFormat="1" ht="10.5" customHeight="1" x14ac:dyDescent="0.25">
      <c r="A227" s="355" t="s">
        <v>389</v>
      </c>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56" t="s">
        <v>390</v>
      </c>
      <c r="BL227" s="325"/>
      <c r="BM227" s="325"/>
      <c r="BN227" s="325"/>
      <c r="BO227" s="325"/>
      <c r="BP227" s="325"/>
      <c r="BQ227" s="325"/>
      <c r="BR227" s="325"/>
      <c r="BS227" s="325"/>
      <c r="BT227" s="325"/>
      <c r="BU227" s="325"/>
      <c r="BV227" s="325"/>
      <c r="BW227" s="325"/>
      <c r="BX227" s="325"/>
      <c r="BY227" s="325"/>
      <c r="BZ227" s="325"/>
      <c r="CA227" s="325"/>
      <c r="CB227" s="325"/>
      <c r="CC227" s="325"/>
      <c r="CD227" s="325"/>
    </row>
    <row r="228" spans="1:82" s="329" customFormat="1" ht="10.5" customHeight="1" x14ac:dyDescent="0.25">
      <c r="A228" s="325"/>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c r="AA228" s="325"/>
      <c r="AB228" s="325"/>
      <c r="AC228" s="325"/>
      <c r="AD228" s="325"/>
      <c r="AE228" s="325"/>
      <c r="AF228" s="325"/>
      <c r="AG228" s="327" t="s">
        <v>45</v>
      </c>
      <c r="AH228" s="325"/>
      <c r="AI228" s="325"/>
      <c r="AJ228" s="328" t="s">
        <v>46</v>
      </c>
      <c r="AK228" s="325"/>
      <c r="AL228" s="325"/>
      <c r="AM228" s="325"/>
      <c r="AN228" s="325"/>
      <c r="AO228" s="325"/>
      <c r="AP228" s="325"/>
      <c r="AQ228" s="325"/>
      <c r="AR228" s="325"/>
      <c r="AS228" s="325"/>
      <c r="AT228" s="325"/>
      <c r="AU228" s="325"/>
      <c r="AV228" s="325"/>
      <c r="AW228" s="325"/>
      <c r="AX228" s="325"/>
      <c r="AY228" s="325"/>
      <c r="AZ228" s="325"/>
      <c r="BA228" s="325"/>
      <c r="BB228" s="325"/>
      <c r="BC228" s="325"/>
      <c r="BD228" s="325"/>
      <c r="BE228" s="325"/>
      <c r="BF228" s="325"/>
      <c r="BG228" s="325"/>
      <c r="BH228" s="325"/>
      <c r="BI228" s="325"/>
      <c r="BJ228" s="327" t="s">
        <v>354</v>
      </c>
      <c r="BK228" s="325"/>
      <c r="BL228" s="325"/>
      <c r="BM228" s="325"/>
      <c r="BN228" s="325"/>
      <c r="BO228" s="325"/>
      <c r="BP228" s="325"/>
      <c r="BQ228" s="325"/>
      <c r="BR228" s="325"/>
      <c r="BS228" s="325"/>
      <c r="BT228" s="325"/>
      <c r="BU228" s="325"/>
      <c r="BV228" s="325"/>
      <c r="BW228" s="325"/>
      <c r="BX228" s="325"/>
      <c r="BY228" s="325"/>
      <c r="BZ228" s="325"/>
      <c r="CA228" s="325"/>
      <c r="CB228" s="325"/>
      <c r="CC228" s="325"/>
      <c r="CD228" s="325"/>
    </row>
    <row r="229" spans="1:82" s="329" customFormat="1" ht="10.5" customHeight="1" x14ac:dyDescent="0.25">
      <c r="A229" s="330"/>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c r="AA229" s="325"/>
      <c r="AB229" s="325"/>
      <c r="AC229" s="325"/>
      <c r="AD229" s="325"/>
      <c r="AE229" s="325"/>
      <c r="AF229" s="325"/>
      <c r="AG229" s="327" t="s">
        <v>355</v>
      </c>
      <c r="AH229" s="325"/>
      <c r="AI229" s="325"/>
      <c r="AJ229" s="328" t="s">
        <v>356</v>
      </c>
      <c r="AK229" s="325"/>
      <c r="AL229" s="325"/>
      <c r="AM229" s="325"/>
      <c r="AN229" s="325"/>
      <c r="AO229" s="325"/>
      <c r="AP229" s="325"/>
      <c r="AQ229" s="325"/>
      <c r="AR229" s="325"/>
      <c r="AS229" s="325"/>
      <c r="AT229" s="325"/>
      <c r="AU229" s="325"/>
      <c r="AV229" s="325"/>
      <c r="AW229" s="325"/>
      <c r="AX229" s="325"/>
      <c r="AY229" s="325"/>
      <c r="AZ229" s="325"/>
      <c r="BA229" s="325"/>
      <c r="BB229" s="325"/>
      <c r="BC229" s="325"/>
      <c r="BD229" s="325"/>
      <c r="BE229" s="325"/>
      <c r="BF229" s="325"/>
      <c r="BG229" s="325"/>
      <c r="BH229" s="325"/>
      <c r="BI229" s="325"/>
      <c r="BJ229" s="356" t="s">
        <v>223</v>
      </c>
      <c r="BK229" s="325"/>
      <c r="BL229" s="325"/>
      <c r="BM229" s="325"/>
      <c r="BN229" s="325"/>
      <c r="BO229" s="325"/>
      <c r="BP229" s="325"/>
      <c r="BQ229" s="325"/>
      <c r="BR229" s="325"/>
      <c r="BS229" s="325"/>
      <c r="BT229" s="325"/>
      <c r="BU229" s="325"/>
      <c r="BV229" s="325"/>
      <c r="BW229" s="325"/>
      <c r="BX229" s="325"/>
      <c r="BY229" s="325"/>
      <c r="BZ229" s="325"/>
      <c r="CA229" s="325"/>
      <c r="CB229" s="325"/>
      <c r="CC229" s="325"/>
      <c r="CD229" s="325"/>
    </row>
    <row r="230" spans="1:82" s="329" customFormat="1" ht="10.5" customHeight="1" x14ac:dyDescent="0.25">
      <c r="A230" s="331"/>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c r="AA230" s="325"/>
      <c r="AB230" s="325"/>
      <c r="AC230" s="325"/>
      <c r="AD230" s="325"/>
      <c r="AE230" s="325"/>
      <c r="AF230" s="325"/>
      <c r="AG230" s="327" t="s">
        <v>51</v>
      </c>
      <c r="AH230" s="325"/>
      <c r="AI230" s="325"/>
      <c r="AJ230" s="332" t="s">
        <v>52</v>
      </c>
      <c r="AK230" s="325"/>
      <c r="AL230" s="325"/>
      <c r="AM230" s="325"/>
      <c r="AN230" s="325"/>
      <c r="AO230" s="325"/>
      <c r="AP230" s="325"/>
      <c r="AQ230" s="325"/>
      <c r="AR230" s="325"/>
      <c r="AS230" s="325"/>
      <c r="AT230" s="325"/>
      <c r="AU230" s="325"/>
      <c r="AV230" s="325"/>
      <c r="AW230" s="325"/>
      <c r="AX230" s="325"/>
      <c r="AY230" s="325"/>
      <c r="AZ230" s="325"/>
      <c r="BA230" s="325"/>
      <c r="BB230" s="325"/>
      <c r="BC230" s="325"/>
      <c r="BD230" s="325"/>
      <c r="BE230" s="325"/>
      <c r="BF230" s="325"/>
      <c r="BG230" s="325"/>
      <c r="BH230" s="325"/>
      <c r="BI230" s="325"/>
      <c r="BJ230" s="331"/>
      <c r="BK230" s="325"/>
      <c r="BL230" s="325"/>
      <c r="BM230" s="325"/>
      <c r="BN230" s="325"/>
      <c r="BO230" s="325"/>
      <c r="BP230" s="325"/>
      <c r="BQ230" s="325"/>
      <c r="BR230" s="325"/>
      <c r="BS230" s="325"/>
      <c r="BT230" s="325"/>
      <c r="BU230" s="325"/>
      <c r="BV230" s="325"/>
      <c r="BW230" s="325"/>
      <c r="BX230" s="325"/>
      <c r="BY230" s="325"/>
      <c r="BZ230" s="325"/>
      <c r="CA230" s="325"/>
      <c r="CB230" s="325"/>
      <c r="CC230" s="325"/>
      <c r="CD230" s="325"/>
    </row>
    <row r="231" spans="1:82" ht="9.6" customHeight="1" x14ac:dyDescent="0.25">
      <c r="A231" s="326"/>
      <c r="B231" s="326"/>
      <c r="C231" s="326"/>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326"/>
      <c r="AK231" s="326"/>
      <c r="AL231" s="326"/>
      <c r="AM231" s="326"/>
      <c r="AN231" s="326"/>
      <c r="AO231" s="326"/>
      <c r="AP231" s="326"/>
      <c r="AQ231" s="326"/>
      <c r="AR231" s="326"/>
      <c r="AS231" s="326"/>
      <c r="AT231" s="326"/>
      <c r="AU231" s="326"/>
      <c r="AV231" s="326"/>
      <c r="AW231" s="326"/>
      <c r="AX231" s="326"/>
      <c r="AY231" s="326"/>
      <c r="AZ231" s="326"/>
      <c r="BA231" s="326"/>
      <c r="BB231" s="326"/>
      <c r="BC231" s="326"/>
      <c r="BD231" s="326"/>
      <c r="BE231" s="326"/>
      <c r="BF231" s="326"/>
      <c r="BG231" s="326"/>
      <c r="BH231" s="326"/>
      <c r="BI231" s="326"/>
      <c r="BJ231" s="326"/>
      <c r="BK231" s="326"/>
      <c r="BL231" s="326"/>
      <c r="BM231" s="326"/>
      <c r="BN231" s="326"/>
      <c r="BO231" s="326"/>
      <c r="BP231" s="326"/>
      <c r="BQ231" s="326"/>
      <c r="BR231" s="326"/>
      <c r="BS231" s="326"/>
      <c r="BT231" s="326"/>
      <c r="BU231" s="326"/>
      <c r="BV231" s="326"/>
      <c r="BW231" s="326"/>
      <c r="BX231" s="326"/>
      <c r="BY231" s="326"/>
      <c r="BZ231" s="326"/>
      <c r="CA231" s="326"/>
      <c r="CB231" s="326"/>
      <c r="CC231" s="326"/>
      <c r="CD231" s="326"/>
    </row>
    <row r="232" spans="1:82" ht="9.6" customHeight="1" x14ac:dyDescent="0.25">
      <c r="A232" s="326"/>
      <c r="B232" s="326"/>
      <c r="C232" s="326"/>
      <c r="D232" s="326"/>
      <c r="E232" s="326"/>
      <c r="F232" s="326"/>
      <c r="G232" s="326"/>
      <c r="H232" s="326"/>
      <c r="I232" s="326"/>
      <c r="J232" s="326"/>
      <c r="K232" s="326"/>
      <c r="L232" s="326"/>
      <c r="M232" s="326"/>
      <c r="N232" s="326"/>
      <c r="O232" s="326"/>
      <c r="P232" s="326"/>
      <c r="Q232" s="326"/>
      <c r="R232" s="326"/>
      <c r="S232" s="326"/>
      <c r="T232" s="326"/>
      <c r="U232" s="326"/>
      <c r="V232" s="326"/>
      <c r="W232" s="326"/>
      <c r="X232" s="326"/>
      <c r="Y232" s="326"/>
      <c r="Z232" s="326"/>
      <c r="AA232" s="326"/>
      <c r="AB232" s="326"/>
      <c r="AC232" s="326"/>
      <c r="AD232" s="326"/>
      <c r="AE232" s="326"/>
      <c r="AF232" s="326"/>
      <c r="AG232" s="334" t="s">
        <v>357</v>
      </c>
      <c r="AH232" s="326"/>
      <c r="AI232" s="326"/>
      <c r="AJ232" s="335" t="s">
        <v>358</v>
      </c>
      <c r="AK232" s="326"/>
      <c r="AL232" s="326"/>
      <c r="AM232" s="326"/>
      <c r="AN232" s="326"/>
      <c r="AO232" s="326"/>
      <c r="AP232" s="326"/>
      <c r="AQ232" s="326"/>
      <c r="AR232" s="326"/>
      <c r="AS232" s="326"/>
      <c r="AT232" s="326"/>
      <c r="AU232" s="326"/>
      <c r="AV232" s="326"/>
      <c r="AW232" s="326"/>
      <c r="AX232" s="326"/>
      <c r="AY232" s="326"/>
      <c r="AZ232" s="326"/>
      <c r="BA232" s="326"/>
      <c r="BB232" s="326"/>
      <c r="BC232" s="326"/>
      <c r="BD232" s="326"/>
      <c r="BE232" s="326"/>
      <c r="BF232" s="326"/>
      <c r="BG232" s="326"/>
      <c r="BH232" s="326"/>
      <c r="BI232" s="326"/>
      <c r="BJ232" s="326"/>
      <c r="BK232" s="326"/>
      <c r="BL232" s="326"/>
      <c r="BM232" s="326"/>
      <c r="BN232" s="326"/>
      <c r="BO232" s="326"/>
      <c r="BP232" s="326"/>
      <c r="BQ232" s="326"/>
      <c r="BR232" s="326"/>
      <c r="BS232" s="326"/>
      <c r="BT232" s="326"/>
      <c r="BU232" s="326"/>
      <c r="BV232" s="326"/>
      <c r="BW232" s="326"/>
      <c r="BX232" s="326"/>
      <c r="BY232" s="326"/>
      <c r="BZ232" s="326"/>
      <c r="CA232" s="326"/>
      <c r="CB232" s="326"/>
      <c r="CC232" s="326"/>
      <c r="CD232" s="326"/>
    </row>
    <row r="233" spans="1:82" ht="9.6" customHeight="1" x14ac:dyDescent="0.25">
      <c r="A233" s="326"/>
      <c r="B233" s="326"/>
      <c r="C233" s="326"/>
      <c r="D233" s="326"/>
      <c r="E233" s="336" t="s">
        <v>5</v>
      </c>
      <c r="F233" s="336"/>
      <c r="G233" s="336"/>
      <c r="H233" s="336"/>
      <c r="I233" s="336"/>
      <c r="J233" s="326"/>
      <c r="K233" s="326"/>
      <c r="L233" s="326"/>
      <c r="M233" s="326"/>
      <c r="N233" s="326"/>
      <c r="O233" s="326"/>
      <c r="P233" s="326"/>
      <c r="Q233" s="326"/>
      <c r="R233" s="326"/>
      <c r="S233" s="326"/>
      <c r="T233" s="326"/>
      <c r="U233" s="326"/>
      <c r="V233" s="326"/>
      <c r="W233" s="326"/>
      <c r="X233" s="326"/>
      <c r="Y233" s="326"/>
      <c r="Z233" s="326"/>
      <c r="AA233" s="326"/>
      <c r="AB233" s="326"/>
      <c r="AC233" s="326"/>
      <c r="AD233" s="326"/>
      <c r="AE233" s="326"/>
      <c r="AF233" s="326"/>
      <c r="AG233" s="326"/>
      <c r="AH233" s="326"/>
      <c r="AI233" s="326"/>
      <c r="AJ233" s="326"/>
      <c r="AK233" s="326"/>
      <c r="AL233" s="326"/>
      <c r="AM233" s="326"/>
      <c r="AN233" s="326"/>
      <c r="AO233" s="326"/>
      <c r="AP233" s="326"/>
      <c r="AQ233" s="326"/>
      <c r="AR233" s="326"/>
      <c r="AS233" s="326"/>
      <c r="AT233" s="326"/>
      <c r="AU233" s="326"/>
      <c r="AV233" s="326"/>
      <c r="AW233" s="326"/>
      <c r="AX233" s="326"/>
      <c r="AY233" s="326"/>
      <c r="AZ233" s="326"/>
      <c r="BA233" s="326"/>
      <c r="BB233" s="326"/>
      <c r="BC233" s="326"/>
      <c r="BD233" s="326"/>
      <c r="BE233" s="326"/>
      <c r="BF233" s="326"/>
      <c r="BG233" s="326"/>
      <c r="BH233" s="326"/>
      <c r="BI233" s="326"/>
      <c r="BJ233" s="326"/>
      <c r="BK233" s="326"/>
      <c r="BL233" s="326"/>
      <c r="BM233" s="326"/>
      <c r="BN233" s="326"/>
      <c r="BO233" s="326"/>
      <c r="BP233" s="326"/>
      <c r="BQ233" s="326"/>
      <c r="BR233" s="326"/>
      <c r="BS233" s="326"/>
      <c r="BT233" s="326"/>
      <c r="BU233" s="326"/>
      <c r="BV233" s="326"/>
      <c r="BW233" s="326"/>
      <c r="BX233" s="326"/>
      <c r="BY233" s="326"/>
      <c r="BZ233" s="326"/>
      <c r="CA233" s="326"/>
      <c r="CB233" s="326"/>
      <c r="CC233" s="326"/>
      <c r="CD233" s="326"/>
    </row>
    <row r="234" spans="1:82" ht="9.6" customHeight="1" x14ac:dyDescent="0.25">
      <c r="A234" s="326"/>
      <c r="B234" s="326"/>
      <c r="C234" s="326"/>
      <c r="D234" s="326"/>
      <c r="E234" s="337" t="s">
        <v>359</v>
      </c>
      <c r="F234" s="338"/>
      <c r="G234" s="338"/>
      <c r="H234" s="338"/>
      <c r="I234" s="338"/>
      <c r="J234" s="326"/>
      <c r="K234" s="337" t="s">
        <v>360</v>
      </c>
      <c r="L234" s="338"/>
      <c r="M234" s="338"/>
      <c r="N234" s="338"/>
      <c r="O234" s="338"/>
      <c r="P234" s="326"/>
      <c r="Q234" s="337" t="s">
        <v>361</v>
      </c>
      <c r="R234" s="338"/>
      <c r="S234" s="338"/>
      <c r="T234" s="338"/>
      <c r="U234" s="338"/>
      <c r="V234" s="326"/>
      <c r="W234" s="337" t="s">
        <v>362</v>
      </c>
      <c r="X234" s="338"/>
      <c r="Y234" s="338"/>
      <c r="Z234" s="338"/>
      <c r="AA234" s="338"/>
      <c r="AB234" s="326"/>
      <c r="AC234" s="337" t="s">
        <v>363</v>
      </c>
      <c r="AD234" s="338"/>
      <c r="AE234" s="338"/>
      <c r="AF234" s="338"/>
      <c r="AG234" s="338"/>
      <c r="AH234" s="336"/>
      <c r="AI234" s="326"/>
      <c r="AJ234" s="337" t="s">
        <v>364</v>
      </c>
      <c r="AK234" s="338"/>
      <c r="AL234" s="338"/>
      <c r="AM234" s="338"/>
      <c r="AN234" s="338"/>
      <c r="AO234" s="326"/>
      <c r="AP234" s="337" t="s">
        <v>365</v>
      </c>
      <c r="AQ234" s="338"/>
      <c r="AR234" s="338"/>
      <c r="AS234" s="338"/>
      <c r="AT234" s="338"/>
      <c r="AU234" s="326"/>
      <c r="AV234" s="337" t="s">
        <v>366</v>
      </c>
      <c r="AW234" s="338"/>
      <c r="AX234" s="338"/>
      <c r="AY234" s="338"/>
      <c r="AZ234" s="338"/>
      <c r="BA234" s="326"/>
      <c r="BB234" s="338" t="s">
        <v>367</v>
      </c>
      <c r="BC234" s="338"/>
      <c r="BD234" s="338"/>
      <c r="BE234" s="338"/>
      <c r="BF234" s="338"/>
      <c r="BG234" s="326"/>
      <c r="BH234" s="326"/>
      <c r="BI234" s="326"/>
      <c r="BJ234" s="326"/>
      <c r="BK234" s="326"/>
      <c r="BL234" s="326"/>
      <c r="BM234" s="326"/>
      <c r="BN234" s="326"/>
      <c r="BO234" s="326"/>
      <c r="BP234" s="326"/>
      <c r="BQ234" s="326"/>
      <c r="BR234" s="326"/>
      <c r="BS234" s="326"/>
      <c r="BT234" s="326"/>
      <c r="BU234" s="326"/>
      <c r="BV234" s="326"/>
      <c r="BW234" s="326"/>
      <c r="BX234" s="326"/>
      <c r="BY234" s="326"/>
      <c r="BZ234" s="326"/>
      <c r="CA234" s="326"/>
      <c r="CB234" s="326"/>
      <c r="CC234" s="326"/>
      <c r="CD234" s="326"/>
    </row>
    <row r="235" spans="1:82" ht="9.6" customHeight="1" x14ac:dyDescent="0.25">
      <c r="A235" s="326"/>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326"/>
      <c r="AE235" s="326"/>
      <c r="AF235" s="326"/>
      <c r="AG235" s="326"/>
      <c r="AH235" s="326"/>
      <c r="AI235" s="326"/>
      <c r="AJ235" s="326"/>
      <c r="AK235" s="326"/>
      <c r="AL235" s="326"/>
      <c r="AM235" s="326"/>
      <c r="AN235" s="326"/>
      <c r="AO235" s="326"/>
      <c r="AP235" s="326"/>
      <c r="AQ235" s="326"/>
      <c r="AR235" s="326"/>
      <c r="AS235" s="326"/>
      <c r="AT235" s="326"/>
      <c r="AU235" s="326"/>
      <c r="AV235" s="326"/>
      <c r="AW235" s="326"/>
      <c r="AX235" s="326"/>
      <c r="AY235" s="326"/>
      <c r="AZ235" s="326"/>
      <c r="BA235" s="326"/>
      <c r="BB235" s="326"/>
      <c r="BC235" s="326"/>
      <c r="BD235" s="326"/>
      <c r="BE235" s="326"/>
      <c r="BF235" s="326"/>
      <c r="BG235" s="326"/>
      <c r="BH235" s="326"/>
      <c r="BI235" s="326"/>
      <c r="BJ235" s="326"/>
      <c r="BK235" s="326"/>
      <c r="BL235" s="326"/>
      <c r="BM235" s="326"/>
      <c r="BN235" s="326"/>
      <c r="BO235" s="326"/>
      <c r="BP235" s="326"/>
      <c r="BQ235" s="326"/>
      <c r="BR235" s="326"/>
      <c r="BS235" s="326"/>
      <c r="BT235" s="326"/>
      <c r="BU235" s="326"/>
      <c r="BV235" s="326"/>
      <c r="BW235" s="326"/>
      <c r="BX235" s="326"/>
      <c r="BY235" s="326"/>
      <c r="BZ235" s="326"/>
      <c r="CA235" s="326"/>
      <c r="CB235" s="326"/>
      <c r="CC235" s="326"/>
      <c r="CD235" s="326"/>
    </row>
    <row r="236" spans="1:82" ht="9.6" customHeight="1" x14ac:dyDescent="0.25">
      <c r="A236" s="326"/>
      <c r="B236" s="326"/>
      <c r="C236" s="326"/>
      <c r="D236" s="326"/>
      <c r="E236" s="326"/>
      <c r="F236" s="326"/>
      <c r="G236" s="326"/>
      <c r="H236" s="326"/>
      <c r="I236" s="339" t="s">
        <v>67</v>
      </c>
      <c r="J236" s="326"/>
      <c r="K236" s="326"/>
      <c r="L236" s="326"/>
      <c r="M236" s="326"/>
      <c r="N236" s="326"/>
      <c r="O236" s="339" t="s">
        <v>67</v>
      </c>
      <c r="P236" s="326"/>
      <c r="Q236" s="326"/>
      <c r="R236" s="326"/>
      <c r="S236" s="326"/>
      <c r="T236" s="326"/>
      <c r="U236" s="339" t="s">
        <v>67</v>
      </c>
      <c r="V236" s="326"/>
      <c r="W236" s="326"/>
      <c r="X236" s="326"/>
      <c r="Y236" s="326"/>
      <c r="Z236" s="326"/>
      <c r="AA236" s="339" t="s">
        <v>67</v>
      </c>
      <c r="AB236" s="326"/>
      <c r="AC236" s="326"/>
      <c r="AD236" s="326"/>
      <c r="AE236" s="326"/>
      <c r="AF236" s="326"/>
      <c r="AG236" s="339" t="s">
        <v>67</v>
      </c>
      <c r="AH236" s="339"/>
      <c r="AI236" s="326"/>
      <c r="AJ236" s="326"/>
      <c r="AK236" s="326"/>
      <c r="AL236" s="326"/>
      <c r="AM236" s="326"/>
      <c r="AN236" s="339" t="s">
        <v>67</v>
      </c>
      <c r="AO236" s="326"/>
      <c r="AP236" s="326"/>
      <c r="AQ236" s="326"/>
      <c r="AR236" s="326"/>
      <c r="AS236" s="326"/>
      <c r="AT236" s="339" t="s">
        <v>67</v>
      </c>
      <c r="AU236" s="326"/>
      <c r="AV236" s="326"/>
      <c r="AW236" s="326"/>
      <c r="AX236" s="326"/>
      <c r="AY236" s="326"/>
      <c r="AZ236" s="339" t="s">
        <v>67</v>
      </c>
      <c r="BA236" s="326"/>
      <c r="BB236" s="326"/>
      <c r="BC236" s="326"/>
      <c r="BD236" s="326"/>
      <c r="BE236" s="326"/>
      <c r="BF236" s="339" t="s">
        <v>67</v>
      </c>
      <c r="BG236" s="326"/>
      <c r="BH236" s="326"/>
      <c r="BI236" s="326"/>
      <c r="BJ236" s="326"/>
      <c r="BK236" s="326"/>
      <c r="BL236" s="326"/>
      <c r="BM236" s="326"/>
      <c r="BN236" s="339" t="s">
        <v>64</v>
      </c>
      <c r="BO236" s="326"/>
      <c r="BP236" s="326"/>
      <c r="BQ236" s="326"/>
      <c r="BR236" s="326"/>
      <c r="BS236" s="326"/>
      <c r="BT236" s="326"/>
      <c r="BU236" s="326"/>
      <c r="BV236" s="339" t="s">
        <v>368</v>
      </c>
      <c r="BW236" s="326"/>
      <c r="BX236" s="326"/>
      <c r="BY236" s="326"/>
      <c r="BZ236" s="339" t="s">
        <v>369</v>
      </c>
      <c r="CA236" s="326"/>
      <c r="CB236" s="326"/>
      <c r="CC236" s="326"/>
      <c r="CD236" s="326"/>
    </row>
    <row r="237" spans="1:82" ht="9.6" customHeight="1" x14ac:dyDescent="0.25">
      <c r="A237" s="326"/>
      <c r="B237" s="326"/>
      <c r="C237" s="326"/>
      <c r="D237" s="326"/>
      <c r="E237" s="326"/>
      <c r="F237" s="326"/>
      <c r="G237" s="339" t="s">
        <v>66</v>
      </c>
      <c r="H237" s="326"/>
      <c r="I237" s="339" t="s">
        <v>370</v>
      </c>
      <c r="J237" s="326"/>
      <c r="K237" s="326"/>
      <c r="L237" s="326"/>
      <c r="M237" s="339" t="s">
        <v>66</v>
      </c>
      <c r="N237" s="326"/>
      <c r="O237" s="339" t="s">
        <v>370</v>
      </c>
      <c r="P237" s="326"/>
      <c r="Q237" s="326"/>
      <c r="R237" s="326"/>
      <c r="S237" s="339" t="s">
        <v>66</v>
      </c>
      <c r="T237" s="326"/>
      <c r="U237" s="339" t="s">
        <v>370</v>
      </c>
      <c r="V237" s="326"/>
      <c r="W237" s="326"/>
      <c r="X237" s="326"/>
      <c r="Y237" s="339" t="s">
        <v>66</v>
      </c>
      <c r="Z237" s="326"/>
      <c r="AA237" s="339" t="s">
        <v>370</v>
      </c>
      <c r="AB237" s="326"/>
      <c r="AC237" s="326"/>
      <c r="AD237" s="326"/>
      <c r="AE237" s="339" t="s">
        <v>66</v>
      </c>
      <c r="AF237" s="326"/>
      <c r="AG237" s="339" t="s">
        <v>370</v>
      </c>
      <c r="AH237" s="339"/>
      <c r="AI237" s="326"/>
      <c r="AJ237" s="326"/>
      <c r="AK237" s="326"/>
      <c r="AL237" s="339" t="s">
        <v>66</v>
      </c>
      <c r="AM237" s="326"/>
      <c r="AN237" s="339" t="s">
        <v>370</v>
      </c>
      <c r="AO237" s="326"/>
      <c r="AP237" s="326"/>
      <c r="AQ237" s="326"/>
      <c r="AR237" s="339" t="s">
        <v>66</v>
      </c>
      <c r="AS237" s="326"/>
      <c r="AT237" s="339" t="s">
        <v>370</v>
      </c>
      <c r="AU237" s="326"/>
      <c r="AV237" s="326"/>
      <c r="AW237" s="326"/>
      <c r="AX237" s="339" t="s">
        <v>66</v>
      </c>
      <c r="AY237" s="326"/>
      <c r="AZ237" s="339" t="s">
        <v>370</v>
      </c>
      <c r="BA237" s="326"/>
      <c r="BB237" s="326"/>
      <c r="BC237" s="326"/>
      <c r="BD237" s="339" t="s">
        <v>66</v>
      </c>
      <c r="BE237" s="326"/>
      <c r="BF237" s="339" t="s">
        <v>370</v>
      </c>
      <c r="BG237" s="326"/>
      <c r="BH237" s="339" t="s">
        <v>68</v>
      </c>
      <c r="BI237" s="326"/>
      <c r="BJ237" s="326"/>
      <c r="BK237" s="326"/>
      <c r="BL237" s="326"/>
      <c r="BM237" s="326"/>
      <c r="BN237" s="339" t="s">
        <v>371</v>
      </c>
      <c r="BO237" s="326"/>
      <c r="BP237" s="339" t="s">
        <v>372</v>
      </c>
      <c r="BQ237" s="326"/>
      <c r="BR237" s="339" t="s">
        <v>278</v>
      </c>
      <c r="BS237" s="326"/>
      <c r="BT237" s="339" t="s">
        <v>278</v>
      </c>
      <c r="BU237" s="326"/>
      <c r="BV237" s="339" t="s">
        <v>272</v>
      </c>
      <c r="BW237" s="326"/>
      <c r="BX237" s="326"/>
      <c r="BY237" s="326"/>
      <c r="BZ237" s="339" t="s">
        <v>373</v>
      </c>
      <c r="CA237" s="326"/>
      <c r="CB237" s="339" t="s">
        <v>374</v>
      </c>
      <c r="CC237" s="326"/>
      <c r="CD237" s="326"/>
    </row>
    <row r="238" spans="1:82" ht="9.6" customHeight="1" x14ac:dyDescent="0.25">
      <c r="A238" s="340" t="s">
        <v>74</v>
      </c>
      <c r="B238" s="326"/>
      <c r="C238" s="340" t="s">
        <v>76</v>
      </c>
      <c r="D238" s="326"/>
      <c r="E238" s="340" t="s">
        <v>77</v>
      </c>
      <c r="F238" s="326"/>
      <c r="G238" s="340" t="s">
        <v>78</v>
      </c>
      <c r="H238" s="326"/>
      <c r="I238" s="340" t="s">
        <v>375</v>
      </c>
      <c r="J238" s="326"/>
      <c r="K238" s="340" t="s">
        <v>77</v>
      </c>
      <c r="L238" s="326"/>
      <c r="M238" s="340" t="s">
        <v>78</v>
      </c>
      <c r="N238" s="326"/>
      <c r="O238" s="340" t="s">
        <v>375</v>
      </c>
      <c r="P238" s="326"/>
      <c r="Q238" s="340" t="s">
        <v>77</v>
      </c>
      <c r="R238" s="326"/>
      <c r="S238" s="340" t="s">
        <v>78</v>
      </c>
      <c r="T238" s="326"/>
      <c r="U238" s="340" t="s">
        <v>375</v>
      </c>
      <c r="V238" s="326"/>
      <c r="W238" s="340" t="s">
        <v>77</v>
      </c>
      <c r="X238" s="326"/>
      <c r="Y238" s="340" t="s">
        <v>78</v>
      </c>
      <c r="Z238" s="326"/>
      <c r="AA238" s="340" t="s">
        <v>375</v>
      </c>
      <c r="AB238" s="326"/>
      <c r="AC238" s="340" t="s">
        <v>77</v>
      </c>
      <c r="AD238" s="326"/>
      <c r="AE238" s="340" t="s">
        <v>78</v>
      </c>
      <c r="AF238" s="326"/>
      <c r="AG238" s="340" t="s">
        <v>375</v>
      </c>
      <c r="AH238" s="341"/>
      <c r="AI238" s="326"/>
      <c r="AJ238" s="340" t="s">
        <v>77</v>
      </c>
      <c r="AK238" s="326"/>
      <c r="AL238" s="340" t="s">
        <v>78</v>
      </c>
      <c r="AM238" s="326"/>
      <c r="AN238" s="340" t="s">
        <v>375</v>
      </c>
      <c r="AO238" s="326"/>
      <c r="AP238" s="340" t="s">
        <v>77</v>
      </c>
      <c r="AQ238" s="326"/>
      <c r="AR238" s="340" t="s">
        <v>78</v>
      </c>
      <c r="AS238" s="326"/>
      <c r="AT238" s="340" t="s">
        <v>375</v>
      </c>
      <c r="AU238" s="326"/>
      <c r="AV238" s="340" t="s">
        <v>77</v>
      </c>
      <c r="AW238" s="326"/>
      <c r="AX238" s="340" t="s">
        <v>78</v>
      </c>
      <c r="AY238" s="326"/>
      <c r="AZ238" s="340" t="s">
        <v>375</v>
      </c>
      <c r="BA238" s="326"/>
      <c r="BB238" s="340" t="s">
        <v>77</v>
      </c>
      <c r="BC238" s="326"/>
      <c r="BD238" s="340" t="s">
        <v>78</v>
      </c>
      <c r="BE238" s="326"/>
      <c r="BF238" s="340" t="s">
        <v>375</v>
      </c>
      <c r="BG238" s="326"/>
      <c r="BH238" s="340" t="s">
        <v>376</v>
      </c>
      <c r="BI238" s="326"/>
      <c r="BJ238" s="340" t="s">
        <v>74</v>
      </c>
      <c r="BK238" s="326"/>
      <c r="BL238" s="326"/>
      <c r="BM238" s="326"/>
      <c r="BN238" s="342" t="s">
        <v>377</v>
      </c>
      <c r="BO238" s="326"/>
      <c r="BP238" s="342" t="s">
        <v>377</v>
      </c>
      <c r="BQ238" s="326"/>
      <c r="BR238" s="342" t="s">
        <v>378</v>
      </c>
      <c r="BS238" s="326"/>
      <c r="BT238" s="342" t="s">
        <v>379</v>
      </c>
      <c r="BU238" s="326"/>
      <c r="BV238" s="342" t="s">
        <v>380</v>
      </c>
      <c r="BW238" s="326"/>
      <c r="BX238" s="342" t="s">
        <v>381</v>
      </c>
      <c r="BY238" s="326"/>
      <c r="BZ238" s="342" t="s">
        <v>382</v>
      </c>
      <c r="CA238" s="326"/>
      <c r="CB238" s="342" t="s">
        <v>383</v>
      </c>
      <c r="CC238" s="326"/>
      <c r="CD238" s="342" t="s">
        <v>367</v>
      </c>
    </row>
    <row r="239" spans="1:82" ht="8.85" customHeight="1" x14ac:dyDescent="0.25">
      <c r="A239" s="326"/>
      <c r="B239" s="326"/>
      <c r="C239" s="326"/>
      <c r="D239" s="326"/>
      <c r="E239" s="343"/>
      <c r="F239" s="326"/>
      <c r="G239" s="326"/>
      <c r="H239" s="326"/>
      <c r="I239" s="326"/>
      <c r="J239" s="326"/>
      <c r="K239" s="343"/>
      <c r="L239" s="326"/>
      <c r="M239" s="326"/>
      <c r="N239" s="326"/>
      <c r="O239" s="326"/>
      <c r="P239" s="326"/>
      <c r="Q239" s="343"/>
      <c r="R239" s="326"/>
      <c r="S239" s="326"/>
      <c r="T239" s="326"/>
      <c r="U239" s="326"/>
      <c r="V239" s="326"/>
      <c r="W239" s="326"/>
      <c r="X239" s="343"/>
      <c r="Y239" s="326"/>
      <c r="Z239" s="326"/>
      <c r="AA239" s="326"/>
      <c r="AB239" s="326"/>
      <c r="AC239" s="326"/>
      <c r="AD239" s="343"/>
      <c r="AE239" s="326"/>
      <c r="AF239" s="326"/>
      <c r="AG239" s="326"/>
      <c r="AH239" s="326"/>
      <c r="AI239" s="326"/>
      <c r="AJ239" s="343"/>
      <c r="AK239" s="326"/>
      <c r="AL239" s="326"/>
      <c r="AM239" s="326"/>
      <c r="AN239" s="326"/>
      <c r="AO239" s="326"/>
      <c r="AP239" s="343"/>
      <c r="AQ239" s="326"/>
      <c r="AR239" s="326"/>
      <c r="AS239" s="326"/>
      <c r="AT239" s="326"/>
      <c r="AU239" s="326"/>
      <c r="AV239" s="326"/>
      <c r="AW239" s="326"/>
      <c r="AX239" s="326"/>
      <c r="AY239" s="326"/>
      <c r="AZ239" s="326"/>
      <c r="BA239" s="326"/>
      <c r="BB239" s="326"/>
      <c r="BC239" s="326"/>
      <c r="BD239" s="326"/>
      <c r="BE239" s="326"/>
      <c r="BF239" s="326"/>
      <c r="BG239" s="326"/>
      <c r="BH239" s="326"/>
      <c r="BI239" s="326"/>
      <c r="BJ239" s="326"/>
      <c r="BK239" s="326"/>
      <c r="BL239" s="326"/>
      <c r="BM239" s="326"/>
      <c r="BN239" s="326"/>
      <c r="BO239" s="326"/>
      <c r="BP239" s="326"/>
      <c r="BQ239" s="326"/>
      <c r="BR239" s="326"/>
      <c r="BS239" s="326"/>
      <c r="BT239" s="326"/>
      <c r="BU239" s="326"/>
      <c r="BV239" s="326"/>
      <c r="BW239" s="326"/>
      <c r="BX239" s="326"/>
      <c r="BY239" s="326"/>
      <c r="BZ239" s="326"/>
      <c r="CA239" s="326"/>
      <c r="CB239" s="326"/>
      <c r="CC239" s="326"/>
      <c r="CD239" s="326"/>
    </row>
    <row r="240" spans="1:82" ht="8.85" customHeight="1" x14ac:dyDescent="0.25">
      <c r="A240" s="326"/>
      <c r="B240" s="326" t="s">
        <v>224</v>
      </c>
      <c r="C240" s="326"/>
      <c r="D240" s="326"/>
      <c r="E240" s="326"/>
      <c r="F240" s="326"/>
      <c r="G240" s="326"/>
      <c r="H240" s="326"/>
      <c r="I240" s="326"/>
      <c r="J240" s="326"/>
      <c r="K240" s="326"/>
      <c r="L240" s="326"/>
      <c r="M240" s="326"/>
      <c r="N240" s="326"/>
      <c r="O240" s="326"/>
      <c r="P240" s="326"/>
      <c r="Q240" s="326"/>
      <c r="R240" s="326"/>
      <c r="S240" s="326"/>
      <c r="T240" s="326"/>
      <c r="U240" s="326"/>
      <c r="V240" s="326"/>
      <c r="W240" s="326"/>
      <c r="X240" s="326"/>
      <c r="Y240" s="326"/>
      <c r="Z240" s="326"/>
      <c r="AA240" s="326"/>
      <c r="AB240" s="326"/>
      <c r="AC240" s="326"/>
      <c r="AD240" s="326"/>
      <c r="AE240" s="326"/>
      <c r="AF240" s="326"/>
      <c r="AG240" s="326"/>
      <c r="AH240" s="326"/>
      <c r="AI240" s="326"/>
      <c r="AJ240" s="326"/>
      <c r="AK240" s="326"/>
      <c r="AL240" s="326"/>
      <c r="AM240" s="326"/>
      <c r="AN240" s="326"/>
      <c r="AO240" s="326"/>
      <c r="AP240" s="326"/>
      <c r="AQ240" s="326"/>
      <c r="AR240" s="326"/>
      <c r="AS240" s="326"/>
      <c r="AT240" s="326"/>
      <c r="AU240" s="326"/>
      <c r="AV240" s="326"/>
      <c r="AW240" s="326"/>
      <c r="AX240" s="326"/>
      <c r="AY240" s="326"/>
      <c r="AZ240" s="326"/>
      <c r="BA240" s="326"/>
      <c r="BB240" s="326"/>
      <c r="BC240" s="326"/>
      <c r="BD240" s="326"/>
      <c r="BE240" s="326"/>
      <c r="BF240" s="326"/>
      <c r="BG240" s="326"/>
      <c r="BH240" s="326"/>
      <c r="BI240" s="326"/>
      <c r="BJ240" s="326"/>
      <c r="BK240" s="326"/>
      <c r="BL240" s="326"/>
      <c r="BM240" s="326"/>
      <c r="BN240" s="326"/>
      <c r="BO240" s="326"/>
      <c r="BP240" s="326"/>
      <c r="BQ240" s="326"/>
      <c r="BR240" s="326"/>
      <c r="BS240" s="326"/>
      <c r="BT240" s="326"/>
      <c r="BU240" s="326"/>
      <c r="BV240" s="326"/>
      <c r="BW240" s="326"/>
      <c r="BX240" s="326"/>
      <c r="BY240" s="326"/>
      <c r="BZ240" s="326"/>
      <c r="CA240" s="326"/>
      <c r="CB240" s="326"/>
      <c r="CC240" s="326"/>
      <c r="CD240" s="326"/>
    </row>
    <row r="241" spans="1:82" ht="8.85" customHeight="1" x14ac:dyDescent="0.25">
      <c r="A241" s="345">
        <v>1</v>
      </c>
      <c r="B241" s="360"/>
      <c r="C241" s="345" t="s">
        <v>225</v>
      </c>
      <c r="D241" s="346"/>
      <c r="E241" s="296">
        <v>2420627</v>
      </c>
      <c r="F241" s="346"/>
      <c r="G241" s="97">
        <f>(E241/$BL241)</f>
        <v>295.52276889268711</v>
      </c>
      <c r="H241" s="346"/>
      <c r="I241" s="297">
        <f>IF(G241,G241/G$287*100,0)</f>
        <v>176.90049847623001</v>
      </c>
      <c r="J241" s="346"/>
      <c r="K241" s="296">
        <v>0</v>
      </c>
      <c r="L241" s="346"/>
      <c r="M241" s="97">
        <f>(K241/$BL241)</f>
        <v>0</v>
      </c>
      <c r="N241" s="346"/>
      <c r="O241" s="297">
        <f>IF(M241,M241/M$287*100,0)</f>
        <v>0</v>
      </c>
      <c r="P241" s="346"/>
      <c r="Q241" s="296">
        <v>2819951</v>
      </c>
      <c r="R241" s="346"/>
      <c r="S241" s="97">
        <f>(Q241/$BL241)</f>
        <v>344.27432547918448</v>
      </c>
      <c r="T241" s="346"/>
      <c r="U241" s="297">
        <f>IF(S241,S241/S$287*100,0)</f>
        <v>99.191028760953444</v>
      </c>
      <c r="V241" s="346"/>
      <c r="W241" s="296">
        <v>2672851</v>
      </c>
      <c r="X241" s="346"/>
      <c r="Y241" s="97">
        <f>(W241/$BL241)</f>
        <v>326.31559028201684</v>
      </c>
      <c r="Z241" s="346"/>
      <c r="AA241" s="297">
        <f>IF(Y241,Y241/Y$287*100,0)</f>
        <v>86.242089399465726</v>
      </c>
      <c r="AB241" s="346"/>
      <c r="AC241" s="296">
        <v>6165</v>
      </c>
      <c r="AD241" s="346"/>
      <c r="AE241" s="97">
        <f>(AC241/$BL241)</f>
        <v>0.75265535343669887</v>
      </c>
      <c r="AF241" s="346"/>
      <c r="AG241" s="297">
        <f>IF(AE241,AE241/AE$287*100,0)</f>
        <v>20.030351696409461</v>
      </c>
      <c r="AH241" s="347"/>
      <c r="AI241" s="346"/>
      <c r="AJ241" s="296">
        <v>0</v>
      </c>
      <c r="AK241" s="346"/>
      <c r="AL241" s="97">
        <f>(AJ241/$BL241)</f>
        <v>0</v>
      </c>
      <c r="AM241" s="346"/>
      <c r="AN241" s="297">
        <f>IF(AL241,AL241/AL$287*100,0)</f>
        <v>0</v>
      </c>
      <c r="AO241" s="346"/>
      <c r="AP241" s="296">
        <v>3209125</v>
      </c>
      <c r="AQ241" s="346"/>
      <c r="AR241" s="97">
        <f>(AP241/$BL241)</f>
        <v>391.78671712855572</v>
      </c>
      <c r="AS241" s="346"/>
      <c r="AT241" s="297">
        <f>IF(AR241,AR241/AR$287*100,0)</f>
        <v>271.07544158392517</v>
      </c>
      <c r="AU241" s="346"/>
      <c r="AV241" s="296">
        <v>1054210</v>
      </c>
      <c r="AW241" s="346"/>
      <c r="AX241" s="97">
        <f>(AV241/$BL241)</f>
        <v>128.70345501159809</v>
      </c>
      <c r="AY241" s="346"/>
      <c r="AZ241" s="297">
        <f>IF(AX241,AX241/AX$287*100,0)</f>
        <v>158.7463139952701</v>
      </c>
      <c r="BA241" s="346"/>
      <c r="BB241" s="296">
        <v>0</v>
      </c>
      <c r="BC241" s="346"/>
      <c r="BD241" s="97">
        <f>(BB241/$BL241)</f>
        <v>0</v>
      </c>
      <c r="BE241" s="346"/>
      <c r="BF241" s="297">
        <f>IF(BD241,BD241/BD$287*100,0)</f>
        <v>0</v>
      </c>
      <c r="BG241" s="346"/>
      <c r="BH241" s="296">
        <f>(E241+K241+Q241+W241+AC241+AJ241+AP241+AV241+BB241)</f>
        <v>12182929</v>
      </c>
      <c r="BI241" s="346"/>
      <c r="BJ241" s="326">
        <v>1</v>
      </c>
      <c r="BK241" s="346"/>
      <c r="BL241" s="298">
        <v>8191</v>
      </c>
      <c r="BM241" s="346"/>
      <c r="BN241" s="298">
        <f>IF(E241,BL241,0)</f>
        <v>8191</v>
      </c>
      <c r="BO241" s="346"/>
      <c r="BP241" s="298">
        <f>IF(K241,BL241,0)</f>
        <v>0</v>
      </c>
      <c r="BQ241" s="346"/>
      <c r="BR241" s="298">
        <f>IF(Q241,BL241,0)</f>
        <v>8191</v>
      </c>
      <c r="BS241" s="346"/>
      <c r="BT241" s="298">
        <f>IF(W241,BL241,0)</f>
        <v>8191</v>
      </c>
      <c r="BU241" s="346"/>
      <c r="BV241" s="298">
        <f>IF(AC241,BL241,0)</f>
        <v>8191</v>
      </c>
      <c r="BW241" s="346"/>
      <c r="BX241" s="298">
        <f>IF(AJ241,BL241,0)</f>
        <v>0</v>
      </c>
      <c r="BY241" s="346"/>
      <c r="BZ241" s="298">
        <f>IF(AP241,BL241,0)</f>
        <v>8191</v>
      </c>
      <c r="CA241" s="346"/>
      <c r="CB241" s="298">
        <f>IF(AV241,BL241,0)</f>
        <v>8191</v>
      </c>
      <c r="CC241" s="346"/>
      <c r="CD241" s="298">
        <f>IF(BB241,$BL241,0)</f>
        <v>0</v>
      </c>
    </row>
    <row r="242" spans="1:82" ht="8.85" customHeight="1" x14ac:dyDescent="0.25">
      <c r="A242" s="345">
        <v>2</v>
      </c>
      <c r="B242" s="360"/>
      <c r="C242" s="345" t="s">
        <v>226</v>
      </c>
      <c r="D242" s="346"/>
      <c r="E242" s="114">
        <v>1052124</v>
      </c>
      <c r="F242" s="346"/>
      <c r="G242" s="297">
        <f>(E242/$BL242)</f>
        <v>145.62269896193772</v>
      </c>
      <c r="H242" s="346"/>
      <c r="I242" s="297">
        <f>IF(G242,G242/G$287*100,0)</f>
        <v>87.170027989197791</v>
      </c>
      <c r="J242" s="346"/>
      <c r="K242" s="114">
        <v>0</v>
      </c>
      <c r="L242" s="346"/>
      <c r="M242" s="297">
        <f>(K242/$BL242)</f>
        <v>0</v>
      </c>
      <c r="N242" s="346"/>
      <c r="O242" s="297">
        <f>IF(M242,M242/M$287*100,0)</f>
        <v>0</v>
      </c>
      <c r="P242" s="346"/>
      <c r="Q242" s="114">
        <v>2774991</v>
      </c>
      <c r="R242" s="346"/>
      <c r="S242" s="297">
        <f>(Q242/$BL242)</f>
        <v>384.08179930795848</v>
      </c>
      <c r="T242" s="346"/>
      <c r="U242" s="297">
        <f>IF(S242,S242/S$287*100,0)</f>
        <v>110.66020897343363</v>
      </c>
      <c r="V242" s="346"/>
      <c r="W242" s="114">
        <v>3187676</v>
      </c>
      <c r="X242" s="346"/>
      <c r="Y242" s="297">
        <f>(W242/$BL242)</f>
        <v>441.20083044982698</v>
      </c>
      <c r="Z242" s="346"/>
      <c r="AA242" s="297">
        <f>IF(Y242,Y242/Y$287*100,0)</f>
        <v>116.6051595324878</v>
      </c>
      <c r="AB242" s="346"/>
      <c r="AC242" s="114">
        <v>0</v>
      </c>
      <c r="AD242" s="346"/>
      <c r="AE242" s="297">
        <f>(AC242/$BL242)</f>
        <v>0</v>
      </c>
      <c r="AF242" s="346"/>
      <c r="AG242" s="297">
        <f>IF(AE242,AE242/AE$287*100,0)</f>
        <v>0</v>
      </c>
      <c r="AH242" s="347"/>
      <c r="AI242" s="346"/>
      <c r="AJ242" s="114">
        <v>0</v>
      </c>
      <c r="AK242" s="346"/>
      <c r="AL242" s="297">
        <f>(AJ242/$BL242)</f>
        <v>0</v>
      </c>
      <c r="AM242" s="346"/>
      <c r="AN242" s="297">
        <f>IF(AL242,AL242/AL$287*100,0)</f>
        <v>0</v>
      </c>
      <c r="AO242" s="346"/>
      <c r="AP242" s="114">
        <v>189329</v>
      </c>
      <c r="AQ242" s="346"/>
      <c r="AR242" s="297">
        <f>(AP242/$BL242)</f>
        <v>26.20470588235294</v>
      </c>
      <c r="AS242" s="346"/>
      <c r="AT242" s="297">
        <f>IF(AR242,AR242/AR$287*100,0)</f>
        <v>18.130916409564929</v>
      </c>
      <c r="AU242" s="346"/>
      <c r="AV242" s="114">
        <v>653139</v>
      </c>
      <c r="AW242" s="346"/>
      <c r="AX242" s="297">
        <f>(AV242/$BL242)</f>
        <v>90.399861591695498</v>
      </c>
      <c r="AY242" s="346"/>
      <c r="AZ242" s="297">
        <f>IF(AX242,AX242/AX$287*100,0)</f>
        <v>111.5016283911807</v>
      </c>
      <c r="BA242" s="346"/>
      <c r="BB242" s="114">
        <v>0</v>
      </c>
      <c r="BC242" s="346"/>
      <c r="BD242" s="297">
        <f>(BB242/$BL242)</f>
        <v>0</v>
      </c>
      <c r="BE242" s="346"/>
      <c r="BF242" s="297">
        <f>IF(BD242,BD242/BD$287*100,0)</f>
        <v>0</v>
      </c>
      <c r="BG242" s="346"/>
      <c r="BH242" s="114">
        <f>(E242+K242+Q242+W242+AC242+AJ242+AP242+AV242+BB242)</f>
        <v>7857259</v>
      </c>
      <c r="BI242" s="346"/>
      <c r="BJ242" s="326">
        <v>2</v>
      </c>
      <c r="BK242" s="346"/>
      <c r="BL242" s="298">
        <v>7225</v>
      </c>
      <c r="BM242" s="346"/>
      <c r="BN242" s="298">
        <f>IF(E242,BL242,0)</f>
        <v>7225</v>
      </c>
      <c r="BO242" s="346"/>
      <c r="BP242" s="298">
        <f>IF(K242,BL242,0)</f>
        <v>0</v>
      </c>
      <c r="BQ242" s="346"/>
      <c r="BR242" s="298">
        <f>IF(Q242,BL242,0)</f>
        <v>7225</v>
      </c>
      <c r="BS242" s="346"/>
      <c r="BT242" s="298">
        <f>IF(W242,BL242,0)</f>
        <v>7225</v>
      </c>
      <c r="BU242" s="346"/>
      <c r="BV242" s="298">
        <f>IF(AC242,BL242,0)</f>
        <v>0</v>
      </c>
      <c r="BW242" s="346"/>
      <c r="BX242" s="298">
        <f>IF(AJ242,BL242,0)</f>
        <v>0</v>
      </c>
      <c r="BY242" s="346"/>
      <c r="BZ242" s="298">
        <f>IF(AP242,BL242,0)</f>
        <v>7225</v>
      </c>
      <c r="CA242" s="346"/>
      <c r="CB242" s="298">
        <f>IF(AV242,BL242,0)</f>
        <v>7225</v>
      </c>
      <c r="CC242" s="346"/>
      <c r="CD242" s="298">
        <f>IF(BB242,$BL242,0)</f>
        <v>0</v>
      </c>
    </row>
    <row r="243" spans="1:82" ht="8.85" customHeight="1" x14ac:dyDescent="0.25">
      <c r="A243" s="345">
        <v>3</v>
      </c>
      <c r="B243" s="360"/>
      <c r="C243" s="333" t="s">
        <v>140</v>
      </c>
      <c r="D243" s="346"/>
      <c r="E243" s="114">
        <v>1213201</v>
      </c>
      <c r="F243" s="346"/>
      <c r="G243" s="297">
        <f>(E243/$BL243)</f>
        <v>196.56529488010369</v>
      </c>
      <c r="H243" s="346"/>
      <c r="I243" s="297">
        <f>IF(G243,G243/G$287*100,0)</f>
        <v>117.66436399370768</v>
      </c>
      <c r="J243" s="346"/>
      <c r="K243" s="114">
        <v>4200</v>
      </c>
      <c r="L243" s="346"/>
      <c r="M243" s="297">
        <f>(K243/$BL243)</f>
        <v>0.68049254698639017</v>
      </c>
      <c r="N243" s="346"/>
      <c r="O243" s="297">
        <f>IF(M243,M243/M$287*100,0)</f>
        <v>100</v>
      </c>
      <c r="P243" s="346"/>
      <c r="Q243" s="114">
        <v>2487103</v>
      </c>
      <c r="R243" s="346"/>
      <c r="S243" s="297">
        <f>(Q243/$BL243)</f>
        <v>402.96548930654569</v>
      </c>
      <c r="T243" s="346"/>
      <c r="U243" s="297">
        <f>IF(S243,S243/S$287*100,0)</f>
        <v>116.10090698411359</v>
      </c>
      <c r="V243" s="346"/>
      <c r="W243" s="114">
        <v>3708311</v>
      </c>
      <c r="X243" s="346"/>
      <c r="Y243" s="297">
        <f>(W243/$BL243)</f>
        <v>600.82809462086846</v>
      </c>
      <c r="Z243" s="346"/>
      <c r="AA243" s="297">
        <f>IF(Y243,Y243/Y$287*100,0)</f>
        <v>158.79311866534252</v>
      </c>
      <c r="AB243" s="346"/>
      <c r="AC243" s="114">
        <v>19052</v>
      </c>
      <c r="AD243" s="346"/>
      <c r="AE243" s="297">
        <f>(AC243/$BL243)</f>
        <v>3.0868438107582632</v>
      </c>
      <c r="AF243" s="346"/>
      <c r="AG243" s="297">
        <f>IF(AE243,AE243/AE$287*100,0)</f>
        <v>82.149906831922905</v>
      </c>
      <c r="AH243" s="347"/>
      <c r="AI243" s="346"/>
      <c r="AJ243" s="114">
        <v>44599</v>
      </c>
      <c r="AK243" s="346"/>
      <c r="AL243" s="297">
        <f>(AJ243/$BL243)</f>
        <v>7.2260207388204796</v>
      </c>
      <c r="AM243" s="346"/>
      <c r="AN243" s="297">
        <f>IF(AL243,AL243/AL$287*100,0)</f>
        <v>0.55594592486787753</v>
      </c>
      <c r="AO243" s="346"/>
      <c r="AP243" s="114">
        <v>136274</v>
      </c>
      <c r="AQ243" s="346"/>
      <c r="AR243" s="297">
        <f>(AP243/$BL243)</f>
        <v>22.079390797148413</v>
      </c>
      <c r="AS243" s="346"/>
      <c r="AT243" s="297">
        <f>IF(AR243,AR243/AR$287*100,0)</f>
        <v>15.276629728815339</v>
      </c>
      <c r="AU243" s="346"/>
      <c r="AV243" s="114">
        <v>170597</v>
      </c>
      <c r="AW243" s="346"/>
      <c r="AX243" s="297">
        <f>(AV243/$BL243)</f>
        <v>27.640473104342192</v>
      </c>
      <c r="AY243" s="346"/>
      <c r="AZ243" s="297">
        <f>IF(AX243,AX243/AX$287*100,0)</f>
        <v>34.092505302241619</v>
      </c>
      <c r="BA243" s="346"/>
      <c r="BB243" s="114">
        <v>0</v>
      </c>
      <c r="BC243" s="346"/>
      <c r="BD243" s="297">
        <f>(BB243/$BL243)</f>
        <v>0</v>
      </c>
      <c r="BE243" s="346"/>
      <c r="BF243" s="297">
        <f>IF(BD243,BD243/BD$287*100,0)</f>
        <v>0</v>
      </c>
      <c r="BG243" s="346"/>
      <c r="BH243" s="114">
        <f>(E243+K243+Q243+W243+AC243+AJ243+AP243+AV243+BB243)</f>
        <v>7783337</v>
      </c>
      <c r="BI243" s="346"/>
      <c r="BJ243" s="326">
        <v>3</v>
      </c>
      <c r="BK243" s="346"/>
      <c r="BL243" s="298">
        <v>6172</v>
      </c>
      <c r="BM243" s="346"/>
      <c r="BN243" s="298">
        <f>IF(E243,BL243,0)</f>
        <v>6172</v>
      </c>
      <c r="BO243" s="346"/>
      <c r="BP243" s="298">
        <f>IF(K243,BL243,0)</f>
        <v>6172</v>
      </c>
      <c r="BQ243" s="346"/>
      <c r="BR243" s="298">
        <f>IF(Q243,BL243,0)</f>
        <v>6172</v>
      </c>
      <c r="BS243" s="346"/>
      <c r="BT243" s="298">
        <f>IF(W243,BL243,0)</f>
        <v>6172</v>
      </c>
      <c r="BU243" s="346"/>
      <c r="BV243" s="298">
        <f>IF(AC243,BL243,0)</f>
        <v>6172</v>
      </c>
      <c r="BW243" s="346"/>
      <c r="BX243" s="298">
        <f>IF(AJ243,BL243,0)</f>
        <v>6172</v>
      </c>
      <c r="BY243" s="346"/>
      <c r="BZ243" s="298">
        <f>IF(AP243,BL243,0)</f>
        <v>6172</v>
      </c>
      <c r="CA243" s="346"/>
      <c r="CB243" s="298">
        <f>IF(AV243,BL243,0)</f>
        <v>6172</v>
      </c>
      <c r="CC243" s="346"/>
      <c r="CD243" s="298">
        <f>IF(BB243,$BL243,0)</f>
        <v>0</v>
      </c>
    </row>
    <row r="244" spans="1:82" ht="8.85" customHeight="1" x14ac:dyDescent="0.25">
      <c r="A244" s="345">
        <v>4</v>
      </c>
      <c r="B244" s="360"/>
      <c r="C244" s="333" t="s">
        <v>227</v>
      </c>
      <c r="D244" s="346"/>
      <c r="E244" s="114">
        <v>606997</v>
      </c>
      <c r="F244" s="346"/>
      <c r="G244" s="297">
        <f>(E244/$BL244)</f>
        <v>145.0410991636798</v>
      </c>
      <c r="H244" s="346"/>
      <c r="I244" s="297">
        <f>IF(G244,G244/G$287*100,0)</f>
        <v>86.821881230113846</v>
      </c>
      <c r="J244" s="346"/>
      <c r="K244" s="114">
        <v>0</v>
      </c>
      <c r="L244" s="346"/>
      <c r="M244" s="297">
        <f>(K244/$BL244)</f>
        <v>0</v>
      </c>
      <c r="N244" s="346"/>
      <c r="O244" s="297">
        <f>IF(M244,M244/M$287*100,0)</f>
        <v>0</v>
      </c>
      <c r="P244" s="346"/>
      <c r="Q244" s="114">
        <v>805601</v>
      </c>
      <c r="R244" s="346"/>
      <c r="S244" s="297">
        <f>(Q244/$BL244)</f>
        <v>192.49725209080049</v>
      </c>
      <c r="T244" s="346"/>
      <c r="U244" s="297">
        <f>IF(S244,S244/S$287*100,0)</f>
        <v>55.461587040993443</v>
      </c>
      <c r="V244" s="346"/>
      <c r="W244" s="114">
        <v>1273658</v>
      </c>
      <c r="X244" s="346"/>
      <c r="Y244" s="297">
        <f>(W244/$BL244)</f>
        <v>304.3388291517324</v>
      </c>
      <c r="Z244" s="346"/>
      <c r="AA244" s="297">
        <f>IF(Y244,Y244/Y$287*100,0)</f>
        <v>80.433841633949314</v>
      </c>
      <c r="AB244" s="346"/>
      <c r="AC244" s="114">
        <v>21090</v>
      </c>
      <c r="AD244" s="346"/>
      <c r="AE244" s="297">
        <f>(AC244/$BL244)</f>
        <v>5.0394265232974913</v>
      </c>
      <c r="AF244" s="346"/>
      <c r="AG244" s="297">
        <f>IF(AE244,AE244/AE$287*100,0)</f>
        <v>134.11382135123853</v>
      </c>
      <c r="AH244" s="347"/>
      <c r="AI244" s="346"/>
      <c r="AJ244" s="114">
        <v>0</v>
      </c>
      <c r="AK244" s="346"/>
      <c r="AL244" s="297">
        <f>(AJ244/$BL244)</f>
        <v>0</v>
      </c>
      <c r="AM244" s="346"/>
      <c r="AN244" s="297">
        <f>IF(AL244,AL244/AL$287*100,0)</f>
        <v>0</v>
      </c>
      <c r="AO244" s="346"/>
      <c r="AP244" s="114">
        <v>13757</v>
      </c>
      <c r="AQ244" s="346"/>
      <c r="AR244" s="297">
        <f>(AP244/$BL244)</f>
        <v>3.2872162485065712</v>
      </c>
      <c r="AS244" s="346"/>
      <c r="AT244" s="297">
        <f>IF(AR244,AR244/AR$287*100,0)</f>
        <v>2.274409920470541</v>
      </c>
      <c r="AU244" s="346"/>
      <c r="AV244" s="114">
        <v>153710</v>
      </c>
      <c r="AW244" s="346"/>
      <c r="AX244" s="297">
        <f>(AV244/$BL244)</f>
        <v>36.728793309438473</v>
      </c>
      <c r="AY244" s="346"/>
      <c r="AZ244" s="297">
        <f>IF(AX244,AX244/AX$287*100,0)</f>
        <v>45.302284657720151</v>
      </c>
      <c r="BA244" s="346"/>
      <c r="BB244" s="114">
        <v>0</v>
      </c>
      <c r="BC244" s="346"/>
      <c r="BD244" s="297">
        <f>(BB244/$BL244)</f>
        <v>0</v>
      </c>
      <c r="BE244" s="346"/>
      <c r="BF244" s="297">
        <f>IF(BD244,BD244/BD$287*100,0)</f>
        <v>0</v>
      </c>
      <c r="BG244" s="346"/>
      <c r="BH244" s="114">
        <f>(E244+K244+Q244+W244+AC244+AJ244+AP244+AV244+BB244)</f>
        <v>2874813</v>
      </c>
      <c r="BI244" s="346"/>
      <c r="BJ244" s="326">
        <v>4</v>
      </c>
      <c r="BK244" s="346"/>
      <c r="BL244" s="298">
        <v>4185</v>
      </c>
      <c r="BM244" s="346"/>
      <c r="BN244" s="298">
        <f>IF(E244,BL244,0)</f>
        <v>4185</v>
      </c>
      <c r="BO244" s="346"/>
      <c r="BP244" s="298">
        <f>IF(K244,BL244,0)</f>
        <v>0</v>
      </c>
      <c r="BQ244" s="346"/>
      <c r="BR244" s="298">
        <f>IF(Q244,BL244,0)</f>
        <v>4185</v>
      </c>
      <c r="BS244" s="346"/>
      <c r="BT244" s="298">
        <f>IF(W244,BL244,0)</f>
        <v>4185</v>
      </c>
      <c r="BU244" s="346"/>
      <c r="BV244" s="298">
        <f>IF(AC244,BL244,0)</f>
        <v>4185</v>
      </c>
      <c r="BW244" s="346"/>
      <c r="BX244" s="298">
        <f>IF(AJ244,BL244,0)</f>
        <v>0</v>
      </c>
      <c r="BY244" s="346"/>
      <c r="BZ244" s="298">
        <f>IF(AP244,BL244,0)</f>
        <v>4185</v>
      </c>
      <c r="CA244" s="346"/>
      <c r="CB244" s="298">
        <f>IF(AV244,BL244,0)</f>
        <v>4185</v>
      </c>
      <c r="CC244" s="346"/>
      <c r="CD244" s="298">
        <f>IF(BB244,$BL244,0)</f>
        <v>0</v>
      </c>
    </row>
    <row r="245" spans="1:82" ht="8.85" customHeight="1" x14ac:dyDescent="0.25">
      <c r="A245" s="345">
        <v>5</v>
      </c>
      <c r="B245" s="360"/>
      <c r="C245" s="345" t="s">
        <v>228</v>
      </c>
      <c r="D245" s="346"/>
      <c r="E245" s="114">
        <v>522034</v>
      </c>
      <c r="F245" s="346"/>
      <c r="G245" s="297">
        <f>(E245/$BL245)</f>
        <v>92.987887424296403</v>
      </c>
      <c r="H245" s="346"/>
      <c r="I245" s="297">
        <f>IF(G245,G245/G$287*100,0)</f>
        <v>55.662728456577646</v>
      </c>
      <c r="J245" s="346"/>
      <c r="K245" s="114">
        <v>0</v>
      </c>
      <c r="L245" s="346"/>
      <c r="M245" s="297">
        <f>(K245/$BL245)</f>
        <v>0</v>
      </c>
      <c r="N245" s="346"/>
      <c r="O245" s="297">
        <f>IF(M245,M245/M$287*100,0)</f>
        <v>0</v>
      </c>
      <c r="P245" s="346"/>
      <c r="Q245" s="114">
        <v>2213235</v>
      </c>
      <c r="R245" s="346"/>
      <c r="S245" s="297">
        <f>(Q245/$BL245)</f>
        <v>394.23494834342716</v>
      </c>
      <c r="T245" s="346"/>
      <c r="U245" s="297">
        <f>IF(S245,S245/S$287*100,0)</f>
        <v>113.58549623262633</v>
      </c>
      <c r="V245" s="346"/>
      <c r="W245" s="114">
        <v>2256417</v>
      </c>
      <c r="X245" s="346"/>
      <c r="Y245" s="297">
        <f>(W245/$BL245)</f>
        <v>401.92679016743853</v>
      </c>
      <c r="Z245" s="346"/>
      <c r="AA245" s="297">
        <f>IF(Y245,Y245/Y$287*100,0)</f>
        <v>106.22540633042748</v>
      </c>
      <c r="AB245" s="346"/>
      <c r="AC245" s="114">
        <v>34168</v>
      </c>
      <c r="AD245" s="346"/>
      <c r="AE245" s="297">
        <f>(AC245/$BL245)</f>
        <v>6.0862130388314926</v>
      </c>
      <c r="AF245" s="346"/>
      <c r="AG245" s="297">
        <f>IF(AE245,AE245/AE$287*100,0)</f>
        <v>161.9718601753369</v>
      </c>
      <c r="AH245" s="347"/>
      <c r="AI245" s="346"/>
      <c r="AJ245" s="114">
        <v>0</v>
      </c>
      <c r="AK245" s="346"/>
      <c r="AL245" s="297">
        <f>(AJ245/$BL245)</f>
        <v>0</v>
      </c>
      <c r="AM245" s="346"/>
      <c r="AN245" s="297">
        <f>IF(AL245,AL245/AL$287*100,0)</f>
        <v>0</v>
      </c>
      <c r="AO245" s="346"/>
      <c r="AP245" s="114">
        <v>1548953</v>
      </c>
      <c r="AQ245" s="346"/>
      <c r="AR245" s="297">
        <f>(AP245/$BL245)</f>
        <v>275.90897755610973</v>
      </c>
      <c r="AS245" s="346"/>
      <c r="AT245" s="297">
        <f>IF(AR245,AR245/AR$287*100,0)</f>
        <v>190.90016240507316</v>
      </c>
      <c r="AU245" s="346"/>
      <c r="AV245" s="114">
        <v>4402</v>
      </c>
      <c r="AW245" s="346"/>
      <c r="AX245" s="297">
        <f>(AV245/$BL245)</f>
        <v>0.78411115069469184</v>
      </c>
      <c r="AY245" s="346"/>
      <c r="AZ245" s="297">
        <f>IF(AX245,AX245/AX$287*100,0)</f>
        <v>0.96714384958939204</v>
      </c>
      <c r="BA245" s="346"/>
      <c r="BB245" s="114">
        <v>0</v>
      </c>
      <c r="BC245" s="346"/>
      <c r="BD245" s="297">
        <f>(BB245/$BL245)</f>
        <v>0</v>
      </c>
      <c r="BE245" s="346"/>
      <c r="BF245" s="297">
        <f>IF(BD245,BD245/BD$287*100,0)</f>
        <v>0</v>
      </c>
      <c r="BG245" s="346"/>
      <c r="BH245" s="114">
        <f>(E245+K245+Q245+W245+AC245+AJ245+AP245+AV245+BB245)</f>
        <v>6579209</v>
      </c>
      <c r="BI245" s="346"/>
      <c r="BJ245" s="326">
        <v>5</v>
      </c>
      <c r="BK245" s="346"/>
      <c r="BL245" s="298">
        <v>5614</v>
      </c>
      <c r="BM245" s="346"/>
      <c r="BN245" s="298">
        <f>IF(E245,BL245,0)</f>
        <v>5614</v>
      </c>
      <c r="BO245" s="346"/>
      <c r="BP245" s="298">
        <f>IF(K245,BL245,0)</f>
        <v>0</v>
      </c>
      <c r="BQ245" s="346"/>
      <c r="BR245" s="298">
        <f>IF(Q245,BL245,0)</f>
        <v>5614</v>
      </c>
      <c r="BS245" s="346"/>
      <c r="BT245" s="298">
        <f>IF(W245,BL245,0)</f>
        <v>5614</v>
      </c>
      <c r="BU245" s="346"/>
      <c r="BV245" s="298">
        <f>IF(AC245,BL245,0)</f>
        <v>5614</v>
      </c>
      <c r="BW245" s="346"/>
      <c r="BX245" s="298">
        <f>IF(AJ245,BL245,0)</f>
        <v>0</v>
      </c>
      <c r="BY245" s="346"/>
      <c r="BZ245" s="298">
        <f>IF(AP245,BL245,0)</f>
        <v>5614</v>
      </c>
      <c r="CA245" s="346"/>
      <c r="CB245" s="298">
        <f>IF(AV245,BL245,0)</f>
        <v>5614</v>
      </c>
      <c r="CC245" s="346"/>
      <c r="CD245" s="298">
        <f>IF(BB245,$BL245,0)</f>
        <v>0</v>
      </c>
    </row>
    <row r="246" spans="1:82" ht="8.85" customHeight="1" x14ac:dyDescent="0.25">
      <c r="A246" s="361"/>
      <c r="B246" s="345"/>
      <c r="C246" s="345"/>
      <c r="D246" s="346"/>
      <c r="E246" s="346"/>
      <c r="F246" s="346"/>
      <c r="G246" s="350"/>
      <c r="H246" s="346"/>
      <c r="I246" s="350"/>
      <c r="J246" s="346"/>
      <c r="K246" s="346"/>
      <c r="L246" s="346"/>
      <c r="M246" s="350"/>
      <c r="N246" s="346"/>
      <c r="O246" s="350"/>
      <c r="P246" s="346"/>
      <c r="Q246" s="346"/>
      <c r="R246" s="346"/>
      <c r="S246" s="350"/>
      <c r="T246" s="346"/>
      <c r="U246" s="350"/>
      <c r="V246" s="346"/>
      <c r="W246" s="346"/>
      <c r="X246" s="346"/>
      <c r="Y246" s="350"/>
      <c r="Z246" s="346"/>
      <c r="AA246" s="350"/>
      <c r="AB246" s="346"/>
      <c r="AC246" s="346"/>
      <c r="AD246" s="346"/>
      <c r="AE246" s="350"/>
      <c r="AF246" s="346"/>
      <c r="AG246" s="350"/>
      <c r="AH246" s="346"/>
      <c r="AI246" s="346"/>
      <c r="AJ246" s="346"/>
      <c r="AK246" s="346"/>
      <c r="AL246" s="350"/>
      <c r="AM246" s="346"/>
      <c r="AN246" s="350"/>
      <c r="AO246" s="346"/>
      <c r="AP246" s="346"/>
      <c r="AQ246" s="346"/>
      <c r="AR246" s="350"/>
      <c r="AS246" s="346"/>
      <c r="AT246" s="350"/>
      <c r="AU246" s="346"/>
      <c r="AV246" s="346"/>
      <c r="AW246" s="346"/>
      <c r="AX246" s="350"/>
      <c r="AY246" s="346"/>
      <c r="AZ246" s="350"/>
      <c r="BA246" s="346"/>
      <c r="BB246" s="346"/>
      <c r="BC246" s="346"/>
      <c r="BD246" s="350"/>
      <c r="BE246" s="346"/>
      <c r="BF246" s="350"/>
      <c r="BG246" s="346"/>
      <c r="BH246" s="346"/>
      <c r="BI246" s="346"/>
      <c r="BJ246" s="349"/>
      <c r="BK246" s="346"/>
      <c r="BL246" s="351"/>
      <c r="BM246" s="346"/>
      <c r="BN246" s="346"/>
      <c r="BO246" s="346"/>
      <c r="BP246" s="346"/>
      <c r="BQ246" s="346"/>
      <c r="BR246" s="346"/>
      <c r="BS246" s="346"/>
      <c r="BT246" s="346"/>
      <c r="BU246" s="346"/>
      <c r="BV246" s="346"/>
      <c r="BW246" s="346"/>
      <c r="BX246" s="346"/>
      <c r="BY246" s="346"/>
      <c r="BZ246" s="346"/>
      <c r="CA246" s="346"/>
      <c r="CB246" s="346"/>
      <c r="CC246" s="346"/>
      <c r="CD246" s="346"/>
    </row>
    <row r="247" spans="1:82" ht="8.85" customHeight="1" x14ac:dyDescent="0.25">
      <c r="A247" s="345">
        <v>6</v>
      </c>
      <c r="B247" s="360"/>
      <c r="C247" s="345" t="s">
        <v>229</v>
      </c>
      <c r="D247" s="346"/>
      <c r="E247" s="114">
        <v>3506774</v>
      </c>
      <c r="F247" s="346"/>
      <c r="G247" s="297">
        <f>(E247/$BL247)</f>
        <v>82.280009385265132</v>
      </c>
      <c r="H247" s="346"/>
      <c r="I247" s="297">
        <f>IF(G247,G247/G$287*100,0)</f>
        <v>49.252972044830031</v>
      </c>
      <c r="J247" s="346"/>
      <c r="K247" s="114">
        <v>0</v>
      </c>
      <c r="L247" s="346"/>
      <c r="M247" s="297">
        <f>(K247/$BL247)</f>
        <v>0</v>
      </c>
      <c r="N247" s="346"/>
      <c r="O247" s="297">
        <f>IF(M247,M247/M$287*100,0)</f>
        <v>0</v>
      </c>
      <c r="P247" s="346"/>
      <c r="Q247" s="114">
        <v>10203987</v>
      </c>
      <c r="R247" s="346"/>
      <c r="S247" s="297">
        <f>(Q247/$BL247)</f>
        <v>239.41780854059127</v>
      </c>
      <c r="T247" s="346"/>
      <c r="U247" s="297">
        <f>IF(S247,S247/S$287*100,0)</f>
        <v>68.980161967582134</v>
      </c>
      <c r="V247" s="346"/>
      <c r="W247" s="114">
        <v>7959305</v>
      </c>
      <c r="X247" s="346"/>
      <c r="Y247" s="297">
        <f>(W247/$BL247)</f>
        <v>186.75046926325669</v>
      </c>
      <c r="Z247" s="346"/>
      <c r="AA247" s="297">
        <f>IF(Y247,Y247/Y$287*100,0)</f>
        <v>49.356362813295661</v>
      </c>
      <c r="AB247" s="346"/>
      <c r="AC247" s="114">
        <v>22615</v>
      </c>
      <c r="AD247" s="346"/>
      <c r="AE247" s="297">
        <f>(AC247/$BL247)</f>
        <v>0.53061942749882685</v>
      </c>
      <c r="AF247" s="346"/>
      <c r="AG247" s="297">
        <f>IF(AE247,AE247/AE$287*100,0)</f>
        <v>14.121328840907314</v>
      </c>
      <c r="AH247" s="347"/>
      <c r="AI247" s="346"/>
      <c r="AJ247" s="114">
        <v>0</v>
      </c>
      <c r="AK247" s="346"/>
      <c r="AL247" s="297">
        <f>(AJ247/$BL247)</f>
        <v>0</v>
      </c>
      <c r="AM247" s="346"/>
      <c r="AN247" s="297">
        <f>IF(AL247,AL247/AL$287*100,0)</f>
        <v>0</v>
      </c>
      <c r="AO247" s="346"/>
      <c r="AP247" s="114">
        <v>2951945</v>
      </c>
      <c r="AQ247" s="346"/>
      <c r="AR247" s="297">
        <f>(AP247/$BL247)</f>
        <v>69.261966213045525</v>
      </c>
      <c r="AS247" s="346"/>
      <c r="AT247" s="297">
        <f>IF(AR247,AR247/AR$287*100,0)</f>
        <v>47.922038331921215</v>
      </c>
      <c r="AU247" s="346"/>
      <c r="AV247" s="114">
        <v>3226892</v>
      </c>
      <c r="AW247" s="346"/>
      <c r="AX247" s="297">
        <f>(AV247/$BL247)</f>
        <v>75.713092444861573</v>
      </c>
      <c r="AY247" s="346"/>
      <c r="AZ247" s="297">
        <f>IF(AX247,AX247/AX$287*100,0)</f>
        <v>93.386571057644119</v>
      </c>
      <c r="BA247" s="346"/>
      <c r="BB247" s="114">
        <v>0</v>
      </c>
      <c r="BC247" s="346"/>
      <c r="BD247" s="297">
        <f>(BB247/$BL247)</f>
        <v>0</v>
      </c>
      <c r="BE247" s="346"/>
      <c r="BF247" s="297">
        <f>IF(BD247,BD247/BD$287*100,0)</f>
        <v>0</v>
      </c>
      <c r="BG247" s="346"/>
      <c r="BH247" s="114">
        <f>(E247+K247+Q247+W247+AC247+AJ247+AP247+AV247+BB247)</f>
        <v>27871518</v>
      </c>
      <c r="BI247" s="346"/>
      <c r="BJ247" s="326">
        <v>6</v>
      </c>
      <c r="BK247" s="346"/>
      <c r="BL247" s="298">
        <v>42620</v>
      </c>
      <c r="BM247" s="346"/>
      <c r="BN247" s="298">
        <f>IF(E247,BL247,0)</f>
        <v>42620</v>
      </c>
      <c r="BO247" s="346"/>
      <c r="BP247" s="298">
        <f>IF(K247,BL247,0)</f>
        <v>0</v>
      </c>
      <c r="BQ247" s="346"/>
      <c r="BR247" s="298">
        <f>IF(Q247,BL247,0)</f>
        <v>42620</v>
      </c>
      <c r="BS247" s="346"/>
      <c r="BT247" s="298">
        <f>IF(W247,BL247,0)</f>
        <v>42620</v>
      </c>
      <c r="BU247" s="346"/>
      <c r="BV247" s="298">
        <f>IF(AC247,BL247,0)</f>
        <v>42620</v>
      </c>
      <c r="BW247" s="346"/>
      <c r="BX247" s="298">
        <f>IF(AJ247,BL247,0)</f>
        <v>0</v>
      </c>
      <c r="BY247" s="346"/>
      <c r="BZ247" s="298">
        <f>IF(AP247,BL247,0)</f>
        <v>42620</v>
      </c>
      <c r="CA247" s="346"/>
      <c r="CB247" s="298">
        <f>IF(AV247,BL247,0)</f>
        <v>42620</v>
      </c>
      <c r="CC247" s="346"/>
      <c r="CD247" s="298">
        <f>IF(BB247,$BL247,0)</f>
        <v>0</v>
      </c>
    </row>
    <row r="248" spans="1:82" ht="8.85" customHeight="1" x14ac:dyDescent="0.25">
      <c r="A248" s="345">
        <v>7</v>
      </c>
      <c r="B248" s="360"/>
      <c r="C248" s="345" t="s">
        <v>230</v>
      </c>
      <c r="D248" s="346"/>
      <c r="E248" s="114">
        <v>303337</v>
      </c>
      <c r="F248" s="346"/>
      <c r="G248" s="297">
        <f>(E248/$BL248)</f>
        <v>83.771610052471686</v>
      </c>
      <c r="H248" s="346"/>
      <c r="I248" s="297">
        <f>IF(G248,G248/G$287*100,0)</f>
        <v>50.145847076236272</v>
      </c>
      <c r="J248" s="346"/>
      <c r="K248" s="114">
        <v>0</v>
      </c>
      <c r="L248" s="346"/>
      <c r="M248" s="297">
        <f>(K248/$BL248)</f>
        <v>0</v>
      </c>
      <c r="N248" s="346"/>
      <c r="O248" s="297">
        <f>IF(M248,M248/M$287*100,0)</f>
        <v>0</v>
      </c>
      <c r="P248" s="346"/>
      <c r="Q248" s="114">
        <v>1148201</v>
      </c>
      <c r="R248" s="346"/>
      <c r="S248" s="297">
        <f>(Q248/$BL248)</f>
        <v>317.09500138083405</v>
      </c>
      <c r="T248" s="346"/>
      <c r="U248" s="297">
        <f>IF(S248,S248/S$287*100,0)</f>
        <v>91.360223734786146</v>
      </c>
      <c r="V248" s="346"/>
      <c r="W248" s="114">
        <v>2191242</v>
      </c>
      <c r="X248" s="346"/>
      <c r="Y248" s="297">
        <f>(W248/$BL248)</f>
        <v>605.14830157415076</v>
      </c>
      <c r="Z248" s="346"/>
      <c r="AA248" s="297">
        <f>IF(Y248,Y248/Y$287*100,0)</f>
        <v>159.93490804159376</v>
      </c>
      <c r="AB248" s="346"/>
      <c r="AC248" s="114">
        <v>0</v>
      </c>
      <c r="AD248" s="346"/>
      <c r="AE248" s="297">
        <f>(AC248/$BL248)</f>
        <v>0</v>
      </c>
      <c r="AF248" s="346"/>
      <c r="AG248" s="297">
        <f>IF(AE248,AE248/AE$287*100,0)</f>
        <v>0</v>
      </c>
      <c r="AH248" s="347"/>
      <c r="AI248" s="346"/>
      <c r="AJ248" s="114">
        <v>0</v>
      </c>
      <c r="AK248" s="346"/>
      <c r="AL248" s="297">
        <f>(AJ248/$BL248)</f>
        <v>0</v>
      </c>
      <c r="AM248" s="346"/>
      <c r="AN248" s="297">
        <f>IF(AL248,AL248/AL$287*100,0)</f>
        <v>0</v>
      </c>
      <c r="AO248" s="346"/>
      <c r="AP248" s="114">
        <v>16480</v>
      </c>
      <c r="AQ248" s="346"/>
      <c r="AR248" s="297">
        <f>(AP248/$BL248)</f>
        <v>4.5512289422811376</v>
      </c>
      <c r="AS248" s="346"/>
      <c r="AT248" s="297">
        <f>IF(AR248,AR248/AR$287*100,0)</f>
        <v>3.148974534717524</v>
      </c>
      <c r="AU248" s="346"/>
      <c r="AV248" s="114">
        <v>461565</v>
      </c>
      <c r="AW248" s="346"/>
      <c r="AX248" s="297">
        <f>(AV248/$BL248)</f>
        <v>127.46893123446561</v>
      </c>
      <c r="AY248" s="346"/>
      <c r="AZ248" s="297">
        <f>IF(AX248,AX248/AX$287*100,0)</f>
        <v>157.22361905952314</v>
      </c>
      <c r="BA248" s="346"/>
      <c r="BB248" s="114">
        <v>0</v>
      </c>
      <c r="BC248" s="346"/>
      <c r="BD248" s="297">
        <f>(BB248/$BL248)</f>
        <v>0</v>
      </c>
      <c r="BE248" s="346"/>
      <c r="BF248" s="297">
        <f>IF(BD248,BD248/BD$287*100,0)</f>
        <v>0</v>
      </c>
      <c r="BG248" s="346"/>
      <c r="BH248" s="114">
        <f>(E248+K248+Q248+W248+AC248+AJ248+AP248+AV248+BB248)</f>
        <v>4120825</v>
      </c>
      <c r="BI248" s="346"/>
      <c r="BJ248" s="326">
        <v>7</v>
      </c>
      <c r="BK248" s="346"/>
      <c r="BL248" s="298">
        <v>3621</v>
      </c>
      <c r="BM248" s="346"/>
      <c r="BN248" s="298">
        <f>IF(E248,BL248,0)</f>
        <v>3621</v>
      </c>
      <c r="BO248" s="346"/>
      <c r="BP248" s="298">
        <f>IF(K248,BL248,0)</f>
        <v>0</v>
      </c>
      <c r="BQ248" s="346"/>
      <c r="BR248" s="298">
        <f>IF(Q248,BL248,0)</f>
        <v>3621</v>
      </c>
      <c r="BS248" s="346"/>
      <c r="BT248" s="298">
        <f>IF(W248,BL248,0)</f>
        <v>3621</v>
      </c>
      <c r="BU248" s="346"/>
      <c r="BV248" s="298">
        <f>IF(AC248,BL248,0)</f>
        <v>0</v>
      </c>
      <c r="BW248" s="346"/>
      <c r="BX248" s="298">
        <f>IF(AJ248,BL248,0)</f>
        <v>0</v>
      </c>
      <c r="BY248" s="346"/>
      <c r="BZ248" s="298">
        <f>IF(AP248,BL248,0)</f>
        <v>3621</v>
      </c>
      <c r="CA248" s="346"/>
      <c r="CB248" s="298">
        <f>IF(AV248,BL248,0)</f>
        <v>3621</v>
      </c>
      <c r="CC248" s="346"/>
      <c r="CD248" s="298">
        <f>IF(BB248,$BL248,0)</f>
        <v>0</v>
      </c>
    </row>
    <row r="249" spans="1:82" ht="8.85" customHeight="1" x14ac:dyDescent="0.25">
      <c r="A249" s="345">
        <v>8</v>
      </c>
      <c r="B249" s="360"/>
      <c r="C249" s="345" t="s">
        <v>231</v>
      </c>
      <c r="D249" s="346"/>
      <c r="E249" s="114">
        <v>910968</v>
      </c>
      <c r="F249" s="346"/>
      <c r="G249" s="297">
        <f>(E249/$BL249)</f>
        <v>167.33431300514329</v>
      </c>
      <c r="H249" s="346"/>
      <c r="I249" s="297">
        <f>IF(G249,G249/G$287*100,0)</f>
        <v>100.16664196029011</v>
      </c>
      <c r="J249" s="346"/>
      <c r="K249" s="114">
        <v>0</v>
      </c>
      <c r="L249" s="346"/>
      <c r="M249" s="297">
        <f>(K249/$BL249)</f>
        <v>0</v>
      </c>
      <c r="N249" s="346"/>
      <c r="O249" s="297">
        <f>IF(M249,M249/M$287*100,0)</f>
        <v>0</v>
      </c>
      <c r="P249" s="346"/>
      <c r="Q249" s="114">
        <v>2082761</v>
      </c>
      <c r="R249" s="346"/>
      <c r="S249" s="297">
        <f>(Q249/$BL249)</f>
        <v>382.5791697281411</v>
      </c>
      <c r="T249" s="346"/>
      <c r="U249" s="297">
        <f>IF(S249,S249/S$287*100,0)</f>
        <v>110.22727696881414</v>
      </c>
      <c r="V249" s="346"/>
      <c r="W249" s="114">
        <v>1743498</v>
      </c>
      <c r="X249" s="346"/>
      <c r="Y249" s="297">
        <f>(W249/$BL249)</f>
        <v>320.26047024246878</v>
      </c>
      <c r="Z249" s="346"/>
      <c r="AA249" s="297">
        <f>IF(Y249,Y249/Y$287*100,0)</f>
        <v>84.641779088444764</v>
      </c>
      <c r="AB249" s="346"/>
      <c r="AC249" s="114">
        <v>3895</v>
      </c>
      <c r="AD249" s="346"/>
      <c r="AE249" s="297">
        <f>(AC249/$BL249)</f>
        <v>0.71546656869948566</v>
      </c>
      <c r="AF249" s="346"/>
      <c r="AG249" s="297">
        <f>IF(AE249,AE249/AE$287*100,0)</f>
        <v>19.040649790952816</v>
      </c>
      <c r="AH249" s="347"/>
      <c r="AI249" s="346"/>
      <c r="AJ249" s="114">
        <v>0</v>
      </c>
      <c r="AK249" s="346"/>
      <c r="AL249" s="297">
        <f>(AJ249/$BL249)</f>
        <v>0</v>
      </c>
      <c r="AM249" s="346"/>
      <c r="AN249" s="297">
        <f>IF(AL249,AL249/AL$287*100,0)</f>
        <v>0</v>
      </c>
      <c r="AO249" s="346"/>
      <c r="AP249" s="114">
        <v>490709</v>
      </c>
      <c r="AQ249" s="346"/>
      <c r="AR249" s="297">
        <f>(AP249/$BL249)</f>
        <v>90.13758265980897</v>
      </c>
      <c r="AS249" s="346"/>
      <c r="AT249" s="297">
        <f>IF(AR249,AR249/AR$287*100,0)</f>
        <v>62.365782081371059</v>
      </c>
      <c r="AU249" s="346"/>
      <c r="AV249" s="114">
        <v>225657</v>
      </c>
      <c r="AW249" s="346"/>
      <c r="AX249" s="297">
        <f>(AV249/$BL249)</f>
        <v>41.450587803085966</v>
      </c>
      <c r="AY249" s="346"/>
      <c r="AZ249" s="297">
        <f>IF(AX249,AX249/AX$287*100,0)</f>
        <v>51.126273386244613</v>
      </c>
      <c r="BA249" s="346"/>
      <c r="BB249" s="114">
        <v>0</v>
      </c>
      <c r="BC249" s="346"/>
      <c r="BD249" s="297">
        <f>(BB249/$BL249)</f>
        <v>0</v>
      </c>
      <c r="BE249" s="346"/>
      <c r="BF249" s="297">
        <f>IF(BD249,BD249/BD$287*100,0)</f>
        <v>0</v>
      </c>
      <c r="BG249" s="346"/>
      <c r="BH249" s="114">
        <f>(E249+K249+Q249+W249+AC249+AJ249+AP249+AV249+BB249)</f>
        <v>5457488</v>
      </c>
      <c r="BI249" s="346"/>
      <c r="BJ249" s="326">
        <v>8</v>
      </c>
      <c r="BK249" s="346"/>
      <c r="BL249" s="298">
        <v>5444</v>
      </c>
      <c r="BM249" s="346"/>
      <c r="BN249" s="298">
        <f>IF(E249,BL249,0)</f>
        <v>5444</v>
      </c>
      <c r="BO249" s="346"/>
      <c r="BP249" s="298">
        <f>IF(K249,BL249,0)</f>
        <v>0</v>
      </c>
      <c r="BQ249" s="346"/>
      <c r="BR249" s="298">
        <f>IF(Q249,BL249,0)</f>
        <v>5444</v>
      </c>
      <c r="BS249" s="346"/>
      <c r="BT249" s="298">
        <f>IF(W249,BL249,0)</f>
        <v>5444</v>
      </c>
      <c r="BU249" s="346"/>
      <c r="BV249" s="298">
        <f>IF(AC249,BL249,0)</f>
        <v>5444</v>
      </c>
      <c r="BW249" s="346"/>
      <c r="BX249" s="298">
        <f>IF(AJ249,BL249,0)</f>
        <v>0</v>
      </c>
      <c r="BY249" s="346"/>
      <c r="BZ249" s="298">
        <f>IF(AP249,BL249,0)</f>
        <v>5444</v>
      </c>
      <c r="CA249" s="346"/>
      <c r="CB249" s="298">
        <f>IF(AV249,BL249,0)</f>
        <v>5444</v>
      </c>
      <c r="CC249" s="346"/>
      <c r="CD249" s="298">
        <f>IF(BB249,$BL249,0)</f>
        <v>0</v>
      </c>
    </row>
    <row r="250" spans="1:82" ht="8.85" customHeight="1" x14ac:dyDescent="0.25">
      <c r="A250" s="345">
        <v>9</v>
      </c>
      <c r="B250" s="360"/>
      <c r="C250" s="345" t="s">
        <v>232</v>
      </c>
      <c r="D250" s="346"/>
      <c r="E250" s="114">
        <v>679332</v>
      </c>
      <c r="F250" s="346"/>
      <c r="G250" s="297">
        <f>(E250/$BL250)</f>
        <v>120.36357193479802</v>
      </c>
      <c r="H250" s="346"/>
      <c r="I250" s="297">
        <f>IF(G250,G250/G$287*100,0)</f>
        <v>72.049865915330599</v>
      </c>
      <c r="J250" s="346"/>
      <c r="K250" s="114">
        <v>0</v>
      </c>
      <c r="L250" s="346"/>
      <c r="M250" s="297">
        <f>(K250/$BL250)</f>
        <v>0</v>
      </c>
      <c r="N250" s="346"/>
      <c r="O250" s="297">
        <f>IF(M250,M250/M$287*100,0)</f>
        <v>0</v>
      </c>
      <c r="P250" s="346"/>
      <c r="Q250" s="114">
        <v>736308</v>
      </c>
      <c r="R250" s="346"/>
      <c r="S250" s="297">
        <f>(Q250/$BL250)</f>
        <v>130.45854004252303</v>
      </c>
      <c r="T250" s="346"/>
      <c r="U250" s="297">
        <f>IF(S250,S250/S$287*100,0)</f>
        <v>37.587225766715775</v>
      </c>
      <c r="V250" s="346"/>
      <c r="W250" s="114">
        <v>2614365</v>
      </c>
      <c r="X250" s="346"/>
      <c r="Y250" s="297">
        <f>(W250/$BL250)</f>
        <v>463.21137491141036</v>
      </c>
      <c r="Z250" s="346"/>
      <c r="AA250" s="297">
        <f>IF(Y250,Y250/Y$287*100,0)</f>
        <v>122.42233590933895</v>
      </c>
      <c r="AB250" s="346"/>
      <c r="AC250" s="114">
        <v>0</v>
      </c>
      <c r="AD250" s="346"/>
      <c r="AE250" s="297">
        <f>(AC250/$BL250)</f>
        <v>0</v>
      </c>
      <c r="AF250" s="346"/>
      <c r="AG250" s="297">
        <f>IF(AE250,AE250/AE$287*100,0)</f>
        <v>0</v>
      </c>
      <c r="AH250" s="347"/>
      <c r="AI250" s="346"/>
      <c r="AJ250" s="114">
        <v>0</v>
      </c>
      <c r="AK250" s="346"/>
      <c r="AL250" s="297">
        <f>(AJ250/$BL250)</f>
        <v>0</v>
      </c>
      <c r="AM250" s="346"/>
      <c r="AN250" s="297">
        <f>IF(AL250,AL250/AL$287*100,0)</f>
        <v>0</v>
      </c>
      <c r="AO250" s="346"/>
      <c r="AP250" s="114">
        <v>734914</v>
      </c>
      <c r="AQ250" s="346"/>
      <c r="AR250" s="297">
        <f>(AP250/$BL250)</f>
        <v>130.2115520907158</v>
      </c>
      <c r="AS250" s="346"/>
      <c r="AT250" s="297">
        <f>IF(AR250,AR250/AR$287*100,0)</f>
        <v>90.092778645012402</v>
      </c>
      <c r="AU250" s="346"/>
      <c r="AV250" s="114">
        <v>188409</v>
      </c>
      <c r="AW250" s="346"/>
      <c r="AX250" s="297">
        <f>(AV250/$BL250)</f>
        <v>33.382175761871011</v>
      </c>
      <c r="AY250" s="346"/>
      <c r="AZ250" s="297">
        <f>IF(AX250,AX250/AX$287*100,0)</f>
        <v>41.17447627852512</v>
      </c>
      <c r="BA250" s="346"/>
      <c r="BB250" s="114">
        <v>0</v>
      </c>
      <c r="BC250" s="346"/>
      <c r="BD250" s="297">
        <f>(BB250/$BL250)</f>
        <v>0</v>
      </c>
      <c r="BE250" s="346"/>
      <c r="BF250" s="297">
        <f>IF(BD250,BD250/BD$287*100,0)</f>
        <v>0</v>
      </c>
      <c r="BG250" s="346"/>
      <c r="BH250" s="114">
        <f>(E250+K250+Q250+W250+AC250+AJ250+AP250+AV250+BB250)</f>
        <v>4953328</v>
      </c>
      <c r="BI250" s="346"/>
      <c r="BJ250" s="326">
        <v>9</v>
      </c>
      <c r="BK250" s="346"/>
      <c r="BL250" s="298">
        <v>5644</v>
      </c>
      <c r="BM250" s="346"/>
      <c r="BN250" s="298">
        <f>IF(E250,BL250,0)</f>
        <v>5644</v>
      </c>
      <c r="BO250" s="346"/>
      <c r="BP250" s="298">
        <f>IF(K250,BL250,0)</f>
        <v>0</v>
      </c>
      <c r="BQ250" s="346"/>
      <c r="BR250" s="298">
        <f>IF(Q250,BL250,0)</f>
        <v>5644</v>
      </c>
      <c r="BS250" s="346"/>
      <c r="BT250" s="298">
        <f>IF(W250,BL250,0)</f>
        <v>5644</v>
      </c>
      <c r="BU250" s="346"/>
      <c r="BV250" s="298">
        <f>IF(AC250,BL250,0)</f>
        <v>0</v>
      </c>
      <c r="BW250" s="346"/>
      <c r="BX250" s="298">
        <f>IF(AJ250,BL250,0)</f>
        <v>0</v>
      </c>
      <c r="BY250" s="346"/>
      <c r="BZ250" s="298">
        <f>IF(AP250,BL250,0)</f>
        <v>5644</v>
      </c>
      <c r="CA250" s="346"/>
      <c r="CB250" s="298">
        <f>IF(AV250,BL250,0)</f>
        <v>5644</v>
      </c>
      <c r="CC250" s="346"/>
      <c r="CD250" s="298">
        <f>IF(BB250,$BL250,0)</f>
        <v>0</v>
      </c>
    </row>
    <row r="251" spans="1:82" ht="8.85" customHeight="1" x14ac:dyDescent="0.25">
      <c r="A251" s="345">
        <v>10</v>
      </c>
      <c r="B251" s="360"/>
      <c r="C251" s="345" t="s">
        <v>233</v>
      </c>
      <c r="D251" s="346"/>
      <c r="E251" s="114">
        <v>392566</v>
      </c>
      <c r="F251" s="346"/>
      <c r="G251" s="297">
        <f>(E251/$BL251)</f>
        <v>106.35762665944189</v>
      </c>
      <c r="H251" s="346"/>
      <c r="I251" s="297">
        <f>IF(G251,G251/G$287*100,0)</f>
        <v>63.665880105624652</v>
      </c>
      <c r="J251" s="346"/>
      <c r="K251" s="114">
        <v>0</v>
      </c>
      <c r="L251" s="346"/>
      <c r="M251" s="297">
        <f>(K251/$BL251)</f>
        <v>0</v>
      </c>
      <c r="N251" s="346"/>
      <c r="O251" s="297">
        <f>IF(M251,M251/M$287*100,0)</f>
        <v>0</v>
      </c>
      <c r="P251" s="346"/>
      <c r="Q251" s="114">
        <v>482085</v>
      </c>
      <c r="R251" s="346"/>
      <c r="S251" s="297">
        <f>(Q251/$BL251)</f>
        <v>130.61094554321323</v>
      </c>
      <c r="T251" s="346"/>
      <c r="U251" s="297">
        <f>IF(S251,S251/S$287*100,0)</f>
        <v>37.631136268555402</v>
      </c>
      <c r="V251" s="346"/>
      <c r="W251" s="114">
        <v>476628</v>
      </c>
      <c r="X251" s="346"/>
      <c r="Y251" s="297">
        <f>(W251/$BL251)</f>
        <v>129.13248442156598</v>
      </c>
      <c r="Z251" s="346"/>
      <c r="AA251" s="297">
        <f>IF(Y251,Y251/Y$287*100,0)</f>
        <v>34.128480518613898</v>
      </c>
      <c r="AB251" s="346"/>
      <c r="AC251" s="114">
        <v>804</v>
      </c>
      <c r="AD251" s="346"/>
      <c r="AE251" s="297">
        <f>(AC251/$BL251)</f>
        <v>0.21782714711460308</v>
      </c>
      <c r="AF251" s="346"/>
      <c r="AG251" s="297">
        <f>IF(AE251,AE251/AE$287*100,0)</f>
        <v>5.7970149894084031</v>
      </c>
      <c r="AH251" s="347"/>
      <c r="AI251" s="346"/>
      <c r="AJ251" s="114">
        <v>0</v>
      </c>
      <c r="AK251" s="346"/>
      <c r="AL251" s="297">
        <f>(AJ251/$BL251)</f>
        <v>0</v>
      </c>
      <c r="AM251" s="346"/>
      <c r="AN251" s="297">
        <f>IF(AL251,AL251/AL$287*100,0)</f>
        <v>0</v>
      </c>
      <c r="AO251" s="346"/>
      <c r="AP251" s="114">
        <v>155881</v>
      </c>
      <c r="AQ251" s="346"/>
      <c r="AR251" s="297">
        <f>(AP251/$BL251)</f>
        <v>42.232728257924684</v>
      </c>
      <c r="AS251" s="346"/>
      <c r="AT251" s="297">
        <f>IF(AR251,AR251/AR$287*100,0)</f>
        <v>29.220631944125785</v>
      </c>
      <c r="AU251" s="346"/>
      <c r="AV251" s="114">
        <v>23989</v>
      </c>
      <c r="AW251" s="346"/>
      <c r="AX251" s="297">
        <f>(AV251/$BL251)</f>
        <v>6.4993226767813601</v>
      </c>
      <c r="AY251" s="346"/>
      <c r="AZ251" s="297">
        <f>IF(AX251,AX251/AX$287*100,0)</f>
        <v>8.0164399495875056</v>
      </c>
      <c r="BA251" s="346"/>
      <c r="BB251" s="114">
        <v>0</v>
      </c>
      <c r="BC251" s="346"/>
      <c r="BD251" s="297">
        <f>(BB251/$BL251)</f>
        <v>0</v>
      </c>
      <c r="BE251" s="346"/>
      <c r="BF251" s="297">
        <f>IF(BD251,BD251/BD$287*100,0)</f>
        <v>0</v>
      </c>
      <c r="BG251" s="346"/>
      <c r="BH251" s="114">
        <f>(E251+K251+Q251+W251+AC251+AJ251+AP251+AV251+BB251)</f>
        <v>1531953</v>
      </c>
      <c r="BI251" s="346"/>
      <c r="BJ251" s="326">
        <v>10</v>
      </c>
      <c r="BK251" s="346"/>
      <c r="BL251" s="298">
        <v>3691</v>
      </c>
      <c r="BM251" s="346"/>
      <c r="BN251" s="298">
        <f>IF(E251,BL251,0)</f>
        <v>3691</v>
      </c>
      <c r="BO251" s="346"/>
      <c r="BP251" s="298">
        <f>IF(K251,BL251,0)</f>
        <v>0</v>
      </c>
      <c r="BQ251" s="346"/>
      <c r="BR251" s="298">
        <f>IF(Q251,BL251,0)</f>
        <v>3691</v>
      </c>
      <c r="BS251" s="346"/>
      <c r="BT251" s="298">
        <f>IF(W251,BL251,0)</f>
        <v>3691</v>
      </c>
      <c r="BU251" s="346"/>
      <c r="BV251" s="298">
        <f>IF(AC251,BL251,0)</f>
        <v>3691</v>
      </c>
      <c r="BW251" s="346"/>
      <c r="BX251" s="298">
        <f>IF(AJ251,BL251,0)</f>
        <v>0</v>
      </c>
      <c r="BY251" s="346"/>
      <c r="BZ251" s="298">
        <f>IF(AP251,BL251,0)</f>
        <v>3691</v>
      </c>
      <c r="CA251" s="346"/>
      <c r="CB251" s="298">
        <f>IF(AV251,BL251,0)</f>
        <v>3691</v>
      </c>
      <c r="CC251" s="346"/>
      <c r="CD251" s="298">
        <f>IF(BB251,$BL251,0)</f>
        <v>0</v>
      </c>
    </row>
    <row r="252" spans="1:82" ht="8.85" customHeight="1" x14ac:dyDescent="0.25">
      <c r="A252" s="361"/>
      <c r="B252" s="345"/>
      <c r="C252" s="345"/>
      <c r="D252" s="346"/>
      <c r="E252" s="346"/>
      <c r="F252" s="346"/>
      <c r="G252" s="350"/>
      <c r="H252" s="346"/>
      <c r="I252" s="350"/>
      <c r="J252" s="346"/>
      <c r="K252" s="346"/>
      <c r="L252" s="346"/>
      <c r="M252" s="350"/>
      <c r="N252" s="346"/>
      <c r="O252" s="350"/>
      <c r="P252" s="346"/>
      <c r="Q252" s="346"/>
      <c r="R252" s="346"/>
      <c r="S252" s="350"/>
      <c r="T252" s="346"/>
      <c r="U252" s="350"/>
      <c r="V252" s="346"/>
      <c r="W252" s="346"/>
      <c r="X252" s="346"/>
      <c r="Y252" s="350"/>
      <c r="Z252" s="346"/>
      <c r="AA252" s="350"/>
      <c r="AB252" s="346"/>
      <c r="AC252" s="346"/>
      <c r="AD252" s="346"/>
      <c r="AE252" s="350"/>
      <c r="AF252" s="346"/>
      <c r="AG252" s="350"/>
      <c r="AH252" s="346"/>
      <c r="AI252" s="346"/>
      <c r="AJ252" s="346"/>
      <c r="AK252" s="346"/>
      <c r="AL252" s="350"/>
      <c r="AM252" s="346"/>
      <c r="AN252" s="350"/>
      <c r="AO252" s="346"/>
      <c r="AP252" s="346"/>
      <c r="AQ252" s="346"/>
      <c r="AR252" s="350"/>
      <c r="AS252" s="346"/>
      <c r="AT252" s="350"/>
      <c r="AU252" s="346"/>
      <c r="AV252" s="346"/>
      <c r="AW252" s="346"/>
      <c r="AX252" s="350"/>
      <c r="AY252" s="346"/>
      <c r="AZ252" s="350"/>
      <c r="BA252" s="346"/>
      <c r="BB252" s="346"/>
      <c r="BC252" s="346"/>
      <c r="BD252" s="350"/>
      <c r="BE252" s="346"/>
      <c r="BF252" s="350"/>
      <c r="BG252" s="346"/>
      <c r="BH252" s="346"/>
      <c r="BI252" s="346"/>
      <c r="BJ252" s="349"/>
      <c r="BK252" s="346"/>
      <c r="BL252" s="351"/>
      <c r="BM252" s="346"/>
      <c r="BN252" s="346"/>
      <c r="BO252" s="346"/>
      <c r="BP252" s="346"/>
      <c r="BQ252" s="346"/>
      <c r="BR252" s="346"/>
      <c r="BS252" s="346"/>
      <c r="BT252" s="346"/>
      <c r="BU252" s="346"/>
      <c r="BV252" s="346"/>
      <c r="BW252" s="346"/>
      <c r="BX252" s="346"/>
      <c r="BY252" s="346"/>
      <c r="BZ252" s="346"/>
      <c r="CA252" s="346"/>
      <c r="CB252" s="346"/>
      <c r="CC252" s="346"/>
      <c r="CD252" s="346"/>
    </row>
    <row r="253" spans="1:82" ht="8.85" customHeight="1" x14ac:dyDescent="0.25">
      <c r="A253" s="345">
        <v>11</v>
      </c>
      <c r="B253" s="360"/>
      <c r="C253" s="345" t="s">
        <v>234</v>
      </c>
      <c r="D253" s="346"/>
      <c r="E253" s="114">
        <v>2957429</v>
      </c>
      <c r="F253" s="346"/>
      <c r="G253" s="297">
        <f>(E253/$BL253)</f>
        <v>140.5555344327741</v>
      </c>
      <c r="H253" s="346"/>
      <c r="I253" s="297">
        <f>IF(G253,G253/G$287*100,0)</f>
        <v>84.136813545421319</v>
      </c>
      <c r="J253" s="346"/>
      <c r="K253" s="114">
        <v>0</v>
      </c>
      <c r="L253" s="346"/>
      <c r="M253" s="297">
        <f>(K253/$BL253)</f>
        <v>0</v>
      </c>
      <c r="N253" s="346"/>
      <c r="O253" s="297">
        <f>IF(M253,M253/M$287*100,0)</f>
        <v>0</v>
      </c>
      <c r="P253" s="346"/>
      <c r="Q253" s="114">
        <v>9272885</v>
      </c>
      <c r="R253" s="346"/>
      <c r="S253" s="297">
        <f>(Q253/$BL253)</f>
        <v>440.70552730383537</v>
      </c>
      <c r="T253" s="346"/>
      <c r="U253" s="297">
        <f>IF(S253,S253/S$287*100,0)</f>
        <v>126.97442533090933</v>
      </c>
      <c r="V253" s="346"/>
      <c r="W253" s="114">
        <v>7858286</v>
      </c>
      <c r="X253" s="346"/>
      <c r="Y253" s="297">
        <f>(W253/$BL253)</f>
        <v>373.47492989876906</v>
      </c>
      <c r="Z253" s="346"/>
      <c r="AA253" s="297">
        <f>IF(Y253,Y253/Y$287*100,0)</f>
        <v>98.70585179504333</v>
      </c>
      <c r="AB253" s="346"/>
      <c r="AC253" s="114">
        <v>63210</v>
      </c>
      <c r="AD253" s="346"/>
      <c r="AE253" s="297">
        <f>(AC253/$BL253)</f>
        <v>3.0041347844684188</v>
      </c>
      <c r="AF253" s="346"/>
      <c r="AG253" s="297">
        <f>IF(AE253,AE253/AE$287*100,0)</f>
        <v>79.948778682779292</v>
      </c>
      <c r="AH253" s="347"/>
      <c r="AI253" s="346"/>
      <c r="AJ253" s="114">
        <v>0</v>
      </c>
      <c r="AK253" s="346"/>
      <c r="AL253" s="297">
        <f>(AJ253/$BL253)</f>
        <v>0</v>
      </c>
      <c r="AM253" s="346"/>
      <c r="AN253" s="297">
        <f>IF(AL253,AL253/AL$287*100,0)</f>
        <v>0</v>
      </c>
      <c r="AO253" s="346"/>
      <c r="AP253" s="114">
        <v>4475798</v>
      </c>
      <c r="AQ253" s="346"/>
      <c r="AR253" s="297">
        <f>(AP253/$BL253)</f>
        <v>212.71793165724063</v>
      </c>
      <c r="AS253" s="346"/>
      <c r="AT253" s="297">
        <f>IF(AR253,AR253/AR$287*100,0)</f>
        <v>147.17856613266719</v>
      </c>
      <c r="AU253" s="346"/>
      <c r="AV253" s="114">
        <v>1383223</v>
      </c>
      <c r="AW253" s="346"/>
      <c r="AX253" s="297">
        <f>(AV253/$BL253)</f>
        <v>65.739413525973106</v>
      </c>
      <c r="AY253" s="346"/>
      <c r="AZ253" s="297">
        <f>IF(AX253,AX253/AX$287*100,0)</f>
        <v>81.084766376462895</v>
      </c>
      <c r="BA253" s="346"/>
      <c r="BB253" s="114">
        <v>0</v>
      </c>
      <c r="BC253" s="346"/>
      <c r="BD253" s="297">
        <f>(BB253/$BL253)</f>
        <v>0</v>
      </c>
      <c r="BE253" s="346"/>
      <c r="BF253" s="297">
        <f>IF(BD253,BD253/BD$287*100,0)</f>
        <v>0</v>
      </c>
      <c r="BG253" s="346"/>
      <c r="BH253" s="114">
        <f>(E253+K253+Q253+W253+AC253+AJ253+AP253+AV253+BB253)</f>
        <v>26010831</v>
      </c>
      <c r="BI253" s="346"/>
      <c r="BJ253" s="326">
        <v>11</v>
      </c>
      <c r="BK253" s="346"/>
      <c r="BL253" s="298">
        <v>21041</v>
      </c>
      <c r="BM253" s="346"/>
      <c r="BN253" s="298">
        <f>IF(E253,BL253,0)</f>
        <v>21041</v>
      </c>
      <c r="BO253" s="346"/>
      <c r="BP253" s="298">
        <f>IF(K253,BL253,0)</f>
        <v>0</v>
      </c>
      <c r="BQ253" s="346"/>
      <c r="BR253" s="298">
        <f>IF(Q253,BL253,0)</f>
        <v>21041</v>
      </c>
      <c r="BS253" s="346"/>
      <c r="BT253" s="298">
        <f>IF(W253,BL253,0)</f>
        <v>21041</v>
      </c>
      <c r="BU253" s="346"/>
      <c r="BV253" s="298">
        <f>IF(AC253,BL253,0)</f>
        <v>21041</v>
      </c>
      <c r="BW253" s="346"/>
      <c r="BX253" s="298">
        <f>IF(AJ253,BL253,0)</f>
        <v>0</v>
      </c>
      <c r="BY253" s="346"/>
      <c r="BZ253" s="298">
        <f>IF(AP253,BL253,0)</f>
        <v>21041</v>
      </c>
      <c r="CA253" s="346"/>
      <c r="CB253" s="298">
        <f>IF(AV253,BL253,0)</f>
        <v>21041</v>
      </c>
      <c r="CC253" s="346"/>
      <c r="CD253" s="298">
        <f>IF(BB253,$BL253,0)</f>
        <v>0</v>
      </c>
    </row>
    <row r="254" spans="1:82" ht="8.85" customHeight="1" x14ac:dyDescent="0.25">
      <c r="A254" s="345">
        <v>12</v>
      </c>
      <c r="B254" s="360"/>
      <c r="C254" s="333" t="s">
        <v>235</v>
      </c>
      <c r="D254" s="346"/>
      <c r="E254" s="114">
        <v>423664</v>
      </c>
      <c r="F254" s="346"/>
      <c r="G254" s="297">
        <f>(E254/$BL254)</f>
        <v>109.07929969104016</v>
      </c>
      <c r="H254" s="346"/>
      <c r="I254" s="297">
        <f>IF(G254,G254/G$287*100,0)</f>
        <v>65.295078822810069</v>
      </c>
      <c r="J254" s="346"/>
      <c r="K254" s="114">
        <v>0</v>
      </c>
      <c r="L254" s="346"/>
      <c r="M254" s="297">
        <f>(K254/$BL254)</f>
        <v>0</v>
      </c>
      <c r="N254" s="346"/>
      <c r="O254" s="297">
        <f>IF(M254,M254/M$287*100,0)</f>
        <v>0</v>
      </c>
      <c r="P254" s="346"/>
      <c r="Q254" s="114">
        <v>1011462</v>
      </c>
      <c r="R254" s="346"/>
      <c r="S254" s="297">
        <f>(Q254/$BL254)</f>
        <v>260.41761071060762</v>
      </c>
      <c r="T254" s="346"/>
      <c r="U254" s="297">
        <f>IF(S254,S254/S$287*100,0)</f>
        <v>75.030546288635321</v>
      </c>
      <c r="V254" s="346"/>
      <c r="W254" s="114">
        <v>584096</v>
      </c>
      <c r="X254" s="346"/>
      <c r="Y254" s="297">
        <f>(W254/$BL254)</f>
        <v>150.38516992790937</v>
      </c>
      <c r="Z254" s="346"/>
      <c r="AA254" s="297">
        <f>IF(Y254,Y254/Y$287*100,0)</f>
        <v>39.7453620222918</v>
      </c>
      <c r="AB254" s="346"/>
      <c r="AC254" s="114">
        <v>8898</v>
      </c>
      <c r="AD254" s="346"/>
      <c r="AE254" s="297">
        <f>(AC254/$BL254)</f>
        <v>2.2909371781668382</v>
      </c>
      <c r="AF254" s="346"/>
      <c r="AG254" s="297">
        <f>IF(AE254,AE254/AE$287*100,0)</f>
        <v>60.96851259149517</v>
      </c>
      <c r="AH254" s="347"/>
      <c r="AI254" s="346"/>
      <c r="AJ254" s="114">
        <v>0</v>
      </c>
      <c r="AK254" s="346"/>
      <c r="AL254" s="297">
        <f>(AJ254/$BL254)</f>
        <v>0</v>
      </c>
      <c r="AM254" s="346"/>
      <c r="AN254" s="297">
        <f>IF(AL254,AL254/AL$287*100,0)</f>
        <v>0</v>
      </c>
      <c r="AO254" s="346"/>
      <c r="AP254" s="114">
        <v>409098</v>
      </c>
      <c r="AQ254" s="346"/>
      <c r="AR254" s="297">
        <f>(AP254/$BL254)</f>
        <v>105.32904222451081</v>
      </c>
      <c r="AS254" s="346"/>
      <c r="AT254" s="297">
        <f>IF(AR254,AR254/AR$287*100,0)</f>
        <v>72.876683624913326</v>
      </c>
      <c r="AU254" s="346"/>
      <c r="AV254" s="114">
        <v>479186</v>
      </c>
      <c r="AW254" s="346"/>
      <c r="AX254" s="297">
        <f>(AV254/$BL254)</f>
        <v>123.37435633367662</v>
      </c>
      <c r="AY254" s="346"/>
      <c r="AZ254" s="297">
        <f>IF(AX254,AX254/AX$287*100,0)</f>
        <v>152.17325990001785</v>
      </c>
      <c r="BA254" s="346"/>
      <c r="BB254" s="114">
        <v>0</v>
      </c>
      <c r="BC254" s="346"/>
      <c r="BD254" s="297">
        <f>(BB254/$BL254)</f>
        <v>0</v>
      </c>
      <c r="BE254" s="346"/>
      <c r="BF254" s="297">
        <f>IF(BD254,BD254/BD$287*100,0)</f>
        <v>0</v>
      </c>
      <c r="BG254" s="346"/>
      <c r="BH254" s="114">
        <f>(E254+K254+Q254+W254+AC254+AJ254+AP254+AV254+BB254)</f>
        <v>2916404</v>
      </c>
      <c r="BI254" s="346"/>
      <c r="BJ254" s="326">
        <v>12</v>
      </c>
      <c r="BK254" s="346"/>
      <c r="BL254" s="298">
        <v>3884</v>
      </c>
      <c r="BM254" s="346"/>
      <c r="BN254" s="298">
        <f>IF(E254,BL254,0)</f>
        <v>3884</v>
      </c>
      <c r="BO254" s="346"/>
      <c r="BP254" s="298">
        <f>IF(K254,BL254,0)</f>
        <v>0</v>
      </c>
      <c r="BQ254" s="346"/>
      <c r="BR254" s="298">
        <f>IF(Q254,BL254,0)</f>
        <v>3884</v>
      </c>
      <c r="BS254" s="346"/>
      <c r="BT254" s="298">
        <f>IF(W254,BL254,0)</f>
        <v>3884</v>
      </c>
      <c r="BU254" s="346"/>
      <c r="BV254" s="298">
        <f>IF(AC254,BL254,0)</f>
        <v>3884</v>
      </c>
      <c r="BW254" s="346"/>
      <c r="BX254" s="298">
        <f>IF(AJ254,BL254,0)</f>
        <v>0</v>
      </c>
      <c r="BY254" s="346"/>
      <c r="BZ254" s="298">
        <f>IF(AP254,BL254,0)</f>
        <v>3884</v>
      </c>
      <c r="CA254" s="346"/>
      <c r="CB254" s="298">
        <f>IF(AV254,BL254,0)</f>
        <v>3884</v>
      </c>
      <c r="CC254" s="346"/>
      <c r="CD254" s="298">
        <f>IF(BB254,$BL254,0)</f>
        <v>0</v>
      </c>
    </row>
    <row r="255" spans="1:82" ht="8.85" customHeight="1" x14ac:dyDescent="0.25">
      <c r="A255" s="345">
        <v>13</v>
      </c>
      <c r="B255" s="360"/>
      <c r="C255" s="345" t="s">
        <v>236</v>
      </c>
      <c r="D255" s="346"/>
      <c r="E255" s="114">
        <v>830868</v>
      </c>
      <c r="F255" s="346"/>
      <c r="G255" s="297">
        <f>(E255/$BL255)</f>
        <v>234.5759457933371</v>
      </c>
      <c r="H255" s="346"/>
      <c r="I255" s="297">
        <f>IF(G255,G255/G$287*100,0)</f>
        <v>140.41761281833098</v>
      </c>
      <c r="J255" s="346"/>
      <c r="K255" s="114">
        <v>0</v>
      </c>
      <c r="L255" s="346"/>
      <c r="M255" s="297">
        <f>(K255/$BL255)</f>
        <v>0</v>
      </c>
      <c r="N255" s="346"/>
      <c r="O255" s="297">
        <f>IF(M255,M255/M$287*100,0)</f>
        <v>0</v>
      </c>
      <c r="P255" s="346"/>
      <c r="Q255" s="114">
        <v>1338118</v>
      </c>
      <c r="R255" s="346"/>
      <c r="S255" s="297">
        <f>(Q255/$BL255)</f>
        <v>377.78599661208358</v>
      </c>
      <c r="T255" s="346"/>
      <c r="U255" s="297">
        <f>IF(S255,S255/S$287*100,0)</f>
        <v>108.84628588924599</v>
      </c>
      <c r="V255" s="346"/>
      <c r="W255" s="114">
        <v>1698586</v>
      </c>
      <c r="X255" s="346"/>
      <c r="Y255" s="297">
        <f>(W255/$BL255)</f>
        <v>479.55561829474874</v>
      </c>
      <c r="Z255" s="346"/>
      <c r="AA255" s="297">
        <f>IF(Y255,Y255/Y$287*100,0)</f>
        <v>126.74196310770323</v>
      </c>
      <c r="AB255" s="346"/>
      <c r="AC255" s="114">
        <v>19360</v>
      </c>
      <c r="AD255" s="346"/>
      <c r="AE255" s="297">
        <f>(AC255/$BL255)</f>
        <v>5.4658385093167698</v>
      </c>
      <c r="AF255" s="346"/>
      <c r="AG255" s="297">
        <f>IF(AE255,AE255/AE$287*100,0)</f>
        <v>145.46188658259669</v>
      </c>
      <c r="AH255" s="347"/>
      <c r="AI255" s="346"/>
      <c r="AJ255" s="114">
        <v>6950078</v>
      </c>
      <c r="AK255" s="346"/>
      <c r="AL255" s="297">
        <f>(AJ255/$BL255)</f>
        <v>1962.1902879728966</v>
      </c>
      <c r="AM255" s="346"/>
      <c r="AN255" s="297">
        <f>IF(AL255,AL255/AL$287*100,0)</f>
        <v>150.96437359407918</v>
      </c>
      <c r="AO255" s="346"/>
      <c r="AP255" s="114">
        <v>23800</v>
      </c>
      <c r="AQ255" s="346"/>
      <c r="AR255" s="297">
        <f>(AP255/$BL255)</f>
        <v>6.7193675889328066</v>
      </c>
      <c r="AS255" s="346"/>
      <c r="AT255" s="297">
        <f>IF(AR255,AR255/AR$287*100,0)</f>
        <v>4.6490997695999141</v>
      </c>
      <c r="AU255" s="346"/>
      <c r="AV255" s="114">
        <v>940870</v>
      </c>
      <c r="AW255" s="346"/>
      <c r="AX255" s="297">
        <f>(AV255/$BL255)</f>
        <v>265.63241106719369</v>
      </c>
      <c r="AY255" s="346"/>
      <c r="AZ255" s="297">
        <f>IF(AX255,AX255/AX$287*100,0)</f>
        <v>327.63818291275413</v>
      </c>
      <c r="BA255" s="346"/>
      <c r="BB255" s="114">
        <v>0</v>
      </c>
      <c r="BC255" s="346"/>
      <c r="BD255" s="297">
        <f>(BB255/$BL255)</f>
        <v>0</v>
      </c>
      <c r="BE255" s="346"/>
      <c r="BF255" s="297">
        <f>IF(BD255,BD255/BD$287*100,0)</f>
        <v>0</v>
      </c>
      <c r="BG255" s="346"/>
      <c r="BH255" s="114">
        <f>(E255+K255+Q255+W255+AC255+AJ255+AP255+AV255+BB255)</f>
        <v>11801680</v>
      </c>
      <c r="BI255" s="346"/>
      <c r="BJ255" s="326">
        <v>13</v>
      </c>
      <c r="BK255" s="346"/>
      <c r="BL255" s="298">
        <v>3542</v>
      </c>
      <c r="BM255" s="346"/>
      <c r="BN255" s="298">
        <f>IF(E255,BL255,0)</f>
        <v>3542</v>
      </c>
      <c r="BO255" s="346"/>
      <c r="BP255" s="298">
        <f>IF(K255,BL255,0)</f>
        <v>0</v>
      </c>
      <c r="BQ255" s="346"/>
      <c r="BR255" s="298">
        <f>IF(Q255,BL255,0)</f>
        <v>3542</v>
      </c>
      <c r="BS255" s="346"/>
      <c r="BT255" s="298">
        <f>IF(W255,BL255,0)</f>
        <v>3542</v>
      </c>
      <c r="BU255" s="346"/>
      <c r="BV255" s="298">
        <f>IF(AC255,BL255,0)</f>
        <v>3542</v>
      </c>
      <c r="BW255" s="346"/>
      <c r="BX255" s="298">
        <f>IF(AJ255,BL255,0)</f>
        <v>3542</v>
      </c>
      <c r="BY255" s="346"/>
      <c r="BZ255" s="298">
        <f>IF(AP255,BL255,0)</f>
        <v>3542</v>
      </c>
      <c r="CA255" s="346"/>
      <c r="CB255" s="298">
        <f>IF(AV255,BL255,0)</f>
        <v>3542</v>
      </c>
      <c r="CC255" s="346"/>
      <c r="CD255" s="298">
        <f>IF(BB255,$BL255,0)</f>
        <v>0</v>
      </c>
    </row>
    <row r="256" spans="1:82" ht="8.85" customHeight="1" x14ac:dyDescent="0.25">
      <c r="A256" s="345">
        <v>14</v>
      </c>
      <c r="B256" s="360"/>
      <c r="C256" s="345" t="s">
        <v>154</v>
      </c>
      <c r="D256" s="346"/>
      <c r="E256" s="114">
        <v>2753235</v>
      </c>
      <c r="F256" s="346"/>
      <c r="G256" s="297">
        <f>(E256/$BL256)</f>
        <v>168.09542707124976</v>
      </c>
      <c r="H256" s="346"/>
      <c r="I256" s="297">
        <f>IF(G256,G256/G$287*100,0)</f>
        <v>100.6222463057556</v>
      </c>
      <c r="J256" s="346"/>
      <c r="K256" s="114">
        <v>0</v>
      </c>
      <c r="L256" s="346"/>
      <c r="M256" s="297">
        <f>(K256/$BL256)</f>
        <v>0</v>
      </c>
      <c r="N256" s="346"/>
      <c r="O256" s="297">
        <f>IF(M256,M256/M$287*100,0)</f>
        <v>0</v>
      </c>
      <c r="P256" s="346"/>
      <c r="Q256" s="114">
        <v>4620471</v>
      </c>
      <c r="R256" s="346"/>
      <c r="S256" s="297">
        <f>(Q256/$BL256)</f>
        <v>282.09725868490142</v>
      </c>
      <c r="T256" s="346"/>
      <c r="U256" s="297">
        <f>IF(S256,S256/S$287*100,0)</f>
        <v>81.276805235631784</v>
      </c>
      <c r="V256" s="346"/>
      <c r="W256" s="114">
        <v>3524477</v>
      </c>
      <c r="X256" s="346"/>
      <c r="Y256" s="297">
        <f>(W256/$BL256)</f>
        <v>215.18267293485562</v>
      </c>
      <c r="Z256" s="346"/>
      <c r="AA256" s="297">
        <f>IF(Y256,Y256/Y$287*100,0)</f>
        <v>56.870722298083606</v>
      </c>
      <c r="AB256" s="346"/>
      <c r="AC256" s="114">
        <v>15040</v>
      </c>
      <c r="AD256" s="346"/>
      <c r="AE256" s="297">
        <f>(AC256/$BL256)</f>
        <v>0.91824897734904454</v>
      </c>
      <c r="AF256" s="346"/>
      <c r="AG256" s="297">
        <f>IF(AE256,AE256/AE$287*100,0)</f>
        <v>24.437280459357808</v>
      </c>
      <c r="AH256" s="347"/>
      <c r="AI256" s="346"/>
      <c r="AJ256" s="114">
        <v>0</v>
      </c>
      <c r="AK256" s="346"/>
      <c r="AL256" s="297">
        <f>(AJ256/$BL256)</f>
        <v>0</v>
      </c>
      <c r="AM256" s="346"/>
      <c r="AN256" s="297">
        <f>IF(AL256,AL256/AL$287*100,0)</f>
        <v>0</v>
      </c>
      <c r="AO256" s="346"/>
      <c r="AP256" s="114">
        <v>641783</v>
      </c>
      <c r="AQ256" s="346"/>
      <c r="AR256" s="297">
        <f>(AP256/$BL256)</f>
        <v>39.183283472739483</v>
      </c>
      <c r="AS256" s="346"/>
      <c r="AT256" s="297">
        <f>IF(AR256,AR256/AR$287*100,0)</f>
        <v>27.110735014009503</v>
      </c>
      <c r="AU256" s="346"/>
      <c r="AV256" s="114">
        <v>1329651</v>
      </c>
      <c r="AW256" s="346"/>
      <c r="AX256" s="297">
        <f>(AV256/$BL256)</f>
        <v>81.180230783320098</v>
      </c>
      <c r="AY256" s="346"/>
      <c r="AZ256" s="297">
        <f>IF(AX256,AX256/AX$287*100,0)</f>
        <v>100.12988699468951</v>
      </c>
      <c r="BA256" s="346"/>
      <c r="BB256" s="114">
        <v>0</v>
      </c>
      <c r="BC256" s="346"/>
      <c r="BD256" s="297">
        <f>(BB256/$BL256)</f>
        <v>0</v>
      </c>
      <c r="BE256" s="346"/>
      <c r="BF256" s="297">
        <f>IF(BD256,BD256/BD$287*100,0)</f>
        <v>0</v>
      </c>
      <c r="BG256" s="346"/>
      <c r="BH256" s="114">
        <f>(E256+K256+Q256+W256+AC256+AJ256+AP256+AV256+BB256)</f>
        <v>12884657</v>
      </c>
      <c r="BI256" s="346"/>
      <c r="BJ256" s="326">
        <v>14</v>
      </c>
      <c r="BK256" s="346"/>
      <c r="BL256" s="298">
        <v>16379</v>
      </c>
      <c r="BM256" s="346"/>
      <c r="BN256" s="298">
        <f>IF(E256,BL256,0)</f>
        <v>16379</v>
      </c>
      <c r="BO256" s="346"/>
      <c r="BP256" s="298">
        <f>IF(K256,BL256,0)</f>
        <v>0</v>
      </c>
      <c r="BQ256" s="346"/>
      <c r="BR256" s="298">
        <f>IF(Q256,BL256,0)</f>
        <v>16379</v>
      </c>
      <c r="BS256" s="346"/>
      <c r="BT256" s="298">
        <f>IF(W256,BL256,0)</f>
        <v>16379</v>
      </c>
      <c r="BU256" s="346"/>
      <c r="BV256" s="298">
        <f>IF(AC256,BL256,0)</f>
        <v>16379</v>
      </c>
      <c r="BW256" s="346"/>
      <c r="BX256" s="298">
        <f>IF(AJ256,BL256,0)</f>
        <v>0</v>
      </c>
      <c r="BY256" s="346"/>
      <c r="BZ256" s="298">
        <f>IF(AP256,BL256,0)</f>
        <v>16379</v>
      </c>
      <c r="CA256" s="346"/>
      <c r="CB256" s="298">
        <f>IF(AV256,BL256,0)</f>
        <v>16379</v>
      </c>
      <c r="CC256" s="346"/>
      <c r="CD256" s="298">
        <f>IF(BB256,$BL256,0)</f>
        <v>0</v>
      </c>
    </row>
    <row r="257" spans="1:82" ht="8.85" customHeight="1" x14ac:dyDescent="0.25">
      <c r="A257" s="345">
        <v>15</v>
      </c>
      <c r="B257" s="360"/>
      <c r="C257" s="345" t="s">
        <v>237</v>
      </c>
      <c r="D257" s="346"/>
      <c r="E257" s="114">
        <v>1157458</v>
      </c>
      <c r="F257" s="346"/>
      <c r="G257" s="297">
        <f>(E257/$BL257)</f>
        <v>233.31142914734932</v>
      </c>
      <c r="H257" s="346"/>
      <c r="I257" s="297">
        <f>IF(G257,G257/G$287*100,0)</f>
        <v>139.66067071926733</v>
      </c>
      <c r="J257" s="346"/>
      <c r="K257" s="114">
        <v>0</v>
      </c>
      <c r="L257" s="346"/>
      <c r="M257" s="297">
        <f>(K257/$BL257)</f>
        <v>0</v>
      </c>
      <c r="N257" s="346"/>
      <c r="O257" s="297">
        <f>IF(M257,M257/M$287*100,0)</f>
        <v>0</v>
      </c>
      <c r="P257" s="346"/>
      <c r="Q257" s="114">
        <v>1000511</v>
      </c>
      <c r="R257" s="346"/>
      <c r="S257" s="297">
        <f>(Q257/$BL257)</f>
        <v>201.67526708324934</v>
      </c>
      <c r="T257" s="346"/>
      <c r="U257" s="297">
        <f>IF(S257,S257/S$287*100,0)</f>
        <v>58.10592233325589</v>
      </c>
      <c r="V257" s="346"/>
      <c r="W257" s="114">
        <v>1417674</v>
      </c>
      <c r="X257" s="346"/>
      <c r="Y257" s="297">
        <f>(W257/$BL257)</f>
        <v>285.76375730699453</v>
      </c>
      <c r="Z257" s="346"/>
      <c r="AA257" s="297">
        <f>IF(Y257,Y257/Y$287*100,0)</f>
        <v>75.524627810451321</v>
      </c>
      <c r="AB257" s="346"/>
      <c r="AC257" s="114">
        <v>27054</v>
      </c>
      <c r="AD257" s="346"/>
      <c r="AE257" s="297">
        <f>(AC257/$BL257)</f>
        <v>5.4533360209635156</v>
      </c>
      <c r="AF257" s="346"/>
      <c r="AG257" s="297">
        <f>IF(AE257,AE257/AE$287*100,0)</f>
        <v>145.12915894350866</v>
      </c>
      <c r="AH257" s="347"/>
      <c r="AI257" s="346"/>
      <c r="AJ257" s="114">
        <v>0</v>
      </c>
      <c r="AK257" s="346"/>
      <c r="AL257" s="297">
        <f>(AJ257/$BL257)</f>
        <v>0</v>
      </c>
      <c r="AM257" s="346"/>
      <c r="AN257" s="297">
        <f>IF(AL257,AL257/AL$287*100,0)</f>
        <v>0</v>
      </c>
      <c r="AO257" s="346"/>
      <c r="AP257" s="114">
        <v>0</v>
      </c>
      <c r="AQ257" s="346"/>
      <c r="AR257" s="297">
        <f>(AP257/$BL257)</f>
        <v>0</v>
      </c>
      <c r="AS257" s="346"/>
      <c r="AT257" s="297">
        <f>IF(AR257,AR257/AR$287*100,0)</f>
        <v>0</v>
      </c>
      <c r="AU257" s="346"/>
      <c r="AV257" s="114">
        <v>183444</v>
      </c>
      <c r="AW257" s="346"/>
      <c r="AX257" s="297">
        <f>(AV257/$BL257)</f>
        <v>36.977222334206814</v>
      </c>
      <c r="AY257" s="346"/>
      <c r="AZ257" s="297">
        <f>IF(AX257,AX257/AX$287*100,0)</f>
        <v>45.60870371980252</v>
      </c>
      <c r="BA257" s="346"/>
      <c r="BB257" s="114">
        <v>0</v>
      </c>
      <c r="BC257" s="346"/>
      <c r="BD257" s="297">
        <f>(BB257/$BL257)</f>
        <v>0</v>
      </c>
      <c r="BE257" s="346"/>
      <c r="BF257" s="297">
        <f>IF(BD257,BD257/BD$287*100,0)</f>
        <v>0</v>
      </c>
      <c r="BG257" s="346"/>
      <c r="BH257" s="114">
        <f>(E257+K257+Q257+W257+AC257+AJ257+AP257+AV257+BB257)</f>
        <v>3786141</v>
      </c>
      <c r="BI257" s="346"/>
      <c r="BJ257" s="326">
        <v>15</v>
      </c>
      <c r="BK257" s="346"/>
      <c r="BL257" s="298">
        <v>4961</v>
      </c>
      <c r="BM257" s="346"/>
      <c r="BN257" s="298">
        <f>IF(E257,BL257,0)</f>
        <v>4961</v>
      </c>
      <c r="BO257" s="346"/>
      <c r="BP257" s="298">
        <f>IF(K257,BL257,0)</f>
        <v>0</v>
      </c>
      <c r="BQ257" s="346"/>
      <c r="BR257" s="298">
        <f>IF(Q257,BL257,0)</f>
        <v>4961</v>
      </c>
      <c r="BS257" s="346"/>
      <c r="BT257" s="298">
        <f>IF(W257,BL257,0)</f>
        <v>4961</v>
      </c>
      <c r="BU257" s="346"/>
      <c r="BV257" s="298">
        <f>IF(AC257,BL257,0)</f>
        <v>4961</v>
      </c>
      <c r="BW257" s="346"/>
      <c r="BX257" s="298">
        <f>IF(AJ257,BL257,0)</f>
        <v>0</v>
      </c>
      <c r="BY257" s="346"/>
      <c r="BZ257" s="298">
        <f>IF(AP257,BL257,0)</f>
        <v>0</v>
      </c>
      <c r="CA257" s="346"/>
      <c r="CB257" s="298">
        <f>IF(AV257,BL257,0)</f>
        <v>4961</v>
      </c>
      <c r="CC257" s="346"/>
      <c r="CD257" s="298">
        <f>IF(BB257,$BL257,0)</f>
        <v>0</v>
      </c>
    </row>
    <row r="258" spans="1:82" ht="8.85" customHeight="1" x14ac:dyDescent="0.25">
      <c r="A258" s="361"/>
      <c r="B258" s="345"/>
      <c r="C258" s="345"/>
      <c r="D258" s="346"/>
      <c r="E258" s="346"/>
      <c r="F258" s="346"/>
      <c r="G258" s="350"/>
      <c r="H258" s="346"/>
      <c r="I258" s="350"/>
      <c r="J258" s="346"/>
      <c r="K258" s="346"/>
      <c r="L258" s="346"/>
      <c r="M258" s="350"/>
      <c r="N258" s="346"/>
      <c r="O258" s="350"/>
      <c r="P258" s="346"/>
      <c r="Q258" s="346"/>
      <c r="R258" s="346"/>
      <c r="S258" s="350"/>
      <c r="T258" s="346"/>
      <c r="U258" s="350"/>
      <c r="V258" s="346"/>
      <c r="W258" s="346"/>
      <c r="X258" s="346"/>
      <c r="Y258" s="350"/>
      <c r="Z258" s="346"/>
      <c r="AA258" s="350"/>
      <c r="AB258" s="346"/>
      <c r="AC258" s="346"/>
      <c r="AD258" s="346"/>
      <c r="AE258" s="350"/>
      <c r="AF258" s="346"/>
      <c r="AG258" s="350"/>
      <c r="AH258" s="346"/>
      <c r="AI258" s="346"/>
      <c r="AJ258" s="346"/>
      <c r="AK258" s="346"/>
      <c r="AL258" s="350"/>
      <c r="AM258" s="346"/>
      <c r="AN258" s="350"/>
      <c r="AO258" s="346"/>
      <c r="AP258" s="346"/>
      <c r="AQ258" s="346"/>
      <c r="AR258" s="350"/>
      <c r="AS258" s="346"/>
      <c r="AT258" s="350"/>
      <c r="AU258" s="346"/>
      <c r="AV258" s="346"/>
      <c r="AW258" s="346"/>
      <c r="AX258" s="350"/>
      <c r="AY258" s="346"/>
      <c r="AZ258" s="350"/>
      <c r="BA258" s="346"/>
      <c r="BB258" s="346"/>
      <c r="BC258" s="346"/>
      <c r="BD258" s="350"/>
      <c r="BE258" s="346"/>
      <c r="BF258" s="350"/>
      <c r="BG258" s="346"/>
      <c r="BH258" s="346"/>
      <c r="BI258" s="346"/>
      <c r="BJ258" s="349"/>
      <c r="BK258" s="346"/>
      <c r="BL258" s="351"/>
      <c r="BM258" s="346"/>
      <c r="BN258" s="346"/>
      <c r="BO258" s="346"/>
      <c r="BP258" s="346"/>
      <c r="BQ258" s="346"/>
      <c r="BR258" s="346"/>
      <c r="BS258" s="346"/>
      <c r="BT258" s="346"/>
      <c r="BU258" s="346"/>
      <c r="BV258" s="346"/>
      <c r="BW258" s="346"/>
      <c r="BX258" s="346"/>
      <c r="BY258" s="346"/>
      <c r="BZ258" s="346"/>
      <c r="CA258" s="346"/>
      <c r="CB258" s="346"/>
      <c r="CC258" s="346"/>
      <c r="CD258" s="346"/>
    </row>
    <row r="259" spans="1:82" ht="8.85" customHeight="1" x14ac:dyDescent="0.25">
      <c r="A259" s="345">
        <v>16</v>
      </c>
      <c r="B259" s="360"/>
      <c r="C259" s="345" t="s">
        <v>238</v>
      </c>
      <c r="D259" s="346"/>
      <c r="E259" s="114">
        <v>1259253</v>
      </c>
      <c r="F259" s="346"/>
      <c r="G259" s="297">
        <f>(E259/$BL259)</f>
        <v>153.26837877312562</v>
      </c>
      <c r="H259" s="346"/>
      <c r="I259" s="297">
        <f>IF(G259,G259/G$287*100,0)</f>
        <v>91.746746645620263</v>
      </c>
      <c r="J259" s="346"/>
      <c r="K259" s="114">
        <v>0</v>
      </c>
      <c r="L259" s="346"/>
      <c r="M259" s="297">
        <f>(K259/$BL259)</f>
        <v>0</v>
      </c>
      <c r="N259" s="346"/>
      <c r="O259" s="297">
        <f>IF(M259,M259/M$287*100,0)</f>
        <v>0</v>
      </c>
      <c r="P259" s="346"/>
      <c r="Q259" s="114">
        <v>3595195</v>
      </c>
      <c r="R259" s="346"/>
      <c r="S259" s="297">
        <f>(Q259/$BL259)</f>
        <v>437.58459104186954</v>
      </c>
      <c r="T259" s="346"/>
      <c r="U259" s="297">
        <f>IF(S259,S259/S$287*100,0)</f>
        <v>126.07523286835529</v>
      </c>
      <c r="V259" s="346"/>
      <c r="W259" s="114">
        <v>4163411</v>
      </c>
      <c r="X259" s="346"/>
      <c r="Y259" s="297">
        <f>(W259/$BL259)</f>
        <v>506.74427945472252</v>
      </c>
      <c r="Z259" s="346"/>
      <c r="AA259" s="297">
        <f>IF(Y259,Y259/Y$287*100,0)</f>
        <v>133.92766620078484</v>
      </c>
      <c r="AB259" s="346"/>
      <c r="AC259" s="114">
        <v>0</v>
      </c>
      <c r="AD259" s="346"/>
      <c r="AE259" s="297">
        <f>(AC259/$BL259)</f>
        <v>0</v>
      </c>
      <c r="AF259" s="346"/>
      <c r="AG259" s="297">
        <f>IF(AE259,AE259/AE$287*100,0)</f>
        <v>0</v>
      </c>
      <c r="AH259" s="347"/>
      <c r="AI259" s="346"/>
      <c r="AJ259" s="114">
        <v>0</v>
      </c>
      <c r="AK259" s="346"/>
      <c r="AL259" s="297">
        <f>(AJ259/$BL259)</f>
        <v>0</v>
      </c>
      <c r="AM259" s="346"/>
      <c r="AN259" s="297">
        <f>IF(AL259,AL259/AL$287*100,0)</f>
        <v>0</v>
      </c>
      <c r="AO259" s="346"/>
      <c r="AP259" s="114">
        <v>758396</v>
      </c>
      <c r="AQ259" s="346"/>
      <c r="AR259" s="297">
        <f>(AP259/$BL259)</f>
        <v>92.307205452775079</v>
      </c>
      <c r="AS259" s="346"/>
      <c r="AT259" s="297">
        <f>IF(AR259,AR259/AR$287*100,0)</f>
        <v>63.866934190315206</v>
      </c>
      <c r="AU259" s="346"/>
      <c r="AV259" s="114">
        <v>575230</v>
      </c>
      <c r="AW259" s="346"/>
      <c r="AX259" s="297">
        <f>(AV259/$BL259)</f>
        <v>70.013388510223947</v>
      </c>
      <c r="AY259" s="346"/>
      <c r="AZ259" s="297">
        <f>IF(AX259,AX259/AX$287*100,0)</f>
        <v>86.356402439353914</v>
      </c>
      <c r="BA259" s="346"/>
      <c r="BB259" s="114">
        <v>0</v>
      </c>
      <c r="BC259" s="346"/>
      <c r="BD259" s="297">
        <f>(BB259/$BL259)</f>
        <v>0</v>
      </c>
      <c r="BE259" s="346"/>
      <c r="BF259" s="297">
        <f>IF(BD259,BD259/BD$287*100,0)</f>
        <v>0</v>
      </c>
      <c r="BG259" s="346"/>
      <c r="BH259" s="114">
        <f>(E259+K259+Q259+W259+AC259+AJ259+AP259+AV259+BB259)</f>
        <v>10351485</v>
      </c>
      <c r="BI259" s="346"/>
      <c r="BJ259" s="326">
        <v>16</v>
      </c>
      <c r="BK259" s="346"/>
      <c r="BL259" s="298">
        <v>8216</v>
      </c>
      <c r="BM259" s="346"/>
      <c r="BN259" s="298">
        <f>IF(E259,BL259,0)</f>
        <v>8216</v>
      </c>
      <c r="BO259" s="346"/>
      <c r="BP259" s="298">
        <f>IF(K259,BL259,0)</f>
        <v>0</v>
      </c>
      <c r="BQ259" s="346"/>
      <c r="BR259" s="298">
        <f>IF(Q259,BL259,0)</f>
        <v>8216</v>
      </c>
      <c r="BS259" s="346"/>
      <c r="BT259" s="298">
        <f>IF(W259,BL259,0)</f>
        <v>8216</v>
      </c>
      <c r="BU259" s="346"/>
      <c r="BV259" s="298">
        <f>IF(AC259,BL259,0)</f>
        <v>0</v>
      </c>
      <c r="BW259" s="346"/>
      <c r="BX259" s="298">
        <f>IF(AJ259,BL259,0)</f>
        <v>0</v>
      </c>
      <c r="BY259" s="346"/>
      <c r="BZ259" s="298">
        <f>IF(AP259,BL259,0)</f>
        <v>8216</v>
      </c>
      <c r="CA259" s="346"/>
      <c r="CB259" s="298">
        <f>IF(AV259,BL259,0)</f>
        <v>8216</v>
      </c>
      <c r="CC259" s="346"/>
      <c r="CD259" s="298">
        <f>IF(BB259,$BL259,0)</f>
        <v>0</v>
      </c>
    </row>
    <row r="260" spans="1:82" ht="8.85" customHeight="1" x14ac:dyDescent="0.25">
      <c r="A260" s="345">
        <v>17</v>
      </c>
      <c r="B260" s="360"/>
      <c r="C260" s="345" t="s">
        <v>239</v>
      </c>
      <c r="D260" s="346"/>
      <c r="E260" s="114">
        <v>2996138</v>
      </c>
      <c r="F260" s="346"/>
      <c r="G260" s="297">
        <f>(E260/$BL260)</f>
        <v>207.48878116343491</v>
      </c>
      <c r="H260" s="346"/>
      <c r="I260" s="297">
        <f>IF(G260,G260/G$287*100,0)</f>
        <v>124.20318391563814</v>
      </c>
      <c r="J260" s="346"/>
      <c r="K260" s="114">
        <v>0</v>
      </c>
      <c r="L260" s="346"/>
      <c r="M260" s="297">
        <f>(K260/$BL260)</f>
        <v>0</v>
      </c>
      <c r="N260" s="346"/>
      <c r="O260" s="297">
        <f>IF(M260,M260/M$287*100,0)</f>
        <v>0</v>
      </c>
      <c r="P260" s="346"/>
      <c r="Q260" s="114">
        <v>4760773</v>
      </c>
      <c r="R260" s="346"/>
      <c r="S260" s="297">
        <f>(Q260/$BL260)</f>
        <v>329.69342105263161</v>
      </c>
      <c r="T260" s="346"/>
      <c r="U260" s="297">
        <f>IF(S260,S260/S$287*100,0)</f>
        <v>94.990033207997612</v>
      </c>
      <c r="V260" s="346"/>
      <c r="W260" s="114">
        <v>12482855</v>
      </c>
      <c r="X260" s="346"/>
      <c r="Y260" s="297">
        <f>(W260/$BL260)</f>
        <v>864.4636426592798</v>
      </c>
      <c r="Z260" s="346"/>
      <c r="AA260" s="297">
        <f>IF(Y260,Y260/Y$287*100,0)</f>
        <v>228.46947241588168</v>
      </c>
      <c r="AB260" s="346"/>
      <c r="AC260" s="114">
        <v>30418</v>
      </c>
      <c r="AD260" s="346"/>
      <c r="AE260" s="297">
        <f>(AC260/$BL260)</f>
        <v>2.1065096952908586</v>
      </c>
      <c r="AF260" s="346"/>
      <c r="AG260" s="297">
        <f>IF(AE260,AE260/AE$287*100,0)</f>
        <v>56.060359972077059</v>
      </c>
      <c r="AH260" s="347"/>
      <c r="AI260" s="346"/>
      <c r="AJ260" s="114">
        <v>0</v>
      </c>
      <c r="AK260" s="346"/>
      <c r="AL260" s="297">
        <f>(AJ260/$BL260)</f>
        <v>0</v>
      </c>
      <c r="AM260" s="346"/>
      <c r="AN260" s="297">
        <f>IF(AL260,AL260/AL$287*100,0)</f>
        <v>0</v>
      </c>
      <c r="AO260" s="346"/>
      <c r="AP260" s="114">
        <v>0</v>
      </c>
      <c r="AQ260" s="346"/>
      <c r="AR260" s="297">
        <f>(AP260/$BL260)</f>
        <v>0</v>
      </c>
      <c r="AS260" s="346"/>
      <c r="AT260" s="297">
        <f>IF(AR260,AR260/AR$287*100,0)</f>
        <v>0</v>
      </c>
      <c r="AU260" s="346"/>
      <c r="AV260" s="114">
        <v>1233985</v>
      </c>
      <c r="AW260" s="346"/>
      <c r="AX260" s="297">
        <f>(AV260/$BL260)</f>
        <v>85.456024930747915</v>
      </c>
      <c r="AY260" s="346"/>
      <c r="AZ260" s="297">
        <f>IF(AX260,AX260/AX$287*100,0)</f>
        <v>105.4037668625264</v>
      </c>
      <c r="BA260" s="346"/>
      <c r="BB260" s="114">
        <v>0</v>
      </c>
      <c r="BC260" s="346"/>
      <c r="BD260" s="297">
        <f>(BB260/$BL260)</f>
        <v>0</v>
      </c>
      <c r="BE260" s="346"/>
      <c r="BF260" s="297">
        <f>IF(BD260,BD260/BD$287*100,0)</f>
        <v>0</v>
      </c>
      <c r="BG260" s="346"/>
      <c r="BH260" s="114">
        <f>(E260+K260+Q260+W260+AC260+AJ260+AP260+AV260+BB260)</f>
        <v>21504169</v>
      </c>
      <c r="BI260" s="346"/>
      <c r="BJ260" s="326">
        <v>17</v>
      </c>
      <c r="BK260" s="346"/>
      <c r="BL260" s="298">
        <v>14440</v>
      </c>
      <c r="BM260" s="346"/>
      <c r="BN260" s="298">
        <f>IF(E260,BL260,0)</f>
        <v>14440</v>
      </c>
      <c r="BO260" s="346"/>
      <c r="BP260" s="298">
        <f>IF(K260,BL260,0)</f>
        <v>0</v>
      </c>
      <c r="BQ260" s="346"/>
      <c r="BR260" s="298">
        <f>IF(Q260,BL260,0)</f>
        <v>14440</v>
      </c>
      <c r="BS260" s="346"/>
      <c r="BT260" s="298">
        <f>IF(W260,BL260,0)</f>
        <v>14440</v>
      </c>
      <c r="BU260" s="346"/>
      <c r="BV260" s="298">
        <f>IF(AC260,BL260,0)</f>
        <v>14440</v>
      </c>
      <c r="BW260" s="346"/>
      <c r="BX260" s="298">
        <f>IF(AJ260,BL260,0)</f>
        <v>0</v>
      </c>
      <c r="BY260" s="346"/>
      <c r="BZ260" s="298">
        <f>IF(AP260,BL260,0)</f>
        <v>0</v>
      </c>
      <c r="CA260" s="346"/>
      <c r="CB260" s="298">
        <f>IF(AV260,BL260,0)</f>
        <v>14440</v>
      </c>
      <c r="CC260" s="346"/>
      <c r="CD260" s="298">
        <f>IF(BB260,$BL260,0)</f>
        <v>0</v>
      </c>
    </row>
    <row r="261" spans="1:82" ht="8.85" customHeight="1" x14ac:dyDescent="0.25">
      <c r="A261" s="345">
        <v>18</v>
      </c>
      <c r="B261" s="360"/>
      <c r="C261" s="345" t="s">
        <v>240</v>
      </c>
      <c r="D261" s="346"/>
      <c r="E261" s="114">
        <v>4834358</v>
      </c>
      <c r="F261" s="346"/>
      <c r="G261" s="297">
        <f>(E261/$BL261)</f>
        <v>207.55443929246093</v>
      </c>
      <c r="H261" s="346"/>
      <c r="I261" s="297">
        <f>IF(G261,G261/G$287*100,0)</f>
        <v>124.24248699809517</v>
      </c>
      <c r="J261" s="346"/>
      <c r="K261" s="114">
        <v>0</v>
      </c>
      <c r="L261" s="346"/>
      <c r="M261" s="297">
        <f>(K261/$BL261)</f>
        <v>0</v>
      </c>
      <c r="N261" s="346"/>
      <c r="O261" s="297">
        <f>IF(M261,M261/M$287*100,0)</f>
        <v>0</v>
      </c>
      <c r="P261" s="346"/>
      <c r="Q261" s="114">
        <v>10777455</v>
      </c>
      <c r="R261" s="346"/>
      <c r="S261" s="297">
        <f>(Q261/$BL261)</f>
        <v>462.71058732612056</v>
      </c>
      <c r="T261" s="346"/>
      <c r="U261" s="297">
        <f>IF(S261,S261/S$287*100,0)</f>
        <v>133.31444077794842</v>
      </c>
      <c r="V261" s="346"/>
      <c r="W261" s="114">
        <v>10203085</v>
      </c>
      <c r="X261" s="346"/>
      <c r="Y261" s="297">
        <f>(W261/$BL261)</f>
        <v>438.05104756998111</v>
      </c>
      <c r="Z261" s="346"/>
      <c r="AA261" s="297">
        <f>IF(Y261,Y261/Y$287*100,0)</f>
        <v>115.77270204408583</v>
      </c>
      <c r="AB261" s="346"/>
      <c r="AC261" s="114">
        <v>176068</v>
      </c>
      <c r="AD261" s="346"/>
      <c r="AE261" s="297">
        <f>(AC261/$BL261)</f>
        <v>7.5591619440151128</v>
      </c>
      <c r="AF261" s="346"/>
      <c r="AG261" s="297">
        <f>IF(AE261,AE261/AE$287*100,0)</f>
        <v>201.1713217442375</v>
      </c>
      <c r="AH261" s="347"/>
      <c r="AI261" s="346"/>
      <c r="AJ261" s="114">
        <v>0</v>
      </c>
      <c r="AK261" s="346"/>
      <c r="AL261" s="297">
        <f>(AJ261/$BL261)</f>
        <v>0</v>
      </c>
      <c r="AM261" s="346"/>
      <c r="AN261" s="297">
        <f>IF(AL261,AL261/AL$287*100,0)</f>
        <v>0</v>
      </c>
      <c r="AO261" s="346"/>
      <c r="AP261" s="114">
        <v>7428471</v>
      </c>
      <c r="AQ261" s="346"/>
      <c r="AR261" s="297">
        <f>(AP261/$BL261)</f>
        <v>318.92800103039673</v>
      </c>
      <c r="AS261" s="346"/>
      <c r="AT261" s="297">
        <f>IF(AR261,AR261/AR$287*100,0)</f>
        <v>220.66482842098395</v>
      </c>
      <c r="AU261" s="346"/>
      <c r="AV261" s="114">
        <v>1763753</v>
      </c>
      <c r="AW261" s="346"/>
      <c r="AX261" s="297">
        <f>(AV261/$BL261)</f>
        <v>75.723553151296585</v>
      </c>
      <c r="AY261" s="346"/>
      <c r="AZ261" s="297">
        <f>IF(AX261,AX261/AX$287*100,0)</f>
        <v>93.399473575204311</v>
      </c>
      <c r="BA261" s="346"/>
      <c r="BB261" s="114">
        <v>0</v>
      </c>
      <c r="BC261" s="346"/>
      <c r="BD261" s="297">
        <f>(BB261/$BL261)</f>
        <v>0</v>
      </c>
      <c r="BE261" s="346"/>
      <c r="BF261" s="297">
        <f>IF(BD261,BD261/BD$287*100,0)</f>
        <v>0</v>
      </c>
      <c r="BG261" s="346"/>
      <c r="BH261" s="114">
        <f>(E261+K261+Q261+W261+AC261+AJ261+AP261+AV261+BB261)</f>
        <v>35183190</v>
      </c>
      <c r="BI261" s="346"/>
      <c r="BJ261" s="326">
        <v>18</v>
      </c>
      <c r="BK261" s="346"/>
      <c r="BL261" s="298">
        <v>23292</v>
      </c>
      <c r="BM261" s="346"/>
      <c r="BN261" s="298">
        <f>IF(E261,BL261,0)</f>
        <v>23292</v>
      </c>
      <c r="BO261" s="346"/>
      <c r="BP261" s="298">
        <f>IF(K261,BL261,0)</f>
        <v>0</v>
      </c>
      <c r="BQ261" s="346"/>
      <c r="BR261" s="298">
        <f>IF(Q261,BL261,0)</f>
        <v>23292</v>
      </c>
      <c r="BS261" s="346"/>
      <c r="BT261" s="298">
        <f>IF(W261,BL261,0)</f>
        <v>23292</v>
      </c>
      <c r="BU261" s="346"/>
      <c r="BV261" s="298">
        <f>IF(AC261,BL261,0)</f>
        <v>23292</v>
      </c>
      <c r="BW261" s="346"/>
      <c r="BX261" s="298">
        <f>IF(AJ261,BL261,0)</f>
        <v>0</v>
      </c>
      <c r="BY261" s="346"/>
      <c r="BZ261" s="298">
        <f>IF(AP261,BL261,0)</f>
        <v>23292</v>
      </c>
      <c r="CA261" s="346"/>
      <c r="CB261" s="298">
        <f>IF(AV261,BL261,0)</f>
        <v>23292</v>
      </c>
      <c r="CC261" s="346"/>
      <c r="CD261" s="298">
        <f>IF(BB261,$BL261,0)</f>
        <v>0</v>
      </c>
    </row>
    <row r="262" spans="1:82" ht="8.85" customHeight="1" x14ac:dyDescent="0.25">
      <c r="A262" s="345">
        <v>19</v>
      </c>
      <c r="B262" s="360"/>
      <c r="C262" s="345" t="s">
        <v>241</v>
      </c>
      <c r="D262" s="346"/>
      <c r="E262" s="114">
        <v>7880292</v>
      </c>
      <c r="F262" s="346"/>
      <c r="G262" s="297">
        <f>(E262/$BL262)</f>
        <v>184.91392904073587</v>
      </c>
      <c r="H262" s="346"/>
      <c r="I262" s="297">
        <f>IF(G262,G262/G$287*100,0)</f>
        <v>110.68983396803122</v>
      </c>
      <c r="J262" s="346"/>
      <c r="K262" s="114">
        <v>0</v>
      </c>
      <c r="L262" s="346"/>
      <c r="M262" s="297">
        <f>(K262/$BL262)</f>
        <v>0</v>
      </c>
      <c r="N262" s="346"/>
      <c r="O262" s="297">
        <f>IF(M262,M262/M$287*100,0)</f>
        <v>0</v>
      </c>
      <c r="P262" s="346"/>
      <c r="Q262" s="114">
        <v>12756121</v>
      </c>
      <c r="R262" s="346"/>
      <c r="S262" s="297">
        <f>(Q262/$BL262)</f>
        <v>299.32703679369251</v>
      </c>
      <c r="T262" s="346"/>
      <c r="U262" s="297">
        <f>IF(S262,S262/S$287*100,0)</f>
        <v>86.240984349352175</v>
      </c>
      <c r="V262" s="346"/>
      <c r="W262" s="114">
        <v>13308274</v>
      </c>
      <c r="X262" s="346"/>
      <c r="Y262" s="297">
        <f>(W262/$BL262)</f>
        <v>312.28350854139291</v>
      </c>
      <c r="Z262" s="346"/>
      <c r="AA262" s="297">
        <f>IF(Y262,Y262/Y$287*100,0)</f>
        <v>82.533544408128876</v>
      </c>
      <c r="AB262" s="346"/>
      <c r="AC262" s="114">
        <v>99192</v>
      </c>
      <c r="AD262" s="346"/>
      <c r="AE262" s="297">
        <f>(AC262/$BL262)</f>
        <v>2.3275764970902948</v>
      </c>
      <c r="AF262" s="346"/>
      <c r="AG262" s="297">
        <f>IF(AE262,AE262/AE$287*100,0)</f>
        <v>61.943591610866648</v>
      </c>
      <c r="AH262" s="347"/>
      <c r="AI262" s="346"/>
      <c r="AJ262" s="114">
        <v>0</v>
      </c>
      <c r="AK262" s="346"/>
      <c r="AL262" s="297">
        <f>(AJ262/$BL262)</f>
        <v>0</v>
      </c>
      <c r="AM262" s="346"/>
      <c r="AN262" s="297">
        <f>IF(AL262,AL262/AL$287*100,0)</f>
        <v>0</v>
      </c>
      <c r="AO262" s="346"/>
      <c r="AP262" s="114">
        <v>8344559</v>
      </c>
      <c r="AQ262" s="346"/>
      <c r="AR262" s="297">
        <f>(AP262/$BL262)</f>
        <v>195.80812370940492</v>
      </c>
      <c r="AS262" s="346"/>
      <c r="AT262" s="297">
        <f>IF(AR262,AR262/AR$287*100,0)</f>
        <v>135.47874718486236</v>
      </c>
      <c r="AU262" s="346"/>
      <c r="AV262" s="114">
        <v>3831575</v>
      </c>
      <c r="AW262" s="346"/>
      <c r="AX262" s="297">
        <f>(AV262/$BL262)</f>
        <v>89.909306363807019</v>
      </c>
      <c r="AY262" s="346"/>
      <c r="AZ262" s="297">
        <f>IF(AX262,AX262/AX$287*100,0)</f>
        <v>110.89656433729505</v>
      </c>
      <c r="BA262" s="346"/>
      <c r="BB262" s="114">
        <v>0</v>
      </c>
      <c r="BC262" s="346"/>
      <c r="BD262" s="297">
        <f>(BB262/$BL262)</f>
        <v>0</v>
      </c>
      <c r="BE262" s="346"/>
      <c r="BF262" s="297">
        <f>IF(BD262,BD262/BD$287*100,0)</f>
        <v>0</v>
      </c>
      <c r="BG262" s="346"/>
      <c r="BH262" s="114">
        <f>(E262+K262+Q262+W262+AC262+AJ262+AP262+AV262+BB262)</f>
        <v>46220013</v>
      </c>
      <c r="BI262" s="346"/>
      <c r="BJ262" s="326">
        <v>19</v>
      </c>
      <c r="BK262" s="346"/>
      <c r="BL262" s="298">
        <v>42616</v>
      </c>
      <c r="BM262" s="346"/>
      <c r="BN262" s="298">
        <f>IF(E262,BL262,0)</f>
        <v>42616</v>
      </c>
      <c r="BO262" s="346"/>
      <c r="BP262" s="298">
        <f>IF(K262,BL262,0)</f>
        <v>0</v>
      </c>
      <c r="BQ262" s="346"/>
      <c r="BR262" s="298">
        <f>IF(Q262,BL262,0)</f>
        <v>42616</v>
      </c>
      <c r="BS262" s="346"/>
      <c r="BT262" s="298">
        <f>IF(W262,BL262,0)</f>
        <v>42616</v>
      </c>
      <c r="BU262" s="346"/>
      <c r="BV262" s="298">
        <f>IF(AC262,BL262,0)</f>
        <v>42616</v>
      </c>
      <c r="BW262" s="346"/>
      <c r="BX262" s="298">
        <f>IF(AJ262,BL262,0)</f>
        <v>0</v>
      </c>
      <c r="BY262" s="346"/>
      <c r="BZ262" s="298">
        <f>IF(AP262,BL262,0)</f>
        <v>42616</v>
      </c>
      <c r="CA262" s="346"/>
      <c r="CB262" s="298">
        <f>IF(AV262,BL262,0)</f>
        <v>42616</v>
      </c>
      <c r="CC262" s="346"/>
      <c r="CD262" s="298">
        <f>IF(BB262,$BL262,0)</f>
        <v>0</v>
      </c>
    </row>
    <row r="263" spans="1:82" ht="8.85" customHeight="1" x14ac:dyDescent="0.25">
      <c r="A263" s="345">
        <v>20</v>
      </c>
      <c r="B263" s="360"/>
      <c r="C263" s="345" t="s">
        <v>242</v>
      </c>
      <c r="D263" s="346"/>
      <c r="E263" s="114">
        <v>526471</v>
      </c>
      <c r="F263" s="346"/>
      <c r="G263" s="297">
        <f>(E263/$BL263)</f>
        <v>107.55280898876404</v>
      </c>
      <c r="H263" s="346"/>
      <c r="I263" s="297">
        <f>IF(G263,G263/G$287*100,0)</f>
        <v>64.381318549231835</v>
      </c>
      <c r="J263" s="346"/>
      <c r="K263" s="114">
        <v>0</v>
      </c>
      <c r="L263" s="346"/>
      <c r="M263" s="297">
        <f>(K263/$BL263)</f>
        <v>0</v>
      </c>
      <c r="N263" s="346"/>
      <c r="O263" s="297">
        <f>IF(M263,M263/M$287*100,0)</f>
        <v>0</v>
      </c>
      <c r="P263" s="346"/>
      <c r="Q263" s="114">
        <v>1267297</v>
      </c>
      <c r="R263" s="346"/>
      <c r="S263" s="297">
        <f>(Q263/$BL263)</f>
        <v>258.89622063329927</v>
      </c>
      <c r="T263" s="346"/>
      <c r="U263" s="297">
        <f>IF(S263,S263/S$287*100,0)</f>
        <v>74.592209079768892</v>
      </c>
      <c r="V263" s="346"/>
      <c r="W263" s="114">
        <v>2236591</v>
      </c>
      <c r="X263" s="346"/>
      <c r="Y263" s="297">
        <f>(W263/$BL263)</f>
        <v>456.91338100102143</v>
      </c>
      <c r="Z263" s="346"/>
      <c r="AA263" s="297">
        <f>IF(Y263,Y263/Y$287*100,0)</f>
        <v>120.75783635727146</v>
      </c>
      <c r="AB263" s="346"/>
      <c r="AC263" s="114">
        <v>17361</v>
      </c>
      <c r="AD263" s="346"/>
      <c r="AE263" s="297">
        <f>(AC263/$BL263)</f>
        <v>3.5466802860061288</v>
      </c>
      <c r="AF263" s="346"/>
      <c r="AG263" s="297">
        <f>IF(AE263,AE263/AE$287*100,0)</f>
        <v>94.387495098577929</v>
      </c>
      <c r="AH263" s="347"/>
      <c r="AI263" s="346"/>
      <c r="AJ263" s="114">
        <v>0</v>
      </c>
      <c r="AK263" s="346"/>
      <c r="AL263" s="297">
        <f>(AJ263/$BL263)</f>
        <v>0</v>
      </c>
      <c r="AM263" s="346"/>
      <c r="AN263" s="297">
        <f>IF(AL263,AL263/AL$287*100,0)</f>
        <v>0</v>
      </c>
      <c r="AO263" s="346"/>
      <c r="AP263" s="114">
        <v>888836</v>
      </c>
      <c r="AQ263" s="346"/>
      <c r="AR263" s="297">
        <f>(AP263/$BL263)</f>
        <v>181.58038815117467</v>
      </c>
      <c r="AS263" s="346"/>
      <c r="AT263" s="297">
        <f>IF(AR263,AR263/AR$287*100,0)</f>
        <v>125.63464188324984</v>
      </c>
      <c r="AU263" s="346"/>
      <c r="AV263" s="114">
        <v>65689</v>
      </c>
      <c r="AW263" s="346"/>
      <c r="AX263" s="297">
        <f>(AV263/$BL263)</f>
        <v>13.419611848825332</v>
      </c>
      <c r="AY263" s="346"/>
      <c r="AZ263" s="297">
        <f>IF(AX263,AX263/AX$287*100,0)</f>
        <v>16.552111332646824</v>
      </c>
      <c r="BA263" s="346"/>
      <c r="BB263" s="114">
        <v>0</v>
      </c>
      <c r="BC263" s="346"/>
      <c r="BD263" s="297">
        <f>(BB263/$BL263)</f>
        <v>0</v>
      </c>
      <c r="BE263" s="346"/>
      <c r="BF263" s="297">
        <f>IF(BD263,BD263/BD$287*100,0)</f>
        <v>0</v>
      </c>
      <c r="BG263" s="346"/>
      <c r="BH263" s="114">
        <f>(E263+K263+Q263+W263+AC263+AJ263+AP263+AV263+BB263)</f>
        <v>5002245</v>
      </c>
      <c r="BI263" s="346"/>
      <c r="BJ263" s="326">
        <v>20</v>
      </c>
      <c r="BK263" s="346"/>
      <c r="BL263" s="298">
        <v>4895</v>
      </c>
      <c r="BM263" s="346"/>
      <c r="BN263" s="298">
        <f>IF(E263,BL263,0)</f>
        <v>4895</v>
      </c>
      <c r="BO263" s="346"/>
      <c r="BP263" s="298">
        <f>IF(K263,BL263,0)</f>
        <v>0</v>
      </c>
      <c r="BQ263" s="346"/>
      <c r="BR263" s="298">
        <f>IF(Q263,BL263,0)</f>
        <v>4895</v>
      </c>
      <c r="BS263" s="346"/>
      <c r="BT263" s="298">
        <f>IF(W263,BL263,0)</f>
        <v>4895</v>
      </c>
      <c r="BU263" s="346"/>
      <c r="BV263" s="298">
        <f>IF(AC263,BL263,0)</f>
        <v>4895</v>
      </c>
      <c r="BW263" s="346"/>
      <c r="BX263" s="298">
        <f>IF(AJ263,BL263,0)</f>
        <v>0</v>
      </c>
      <c r="BY263" s="346"/>
      <c r="BZ263" s="298">
        <f>IF(AP263,BL263,0)</f>
        <v>4895</v>
      </c>
      <c r="CA263" s="346"/>
      <c r="CB263" s="298">
        <f>IF(AV263,BL263,0)</f>
        <v>4895</v>
      </c>
      <c r="CC263" s="346"/>
      <c r="CD263" s="298">
        <f>IF(BB263,$BL263,0)</f>
        <v>0</v>
      </c>
    </row>
    <row r="264" spans="1:82" ht="8.85" customHeight="1" x14ac:dyDescent="0.25">
      <c r="A264" s="361"/>
      <c r="B264" s="345"/>
      <c r="C264" s="345"/>
      <c r="D264" s="346"/>
      <c r="E264" s="351"/>
      <c r="F264" s="346"/>
      <c r="G264" s="350"/>
      <c r="H264" s="346"/>
      <c r="I264" s="350"/>
      <c r="J264" s="346"/>
      <c r="K264" s="351"/>
      <c r="L264" s="346"/>
      <c r="M264" s="350"/>
      <c r="N264" s="346"/>
      <c r="O264" s="350"/>
      <c r="P264" s="346"/>
      <c r="Q264" s="351"/>
      <c r="R264" s="346"/>
      <c r="S264" s="350"/>
      <c r="T264" s="346"/>
      <c r="U264" s="350"/>
      <c r="V264" s="346"/>
      <c r="W264" s="351"/>
      <c r="X264" s="346"/>
      <c r="Y264" s="350"/>
      <c r="Z264" s="346"/>
      <c r="AA264" s="350"/>
      <c r="AB264" s="346"/>
      <c r="AC264" s="351"/>
      <c r="AD264" s="346"/>
      <c r="AE264" s="350"/>
      <c r="AF264" s="346"/>
      <c r="AG264" s="350"/>
      <c r="AH264" s="346"/>
      <c r="AI264" s="346"/>
      <c r="AJ264" s="351"/>
      <c r="AK264" s="346"/>
      <c r="AL264" s="350"/>
      <c r="AM264" s="346"/>
      <c r="AN264" s="350"/>
      <c r="AO264" s="346"/>
      <c r="AP264" s="351"/>
      <c r="AQ264" s="346"/>
      <c r="AR264" s="350"/>
      <c r="AS264" s="346"/>
      <c r="AT264" s="350"/>
      <c r="AU264" s="346"/>
      <c r="AV264" s="351"/>
      <c r="AW264" s="346"/>
      <c r="AX264" s="350"/>
      <c r="AY264" s="346"/>
      <c r="AZ264" s="350"/>
      <c r="BA264" s="346"/>
      <c r="BB264" s="346"/>
      <c r="BC264" s="346"/>
      <c r="BD264" s="350"/>
      <c r="BE264" s="346"/>
      <c r="BF264" s="350"/>
      <c r="BG264" s="346"/>
      <c r="BH264" s="351"/>
      <c r="BI264" s="346"/>
      <c r="BJ264" s="349"/>
      <c r="BK264" s="346"/>
      <c r="BL264" s="351"/>
      <c r="BM264" s="346"/>
      <c r="BN264" s="346"/>
      <c r="BO264" s="346"/>
      <c r="BP264" s="346"/>
      <c r="BQ264" s="346"/>
      <c r="BR264" s="346"/>
      <c r="BS264" s="346"/>
      <c r="BT264" s="346"/>
      <c r="BU264" s="346"/>
      <c r="BV264" s="346"/>
      <c r="BW264" s="346"/>
      <c r="BX264" s="346"/>
      <c r="BY264" s="346"/>
      <c r="BZ264" s="346"/>
      <c r="CA264" s="346"/>
      <c r="CB264" s="346"/>
      <c r="CC264" s="346"/>
      <c r="CD264" s="346"/>
    </row>
    <row r="265" spans="1:82" ht="8.85" customHeight="1" x14ac:dyDescent="0.25">
      <c r="A265" s="345">
        <v>21</v>
      </c>
      <c r="B265" s="360"/>
      <c r="C265" s="345" t="s">
        <v>243</v>
      </c>
      <c r="D265" s="346"/>
      <c r="E265" s="114">
        <v>1290385</v>
      </c>
      <c r="F265" s="346"/>
      <c r="G265" s="297">
        <f>(E265/$BL265)</f>
        <v>216.21732573726541</v>
      </c>
      <c r="H265" s="346"/>
      <c r="I265" s="297">
        <f>IF(G265,G265/G$287*100,0)</f>
        <v>129.4281075039905</v>
      </c>
      <c r="J265" s="346"/>
      <c r="K265" s="114">
        <v>0</v>
      </c>
      <c r="L265" s="346"/>
      <c r="M265" s="297">
        <f>(K265/$BL265)</f>
        <v>0</v>
      </c>
      <c r="N265" s="346"/>
      <c r="O265" s="297">
        <f>IF(M265,M265/M$287*100,0)</f>
        <v>0</v>
      </c>
      <c r="P265" s="346"/>
      <c r="Q265" s="114">
        <v>2066073</v>
      </c>
      <c r="R265" s="346"/>
      <c r="S265" s="297">
        <f>(Q265/$BL265)</f>
        <v>346.19185656836459</v>
      </c>
      <c r="T265" s="346"/>
      <c r="U265" s="297">
        <f>IF(S265,S265/S$287*100,0)</f>
        <v>99.743500633934829</v>
      </c>
      <c r="V265" s="346"/>
      <c r="W265" s="114">
        <v>2213453</v>
      </c>
      <c r="X265" s="346"/>
      <c r="Y265" s="297">
        <f>(W265/$BL265)</f>
        <v>370.8868967828418</v>
      </c>
      <c r="Z265" s="346"/>
      <c r="AA265" s="297">
        <f>IF(Y265,Y265/Y$287*100,0)</f>
        <v>98.021859396274763</v>
      </c>
      <c r="AB265" s="346"/>
      <c r="AC265" s="114">
        <v>0</v>
      </c>
      <c r="AD265" s="346"/>
      <c r="AE265" s="297">
        <f>(AC265/$BL265)</f>
        <v>0</v>
      </c>
      <c r="AF265" s="346"/>
      <c r="AG265" s="297">
        <f>IF(AE265,AE265/AE$287*100,0)</f>
        <v>0</v>
      </c>
      <c r="AH265" s="347"/>
      <c r="AI265" s="346"/>
      <c r="AJ265" s="114">
        <v>0</v>
      </c>
      <c r="AK265" s="346"/>
      <c r="AL265" s="297">
        <f>(AJ265/$BL265)</f>
        <v>0</v>
      </c>
      <c r="AM265" s="346"/>
      <c r="AN265" s="297">
        <f>IF(AL265,AL265/AL$287*100,0)</f>
        <v>0</v>
      </c>
      <c r="AO265" s="346"/>
      <c r="AP265" s="114">
        <v>1544822</v>
      </c>
      <c r="AQ265" s="346"/>
      <c r="AR265" s="297">
        <f>(AP265/$BL265)</f>
        <v>258.85087131367294</v>
      </c>
      <c r="AS265" s="346"/>
      <c r="AT265" s="297">
        <f>IF(AR265,AR265/AR$287*100,0)</f>
        <v>179.09773654402287</v>
      </c>
      <c r="AU265" s="346"/>
      <c r="AV265" s="114">
        <v>434622</v>
      </c>
      <c r="AW265" s="346"/>
      <c r="AX265" s="297">
        <f>(AV265/$BL265)</f>
        <v>72.825402144772113</v>
      </c>
      <c r="AY265" s="346"/>
      <c r="AZ265" s="297">
        <f>IF(AX265,AX265/AX$287*100,0)</f>
        <v>89.824815927933059</v>
      </c>
      <c r="BA265" s="346"/>
      <c r="BB265" s="114">
        <v>0</v>
      </c>
      <c r="BC265" s="346"/>
      <c r="BD265" s="297">
        <f>(BB265/$BL265)</f>
        <v>0</v>
      </c>
      <c r="BE265" s="346"/>
      <c r="BF265" s="297">
        <f>IF(BD265,BD265/BD$287*100,0)</f>
        <v>0</v>
      </c>
      <c r="BG265" s="346"/>
      <c r="BH265" s="114">
        <f>(E265+K265+Q265+W265+AC265+AJ265+AP265+AV265+BB265)</f>
        <v>7549355</v>
      </c>
      <c r="BI265" s="346"/>
      <c r="BJ265" s="326">
        <v>21</v>
      </c>
      <c r="BK265" s="346"/>
      <c r="BL265" s="298">
        <v>5968</v>
      </c>
      <c r="BM265" s="346"/>
      <c r="BN265" s="298">
        <f>IF(E265,BL265,0)</f>
        <v>5968</v>
      </c>
      <c r="BO265" s="346"/>
      <c r="BP265" s="298">
        <f>IF(K265,BL265,0)</f>
        <v>0</v>
      </c>
      <c r="BQ265" s="346"/>
      <c r="BR265" s="298">
        <f>IF(Q265,BL265,0)</f>
        <v>5968</v>
      </c>
      <c r="BS265" s="346"/>
      <c r="BT265" s="298">
        <f>IF(W265,BL265,0)</f>
        <v>5968</v>
      </c>
      <c r="BU265" s="346"/>
      <c r="BV265" s="298">
        <f>IF(AC265,BL265,0)</f>
        <v>0</v>
      </c>
      <c r="BW265" s="346"/>
      <c r="BX265" s="298">
        <f>IF(AJ265,BL265,0)</f>
        <v>0</v>
      </c>
      <c r="BY265" s="346"/>
      <c r="BZ265" s="298">
        <f>IF(AP265,BL265,0)</f>
        <v>5968</v>
      </c>
      <c r="CA265" s="346"/>
      <c r="CB265" s="298">
        <f>IF(AV265,BL265,0)</f>
        <v>5968</v>
      </c>
      <c r="CC265" s="346"/>
      <c r="CD265" s="298">
        <f>IF(BB265,$BL265,0)</f>
        <v>0</v>
      </c>
    </row>
    <row r="266" spans="1:82" ht="8.85" customHeight="1" x14ac:dyDescent="0.25">
      <c r="A266" s="345">
        <v>22</v>
      </c>
      <c r="B266" s="360"/>
      <c r="C266" s="333" t="s">
        <v>195</v>
      </c>
      <c r="D266" s="346"/>
      <c r="E266" s="114">
        <v>563104</v>
      </c>
      <c r="F266" s="346"/>
      <c r="G266" s="297">
        <f>(E266/$BL266)</f>
        <v>119.27642448633765</v>
      </c>
      <c r="H266" s="346"/>
      <c r="I266" s="297">
        <f>IF(G266,G266/G$287*100,0)</f>
        <v>71.399097359424033</v>
      </c>
      <c r="J266" s="346"/>
      <c r="K266" s="114">
        <v>0</v>
      </c>
      <c r="L266" s="346"/>
      <c r="M266" s="297">
        <f>(K266/$BL266)</f>
        <v>0</v>
      </c>
      <c r="N266" s="346"/>
      <c r="O266" s="297">
        <f>IF(M266,M266/M$287*100,0)</f>
        <v>0</v>
      </c>
      <c r="P266" s="346"/>
      <c r="Q266" s="114">
        <v>1453981</v>
      </c>
      <c r="R266" s="346"/>
      <c r="S266" s="297">
        <f>(Q266/$BL266)</f>
        <v>307.98157170091082</v>
      </c>
      <c r="T266" s="346"/>
      <c r="U266" s="297">
        <f>IF(S266,S266/S$287*100,0)</f>
        <v>88.734496520786138</v>
      </c>
      <c r="V266" s="346"/>
      <c r="W266" s="114">
        <v>1825888</v>
      </c>
      <c r="X266" s="346"/>
      <c r="Y266" s="297">
        <f>(W266/$BL266)</f>
        <v>386.75873755560264</v>
      </c>
      <c r="Z266" s="346"/>
      <c r="AA266" s="297">
        <f>IF(Y266,Y266/Y$287*100,0)</f>
        <v>102.21663510305459</v>
      </c>
      <c r="AB266" s="346"/>
      <c r="AC266" s="114">
        <v>0</v>
      </c>
      <c r="AD266" s="346"/>
      <c r="AE266" s="297">
        <f>(AC266/$BL266)</f>
        <v>0</v>
      </c>
      <c r="AF266" s="346"/>
      <c r="AG266" s="297">
        <f>IF(AE266,AE266/AE$287*100,0)</f>
        <v>0</v>
      </c>
      <c r="AH266" s="347"/>
      <c r="AI266" s="346"/>
      <c r="AJ266" s="114">
        <v>0</v>
      </c>
      <c r="AK266" s="346"/>
      <c r="AL266" s="297">
        <f>(AJ266/$BL266)</f>
        <v>0</v>
      </c>
      <c r="AM266" s="346"/>
      <c r="AN266" s="297">
        <f>IF(AL266,AL266/AL$287*100,0)</f>
        <v>0</v>
      </c>
      <c r="AO266" s="346"/>
      <c r="AP266" s="114">
        <v>26623</v>
      </c>
      <c r="AQ266" s="346"/>
      <c r="AR266" s="297">
        <f>(AP266/$BL266)</f>
        <v>5.6392713408176238</v>
      </c>
      <c r="AS266" s="346"/>
      <c r="AT266" s="297">
        <f>IF(AR266,AR266/AR$287*100,0)</f>
        <v>3.9017861047650424</v>
      </c>
      <c r="AU266" s="346"/>
      <c r="AV266" s="114">
        <v>120146</v>
      </c>
      <c r="AW266" s="346"/>
      <c r="AX266" s="297">
        <f>(AV266/$BL266)</f>
        <v>25.449269222622327</v>
      </c>
      <c r="AY266" s="346"/>
      <c r="AZ266" s="297">
        <f>IF(AX266,AX266/AX$287*100,0)</f>
        <v>31.389815313042728</v>
      </c>
      <c r="BA266" s="346"/>
      <c r="BB266" s="114">
        <v>0</v>
      </c>
      <c r="BC266" s="346"/>
      <c r="BD266" s="297">
        <f>(BB266/$BL266)</f>
        <v>0</v>
      </c>
      <c r="BE266" s="346"/>
      <c r="BF266" s="297">
        <f>IF(BD266,BD266/BD$287*100,0)</f>
        <v>0</v>
      </c>
      <c r="BG266" s="346"/>
      <c r="BH266" s="114">
        <f>(E266+K266+Q266+W266+AC266+AJ266+AP266+AV266+BB266)</f>
        <v>3989742</v>
      </c>
      <c r="BI266" s="346"/>
      <c r="BJ266" s="326">
        <v>22</v>
      </c>
      <c r="BK266" s="346"/>
      <c r="BL266" s="298">
        <v>4721</v>
      </c>
      <c r="BM266" s="346"/>
      <c r="BN266" s="298">
        <f>IF(E266,BL266,0)</f>
        <v>4721</v>
      </c>
      <c r="BO266" s="346"/>
      <c r="BP266" s="298">
        <f>IF(K266,BL266,0)</f>
        <v>0</v>
      </c>
      <c r="BQ266" s="346"/>
      <c r="BR266" s="298">
        <f>IF(Q266,BL266,0)</f>
        <v>4721</v>
      </c>
      <c r="BS266" s="346"/>
      <c r="BT266" s="298">
        <f>IF(W266,BL266,0)</f>
        <v>4721</v>
      </c>
      <c r="BU266" s="346"/>
      <c r="BV266" s="298">
        <f>IF(AC266,BL266,0)</f>
        <v>0</v>
      </c>
      <c r="BW266" s="346"/>
      <c r="BX266" s="298">
        <f>IF(AJ266,BL266,0)</f>
        <v>0</v>
      </c>
      <c r="BY266" s="346"/>
      <c r="BZ266" s="298">
        <f>IF(AP266,BL266,0)</f>
        <v>4721</v>
      </c>
      <c r="CA266" s="346"/>
      <c r="CB266" s="298">
        <f>IF(AV266,BL266,0)</f>
        <v>4721</v>
      </c>
      <c r="CC266" s="346"/>
      <c r="CD266" s="298">
        <f>IF(BB266,$BL266,0)</f>
        <v>0</v>
      </c>
    </row>
    <row r="267" spans="1:82" ht="8.85" customHeight="1" x14ac:dyDescent="0.25">
      <c r="A267" s="345">
        <v>23</v>
      </c>
      <c r="B267" s="360"/>
      <c r="C267" s="345" t="s">
        <v>203</v>
      </c>
      <c r="D267" s="346"/>
      <c r="E267" s="114">
        <v>1614425</v>
      </c>
      <c r="F267" s="346"/>
      <c r="G267" s="297">
        <f>(E267/$BL267)</f>
        <v>177.68269865727493</v>
      </c>
      <c r="H267" s="346"/>
      <c r="I267" s="297">
        <f>IF(G267,G267/G$287*100,0)</f>
        <v>106.36120553705162</v>
      </c>
      <c r="J267" s="346"/>
      <c r="K267" s="114">
        <v>0</v>
      </c>
      <c r="L267" s="346"/>
      <c r="M267" s="297">
        <f>(K267/$BL267)</f>
        <v>0</v>
      </c>
      <c r="N267" s="346"/>
      <c r="O267" s="297">
        <f>IF(M267,M267/M$287*100,0)</f>
        <v>0</v>
      </c>
      <c r="P267" s="346"/>
      <c r="Q267" s="114">
        <v>3169973</v>
      </c>
      <c r="R267" s="346"/>
      <c r="S267" s="297">
        <f>(Q267/$BL267)</f>
        <v>348.88542813119085</v>
      </c>
      <c r="T267" s="346"/>
      <c r="U267" s="297">
        <f>IF(S267,S267/S$287*100,0)</f>
        <v>100.51956238058442</v>
      </c>
      <c r="V267" s="346"/>
      <c r="W267" s="114">
        <v>2612709</v>
      </c>
      <c r="X267" s="346"/>
      <c r="Y267" s="297">
        <f>(W267/$BL267)</f>
        <v>287.55326876513317</v>
      </c>
      <c r="Z267" s="346"/>
      <c r="AA267" s="297">
        <f>IF(Y267,Y267/Y$287*100,0)</f>
        <v>75.997578572689733</v>
      </c>
      <c r="AB267" s="346"/>
      <c r="AC267" s="114">
        <v>23633</v>
      </c>
      <c r="AD267" s="346"/>
      <c r="AE267" s="297">
        <f>(AC267/$BL267)</f>
        <v>2.6010345586616772</v>
      </c>
      <c r="AF267" s="346"/>
      <c r="AG267" s="297">
        <f>IF(AE267,AE267/AE$287*100,0)</f>
        <v>69.221107305776087</v>
      </c>
      <c r="AH267" s="347"/>
      <c r="AI267" s="346"/>
      <c r="AJ267" s="114">
        <v>0</v>
      </c>
      <c r="AK267" s="346"/>
      <c r="AL267" s="297">
        <f>(AJ267/$BL267)</f>
        <v>0</v>
      </c>
      <c r="AM267" s="346"/>
      <c r="AN267" s="297">
        <f>IF(AL267,AL267/AL$287*100,0)</f>
        <v>0</v>
      </c>
      <c r="AO267" s="346"/>
      <c r="AP267" s="114">
        <v>702834</v>
      </c>
      <c r="AQ267" s="346"/>
      <c r="AR267" s="297">
        <f>(AP267/$BL267)</f>
        <v>77.353510895883772</v>
      </c>
      <c r="AS267" s="346"/>
      <c r="AT267" s="297">
        <f>IF(AR267,AR267/AR$287*100,0)</f>
        <v>53.520541170588707</v>
      </c>
      <c r="AU267" s="346"/>
      <c r="AV267" s="114">
        <v>819737</v>
      </c>
      <c r="AW267" s="346"/>
      <c r="AX267" s="297">
        <f>(AV267/$BL267)</f>
        <v>90.219788685890379</v>
      </c>
      <c r="AY267" s="346"/>
      <c r="AZ267" s="297">
        <f>IF(AX267,AX267/AX$287*100,0)</f>
        <v>111.27952161056317</v>
      </c>
      <c r="BA267" s="346"/>
      <c r="BB267" s="114">
        <v>0</v>
      </c>
      <c r="BC267" s="346"/>
      <c r="BD267" s="297">
        <f>(BB267/$BL267)</f>
        <v>0</v>
      </c>
      <c r="BE267" s="346"/>
      <c r="BF267" s="297">
        <f>IF(BD267,BD267/BD$287*100,0)</f>
        <v>0</v>
      </c>
      <c r="BG267" s="346"/>
      <c r="BH267" s="114">
        <f>(E267+K267+Q267+W267+AC267+AJ267+AP267+AV267+BB267)</f>
        <v>8943311</v>
      </c>
      <c r="BI267" s="346"/>
      <c r="BJ267" s="326">
        <v>23</v>
      </c>
      <c r="BK267" s="346"/>
      <c r="BL267" s="298">
        <v>9086</v>
      </c>
      <c r="BM267" s="346"/>
      <c r="BN267" s="298">
        <f>IF(E267,BL267,0)</f>
        <v>9086</v>
      </c>
      <c r="BO267" s="346"/>
      <c r="BP267" s="298">
        <f>IF(K267,BL267,0)</f>
        <v>0</v>
      </c>
      <c r="BQ267" s="346"/>
      <c r="BR267" s="298">
        <f>IF(Q267,BL267,0)</f>
        <v>9086</v>
      </c>
      <c r="BS267" s="346"/>
      <c r="BT267" s="298">
        <f>IF(W267,BL267,0)</f>
        <v>9086</v>
      </c>
      <c r="BU267" s="346"/>
      <c r="BV267" s="298">
        <f>IF(AC267,BL267,0)</f>
        <v>9086</v>
      </c>
      <c r="BW267" s="346"/>
      <c r="BX267" s="298">
        <f>IF(AJ267,BL267,0)</f>
        <v>0</v>
      </c>
      <c r="BY267" s="346"/>
      <c r="BZ267" s="298">
        <f>IF(AP267,BL267,0)</f>
        <v>9086</v>
      </c>
      <c r="CA267" s="346"/>
      <c r="CB267" s="298">
        <f>IF(AV267,BL267,0)</f>
        <v>9086</v>
      </c>
      <c r="CC267" s="346"/>
      <c r="CD267" s="298">
        <f>IF(BB267,$BL267,0)</f>
        <v>0</v>
      </c>
    </row>
    <row r="268" spans="1:82" ht="8.85" customHeight="1" x14ac:dyDescent="0.25">
      <c r="A268" s="345">
        <v>24</v>
      </c>
      <c r="B268" s="360"/>
      <c r="C268" s="362" t="s">
        <v>244</v>
      </c>
      <c r="D268" s="346"/>
      <c r="E268" s="114">
        <v>2679551</v>
      </c>
      <c r="F268" s="346"/>
      <c r="G268" s="297">
        <f>(E268/$BL268)</f>
        <v>346.77766274103794</v>
      </c>
      <c r="H268" s="346"/>
      <c r="I268" s="297">
        <f>IF(G268,G268/G$287*100,0)</f>
        <v>207.58177662306551</v>
      </c>
      <c r="J268" s="346"/>
      <c r="K268" s="114">
        <v>0</v>
      </c>
      <c r="L268" s="346"/>
      <c r="M268" s="297">
        <f>(K268/$BL268)</f>
        <v>0</v>
      </c>
      <c r="N268" s="346"/>
      <c r="O268" s="297">
        <f>IF(M268,M268/M$287*100,0)</f>
        <v>0</v>
      </c>
      <c r="P268" s="346"/>
      <c r="Q268" s="114">
        <v>2103905</v>
      </c>
      <c r="R268" s="346"/>
      <c r="S268" s="297">
        <f>(Q268/$BL268)</f>
        <v>272.27966869418918</v>
      </c>
      <c r="T268" s="346"/>
      <c r="U268" s="297">
        <f>IF(S268,S268/S$287*100,0)</f>
        <v>78.448197991171824</v>
      </c>
      <c r="V268" s="346"/>
      <c r="W268" s="114">
        <v>3014296</v>
      </c>
      <c r="X268" s="346"/>
      <c r="Y268" s="297">
        <f>(W268/$BL268)</f>
        <v>390.0991329105733</v>
      </c>
      <c r="Z268" s="346"/>
      <c r="AA268" s="297">
        <f>IF(Y268,Y268/Y$287*100,0)</f>
        <v>103.09946964548011</v>
      </c>
      <c r="AB268" s="346"/>
      <c r="AC268" s="114">
        <v>67580</v>
      </c>
      <c r="AD268" s="346"/>
      <c r="AE268" s="297">
        <f>(AC268/$BL268)</f>
        <v>8.7459557396143399</v>
      </c>
      <c r="AF268" s="346"/>
      <c r="AG268" s="297">
        <f>IF(AE268,AE268/AE$287*100,0)</f>
        <v>232.755362179776</v>
      </c>
      <c r="AH268" s="347"/>
      <c r="AI268" s="346"/>
      <c r="AJ268" s="114">
        <v>0</v>
      </c>
      <c r="AK268" s="346"/>
      <c r="AL268" s="297">
        <f>(AJ268/$BL268)</f>
        <v>0</v>
      </c>
      <c r="AM268" s="346"/>
      <c r="AN268" s="297">
        <f>IF(AL268,AL268/AL$287*100,0)</f>
        <v>0</v>
      </c>
      <c r="AO268" s="346"/>
      <c r="AP268" s="114">
        <v>184567</v>
      </c>
      <c r="AQ268" s="346"/>
      <c r="AR268" s="297">
        <f>(AP268/$BL268)</f>
        <v>23.885984211207454</v>
      </c>
      <c r="AS268" s="346"/>
      <c r="AT268" s="297">
        <f>IF(AR268,AR268/AR$287*100,0)</f>
        <v>16.526603467251125</v>
      </c>
      <c r="AU268" s="346"/>
      <c r="AV268" s="114">
        <v>527383</v>
      </c>
      <c r="AW268" s="346"/>
      <c r="AX268" s="297">
        <f>(AV268/$BL268)</f>
        <v>68.251973599068208</v>
      </c>
      <c r="AY268" s="346"/>
      <c r="AZ268" s="297">
        <f>IF(AX268,AX268/AX$287*100,0)</f>
        <v>84.183825762705396</v>
      </c>
      <c r="BA268" s="346"/>
      <c r="BB268" s="114">
        <v>0</v>
      </c>
      <c r="BC268" s="346"/>
      <c r="BD268" s="297">
        <f>(BB268/$BL268)</f>
        <v>0</v>
      </c>
      <c r="BE268" s="346"/>
      <c r="BF268" s="297">
        <f>IF(BD268,BD268/BD$287*100,0)</f>
        <v>0</v>
      </c>
      <c r="BG268" s="346"/>
      <c r="BH268" s="114">
        <f>(E268+K268+Q268+W268+AC268+AJ268+AP268+AV268+BB268)</f>
        <v>8577282</v>
      </c>
      <c r="BI268" s="346"/>
      <c r="BJ268" s="326">
        <v>24</v>
      </c>
      <c r="BK268" s="346"/>
      <c r="BL268" s="298">
        <v>7727</v>
      </c>
      <c r="BM268" s="346"/>
      <c r="BN268" s="298">
        <f>IF(E268,BL268,0)</f>
        <v>7727</v>
      </c>
      <c r="BO268" s="346"/>
      <c r="BP268" s="298">
        <f>IF(K268,BL268,0)</f>
        <v>0</v>
      </c>
      <c r="BQ268" s="346"/>
      <c r="BR268" s="298">
        <f>IF(Q268,BL268,0)</f>
        <v>7727</v>
      </c>
      <c r="BS268" s="346"/>
      <c r="BT268" s="298">
        <f>IF(W268,BL268,0)</f>
        <v>7727</v>
      </c>
      <c r="BU268" s="346"/>
      <c r="BV268" s="298">
        <f>IF(AC268,BL268,0)</f>
        <v>7727</v>
      </c>
      <c r="BW268" s="346"/>
      <c r="BX268" s="298">
        <f>IF(AJ268,BL268,0)</f>
        <v>0</v>
      </c>
      <c r="BY268" s="346"/>
      <c r="BZ268" s="298">
        <f>IF(AP268,BL268,0)</f>
        <v>7727</v>
      </c>
      <c r="CA268" s="346"/>
      <c r="CB268" s="298">
        <f>IF(AV268,BL268,0)</f>
        <v>7727</v>
      </c>
      <c r="CC268" s="346"/>
      <c r="CD268" s="298">
        <f>IF(BB268,$BL268,0)</f>
        <v>0</v>
      </c>
    </row>
    <row r="269" spans="1:82" ht="8.85" customHeight="1" x14ac:dyDescent="0.25">
      <c r="A269" s="345">
        <v>25</v>
      </c>
      <c r="B269" s="360"/>
      <c r="C269" s="345" t="s">
        <v>245</v>
      </c>
      <c r="D269" s="346"/>
      <c r="E269" s="114">
        <v>315107</v>
      </c>
      <c r="F269" s="346"/>
      <c r="G269" s="297">
        <f>(E269/$BL269)</f>
        <v>54.114202301219301</v>
      </c>
      <c r="H269" s="346"/>
      <c r="I269" s="297">
        <f>IF(G269,G269/G$287*100,0)</f>
        <v>32.392865692204644</v>
      </c>
      <c r="J269" s="346"/>
      <c r="K269" s="114">
        <v>0</v>
      </c>
      <c r="L269" s="346"/>
      <c r="M269" s="297">
        <f>(K269/$BL269)</f>
        <v>0</v>
      </c>
      <c r="N269" s="346"/>
      <c r="O269" s="297">
        <f>IF(M269,M269/M$287*100,0)</f>
        <v>0</v>
      </c>
      <c r="P269" s="346"/>
      <c r="Q269" s="114">
        <v>2556211</v>
      </c>
      <c r="R269" s="346"/>
      <c r="S269" s="297">
        <f>(Q269/$BL269)</f>
        <v>438.98523098059417</v>
      </c>
      <c r="T269" s="346"/>
      <c r="U269" s="297">
        <f>IF(S269,S269/S$287*100,0)</f>
        <v>126.47877999970876</v>
      </c>
      <c r="V269" s="346"/>
      <c r="W269" s="114">
        <v>1226139</v>
      </c>
      <c r="X269" s="346"/>
      <c r="Y269" s="297">
        <f>(W269/$BL269)</f>
        <v>210.56826378155588</v>
      </c>
      <c r="Z269" s="346"/>
      <c r="AA269" s="297">
        <f>IF(Y269,Y269/Y$287*100,0)</f>
        <v>55.651178094324735</v>
      </c>
      <c r="AB269" s="346"/>
      <c r="AC269" s="114">
        <v>0</v>
      </c>
      <c r="AD269" s="346"/>
      <c r="AE269" s="297">
        <f>(AC269/$BL269)</f>
        <v>0</v>
      </c>
      <c r="AF269" s="346"/>
      <c r="AG269" s="297">
        <f>IF(AE269,AE269/AE$287*100,0)</f>
        <v>0</v>
      </c>
      <c r="AH269" s="347"/>
      <c r="AI269" s="346"/>
      <c r="AJ269" s="114">
        <v>0</v>
      </c>
      <c r="AK269" s="346"/>
      <c r="AL269" s="297">
        <f>(AJ269/$BL269)</f>
        <v>0</v>
      </c>
      <c r="AM269" s="346"/>
      <c r="AN269" s="297">
        <f>IF(AL269,AL269/AL$287*100,0)</f>
        <v>0</v>
      </c>
      <c r="AO269" s="346"/>
      <c r="AP269" s="114">
        <v>323389</v>
      </c>
      <c r="AQ269" s="346"/>
      <c r="AR269" s="297">
        <f>(AP269/$BL269)</f>
        <v>55.536493216555037</v>
      </c>
      <c r="AS269" s="346"/>
      <c r="AT269" s="297">
        <f>IF(AR269,AR269/AR$287*100,0)</f>
        <v>38.425446204600419</v>
      </c>
      <c r="AU269" s="346"/>
      <c r="AV269" s="114">
        <v>25850</v>
      </c>
      <c r="AW269" s="346"/>
      <c r="AX269" s="297">
        <f>(AV269/$BL269)</f>
        <v>4.4392924609307913</v>
      </c>
      <c r="AY269" s="346"/>
      <c r="AZ269" s="297">
        <f>IF(AX269,AX269/AX$287*100,0)</f>
        <v>5.4755430991052183</v>
      </c>
      <c r="BA269" s="346"/>
      <c r="BB269" s="114">
        <v>0</v>
      </c>
      <c r="BC269" s="346"/>
      <c r="BD269" s="297">
        <f>(BB269/$BL269)</f>
        <v>0</v>
      </c>
      <c r="BE269" s="346"/>
      <c r="BF269" s="297">
        <f>IF(BD269,BD269/BD$287*100,0)</f>
        <v>0</v>
      </c>
      <c r="BG269" s="346"/>
      <c r="BH269" s="114">
        <f>(E269+K269+Q269+W269+AC269+AJ269+AP269+AV269+BB269)</f>
        <v>4446696</v>
      </c>
      <c r="BI269" s="346"/>
      <c r="BJ269" s="326">
        <v>25</v>
      </c>
      <c r="BK269" s="346"/>
      <c r="BL269" s="298">
        <v>5823</v>
      </c>
      <c r="BM269" s="346"/>
      <c r="BN269" s="298">
        <f>IF(E269,BL269,0)</f>
        <v>5823</v>
      </c>
      <c r="BO269" s="346"/>
      <c r="BP269" s="298">
        <f>IF(K269,BL269,0)</f>
        <v>0</v>
      </c>
      <c r="BQ269" s="346"/>
      <c r="BR269" s="298">
        <f>IF(Q269,BL269,0)</f>
        <v>5823</v>
      </c>
      <c r="BS269" s="346"/>
      <c r="BT269" s="298">
        <f>IF(W269,BL269,0)</f>
        <v>5823</v>
      </c>
      <c r="BU269" s="346"/>
      <c r="BV269" s="298">
        <f>IF(AC269,BL269,0)</f>
        <v>0</v>
      </c>
      <c r="BW269" s="346"/>
      <c r="BX269" s="298">
        <f>IF(AJ269,BL269,0)</f>
        <v>0</v>
      </c>
      <c r="BY269" s="346"/>
      <c r="BZ269" s="298">
        <f>IF(AP269,BL269,0)</f>
        <v>5823</v>
      </c>
      <c r="CA269" s="346"/>
      <c r="CB269" s="298">
        <f>IF(AV269,BL269,0)</f>
        <v>5823</v>
      </c>
      <c r="CC269" s="346"/>
      <c r="CD269" s="298">
        <f>IF(BB269,$BL269,0)</f>
        <v>0</v>
      </c>
    </row>
    <row r="270" spans="1:82" ht="8.85" customHeight="1" x14ac:dyDescent="0.25">
      <c r="A270" s="361"/>
      <c r="B270" s="345"/>
      <c r="C270" s="345"/>
      <c r="D270" s="346"/>
      <c r="E270" s="351"/>
      <c r="F270" s="346"/>
      <c r="G270" s="350"/>
      <c r="H270" s="346"/>
      <c r="I270" s="350"/>
      <c r="J270" s="346"/>
      <c r="K270" s="351"/>
      <c r="L270" s="346"/>
      <c r="M270" s="350"/>
      <c r="N270" s="346"/>
      <c r="O270" s="350"/>
      <c r="P270" s="346"/>
      <c r="Q270" s="351"/>
      <c r="R270" s="346"/>
      <c r="S270" s="350"/>
      <c r="T270" s="346"/>
      <c r="U270" s="350"/>
      <c r="V270" s="346"/>
      <c r="W270" s="351"/>
      <c r="X270" s="346"/>
      <c r="Y270" s="350"/>
      <c r="Z270" s="346"/>
      <c r="AA270" s="350"/>
      <c r="AB270" s="346"/>
      <c r="AC270" s="351"/>
      <c r="AD270" s="346"/>
      <c r="AE270" s="350"/>
      <c r="AF270" s="346"/>
      <c r="AG270" s="350"/>
      <c r="AH270" s="346"/>
      <c r="AI270" s="346"/>
      <c r="AJ270" s="351"/>
      <c r="AK270" s="346"/>
      <c r="AL270" s="350"/>
      <c r="AM270" s="346"/>
      <c r="AN270" s="350"/>
      <c r="AO270" s="346"/>
      <c r="AP270" s="351"/>
      <c r="AQ270" s="346"/>
      <c r="AR270" s="350"/>
      <c r="AS270" s="346"/>
      <c r="AT270" s="350"/>
      <c r="AU270" s="346"/>
      <c r="AV270" s="351"/>
      <c r="AW270" s="346"/>
      <c r="AX270" s="350"/>
      <c r="AY270" s="346"/>
      <c r="AZ270" s="350"/>
      <c r="BA270" s="346"/>
      <c r="BB270" s="346"/>
      <c r="BC270" s="346"/>
      <c r="BD270" s="350"/>
      <c r="BE270" s="346"/>
      <c r="BF270" s="350"/>
      <c r="BG270" s="346"/>
      <c r="BH270" s="351"/>
      <c r="BI270" s="346"/>
      <c r="BJ270" s="349"/>
      <c r="BK270" s="346"/>
      <c r="BL270" s="351"/>
      <c r="BM270" s="346"/>
      <c r="BN270" s="346"/>
      <c r="BO270" s="346"/>
      <c r="BP270" s="346"/>
      <c r="BQ270" s="346"/>
      <c r="BR270" s="346"/>
      <c r="BS270" s="346"/>
      <c r="BT270" s="346"/>
      <c r="BU270" s="346"/>
      <c r="BV270" s="346"/>
      <c r="BW270" s="346"/>
      <c r="BX270" s="346"/>
      <c r="BY270" s="346"/>
      <c r="BZ270" s="346"/>
      <c r="CA270" s="346"/>
      <c r="CB270" s="346"/>
      <c r="CC270" s="346"/>
      <c r="CD270" s="346"/>
    </row>
    <row r="271" spans="1:82" ht="8.85" customHeight="1" x14ac:dyDescent="0.25">
      <c r="A271" s="345">
        <v>26</v>
      </c>
      <c r="B271" s="360"/>
      <c r="C271" s="345" t="s">
        <v>246</v>
      </c>
      <c r="D271" s="346"/>
      <c r="E271" s="114">
        <v>878725</v>
      </c>
      <c r="F271" s="346"/>
      <c r="G271" s="297">
        <f>(E271/$BL271)</f>
        <v>183.10585538653885</v>
      </c>
      <c r="H271" s="346"/>
      <c r="I271" s="297">
        <f>IF(G271,G271/G$287*100,0)</f>
        <v>109.60751759725665</v>
      </c>
      <c r="J271" s="346"/>
      <c r="K271" s="114">
        <v>0</v>
      </c>
      <c r="L271" s="346"/>
      <c r="M271" s="297">
        <f>(K271/$BL271)</f>
        <v>0</v>
      </c>
      <c r="N271" s="346"/>
      <c r="O271" s="297">
        <f>IF(M271,M271/M$287*100,0)</f>
        <v>0</v>
      </c>
      <c r="P271" s="346"/>
      <c r="Q271" s="114">
        <v>2158484</v>
      </c>
      <c r="R271" s="346"/>
      <c r="S271" s="297">
        <f>(Q271/$BL271)</f>
        <v>449.77787038966449</v>
      </c>
      <c r="T271" s="346"/>
      <c r="U271" s="297">
        <f>IF(S271,S271/S$287*100,0)</f>
        <v>129.5883148293585</v>
      </c>
      <c r="V271" s="346"/>
      <c r="W271" s="114">
        <v>1794250</v>
      </c>
      <c r="X271" s="346"/>
      <c r="Y271" s="297">
        <f>(W271/$BL271)</f>
        <v>373.87997499479059</v>
      </c>
      <c r="Z271" s="346"/>
      <c r="AA271" s="297">
        <f>IF(Y271,Y271/Y$287*100,0)</f>
        <v>98.812901339785313</v>
      </c>
      <c r="AB271" s="346"/>
      <c r="AC271" s="114">
        <v>3854</v>
      </c>
      <c r="AD271" s="346"/>
      <c r="AE271" s="297">
        <f>(AC271/$BL271)</f>
        <v>0.8030839758282976</v>
      </c>
      <c r="AF271" s="346"/>
      <c r="AG271" s="297">
        <f>IF(AE271,AE271/AE$287*100,0)</f>
        <v>21.372404254006934</v>
      </c>
      <c r="AH271" s="347"/>
      <c r="AI271" s="346"/>
      <c r="AJ271" s="114">
        <v>0</v>
      </c>
      <c r="AK271" s="346"/>
      <c r="AL271" s="297">
        <f>(AJ271/$BL271)</f>
        <v>0</v>
      </c>
      <c r="AM271" s="346"/>
      <c r="AN271" s="297">
        <f>IF(AL271,AL271/AL$287*100,0)</f>
        <v>0</v>
      </c>
      <c r="AO271" s="346"/>
      <c r="AP271" s="114">
        <v>2526422</v>
      </c>
      <c r="AQ271" s="346"/>
      <c r="AR271" s="297">
        <f>(AP271/$BL271)</f>
        <v>526.44759324859342</v>
      </c>
      <c r="AS271" s="346"/>
      <c r="AT271" s="297">
        <f>IF(AR271,AR271/AR$287*100,0)</f>
        <v>364.24668721944215</v>
      </c>
      <c r="AU271" s="346"/>
      <c r="AV271" s="114">
        <v>441099</v>
      </c>
      <c r="AW271" s="346"/>
      <c r="AX271" s="297">
        <f>(AV271/$BL271)</f>
        <v>91.914773911231507</v>
      </c>
      <c r="AY271" s="346"/>
      <c r="AZ271" s="297">
        <f>IF(AX271,AX271/AX$287*100,0)</f>
        <v>113.37016212036997</v>
      </c>
      <c r="BA271" s="346"/>
      <c r="BB271" s="114">
        <v>0</v>
      </c>
      <c r="BC271" s="346"/>
      <c r="BD271" s="297">
        <f>(BB271/$BL271)</f>
        <v>0</v>
      </c>
      <c r="BE271" s="346"/>
      <c r="BF271" s="297">
        <f>IF(BD271,BD271/BD$287*100,0)</f>
        <v>0</v>
      </c>
      <c r="BG271" s="346"/>
      <c r="BH271" s="114">
        <f>(E271+K271+Q271+W271+AC271+AJ271+AP271+AV271+BB271)</f>
        <v>7802834</v>
      </c>
      <c r="BI271" s="346"/>
      <c r="BJ271" s="326">
        <v>26</v>
      </c>
      <c r="BK271" s="346"/>
      <c r="BL271" s="298">
        <v>4799</v>
      </c>
      <c r="BM271" s="346"/>
      <c r="BN271" s="298">
        <f>IF(E271,BL271,0)</f>
        <v>4799</v>
      </c>
      <c r="BO271" s="346"/>
      <c r="BP271" s="298">
        <f>IF(K271,BL271,0)</f>
        <v>0</v>
      </c>
      <c r="BQ271" s="346"/>
      <c r="BR271" s="298">
        <f>IF(Q271,BL271,0)</f>
        <v>4799</v>
      </c>
      <c r="BS271" s="346"/>
      <c r="BT271" s="298">
        <f>IF(W271,BL271,0)</f>
        <v>4799</v>
      </c>
      <c r="BU271" s="346"/>
      <c r="BV271" s="298">
        <f>IF(AC271,BL271,0)</f>
        <v>4799</v>
      </c>
      <c r="BW271" s="346"/>
      <c r="BX271" s="298">
        <f>IF(AJ271,BL271,0)</f>
        <v>0</v>
      </c>
      <c r="BY271" s="346"/>
      <c r="BZ271" s="298">
        <f>IF(AP271,BL271,0)</f>
        <v>4799</v>
      </c>
      <c r="CA271" s="346"/>
      <c r="CB271" s="298">
        <f>IF(AV271,BL271,0)</f>
        <v>4799</v>
      </c>
      <c r="CC271" s="346"/>
      <c r="CD271" s="298">
        <f>IF(BB271,$BL271,0)</f>
        <v>0</v>
      </c>
    </row>
    <row r="272" spans="1:82" ht="8.85" customHeight="1" x14ac:dyDescent="0.25">
      <c r="A272" s="345">
        <v>27</v>
      </c>
      <c r="B272" s="360"/>
      <c r="C272" s="345" t="s">
        <v>247</v>
      </c>
      <c r="D272" s="346"/>
      <c r="E272" s="114">
        <v>1206755</v>
      </c>
      <c r="F272" s="346"/>
      <c r="G272" s="297">
        <f>(E272/$BL272)</f>
        <v>149.18469526517492</v>
      </c>
      <c r="H272" s="346"/>
      <c r="I272" s="297">
        <f>IF(G272,G272/G$287*100,0)</f>
        <v>89.302245834794533</v>
      </c>
      <c r="J272" s="346"/>
      <c r="K272" s="114">
        <v>0</v>
      </c>
      <c r="L272" s="346"/>
      <c r="M272" s="297">
        <f>(K272/$BL272)</f>
        <v>0</v>
      </c>
      <c r="N272" s="346"/>
      <c r="O272" s="297">
        <f>IF(M272,M272/M$287*100,0)</f>
        <v>0</v>
      </c>
      <c r="P272" s="346"/>
      <c r="Q272" s="114">
        <v>2728427</v>
      </c>
      <c r="R272" s="346"/>
      <c r="S272" s="297">
        <f>(Q272/$BL272)</f>
        <v>337.30090246013106</v>
      </c>
      <c r="T272" s="346"/>
      <c r="U272" s="297">
        <f>IF(S272,S272/S$287*100,0)</f>
        <v>97.181872248098571</v>
      </c>
      <c r="V272" s="346"/>
      <c r="W272" s="114">
        <v>2143383</v>
      </c>
      <c r="X272" s="346"/>
      <c r="Y272" s="297">
        <f>(W272/$BL272)</f>
        <v>264.97502781555198</v>
      </c>
      <c r="Z272" s="346"/>
      <c r="AA272" s="297">
        <f>IF(Y272,Y272/Y$287*100,0)</f>
        <v>70.030365443909702</v>
      </c>
      <c r="AB272" s="346"/>
      <c r="AC272" s="114">
        <v>30277</v>
      </c>
      <c r="AD272" s="346"/>
      <c r="AE272" s="297">
        <f>(AC272/$BL272)</f>
        <v>3.7429842996662135</v>
      </c>
      <c r="AF272" s="346"/>
      <c r="AG272" s="297">
        <f>IF(AE272,AE272/AE$287*100,0)</f>
        <v>99.611716802541338</v>
      </c>
      <c r="AH272" s="347"/>
      <c r="AI272" s="346"/>
      <c r="AJ272" s="114">
        <v>0</v>
      </c>
      <c r="AK272" s="346"/>
      <c r="AL272" s="297">
        <f>(AJ272/$BL272)</f>
        <v>0</v>
      </c>
      <c r="AM272" s="346"/>
      <c r="AN272" s="297">
        <f>IF(AL272,AL272/AL$287*100,0)</f>
        <v>0</v>
      </c>
      <c r="AO272" s="346"/>
      <c r="AP272" s="114">
        <v>1292176</v>
      </c>
      <c r="AQ272" s="346"/>
      <c r="AR272" s="297">
        <f>(AP272/$BL272)</f>
        <v>159.7448386697985</v>
      </c>
      <c r="AS272" s="346"/>
      <c r="AT272" s="297">
        <f>IF(AR272,AR272/AR$287*100,0)</f>
        <v>110.52672484799852</v>
      </c>
      <c r="AU272" s="346"/>
      <c r="AV272" s="114">
        <v>1668372</v>
      </c>
      <c r="AW272" s="346"/>
      <c r="AX272" s="297">
        <f>(AV272/$BL272)</f>
        <v>206.2519470886389</v>
      </c>
      <c r="AY272" s="346"/>
      <c r="AZ272" s="297">
        <f>IF(AX272,AX272/AX$287*100,0)</f>
        <v>254.39671648067562</v>
      </c>
      <c r="BA272" s="346"/>
      <c r="BB272" s="114">
        <v>0</v>
      </c>
      <c r="BC272" s="346"/>
      <c r="BD272" s="297">
        <f>(BB272/$BL272)</f>
        <v>0</v>
      </c>
      <c r="BE272" s="346"/>
      <c r="BF272" s="297">
        <f>IF(BD272,BD272/BD$287*100,0)</f>
        <v>0</v>
      </c>
      <c r="BG272" s="346"/>
      <c r="BH272" s="114">
        <f>(E272+K272+Q272+W272+AC272+AJ272+AP272+AV272+BB272)</f>
        <v>9069390</v>
      </c>
      <c r="BI272" s="346"/>
      <c r="BJ272" s="326">
        <v>27</v>
      </c>
      <c r="BK272" s="346"/>
      <c r="BL272" s="298">
        <v>8089</v>
      </c>
      <c r="BM272" s="346"/>
      <c r="BN272" s="298">
        <f>IF(E272,BL272,0)</f>
        <v>8089</v>
      </c>
      <c r="BO272" s="346"/>
      <c r="BP272" s="298">
        <f>IF(K272,BL272,0)</f>
        <v>0</v>
      </c>
      <c r="BQ272" s="346"/>
      <c r="BR272" s="298">
        <f>IF(Q272,BL272,0)</f>
        <v>8089</v>
      </c>
      <c r="BS272" s="346"/>
      <c r="BT272" s="298">
        <f>IF(W272,BL272,0)</f>
        <v>8089</v>
      </c>
      <c r="BU272" s="346"/>
      <c r="BV272" s="298">
        <f>IF(AC272,BL272,0)</f>
        <v>8089</v>
      </c>
      <c r="BW272" s="346"/>
      <c r="BX272" s="298">
        <f>IF(AJ272,BL272,0)</f>
        <v>0</v>
      </c>
      <c r="BY272" s="346"/>
      <c r="BZ272" s="298">
        <f>IF(AP272,BL272,0)</f>
        <v>8089</v>
      </c>
      <c r="CA272" s="346"/>
      <c r="CB272" s="298">
        <f>IF(AV272,BL272,0)</f>
        <v>8089</v>
      </c>
      <c r="CC272" s="346"/>
      <c r="CD272" s="298">
        <f>IF(BB272,$BL272,0)</f>
        <v>0</v>
      </c>
    </row>
    <row r="273" spans="1:82" ht="8.85" customHeight="1" x14ac:dyDescent="0.25">
      <c r="A273" s="345">
        <v>28</v>
      </c>
      <c r="B273" s="360"/>
      <c r="C273" s="345" t="s">
        <v>248</v>
      </c>
      <c r="D273" s="346"/>
      <c r="E273" s="114">
        <v>640626</v>
      </c>
      <c r="F273" s="346"/>
      <c r="G273" s="297">
        <f>(E273/$BL273)</f>
        <v>78.681650700073689</v>
      </c>
      <c r="H273" s="346"/>
      <c r="I273" s="297">
        <f>IF(G273,G273/G$287*100,0)</f>
        <v>47.098987607381197</v>
      </c>
      <c r="J273" s="346"/>
      <c r="K273" s="114">
        <v>0</v>
      </c>
      <c r="L273" s="346"/>
      <c r="M273" s="297">
        <f>(K273/$BL273)</f>
        <v>0</v>
      </c>
      <c r="N273" s="346"/>
      <c r="O273" s="297">
        <f>IF(M273,M273/M$287*100,0)</f>
        <v>0</v>
      </c>
      <c r="P273" s="346"/>
      <c r="Q273" s="114">
        <v>3658294</v>
      </c>
      <c r="R273" s="346"/>
      <c r="S273" s="297">
        <f>(Q273/$BL273)</f>
        <v>449.31147138295262</v>
      </c>
      <c r="T273" s="346"/>
      <c r="U273" s="297">
        <f>IF(S273,S273/S$287*100,0)</f>
        <v>129.45393769500657</v>
      </c>
      <c r="V273" s="346"/>
      <c r="W273" s="114">
        <v>4741385</v>
      </c>
      <c r="X273" s="346"/>
      <c r="Y273" s="297">
        <f>(W273/$BL273)</f>
        <v>582.33664947187424</v>
      </c>
      <c r="Z273" s="346"/>
      <c r="AA273" s="297">
        <f>IF(Y273,Y273/Y$287*100,0)</f>
        <v>153.90600657766498</v>
      </c>
      <c r="AB273" s="346"/>
      <c r="AC273" s="114">
        <v>0</v>
      </c>
      <c r="AD273" s="346"/>
      <c r="AE273" s="297">
        <f>(AC273/$BL273)</f>
        <v>0</v>
      </c>
      <c r="AF273" s="346"/>
      <c r="AG273" s="297">
        <f>IF(AE273,AE273/AE$287*100,0)</f>
        <v>0</v>
      </c>
      <c r="AH273" s="347"/>
      <c r="AI273" s="346"/>
      <c r="AJ273" s="114">
        <v>0</v>
      </c>
      <c r="AK273" s="346"/>
      <c r="AL273" s="297">
        <f>(AJ273/$BL273)</f>
        <v>0</v>
      </c>
      <c r="AM273" s="346"/>
      <c r="AN273" s="297">
        <f>IF(AL273,AL273/AL$287*100,0)</f>
        <v>0</v>
      </c>
      <c r="AO273" s="346"/>
      <c r="AP273" s="114">
        <v>456535</v>
      </c>
      <c r="AQ273" s="346"/>
      <c r="AR273" s="297">
        <f>(AP273/$BL273)</f>
        <v>56.071604028494228</v>
      </c>
      <c r="AS273" s="346"/>
      <c r="AT273" s="297">
        <f>IF(AR273,AR273/AR$287*100,0)</f>
        <v>38.795686933295556</v>
      </c>
      <c r="AU273" s="346"/>
      <c r="AV273" s="114">
        <v>423134</v>
      </c>
      <c r="AW273" s="346"/>
      <c r="AX273" s="297">
        <f>(AV273/$BL273)</f>
        <v>51.969295013510191</v>
      </c>
      <c r="AY273" s="346"/>
      <c r="AZ273" s="297">
        <f>IF(AX273,AX273/AX$287*100,0)</f>
        <v>64.100330667767011</v>
      </c>
      <c r="BA273" s="346"/>
      <c r="BB273" s="114">
        <v>0</v>
      </c>
      <c r="BC273" s="346"/>
      <c r="BD273" s="297">
        <f>(BB273/$BL273)</f>
        <v>0</v>
      </c>
      <c r="BE273" s="346"/>
      <c r="BF273" s="297">
        <f>IF(BD273,BD273/BD$287*100,0)</f>
        <v>0</v>
      </c>
      <c r="BG273" s="346"/>
      <c r="BH273" s="114">
        <f>(E273+K273+Q273+W273+AC273+AJ273+AP273+AV273+BB273)</f>
        <v>9919974</v>
      </c>
      <c r="BI273" s="346"/>
      <c r="BJ273" s="326">
        <v>28</v>
      </c>
      <c r="BK273" s="346"/>
      <c r="BL273" s="298">
        <v>8142</v>
      </c>
      <c r="BM273" s="346"/>
      <c r="BN273" s="298">
        <f>IF(E273,BL273,0)</f>
        <v>8142</v>
      </c>
      <c r="BO273" s="346"/>
      <c r="BP273" s="298">
        <f>IF(K273,BL273,0)</f>
        <v>0</v>
      </c>
      <c r="BQ273" s="346"/>
      <c r="BR273" s="298">
        <f>IF(Q273,BL273,0)</f>
        <v>8142</v>
      </c>
      <c r="BS273" s="346"/>
      <c r="BT273" s="298">
        <f>IF(W273,BL273,0)</f>
        <v>8142</v>
      </c>
      <c r="BU273" s="346"/>
      <c r="BV273" s="298">
        <f>IF(AC273,BL273,0)</f>
        <v>0</v>
      </c>
      <c r="BW273" s="346"/>
      <c r="BX273" s="298">
        <f>IF(AJ273,BL273,0)</f>
        <v>0</v>
      </c>
      <c r="BY273" s="346"/>
      <c r="BZ273" s="298">
        <f>IF(AP273,BL273,0)</f>
        <v>8142</v>
      </c>
      <c r="CA273" s="346"/>
      <c r="CB273" s="298">
        <f>IF(AV273,BL273,0)</f>
        <v>8142</v>
      </c>
      <c r="CC273" s="346"/>
      <c r="CD273" s="298">
        <f>IF(BB273,$BL273,0)</f>
        <v>0</v>
      </c>
    </row>
    <row r="274" spans="1:82" ht="8.85" customHeight="1" x14ac:dyDescent="0.25">
      <c r="A274" s="345">
        <v>29</v>
      </c>
      <c r="B274" s="360"/>
      <c r="C274" s="345" t="s">
        <v>249</v>
      </c>
      <c r="D274" s="346"/>
      <c r="E274" s="114">
        <v>1013745</v>
      </c>
      <c r="F274" s="346"/>
      <c r="G274" s="297">
        <f>(E274/$BL274)</f>
        <v>218.00967741935483</v>
      </c>
      <c r="H274" s="346"/>
      <c r="I274" s="297">
        <f>IF(G274,G274/G$287*100,0)</f>
        <v>130.50101267198949</v>
      </c>
      <c r="J274" s="346"/>
      <c r="K274" s="114">
        <v>0</v>
      </c>
      <c r="L274" s="346"/>
      <c r="M274" s="297">
        <f>(K274/$BL274)</f>
        <v>0</v>
      </c>
      <c r="N274" s="346"/>
      <c r="O274" s="297">
        <f>IF(M274,M274/M$287*100,0)</f>
        <v>0</v>
      </c>
      <c r="P274" s="346"/>
      <c r="Q274" s="114">
        <v>2599378</v>
      </c>
      <c r="R274" s="346"/>
      <c r="S274" s="297">
        <f>(Q274/$BL274)</f>
        <v>559.00602150537634</v>
      </c>
      <c r="T274" s="346"/>
      <c r="U274" s="297">
        <f>IF(S274,S274/S$287*100,0)</f>
        <v>161.05872048259511</v>
      </c>
      <c r="V274" s="346"/>
      <c r="W274" s="114">
        <v>2903696</v>
      </c>
      <c r="X274" s="346"/>
      <c r="Y274" s="297">
        <f>(W274/$BL274)</f>
        <v>624.45075268817209</v>
      </c>
      <c r="Z274" s="346"/>
      <c r="AA274" s="297">
        <f>IF(Y274,Y274/Y$287*100,0)</f>
        <v>165.03636124879588</v>
      </c>
      <c r="AB274" s="346"/>
      <c r="AC274" s="114">
        <v>0</v>
      </c>
      <c r="AD274" s="346"/>
      <c r="AE274" s="297">
        <f>(AC274/$BL274)</f>
        <v>0</v>
      </c>
      <c r="AF274" s="346"/>
      <c r="AG274" s="297">
        <f>IF(AE274,AE274/AE$287*100,0)</f>
        <v>0</v>
      </c>
      <c r="AH274" s="347"/>
      <c r="AI274" s="346"/>
      <c r="AJ274" s="114">
        <v>0</v>
      </c>
      <c r="AK274" s="346"/>
      <c r="AL274" s="297">
        <f>(AJ274/$BL274)</f>
        <v>0</v>
      </c>
      <c r="AM274" s="346"/>
      <c r="AN274" s="297">
        <f>IF(AL274,AL274/AL$287*100,0)</f>
        <v>0</v>
      </c>
      <c r="AO274" s="346"/>
      <c r="AP274" s="114">
        <v>410650</v>
      </c>
      <c r="AQ274" s="346"/>
      <c r="AR274" s="297">
        <f>(AP274/$BL274)</f>
        <v>88.311827956989248</v>
      </c>
      <c r="AS274" s="346"/>
      <c r="AT274" s="297">
        <f>IF(AR274,AR274/AR$287*100,0)</f>
        <v>61.102550734688144</v>
      </c>
      <c r="AU274" s="346"/>
      <c r="AV274" s="114">
        <v>609776</v>
      </c>
      <c r="AW274" s="346"/>
      <c r="AX274" s="297">
        <f>(AV274/$BL274)</f>
        <v>131.13462365591397</v>
      </c>
      <c r="AY274" s="346"/>
      <c r="AZ274" s="297">
        <f>IF(AX274,AX274/AX$287*100,0)</f>
        <v>161.74498299721139</v>
      </c>
      <c r="BA274" s="346"/>
      <c r="BB274" s="114">
        <v>0</v>
      </c>
      <c r="BC274" s="346"/>
      <c r="BD274" s="297">
        <f>(BB274/$BL274)</f>
        <v>0</v>
      </c>
      <c r="BE274" s="346"/>
      <c r="BF274" s="297">
        <f>IF(BD274,BD274/BD$287*100,0)</f>
        <v>0</v>
      </c>
      <c r="BG274" s="346"/>
      <c r="BH274" s="114">
        <f>(E274+K274+Q274+W274+AC274+AJ274+AP274+AV274+BB274)</f>
        <v>7537245</v>
      </c>
      <c r="BI274" s="346"/>
      <c r="BJ274" s="326">
        <v>29</v>
      </c>
      <c r="BK274" s="346"/>
      <c r="BL274" s="298">
        <v>4650</v>
      </c>
      <c r="BM274" s="346"/>
      <c r="BN274" s="298">
        <f>IF(E274,BL274,0)</f>
        <v>4650</v>
      </c>
      <c r="BO274" s="346"/>
      <c r="BP274" s="298">
        <f>IF(K274,BL274,0)</f>
        <v>0</v>
      </c>
      <c r="BQ274" s="346"/>
      <c r="BR274" s="298">
        <f>IF(Q274,BL274,0)</f>
        <v>4650</v>
      </c>
      <c r="BS274" s="346"/>
      <c r="BT274" s="298">
        <f>IF(W274,BL274,0)</f>
        <v>4650</v>
      </c>
      <c r="BU274" s="346"/>
      <c r="BV274" s="298">
        <f>IF(AC274,BL274,0)</f>
        <v>0</v>
      </c>
      <c r="BW274" s="346"/>
      <c r="BX274" s="298">
        <f>IF(AJ274,BL274,0)</f>
        <v>0</v>
      </c>
      <c r="BY274" s="346"/>
      <c r="BZ274" s="298">
        <f>IF(AP274,BL274,0)</f>
        <v>4650</v>
      </c>
      <c r="CA274" s="346"/>
      <c r="CB274" s="298">
        <f>IF(AV274,BL274,0)</f>
        <v>4650</v>
      </c>
      <c r="CC274" s="346"/>
      <c r="CD274" s="298">
        <f>IF(BB274,$BL274,0)</f>
        <v>0</v>
      </c>
    </row>
    <row r="275" spans="1:82" ht="8.85" customHeight="1" x14ac:dyDescent="0.25">
      <c r="A275" s="345">
        <v>30</v>
      </c>
      <c r="B275" s="360"/>
      <c r="C275" s="345" t="s">
        <v>250</v>
      </c>
      <c r="D275" s="346"/>
      <c r="E275" s="114">
        <v>626031</v>
      </c>
      <c r="F275" s="346"/>
      <c r="G275" s="297">
        <f>(E275/$BL275)</f>
        <v>97.847921225382933</v>
      </c>
      <c r="H275" s="346"/>
      <c r="I275" s="297">
        <f>IF(G275,G275/G$287*100,0)</f>
        <v>58.57195404770539</v>
      </c>
      <c r="J275" s="346"/>
      <c r="K275" s="114">
        <v>0</v>
      </c>
      <c r="L275" s="346"/>
      <c r="M275" s="297">
        <f>(K275/$BL275)</f>
        <v>0</v>
      </c>
      <c r="N275" s="346"/>
      <c r="O275" s="297">
        <f>IF(M275,M275/M$287*100,0)</f>
        <v>0</v>
      </c>
      <c r="P275" s="346"/>
      <c r="Q275" s="114">
        <v>1778359</v>
      </c>
      <c r="R275" s="346"/>
      <c r="S275" s="297">
        <f>(Q275/$BL275)</f>
        <v>277.95545482963428</v>
      </c>
      <c r="T275" s="346"/>
      <c r="U275" s="297">
        <f>IF(S275,S275/S$287*100,0)</f>
        <v>80.083484226990748</v>
      </c>
      <c r="V275" s="346"/>
      <c r="W275" s="114">
        <v>1214009</v>
      </c>
      <c r="X275" s="346"/>
      <c r="Y275" s="297">
        <f>(W275/$BL275)</f>
        <v>189.74820256330102</v>
      </c>
      <c r="Z275" s="346"/>
      <c r="AA275" s="297">
        <f>IF(Y275,Y275/Y$287*100,0)</f>
        <v>50.14863505206533</v>
      </c>
      <c r="AB275" s="346"/>
      <c r="AC275" s="114">
        <v>10236</v>
      </c>
      <c r="AD275" s="346"/>
      <c r="AE275" s="297">
        <f>(AC275/$BL275)</f>
        <v>1.5998749609252891</v>
      </c>
      <c r="AF275" s="346"/>
      <c r="AG275" s="297">
        <f>IF(AE275,AE275/AE$287*100,0)</f>
        <v>42.577333691027917</v>
      </c>
      <c r="AH275" s="347"/>
      <c r="AI275" s="346"/>
      <c r="AJ275" s="114">
        <v>0</v>
      </c>
      <c r="AK275" s="346"/>
      <c r="AL275" s="297">
        <f>(AJ275/$BL275)</f>
        <v>0</v>
      </c>
      <c r="AM275" s="346"/>
      <c r="AN275" s="297">
        <f>IF(AL275,AL275/AL$287*100,0)</f>
        <v>0</v>
      </c>
      <c r="AO275" s="346"/>
      <c r="AP275" s="114">
        <v>204015</v>
      </c>
      <c r="AQ275" s="346"/>
      <c r="AR275" s="297">
        <f>(AP275/$BL275)</f>
        <v>31.887308533916848</v>
      </c>
      <c r="AS275" s="346"/>
      <c r="AT275" s="297">
        <f>IF(AR275,AR275/AR$287*100,0)</f>
        <v>22.062683250484195</v>
      </c>
      <c r="AU275" s="346"/>
      <c r="AV275" s="114">
        <v>85674</v>
      </c>
      <c r="AW275" s="346"/>
      <c r="AX275" s="297">
        <f>(AV275/$BL275)</f>
        <v>13.390747108471396</v>
      </c>
      <c r="AY275" s="346"/>
      <c r="AZ275" s="297">
        <f>IF(AX275,AX275/AX$287*100,0)</f>
        <v>16.516508783086636</v>
      </c>
      <c r="BA275" s="346"/>
      <c r="BB275" s="114">
        <v>0</v>
      </c>
      <c r="BC275" s="346"/>
      <c r="BD275" s="297">
        <f>(BB275/$BL275)</f>
        <v>0</v>
      </c>
      <c r="BE275" s="346"/>
      <c r="BF275" s="297">
        <f>IF(BD275,BD275/BD$287*100,0)</f>
        <v>0</v>
      </c>
      <c r="BG275" s="346"/>
      <c r="BH275" s="114">
        <f>(E275+K275+Q275+W275+AC275+AJ275+AP275+AV275+BB275)</f>
        <v>3918324</v>
      </c>
      <c r="BI275" s="346"/>
      <c r="BJ275" s="326">
        <v>30</v>
      </c>
      <c r="BK275" s="346"/>
      <c r="BL275" s="298">
        <v>6398</v>
      </c>
      <c r="BM275" s="346"/>
      <c r="BN275" s="298">
        <f>IF(E275,BL275,0)</f>
        <v>6398</v>
      </c>
      <c r="BO275" s="346"/>
      <c r="BP275" s="298">
        <f>IF(K275,BL275,0)</f>
        <v>0</v>
      </c>
      <c r="BQ275" s="346"/>
      <c r="BR275" s="298">
        <f>IF(Q275,BL275,0)</f>
        <v>6398</v>
      </c>
      <c r="BS275" s="346"/>
      <c r="BT275" s="298">
        <f>IF(W275,BL275,0)</f>
        <v>6398</v>
      </c>
      <c r="BU275" s="346"/>
      <c r="BV275" s="298">
        <f>IF(AC275,BL275,0)</f>
        <v>6398</v>
      </c>
      <c r="BW275" s="346"/>
      <c r="BX275" s="298">
        <f>IF(AJ275,BL275,0)</f>
        <v>0</v>
      </c>
      <c r="BY275" s="346"/>
      <c r="BZ275" s="298">
        <f>IF(AP275,BL275,0)</f>
        <v>6398</v>
      </c>
      <c r="CA275" s="346"/>
      <c r="CB275" s="298">
        <f>IF(AV275,BL275,0)</f>
        <v>6398</v>
      </c>
      <c r="CC275" s="346"/>
      <c r="CD275" s="298">
        <f>IF(BB275,$BL275,0)</f>
        <v>0</v>
      </c>
    </row>
    <row r="276" spans="1:82" ht="8.85" customHeight="1" x14ac:dyDescent="0.25">
      <c r="A276" s="361"/>
      <c r="B276" s="345"/>
      <c r="C276" s="345"/>
      <c r="D276" s="346"/>
      <c r="E276" s="346"/>
      <c r="F276" s="346"/>
      <c r="G276" s="350"/>
      <c r="H276" s="346"/>
      <c r="I276" s="350"/>
      <c r="J276" s="346"/>
      <c r="K276" s="346"/>
      <c r="L276" s="346"/>
      <c r="M276" s="350"/>
      <c r="N276" s="346"/>
      <c r="O276" s="350"/>
      <c r="P276" s="346"/>
      <c r="Q276" s="346"/>
      <c r="R276" s="346"/>
      <c r="S276" s="350"/>
      <c r="T276" s="346"/>
      <c r="U276" s="350"/>
      <c r="V276" s="346"/>
      <c r="W276" s="346"/>
      <c r="X276" s="346"/>
      <c r="Y276" s="350"/>
      <c r="Z276" s="346"/>
      <c r="AA276" s="350"/>
      <c r="AB276" s="346"/>
      <c r="AC276" s="346"/>
      <c r="AD276" s="346"/>
      <c r="AE276" s="350"/>
      <c r="AF276" s="346"/>
      <c r="AG276" s="350"/>
      <c r="AH276" s="346"/>
      <c r="AI276" s="346"/>
      <c r="AJ276" s="346"/>
      <c r="AK276" s="346"/>
      <c r="AL276" s="350"/>
      <c r="AM276" s="346"/>
      <c r="AN276" s="350"/>
      <c r="AO276" s="346"/>
      <c r="AP276" s="346"/>
      <c r="AQ276" s="346"/>
      <c r="AR276" s="350"/>
      <c r="AS276" s="346"/>
      <c r="AT276" s="350"/>
      <c r="AU276" s="346"/>
      <c r="AV276" s="346"/>
      <c r="AW276" s="346"/>
      <c r="AX276" s="350"/>
      <c r="AY276" s="346"/>
      <c r="AZ276" s="350"/>
      <c r="BA276" s="346"/>
      <c r="BB276" s="346"/>
      <c r="BC276" s="346"/>
      <c r="BD276" s="350"/>
      <c r="BE276" s="346"/>
      <c r="BF276" s="350"/>
      <c r="BG276" s="346"/>
      <c r="BH276" s="346"/>
      <c r="BI276" s="346"/>
      <c r="BJ276" s="349"/>
      <c r="BK276" s="346"/>
      <c r="BL276" s="351"/>
      <c r="BM276" s="346"/>
      <c r="BN276" s="346"/>
      <c r="BO276" s="346"/>
      <c r="BP276" s="346"/>
      <c r="BQ276" s="346"/>
      <c r="BR276" s="346"/>
      <c r="BS276" s="346"/>
      <c r="BT276" s="346"/>
      <c r="BU276" s="346"/>
      <c r="BV276" s="346"/>
      <c r="BW276" s="346"/>
      <c r="BX276" s="346"/>
      <c r="BY276" s="346"/>
      <c r="BZ276" s="346"/>
      <c r="CA276" s="346"/>
      <c r="CB276" s="346"/>
      <c r="CC276" s="346"/>
      <c r="CD276" s="346"/>
    </row>
    <row r="277" spans="1:82" ht="8.85" customHeight="1" x14ac:dyDescent="0.25">
      <c r="A277" s="345">
        <v>31</v>
      </c>
      <c r="B277" s="360"/>
      <c r="C277" s="345" t="s">
        <v>216</v>
      </c>
      <c r="D277" s="346"/>
      <c r="E277" s="114">
        <v>849530</v>
      </c>
      <c r="F277" s="346"/>
      <c r="G277" s="297">
        <f t="shared" ref="G277:G285" si="0">(E277/$BL277)</f>
        <v>183.60276637129888</v>
      </c>
      <c r="H277" s="346"/>
      <c r="I277" s="297">
        <f>IF(G277,G277/G$287*100,0)</f>
        <v>109.90496946951589</v>
      </c>
      <c r="J277" s="346"/>
      <c r="K277" s="114">
        <v>0</v>
      </c>
      <c r="L277" s="346"/>
      <c r="M277" s="297">
        <f t="shared" ref="M277:M285" si="1">(K277/$BL277)</f>
        <v>0</v>
      </c>
      <c r="N277" s="346"/>
      <c r="O277" s="297">
        <f>IF(M277,M277/M$287*100,0)</f>
        <v>0</v>
      </c>
      <c r="P277" s="346"/>
      <c r="Q277" s="114">
        <v>2081122</v>
      </c>
      <c r="R277" s="346"/>
      <c r="S277" s="297">
        <f t="shared" ref="S277:S285" si="2">(Q277/$BL277)</f>
        <v>449.77782580505726</v>
      </c>
      <c r="T277" s="346"/>
      <c r="U277" s="297">
        <f>IF(S277,S277/S$287*100,0)</f>
        <v>129.58830198380852</v>
      </c>
      <c r="V277" s="346"/>
      <c r="W277" s="114">
        <v>1507846</v>
      </c>
      <c r="X277" s="346"/>
      <c r="Y277" s="297">
        <f t="shared" ref="Y277:Y285" si="3">(W277/$BL277)</f>
        <v>325.87983574670415</v>
      </c>
      <c r="Z277" s="346"/>
      <c r="AA277" s="297">
        <f>IF(Y277,Y277/Y$287*100,0)</f>
        <v>86.126923643645782</v>
      </c>
      <c r="AB277" s="346"/>
      <c r="AC277" s="114">
        <v>0</v>
      </c>
      <c r="AD277" s="346"/>
      <c r="AE277" s="297">
        <f t="shared" ref="AE277:AE285" si="4">(AC277/$BL277)</f>
        <v>0</v>
      </c>
      <c r="AF277" s="346"/>
      <c r="AG277" s="297">
        <f>IF(AE277,AE277/AE$287*100,0)</f>
        <v>0</v>
      </c>
      <c r="AH277" s="347"/>
      <c r="AI277" s="346"/>
      <c r="AJ277" s="114">
        <v>0</v>
      </c>
      <c r="AK277" s="346"/>
      <c r="AL277" s="297">
        <f t="shared" ref="AL277:AL285" si="5">(AJ277/$BL277)</f>
        <v>0</v>
      </c>
      <c r="AM277" s="346"/>
      <c r="AN277" s="297">
        <f>IF(AL277,AL277/AL$287*100,0)</f>
        <v>0</v>
      </c>
      <c r="AO277" s="346"/>
      <c r="AP277" s="114">
        <v>470673</v>
      </c>
      <c r="AQ277" s="346"/>
      <c r="AR277" s="297">
        <f t="shared" ref="AR277:AR285" si="6">(AP277/$BL277)</f>
        <v>101.7231467473525</v>
      </c>
      <c r="AS277" s="346"/>
      <c r="AT277" s="297">
        <f>IF(AR277,AR277/AR$287*100,0)</f>
        <v>70.38178100049528</v>
      </c>
      <c r="AU277" s="346"/>
      <c r="AV277" s="114">
        <v>43809</v>
      </c>
      <c r="AW277" s="346"/>
      <c r="AX277" s="297">
        <f t="shared" ref="AX277:AX285" si="7">(AV277/$BL277)</f>
        <v>9.4681218932353577</v>
      </c>
      <c r="AY277" s="346"/>
      <c r="AZ277" s="297">
        <f>IF(AX277,AX277/AX$287*100,0)</f>
        <v>11.678237005164984</v>
      </c>
      <c r="BA277" s="346"/>
      <c r="BB277" s="114">
        <v>0</v>
      </c>
      <c r="BC277" s="346"/>
      <c r="BD277" s="297">
        <f t="shared" ref="BD277:BD285" si="8">(BB277/$BL277)</f>
        <v>0</v>
      </c>
      <c r="BE277" s="346"/>
      <c r="BF277" s="297">
        <f>IF(BD277,BD277/BD$287*100,0)</f>
        <v>0</v>
      </c>
      <c r="BG277" s="346"/>
      <c r="BH277" s="114">
        <f t="shared" ref="BH277:BH285" si="9">(E277+K277+Q277+W277+AC277+AJ277+AP277+AV277+BB277)</f>
        <v>4952980</v>
      </c>
      <c r="BI277" s="346"/>
      <c r="BJ277" s="326">
        <v>31</v>
      </c>
      <c r="BK277" s="346"/>
      <c r="BL277" s="298">
        <v>4627</v>
      </c>
      <c r="BM277" s="346"/>
      <c r="BN277" s="298">
        <f t="shared" ref="BN277:BN285" si="10">IF(E277,BL277,0)</f>
        <v>4627</v>
      </c>
      <c r="BO277" s="346"/>
      <c r="BP277" s="298">
        <f t="shared" ref="BP277:BP285" si="11">IF(K277,BL277,0)</f>
        <v>0</v>
      </c>
      <c r="BQ277" s="346"/>
      <c r="BR277" s="298">
        <f t="shared" ref="BR277:BR285" si="12">IF(Q277,BL277,0)</f>
        <v>4627</v>
      </c>
      <c r="BS277" s="346"/>
      <c r="BT277" s="298">
        <f t="shared" ref="BT277:BT285" si="13">IF(W277,BL277,0)</f>
        <v>4627</v>
      </c>
      <c r="BU277" s="346"/>
      <c r="BV277" s="298">
        <f t="shared" ref="BV277:BV285" si="14">IF(AC277,BL277,0)</f>
        <v>0</v>
      </c>
      <c r="BW277" s="346"/>
      <c r="BX277" s="298">
        <f t="shared" ref="BX277:BX285" si="15">IF(AJ277,BL277,0)</f>
        <v>0</v>
      </c>
      <c r="BY277" s="346"/>
      <c r="BZ277" s="298">
        <f t="shared" ref="BZ277:BZ285" si="16">IF(AP277,BL277,0)</f>
        <v>4627</v>
      </c>
      <c r="CA277" s="346"/>
      <c r="CB277" s="298">
        <f t="shared" ref="CB277:CB285" si="17">IF(AV277,BL277,0)</f>
        <v>4627</v>
      </c>
      <c r="CC277" s="346"/>
      <c r="CD277" s="298">
        <f t="shared" ref="CD277:CD285" si="18">IF(BB277,$BL277,0)</f>
        <v>0</v>
      </c>
    </row>
    <row r="278" spans="1:82" ht="8.85" customHeight="1" x14ac:dyDescent="0.25">
      <c r="A278" s="345">
        <v>32</v>
      </c>
      <c r="B278" s="360"/>
      <c r="C278" s="345" t="s">
        <v>251</v>
      </c>
      <c r="D278" s="346"/>
      <c r="E278" s="114">
        <v>4635247</v>
      </c>
      <c r="F278" s="346"/>
      <c r="G278" s="297">
        <f t="shared" si="0"/>
        <v>295.48333014598074</v>
      </c>
      <c r="H278" s="346"/>
      <c r="I278" s="297">
        <f>IF(G278,G278/G$287*100,0)</f>
        <v>176.87689036651389</v>
      </c>
      <c r="J278" s="346"/>
      <c r="K278" s="114">
        <v>0</v>
      </c>
      <c r="L278" s="346"/>
      <c r="M278" s="297">
        <f t="shared" si="1"/>
        <v>0</v>
      </c>
      <c r="N278" s="346"/>
      <c r="O278" s="297">
        <f>IF(M278,M278/M$287*100,0)</f>
        <v>0</v>
      </c>
      <c r="P278" s="346"/>
      <c r="Q278" s="114">
        <v>6994087</v>
      </c>
      <c r="R278" s="346"/>
      <c r="S278" s="297">
        <f t="shared" si="2"/>
        <v>445.85242557531711</v>
      </c>
      <c r="T278" s="346"/>
      <c r="U278" s="297">
        <f>IF(S278,S278/S$287*100,0)</f>
        <v>128.45733037695265</v>
      </c>
      <c r="V278" s="346"/>
      <c r="W278" s="114">
        <v>7997698</v>
      </c>
      <c r="X278" s="346"/>
      <c r="Y278" s="297">
        <f t="shared" si="3"/>
        <v>509.82966787786063</v>
      </c>
      <c r="Z278" s="346"/>
      <c r="AA278" s="297">
        <f>IF(Y278,Y278/Y$287*100,0)</f>
        <v>134.74310485019288</v>
      </c>
      <c r="AB278" s="346"/>
      <c r="AC278" s="114">
        <v>232186</v>
      </c>
      <c r="AD278" s="346"/>
      <c r="AE278" s="297">
        <f t="shared" si="4"/>
        <v>14.80117294575126</v>
      </c>
      <c r="AF278" s="346"/>
      <c r="AG278" s="297">
        <f>IF(AE278,AE278/AE$287*100,0)</f>
        <v>393.90233294569003</v>
      </c>
      <c r="AH278" s="347"/>
      <c r="AI278" s="346"/>
      <c r="AJ278" s="114">
        <v>0</v>
      </c>
      <c r="AK278" s="346"/>
      <c r="AL278" s="297">
        <f t="shared" si="5"/>
        <v>0</v>
      </c>
      <c r="AM278" s="346"/>
      <c r="AN278" s="297">
        <f>IF(AL278,AL278/AL$287*100,0)</f>
        <v>0</v>
      </c>
      <c r="AO278" s="346"/>
      <c r="AP278" s="114">
        <v>2832486</v>
      </c>
      <c r="AQ278" s="346"/>
      <c r="AR278" s="297">
        <f t="shared" si="6"/>
        <v>180.56263147829412</v>
      </c>
      <c r="AS278" s="346"/>
      <c r="AT278" s="297">
        <f>IF(AR278,AR278/AR$287*100,0)</f>
        <v>124.93046068602065</v>
      </c>
      <c r="AU278" s="346"/>
      <c r="AV278" s="114">
        <v>840890</v>
      </c>
      <c r="AW278" s="346"/>
      <c r="AX278" s="297">
        <f t="shared" si="7"/>
        <v>53.604258303053484</v>
      </c>
      <c r="AY278" s="346"/>
      <c r="AZ278" s="297">
        <f>IF(AX278,AX278/AX$287*100,0)</f>
        <v>66.116938502492133</v>
      </c>
      <c r="BA278" s="346"/>
      <c r="BB278" s="114">
        <v>0</v>
      </c>
      <c r="BC278" s="346"/>
      <c r="BD278" s="297">
        <f t="shared" si="8"/>
        <v>0</v>
      </c>
      <c r="BE278" s="346"/>
      <c r="BF278" s="297">
        <f>IF(BD278,BD278/BD$287*100,0)</f>
        <v>0</v>
      </c>
      <c r="BG278" s="346"/>
      <c r="BH278" s="114">
        <f t="shared" si="9"/>
        <v>23532594</v>
      </c>
      <c r="BI278" s="346"/>
      <c r="BJ278" s="326">
        <v>32</v>
      </c>
      <c r="BK278" s="346"/>
      <c r="BL278" s="298">
        <v>15687</v>
      </c>
      <c r="BM278" s="346"/>
      <c r="BN278" s="298">
        <f t="shared" si="10"/>
        <v>15687</v>
      </c>
      <c r="BO278" s="346"/>
      <c r="BP278" s="298">
        <f t="shared" si="11"/>
        <v>0</v>
      </c>
      <c r="BQ278" s="346"/>
      <c r="BR278" s="298">
        <f t="shared" si="12"/>
        <v>15687</v>
      </c>
      <c r="BS278" s="346"/>
      <c r="BT278" s="298">
        <f t="shared" si="13"/>
        <v>15687</v>
      </c>
      <c r="BU278" s="346"/>
      <c r="BV278" s="298">
        <f t="shared" si="14"/>
        <v>15687</v>
      </c>
      <c r="BW278" s="346"/>
      <c r="BX278" s="298">
        <f t="shared" si="15"/>
        <v>0</v>
      </c>
      <c r="BY278" s="346"/>
      <c r="BZ278" s="298">
        <f t="shared" si="16"/>
        <v>15687</v>
      </c>
      <c r="CA278" s="346"/>
      <c r="CB278" s="298">
        <f t="shared" si="17"/>
        <v>15687</v>
      </c>
      <c r="CC278" s="346"/>
      <c r="CD278" s="298">
        <f t="shared" si="18"/>
        <v>0</v>
      </c>
    </row>
    <row r="279" spans="1:82" ht="8.85" customHeight="1" x14ac:dyDescent="0.25">
      <c r="A279" s="345">
        <v>33</v>
      </c>
      <c r="B279" s="360"/>
      <c r="C279" s="345" t="s">
        <v>252</v>
      </c>
      <c r="D279" s="346"/>
      <c r="E279" s="114">
        <v>532270</v>
      </c>
      <c r="F279" s="346"/>
      <c r="G279" s="297">
        <f t="shared" si="0"/>
        <v>65.728574956779454</v>
      </c>
      <c r="H279" s="346"/>
      <c r="I279" s="297">
        <f>IF(G279,G279/G$287*100,0)</f>
        <v>39.345251526824946</v>
      </c>
      <c r="J279" s="346"/>
      <c r="K279" s="114">
        <v>0</v>
      </c>
      <c r="L279" s="346"/>
      <c r="M279" s="297">
        <f t="shared" si="1"/>
        <v>0</v>
      </c>
      <c r="N279" s="346"/>
      <c r="O279" s="297">
        <f>IF(M279,M279/M$287*100,0)</f>
        <v>0</v>
      </c>
      <c r="P279" s="346"/>
      <c r="Q279" s="114">
        <v>4018085</v>
      </c>
      <c r="R279" s="346"/>
      <c r="S279" s="297">
        <f t="shared" si="2"/>
        <v>496.18239071375649</v>
      </c>
      <c r="T279" s="346"/>
      <c r="U279" s="297">
        <f>IF(S279,S279/S$287*100,0)</f>
        <v>142.95821136084865</v>
      </c>
      <c r="V279" s="346"/>
      <c r="W279" s="114">
        <v>2402216</v>
      </c>
      <c r="X279" s="346"/>
      <c r="Y279" s="297">
        <f t="shared" si="3"/>
        <v>296.6431217584589</v>
      </c>
      <c r="Z279" s="346"/>
      <c r="AA279" s="297">
        <f>IF(Y279,Y279/Y$287*100,0)</f>
        <v>78.399939777071353</v>
      </c>
      <c r="AB279" s="346"/>
      <c r="AC279" s="114">
        <v>9800</v>
      </c>
      <c r="AD279" s="346"/>
      <c r="AE279" s="297">
        <f t="shared" si="4"/>
        <v>1.2101753519387504</v>
      </c>
      <c r="AF279" s="346"/>
      <c r="AG279" s="297">
        <f>IF(AE279,AE279/AE$287*100,0)</f>
        <v>32.20629176817242</v>
      </c>
      <c r="AH279" s="347"/>
      <c r="AI279" s="346"/>
      <c r="AJ279" s="114">
        <v>0</v>
      </c>
      <c r="AK279" s="346"/>
      <c r="AL279" s="297">
        <f t="shared" si="5"/>
        <v>0</v>
      </c>
      <c r="AM279" s="346"/>
      <c r="AN279" s="297">
        <f>IF(AL279,AL279/AL$287*100,0)</f>
        <v>0</v>
      </c>
      <c r="AO279" s="346"/>
      <c r="AP279" s="114">
        <v>602496</v>
      </c>
      <c r="AQ279" s="346"/>
      <c r="AR279" s="297">
        <f t="shared" si="6"/>
        <v>74.400592738947893</v>
      </c>
      <c r="AS279" s="346"/>
      <c r="AT279" s="297">
        <f>IF(AR279,AR279/AR$287*100,0)</f>
        <v>51.477430574039495</v>
      </c>
      <c r="AU279" s="346"/>
      <c r="AV279" s="114">
        <v>952283</v>
      </c>
      <c r="AW279" s="346"/>
      <c r="AX279" s="297">
        <f t="shared" si="7"/>
        <v>117.59483823166214</v>
      </c>
      <c r="AY279" s="346"/>
      <c r="AZ279" s="297">
        <f>IF(AX279,AX279/AX$287*100,0)</f>
        <v>145.04464633419661</v>
      </c>
      <c r="BA279" s="346"/>
      <c r="BB279" s="114">
        <v>0</v>
      </c>
      <c r="BC279" s="346"/>
      <c r="BD279" s="297">
        <f t="shared" si="8"/>
        <v>0</v>
      </c>
      <c r="BE279" s="346"/>
      <c r="BF279" s="297">
        <f>IF(BD279,BD279/BD$287*100,0)</f>
        <v>0</v>
      </c>
      <c r="BG279" s="346"/>
      <c r="BH279" s="114">
        <f t="shared" si="9"/>
        <v>8517150</v>
      </c>
      <c r="BI279" s="346"/>
      <c r="BJ279" s="326">
        <v>33</v>
      </c>
      <c r="BK279" s="346"/>
      <c r="BL279" s="298">
        <v>8098</v>
      </c>
      <c r="BM279" s="346"/>
      <c r="BN279" s="298">
        <f t="shared" si="10"/>
        <v>8098</v>
      </c>
      <c r="BO279" s="346"/>
      <c r="BP279" s="298">
        <f t="shared" si="11"/>
        <v>0</v>
      </c>
      <c r="BQ279" s="346"/>
      <c r="BR279" s="298">
        <f t="shared" si="12"/>
        <v>8098</v>
      </c>
      <c r="BS279" s="346"/>
      <c r="BT279" s="298">
        <f t="shared" si="13"/>
        <v>8098</v>
      </c>
      <c r="BU279" s="346"/>
      <c r="BV279" s="298">
        <f t="shared" si="14"/>
        <v>8098</v>
      </c>
      <c r="BW279" s="346"/>
      <c r="BX279" s="298">
        <f t="shared" si="15"/>
        <v>0</v>
      </c>
      <c r="BY279" s="346"/>
      <c r="BZ279" s="298">
        <f t="shared" si="16"/>
        <v>8098</v>
      </c>
      <c r="CA279" s="346"/>
      <c r="CB279" s="298">
        <f t="shared" si="17"/>
        <v>8098</v>
      </c>
      <c r="CC279" s="346"/>
      <c r="CD279" s="298">
        <f t="shared" si="18"/>
        <v>0</v>
      </c>
    </row>
    <row r="280" spans="1:82" ht="8.85" customHeight="1" x14ac:dyDescent="0.25">
      <c r="A280" s="345">
        <v>34</v>
      </c>
      <c r="B280" s="360"/>
      <c r="C280" s="345" t="s">
        <v>253</v>
      </c>
      <c r="D280" s="346"/>
      <c r="E280" s="114">
        <v>957937</v>
      </c>
      <c r="F280" s="346"/>
      <c r="G280" s="297">
        <f t="shared" si="0"/>
        <v>99.670897929455833</v>
      </c>
      <c r="H280" s="346"/>
      <c r="I280" s="297">
        <f>IF(G280,G280/G$287*100,0)</f>
        <v>59.663191412830898</v>
      </c>
      <c r="J280" s="346"/>
      <c r="K280" s="114">
        <v>0</v>
      </c>
      <c r="L280" s="346"/>
      <c r="M280" s="297">
        <f t="shared" si="1"/>
        <v>0</v>
      </c>
      <c r="N280" s="346"/>
      <c r="O280" s="297">
        <f>IF(M280,M280/M$287*100,0)</f>
        <v>0</v>
      </c>
      <c r="P280" s="346"/>
      <c r="Q280" s="114">
        <v>3929532</v>
      </c>
      <c r="R280" s="346"/>
      <c r="S280" s="297">
        <f t="shared" si="2"/>
        <v>408.85776714181668</v>
      </c>
      <c r="T280" s="346"/>
      <c r="U280" s="297">
        <f>IF(S280,S280/S$287*100,0)</f>
        <v>117.79856799735471</v>
      </c>
      <c r="V280" s="346"/>
      <c r="W280" s="114">
        <v>4214069</v>
      </c>
      <c r="X280" s="346"/>
      <c r="Y280" s="297">
        <f t="shared" si="3"/>
        <v>438.46311518052232</v>
      </c>
      <c r="Z280" s="346"/>
      <c r="AA280" s="297">
        <f>IF(Y280,Y280/Y$287*100,0)</f>
        <v>115.88160757224708</v>
      </c>
      <c r="AB280" s="346"/>
      <c r="AC280" s="114">
        <v>132465</v>
      </c>
      <c r="AD280" s="346"/>
      <c r="AE280" s="297">
        <f t="shared" si="4"/>
        <v>13.782644886068047</v>
      </c>
      <c r="AF280" s="346"/>
      <c r="AG280" s="297">
        <f>IF(AE280,AE280/AE$287*100,0)</f>
        <v>366.79633395829006</v>
      </c>
      <c r="AH280" s="347"/>
      <c r="AI280" s="346"/>
      <c r="AJ280" s="114">
        <v>0</v>
      </c>
      <c r="AK280" s="346"/>
      <c r="AL280" s="297">
        <f t="shared" si="5"/>
        <v>0</v>
      </c>
      <c r="AM280" s="346"/>
      <c r="AN280" s="297">
        <f>IF(AL280,AL280/AL$287*100,0)</f>
        <v>0</v>
      </c>
      <c r="AO280" s="346"/>
      <c r="AP280" s="114">
        <v>2182835</v>
      </c>
      <c r="AQ280" s="346"/>
      <c r="AR280" s="297">
        <f t="shared" si="6"/>
        <v>227.11840599313288</v>
      </c>
      <c r="AS280" s="346"/>
      <c r="AT280" s="297">
        <f>IF(AR280,AR280/AR$287*100,0)</f>
        <v>157.142188606216</v>
      </c>
      <c r="AU280" s="346"/>
      <c r="AV280" s="114">
        <v>806044</v>
      </c>
      <c r="AW280" s="346"/>
      <c r="AX280" s="297">
        <f t="shared" si="7"/>
        <v>83.866819269586927</v>
      </c>
      <c r="AY280" s="346"/>
      <c r="AZ280" s="297">
        <f>IF(AX280,AX280/AX$287*100,0)</f>
        <v>103.4435977212474</v>
      </c>
      <c r="BA280" s="346"/>
      <c r="BB280" s="114">
        <v>0</v>
      </c>
      <c r="BC280" s="346"/>
      <c r="BD280" s="297">
        <f t="shared" si="8"/>
        <v>0</v>
      </c>
      <c r="BE280" s="346"/>
      <c r="BF280" s="297">
        <f>IF(BD280,BD280/BD$287*100,0)</f>
        <v>0</v>
      </c>
      <c r="BG280" s="346"/>
      <c r="BH280" s="114">
        <f t="shared" si="9"/>
        <v>12222882</v>
      </c>
      <c r="BI280" s="346"/>
      <c r="BJ280" s="326">
        <v>34</v>
      </c>
      <c r="BK280" s="346"/>
      <c r="BL280" s="298">
        <v>9611</v>
      </c>
      <c r="BM280" s="346"/>
      <c r="BN280" s="298">
        <f t="shared" si="10"/>
        <v>9611</v>
      </c>
      <c r="BO280" s="346"/>
      <c r="BP280" s="298">
        <f t="shared" si="11"/>
        <v>0</v>
      </c>
      <c r="BQ280" s="346"/>
      <c r="BR280" s="298">
        <f t="shared" si="12"/>
        <v>9611</v>
      </c>
      <c r="BS280" s="346"/>
      <c r="BT280" s="298">
        <f t="shared" si="13"/>
        <v>9611</v>
      </c>
      <c r="BU280" s="346"/>
      <c r="BV280" s="298">
        <f t="shared" si="14"/>
        <v>9611</v>
      </c>
      <c r="BW280" s="346"/>
      <c r="BX280" s="298">
        <f t="shared" si="15"/>
        <v>0</v>
      </c>
      <c r="BY280" s="346"/>
      <c r="BZ280" s="298">
        <f t="shared" si="16"/>
        <v>9611</v>
      </c>
      <c r="CA280" s="346"/>
      <c r="CB280" s="298">
        <f t="shared" si="17"/>
        <v>9611</v>
      </c>
      <c r="CC280" s="346"/>
      <c r="CD280" s="298">
        <f t="shared" si="18"/>
        <v>0</v>
      </c>
    </row>
    <row r="281" spans="1:82" ht="8.85" customHeight="1" x14ac:dyDescent="0.25">
      <c r="A281" s="345">
        <v>35</v>
      </c>
      <c r="B281" s="360"/>
      <c r="C281" s="345" t="s">
        <v>254</v>
      </c>
      <c r="D281" s="346"/>
      <c r="E281" s="114">
        <v>640019</v>
      </c>
      <c r="F281" s="346"/>
      <c r="G281" s="297">
        <f t="shared" si="0"/>
        <v>193.59316394434362</v>
      </c>
      <c r="H281" s="346"/>
      <c r="I281" s="297">
        <f>IF(G281,G281/G$287*100,0)</f>
        <v>115.88524069284449</v>
      </c>
      <c r="J281" s="346"/>
      <c r="K281" s="114">
        <v>0</v>
      </c>
      <c r="L281" s="346"/>
      <c r="M281" s="297">
        <f t="shared" si="1"/>
        <v>0</v>
      </c>
      <c r="N281" s="346"/>
      <c r="O281" s="297">
        <f>IF(M281,M281/M$287*100,0)</f>
        <v>0</v>
      </c>
      <c r="P281" s="346"/>
      <c r="Q281" s="114">
        <v>929783</v>
      </c>
      <c r="R281" s="346"/>
      <c r="S281" s="297">
        <f t="shared" si="2"/>
        <v>281.24107683000602</v>
      </c>
      <c r="T281" s="346"/>
      <c r="U281" s="297">
        <f>IF(S281,S281/S$287*100,0)</f>
        <v>81.030125327464546</v>
      </c>
      <c r="V281" s="346"/>
      <c r="W281" s="114">
        <v>857245</v>
      </c>
      <c r="X281" s="346"/>
      <c r="Y281" s="297">
        <f t="shared" si="3"/>
        <v>259.29975801572897</v>
      </c>
      <c r="Z281" s="346"/>
      <c r="AA281" s="297">
        <f>IF(Y281,Y281/Y$287*100,0)</f>
        <v>68.530445918092937</v>
      </c>
      <c r="AB281" s="346"/>
      <c r="AC281" s="114">
        <v>0</v>
      </c>
      <c r="AD281" s="346"/>
      <c r="AE281" s="297">
        <f t="shared" si="4"/>
        <v>0</v>
      </c>
      <c r="AF281" s="346"/>
      <c r="AG281" s="297">
        <f>IF(AE281,AE281/AE$287*100,0)</f>
        <v>0</v>
      </c>
      <c r="AH281" s="347"/>
      <c r="AI281" s="346"/>
      <c r="AJ281" s="114">
        <v>9928334</v>
      </c>
      <c r="AK281" s="346"/>
      <c r="AL281" s="297">
        <f t="shared" si="5"/>
        <v>3003.1258318209316</v>
      </c>
      <c r="AM281" s="346"/>
      <c r="AN281" s="297">
        <f>IF(AL281,AL281/AL$287*100,0)</f>
        <v>231.05048108937902</v>
      </c>
      <c r="AO281" s="346"/>
      <c r="AP281" s="114">
        <v>102678</v>
      </c>
      <c r="AQ281" s="346"/>
      <c r="AR281" s="297">
        <f t="shared" si="6"/>
        <v>31.058076225045372</v>
      </c>
      <c r="AS281" s="346"/>
      <c r="AT281" s="297">
        <f>IF(AR281,AR281/AR$287*100,0)</f>
        <v>21.488941200344101</v>
      </c>
      <c r="AU281" s="346"/>
      <c r="AV281" s="114">
        <v>784491</v>
      </c>
      <c r="AW281" s="346"/>
      <c r="AX281" s="297">
        <f t="shared" si="7"/>
        <v>237.29310344827587</v>
      </c>
      <c r="AY281" s="346"/>
      <c r="AZ281" s="297">
        <f>IF(AX281,AX281/AX$287*100,0)</f>
        <v>292.68371626478518</v>
      </c>
      <c r="BA281" s="346"/>
      <c r="BB281" s="114">
        <v>0</v>
      </c>
      <c r="BC281" s="346"/>
      <c r="BD281" s="297">
        <f t="shared" si="8"/>
        <v>0</v>
      </c>
      <c r="BE281" s="346"/>
      <c r="BF281" s="297">
        <f>IF(BD281,BD281/BD$287*100,0)</f>
        <v>0</v>
      </c>
      <c r="BG281" s="346"/>
      <c r="BH281" s="114">
        <f t="shared" si="9"/>
        <v>13242550</v>
      </c>
      <c r="BI281" s="346"/>
      <c r="BJ281" s="326">
        <v>35</v>
      </c>
      <c r="BK281" s="346"/>
      <c r="BL281" s="298">
        <v>3306</v>
      </c>
      <c r="BM281" s="346"/>
      <c r="BN281" s="298">
        <f t="shared" si="10"/>
        <v>3306</v>
      </c>
      <c r="BO281" s="346"/>
      <c r="BP281" s="298">
        <f t="shared" si="11"/>
        <v>0</v>
      </c>
      <c r="BQ281" s="346"/>
      <c r="BR281" s="298">
        <f t="shared" si="12"/>
        <v>3306</v>
      </c>
      <c r="BS281" s="346"/>
      <c r="BT281" s="298">
        <f t="shared" si="13"/>
        <v>3306</v>
      </c>
      <c r="BU281" s="346"/>
      <c r="BV281" s="298">
        <f t="shared" si="14"/>
        <v>0</v>
      </c>
      <c r="BW281" s="346"/>
      <c r="BX281" s="298">
        <f t="shared" si="15"/>
        <v>3306</v>
      </c>
      <c r="BY281" s="346"/>
      <c r="BZ281" s="298">
        <f t="shared" si="16"/>
        <v>3306</v>
      </c>
      <c r="CA281" s="346"/>
      <c r="CB281" s="298">
        <f t="shared" si="17"/>
        <v>3306</v>
      </c>
      <c r="CC281" s="346"/>
      <c r="CD281" s="298">
        <f t="shared" si="18"/>
        <v>0</v>
      </c>
    </row>
    <row r="282" spans="1:82" ht="8.85" customHeight="1" x14ac:dyDescent="0.25">
      <c r="A282" s="345"/>
      <c r="B282" s="360"/>
      <c r="C282" s="345"/>
      <c r="D282" s="346"/>
      <c r="E282" s="114"/>
      <c r="F282" s="346"/>
      <c r="G282" s="297"/>
      <c r="H282" s="346"/>
      <c r="I282" s="297"/>
      <c r="J282" s="346"/>
      <c r="K282" s="114"/>
      <c r="L282" s="346"/>
      <c r="M282" s="297"/>
      <c r="N282" s="346"/>
      <c r="O282" s="297"/>
      <c r="P282" s="346"/>
      <c r="Q282" s="114"/>
      <c r="R282" s="346"/>
      <c r="S282" s="297"/>
      <c r="T282" s="346"/>
      <c r="U282" s="297"/>
      <c r="V282" s="346"/>
      <c r="W282" s="114"/>
      <c r="X282" s="346"/>
      <c r="Y282" s="297"/>
      <c r="Z282" s="346"/>
      <c r="AA282" s="297"/>
      <c r="AB282" s="346"/>
      <c r="AC282" s="114"/>
      <c r="AD282" s="346"/>
      <c r="AE282" s="297"/>
      <c r="AF282" s="346"/>
      <c r="AG282" s="297"/>
      <c r="AH282" s="347"/>
      <c r="AI282" s="346"/>
      <c r="AJ282" s="114"/>
      <c r="AK282" s="346"/>
      <c r="AL282" s="297"/>
      <c r="AM282" s="346"/>
      <c r="AN282" s="297"/>
      <c r="AO282" s="346"/>
      <c r="AP282" s="114"/>
      <c r="AQ282" s="346"/>
      <c r="AR282" s="297"/>
      <c r="AS282" s="346"/>
      <c r="AT282" s="297"/>
      <c r="AU282" s="346"/>
      <c r="AV282" s="114"/>
      <c r="AW282" s="346"/>
      <c r="AX282" s="297"/>
      <c r="AY282" s="346"/>
      <c r="AZ282" s="297"/>
      <c r="BA282" s="346"/>
      <c r="BB282" s="114"/>
      <c r="BC282" s="346"/>
      <c r="BD282" s="297"/>
      <c r="BE282" s="346"/>
      <c r="BF282" s="297"/>
      <c r="BG282" s="346"/>
      <c r="BH282" s="114"/>
      <c r="BI282" s="346"/>
      <c r="BJ282" s="326"/>
      <c r="BK282" s="346"/>
      <c r="BL282" s="298"/>
      <c r="BM282" s="346"/>
      <c r="BN282" s="298"/>
      <c r="BO282" s="346"/>
      <c r="BP282" s="298"/>
      <c r="BQ282" s="346"/>
      <c r="BR282" s="298"/>
      <c r="BS282" s="346"/>
      <c r="BT282" s="298"/>
      <c r="BU282" s="346"/>
      <c r="BV282" s="298"/>
      <c r="BW282" s="346"/>
      <c r="BX282" s="298"/>
      <c r="BY282" s="346"/>
      <c r="BZ282" s="298"/>
      <c r="CA282" s="346"/>
      <c r="CB282" s="298"/>
      <c r="CC282" s="346"/>
      <c r="CD282" s="298"/>
    </row>
    <row r="283" spans="1:82" ht="8.85" customHeight="1" x14ac:dyDescent="0.25">
      <c r="A283" s="345">
        <v>36</v>
      </c>
      <c r="B283" s="360"/>
      <c r="C283" s="345" t="s">
        <v>220</v>
      </c>
      <c r="D283" s="346"/>
      <c r="E283" s="114">
        <v>412881</v>
      </c>
      <c r="F283" s="346"/>
      <c r="G283" s="297">
        <f>(E283/$BL283)</f>
        <v>125.64850882531954</v>
      </c>
      <c r="H283" s="346"/>
      <c r="I283" s="297">
        <f>IF(G283,G283/G$287*100,0)</f>
        <v>75.213439313927736</v>
      </c>
      <c r="J283" s="346"/>
      <c r="K283" s="114">
        <v>0</v>
      </c>
      <c r="L283" s="346"/>
      <c r="M283" s="297">
        <f>(K283/$BL283)</f>
        <v>0</v>
      </c>
      <c r="N283" s="346"/>
      <c r="O283" s="297">
        <f>IF(M283,M283/M$287*100,0)</f>
        <v>0</v>
      </c>
      <c r="P283" s="346"/>
      <c r="Q283" s="114">
        <v>1099657</v>
      </c>
      <c r="R283" s="346"/>
      <c r="S283" s="297">
        <f>(Q283/$BL283)</f>
        <v>334.64911746804626</v>
      </c>
      <c r="T283" s="346"/>
      <c r="U283" s="297">
        <f>IF(S283,S283/S$287*100,0)</f>
        <v>96.417849891648828</v>
      </c>
      <c r="V283" s="346"/>
      <c r="W283" s="114">
        <v>1138428</v>
      </c>
      <c r="X283" s="346"/>
      <c r="Y283" s="297">
        <f>(W283/$BL283)</f>
        <v>346.44796104686549</v>
      </c>
      <c r="Z283" s="346"/>
      <c r="AA283" s="297">
        <f>IF(Y283,Y283/Y$287*100,0)</f>
        <v>91.562882432445576</v>
      </c>
      <c r="AB283" s="346"/>
      <c r="AC283" s="114">
        <v>11494</v>
      </c>
      <c r="AD283" s="346"/>
      <c r="AE283" s="297">
        <f>(AC283/$BL283)</f>
        <v>3.497869750456482</v>
      </c>
      <c r="AF283" s="346"/>
      <c r="AG283" s="297">
        <f>IF(AE283,AE283/AE$287*100,0)</f>
        <v>93.088504545883012</v>
      </c>
      <c r="AH283" s="347"/>
      <c r="AI283" s="346"/>
      <c r="AJ283" s="114">
        <v>0</v>
      </c>
      <c r="AK283" s="346"/>
      <c r="AL283" s="297">
        <f>(AJ283/$BL283)</f>
        <v>0</v>
      </c>
      <c r="AM283" s="346"/>
      <c r="AN283" s="297">
        <f>IF(AL283,AL283/AL$287*100,0)</f>
        <v>0</v>
      </c>
      <c r="AO283" s="346"/>
      <c r="AP283" s="114">
        <v>216316</v>
      </c>
      <c r="AQ283" s="346"/>
      <c r="AR283" s="297">
        <f>(AP283/$BL283)</f>
        <v>65.829580036518564</v>
      </c>
      <c r="AS283" s="346"/>
      <c r="AT283" s="297">
        <f>IF(AR283,AR283/AR$287*100,0)</f>
        <v>45.547186000765471</v>
      </c>
      <c r="AU283" s="346"/>
      <c r="AV283" s="114">
        <v>111089</v>
      </c>
      <c r="AW283" s="346"/>
      <c r="AX283" s="297">
        <f>(AV283/$BL283)</f>
        <v>33.806755934266583</v>
      </c>
      <c r="AY283" s="346"/>
      <c r="AZ283" s="297">
        <f>IF(AX283,AX283/AX$287*100,0)</f>
        <v>41.698164918874362</v>
      </c>
      <c r="BA283" s="346"/>
      <c r="BB283" s="114">
        <v>0</v>
      </c>
      <c r="BC283" s="346"/>
      <c r="BD283" s="297">
        <f>(BB283/$BL283)</f>
        <v>0</v>
      </c>
      <c r="BE283" s="346"/>
      <c r="BF283" s="297">
        <f>IF(BD283,BD283/BD$287*100,0)</f>
        <v>0</v>
      </c>
      <c r="BG283" s="346"/>
      <c r="BH283" s="114">
        <f>(E283+K283+Q283+W283+AC283+AJ283+AP283+AV283+BB283)</f>
        <v>2989865</v>
      </c>
      <c r="BI283" s="346"/>
      <c r="BJ283" s="326">
        <v>36</v>
      </c>
      <c r="BK283" s="346"/>
      <c r="BL283" s="298">
        <v>3286</v>
      </c>
      <c r="BM283" s="346"/>
      <c r="BN283" s="298">
        <f>IF(E283,BL283,0)</f>
        <v>3286</v>
      </c>
      <c r="BO283" s="346"/>
      <c r="BP283" s="298">
        <f>IF(K283,BL283,0)</f>
        <v>0</v>
      </c>
      <c r="BQ283" s="346"/>
      <c r="BR283" s="298">
        <f>IF(Q283,BL283,0)</f>
        <v>3286</v>
      </c>
      <c r="BS283" s="346"/>
      <c r="BT283" s="298">
        <f>IF(W283,BL283,0)</f>
        <v>3286</v>
      </c>
      <c r="BU283" s="346"/>
      <c r="BV283" s="298">
        <f>IF(AC283,BL283,0)</f>
        <v>3286</v>
      </c>
      <c r="BW283" s="346"/>
      <c r="BX283" s="298">
        <f>IF(AJ283,BL283,0)</f>
        <v>0</v>
      </c>
      <c r="BY283" s="346"/>
      <c r="BZ283" s="298">
        <f>IF(AP283,BL283,0)</f>
        <v>3286</v>
      </c>
      <c r="CA283" s="346"/>
      <c r="CB283" s="298">
        <f>IF(AV283,BL283,0)</f>
        <v>3286</v>
      </c>
      <c r="CC283" s="346"/>
      <c r="CD283" s="298">
        <f>IF(BB283,$BL283,0)</f>
        <v>0</v>
      </c>
    </row>
    <row r="284" spans="1:82" ht="8.85" customHeight="1" x14ac:dyDescent="0.25">
      <c r="A284" s="345">
        <v>37</v>
      </c>
      <c r="B284" s="360"/>
      <c r="C284" s="345" t="s">
        <v>255</v>
      </c>
      <c r="D284" s="346"/>
      <c r="E284" s="114">
        <v>850857</v>
      </c>
      <c r="F284" s="346"/>
      <c r="G284" s="297">
        <f>(E284/$BL284)</f>
        <v>166.93290170688641</v>
      </c>
      <c r="H284" s="346"/>
      <c r="I284" s="297">
        <f>IF(G284,G284/G$287*100,0)</f>
        <v>99.926356384252415</v>
      </c>
      <c r="J284" s="346"/>
      <c r="K284" s="114">
        <v>0</v>
      </c>
      <c r="L284" s="346"/>
      <c r="M284" s="297">
        <f>(K284/$BL284)</f>
        <v>0</v>
      </c>
      <c r="N284" s="346"/>
      <c r="O284" s="297">
        <f>IF(M284,M284/M$287*100,0)</f>
        <v>0</v>
      </c>
      <c r="P284" s="346"/>
      <c r="Q284" s="114">
        <v>1760294</v>
      </c>
      <c r="R284" s="346"/>
      <c r="S284" s="297">
        <f>(Q284/$BL284)</f>
        <v>345.35883853247009</v>
      </c>
      <c r="T284" s="346"/>
      <c r="U284" s="297">
        <f>IF(S284,S284/S$287*100,0)</f>
        <v>99.503494598510017</v>
      </c>
      <c r="V284" s="346"/>
      <c r="W284" s="114">
        <v>1572847</v>
      </c>
      <c r="X284" s="346"/>
      <c r="Y284" s="297">
        <f>(W284/$BL284)</f>
        <v>308.58289189719443</v>
      </c>
      <c r="Z284" s="346"/>
      <c r="AA284" s="297">
        <f>IF(Y284,Y284/Y$287*100,0)</f>
        <v>81.555506824370482</v>
      </c>
      <c r="AB284" s="346"/>
      <c r="AC284" s="114">
        <v>7570</v>
      </c>
      <c r="AD284" s="346"/>
      <c r="AE284" s="297">
        <f>(AC284/$BL284)</f>
        <v>1.4851873651167353</v>
      </c>
      <c r="AF284" s="346"/>
      <c r="AG284" s="297">
        <f>IF(AE284,AE284/AE$287*100,0)</f>
        <v>39.525162642523981</v>
      </c>
      <c r="AH284" s="347"/>
      <c r="AI284" s="346"/>
      <c r="AJ284" s="114">
        <v>0</v>
      </c>
      <c r="AK284" s="346"/>
      <c r="AL284" s="297">
        <f>(AJ284/$BL284)</f>
        <v>0</v>
      </c>
      <c r="AM284" s="346"/>
      <c r="AN284" s="297">
        <f>IF(AL284,AL284/AL$287*100,0)</f>
        <v>0</v>
      </c>
      <c r="AO284" s="346"/>
      <c r="AP284" s="114">
        <v>233425</v>
      </c>
      <c r="AQ284" s="346"/>
      <c r="AR284" s="297">
        <f>(AP284/$BL284)</f>
        <v>45.796546988424566</v>
      </c>
      <c r="AS284" s="346"/>
      <c r="AT284" s="297">
        <f>IF(AR284,AR284/AR$287*100,0)</f>
        <v>31.686421859556553</v>
      </c>
      <c r="AU284" s="346"/>
      <c r="AV284" s="114">
        <v>307306</v>
      </c>
      <c r="AW284" s="346"/>
      <c r="AX284" s="297">
        <f>(AV284/$BL284)</f>
        <v>60.291544045516972</v>
      </c>
      <c r="AY284" s="346"/>
      <c r="AZ284" s="297">
        <f>IF(AX284,AX284/AX$287*100,0)</f>
        <v>74.365217168776084</v>
      </c>
      <c r="BA284" s="346"/>
      <c r="BB284" s="114">
        <v>0</v>
      </c>
      <c r="BC284" s="346"/>
      <c r="BD284" s="297">
        <f>(BB284/$BL284)</f>
        <v>0</v>
      </c>
      <c r="BE284" s="346"/>
      <c r="BF284" s="297">
        <f>IF(BD284,BD284/BD$287*100,0)</f>
        <v>0</v>
      </c>
      <c r="BG284" s="346"/>
      <c r="BH284" s="114">
        <f>(E284+K284+Q284+W284+AC284+AJ284+AP284+AV284+BB284)</f>
        <v>4732299</v>
      </c>
      <c r="BI284" s="346"/>
      <c r="BJ284" s="326">
        <v>37</v>
      </c>
      <c r="BK284" s="346"/>
      <c r="BL284" s="298">
        <v>5097</v>
      </c>
      <c r="BM284" s="346"/>
      <c r="BN284" s="298">
        <f>IF(E284,BL284,0)</f>
        <v>5097</v>
      </c>
      <c r="BO284" s="346"/>
      <c r="BP284" s="298">
        <f>IF(K284,BL284,0)</f>
        <v>0</v>
      </c>
      <c r="BQ284" s="346"/>
      <c r="BR284" s="298">
        <f>IF(Q284,BL284,0)</f>
        <v>5097</v>
      </c>
      <c r="BS284" s="346"/>
      <c r="BT284" s="298">
        <f>IF(W284,BL284,0)</f>
        <v>5097</v>
      </c>
      <c r="BU284" s="346"/>
      <c r="BV284" s="298">
        <f>IF(AC284,BL284,0)</f>
        <v>5097</v>
      </c>
      <c r="BW284" s="346"/>
      <c r="BX284" s="298">
        <f>IF(AJ284,BL284,0)</f>
        <v>0</v>
      </c>
      <c r="BY284" s="346"/>
      <c r="BZ284" s="298">
        <f>IF(AP284,BL284,0)</f>
        <v>5097</v>
      </c>
      <c r="CA284" s="346"/>
      <c r="CB284" s="298">
        <f>IF(AV284,BL284,0)</f>
        <v>5097</v>
      </c>
      <c r="CC284" s="346"/>
      <c r="CD284" s="298">
        <f>IF(BB284,$BL284,0)</f>
        <v>0</v>
      </c>
    </row>
    <row r="285" spans="1:82" ht="8.85" customHeight="1" x14ac:dyDescent="0.25">
      <c r="A285" s="363">
        <v>38</v>
      </c>
      <c r="B285" s="360"/>
      <c r="C285" s="333" t="s">
        <v>256</v>
      </c>
      <c r="D285" s="346"/>
      <c r="E285" s="115">
        <v>3038590</v>
      </c>
      <c r="F285" s="346"/>
      <c r="G285" s="302">
        <f t="shared" si="0"/>
        <v>370.06332967969797</v>
      </c>
      <c r="H285" s="350"/>
      <c r="I285" s="302">
        <f>IF(G285,G285/G$287*100,0)</f>
        <v>221.52062168815166</v>
      </c>
      <c r="J285" s="346"/>
      <c r="K285" s="115">
        <v>0</v>
      </c>
      <c r="L285" s="346"/>
      <c r="M285" s="302">
        <f t="shared" si="1"/>
        <v>0</v>
      </c>
      <c r="N285" s="350"/>
      <c r="O285" s="302">
        <f>IF(M285,M285/M$287*100,0)</f>
        <v>0</v>
      </c>
      <c r="P285" s="346"/>
      <c r="Q285" s="115">
        <v>3361978</v>
      </c>
      <c r="R285" s="346"/>
      <c r="S285" s="302">
        <f t="shared" si="2"/>
        <v>409.44805748386312</v>
      </c>
      <c r="T285" s="350"/>
      <c r="U285" s="302">
        <f>IF(S285,S285/S$287*100,0)</f>
        <v>117.96864023905833</v>
      </c>
      <c r="V285" s="346"/>
      <c r="W285" s="115">
        <v>6894190</v>
      </c>
      <c r="X285" s="346"/>
      <c r="Y285" s="302">
        <f t="shared" si="3"/>
        <v>839.62854707100234</v>
      </c>
      <c r="Z285" s="350"/>
      <c r="AA285" s="302">
        <f>IF(Y285,Y285/Y$287*100,0)</f>
        <v>221.9057941922411</v>
      </c>
      <c r="AB285" s="346"/>
      <c r="AC285" s="115">
        <v>22725</v>
      </c>
      <c r="AD285" s="346"/>
      <c r="AE285" s="302">
        <f t="shared" si="4"/>
        <v>2.7676287906466936</v>
      </c>
      <c r="AF285" s="350"/>
      <c r="AG285" s="302">
        <f>IF(AE285,AE285/AE$287*100,0)</f>
        <v>73.654665164650396</v>
      </c>
      <c r="AH285" s="347"/>
      <c r="AI285" s="346"/>
      <c r="AJ285" s="115">
        <v>0</v>
      </c>
      <c r="AK285" s="346"/>
      <c r="AL285" s="302">
        <f t="shared" si="5"/>
        <v>0</v>
      </c>
      <c r="AM285" s="350"/>
      <c r="AN285" s="302">
        <f>IF(AL285,AL285/AL$287*100,0)</f>
        <v>0</v>
      </c>
      <c r="AO285" s="346"/>
      <c r="AP285" s="115">
        <v>2351222</v>
      </c>
      <c r="AQ285" s="346"/>
      <c r="AR285" s="302">
        <f t="shared" si="6"/>
        <v>286.350261843868</v>
      </c>
      <c r="AS285" s="350"/>
      <c r="AT285" s="302">
        <f>IF(AR285,AR285/AR$287*100,0)</f>
        <v>198.12443935287649</v>
      </c>
      <c r="AU285" s="346"/>
      <c r="AV285" s="115">
        <v>2154936</v>
      </c>
      <c r="AW285" s="346"/>
      <c r="AX285" s="302">
        <f t="shared" si="7"/>
        <v>262.44501278772378</v>
      </c>
      <c r="AY285" s="350"/>
      <c r="AZ285" s="302">
        <f>IF(AX285,AX285/AX$287*100,0)</f>
        <v>323.70675987477028</v>
      </c>
      <c r="BA285" s="346"/>
      <c r="BB285" s="115">
        <v>0</v>
      </c>
      <c r="BC285" s="346"/>
      <c r="BD285" s="302">
        <f t="shared" si="8"/>
        <v>0</v>
      </c>
      <c r="BE285" s="350"/>
      <c r="BF285" s="302">
        <f>IF(BD285,BD285/BD$287*100,0)</f>
        <v>0</v>
      </c>
      <c r="BG285" s="346"/>
      <c r="BH285" s="115">
        <f t="shared" si="9"/>
        <v>17823641</v>
      </c>
      <c r="BI285" s="346"/>
      <c r="BJ285" s="352">
        <v>38</v>
      </c>
      <c r="BK285" s="346"/>
      <c r="BL285" s="299">
        <v>8211</v>
      </c>
      <c r="BM285" s="346"/>
      <c r="BN285" s="299">
        <f t="shared" si="10"/>
        <v>8211</v>
      </c>
      <c r="BO285" s="346"/>
      <c r="BP285" s="299">
        <f t="shared" si="11"/>
        <v>0</v>
      </c>
      <c r="BQ285" s="346"/>
      <c r="BR285" s="299">
        <f t="shared" si="12"/>
        <v>8211</v>
      </c>
      <c r="BS285" s="346"/>
      <c r="BT285" s="299">
        <f t="shared" si="13"/>
        <v>8211</v>
      </c>
      <c r="BU285" s="346"/>
      <c r="BV285" s="299">
        <f t="shared" si="14"/>
        <v>8211</v>
      </c>
      <c r="BW285" s="346"/>
      <c r="BX285" s="299">
        <f t="shared" si="15"/>
        <v>0</v>
      </c>
      <c r="BY285" s="346"/>
      <c r="BZ285" s="299">
        <f t="shared" si="16"/>
        <v>8211</v>
      </c>
      <c r="CA285" s="346"/>
      <c r="CB285" s="299">
        <f t="shared" si="17"/>
        <v>8211</v>
      </c>
      <c r="CC285" s="346"/>
      <c r="CD285" s="299">
        <f t="shared" si="18"/>
        <v>0</v>
      </c>
    </row>
    <row r="286" spans="1:82" ht="8.85" customHeight="1" x14ac:dyDescent="0.25">
      <c r="A286" s="346"/>
      <c r="B286" s="346"/>
      <c r="C286" s="326"/>
      <c r="D286" s="346"/>
      <c r="E286" s="346"/>
      <c r="F286" s="346"/>
      <c r="G286" s="350"/>
      <c r="H286" s="350"/>
      <c r="I286" s="350"/>
      <c r="J286" s="346"/>
      <c r="K286" s="346"/>
      <c r="L286" s="346"/>
      <c r="M286" s="350"/>
      <c r="N286" s="350"/>
      <c r="O286" s="350"/>
      <c r="P286" s="326"/>
      <c r="Q286" s="346"/>
      <c r="R286" s="346"/>
      <c r="S286" s="350"/>
      <c r="T286" s="350"/>
      <c r="U286" s="350"/>
      <c r="V286" s="326"/>
      <c r="W286" s="346"/>
      <c r="X286" s="346"/>
      <c r="Y286" s="350"/>
      <c r="Z286" s="350"/>
      <c r="AA286" s="350"/>
      <c r="AB286" s="326"/>
      <c r="AC286" s="346"/>
      <c r="AD286" s="346"/>
      <c r="AE286" s="350"/>
      <c r="AF286" s="350"/>
      <c r="AG286" s="350"/>
      <c r="AH286" s="326"/>
      <c r="AI286" s="326"/>
      <c r="AJ286" s="346"/>
      <c r="AK286" s="346"/>
      <c r="AL286" s="350"/>
      <c r="AM286" s="350"/>
      <c r="AN286" s="350"/>
      <c r="AO286" s="326"/>
      <c r="AP286" s="346"/>
      <c r="AQ286" s="346"/>
      <c r="AR286" s="350"/>
      <c r="AS286" s="350"/>
      <c r="AT286" s="350"/>
      <c r="AU286" s="326"/>
      <c r="AV286" s="346"/>
      <c r="AW286" s="346"/>
      <c r="AX286" s="350"/>
      <c r="AY286" s="350"/>
      <c r="AZ286" s="350"/>
      <c r="BA286" s="326"/>
      <c r="BB286" s="346"/>
      <c r="BC286" s="346"/>
      <c r="BD286" s="350"/>
      <c r="BE286" s="350"/>
      <c r="BF286" s="350"/>
      <c r="BG286" s="326"/>
      <c r="BH286" s="346"/>
      <c r="BI286" s="326"/>
      <c r="BJ286" s="346"/>
      <c r="BK286" s="346"/>
      <c r="BL286" s="351"/>
      <c r="BM286" s="346"/>
      <c r="BN286" s="351"/>
      <c r="BO286" s="351"/>
      <c r="BP286" s="351"/>
      <c r="BQ286" s="351"/>
      <c r="BR286" s="351"/>
      <c r="BS286" s="351"/>
      <c r="BT286" s="351"/>
      <c r="BU286" s="351"/>
      <c r="BV286" s="351"/>
      <c r="BW286" s="351"/>
      <c r="BX286" s="351"/>
      <c r="BY286" s="351"/>
      <c r="BZ286" s="351"/>
      <c r="CA286" s="351"/>
      <c r="CB286" s="351"/>
      <c r="CC286" s="351"/>
      <c r="CD286" s="351"/>
    </row>
    <row r="287" spans="1:82" ht="8.85" customHeight="1" x14ac:dyDescent="0.25">
      <c r="A287" s="352">
        <f>A285</f>
        <v>38</v>
      </c>
      <c r="B287" s="346"/>
      <c r="C287" s="339" t="s">
        <v>68</v>
      </c>
      <c r="D287" s="346"/>
      <c r="E287" s="300">
        <f>SUM(E241:E285)</f>
        <v>59972911</v>
      </c>
      <c r="F287" s="346"/>
      <c r="G287" s="110">
        <f>IF(E287=0,0,IF(ISNONTEXT(H287),E287/$BL287,E287/BN287))</f>
        <v>167.05592773238922</v>
      </c>
      <c r="H287" s="353"/>
      <c r="I287" s="302">
        <f>IF(G287,G287/G$287*100,0)</f>
        <v>100</v>
      </c>
      <c r="J287" s="346"/>
      <c r="K287" s="300">
        <f>SUM(K241:K285)</f>
        <v>4200</v>
      </c>
      <c r="L287" s="346"/>
      <c r="M287" s="110">
        <f>IF(K287=0,0,IF(ISNONTEXT(N287),K287/$BL287,K287/BP287))</f>
        <v>0.68049254698639017</v>
      </c>
      <c r="N287" s="359" t="s">
        <v>384</v>
      </c>
      <c r="O287" s="302">
        <f>IF(M287,M287/M$287*100,0)</f>
        <v>100</v>
      </c>
      <c r="P287" s="346"/>
      <c r="Q287" s="300">
        <f>SUM(Q241:Q285)</f>
        <v>124602134</v>
      </c>
      <c r="R287" s="346"/>
      <c r="S287" s="110">
        <f>Q287/BR287</f>
        <v>347.08212000590532</v>
      </c>
      <c r="T287" s="353"/>
      <c r="U287" s="302">
        <f>IF(S287,S287/S$287*100,0)</f>
        <v>100</v>
      </c>
      <c r="V287" s="346"/>
      <c r="W287" s="300">
        <f>SUM(W241:W285)</f>
        <v>135835033</v>
      </c>
      <c r="X287" s="346"/>
      <c r="Y287" s="110">
        <f>W287/BT287</f>
        <v>378.3716194195527</v>
      </c>
      <c r="Z287" s="353"/>
      <c r="AA287" s="302">
        <f>IF(Y287,Y287/Y$287*100,0)</f>
        <v>100</v>
      </c>
      <c r="AB287" s="346"/>
      <c r="AC287" s="300">
        <f>SUM(AC241:AC285)</f>
        <v>1116210</v>
      </c>
      <c r="AD287" s="346"/>
      <c r="AE287" s="110">
        <f>AC287/BV287</f>
        <v>3.7575743294193686</v>
      </c>
      <c r="AF287" s="359" t="s">
        <v>384</v>
      </c>
      <c r="AG287" s="302">
        <f>IF(AE287,AE287/AE$287*100,0)</f>
        <v>100</v>
      </c>
      <c r="AH287" s="347"/>
      <c r="AI287" s="346"/>
      <c r="AJ287" s="300">
        <f>SUM(AJ241:AJ285)</f>
        <v>16923011</v>
      </c>
      <c r="AK287" s="346"/>
      <c r="AL287" s="110">
        <f>AJ287/BX287</f>
        <v>1299.7704301075269</v>
      </c>
      <c r="AM287" s="359" t="s">
        <v>384</v>
      </c>
      <c r="AN287" s="302">
        <f>IF(AL287,AL287/AL$287*100,0)</f>
        <v>100</v>
      </c>
      <c r="AO287" s="346"/>
      <c r="AP287" s="300">
        <f>SUM(AP241:AP285)</f>
        <v>49082272</v>
      </c>
      <c r="AQ287" s="346"/>
      <c r="AR287" s="110">
        <f>AP287/BZ287</f>
        <v>144.53050960253006</v>
      </c>
      <c r="AS287" s="359" t="s">
        <v>384</v>
      </c>
      <c r="AT287" s="302">
        <f>IF(AR287,AR287/AR$287*100,0)</f>
        <v>100</v>
      </c>
      <c r="AU287" s="346"/>
      <c r="AV287" s="300">
        <f>SUM(AV241:AV285)</f>
        <v>29105817</v>
      </c>
      <c r="AW287" s="346"/>
      <c r="AX287" s="110">
        <f>IF(AV287=0,0,IF(ISNONTEXT(AY287),AV287/$BL287,AV287/CB287))</f>
        <v>81.074924999791079</v>
      </c>
      <c r="AY287" s="353"/>
      <c r="AZ287" s="302">
        <f>IF(AX287,AX287/AX$287*100,0)</f>
        <v>100</v>
      </c>
      <c r="BA287" s="346"/>
      <c r="BB287" s="300">
        <f>SUM(BB241:BB285)</f>
        <v>0</v>
      </c>
      <c r="BC287" s="346"/>
      <c r="BD287" s="110">
        <f>IF(BB287=0,0,IF(ISNONTEXT(BE287),BB287/$BL287,BB287/CD287))</f>
        <v>0</v>
      </c>
      <c r="BE287" s="359" t="s">
        <v>384</v>
      </c>
      <c r="BF287" s="302">
        <f>IF(BD287,BD287/BD$287*100,0)</f>
        <v>0</v>
      </c>
      <c r="BG287" s="346"/>
      <c r="BH287" s="300">
        <f>SUM(BH241:BH285)</f>
        <v>416641588</v>
      </c>
      <c r="BI287" s="346"/>
      <c r="BJ287" s="352">
        <f>BJ285</f>
        <v>38</v>
      </c>
      <c r="BK287" s="346"/>
      <c r="BL287" s="299">
        <f>SUM(BL241:BL285)</f>
        <v>358999</v>
      </c>
      <c r="BM287" s="346"/>
      <c r="BN287" s="299">
        <f t="shared" ref="BN287:BT287" si="19">SUM(BN241:BN285)</f>
        <v>358999</v>
      </c>
      <c r="BO287" s="351">
        <f t="shared" si="19"/>
        <v>0</v>
      </c>
      <c r="BP287" s="299">
        <f t="shared" si="19"/>
        <v>6172</v>
      </c>
      <c r="BQ287" s="351">
        <f t="shared" si="19"/>
        <v>0</v>
      </c>
      <c r="BR287" s="299">
        <f t="shared" si="19"/>
        <v>358999</v>
      </c>
      <c r="BS287" s="351">
        <f t="shared" si="19"/>
        <v>0</v>
      </c>
      <c r="BT287" s="299">
        <f t="shared" si="19"/>
        <v>358999</v>
      </c>
      <c r="BU287" s="351"/>
      <c r="BV287" s="299">
        <f>SUM(BV241:BV285)</f>
        <v>297056</v>
      </c>
      <c r="BW287" s="351">
        <f>SUM(BW241:BW285)</f>
        <v>0</v>
      </c>
      <c r="BX287" s="299">
        <f>SUM(BX241:BX285)</f>
        <v>13020</v>
      </c>
      <c r="BY287" s="351"/>
      <c r="BZ287" s="299">
        <f>SUM(BZ241:BZ285)</f>
        <v>339598</v>
      </c>
      <c r="CA287" s="351"/>
      <c r="CB287" s="299">
        <f>SUM(CB241:CB285)</f>
        <v>358999</v>
      </c>
      <c r="CC287" s="351"/>
      <c r="CD287" s="299">
        <f>SUM(CD241:CD285)</f>
        <v>0</v>
      </c>
    </row>
    <row r="288" spans="1:82" ht="8.85" customHeight="1" x14ac:dyDescent="0.25">
      <c r="A288" s="346"/>
      <c r="B288" s="346"/>
      <c r="C288" s="326"/>
      <c r="D288" s="346"/>
      <c r="E288" s="346"/>
      <c r="F288" s="346"/>
      <c r="G288" s="346"/>
      <c r="H288" s="346"/>
      <c r="I288" s="346"/>
      <c r="J288" s="346"/>
      <c r="K288" s="351"/>
      <c r="L288" s="346"/>
      <c r="M288" s="346"/>
      <c r="N288" s="346"/>
      <c r="O288" s="346"/>
      <c r="P288" s="346"/>
      <c r="Q288" s="346"/>
      <c r="R288" s="346"/>
      <c r="S288" s="346"/>
      <c r="T288" s="346"/>
      <c r="U288" s="346"/>
      <c r="V288" s="346"/>
      <c r="W288" s="34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c r="AS288" s="346"/>
      <c r="AT288" s="346"/>
      <c r="AU288" s="346"/>
      <c r="AV288" s="346"/>
      <c r="AW288" s="346"/>
      <c r="AX288" s="346"/>
      <c r="AY288" s="346"/>
      <c r="AZ288" s="346"/>
      <c r="BA288" s="346"/>
      <c r="BB288" s="346"/>
      <c r="BC288" s="346"/>
      <c r="BD288" s="346"/>
      <c r="BE288" s="346"/>
      <c r="BF288" s="346"/>
      <c r="BG288" s="346"/>
      <c r="BH288" s="346"/>
      <c r="BI288" s="346"/>
      <c r="BJ288" s="346"/>
      <c r="BK288" s="346"/>
      <c r="BL288" s="351"/>
      <c r="BM288" s="346"/>
      <c r="BN288" s="351"/>
      <c r="BO288" s="351"/>
      <c r="BP288" s="351"/>
      <c r="BQ288" s="351"/>
      <c r="BR288" s="351"/>
      <c r="BS288" s="351"/>
      <c r="BT288" s="351"/>
      <c r="BU288" s="351"/>
      <c r="BV288" s="351"/>
      <c r="BW288" s="351"/>
      <c r="BX288" s="351"/>
      <c r="BY288" s="351"/>
      <c r="BZ288" s="351"/>
      <c r="CA288" s="351"/>
      <c r="CB288" s="351"/>
      <c r="CC288" s="351"/>
      <c r="CD288" s="351"/>
    </row>
    <row r="289" spans="1:82" ht="12.75" thickBot="1" x14ac:dyDescent="0.3">
      <c r="A289" s="364">
        <f>(A60+A219+A287)</f>
        <v>171</v>
      </c>
      <c r="B289" s="346"/>
      <c r="C289" s="339" t="s">
        <v>257</v>
      </c>
      <c r="D289" s="346"/>
      <c r="E289" s="309">
        <f>(E60+E219+E287)</f>
        <v>1201919800</v>
      </c>
      <c r="F289" s="346"/>
      <c r="G289" s="110">
        <f>(E289/$BL289)</f>
        <v>137.03639813303383</v>
      </c>
      <c r="H289" s="350"/>
      <c r="I289" s="302"/>
      <c r="J289" s="346"/>
      <c r="K289" s="309">
        <f>(K60+K219+K287)</f>
        <v>513428633</v>
      </c>
      <c r="L289" s="346"/>
      <c r="M289" s="110">
        <f>(K289/$BP289)</f>
        <v>60.991904589937256</v>
      </c>
      <c r="N289" s="359" t="s">
        <v>384</v>
      </c>
      <c r="O289" s="302"/>
      <c r="P289" s="346"/>
      <c r="Q289" s="309">
        <f>(Q60+Q219+Q287)</f>
        <v>4881569038</v>
      </c>
      <c r="R289" s="346"/>
      <c r="S289" s="110">
        <f>(Q289/$BL289)</f>
        <v>556.57011241952989</v>
      </c>
      <c r="T289" s="350"/>
      <c r="U289" s="302"/>
      <c r="V289" s="346"/>
      <c r="W289" s="309">
        <f>(W60+W219+W287)</f>
        <v>1769361450</v>
      </c>
      <c r="X289" s="346"/>
      <c r="Y289" s="110">
        <f>(W289/$BL289)</f>
        <v>201.73302753099003</v>
      </c>
      <c r="Z289" s="350"/>
      <c r="AA289" s="302"/>
      <c r="AB289" s="346"/>
      <c r="AC289" s="309">
        <f>(AC60+AC219+AC287)</f>
        <v>3222757649</v>
      </c>
      <c r="AD289" s="346"/>
      <c r="AE289" s="110">
        <f>(AC289/$BV289)</f>
        <v>370.05488304789236</v>
      </c>
      <c r="AF289" s="359" t="s">
        <v>384</v>
      </c>
      <c r="AG289" s="302"/>
      <c r="AH289" s="347"/>
      <c r="AI289" s="346"/>
      <c r="AJ289" s="309">
        <f>(AJ60+AJ219+AJ287)</f>
        <v>15596294555</v>
      </c>
      <c r="AK289" s="346"/>
      <c r="AL289" s="110">
        <f>(AJ289/$BX289)</f>
        <v>1851.2300257049758</v>
      </c>
      <c r="AM289" s="359" t="s">
        <v>384</v>
      </c>
      <c r="AN289" s="302"/>
      <c r="AO289" s="346"/>
      <c r="AP289" s="309">
        <f>(AP60+AP219+AP287)</f>
        <v>984551357</v>
      </c>
      <c r="AQ289" s="346"/>
      <c r="AR289" s="110">
        <f>AP289/BZ289</f>
        <v>112.66125848362537</v>
      </c>
      <c r="AS289" s="359" t="s">
        <v>384</v>
      </c>
      <c r="AT289" s="302"/>
      <c r="AU289" s="346"/>
      <c r="AV289" s="309">
        <f>(AV60+AV219+AV287)</f>
        <v>1281768321</v>
      </c>
      <c r="AW289" s="346"/>
      <c r="AX289" s="110">
        <f>(AV289/$BL289)</f>
        <v>146.14029484402062</v>
      </c>
      <c r="AY289" s="350"/>
      <c r="AZ289" s="302"/>
      <c r="BA289" s="346"/>
      <c r="BB289" s="309">
        <f>(BB60+BB219+BB287)</f>
        <v>2135954</v>
      </c>
      <c r="BC289" s="346"/>
      <c r="BD289" s="110">
        <f>(BB289/$CD289)</f>
        <v>30.483580470678902</v>
      </c>
      <c r="BE289" s="359" t="s">
        <v>384</v>
      </c>
      <c r="BF289" s="302"/>
      <c r="BG289" s="346"/>
      <c r="BH289" s="309">
        <f>(BH60+BH219+BH287)</f>
        <v>29453786757</v>
      </c>
      <c r="BI289" s="346"/>
      <c r="BJ289" s="364">
        <f>(BJ60+BJ219+BJ287)</f>
        <v>171</v>
      </c>
      <c r="BK289" s="346"/>
      <c r="BL289" s="310">
        <f>(BL60+BL219+BL287)</f>
        <v>8770807</v>
      </c>
      <c r="BM289" s="346"/>
      <c r="BN289" s="310">
        <f>(BN60+BN219+BN287)</f>
        <v>8770807</v>
      </c>
      <c r="BO289" s="351">
        <f>($BL$60+$BL$219+BO287)</f>
        <v>8411808</v>
      </c>
      <c r="BP289" s="310">
        <f>(BP60+BP219+BP287)</f>
        <v>8417980</v>
      </c>
      <c r="BQ289" s="351">
        <f>($BL$60+$BL$219+BQ287)</f>
        <v>8411808</v>
      </c>
      <c r="BR289" s="310">
        <f>(BR60+BR219+BR287)</f>
        <v>8770807</v>
      </c>
      <c r="BS289" s="351">
        <f>($BL$60+$BL$219+BS287)</f>
        <v>8411808</v>
      </c>
      <c r="BT289" s="310">
        <f>(BT60+BT219+BT287)</f>
        <v>8770807</v>
      </c>
      <c r="BU289" s="351"/>
      <c r="BV289" s="310">
        <f>(BV60+BV219+BV287)</f>
        <v>8708864</v>
      </c>
      <c r="BW289" s="351">
        <f>($BL$60+$BL$219+BW287)</f>
        <v>8411808</v>
      </c>
      <c r="BX289" s="310">
        <f>(BX60+BX219+BX287)</f>
        <v>8424828</v>
      </c>
      <c r="BY289" s="351"/>
      <c r="BZ289" s="310">
        <f>(BZ60+BZ219+BZ287)</f>
        <v>8739041</v>
      </c>
      <c r="CA289" s="351"/>
      <c r="CB289" s="310">
        <f>(CB60+CB219+CB287)</f>
        <v>8770807</v>
      </c>
      <c r="CC289" s="351"/>
      <c r="CD289" s="310">
        <f>(CD60+CD219+CD287)</f>
        <v>70069</v>
      </c>
    </row>
    <row r="290" spans="1:82" ht="8.85" customHeight="1" thickTop="1" x14ac:dyDescent="0.25">
      <c r="A290" s="346"/>
      <c r="B290" s="346"/>
      <c r="C290" s="326"/>
      <c r="D290" s="346"/>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c r="AS290" s="346"/>
      <c r="AT290" s="346"/>
      <c r="AU290" s="346"/>
      <c r="AV290" s="346"/>
      <c r="AW290" s="346"/>
      <c r="AX290" s="346"/>
      <c r="AY290" s="346"/>
      <c r="AZ290" s="346"/>
      <c r="BA290" s="346"/>
      <c r="BB290" s="346"/>
      <c r="BC290" s="346"/>
      <c r="BD290" s="346"/>
      <c r="BE290" s="346"/>
      <c r="BF290" s="346"/>
      <c r="BG290" s="346"/>
      <c r="BH290" s="346"/>
      <c r="BI290" s="346"/>
      <c r="BJ290" s="346"/>
      <c r="BK290" s="346"/>
      <c r="BL290" s="346"/>
      <c r="BM290" s="346"/>
      <c r="BN290" s="346"/>
      <c r="BO290" s="346"/>
      <c r="BP290" s="346"/>
      <c r="BQ290" s="346"/>
      <c r="BR290" s="346"/>
      <c r="BS290" s="346"/>
      <c r="BT290" s="346"/>
      <c r="BU290" s="346"/>
      <c r="BV290" s="346"/>
      <c r="BW290" s="346"/>
      <c r="BX290" s="346"/>
      <c r="BY290" s="346"/>
      <c r="BZ290" s="346"/>
      <c r="CA290" s="346"/>
      <c r="CB290" s="346"/>
      <c r="CC290" s="346"/>
      <c r="CD290" s="346"/>
    </row>
    <row r="291" spans="1:82" ht="8.85" customHeight="1" x14ac:dyDescent="0.25">
      <c r="A291" s="346"/>
      <c r="B291" s="346"/>
      <c r="C291" s="326"/>
      <c r="D291" s="346"/>
      <c r="E291" s="346"/>
      <c r="F291" s="346"/>
      <c r="G291" s="346"/>
      <c r="H291" s="346"/>
      <c r="I291" s="346"/>
      <c r="J291" s="346"/>
      <c r="K291" s="346"/>
      <c r="L291" s="346"/>
      <c r="M291" s="346"/>
      <c r="N291" s="346"/>
      <c r="O291" s="346"/>
      <c r="P291" s="346"/>
      <c r="Q291" s="346"/>
      <c r="R291" s="346"/>
      <c r="S291" s="346"/>
      <c r="T291" s="346"/>
      <c r="U291" s="346"/>
      <c r="V291" s="346"/>
      <c r="W291" s="34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c r="AS291" s="346"/>
      <c r="AT291" s="346"/>
      <c r="AU291" s="346"/>
      <c r="AV291" s="346"/>
      <c r="AW291" s="346"/>
      <c r="AX291" s="346"/>
      <c r="AY291" s="346"/>
      <c r="AZ291" s="346"/>
      <c r="BA291" s="346"/>
      <c r="BB291" s="346"/>
      <c r="BC291" s="346"/>
      <c r="BD291" s="346"/>
      <c r="BE291" s="346"/>
      <c r="BF291" s="346"/>
      <c r="BG291" s="346"/>
      <c r="BH291" s="346"/>
      <c r="BI291" s="346"/>
      <c r="BJ291" s="346"/>
      <c r="BK291" s="346"/>
      <c r="BL291" s="346"/>
      <c r="BM291" s="346"/>
      <c r="BN291" s="346"/>
      <c r="BO291" s="346"/>
      <c r="BP291" s="346"/>
      <c r="BQ291" s="346"/>
      <c r="BR291" s="346"/>
      <c r="BS291" s="346"/>
      <c r="BT291" s="346"/>
      <c r="BU291" s="346"/>
      <c r="BV291" s="346"/>
      <c r="BW291" s="346"/>
      <c r="BX291" s="346"/>
      <c r="BY291" s="346"/>
      <c r="BZ291" s="346"/>
      <c r="CA291" s="346"/>
      <c r="CB291" s="346"/>
      <c r="CC291" s="346"/>
      <c r="CD291" s="346"/>
    </row>
    <row r="292" spans="1:82" ht="11.65" customHeight="1" x14ac:dyDescent="0.25">
      <c r="A292" s="346"/>
      <c r="B292" s="346"/>
      <c r="C292" s="365" t="s">
        <v>258</v>
      </c>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c r="AU292" s="346"/>
      <c r="AV292" s="346"/>
      <c r="AW292" s="346"/>
      <c r="AX292" s="346"/>
      <c r="AY292" s="346"/>
      <c r="AZ292" s="346"/>
      <c r="BA292" s="346"/>
      <c r="BB292" s="346"/>
      <c r="BC292" s="346"/>
      <c r="BD292" s="346"/>
      <c r="BE292" s="346"/>
      <c r="BF292" s="346"/>
      <c r="BG292" s="346"/>
      <c r="BH292" s="346"/>
      <c r="BI292" s="346"/>
      <c r="BJ292" s="346"/>
      <c r="BK292" s="346"/>
      <c r="BL292" s="346"/>
      <c r="BM292" s="346"/>
      <c r="BN292" s="346"/>
      <c r="BO292" s="346"/>
      <c r="BP292" s="346"/>
      <c r="BQ292" s="346"/>
      <c r="BR292" s="346"/>
      <c r="BS292" s="346"/>
      <c r="BT292" s="346"/>
      <c r="BU292" s="346"/>
      <c r="BV292" s="346"/>
      <c r="BW292" s="346"/>
      <c r="BX292" s="346"/>
      <c r="BY292" s="346"/>
      <c r="BZ292" s="346"/>
      <c r="CA292" s="346"/>
      <c r="CB292" s="346"/>
      <c r="CC292" s="346"/>
      <c r="CD292" s="346"/>
    </row>
    <row r="293" spans="1:82" ht="8.85" customHeight="1" x14ac:dyDescent="0.25">
      <c r="A293" s="346"/>
      <c r="B293" s="346"/>
      <c r="C293" s="32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c r="AU293" s="346"/>
      <c r="AV293" s="346"/>
      <c r="AW293" s="346"/>
      <c r="AX293" s="346"/>
      <c r="AY293" s="346"/>
      <c r="AZ293" s="346"/>
      <c r="BA293" s="346"/>
      <c r="BB293" s="346"/>
      <c r="BC293" s="346"/>
      <c r="BD293" s="346"/>
      <c r="BE293" s="346"/>
      <c r="BF293" s="346"/>
      <c r="BG293" s="346"/>
      <c r="BH293" s="346"/>
      <c r="BI293" s="346"/>
      <c r="BJ293" s="346"/>
      <c r="BK293" s="346"/>
      <c r="BL293" s="346"/>
      <c r="BM293" s="346"/>
      <c r="BN293" s="346"/>
      <c r="BO293" s="346"/>
      <c r="BP293" s="346"/>
      <c r="BQ293" s="346"/>
      <c r="BR293" s="346"/>
      <c r="BS293" s="346"/>
      <c r="BT293" s="346"/>
      <c r="BU293" s="346"/>
      <c r="BV293" s="346"/>
      <c r="BW293" s="346"/>
      <c r="BX293" s="346"/>
      <c r="BY293" s="346"/>
      <c r="BZ293" s="346"/>
      <c r="CA293" s="346"/>
      <c r="CB293" s="346"/>
      <c r="CC293" s="346"/>
      <c r="CD293" s="346"/>
    </row>
    <row r="294" spans="1:82" ht="8.85" customHeight="1" x14ac:dyDescent="0.25">
      <c r="A294" s="346"/>
      <c r="B294" s="346"/>
      <c r="C294" s="32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c r="AS294" s="346"/>
      <c r="AT294" s="346"/>
      <c r="AU294" s="346"/>
      <c r="AV294" s="346"/>
      <c r="AW294" s="346"/>
      <c r="AX294" s="346"/>
      <c r="AY294" s="346"/>
      <c r="AZ294" s="346"/>
      <c r="BA294" s="346"/>
      <c r="BB294" s="346"/>
      <c r="BC294" s="346"/>
      <c r="BD294" s="346"/>
      <c r="BE294" s="346"/>
      <c r="BF294" s="346"/>
      <c r="BG294" s="346"/>
      <c r="BH294" s="346"/>
      <c r="BI294" s="346"/>
      <c r="BJ294" s="346"/>
      <c r="BK294" s="346"/>
      <c r="BL294" s="346"/>
      <c r="BM294" s="346"/>
      <c r="BN294" s="346"/>
      <c r="BO294" s="346"/>
      <c r="BP294" s="346"/>
      <c r="BQ294" s="346"/>
      <c r="BR294" s="346"/>
      <c r="BS294" s="346"/>
      <c r="BT294" s="346"/>
      <c r="BU294" s="346"/>
      <c r="BV294" s="346"/>
      <c r="BW294" s="346"/>
      <c r="BX294" s="346"/>
      <c r="BY294" s="346"/>
      <c r="BZ294" s="346"/>
      <c r="CA294" s="346"/>
      <c r="CB294" s="346"/>
      <c r="CC294" s="346"/>
      <c r="CD294" s="346"/>
    </row>
    <row r="295" spans="1:82" ht="5.65" customHeight="1" x14ac:dyDescent="0.25">
      <c r="A295" s="346"/>
      <c r="B295" s="346"/>
      <c r="C295" s="32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c r="AS295" s="346"/>
      <c r="AT295" s="346"/>
      <c r="AU295" s="346"/>
      <c r="AV295" s="346"/>
      <c r="AW295" s="346"/>
      <c r="AX295" s="346"/>
      <c r="AY295" s="346"/>
      <c r="AZ295" s="346"/>
      <c r="BA295" s="346"/>
      <c r="BB295" s="346"/>
      <c r="BC295" s="346"/>
      <c r="BD295" s="346"/>
      <c r="BE295" s="346"/>
      <c r="BF295" s="346"/>
      <c r="BG295" s="346"/>
      <c r="BH295" s="346"/>
      <c r="BI295" s="346"/>
      <c r="BJ295" s="346"/>
      <c r="BK295" s="346"/>
      <c r="BL295" s="346"/>
      <c r="BM295" s="346"/>
      <c r="BN295" s="346"/>
      <c r="BO295" s="346"/>
      <c r="BP295" s="346"/>
      <c r="BQ295" s="346"/>
      <c r="BR295" s="346"/>
      <c r="BS295" s="346"/>
      <c r="BT295" s="346"/>
      <c r="BU295" s="346"/>
      <c r="BV295" s="346"/>
      <c r="BW295" s="346"/>
      <c r="BX295" s="346"/>
      <c r="BY295" s="346"/>
      <c r="BZ295" s="346"/>
      <c r="CA295" s="346"/>
      <c r="CB295" s="346"/>
      <c r="CC295" s="346"/>
      <c r="CD295" s="346"/>
    </row>
    <row r="296" spans="1:82" ht="8.85" customHeight="1" x14ac:dyDescent="0.25">
      <c r="A296" s="346"/>
      <c r="B296" s="346"/>
      <c r="C296" s="32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6"/>
      <c r="BR296" s="346"/>
      <c r="BS296" s="346"/>
      <c r="BT296" s="346"/>
      <c r="BU296" s="346"/>
      <c r="BV296" s="346"/>
      <c r="BW296" s="346"/>
      <c r="BX296" s="346"/>
      <c r="BY296" s="346"/>
      <c r="BZ296" s="346"/>
      <c r="CA296" s="346"/>
      <c r="CB296" s="346"/>
      <c r="CC296" s="346"/>
      <c r="CD296" s="346"/>
    </row>
    <row r="297" spans="1:82" ht="8.85" customHeight="1" x14ac:dyDescent="0.25">
      <c r="A297" s="346"/>
      <c r="B297" s="346"/>
      <c r="C297" s="32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c r="AU297" s="346"/>
      <c r="AV297" s="346"/>
      <c r="AW297" s="346"/>
      <c r="AX297" s="346"/>
      <c r="AY297" s="346"/>
      <c r="AZ297" s="346"/>
      <c r="BA297" s="346"/>
      <c r="BB297" s="346"/>
      <c r="BC297" s="346"/>
      <c r="BD297" s="346"/>
      <c r="BE297" s="346"/>
      <c r="BF297" s="346"/>
      <c r="BG297" s="346"/>
      <c r="BH297" s="346"/>
      <c r="BI297" s="346"/>
      <c r="BJ297" s="346"/>
      <c r="BK297" s="346"/>
      <c r="BL297" s="346"/>
      <c r="BM297" s="346"/>
      <c r="BN297" s="346"/>
      <c r="BO297" s="346"/>
      <c r="BP297" s="346"/>
      <c r="BQ297" s="346"/>
      <c r="BR297" s="346"/>
      <c r="BS297" s="346"/>
      <c r="BT297" s="346"/>
      <c r="BU297" s="346"/>
      <c r="BV297" s="346"/>
      <c r="BW297" s="346"/>
      <c r="BX297" s="346"/>
      <c r="BY297" s="346"/>
      <c r="BZ297" s="346"/>
      <c r="CA297" s="346"/>
      <c r="CB297" s="346"/>
      <c r="CC297" s="346"/>
      <c r="CD297" s="346"/>
    </row>
    <row r="298" spans="1:82" ht="8.85" customHeight="1" x14ac:dyDescent="0.25">
      <c r="A298" s="346"/>
      <c r="B298" s="346"/>
      <c r="C298" s="32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c r="AU298" s="346"/>
      <c r="AV298" s="346"/>
      <c r="AW298" s="346"/>
      <c r="AX298" s="346"/>
      <c r="AY298" s="346"/>
      <c r="AZ298" s="346"/>
      <c r="BA298" s="346"/>
      <c r="BB298" s="346"/>
      <c r="BC298" s="346"/>
      <c r="BD298" s="346"/>
      <c r="BE298" s="346"/>
      <c r="BF298" s="346"/>
      <c r="BG298" s="346"/>
      <c r="BH298" s="346"/>
      <c r="BI298" s="346"/>
      <c r="BJ298" s="346"/>
      <c r="BK298" s="346"/>
      <c r="BL298" s="346"/>
      <c r="BM298" s="346"/>
      <c r="BN298" s="346"/>
      <c r="BO298" s="346"/>
      <c r="BP298" s="346"/>
      <c r="BQ298" s="346"/>
      <c r="BR298" s="346"/>
      <c r="BS298" s="346"/>
      <c r="BT298" s="346"/>
      <c r="BU298" s="346"/>
      <c r="BV298" s="346"/>
      <c r="BW298" s="346"/>
      <c r="BX298" s="346"/>
      <c r="BY298" s="346"/>
      <c r="BZ298" s="346"/>
      <c r="CA298" s="346"/>
      <c r="CB298" s="346"/>
      <c r="CC298" s="346"/>
      <c r="CD298" s="346"/>
    </row>
    <row r="299" spans="1:82" ht="8.85" customHeight="1" x14ac:dyDescent="0.25">
      <c r="A299" s="346"/>
      <c r="B299" s="346"/>
      <c r="C299" s="32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c r="AS299" s="346"/>
      <c r="AT299" s="346"/>
      <c r="AU299" s="346"/>
      <c r="AV299" s="346"/>
      <c r="AW299" s="346"/>
      <c r="AX299" s="346"/>
      <c r="AY299" s="346"/>
      <c r="AZ299" s="346"/>
      <c r="BA299" s="346"/>
      <c r="BB299" s="346"/>
      <c r="BC299" s="346"/>
      <c r="BD299" s="346"/>
      <c r="BE299" s="346"/>
      <c r="BF299" s="346"/>
      <c r="BG299" s="346"/>
      <c r="BH299" s="346"/>
      <c r="BI299" s="346"/>
      <c r="BJ299" s="346"/>
      <c r="BK299" s="346"/>
      <c r="BL299" s="346"/>
      <c r="BM299" s="346"/>
      <c r="BN299" s="346"/>
      <c r="BO299" s="346"/>
      <c r="BP299" s="346"/>
      <c r="BQ299" s="346"/>
      <c r="BR299" s="346"/>
      <c r="BS299" s="346"/>
      <c r="BT299" s="346"/>
      <c r="BU299" s="346"/>
      <c r="BV299" s="346"/>
      <c r="BW299" s="346"/>
      <c r="BX299" s="346"/>
      <c r="BY299" s="346"/>
      <c r="BZ299" s="346"/>
      <c r="CA299" s="346"/>
      <c r="CB299" s="346"/>
      <c r="CC299" s="346"/>
      <c r="CD299" s="346"/>
    </row>
    <row r="300" spans="1:82" ht="1.1499999999999999" customHeight="1" x14ac:dyDescent="0.25">
      <c r="A300" s="346"/>
      <c r="B300" s="346"/>
      <c r="C300" s="32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c r="AS300" s="346"/>
      <c r="AT300" s="346"/>
      <c r="AU300" s="346"/>
      <c r="AV300" s="346"/>
      <c r="AW300" s="346"/>
      <c r="AX300" s="346"/>
      <c r="AY300" s="346"/>
      <c r="AZ300" s="346"/>
      <c r="BA300" s="346"/>
      <c r="BB300" s="346"/>
      <c r="BC300" s="346"/>
      <c r="BD300" s="346"/>
      <c r="BE300" s="346"/>
      <c r="BF300" s="346"/>
      <c r="BG300" s="346"/>
      <c r="BH300" s="346"/>
      <c r="BI300" s="346"/>
      <c r="BJ300" s="346"/>
      <c r="BK300" s="346"/>
      <c r="BL300" s="346"/>
      <c r="BM300" s="346"/>
      <c r="BN300" s="346"/>
      <c r="BO300" s="346"/>
      <c r="BP300" s="346"/>
      <c r="BQ300" s="346"/>
      <c r="BR300" s="346"/>
      <c r="BS300" s="346"/>
      <c r="BT300" s="346"/>
      <c r="BU300" s="346"/>
      <c r="BV300" s="346"/>
      <c r="BW300" s="346"/>
      <c r="BX300" s="346"/>
      <c r="BY300" s="346"/>
      <c r="BZ300" s="346"/>
      <c r="CA300" s="346"/>
      <c r="CB300" s="346"/>
      <c r="CC300" s="346"/>
      <c r="CD300" s="346"/>
    </row>
    <row r="301" spans="1:82" ht="2.25" hidden="1" customHeight="1" x14ac:dyDescent="0.25">
      <c r="A301" s="346"/>
      <c r="B301" s="346"/>
      <c r="C301" s="326"/>
      <c r="D301" s="346"/>
      <c r="E301" s="346"/>
      <c r="F301" s="346"/>
      <c r="G301" s="346"/>
      <c r="H301" s="346"/>
      <c r="I301" s="346"/>
      <c r="J301" s="346"/>
      <c r="K301" s="346"/>
      <c r="L301" s="346"/>
      <c r="M301" s="346"/>
      <c r="N301" s="346"/>
      <c r="O301" s="346"/>
      <c r="P301" s="346"/>
      <c r="Q301" s="346"/>
      <c r="R301" s="346"/>
      <c r="S301" s="346"/>
      <c r="T301" s="346"/>
      <c r="U301" s="346"/>
      <c r="V301" s="346"/>
      <c r="W301" s="34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c r="AS301" s="346"/>
      <c r="AT301" s="346"/>
      <c r="AU301" s="346"/>
      <c r="AV301" s="346"/>
      <c r="AW301" s="346"/>
      <c r="AX301" s="346"/>
      <c r="AY301" s="346"/>
      <c r="AZ301" s="346"/>
      <c r="BA301" s="346"/>
      <c r="BB301" s="346"/>
      <c r="BC301" s="346"/>
      <c r="BD301" s="346"/>
      <c r="BE301" s="346"/>
      <c r="BF301" s="346"/>
      <c r="BG301" s="346"/>
      <c r="BH301" s="346"/>
      <c r="BI301" s="346"/>
      <c r="BJ301" s="346"/>
      <c r="BK301" s="346"/>
      <c r="BL301" s="346"/>
      <c r="BM301" s="346"/>
      <c r="BN301" s="346"/>
      <c r="BO301" s="346"/>
      <c r="BP301" s="346"/>
      <c r="BQ301" s="346"/>
      <c r="BR301" s="346"/>
      <c r="BS301" s="346"/>
      <c r="BT301" s="346"/>
      <c r="BU301" s="346"/>
      <c r="BV301" s="346"/>
      <c r="BW301" s="346"/>
      <c r="BX301" s="346"/>
      <c r="BY301" s="346"/>
      <c r="BZ301" s="346"/>
      <c r="CA301" s="346"/>
      <c r="CB301" s="346"/>
      <c r="CC301" s="346"/>
      <c r="CD301" s="346"/>
    </row>
    <row r="302" spans="1:82" ht="8.85" hidden="1" customHeight="1" x14ac:dyDescent="0.25">
      <c r="A302" s="346"/>
      <c r="B302" s="346"/>
      <c r="C302" s="326"/>
      <c r="D302" s="346"/>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c r="AS302" s="346"/>
      <c r="AT302" s="346"/>
      <c r="AU302" s="346"/>
      <c r="AV302" s="346"/>
      <c r="AW302" s="346"/>
      <c r="AX302" s="346"/>
      <c r="AY302" s="346"/>
      <c r="AZ302" s="346"/>
      <c r="BA302" s="346"/>
      <c r="BB302" s="346"/>
      <c r="BC302" s="346"/>
      <c r="BD302" s="346"/>
      <c r="BE302" s="346"/>
      <c r="BF302" s="346"/>
      <c r="BG302" s="346"/>
      <c r="BH302" s="346"/>
      <c r="BI302" s="346"/>
      <c r="BJ302" s="346"/>
      <c r="BK302" s="346"/>
      <c r="BL302" s="346"/>
      <c r="BM302" s="346"/>
      <c r="BN302" s="346"/>
      <c r="BO302" s="346"/>
      <c r="BP302" s="346"/>
      <c r="BQ302" s="346"/>
      <c r="BR302" s="346"/>
      <c r="BS302" s="346"/>
      <c r="BT302" s="346"/>
      <c r="BU302" s="346"/>
      <c r="BV302" s="346"/>
      <c r="BW302" s="346"/>
      <c r="BX302" s="346"/>
      <c r="BY302" s="346"/>
      <c r="BZ302" s="346"/>
      <c r="CA302" s="346"/>
      <c r="CB302" s="346"/>
      <c r="CC302" s="346"/>
      <c r="CD302" s="346"/>
    </row>
    <row r="303" spans="1:82" ht="8.85" customHeight="1" x14ac:dyDescent="0.25">
      <c r="A303" s="346"/>
      <c r="B303" s="346"/>
      <c r="C303" s="326"/>
      <c r="D303" s="346"/>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c r="AS303" s="346"/>
      <c r="AT303" s="346"/>
      <c r="AU303" s="346"/>
      <c r="AV303" s="346"/>
      <c r="AW303" s="346"/>
      <c r="AX303" s="346"/>
      <c r="AY303" s="346"/>
      <c r="AZ303" s="346"/>
      <c r="BA303" s="346"/>
      <c r="BB303" s="346"/>
      <c r="BC303" s="346"/>
      <c r="BD303" s="346"/>
      <c r="BE303" s="346"/>
      <c r="BF303" s="346"/>
      <c r="BG303" s="346"/>
      <c r="BH303" s="346"/>
      <c r="BI303" s="346"/>
      <c r="BJ303" s="346"/>
      <c r="BK303" s="346"/>
      <c r="BL303" s="346"/>
      <c r="BM303" s="346"/>
      <c r="BN303" s="346"/>
      <c r="BO303" s="346"/>
      <c r="BP303" s="346"/>
      <c r="BQ303" s="346"/>
      <c r="BR303" s="346"/>
      <c r="BS303" s="346"/>
      <c r="BT303" s="346"/>
      <c r="BU303" s="346"/>
      <c r="BV303" s="346"/>
      <c r="BW303" s="346"/>
      <c r="BX303" s="346"/>
      <c r="BY303" s="346"/>
      <c r="BZ303" s="346"/>
      <c r="CA303" s="346"/>
      <c r="CB303" s="346"/>
      <c r="CC303" s="346"/>
      <c r="CD303" s="346"/>
    </row>
    <row r="304" spans="1:82" s="329" customFormat="1" ht="10.5" customHeight="1" x14ac:dyDescent="0.25">
      <c r="A304" s="355" t="s">
        <v>391</v>
      </c>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c r="AA304" s="325"/>
      <c r="AB304" s="325"/>
      <c r="AC304" s="325"/>
      <c r="AD304" s="325"/>
      <c r="AE304" s="325"/>
      <c r="AF304" s="325"/>
      <c r="AG304" s="325"/>
      <c r="AH304" s="325"/>
      <c r="AI304" s="325"/>
      <c r="AJ304" s="325"/>
      <c r="AK304" s="325"/>
      <c r="AL304" s="325"/>
      <c r="AM304" s="325"/>
      <c r="AN304" s="325"/>
      <c r="AO304" s="325"/>
      <c r="AP304" s="325"/>
      <c r="AQ304" s="325"/>
      <c r="AR304" s="325"/>
      <c r="AS304" s="325"/>
      <c r="AT304" s="325"/>
      <c r="AU304" s="325"/>
      <c r="AV304" s="325"/>
      <c r="AW304" s="325"/>
      <c r="AX304" s="325"/>
      <c r="AY304" s="325"/>
      <c r="AZ304" s="325"/>
      <c r="BA304" s="325"/>
      <c r="BB304" s="325"/>
      <c r="BC304" s="325"/>
      <c r="BD304" s="325"/>
      <c r="BE304" s="325"/>
      <c r="BF304" s="325"/>
      <c r="BG304" s="325"/>
      <c r="BH304" s="325"/>
      <c r="BI304" s="325"/>
      <c r="BJ304" s="325"/>
      <c r="BK304" s="356" t="s">
        <v>392</v>
      </c>
      <c r="BL304" s="325"/>
      <c r="BM304" s="325"/>
      <c r="BN304" s="325"/>
      <c r="BO304" s="325"/>
      <c r="BP304" s="325"/>
      <c r="BQ304" s="325"/>
      <c r="BR304" s="325"/>
      <c r="BS304" s="325"/>
      <c r="BT304" s="325"/>
      <c r="BU304" s="325"/>
      <c r="BV304" s="325"/>
      <c r="BW304" s="325"/>
      <c r="BX304" s="325"/>
      <c r="BY304" s="325"/>
      <c r="BZ304" s="325"/>
      <c r="CA304" s="325"/>
      <c r="CB304" s="325"/>
      <c r="CC304" s="325"/>
      <c r="CD304" s="325"/>
    </row>
  </sheetData>
  <printOptions gridLinesSet="0"/>
  <pageMargins left="3.75" right="0.25" top="0.5" bottom="0.3" header="0.5" footer="0.5"/>
  <pageSetup paperSize="17" pageOrder="overThenDown" orientation="landscape" r:id="rId1"/>
  <headerFooter alignWithMargins="0"/>
  <rowBreaks count="3" manualBreakCount="3">
    <brk id="75" max="62" man="1"/>
    <brk id="151" max="62" man="1"/>
    <brk id="227" max="62" man="1"/>
  </rowBreaks>
  <colBreaks count="1" manualBreakCount="1">
    <brk id="3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J304"/>
  <sheetViews>
    <sheetView showGridLines="0" zoomScaleNormal="100" workbookViewId="0"/>
  </sheetViews>
  <sheetFormatPr defaultColWidth="12.7109375" defaultRowHeight="9.75" customHeight="1" x14ac:dyDescent="0.25"/>
  <cols>
    <col min="1" max="1" width="5" style="20" customWidth="1"/>
    <col min="2" max="2" width="1.28515625" style="20" customWidth="1"/>
    <col min="3" max="3" width="17.85546875" style="20" customWidth="1"/>
    <col min="4" max="4" width="1.28515625" style="20" customWidth="1"/>
    <col min="5" max="5" width="13.5703125" style="20" customWidth="1"/>
    <col min="6" max="6" width="1.5703125" style="20" customWidth="1"/>
    <col min="7" max="7" width="9.28515625" style="20" customWidth="1"/>
    <col min="8" max="8" width="1.5703125" style="20" customWidth="1"/>
    <col min="9" max="9" width="9.28515625" style="20" customWidth="1"/>
    <col min="10" max="10" width="1.5703125" style="20" customWidth="1"/>
    <col min="11" max="11" width="13.5703125" style="20" customWidth="1"/>
    <col min="12" max="12" width="1.5703125" style="20" customWidth="1"/>
    <col min="13" max="13" width="9.28515625" style="20" customWidth="1"/>
    <col min="14" max="14" width="1.5703125" style="20" customWidth="1"/>
    <col min="15" max="15" width="9.28515625" style="20" customWidth="1"/>
    <col min="16" max="16" width="1.5703125" style="20" customWidth="1"/>
    <col min="17" max="17" width="13.5703125" style="20" customWidth="1"/>
    <col min="18" max="18" width="1.5703125" style="20" customWidth="1"/>
    <col min="19" max="19" width="13.5703125" style="20" customWidth="1"/>
    <col min="20" max="20" width="1.5703125" style="20" customWidth="1"/>
    <col min="21" max="21" width="11" style="20" customWidth="1"/>
    <col min="22" max="22" width="1.5703125" style="20" customWidth="1"/>
    <col min="23" max="23" width="11" style="20" customWidth="1"/>
    <col min="24" max="24" width="1.5703125" style="20" customWidth="1"/>
    <col min="25" max="25" width="11" style="20" customWidth="1"/>
    <col min="26" max="26" width="1.5703125" style="20" customWidth="1"/>
    <col min="27" max="27" width="10.140625" style="20" customWidth="1"/>
    <col min="28" max="29" width="2.42578125" style="20" customWidth="1"/>
    <col min="30" max="30" width="14.42578125" style="20" customWidth="1"/>
    <col min="31" max="31" width="1.5703125" style="20" customWidth="1"/>
    <col min="32" max="32" width="14.42578125" style="20" customWidth="1"/>
    <col min="33" max="33" width="1.5703125" style="20" customWidth="1"/>
    <col min="34" max="34" width="9.28515625" style="20" customWidth="1"/>
    <col min="35" max="35" width="1.5703125" style="20" customWidth="1"/>
    <col min="36" max="36" width="9.28515625" style="20" customWidth="1"/>
    <col min="37" max="37" width="2.42578125" style="20" customWidth="1"/>
    <col min="38" max="38" width="14.42578125" style="20" customWidth="1"/>
    <col min="39" max="39" width="2.42578125" style="20" customWidth="1"/>
    <col min="40" max="40" width="14.42578125" style="20" customWidth="1"/>
    <col min="41" max="41" width="1.5703125" style="20" customWidth="1"/>
    <col min="42" max="42" width="11" style="20" customWidth="1"/>
    <col min="43" max="43" width="2.42578125" style="20" customWidth="1"/>
    <col min="44" max="44" width="12.7109375" style="20" customWidth="1"/>
    <col min="45" max="45" width="1.5703125" style="20" customWidth="1"/>
    <col min="46" max="46" width="10.140625" style="20" customWidth="1"/>
    <col min="47" max="47" width="2.42578125" style="20" customWidth="1"/>
    <col min="48" max="48" width="12.7109375" style="20" customWidth="1"/>
    <col min="49" max="49" width="1.5703125" style="20" customWidth="1"/>
    <col min="50" max="50" width="10.140625" style="20" customWidth="1"/>
    <col min="51" max="51" width="2.42578125" style="20" customWidth="1"/>
    <col min="52" max="52" width="13.5703125" style="20" customWidth="1"/>
    <col min="53" max="53" width="2.42578125" style="20" customWidth="1"/>
    <col min="54" max="54" width="5" style="20" customWidth="1"/>
    <col min="55" max="55" width="1.5703125" style="20" customWidth="1"/>
    <col min="56" max="56" width="9.28515625" style="20" hidden="1" customWidth="1"/>
    <col min="57" max="57" width="1.5703125" style="20" hidden="1" customWidth="1"/>
    <col min="58" max="58" width="12.7109375" style="20" hidden="1" customWidth="1"/>
    <col min="59" max="59" width="1.5703125" style="20" hidden="1" customWidth="1"/>
    <col min="60" max="60" width="12.7109375" style="20" hidden="1" customWidth="1"/>
    <col min="61" max="61" width="1.5703125" style="20" hidden="1" customWidth="1"/>
    <col min="62" max="62" width="12.7109375" style="20" hidden="1" customWidth="1"/>
    <col min="63" max="256" width="12.7109375" style="20"/>
    <col min="257" max="257" width="5" style="20" customWidth="1"/>
    <col min="258" max="258" width="1.28515625" style="20" customWidth="1"/>
    <col min="259" max="259" width="17.85546875" style="20" customWidth="1"/>
    <col min="260" max="260" width="1.28515625" style="20" customWidth="1"/>
    <col min="261" max="261" width="13.5703125" style="20" customWidth="1"/>
    <col min="262" max="262" width="1.5703125" style="20" customWidth="1"/>
    <col min="263" max="263" width="9.28515625" style="20" customWidth="1"/>
    <col min="264" max="264" width="1.5703125" style="20" customWidth="1"/>
    <col min="265" max="265" width="9.28515625" style="20" customWidth="1"/>
    <col min="266" max="266" width="1.5703125" style="20" customWidth="1"/>
    <col min="267" max="267" width="13.5703125" style="20" customWidth="1"/>
    <col min="268" max="268" width="1.5703125" style="20" customWidth="1"/>
    <col min="269" max="269" width="9.28515625" style="20" customWidth="1"/>
    <col min="270" max="270" width="1.5703125" style="20" customWidth="1"/>
    <col min="271" max="271" width="9.28515625" style="20" customWidth="1"/>
    <col min="272" max="272" width="1.5703125" style="20" customWidth="1"/>
    <col min="273" max="273" width="13.5703125" style="20" customWidth="1"/>
    <col min="274" max="274" width="1.5703125" style="20" customWidth="1"/>
    <col min="275" max="275" width="13.5703125" style="20" customWidth="1"/>
    <col min="276" max="276" width="1.5703125" style="20" customWidth="1"/>
    <col min="277" max="277" width="11" style="20" customWidth="1"/>
    <col min="278" max="278" width="1.5703125" style="20" customWidth="1"/>
    <col min="279" max="279" width="11" style="20" customWidth="1"/>
    <col min="280" max="280" width="1.5703125" style="20" customWidth="1"/>
    <col min="281" max="281" width="11" style="20" customWidth="1"/>
    <col min="282" max="282" width="1.5703125" style="20" customWidth="1"/>
    <col min="283" max="283" width="10.140625" style="20" customWidth="1"/>
    <col min="284" max="285" width="2.42578125" style="20" customWidth="1"/>
    <col min="286" max="286" width="14.42578125" style="20" customWidth="1"/>
    <col min="287" max="287" width="1.5703125" style="20" customWidth="1"/>
    <col min="288" max="288" width="14.42578125" style="20" customWidth="1"/>
    <col min="289" max="289" width="1.5703125" style="20" customWidth="1"/>
    <col min="290" max="290" width="9.28515625" style="20" customWidth="1"/>
    <col min="291" max="291" width="1.5703125" style="20" customWidth="1"/>
    <col min="292" max="292" width="9.28515625" style="20" customWidth="1"/>
    <col min="293" max="293" width="2.42578125" style="20" customWidth="1"/>
    <col min="294" max="294" width="14.42578125" style="20" customWidth="1"/>
    <col min="295" max="295" width="2.42578125" style="20" customWidth="1"/>
    <col min="296" max="296" width="14.42578125" style="20" customWidth="1"/>
    <col min="297" max="297" width="1.5703125" style="20" customWidth="1"/>
    <col min="298" max="298" width="11" style="20" customWidth="1"/>
    <col min="299" max="299" width="2.42578125" style="20" customWidth="1"/>
    <col min="300" max="300" width="12.7109375" style="20" customWidth="1"/>
    <col min="301" max="301" width="1.5703125" style="20" customWidth="1"/>
    <col min="302" max="302" width="10.140625" style="20" customWidth="1"/>
    <col min="303" max="303" width="2.42578125" style="20" customWidth="1"/>
    <col min="304" max="304" width="12.7109375" style="20" customWidth="1"/>
    <col min="305" max="305" width="1.5703125" style="20" customWidth="1"/>
    <col min="306" max="306" width="10.140625" style="20" customWidth="1"/>
    <col min="307" max="307" width="2.42578125" style="20" customWidth="1"/>
    <col min="308" max="308" width="13.5703125" style="20" customWidth="1"/>
    <col min="309" max="309" width="2.42578125" style="20" customWidth="1"/>
    <col min="310" max="310" width="5" style="20" customWidth="1"/>
    <col min="311" max="311" width="1.5703125" style="20" customWidth="1"/>
    <col min="312" max="312" width="9.28515625" style="20" customWidth="1"/>
    <col min="313" max="313" width="1.5703125" style="20" customWidth="1"/>
    <col min="314" max="314" width="12.7109375" style="20" customWidth="1"/>
    <col min="315" max="315" width="1.5703125" style="20" customWidth="1"/>
    <col min="316" max="316" width="12.7109375" style="20" customWidth="1"/>
    <col min="317" max="317" width="1.5703125" style="20" customWidth="1"/>
    <col min="318" max="318" width="12.7109375" style="20" customWidth="1"/>
    <col min="319" max="512" width="12.7109375" style="20"/>
    <col min="513" max="513" width="5" style="20" customWidth="1"/>
    <col min="514" max="514" width="1.28515625" style="20" customWidth="1"/>
    <col min="515" max="515" width="17.85546875" style="20" customWidth="1"/>
    <col min="516" max="516" width="1.28515625" style="20" customWidth="1"/>
    <col min="517" max="517" width="13.5703125" style="20" customWidth="1"/>
    <col min="518" max="518" width="1.5703125" style="20" customWidth="1"/>
    <col min="519" max="519" width="9.28515625" style="20" customWidth="1"/>
    <col min="520" max="520" width="1.5703125" style="20" customWidth="1"/>
    <col min="521" max="521" width="9.28515625" style="20" customWidth="1"/>
    <col min="522" max="522" width="1.5703125" style="20" customWidth="1"/>
    <col min="523" max="523" width="13.5703125" style="20" customWidth="1"/>
    <col min="524" max="524" width="1.5703125" style="20" customWidth="1"/>
    <col min="525" max="525" width="9.28515625" style="20" customWidth="1"/>
    <col min="526" max="526" width="1.5703125" style="20" customWidth="1"/>
    <col min="527" max="527" width="9.28515625" style="20" customWidth="1"/>
    <col min="528" max="528" width="1.5703125" style="20" customWidth="1"/>
    <col min="529" max="529" width="13.5703125" style="20" customWidth="1"/>
    <col min="530" max="530" width="1.5703125" style="20" customWidth="1"/>
    <col min="531" max="531" width="13.5703125" style="20" customWidth="1"/>
    <col min="532" max="532" width="1.5703125" style="20" customWidth="1"/>
    <col min="533" max="533" width="11" style="20" customWidth="1"/>
    <col min="534" max="534" width="1.5703125" style="20" customWidth="1"/>
    <col min="535" max="535" width="11" style="20" customWidth="1"/>
    <col min="536" max="536" width="1.5703125" style="20" customWidth="1"/>
    <col min="537" max="537" width="11" style="20" customWidth="1"/>
    <col min="538" max="538" width="1.5703125" style="20" customWidth="1"/>
    <col min="539" max="539" width="10.140625" style="20" customWidth="1"/>
    <col min="540" max="541" width="2.42578125" style="20" customWidth="1"/>
    <col min="542" max="542" width="14.42578125" style="20" customWidth="1"/>
    <col min="543" max="543" width="1.5703125" style="20" customWidth="1"/>
    <col min="544" max="544" width="14.42578125" style="20" customWidth="1"/>
    <col min="545" max="545" width="1.5703125" style="20" customWidth="1"/>
    <col min="546" max="546" width="9.28515625" style="20" customWidth="1"/>
    <col min="547" max="547" width="1.5703125" style="20" customWidth="1"/>
    <col min="548" max="548" width="9.28515625" style="20" customWidth="1"/>
    <col min="549" max="549" width="2.42578125" style="20" customWidth="1"/>
    <col min="550" max="550" width="14.42578125" style="20" customWidth="1"/>
    <col min="551" max="551" width="2.42578125" style="20" customWidth="1"/>
    <col min="552" max="552" width="14.42578125" style="20" customWidth="1"/>
    <col min="553" max="553" width="1.5703125" style="20" customWidth="1"/>
    <col min="554" max="554" width="11" style="20" customWidth="1"/>
    <col min="555" max="555" width="2.42578125" style="20" customWidth="1"/>
    <col min="556" max="556" width="12.7109375" style="20" customWidth="1"/>
    <col min="557" max="557" width="1.5703125" style="20" customWidth="1"/>
    <col min="558" max="558" width="10.140625" style="20" customWidth="1"/>
    <col min="559" max="559" width="2.42578125" style="20" customWidth="1"/>
    <col min="560" max="560" width="12.7109375" style="20" customWidth="1"/>
    <col min="561" max="561" width="1.5703125" style="20" customWidth="1"/>
    <col min="562" max="562" width="10.140625" style="20" customWidth="1"/>
    <col min="563" max="563" width="2.42578125" style="20" customWidth="1"/>
    <col min="564" max="564" width="13.5703125" style="20" customWidth="1"/>
    <col min="565" max="565" width="2.42578125" style="20" customWidth="1"/>
    <col min="566" max="566" width="5" style="20" customWidth="1"/>
    <col min="567" max="567" width="1.5703125" style="20" customWidth="1"/>
    <col min="568" max="568" width="9.28515625" style="20" customWidth="1"/>
    <col min="569" max="569" width="1.5703125" style="20" customWidth="1"/>
    <col min="570" max="570" width="12.7109375" style="20" customWidth="1"/>
    <col min="571" max="571" width="1.5703125" style="20" customWidth="1"/>
    <col min="572" max="572" width="12.7109375" style="20" customWidth="1"/>
    <col min="573" max="573" width="1.5703125" style="20" customWidth="1"/>
    <col min="574" max="574" width="12.7109375" style="20" customWidth="1"/>
    <col min="575" max="768" width="12.7109375" style="20"/>
    <col min="769" max="769" width="5" style="20" customWidth="1"/>
    <col min="770" max="770" width="1.28515625" style="20" customWidth="1"/>
    <col min="771" max="771" width="17.85546875" style="20" customWidth="1"/>
    <col min="772" max="772" width="1.28515625" style="20" customWidth="1"/>
    <col min="773" max="773" width="13.5703125" style="20" customWidth="1"/>
    <col min="774" max="774" width="1.5703125" style="20" customWidth="1"/>
    <col min="775" max="775" width="9.28515625" style="20" customWidth="1"/>
    <col min="776" max="776" width="1.5703125" style="20" customWidth="1"/>
    <col min="777" max="777" width="9.28515625" style="20" customWidth="1"/>
    <col min="778" max="778" width="1.5703125" style="20" customWidth="1"/>
    <col min="779" max="779" width="13.5703125" style="20" customWidth="1"/>
    <col min="780" max="780" width="1.5703125" style="20" customWidth="1"/>
    <col min="781" max="781" width="9.28515625" style="20" customWidth="1"/>
    <col min="782" max="782" width="1.5703125" style="20" customWidth="1"/>
    <col min="783" max="783" width="9.28515625" style="20" customWidth="1"/>
    <col min="784" max="784" width="1.5703125" style="20" customWidth="1"/>
    <col min="785" max="785" width="13.5703125" style="20" customWidth="1"/>
    <col min="786" max="786" width="1.5703125" style="20" customWidth="1"/>
    <col min="787" max="787" width="13.5703125" style="20" customWidth="1"/>
    <col min="788" max="788" width="1.5703125" style="20" customWidth="1"/>
    <col min="789" max="789" width="11" style="20" customWidth="1"/>
    <col min="790" max="790" width="1.5703125" style="20" customWidth="1"/>
    <col min="791" max="791" width="11" style="20" customWidth="1"/>
    <col min="792" max="792" width="1.5703125" style="20" customWidth="1"/>
    <col min="793" max="793" width="11" style="20" customWidth="1"/>
    <col min="794" max="794" width="1.5703125" style="20" customWidth="1"/>
    <col min="795" max="795" width="10.140625" style="20" customWidth="1"/>
    <col min="796" max="797" width="2.42578125" style="20" customWidth="1"/>
    <col min="798" max="798" width="14.42578125" style="20" customWidth="1"/>
    <col min="799" max="799" width="1.5703125" style="20" customWidth="1"/>
    <col min="800" max="800" width="14.42578125" style="20" customWidth="1"/>
    <col min="801" max="801" width="1.5703125" style="20" customWidth="1"/>
    <col min="802" max="802" width="9.28515625" style="20" customWidth="1"/>
    <col min="803" max="803" width="1.5703125" style="20" customWidth="1"/>
    <col min="804" max="804" width="9.28515625" style="20" customWidth="1"/>
    <col min="805" max="805" width="2.42578125" style="20" customWidth="1"/>
    <col min="806" max="806" width="14.42578125" style="20" customWidth="1"/>
    <col min="807" max="807" width="2.42578125" style="20" customWidth="1"/>
    <col min="808" max="808" width="14.42578125" style="20" customWidth="1"/>
    <col min="809" max="809" width="1.5703125" style="20" customWidth="1"/>
    <col min="810" max="810" width="11" style="20" customWidth="1"/>
    <col min="811" max="811" width="2.42578125" style="20" customWidth="1"/>
    <col min="812" max="812" width="12.7109375" style="20" customWidth="1"/>
    <col min="813" max="813" width="1.5703125" style="20" customWidth="1"/>
    <col min="814" max="814" width="10.140625" style="20" customWidth="1"/>
    <col min="815" max="815" width="2.42578125" style="20" customWidth="1"/>
    <col min="816" max="816" width="12.7109375" style="20" customWidth="1"/>
    <col min="817" max="817" width="1.5703125" style="20" customWidth="1"/>
    <col min="818" max="818" width="10.140625" style="20" customWidth="1"/>
    <col min="819" max="819" width="2.42578125" style="20" customWidth="1"/>
    <col min="820" max="820" width="13.5703125" style="20" customWidth="1"/>
    <col min="821" max="821" width="2.42578125" style="20" customWidth="1"/>
    <col min="822" max="822" width="5" style="20" customWidth="1"/>
    <col min="823" max="823" width="1.5703125" style="20" customWidth="1"/>
    <col min="824" max="824" width="9.28515625" style="20" customWidth="1"/>
    <col min="825" max="825" width="1.5703125" style="20" customWidth="1"/>
    <col min="826" max="826" width="12.7109375" style="20" customWidth="1"/>
    <col min="827" max="827" width="1.5703125" style="20" customWidth="1"/>
    <col min="828" max="828" width="12.7109375" style="20" customWidth="1"/>
    <col min="829" max="829" width="1.5703125" style="20" customWidth="1"/>
    <col min="830" max="830" width="12.7109375" style="20" customWidth="1"/>
    <col min="831" max="1024" width="12.7109375" style="20"/>
    <col min="1025" max="1025" width="5" style="20" customWidth="1"/>
    <col min="1026" max="1026" width="1.28515625" style="20" customWidth="1"/>
    <col min="1027" max="1027" width="17.85546875" style="20" customWidth="1"/>
    <col min="1028" max="1028" width="1.28515625" style="20" customWidth="1"/>
    <col min="1029" max="1029" width="13.5703125" style="20" customWidth="1"/>
    <col min="1030" max="1030" width="1.5703125" style="20" customWidth="1"/>
    <col min="1031" max="1031" width="9.28515625" style="20" customWidth="1"/>
    <col min="1032" max="1032" width="1.5703125" style="20" customWidth="1"/>
    <col min="1033" max="1033" width="9.28515625" style="20" customWidth="1"/>
    <col min="1034" max="1034" width="1.5703125" style="20" customWidth="1"/>
    <col min="1035" max="1035" width="13.5703125" style="20" customWidth="1"/>
    <col min="1036" max="1036" width="1.5703125" style="20" customWidth="1"/>
    <col min="1037" max="1037" width="9.28515625" style="20" customWidth="1"/>
    <col min="1038" max="1038" width="1.5703125" style="20" customWidth="1"/>
    <col min="1039" max="1039" width="9.28515625" style="20" customWidth="1"/>
    <col min="1040" max="1040" width="1.5703125" style="20" customWidth="1"/>
    <col min="1041" max="1041" width="13.5703125" style="20" customWidth="1"/>
    <col min="1042" max="1042" width="1.5703125" style="20" customWidth="1"/>
    <col min="1043" max="1043" width="13.5703125" style="20" customWidth="1"/>
    <col min="1044" max="1044" width="1.5703125" style="20" customWidth="1"/>
    <col min="1045" max="1045" width="11" style="20" customWidth="1"/>
    <col min="1046" max="1046" width="1.5703125" style="20" customWidth="1"/>
    <col min="1047" max="1047" width="11" style="20" customWidth="1"/>
    <col min="1048" max="1048" width="1.5703125" style="20" customWidth="1"/>
    <col min="1049" max="1049" width="11" style="20" customWidth="1"/>
    <col min="1050" max="1050" width="1.5703125" style="20" customWidth="1"/>
    <col min="1051" max="1051" width="10.140625" style="20" customWidth="1"/>
    <col min="1052" max="1053" width="2.42578125" style="20" customWidth="1"/>
    <col min="1054" max="1054" width="14.42578125" style="20" customWidth="1"/>
    <col min="1055" max="1055" width="1.5703125" style="20" customWidth="1"/>
    <col min="1056" max="1056" width="14.42578125" style="20" customWidth="1"/>
    <col min="1057" max="1057" width="1.5703125" style="20" customWidth="1"/>
    <col min="1058" max="1058" width="9.28515625" style="20" customWidth="1"/>
    <col min="1059" max="1059" width="1.5703125" style="20" customWidth="1"/>
    <col min="1060" max="1060" width="9.28515625" style="20" customWidth="1"/>
    <col min="1061" max="1061" width="2.42578125" style="20" customWidth="1"/>
    <col min="1062" max="1062" width="14.42578125" style="20" customWidth="1"/>
    <col min="1063" max="1063" width="2.42578125" style="20" customWidth="1"/>
    <col min="1064" max="1064" width="14.42578125" style="20" customWidth="1"/>
    <col min="1065" max="1065" width="1.5703125" style="20" customWidth="1"/>
    <col min="1066" max="1066" width="11" style="20" customWidth="1"/>
    <col min="1067" max="1067" width="2.42578125" style="20" customWidth="1"/>
    <col min="1068" max="1068" width="12.7109375" style="20" customWidth="1"/>
    <col min="1069" max="1069" width="1.5703125" style="20" customWidth="1"/>
    <col min="1070" max="1070" width="10.140625" style="20" customWidth="1"/>
    <col min="1071" max="1071" width="2.42578125" style="20" customWidth="1"/>
    <col min="1072" max="1072" width="12.7109375" style="20" customWidth="1"/>
    <col min="1073" max="1073" width="1.5703125" style="20" customWidth="1"/>
    <col min="1074" max="1074" width="10.140625" style="20" customWidth="1"/>
    <col min="1075" max="1075" width="2.42578125" style="20" customWidth="1"/>
    <col min="1076" max="1076" width="13.5703125" style="20" customWidth="1"/>
    <col min="1077" max="1077" width="2.42578125" style="20" customWidth="1"/>
    <col min="1078" max="1078" width="5" style="20" customWidth="1"/>
    <col min="1079" max="1079" width="1.5703125" style="20" customWidth="1"/>
    <col min="1080" max="1080" width="9.28515625" style="20" customWidth="1"/>
    <col min="1081" max="1081" width="1.5703125" style="20" customWidth="1"/>
    <col min="1082" max="1082" width="12.7109375" style="20" customWidth="1"/>
    <col min="1083" max="1083" width="1.5703125" style="20" customWidth="1"/>
    <col min="1084" max="1084" width="12.7109375" style="20" customWidth="1"/>
    <col min="1085" max="1085" width="1.5703125" style="20" customWidth="1"/>
    <col min="1086" max="1086" width="12.7109375" style="20" customWidth="1"/>
    <col min="1087" max="1280" width="12.7109375" style="20"/>
    <col min="1281" max="1281" width="5" style="20" customWidth="1"/>
    <col min="1282" max="1282" width="1.28515625" style="20" customWidth="1"/>
    <col min="1283" max="1283" width="17.85546875" style="20" customWidth="1"/>
    <col min="1284" max="1284" width="1.28515625" style="20" customWidth="1"/>
    <col min="1285" max="1285" width="13.5703125" style="20" customWidth="1"/>
    <col min="1286" max="1286" width="1.5703125" style="20" customWidth="1"/>
    <col min="1287" max="1287" width="9.28515625" style="20" customWidth="1"/>
    <col min="1288" max="1288" width="1.5703125" style="20" customWidth="1"/>
    <col min="1289" max="1289" width="9.28515625" style="20" customWidth="1"/>
    <col min="1290" max="1290" width="1.5703125" style="20" customWidth="1"/>
    <col min="1291" max="1291" width="13.5703125" style="20" customWidth="1"/>
    <col min="1292" max="1292" width="1.5703125" style="20" customWidth="1"/>
    <col min="1293" max="1293" width="9.28515625" style="20" customWidth="1"/>
    <col min="1294" max="1294" width="1.5703125" style="20" customWidth="1"/>
    <col min="1295" max="1295" width="9.28515625" style="20" customWidth="1"/>
    <col min="1296" max="1296" width="1.5703125" style="20" customWidth="1"/>
    <col min="1297" max="1297" width="13.5703125" style="20" customWidth="1"/>
    <col min="1298" max="1298" width="1.5703125" style="20" customWidth="1"/>
    <col min="1299" max="1299" width="13.5703125" style="20" customWidth="1"/>
    <col min="1300" max="1300" width="1.5703125" style="20" customWidth="1"/>
    <col min="1301" max="1301" width="11" style="20" customWidth="1"/>
    <col min="1302" max="1302" width="1.5703125" style="20" customWidth="1"/>
    <col min="1303" max="1303" width="11" style="20" customWidth="1"/>
    <col min="1304" max="1304" width="1.5703125" style="20" customWidth="1"/>
    <col min="1305" max="1305" width="11" style="20" customWidth="1"/>
    <col min="1306" max="1306" width="1.5703125" style="20" customWidth="1"/>
    <col min="1307" max="1307" width="10.140625" style="20" customWidth="1"/>
    <col min="1308" max="1309" width="2.42578125" style="20" customWidth="1"/>
    <col min="1310" max="1310" width="14.42578125" style="20" customWidth="1"/>
    <col min="1311" max="1311" width="1.5703125" style="20" customWidth="1"/>
    <col min="1312" max="1312" width="14.42578125" style="20" customWidth="1"/>
    <col min="1313" max="1313" width="1.5703125" style="20" customWidth="1"/>
    <col min="1314" max="1314" width="9.28515625" style="20" customWidth="1"/>
    <col min="1315" max="1315" width="1.5703125" style="20" customWidth="1"/>
    <col min="1316" max="1316" width="9.28515625" style="20" customWidth="1"/>
    <col min="1317" max="1317" width="2.42578125" style="20" customWidth="1"/>
    <col min="1318" max="1318" width="14.42578125" style="20" customWidth="1"/>
    <col min="1319" max="1319" width="2.42578125" style="20" customWidth="1"/>
    <col min="1320" max="1320" width="14.42578125" style="20" customWidth="1"/>
    <col min="1321" max="1321" width="1.5703125" style="20" customWidth="1"/>
    <col min="1322" max="1322" width="11" style="20" customWidth="1"/>
    <col min="1323" max="1323" width="2.42578125" style="20" customWidth="1"/>
    <col min="1324" max="1324" width="12.7109375" style="20" customWidth="1"/>
    <col min="1325" max="1325" width="1.5703125" style="20" customWidth="1"/>
    <col min="1326" max="1326" width="10.140625" style="20" customWidth="1"/>
    <col min="1327" max="1327" width="2.42578125" style="20" customWidth="1"/>
    <col min="1328" max="1328" width="12.7109375" style="20" customWidth="1"/>
    <col min="1329" max="1329" width="1.5703125" style="20" customWidth="1"/>
    <col min="1330" max="1330" width="10.140625" style="20" customWidth="1"/>
    <col min="1331" max="1331" width="2.42578125" style="20" customWidth="1"/>
    <col min="1332" max="1332" width="13.5703125" style="20" customWidth="1"/>
    <col min="1333" max="1333" width="2.42578125" style="20" customWidth="1"/>
    <col min="1334" max="1334" width="5" style="20" customWidth="1"/>
    <col min="1335" max="1335" width="1.5703125" style="20" customWidth="1"/>
    <col min="1336" max="1336" width="9.28515625" style="20" customWidth="1"/>
    <col min="1337" max="1337" width="1.5703125" style="20" customWidth="1"/>
    <col min="1338" max="1338" width="12.7109375" style="20" customWidth="1"/>
    <col min="1339" max="1339" width="1.5703125" style="20" customWidth="1"/>
    <col min="1340" max="1340" width="12.7109375" style="20" customWidth="1"/>
    <col min="1341" max="1341" width="1.5703125" style="20" customWidth="1"/>
    <col min="1342" max="1342" width="12.7109375" style="20" customWidth="1"/>
    <col min="1343" max="1536" width="12.7109375" style="20"/>
    <col min="1537" max="1537" width="5" style="20" customWidth="1"/>
    <col min="1538" max="1538" width="1.28515625" style="20" customWidth="1"/>
    <col min="1539" max="1539" width="17.85546875" style="20" customWidth="1"/>
    <col min="1540" max="1540" width="1.28515625" style="20" customWidth="1"/>
    <col min="1541" max="1541" width="13.5703125" style="20" customWidth="1"/>
    <col min="1542" max="1542" width="1.5703125" style="20" customWidth="1"/>
    <col min="1543" max="1543" width="9.28515625" style="20" customWidth="1"/>
    <col min="1544" max="1544" width="1.5703125" style="20" customWidth="1"/>
    <col min="1545" max="1545" width="9.28515625" style="20" customWidth="1"/>
    <col min="1546" max="1546" width="1.5703125" style="20" customWidth="1"/>
    <col min="1547" max="1547" width="13.5703125" style="20" customWidth="1"/>
    <col min="1548" max="1548" width="1.5703125" style="20" customWidth="1"/>
    <col min="1549" max="1549" width="9.28515625" style="20" customWidth="1"/>
    <col min="1550" max="1550" width="1.5703125" style="20" customWidth="1"/>
    <col min="1551" max="1551" width="9.28515625" style="20" customWidth="1"/>
    <col min="1552" max="1552" width="1.5703125" style="20" customWidth="1"/>
    <col min="1553" max="1553" width="13.5703125" style="20" customWidth="1"/>
    <col min="1554" max="1554" width="1.5703125" style="20" customWidth="1"/>
    <col min="1555" max="1555" width="13.5703125" style="20" customWidth="1"/>
    <col min="1556" max="1556" width="1.5703125" style="20" customWidth="1"/>
    <col min="1557" max="1557" width="11" style="20" customWidth="1"/>
    <col min="1558" max="1558" width="1.5703125" style="20" customWidth="1"/>
    <col min="1559" max="1559" width="11" style="20" customWidth="1"/>
    <col min="1560" max="1560" width="1.5703125" style="20" customWidth="1"/>
    <col min="1561" max="1561" width="11" style="20" customWidth="1"/>
    <col min="1562" max="1562" width="1.5703125" style="20" customWidth="1"/>
    <col min="1563" max="1563" width="10.140625" style="20" customWidth="1"/>
    <col min="1564" max="1565" width="2.42578125" style="20" customWidth="1"/>
    <col min="1566" max="1566" width="14.42578125" style="20" customWidth="1"/>
    <col min="1567" max="1567" width="1.5703125" style="20" customWidth="1"/>
    <col min="1568" max="1568" width="14.42578125" style="20" customWidth="1"/>
    <col min="1569" max="1569" width="1.5703125" style="20" customWidth="1"/>
    <col min="1570" max="1570" width="9.28515625" style="20" customWidth="1"/>
    <col min="1571" max="1571" width="1.5703125" style="20" customWidth="1"/>
    <col min="1572" max="1572" width="9.28515625" style="20" customWidth="1"/>
    <col min="1573" max="1573" width="2.42578125" style="20" customWidth="1"/>
    <col min="1574" max="1574" width="14.42578125" style="20" customWidth="1"/>
    <col min="1575" max="1575" width="2.42578125" style="20" customWidth="1"/>
    <col min="1576" max="1576" width="14.42578125" style="20" customWidth="1"/>
    <col min="1577" max="1577" width="1.5703125" style="20" customWidth="1"/>
    <col min="1578" max="1578" width="11" style="20" customWidth="1"/>
    <col min="1579" max="1579" width="2.42578125" style="20" customWidth="1"/>
    <col min="1580" max="1580" width="12.7109375" style="20" customWidth="1"/>
    <col min="1581" max="1581" width="1.5703125" style="20" customWidth="1"/>
    <col min="1582" max="1582" width="10.140625" style="20" customWidth="1"/>
    <col min="1583" max="1583" width="2.42578125" style="20" customWidth="1"/>
    <col min="1584" max="1584" width="12.7109375" style="20" customWidth="1"/>
    <col min="1585" max="1585" width="1.5703125" style="20" customWidth="1"/>
    <col min="1586" max="1586" width="10.140625" style="20" customWidth="1"/>
    <col min="1587" max="1587" width="2.42578125" style="20" customWidth="1"/>
    <col min="1588" max="1588" width="13.5703125" style="20" customWidth="1"/>
    <col min="1589" max="1589" width="2.42578125" style="20" customWidth="1"/>
    <col min="1590" max="1590" width="5" style="20" customWidth="1"/>
    <col min="1591" max="1591" width="1.5703125" style="20" customWidth="1"/>
    <col min="1592" max="1592" width="9.28515625" style="20" customWidth="1"/>
    <col min="1593" max="1593" width="1.5703125" style="20" customWidth="1"/>
    <col min="1594" max="1594" width="12.7109375" style="20" customWidth="1"/>
    <col min="1595" max="1595" width="1.5703125" style="20" customWidth="1"/>
    <col min="1596" max="1596" width="12.7109375" style="20" customWidth="1"/>
    <col min="1597" max="1597" width="1.5703125" style="20" customWidth="1"/>
    <col min="1598" max="1598" width="12.7109375" style="20" customWidth="1"/>
    <col min="1599" max="1792" width="12.7109375" style="20"/>
    <col min="1793" max="1793" width="5" style="20" customWidth="1"/>
    <col min="1794" max="1794" width="1.28515625" style="20" customWidth="1"/>
    <col min="1795" max="1795" width="17.85546875" style="20" customWidth="1"/>
    <col min="1796" max="1796" width="1.28515625" style="20" customWidth="1"/>
    <col min="1797" max="1797" width="13.5703125" style="20" customWidth="1"/>
    <col min="1798" max="1798" width="1.5703125" style="20" customWidth="1"/>
    <col min="1799" max="1799" width="9.28515625" style="20" customWidth="1"/>
    <col min="1800" max="1800" width="1.5703125" style="20" customWidth="1"/>
    <col min="1801" max="1801" width="9.28515625" style="20" customWidth="1"/>
    <col min="1802" max="1802" width="1.5703125" style="20" customWidth="1"/>
    <col min="1803" max="1803" width="13.5703125" style="20" customWidth="1"/>
    <col min="1804" max="1804" width="1.5703125" style="20" customWidth="1"/>
    <col min="1805" max="1805" width="9.28515625" style="20" customWidth="1"/>
    <col min="1806" max="1806" width="1.5703125" style="20" customWidth="1"/>
    <col min="1807" max="1807" width="9.28515625" style="20" customWidth="1"/>
    <col min="1808" max="1808" width="1.5703125" style="20" customWidth="1"/>
    <col min="1809" max="1809" width="13.5703125" style="20" customWidth="1"/>
    <col min="1810" max="1810" width="1.5703125" style="20" customWidth="1"/>
    <col min="1811" max="1811" width="13.5703125" style="20" customWidth="1"/>
    <col min="1812" max="1812" width="1.5703125" style="20" customWidth="1"/>
    <col min="1813" max="1813" width="11" style="20" customWidth="1"/>
    <col min="1814" max="1814" width="1.5703125" style="20" customWidth="1"/>
    <col min="1815" max="1815" width="11" style="20" customWidth="1"/>
    <col min="1816" max="1816" width="1.5703125" style="20" customWidth="1"/>
    <col min="1817" max="1817" width="11" style="20" customWidth="1"/>
    <col min="1818" max="1818" width="1.5703125" style="20" customWidth="1"/>
    <col min="1819" max="1819" width="10.140625" style="20" customWidth="1"/>
    <col min="1820" max="1821" width="2.42578125" style="20" customWidth="1"/>
    <col min="1822" max="1822" width="14.42578125" style="20" customWidth="1"/>
    <col min="1823" max="1823" width="1.5703125" style="20" customWidth="1"/>
    <col min="1824" max="1824" width="14.42578125" style="20" customWidth="1"/>
    <col min="1825" max="1825" width="1.5703125" style="20" customWidth="1"/>
    <col min="1826" max="1826" width="9.28515625" style="20" customWidth="1"/>
    <col min="1827" max="1827" width="1.5703125" style="20" customWidth="1"/>
    <col min="1828" max="1828" width="9.28515625" style="20" customWidth="1"/>
    <col min="1829" max="1829" width="2.42578125" style="20" customWidth="1"/>
    <col min="1830" max="1830" width="14.42578125" style="20" customWidth="1"/>
    <col min="1831" max="1831" width="2.42578125" style="20" customWidth="1"/>
    <col min="1832" max="1832" width="14.42578125" style="20" customWidth="1"/>
    <col min="1833" max="1833" width="1.5703125" style="20" customWidth="1"/>
    <col min="1834" max="1834" width="11" style="20" customWidth="1"/>
    <col min="1835" max="1835" width="2.42578125" style="20" customWidth="1"/>
    <col min="1836" max="1836" width="12.7109375" style="20" customWidth="1"/>
    <col min="1837" max="1837" width="1.5703125" style="20" customWidth="1"/>
    <col min="1838" max="1838" width="10.140625" style="20" customWidth="1"/>
    <col min="1839" max="1839" width="2.42578125" style="20" customWidth="1"/>
    <col min="1840" max="1840" width="12.7109375" style="20" customWidth="1"/>
    <col min="1841" max="1841" width="1.5703125" style="20" customWidth="1"/>
    <col min="1842" max="1842" width="10.140625" style="20" customWidth="1"/>
    <col min="1843" max="1843" width="2.42578125" style="20" customWidth="1"/>
    <col min="1844" max="1844" width="13.5703125" style="20" customWidth="1"/>
    <col min="1845" max="1845" width="2.42578125" style="20" customWidth="1"/>
    <col min="1846" max="1846" width="5" style="20" customWidth="1"/>
    <col min="1847" max="1847" width="1.5703125" style="20" customWidth="1"/>
    <col min="1848" max="1848" width="9.28515625" style="20" customWidth="1"/>
    <col min="1849" max="1849" width="1.5703125" style="20" customWidth="1"/>
    <col min="1850" max="1850" width="12.7109375" style="20" customWidth="1"/>
    <col min="1851" max="1851" width="1.5703125" style="20" customWidth="1"/>
    <col min="1852" max="1852" width="12.7109375" style="20" customWidth="1"/>
    <col min="1853" max="1853" width="1.5703125" style="20" customWidth="1"/>
    <col min="1854" max="1854" width="12.7109375" style="20" customWidth="1"/>
    <col min="1855" max="2048" width="12.7109375" style="20"/>
    <col min="2049" max="2049" width="5" style="20" customWidth="1"/>
    <col min="2050" max="2050" width="1.28515625" style="20" customWidth="1"/>
    <col min="2051" max="2051" width="17.85546875" style="20" customWidth="1"/>
    <col min="2052" max="2052" width="1.28515625" style="20" customWidth="1"/>
    <col min="2053" max="2053" width="13.5703125" style="20" customWidth="1"/>
    <col min="2054" max="2054" width="1.5703125" style="20" customWidth="1"/>
    <col min="2055" max="2055" width="9.28515625" style="20" customWidth="1"/>
    <col min="2056" max="2056" width="1.5703125" style="20" customWidth="1"/>
    <col min="2057" max="2057" width="9.28515625" style="20" customWidth="1"/>
    <col min="2058" max="2058" width="1.5703125" style="20" customWidth="1"/>
    <col min="2059" max="2059" width="13.5703125" style="20" customWidth="1"/>
    <col min="2060" max="2060" width="1.5703125" style="20" customWidth="1"/>
    <col min="2061" max="2061" width="9.28515625" style="20" customWidth="1"/>
    <col min="2062" max="2062" width="1.5703125" style="20" customWidth="1"/>
    <col min="2063" max="2063" width="9.28515625" style="20" customWidth="1"/>
    <col min="2064" max="2064" width="1.5703125" style="20" customWidth="1"/>
    <col min="2065" max="2065" width="13.5703125" style="20" customWidth="1"/>
    <col min="2066" max="2066" width="1.5703125" style="20" customWidth="1"/>
    <col min="2067" max="2067" width="13.5703125" style="20" customWidth="1"/>
    <col min="2068" max="2068" width="1.5703125" style="20" customWidth="1"/>
    <col min="2069" max="2069" width="11" style="20" customWidth="1"/>
    <col min="2070" max="2070" width="1.5703125" style="20" customWidth="1"/>
    <col min="2071" max="2071" width="11" style="20" customWidth="1"/>
    <col min="2072" max="2072" width="1.5703125" style="20" customWidth="1"/>
    <col min="2073" max="2073" width="11" style="20" customWidth="1"/>
    <col min="2074" max="2074" width="1.5703125" style="20" customWidth="1"/>
    <col min="2075" max="2075" width="10.140625" style="20" customWidth="1"/>
    <col min="2076" max="2077" width="2.42578125" style="20" customWidth="1"/>
    <col min="2078" max="2078" width="14.42578125" style="20" customWidth="1"/>
    <col min="2079" max="2079" width="1.5703125" style="20" customWidth="1"/>
    <col min="2080" max="2080" width="14.42578125" style="20" customWidth="1"/>
    <col min="2081" max="2081" width="1.5703125" style="20" customWidth="1"/>
    <col min="2082" max="2082" width="9.28515625" style="20" customWidth="1"/>
    <col min="2083" max="2083" width="1.5703125" style="20" customWidth="1"/>
    <col min="2084" max="2084" width="9.28515625" style="20" customWidth="1"/>
    <col min="2085" max="2085" width="2.42578125" style="20" customWidth="1"/>
    <col min="2086" max="2086" width="14.42578125" style="20" customWidth="1"/>
    <col min="2087" max="2087" width="2.42578125" style="20" customWidth="1"/>
    <col min="2088" max="2088" width="14.42578125" style="20" customWidth="1"/>
    <col min="2089" max="2089" width="1.5703125" style="20" customWidth="1"/>
    <col min="2090" max="2090" width="11" style="20" customWidth="1"/>
    <col min="2091" max="2091" width="2.42578125" style="20" customWidth="1"/>
    <col min="2092" max="2092" width="12.7109375" style="20" customWidth="1"/>
    <col min="2093" max="2093" width="1.5703125" style="20" customWidth="1"/>
    <col min="2094" max="2094" width="10.140625" style="20" customWidth="1"/>
    <col min="2095" max="2095" width="2.42578125" style="20" customWidth="1"/>
    <col min="2096" max="2096" width="12.7109375" style="20" customWidth="1"/>
    <col min="2097" max="2097" width="1.5703125" style="20" customWidth="1"/>
    <col min="2098" max="2098" width="10.140625" style="20" customWidth="1"/>
    <col min="2099" max="2099" width="2.42578125" style="20" customWidth="1"/>
    <col min="2100" max="2100" width="13.5703125" style="20" customWidth="1"/>
    <col min="2101" max="2101" width="2.42578125" style="20" customWidth="1"/>
    <col min="2102" max="2102" width="5" style="20" customWidth="1"/>
    <col min="2103" max="2103" width="1.5703125" style="20" customWidth="1"/>
    <col min="2104" max="2104" width="9.28515625" style="20" customWidth="1"/>
    <col min="2105" max="2105" width="1.5703125" style="20" customWidth="1"/>
    <col min="2106" max="2106" width="12.7109375" style="20" customWidth="1"/>
    <col min="2107" max="2107" width="1.5703125" style="20" customWidth="1"/>
    <col min="2108" max="2108" width="12.7109375" style="20" customWidth="1"/>
    <col min="2109" max="2109" width="1.5703125" style="20" customWidth="1"/>
    <col min="2110" max="2110" width="12.7109375" style="20" customWidth="1"/>
    <col min="2111" max="2304" width="12.7109375" style="20"/>
    <col min="2305" max="2305" width="5" style="20" customWidth="1"/>
    <col min="2306" max="2306" width="1.28515625" style="20" customWidth="1"/>
    <col min="2307" max="2307" width="17.85546875" style="20" customWidth="1"/>
    <col min="2308" max="2308" width="1.28515625" style="20" customWidth="1"/>
    <col min="2309" max="2309" width="13.5703125" style="20" customWidth="1"/>
    <col min="2310" max="2310" width="1.5703125" style="20" customWidth="1"/>
    <col min="2311" max="2311" width="9.28515625" style="20" customWidth="1"/>
    <col min="2312" max="2312" width="1.5703125" style="20" customWidth="1"/>
    <col min="2313" max="2313" width="9.28515625" style="20" customWidth="1"/>
    <col min="2314" max="2314" width="1.5703125" style="20" customWidth="1"/>
    <col min="2315" max="2315" width="13.5703125" style="20" customWidth="1"/>
    <col min="2316" max="2316" width="1.5703125" style="20" customWidth="1"/>
    <col min="2317" max="2317" width="9.28515625" style="20" customWidth="1"/>
    <col min="2318" max="2318" width="1.5703125" style="20" customWidth="1"/>
    <col min="2319" max="2319" width="9.28515625" style="20" customWidth="1"/>
    <col min="2320" max="2320" width="1.5703125" style="20" customWidth="1"/>
    <col min="2321" max="2321" width="13.5703125" style="20" customWidth="1"/>
    <col min="2322" max="2322" width="1.5703125" style="20" customWidth="1"/>
    <col min="2323" max="2323" width="13.5703125" style="20" customWidth="1"/>
    <col min="2324" max="2324" width="1.5703125" style="20" customWidth="1"/>
    <col min="2325" max="2325" width="11" style="20" customWidth="1"/>
    <col min="2326" max="2326" width="1.5703125" style="20" customWidth="1"/>
    <col min="2327" max="2327" width="11" style="20" customWidth="1"/>
    <col min="2328" max="2328" width="1.5703125" style="20" customWidth="1"/>
    <col min="2329" max="2329" width="11" style="20" customWidth="1"/>
    <col min="2330" max="2330" width="1.5703125" style="20" customWidth="1"/>
    <col min="2331" max="2331" width="10.140625" style="20" customWidth="1"/>
    <col min="2332" max="2333" width="2.42578125" style="20" customWidth="1"/>
    <col min="2334" max="2334" width="14.42578125" style="20" customWidth="1"/>
    <col min="2335" max="2335" width="1.5703125" style="20" customWidth="1"/>
    <col min="2336" max="2336" width="14.42578125" style="20" customWidth="1"/>
    <col min="2337" max="2337" width="1.5703125" style="20" customWidth="1"/>
    <col min="2338" max="2338" width="9.28515625" style="20" customWidth="1"/>
    <col min="2339" max="2339" width="1.5703125" style="20" customWidth="1"/>
    <col min="2340" max="2340" width="9.28515625" style="20" customWidth="1"/>
    <col min="2341" max="2341" width="2.42578125" style="20" customWidth="1"/>
    <col min="2342" max="2342" width="14.42578125" style="20" customWidth="1"/>
    <col min="2343" max="2343" width="2.42578125" style="20" customWidth="1"/>
    <col min="2344" max="2344" width="14.42578125" style="20" customWidth="1"/>
    <col min="2345" max="2345" width="1.5703125" style="20" customWidth="1"/>
    <col min="2346" max="2346" width="11" style="20" customWidth="1"/>
    <col min="2347" max="2347" width="2.42578125" style="20" customWidth="1"/>
    <col min="2348" max="2348" width="12.7109375" style="20" customWidth="1"/>
    <col min="2349" max="2349" width="1.5703125" style="20" customWidth="1"/>
    <col min="2350" max="2350" width="10.140625" style="20" customWidth="1"/>
    <col min="2351" max="2351" width="2.42578125" style="20" customWidth="1"/>
    <col min="2352" max="2352" width="12.7109375" style="20" customWidth="1"/>
    <col min="2353" max="2353" width="1.5703125" style="20" customWidth="1"/>
    <col min="2354" max="2354" width="10.140625" style="20" customWidth="1"/>
    <col min="2355" max="2355" width="2.42578125" style="20" customWidth="1"/>
    <col min="2356" max="2356" width="13.5703125" style="20" customWidth="1"/>
    <col min="2357" max="2357" width="2.42578125" style="20" customWidth="1"/>
    <col min="2358" max="2358" width="5" style="20" customWidth="1"/>
    <col min="2359" max="2359" width="1.5703125" style="20" customWidth="1"/>
    <col min="2360" max="2360" width="9.28515625" style="20" customWidth="1"/>
    <col min="2361" max="2361" width="1.5703125" style="20" customWidth="1"/>
    <col min="2362" max="2362" width="12.7109375" style="20" customWidth="1"/>
    <col min="2363" max="2363" width="1.5703125" style="20" customWidth="1"/>
    <col min="2364" max="2364" width="12.7109375" style="20" customWidth="1"/>
    <col min="2365" max="2365" width="1.5703125" style="20" customWidth="1"/>
    <col min="2366" max="2366" width="12.7109375" style="20" customWidth="1"/>
    <col min="2367" max="2560" width="12.7109375" style="20"/>
    <col min="2561" max="2561" width="5" style="20" customWidth="1"/>
    <col min="2562" max="2562" width="1.28515625" style="20" customWidth="1"/>
    <col min="2563" max="2563" width="17.85546875" style="20" customWidth="1"/>
    <col min="2564" max="2564" width="1.28515625" style="20" customWidth="1"/>
    <col min="2565" max="2565" width="13.5703125" style="20" customWidth="1"/>
    <col min="2566" max="2566" width="1.5703125" style="20" customWidth="1"/>
    <col min="2567" max="2567" width="9.28515625" style="20" customWidth="1"/>
    <col min="2568" max="2568" width="1.5703125" style="20" customWidth="1"/>
    <col min="2569" max="2569" width="9.28515625" style="20" customWidth="1"/>
    <col min="2570" max="2570" width="1.5703125" style="20" customWidth="1"/>
    <col min="2571" max="2571" width="13.5703125" style="20" customWidth="1"/>
    <col min="2572" max="2572" width="1.5703125" style="20" customWidth="1"/>
    <col min="2573" max="2573" width="9.28515625" style="20" customWidth="1"/>
    <col min="2574" max="2574" width="1.5703125" style="20" customWidth="1"/>
    <col min="2575" max="2575" width="9.28515625" style="20" customWidth="1"/>
    <col min="2576" max="2576" width="1.5703125" style="20" customWidth="1"/>
    <col min="2577" max="2577" width="13.5703125" style="20" customWidth="1"/>
    <col min="2578" max="2578" width="1.5703125" style="20" customWidth="1"/>
    <col min="2579" max="2579" width="13.5703125" style="20" customWidth="1"/>
    <col min="2580" max="2580" width="1.5703125" style="20" customWidth="1"/>
    <col min="2581" max="2581" width="11" style="20" customWidth="1"/>
    <col min="2582" max="2582" width="1.5703125" style="20" customWidth="1"/>
    <col min="2583" max="2583" width="11" style="20" customWidth="1"/>
    <col min="2584" max="2584" width="1.5703125" style="20" customWidth="1"/>
    <col min="2585" max="2585" width="11" style="20" customWidth="1"/>
    <col min="2586" max="2586" width="1.5703125" style="20" customWidth="1"/>
    <col min="2587" max="2587" width="10.140625" style="20" customWidth="1"/>
    <col min="2588" max="2589" width="2.42578125" style="20" customWidth="1"/>
    <col min="2590" max="2590" width="14.42578125" style="20" customWidth="1"/>
    <col min="2591" max="2591" width="1.5703125" style="20" customWidth="1"/>
    <col min="2592" max="2592" width="14.42578125" style="20" customWidth="1"/>
    <col min="2593" max="2593" width="1.5703125" style="20" customWidth="1"/>
    <col min="2594" max="2594" width="9.28515625" style="20" customWidth="1"/>
    <col min="2595" max="2595" width="1.5703125" style="20" customWidth="1"/>
    <col min="2596" max="2596" width="9.28515625" style="20" customWidth="1"/>
    <col min="2597" max="2597" width="2.42578125" style="20" customWidth="1"/>
    <col min="2598" max="2598" width="14.42578125" style="20" customWidth="1"/>
    <col min="2599" max="2599" width="2.42578125" style="20" customWidth="1"/>
    <col min="2600" max="2600" width="14.42578125" style="20" customWidth="1"/>
    <col min="2601" max="2601" width="1.5703125" style="20" customWidth="1"/>
    <col min="2602" max="2602" width="11" style="20" customWidth="1"/>
    <col min="2603" max="2603" width="2.42578125" style="20" customWidth="1"/>
    <col min="2604" max="2604" width="12.7109375" style="20" customWidth="1"/>
    <col min="2605" max="2605" width="1.5703125" style="20" customWidth="1"/>
    <col min="2606" max="2606" width="10.140625" style="20" customWidth="1"/>
    <col min="2607" max="2607" width="2.42578125" style="20" customWidth="1"/>
    <col min="2608" max="2608" width="12.7109375" style="20" customWidth="1"/>
    <col min="2609" max="2609" width="1.5703125" style="20" customWidth="1"/>
    <col min="2610" max="2610" width="10.140625" style="20" customWidth="1"/>
    <col min="2611" max="2611" width="2.42578125" style="20" customWidth="1"/>
    <col min="2612" max="2612" width="13.5703125" style="20" customWidth="1"/>
    <col min="2613" max="2613" width="2.42578125" style="20" customWidth="1"/>
    <col min="2614" max="2614" width="5" style="20" customWidth="1"/>
    <col min="2615" max="2615" width="1.5703125" style="20" customWidth="1"/>
    <col min="2616" max="2616" width="9.28515625" style="20" customWidth="1"/>
    <col min="2617" max="2617" width="1.5703125" style="20" customWidth="1"/>
    <col min="2618" max="2618" width="12.7109375" style="20" customWidth="1"/>
    <col min="2619" max="2619" width="1.5703125" style="20" customWidth="1"/>
    <col min="2620" max="2620" width="12.7109375" style="20" customWidth="1"/>
    <col min="2621" max="2621" width="1.5703125" style="20" customWidth="1"/>
    <col min="2622" max="2622" width="12.7109375" style="20" customWidth="1"/>
    <col min="2623" max="2816" width="12.7109375" style="20"/>
    <col min="2817" max="2817" width="5" style="20" customWidth="1"/>
    <col min="2818" max="2818" width="1.28515625" style="20" customWidth="1"/>
    <col min="2819" max="2819" width="17.85546875" style="20" customWidth="1"/>
    <col min="2820" max="2820" width="1.28515625" style="20" customWidth="1"/>
    <col min="2821" max="2821" width="13.5703125" style="20" customWidth="1"/>
    <col min="2822" max="2822" width="1.5703125" style="20" customWidth="1"/>
    <col min="2823" max="2823" width="9.28515625" style="20" customWidth="1"/>
    <col min="2824" max="2824" width="1.5703125" style="20" customWidth="1"/>
    <col min="2825" max="2825" width="9.28515625" style="20" customWidth="1"/>
    <col min="2826" max="2826" width="1.5703125" style="20" customWidth="1"/>
    <col min="2827" max="2827" width="13.5703125" style="20" customWidth="1"/>
    <col min="2828" max="2828" width="1.5703125" style="20" customWidth="1"/>
    <col min="2829" max="2829" width="9.28515625" style="20" customWidth="1"/>
    <col min="2830" max="2830" width="1.5703125" style="20" customWidth="1"/>
    <col min="2831" max="2831" width="9.28515625" style="20" customWidth="1"/>
    <col min="2832" max="2832" width="1.5703125" style="20" customWidth="1"/>
    <col min="2833" max="2833" width="13.5703125" style="20" customWidth="1"/>
    <col min="2834" max="2834" width="1.5703125" style="20" customWidth="1"/>
    <col min="2835" max="2835" width="13.5703125" style="20" customWidth="1"/>
    <col min="2836" max="2836" width="1.5703125" style="20" customWidth="1"/>
    <col min="2837" max="2837" width="11" style="20" customWidth="1"/>
    <col min="2838" max="2838" width="1.5703125" style="20" customWidth="1"/>
    <col min="2839" max="2839" width="11" style="20" customWidth="1"/>
    <col min="2840" max="2840" width="1.5703125" style="20" customWidth="1"/>
    <col min="2841" max="2841" width="11" style="20" customWidth="1"/>
    <col min="2842" max="2842" width="1.5703125" style="20" customWidth="1"/>
    <col min="2843" max="2843" width="10.140625" style="20" customWidth="1"/>
    <col min="2844" max="2845" width="2.42578125" style="20" customWidth="1"/>
    <col min="2846" max="2846" width="14.42578125" style="20" customWidth="1"/>
    <col min="2847" max="2847" width="1.5703125" style="20" customWidth="1"/>
    <col min="2848" max="2848" width="14.42578125" style="20" customWidth="1"/>
    <col min="2849" max="2849" width="1.5703125" style="20" customWidth="1"/>
    <col min="2850" max="2850" width="9.28515625" style="20" customWidth="1"/>
    <col min="2851" max="2851" width="1.5703125" style="20" customWidth="1"/>
    <col min="2852" max="2852" width="9.28515625" style="20" customWidth="1"/>
    <col min="2853" max="2853" width="2.42578125" style="20" customWidth="1"/>
    <col min="2854" max="2854" width="14.42578125" style="20" customWidth="1"/>
    <col min="2855" max="2855" width="2.42578125" style="20" customWidth="1"/>
    <col min="2856" max="2856" width="14.42578125" style="20" customWidth="1"/>
    <col min="2857" max="2857" width="1.5703125" style="20" customWidth="1"/>
    <col min="2858" max="2858" width="11" style="20" customWidth="1"/>
    <col min="2859" max="2859" width="2.42578125" style="20" customWidth="1"/>
    <col min="2860" max="2860" width="12.7109375" style="20" customWidth="1"/>
    <col min="2861" max="2861" width="1.5703125" style="20" customWidth="1"/>
    <col min="2862" max="2862" width="10.140625" style="20" customWidth="1"/>
    <col min="2863" max="2863" width="2.42578125" style="20" customWidth="1"/>
    <col min="2864" max="2864" width="12.7109375" style="20" customWidth="1"/>
    <col min="2865" max="2865" width="1.5703125" style="20" customWidth="1"/>
    <col min="2866" max="2866" width="10.140625" style="20" customWidth="1"/>
    <col min="2867" max="2867" width="2.42578125" style="20" customWidth="1"/>
    <col min="2868" max="2868" width="13.5703125" style="20" customWidth="1"/>
    <col min="2869" max="2869" width="2.42578125" style="20" customWidth="1"/>
    <col min="2870" max="2870" width="5" style="20" customWidth="1"/>
    <col min="2871" max="2871" width="1.5703125" style="20" customWidth="1"/>
    <col min="2872" max="2872" width="9.28515625" style="20" customWidth="1"/>
    <col min="2873" max="2873" width="1.5703125" style="20" customWidth="1"/>
    <col min="2874" max="2874" width="12.7109375" style="20" customWidth="1"/>
    <col min="2875" max="2875" width="1.5703125" style="20" customWidth="1"/>
    <col min="2876" max="2876" width="12.7109375" style="20" customWidth="1"/>
    <col min="2877" max="2877" width="1.5703125" style="20" customWidth="1"/>
    <col min="2878" max="2878" width="12.7109375" style="20" customWidth="1"/>
    <col min="2879" max="3072" width="12.7109375" style="20"/>
    <col min="3073" max="3073" width="5" style="20" customWidth="1"/>
    <col min="3074" max="3074" width="1.28515625" style="20" customWidth="1"/>
    <col min="3075" max="3075" width="17.85546875" style="20" customWidth="1"/>
    <col min="3076" max="3076" width="1.28515625" style="20" customWidth="1"/>
    <col min="3077" max="3077" width="13.5703125" style="20" customWidth="1"/>
    <col min="3078" max="3078" width="1.5703125" style="20" customWidth="1"/>
    <col min="3079" max="3079" width="9.28515625" style="20" customWidth="1"/>
    <col min="3080" max="3080" width="1.5703125" style="20" customWidth="1"/>
    <col min="3081" max="3081" width="9.28515625" style="20" customWidth="1"/>
    <col min="3082" max="3082" width="1.5703125" style="20" customWidth="1"/>
    <col min="3083" max="3083" width="13.5703125" style="20" customWidth="1"/>
    <col min="3084" max="3084" width="1.5703125" style="20" customWidth="1"/>
    <col min="3085" max="3085" width="9.28515625" style="20" customWidth="1"/>
    <col min="3086" max="3086" width="1.5703125" style="20" customWidth="1"/>
    <col min="3087" max="3087" width="9.28515625" style="20" customWidth="1"/>
    <col min="3088" max="3088" width="1.5703125" style="20" customWidth="1"/>
    <col min="3089" max="3089" width="13.5703125" style="20" customWidth="1"/>
    <col min="3090" max="3090" width="1.5703125" style="20" customWidth="1"/>
    <col min="3091" max="3091" width="13.5703125" style="20" customWidth="1"/>
    <col min="3092" max="3092" width="1.5703125" style="20" customWidth="1"/>
    <col min="3093" max="3093" width="11" style="20" customWidth="1"/>
    <col min="3094" max="3094" width="1.5703125" style="20" customWidth="1"/>
    <col min="3095" max="3095" width="11" style="20" customWidth="1"/>
    <col min="3096" max="3096" width="1.5703125" style="20" customWidth="1"/>
    <col min="3097" max="3097" width="11" style="20" customWidth="1"/>
    <col min="3098" max="3098" width="1.5703125" style="20" customWidth="1"/>
    <col min="3099" max="3099" width="10.140625" style="20" customWidth="1"/>
    <col min="3100" max="3101" width="2.42578125" style="20" customWidth="1"/>
    <col min="3102" max="3102" width="14.42578125" style="20" customWidth="1"/>
    <col min="3103" max="3103" width="1.5703125" style="20" customWidth="1"/>
    <col min="3104" max="3104" width="14.42578125" style="20" customWidth="1"/>
    <col min="3105" max="3105" width="1.5703125" style="20" customWidth="1"/>
    <col min="3106" max="3106" width="9.28515625" style="20" customWidth="1"/>
    <col min="3107" max="3107" width="1.5703125" style="20" customWidth="1"/>
    <col min="3108" max="3108" width="9.28515625" style="20" customWidth="1"/>
    <col min="3109" max="3109" width="2.42578125" style="20" customWidth="1"/>
    <col min="3110" max="3110" width="14.42578125" style="20" customWidth="1"/>
    <col min="3111" max="3111" width="2.42578125" style="20" customWidth="1"/>
    <col min="3112" max="3112" width="14.42578125" style="20" customWidth="1"/>
    <col min="3113" max="3113" width="1.5703125" style="20" customWidth="1"/>
    <col min="3114" max="3114" width="11" style="20" customWidth="1"/>
    <col min="3115" max="3115" width="2.42578125" style="20" customWidth="1"/>
    <col min="3116" max="3116" width="12.7109375" style="20" customWidth="1"/>
    <col min="3117" max="3117" width="1.5703125" style="20" customWidth="1"/>
    <col min="3118" max="3118" width="10.140625" style="20" customWidth="1"/>
    <col min="3119" max="3119" width="2.42578125" style="20" customWidth="1"/>
    <col min="3120" max="3120" width="12.7109375" style="20" customWidth="1"/>
    <col min="3121" max="3121" width="1.5703125" style="20" customWidth="1"/>
    <col min="3122" max="3122" width="10.140625" style="20" customWidth="1"/>
    <col min="3123" max="3123" width="2.42578125" style="20" customWidth="1"/>
    <col min="3124" max="3124" width="13.5703125" style="20" customWidth="1"/>
    <col min="3125" max="3125" width="2.42578125" style="20" customWidth="1"/>
    <col min="3126" max="3126" width="5" style="20" customWidth="1"/>
    <col min="3127" max="3127" width="1.5703125" style="20" customWidth="1"/>
    <col min="3128" max="3128" width="9.28515625" style="20" customWidth="1"/>
    <col min="3129" max="3129" width="1.5703125" style="20" customWidth="1"/>
    <col min="3130" max="3130" width="12.7109375" style="20" customWidth="1"/>
    <col min="3131" max="3131" width="1.5703125" style="20" customWidth="1"/>
    <col min="3132" max="3132" width="12.7109375" style="20" customWidth="1"/>
    <col min="3133" max="3133" width="1.5703125" style="20" customWidth="1"/>
    <col min="3134" max="3134" width="12.7109375" style="20" customWidth="1"/>
    <col min="3135" max="3328" width="12.7109375" style="20"/>
    <col min="3329" max="3329" width="5" style="20" customWidth="1"/>
    <col min="3330" max="3330" width="1.28515625" style="20" customWidth="1"/>
    <col min="3331" max="3331" width="17.85546875" style="20" customWidth="1"/>
    <col min="3332" max="3332" width="1.28515625" style="20" customWidth="1"/>
    <col min="3333" max="3333" width="13.5703125" style="20" customWidth="1"/>
    <col min="3334" max="3334" width="1.5703125" style="20" customWidth="1"/>
    <col min="3335" max="3335" width="9.28515625" style="20" customWidth="1"/>
    <col min="3336" max="3336" width="1.5703125" style="20" customWidth="1"/>
    <col min="3337" max="3337" width="9.28515625" style="20" customWidth="1"/>
    <col min="3338" max="3338" width="1.5703125" style="20" customWidth="1"/>
    <col min="3339" max="3339" width="13.5703125" style="20" customWidth="1"/>
    <col min="3340" max="3340" width="1.5703125" style="20" customWidth="1"/>
    <col min="3341" max="3341" width="9.28515625" style="20" customWidth="1"/>
    <col min="3342" max="3342" width="1.5703125" style="20" customWidth="1"/>
    <col min="3343" max="3343" width="9.28515625" style="20" customWidth="1"/>
    <col min="3344" max="3344" width="1.5703125" style="20" customWidth="1"/>
    <col min="3345" max="3345" width="13.5703125" style="20" customWidth="1"/>
    <col min="3346" max="3346" width="1.5703125" style="20" customWidth="1"/>
    <col min="3347" max="3347" width="13.5703125" style="20" customWidth="1"/>
    <col min="3348" max="3348" width="1.5703125" style="20" customWidth="1"/>
    <col min="3349" max="3349" width="11" style="20" customWidth="1"/>
    <col min="3350" max="3350" width="1.5703125" style="20" customWidth="1"/>
    <col min="3351" max="3351" width="11" style="20" customWidth="1"/>
    <col min="3352" max="3352" width="1.5703125" style="20" customWidth="1"/>
    <col min="3353" max="3353" width="11" style="20" customWidth="1"/>
    <col min="3354" max="3354" width="1.5703125" style="20" customWidth="1"/>
    <col min="3355" max="3355" width="10.140625" style="20" customWidth="1"/>
    <col min="3356" max="3357" width="2.42578125" style="20" customWidth="1"/>
    <col min="3358" max="3358" width="14.42578125" style="20" customWidth="1"/>
    <col min="3359" max="3359" width="1.5703125" style="20" customWidth="1"/>
    <col min="3360" max="3360" width="14.42578125" style="20" customWidth="1"/>
    <col min="3361" max="3361" width="1.5703125" style="20" customWidth="1"/>
    <col min="3362" max="3362" width="9.28515625" style="20" customWidth="1"/>
    <col min="3363" max="3363" width="1.5703125" style="20" customWidth="1"/>
    <col min="3364" max="3364" width="9.28515625" style="20" customWidth="1"/>
    <col min="3365" max="3365" width="2.42578125" style="20" customWidth="1"/>
    <col min="3366" max="3366" width="14.42578125" style="20" customWidth="1"/>
    <col min="3367" max="3367" width="2.42578125" style="20" customWidth="1"/>
    <col min="3368" max="3368" width="14.42578125" style="20" customWidth="1"/>
    <col min="3369" max="3369" width="1.5703125" style="20" customWidth="1"/>
    <col min="3370" max="3370" width="11" style="20" customWidth="1"/>
    <col min="3371" max="3371" width="2.42578125" style="20" customWidth="1"/>
    <col min="3372" max="3372" width="12.7109375" style="20" customWidth="1"/>
    <col min="3373" max="3373" width="1.5703125" style="20" customWidth="1"/>
    <col min="3374" max="3374" width="10.140625" style="20" customWidth="1"/>
    <col min="3375" max="3375" width="2.42578125" style="20" customWidth="1"/>
    <col min="3376" max="3376" width="12.7109375" style="20" customWidth="1"/>
    <col min="3377" max="3377" width="1.5703125" style="20" customWidth="1"/>
    <col min="3378" max="3378" width="10.140625" style="20" customWidth="1"/>
    <col min="3379" max="3379" width="2.42578125" style="20" customWidth="1"/>
    <col min="3380" max="3380" width="13.5703125" style="20" customWidth="1"/>
    <col min="3381" max="3381" width="2.42578125" style="20" customWidth="1"/>
    <col min="3382" max="3382" width="5" style="20" customWidth="1"/>
    <col min="3383" max="3383" width="1.5703125" style="20" customWidth="1"/>
    <col min="3384" max="3384" width="9.28515625" style="20" customWidth="1"/>
    <col min="3385" max="3385" width="1.5703125" style="20" customWidth="1"/>
    <col min="3386" max="3386" width="12.7109375" style="20" customWidth="1"/>
    <col min="3387" max="3387" width="1.5703125" style="20" customWidth="1"/>
    <col min="3388" max="3388" width="12.7109375" style="20" customWidth="1"/>
    <col min="3389" max="3389" width="1.5703125" style="20" customWidth="1"/>
    <col min="3390" max="3390" width="12.7109375" style="20" customWidth="1"/>
    <col min="3391" max="3584" width="12.7109375" style="20"/>
    <col min="3585" max="3585" width="5" style="20" customWidth="1"/>
    <col min="3586" max="3586" width="1.28515625" style="20" customWidth="1"/>
    <col min="3587" max="3587" width="17.85546875" style="20" customWidth="1"/>
    <col min="3588" max="3588" width="1.28515625" style="20" customWidth="1"/>
    <col min="3589" max="3589" width="13.5703125" style="20" customWidth="1"/>
    <col min="3590" max="3590" width="1.5703125" style="20" customWidth="1"/>
    <col min="3591" max="3591" width="9.28515625" style="20" customWidth="1"/>
    <col min="3592" max="3592" width="1.5703125" style="20" customWidth="1"/>
    <col min="3593" max="3593" width="9.28515625" style="20" customWidth="1"/>
    <col min="3594" max="3594" width="1.5703125" style="20" customWidth="1"/>
    <col min="3595" max="3595" width="13.5703125" style="20" customWidth="1"/>
    <col min="3596" max="3596" width="1.5703125" style="20" customWidth="1"/>
    <col min="3597" max="3597" width="9.28515625" style="20" customWidth="1"/>
    <col min="3598" max="3598" width="1.5703125" style="20" customWidth="1"/>
    <col min="3599" max="3599" width="9.28515625" style="20" customWidth="1"/>
    <col min="3600" max="3600" width="1.5703125" style="20" customWidth="1"/>
    <col min="3601" max="3601" width="13.5703125" style="20" customWidth="1"/>
    <col min="3602" max="3602" width="1.5703125" style="20" customWidth="1"/>
    <col min="3603" max="3603" width="13.5703125" style="20" customWidth="1"/>
    <col min="3604" max="3604" width="1.5703125" style="20" customWidth="1"/>
    <col min="3605" max="3605" width="11" style="20" customWidth="1"/>
    <col min="3606" max="3606" width="1.5703125" style="20" customWidth="1"/>
    <col min="3607" max="3607" width="11" style="20" customWidth="1"/>
    <col min="3608" max="3608" width="1.5703125" style="20" customWidth="1"/>
    <col min="3609" max="3609" width="11" style="20" customWidth="1"/>
    <col min="3610" max="3610" width="1.5703125" style="20" customWidth="1"/>
    <col min="3611" max="3611" width="10.140625" style="20" customWidth="1"/>
    <col min="3612" max="3613" width="2.42578125" style="20" customWidth="1"/>
    <col min="3614" max="3614" width="14.42578125" style="20" customWidth="1"/>
    <col min="3615" max="3615" width="1.5703125" style="20" customWidth="1"/>
    <col min="3616" max="3616" width="14.42578125" style="20" customWidth="1"/>
    <col min="3617" max="3617" width="1.5703125" style="20" customWidth="1"/>
    <col min="3618" max="3618" width="9.28515625" style="20" customWidth="1"/>
    <col min="3619" max="3619" width="1.5703125" style="20" customWidth="1"/>
    <col min="3620" max="3620" width="9.28515625" style="20" customWidth="1"/>
    <col min="3621" max="3621" width="2.42578125" style="20" customWidth="1"/>
    <col min="3622" max="3622" width="14.42578125" style="20" customWidth="1"/>
    <col min="3623" max="3623" width="2.42578125" style="20" customWidth="1"/>
    <col min="3624" max="3624" width="14.42578125" style="20" customWidth="1"/>
    <col min="3625" max="3625" width="1.5703125" style="20" customWidth="1"/>
    <col min="3626" max="3626" width="11" style="20" customWidth="1"/>
    <col min="3627" max="3627" width="2.42578125" style="20" customWidth="1"/>
    <col min="3628" max="3628" width="12.7109375" style="20" customWidth="1"/>
    <col min="3629" max="3629" width="1.5703125" style="20" customWidth="1"/>
    <col min="3630" max="3630" width="10.140625" style="20" customWidth="1"/>
    <col min="3631" max="3631" width="2.42578125" style="20" customWidth="1"/>
    <col min="3632" max="3632" width="12.7109375" style="20" customWidth="1"/>
    <col min="3633" max="3633" width="1.5703125" style="20" customWidth="1"/>
    <col min="3634" max="3634" width="10.140625" style="20" customWidth="1"/>
    <col min="3635" max="3635" width="2.42578125" style="20" customWidth="1"/>
    <col min="3636" max="3636" width="13.5703125" style="20" customWidth="1"/>
    <col min="3637" max="3637" width="2.42578125" style="20" customWidth="1"/>
    <col min="3638" max="3638" width="5" style="20" customWidth="1"/>
    <col min="3639" max="3639" width="1.5703125" style="20" customWidth="1"/>
    <col min="3640" max="3640" width="9.28515625" style="20" customWidth="1"/>
    <col min="3641" max="3641" width="1.5703125" style="20" customWidth="1"/>
    <col min="3642" max="3642" width="12.7109375" style="20" customWidth="1"/>
    <col min="3643" max="3643" width="1.5703125" style="20" customWidth="1"/>
    <col min="3644" max="3644" width="12.7109375" style="20" customWidth="1"/>
    <col min="3645" max="3645" width="1.5703125" style="20" customWidth="1"/>
    <col min="3646" max="3646" width="12.7109375" style="20" customWidth="1"/>
    <col min="3647" max="3840" width="12.7109375" style="20"/>
    <col min="3841" max="3841" width="5" style="20" customWidth="1"/>
    <col min="3842" max="3842" width="1.28515625" style="20" customWidth="1"/>
    <col min="3843" max="3843" width="17.85546875" style="20" customWidth="1"/>
    <col min="3844" max="3844" width="1.28515625" style="20" customWidth="1"/>
    <col min="3845" max="3845" width="13.5703125" style="20" customWidth="1"/>
    <col min="3846" max="3846" width="1.5703125" style="20" customWidth="1"/>
    <col min="3847" max="3847" width="9.28515625" style="20" customWidth="1"/>
    <col min="3848" max="3848" width="1.5703125" style="20" customWidth="1"/>
    <col min="3849" max="3849" width="9.28515625" style="20" customWidth="1"/>
    <col min="3850" max="3850" width="1.5703125" style="20" customWidth="1"/>
    <col min="3851" max="3851" width="13.5703125" style="20" customWidth="1"/>
    <col min="3852" max="3852" width="1.5703125" style="20" customWidth="1"/>
    <col min="3853" max="3853" width="9.28515625" style="20" customWidth="1"/>
    <col min="3854" max="3854" width="1.5703125" style="20" customWidth="1"/>
    <col min="3855" max="3855" width="9.28515625" style="20" customWidth="1"/>
    <col min="3856" max="3856" width="1.5703125" style="20" customWidth="1"/>
    <col min="3857" max="3857" width="13.5703125" style="20" customWidth="1"/>
    <col min="3858" max="3858" width="1.5703125" style="20" customWidth="1"/>
    <col min="3859" max="3859" width="13.5703125" style="20" customWidth="1"/>
    <col min="3860" max="3860" width="1.5703125" style="20" customWidth="1"/>
    <col min="3861" max="3861" width="11" style="20" customWidth="1"/>
    <col min="3862" max="3862" width="1.5703125" style="20" customWidth="1"/>
    <col min="3863" max="3863" width="11" style="20" customWidth="1"/>
    <col min="3864" max="3864" width="1.5703125" style="20" customWidth="1"/>
    <col min="3865" max="3865" width="11" style="20" customWidth="1"/>
    <col min="3866" max="3866" width="1.5703125" style="20" customWidth="1"/>
    <col min="3867" max="3867" width="10.140625" style="20" customWidth="1"/>
    <col min="3868" max="3869" width="2.42578125" style="20" customWidth="1"/>
    <col min="3870" max="3870" width="14.42578125" style="20" customWidth="1"/>
    <col min="3871" max="3871" width="1.5703125" style="20" customWidth="1"/>
    <col min="3872" max="3872" width="14.42578125" style="20" customWidth="1"/>
    <col min="3873" max="3873" width="1.5703125" style="20" customWidth="1"/>
    <col min="3874" max="3874" width="9.28515625" style="20" customWidth="1"/>
    <col min="3875" max="3875" width="1.5703125" style="20" customWidth="1"/>
    <col min="3876" max="3876" width="9.28515625" style="20" customWidth="1"/>
    <col min="3877" max="3877" width="2.42578125" style="20" customWidth="1"/>
    <col min="3878" max="3878" width="14.42578125" style="20" customWidth="1"/>
    <col min="3879" max="3879" width="2.42578125" style="20" customWidth="1"/>
    <col min="3880" max="3880" width="14.42578125" style="20" customWidth="1"/>
    <col min="3881" max="3881" width="1.5703125" style="20" customWidth="1"/>
    <col min="3882" max="3882" width="11" style="20" customWidth="1"/>
    <col min="3883" max="3883" width="2.42578125" style="20" customWidth="1"/>
    <col min="3884" max="3884" width="12.7109375" style="20" customWidth="1"/>
    <col min="3885" max="3885" width="1.5703125" style="20" customWidth="1"/>
    <col min="3886" max="3886" width="10.140625" style="20" customWidth="1"/>
    <col min="3887" max="3887" width="2.42578125" style="20" customWidth="1"/>
    <col min="3888" max="3888" width="12.7109375" style="20" customWidth="1"/>
    <col min="3889" max="3889" width="1.5703125" style="20" customWidth="1"/>
    <col min="3890" max="3890" width="10.140625" style="20" customWidth="1"/>
    <col min="3891" max="3891" width="2.42578125" style="20" customWidth="1"/>
    <col min="3892" max="3892" width="13.5703125" style="20" customWidth="1"/>
    <col min="3893" max="3893" width="2.42578125" style="20" customWidth="1"/>
    <col min="3894" max="3894" width="5" style="20" customWidth="1"/>
    <col min="3895" max="3895" width="1.5703125" style="20" customWidth="1"/>
    <col min="3896" max="3896" width="9.28515625" style="20" customWidth="1"/>
    <col min="3897" max="3897" width="1.5703125" style="20" customWidth="1"/>
    <col min="3898" max="3898" width="12.7109375" style="20" customWidth="1"/>
    <col min="3899" max="3899" width="1.5703125" style="20" customWidth="1"/>
    <col min="3900" max="3900" width="12.7109375" style="20" customWidth="1"/>
    <col min="3901" max="3901" width="1.5703125" style="20" customWidth="1"/>
    <col min="3902" max="3902" width="12.7109375" style="20" customWidth="1"/>
    <col min="3903" max="4096" width="12.7109375" style="20"/>
    <col min="4097" max="4097" width="5" style="20" customWidth="1"/>
    <col min="4098" max="4098" width="1.28515625" style="20" customWidth="1"/>
    <col min="4099" max="4099" width="17.85546875" style="20" customWidth="1"/>
    <col min="4100" max="4100" width="1.28515625" style="20" customWidth="1"/>
    <col min="4101" max="4101" width="13.5703125" style="20" customWidth="1"/>
    <col min="4102" max="4102" width="1.5703125" style="20" customWidth="1"/>
    <col min="4103" max="4103" width="9.28515625" style="20" customWidth="1"/>
    <col min="4104" max="4104" width="1.5703125" style="20" customWidth="1"/>
    <col min="4105" max="4105" width="9.28515625" style="20" customWidth="1"/>
    <col min="4106" max="4106" width="1.5703125" style="20" customWidth="1"/>
    <col min="4107" max="4107" width="13.5703125" style="20" customWidth="1"/>
    <col min="4108" max="4108" width="1.5703125" style="20" customWidth="1"/>
    <col min="4109" max="4109" width="9.28515625" style="20" customWidth="1"/>
    <col min="4110" max="4110" width="1.5703125" style="20" customWidth="1"/>
    <col min="4111" max="4111" width="9.28515625" style="20" customWidth="1"/>
    <col min="4112" max="4112" width="1.5703125" style="20" customWidth="1"/>
    <col min="4113" max="4113" width="13.5703125" style="20" customWidth="1"/>
    <col min="4114" max="4114" width="1.5703125" style="20" customWidth="1"/>
    <col min="4115" max="4115" width="13.5703125" style="20" customWidth="1"/>
    <col min="4116" max="4116" width="1.5703125" style="20" customWidth="1"/>
    <col min="4117" max="4117" width="11" style="20" customWidth="1"/>
    <col min="4118" max="4118" width="1.5703125" style="20" customWidth="1"/>
    <col min="4119" max="4119" width="11" style="20" customWidth="1"/>
    <col min="4120" max="4120" width="1.5703125" style="20" customWidth="1"/>
    <col min="4121" max="4121" width="11" style="20" customWidth="1"/>
    <col min="4122" max="4122" width="1.5703125" style="20" customWidth="1"/>
    <col min="4123" max="4123" width="10.140625" style="20" customWidth="1"/>
    <col min="4124" max="4125" width="2.42578125" style="20" customWidth="1"/>
    <col min="4126" max="4126" width="14.42578125" style="20" customWidth="1"/>
    <col min="4127" max="4127" width="1.5703125" style="20" customWidth="1"/>
    <col min="4128" max="4128" width="14.42578125" style="20" customWidth="1"/>
    <col min="4129" max="4129" width="1.5703125" style="20" customWidth="1"/>
    <col min="4130" max="4130" width="9.28515625" style="20" customWidth="1"/>
    <col min="4131" max="4131" width="1.5703125" style="20" customWidth="1"/>
    <col min="4132" max="4132" width="9.28515625" style="20" customWidth="1"/>
    <col min="4133" max="4133" width="2.42578125" style="20" customWidth="1"/>
    <col min="4134" max="4134" width="14.42578125" style="20" customWidth="1"/>
    <col min="4135" max="4135" width="2.42578125" style="20" customWidth="1"/>
    <col min="4136" max="4136" width="14.42578125" style="20" customWidth="1"/>
    <col min="4137" max="4137" width="1.5703125" style="20" customWidth="1"/>
    <col min="4138" max="4138" width="11" style="20" customWidth="1"/>
    <col min="4139" max="4139" width="2.42578125" style="20" customWidth="1"/>
    <col min="4140" max="4140" width="12.7109375" style="20" customWidth="1"/>
    <col min="4141" max="4141" width="1.5703125" style="20" customWidth="1"/>
    <col min="4142" max="4142" width="10.140625" style="20" customWidth="1"/>
    <col min="4143" max="4143" width="2.42578125" style="20" customWidth="1"/>
    <col min="4144" max="4144" width="12.7109375" style="20" customWidth="1"/>
    <col min="4145" max="4145" width="1.5703125" style="20" customWidth="1"/>
    <col min="4146" max="4146" width="10.140625" style="20" customWidth="1"/>
    <col min="4147" max="4147" width="2.42578125" style="20" customWidth="1"/>
    <col min="4148" max="4148" width="13.5703125" style="20" customWidth="1"/>
    <col min="4149" max="4149" width="2.42578125" style="20" customWidth="1"/>
    <col min="4150" max="4150" width="5" style="20" customWidth="1"/>
    <col min="4151" max="4151" width="1.5703125" style="20" customWidth="1"/>
    <col min="4152" max="4152" width="9.28515625" style="20" customWidth="1"/>
    <col min="4153" max="4153" width="1.5703125" style="20" customWidth="1"/>
    <col min="4154" max="4154" width="12.7109375" style="20" customWidth="1"/>
    <col min="4155" max="4155" width="1.5703125" style="20" customWidth="1"/>
    <col min="4156" max="4156" width="12.7109375" style="20" customWidth="1"/>
    <col min="4157" max="4157" width="1.5703125" style="20" customWidth="1"/>
    <col min="4158" max="4158" width="12.7109375" style="20" customWidth="1"/>
    <col min="4159" max="4352" width="12.7109375" style="20"/>
    <col min="4353" max="4353" width="5" style="20" customWidth="1"/>
    <col min="4354" max="4354" width="1.28515625" style="20" customWidth="1"/>
    <col min="4355" max="4355" width="17.85546875" style="20" customWidth="1"/>
    <col min="4356" max="4356" width="1.28515625" style="20" customWidth="1"/>
    <col min="4357" max="4357" width="13.5703125" style="20" customWidth="1"/>
    <col min="4358" max="4358" width="1.5703125" style="20" customWidth="1"/>
    <col min="4359" max="4359" width="9.28515625" style="20" customWidth="1"/>
    <col min="4360" max="4360" width="1.5703125" style="20" customWidth="1"/>
    <col min="4361" max="4361" width="9.28515625" style="20" customWidth="1"/>
    <col min="4362" max="4362" width="1.5703125" style="20" customWidth="1"/>
    <col min="4363" max="4363" width="13.5703125" style="20" customWidth="1"/>
    <col min="4364" max="4364" width="1.5703125" style="20" customWidth="1"/>
    <col min="4365" max="4365" width="9.28515625" style="20" customWidth="1"/>
    <col min="4366" max="4366" width="1.5703125" style="20" customWidth="1"/>
    <col min="4367" max="4367" width="9.28515625" style="20" customWidth="1"/>
    <col min="4368" max="4368" width="1.5703125" style="20" customWidth="1"/>
    <col min="4369" max="4369" width="13.5703125" style="20" customWidth="1"/>
    <col min="4370" max="4370" width="1.5703125" style="20" customWidth="1"/>
    <col min="4371" max="4371" width="13.5703125" style="20" customWidth="1"/>
    <col min="4372" max="4372" width="1.5703125" style="20" customWidth="1"/>
    <col min="4373" max="4373" width="11" style="20" customWidth="1"/>
    <col min="4374" max="4374" width="1.5703125" style="20" customWidth="1"/>
    <col min="4375" max="4375" width="11" style="20" customWidth="1"/>
    <col min="4376" max="4376" width="1.5703125" style="20" customWidth="1"/>
    <col min="4377" max="4377" width="11" style="20" customWidth="1"/>
    <col min="4378" max="4378" width="1.5703125" style="20" customWidth="1"/>
    <col min="4379" max="4379" width="10.140625" style="20" customWidth="1"/>
    <col min="4380" max="4381" width="2.42578125" style="20" customWidth="1"/>
    <col min="4382" max="4382" width="14.42578125" style="20" customWidth="1"/>
    <col min="4383" max="4383" width="1.5703125" style="20" customWidth="1"/>
    <col min="4384" max="4384" width="14.42578125" style="20" customWidth="1"/>
    <col min="4385" max="4385" width="1.5703125" style="20" customWidth="1"/>
    <col min="4386" max="4386" width="9.28515625" style="20" customWidth="1"/>
    <col min="4387" max="4387" width="1.5703125" style="20" customWidth="1"/>
    <col min="4388" max="4388" width="9.28515625" style="20" customWidth="1"/>
    <col min="4389" max="4389" width="2.42578125" style="20" customWidth="1"/>
    <col min="4390" max="4390" width="14.42578125" style="20" customWidth="1"/>
    <col min="4391" max="4391" width="2.42578125" style="20" customWidth="1"/>
    <col min="4392" max="4392" width="14.42578125" style="20" customWidth="1"/>
    <col min="4393" max="4393" width="1.5703125" style="20" customWidth="1"/>
    <col min="4394" max="4394" width="11" style="20" customWidth="1"/>
    <col min="4395" max="4395" width="2.42578125" style="20" customWidth="1"/>
    <col min="4396" max="4396" width="12.7109375" style="20" customWidth="1"/>
    <col min="4397" max="4397" width="1.5703125" style="20" customWidth="1"/>
    <col min="4398" max="4398" width="10.140625" style="20" customWidth="1"/>
    <col min="4399" max="4399" width="2.42578125" style="20" customWidth="1"/>
    <col min="4400" max="4400" width="12.7109375" style="20" customWidth="1"/>
    <col min="4401" max="4401" width="1.5703125" style="20" customWidth="1"/>
    <col min="4402" max="4402" width="10.140625" style="20" customWidth="1"/>
    <col min="4403" max="4403" width="2.42578125" style="20" customWidth="1"/>
    <col min="4404" max="4404" width="13.5703125" style="20" customWidth="1"/>
    <col min="4405" max="4405" width="2.42578125" style="20" customWidth="1"/>
    <col min="4406" max="4406" width="5" style="20" customWidth="1"/>
    <col min="4407" max="4407" width="1.5703125" style="20" customWidth="1"/>
    <col min="4408" max="4408" width="9.28515625" style="20" customWidth="1"/>
    <col min="4409" max="4409" width="1.5703125" style="20" customWidth="1"/>
    <col min="4410" max="4410" width="12.7109375" style="20" customWidth="1"/>
    <col min="4411" max="4411" width="1.5703125" style="20" customWidth="1"/>
    <col min="4412" max="4412" width="12.7109375" style="20" customWidth="1"/>
    <col min="4413" max="4413" width="1.5703125" style="20" customWidth="1"/>
    <col min="4414" max="4414" width="12.7109375" style="20" customWidth="1"/>
    <col min="4415" max="4608" width="12.7109375" style="20"/>
    <col min="4609" max="4609" width="5" style="20" customWidth="1"/>
    <col min="4610" max="4610" width="1.28515625" style="20" customWidth="1"/>
    <col min="4611" max="4611" width="17.85546875" style="20" customWidth="1"/>
    <col min="4612" max="4612" width="1.28515625" style="20" customWidth="1"/>
    <col min="4613" max="4613" width="13.5703125" style="20" customWidth="1"/>
    <col min="4614" max="4614" width="1.5703125" style="20" customWidth="1"/>
    <col min="4615" max="4615" width="9.28515625" style="20" customWidth="1"/>
    <col min="4616" max="4616" width="1.5703125" style="20" customWidth="1"/>
    <col min="4617" max="4617" width="9.28515625" style="20" customWidth="1"/>
    <col min="4618" max="4618" width="1.5703125" style="20" customWidth="1"/>
    <col min="4619" max="4619" width="13.5703125" style="20" customWidth="1"/>
    <col min="4620" max="4620" width="1.5703125" style="20" customWidth="1"/>
    <col min="4621" max="4621" width="9.28515625" style="20" customWidth="1"/>
    <col min="4622" max="4622" width="1.5703125" style="20" customWidth="1"/>
    <col min="4623" max="4623" width="9.28515625" style="20" customWidth="1"/>
    <col min="4624" max="4624" width="1.5703125" style="20" customWidth="1"/>
    <col min="4625" max="4625" width="13.5703125" style="20" customWidth="1"/>
    <col min="4626" max="4626" width="1.5703125" style="20" customWidth="1"/>
    <col min="4627" max="4627" width="13.5703125" style="20" customWidth="1"/>
    <col min="4628" max="4628" width="1.5703125" style="20" customWidth="1"/>
    <col min="4629" max="4629" width="11" style="20" customWidth="1"/>
    <col min="4630" max="4630" width="1.5703125" style="20" customWidth="1"/>
    <col min="4631" max="4631" width="11" style="20" customWidth="1"/>
    <col min="4632" max="4632" width="1.5703125" style="20" customWidth="1"/>
    <col min="4633" max="4633" width="11" style="20" customWidth="1"/>
    <col min="4634" max="4634" width="1.5703125" style="20" customWidth="1"/>
    <col min="4635" max="4635" width="10.140625" style="20" customWidth="1"/>
    <col min="4636" max="4637" width="2.42578125" style="20" customWidth="1"/>
    <col min="4638" max="4638" width="14.42578125" style="20" customWidth="1"/>
    <col min="4639" max="4639" width="1.5703125" style="20" customWidth="1"/>
    <col min="4640" max="4640" width="14.42578125" style="20" customWidth="1"/>
    <col min="4641" max="4641" width="1.5703125" style="20" customWidth="1"/>
    <col min="4642" max="4642" width="9.28515625" style="20" customWidth="1"/>
    <col min="4643" max="4643" width="1.5703125" style="20" customWidth="1"/>
    <col min="4644" max="4644" width="9.28515625" style="20" customWidth="1"/>
    <col min="4645" max="4645" width="2.42578125" style="20" customWidth="1"/>
    <col min="4646" max="4646" width="14.42578125" style="20" customWidth="1"/>
    <col min="4647" max="4647" width="2.42578125" style="20" customWidth="1"/>
    <col min="4648" max="4648" width="14.42578125" style="20" customWidth="1"/>
    <col min="4649" max="4649" width="1.5703125" style="20" customWidth="1"/>
    <col min="4650" max="4650" width="11" style="20" customWidth="1"/>
    <col min="4651" max="4651" width="2.42578125" style="20" customWidth="1"/>
    <col min="4652" max="4652" width="12.7109375" style="20" customWidth="1"/>
    <col min="4653" max="4653" width="1.5703125" style="20" customWidth="1"/>
    <col min="4654" max="4654" width="10.140625" style="20" customWidth="1"/>
    <col min="4655" max="4655" width="2.42578125" style="20" customWidth="1"/>
    <col min="4656" max="4656" width="12.7109375" style="20" customWidth="1"/>
    <col min="4657" max="4657" width="1.5703125" style="20" customWidth="1"/>
    <col min="4658" max="4658" width="10.140625" style="20" customWidth="1"/>
    <col min="4659" max="4659" width="2.42578125" style="20" customWidth="1"/>
    <col min="4660" max="4660" width="13.5703125" style="20" customWidth="1"/>
    <col min="4661" max="4661" width="2.42578125" style="20" customWidth="1"/>
    <col min="4662" max="4662" width="5" style="20" customWidth="1"/>
    <col min="4663" max="4663" width="1.5703125" style="20" customWidth="1"/>
    <col min="4664" max="4664" width="9.28515625" style="20" customWidth="1"/>
    <col min="4665" max="4665" width="1.5703125" style="20" customWidth="1"/>
    <col min="4666" max="4666" width="12.7109375" style="20" customWidth="1"/>
    <col min="4667" max="4667" width="1.5703125" style="20" customWidth="1"/>
    <col min="4668" max="4668" width="12.7109375" style="20" customWidth="1"/>
    <col min="4669" max="4669" width="1.5703125" style="20" customWidth="1"/>
    <col min="4670" max="4670" width="12.7109375" style="20" customWidth="1"/>
    <col min="4671" max="4864" width="12.7109375" style="20"/>
    <col min="4865" max="4865" width="5" style="20" customWidth="1"/>
    <col min="4866" max="4866" width="1.28515625" style="20" customWidth="1"/>
    <col min="4867" max="4867" width="17.85546875" style="20" customWidth="1"/>
    <col min="4868" max="4868" width="1.28515625" style="20" customWidth="1"/>
    <col min="4869" max="4869" width="13.5703125" style="20" customWidth="1"/>
    <col min="4870" max="4870" width="1.5703125" style="20" customWidth="1"/>
    <col min="4871" max="4871" width="9.28515625" style="20" customWidth="1"/>
    <col min="4872" max="4872" width="1.5703125" style="20" customWidth="1"/>
    <col min="4873" max="4873" width="9.28515625" style="20" customWidth="1"/>
    <col min="4874" max="4874" width="1.5703125" style="20" customWidth="1"/>
    <col min="4875" max="4875" width="13.5703125" style="20" customWidth="1"/>
    <col min="4876" max="4876" width="1.5703125" style="20" customWidth="1"/>
    <col min="4877" max="4877" width="9.28515625" style="20" customWidth="1"/>
    <col min="4878" max="4878" width="1.5703125" style="20" customWidth="1"/>
    <col min="4879" max="4879" width="9.28515625" style="20" customWidth="1"/>
    <col min="4880" max="4880" width="1.5703125" style="20" customWidth="1"/>
    <col min="4881" max="4881" width="13.5703125" style="20" customWidth="1"/>
    <col min="4882" max="4882" width="1.5703125" style="20" customWidth="1"/>
    <col min="4883" max="4883" width="13.5703125" style="20" customWidth="1"/>
    <col min="4884" max="4884" width="1.5703125" style="20" customWidth="1"/>
    <col min="4885" max="4885" width="11" style="20" customWidth="1"/>
    <col min="4886" max="4886" width="1.5703125" style="20" customWidth="1"/>
    <col min="4887" max="4887" width="11" style="20" customWidth="1"/>
    <col min="4888" max="4888" width="1.5703125" style="20" customWidth="1"/>
    <col min="4889" max="4889" width="11" style="20" customWidth="1"/>
    <col min="4890" max="4890" width="1.5703125" style="20" customWidth="1"/>
    <col min="4891" max="4891" width="10.140625" style="20" customWidth="1"/>
    <col min="4892" max="4893" width="2.42578125" style="20" customWidth="1"/>
    <col min="4894" max="4894" width="14.42578125" style="20" customWidth="1"/>
    <col min="4895" max="4895" width="1.5703125" style="20" customWidth="1"/>
    <col min="4896" max="4896" width="14.42578125" style="20" customWidth="1"/>
    <col min="4897" max="4897" width="1.5703125" style="20" customWidth="1"/>
    <col min="4898" max="4898" width="9.28515625" style="20" customWidth="1"/>
    <col min="4899" max="4899" width="1.5703125" style="20" customWidth="1"/>
    <col min="4900" max="4900" width="9.28515625" style="20" customWidth="1"/>
    <col min="4901" max="4901" width="2.42578125" style="20" customWidth="1"/>
    <col min="4902" max="4902" width="14.42578125" style="20" customWidth="1"/>
    <col min="4903" max="4903" width="2.42578125" style="20" customWidth="1"/>
    <col min="4904" max="4904" width="14.42578125" style="20" customWidth="1"/>
    <col min="4905" max="4905" width="1.5703125" style="20" customWidth="1"/>
    <col min="4906" max="4906" width="11" style="20" customWidth="1"/>
    <col min="4907" max="4907" width="2.42578125" style="20" customWidth="1"/>
    <col min="4908" max="4908" width="12.7109375" style="20" customWidth="1"/>
    <col min="4909" max="4909" width="1.5703125" style="20" customWidth="1"/>
    <col min="4910" max="4910" width="10.140625" style="20" customWidth="1"/>
    <col min="4911" max="4911" width="2.42578125" style="20" customWidth="1"/>
    <col min="4912" max="4912" width="12.7109375" style="20" customWidth="1"/>
    <col min="4913" max="4913" width="1.5703125" style="20" customWidth="1"/>
    <col min="4914" max="4914" width="10.140625" style="20" customWidth="1"/>
    <col min="4915" max="4915" width="2.42578125" style="20" customWidth="1"/>
    <col min="4916" max="4916" width="13.5703125" style="20" customWidth="1"/>
    <col min="4917" max="4917" width="2.42578125" style="20" customWidth="1"/>
    <col min="4918" max="4918" width="5" style="20" customWidth="1"/>
    <col min="4919" max="4919" width="1.5703125" style="20" customWidth="1"/>
    <col min="4920" max="4920" width="9.28515625" style="20" customWidth="1"/>
    <col min="4921" max="4921" width="1.5703125" style="20" customWidth="1"/>
    <col min="4922" max="4922" width="12.7109375" style="20" customWidth="1"/>
    <col min="4923" max="4923" width="1.5703125" style="20" customWidth="1"/>
    <col min="4924" max="4924" width="12.7109375" style="20" customWidth="1"/>
    <col min="4925" max="4925" width="1.5703125" style="20" customWidth="1"/>
    <col min="4926" max="4926" width="12.7109375" style="20" customWidth="1"/>
    <col min="4927" max="5120" width="12.7109375" style="20"/>
    <col min="5121" max="5121" width="5" style="20" customWidth="1"/>
    <col min="5122" max="5122" width="1.28515625" style="20" customWidth="1"/>
    <col min="5123" max="5123" width="17.85546875" style="20" customWidth="1"/>
    <col min="5124" max="5124" width="1.28515625" style="20" customWidth="1"/>
    <col min="5125" max="5125" width="13.5703125" style="20" customWidth="1"/>
    <col min="5126" max="5126" width="1.5703125" style="20" customWidth="1"/>
    <col min="5127" max="5127" width="9.28515625" style="20" customWidth="1"/>
    <col min="5128" max="5128" width="1.5703125" style="20" customWidth="1"/>
    <col min="5129" max="5129" width="9.28515625" style="20" customWidth="1"/>
    <col min="5130" max="5130" width="1.5703125" style="20" customWidth="1"/>
    <col min="5131" max="5131" width="13.5703125" style="20" customWidth="1"/>
    <col min="5132" max="5132" width="1.5703125" style="20" customWidth="1"/>
    <col min="5133" max="5133" width="9.28515625" style="20" customWidth="1"/>
    <col min="5134" max="5134" width="1.5703125" style="20" customWidth="1"/>
    <col min="5135" max="5135" width="9.28515625" style="20" customWidth="1"/>
    <col min="5136" max="5136" width="1.5703125" style="20" customWidth="1"/>
    <col min="5137" max="5137" width="13.5703125" style="20" customWidth="1"/>
    <col min="5138" max="5138" width="1.5703125" style="20" customWidth="1"/>
    <col min="5139" max="5139" width="13.5703125" style="20" customWidth="1"/>
    <col min="5140" max="5140" width="1.5703125" style="20" customWidth="1"/>
    <col min="5141" max="5141" width="11" style="20" customWidth="1"/>
    <col min="5142" max="5142" width="1.5703125" style="20" customWidth="1"/>
    <col min="5143" max="5143" width="11" style="20" customWidth="1"/>
    <col min="5144" max="5144" width="1.5703125" style="20" customWidth="1"/>
    <col min="5145" max="5145" width="11" style="20" customWidth="1"/>
    <col min="5146" max="5146" width="1.5703125" style="20" customWidth="1"/>
    <col min="5147" max="5147" width="10.140625" style="20" customWidth="1"/>
    <col min="5148" max="5149" width="2.42578125" style="20" customWidth="1"/>
    <col min="5150" max="5150" width="14.42578125" style="20" customWidth="1"/>
    <col min="5151" max="5151" width="1.5703125" style="20" customWidth="1"/>
    <col min="5152" max="5152" width="14.42578125" style="20" customWidth="1"/>
    <col min="5153" max="5153" width="1.5703125" style="20" customWidth="1"/>
    <col min="5154" max="5154" width="9.28515625" style="20" customWidth="1"/>
    <col min="5155" max="5155" width="1.5703125" style="20" customWidth="1"/>
    <col min="5156" max="5156" width="9.28515625" style="20" customWidth="1"/>
    <col min="5157" max="5157" width="2.42578125" style="20" customWidth="1"/>
    <col min="5158" max="5158" width="14.42578125" style="20" customWidth="1"/>
    <col min="5159" max="5159" width="2.42578125" style="20" customWidth="1"/>
    <col min="5160" max="5160" width="14.42578125" style="20" customWidth="1"/>
    <col min="5161" max="5161" width="1.5703125" style="20" customWidth="1"/>
    <col min="5162" max="5162" width="11" style="20" customWidth="1"/>
    <col min="5163" max="5163" width="2.42578125" style="20" customWidth="1"/>
    <col min="5164" max="5164" width="12.7109375" style="20" customWidth="1"/>
    <col min="5165" max="5165" width="1.5703125" style="20" customWidth="1"/>
    <col min="5166" max="5166" width="10.140625" style="20" customWidth="1"/>
    <col min="5167" max="5167" width="2.42578125" style="20" customWidth="1"/>
    <col min="5168" max="5168" width="12.7109375" style="20" customWidth="1"/>
    <col min="5169" max="5169" width="1.5703125" style="20" customWidth="1"/>
    <col min="5170" max="5170" width="10.140625" style="20" customWidth="1"/>
    <col min="5171" max="5171" width="2.42578125" style="20" customWidth="1"/>
    <col min="5172" max="5172" width="13.5703125" style="20" customWidth="1"/>
    <col min="5173" max="5173" width="2.42578125" style="20" customWidth="1"/>
    <col min="5174" max="5174" width="5" style="20" customWidth="1"/>
    <col min="5175" max="5175" width="1.5703125" style="20" customWidth="1"/>
    <col min="5176" max="5176" width="9.28515625" style="20" customWidth="1"/>
    <col min="5177" max="5177" width="1.5703125" style="20" customWidth="1"/>
    <col min="5178" max="5178" width="12.7109375" style="20" customWidth="1"/>
    <col min="5179" max="5179" width="1.5703125" style="20" customWidth="1"/>
    <col min="5180" max="5180" width="12.7109375" style="20" customWidth="1"/>
    <col min="5181" max="5181" width="1.5703125" style="20" customWidth="1"/>
    <col min="5182" max="5182" width="12.7109375" style="20" customWidth="1"/>
    <col min="5183" max="5376" width="12.7109375" style="20"/>
    <col min="5377" max="5377" width="5" style="20" customWidth="1"/>
    <col min="5378" max="5378" width="1.28515625" style="20" customWidth="1"/>
    <col min="5379" max="5379" width="17.85546875" style="20" customWidth="1"/>
    <col min="5380" max="5380" width="1.28515625" style="20" customWidth="1"/>
    <col min="5381" max="5381" width="13.5703125" style="20" customWidth="1"/>
    <col min="5382" max="5382" width="1.5703125" style="20" customWidth="1"/>
    <col min="5383" max="5383" width="9.28515625" style="20" customWidth="1"/>
    <col min="5384" max="5384" width="1.5703125" style="20" customWidth="1"/>
    <col min="5385" max="5385" width="9.28515625" style="20" customWidth="1"/>
    <col min="5386" max="5386" width="1.5703125" style="20" customWidth="1"/>
    <col min="5387" max="5387" width="13.5703125" style="20" customWidth="1"/>
    <col min="5388" max="5388" width="1.5703125" style="20" customWidth="1"/>
    <col min="5389" max="5389" width="9.28515625" style="20" customWidth="1"/>
    <col min="5390" max="5390" width="1.5703125" style="20" customWidth="1"/>
    <col min="5391" max="5391" width="9.28515625" style="20" customWidth="1"/>
    <col min="5392" max="5392" width="1.5703125" style="20" customWidth="1"/>
    <col min="5393" max="5393" width="13.5703125" style="20" customWidth="1"/>
    <col min="5394" max="5394" width="1.5703125" style="20" customWidth="1"/>
    <col min="5395" max="5395" width="13.5703125" style="20" customWidth="1"/>
    <col min="5396" max="5396" width="1.5703125" style="20" customWidth="1"/>
    <col min="5397" max="5397" width="11" style="20" customWidth="1"/>
    <col min="5398" max="5398" width="1.5703125" style="20" customWidth="1"/>
    <col min="5399" max="5399" width="11" style="20" customWidth="1"/>
    <col min="5400" max="5400" width="1.5703125" style="20" customWidth="1"/>
    <col min="5401" max="5401" width="11" style="20" customWidth="1"/>
    <col min="5402" max="5402" width="1.5703125" style="20" customWidth="1"/>
    <col min="5403" max="5403" width="10.140625" style="20" customWidth="1"/>
    <col min="5404" max="5405" width="2.42578125" style="20" customWidth="1"/>
    <col min="5406" max="5406" width="14.42578125" style="20" customWidth="1"/>
    <col min="5407" max="5407" width="1.5703125" style="20" customWidth="1"/>
    <col min="5408" max="5408" width="14.42578125" style="20" customWidth="1"/>
    <col min="5409" max="5409" width="1.5703125" style="20" customWidth="1"/>
    <col min="5410" max="5410" width="9.28515625" style="20" customWidth="1"/>
    <col min="5411" max="5411" width="1.5703125" style="20" customWidth="1"/>
    <col min="5412" max="5412" width="9.28515625" style="20" customWidth="1"/>
    <col min="5413" max="5413" width="2.42578125" style="20" customWidth="1"/>
    <col min="5414" max="5414" width="14.42578125" style="20" customWidth="1"/>
    <col min="5415" max="5415" width="2.42578125" style="20" customWidth="1"/>
    <col min="5416" max="5416" width="14.42578125" style="20" customWidth="1"/>
    <col min="5417" max="5417" width="1.5703125" style="20" customWidth="1"/>
    <col min="5418" max="5418" width="11" style="20" customWidth="1"/>
    <col min="5419" max="5419" width="2.42578125" style="20" customWidth="1"/>
    <col min="5420" max="5420" width="12.7109375" style="20" customWidth="1"/>
    <col min="5421" max="5421" width="1.5703125" style="20" customWidth="1"/>
    <col min="5422" max="5422" width="10.140625" style="20" customWidth="1"/>
    <col min="5423" max="5423" width="2.42578125" style="20" customWidth="1"/>
    <col min="5424" max="5424" width="12.7109375" style="20" customWidth="1"/>
    <col min="5425" max="5425" width="1.5703125" style="20" customWidth="1"/>
    <col min="5426" max="5426" width="10.140625" style="20" customWidth="1"/>
    <col min="5427" max="5427" width="2.42578125" style="20" customWidth="1"/>
    <col min="5428" max="5428" width="13.5703125" style="20" customWidth="1"/>
    <col min="5429" max="5429" width="2.42578125" style="20" customWidth="1"/>
    <col min="5430" max="5430" width="5" style="20" customWidth="1"/>
    <col min="5431" max="5431" width="1.5703125" style="20" customWidth="1"/>
    <col min="5432" max="5432" width="9.28515625" style="20" customWidth="1"/>
    <col min="5433" max="5433" width="1.5703125" style="20" customWidth="1"/>
    <col min="5434" max="5434" width="12.7109375" style="20" customWidth="1"/>
    <col min="5435" max="5435" width="1.5703125" style="20" customWidth="1"/>
    <col min="5436" max="5436" width="12.7109375" style="20" customWidth="1"/>
    <col min="5437" max="5437" width="1.5703125" style="20" customWidth="1"/>
    <col min="5438" max="5438" width="12.7109375" style="20" customWidth="1"/>
    <col min="5439" max="5632" width="12.7109375" style="20"/>
    <col min="5633" max="5633" width="5" style="20" customWidth="1"/>
    <col min="5634" max="5634" width="1.28515625" style="20" customWidth="1"/>
    <col min="5635" max="5635" width="17.85546875" style="20" customWidth="1"/>
    <col min="5636" max="5636" width="1.28515625" style="20" customWidth="1"/>
    <col min="5637" max="5637" width="13.5703125" style="20" customWidth="1"/>
    <col min="5638" max="5638" width="1.5703125" style="20" customWidth="1"/>
    <col min="5639" max="5639" width="9.28515625" style="20" customWidth="1"/>
    <col min="5640" max="5640" width="1.5703125" style="20" customWidth="1"/>
    <col min="5641" max="5641" width="9.28515625" style="20" customWidth="1"/>
    <col min="5642" max="5642" width="1.5703125" style="20" customWidth="1"/>
    <col min="5643" max="5643" width="13.5703125" style="20" customWidth="1"/>
    <col min="5644" max="5644" width="1.5703125" style="20" customWidth="1"/>
    <col min="5645" max="5645" width="9.28515625" style="20" customWidth="1"/>
    <col min="5646" max="5646" width="1.5703125" style="20" customWidth="1"/>
    <col min="5647" max="5647" width="9.28515625" style="20" customWidth="1"/>
    <col min="5648" max="5648" width="1.5703125" style="20" customWidth="1"/>
    <col min="5649" max="5649" width="13.5703125" style="20" customWidth="1"/>
    <col min="5650" max="5650" width="1.5703125" style="20" customWidth="1"/>
    <col min="5651" max="5651" width="13.5703125" style="20" customWidth="1"/>
    <col min="5652" max="5652" width="1.5703125" style="20" customWidth="1"/>
    <col min="5653" max="5653" width="11" style="20" customWidth="1"/>
    <col min="5654" max="5654" width="1.5703125" style="20" customWidth="1"/>
    <col min="5655" max="5655" width="11" style="20" customWidth="1"/>
    <col min="5656" max="5656" width="1.5703125" style="20" customWidth="1"/>
    <col min="5657" max="5657" width="11" style="20" customWidth="1"/>
    <col min="5658" max="5658" width="1.5703125" style="20" customWidth="1"/>
    <col min="5659" max="5659" width="10.140625" style="20" customWidth="1"/>
    <col min="5660" max="5661" width="2.42578125" style="20" customWidth="1"/>
    <col min="5662" max="5662" width="14.42578125" style="20" customWidth="1"/>
    <col min="5663" max="5663" width="1.5703125" style="20" customWidth="1"/>
    <col min="5664" max="5664" width="14.42578125" style="20" customWidth="1"/>
    <col min="5665" max="5665" width="1.5703125" style="20" customWidth="1"/>
    <col min="5666" max="5666" width="9.28515625" style="20" customWidth="1"/>
    <col min="5667" max="5667" width="1.5703125" style="20" customWidth="1"/>
    <col min="5668" max="5668" width="9.28515625" style="20" customWidth="1"/>
    <col min="5669" max="5669" width="2.42578125" style="20" customWidth="1"/>
    <col min="5670" max="5670" width="14.42578125" style="20" customWidth="1"/>
    <col min="5671" max="5671" width="2.42578125" style="20" customWidth="1"/>
    <col min="5672" max="5672" width="14.42578125" style="20" customWidth="1"/>
    <col min="5673" max="5673" width="1.5703125" style="20" customWidth="1"/>
    <col min="5674" max="5674" width="11" style="20" customWidth="1"/>
    <col min="5675" max="5675" width="2.42578125" style="20" customWidth="1"/>
    <col min="5676" max="5676" width="12.7109375" style="20" customWidth="1"/>
    <col min="5677" max="5677" width="1.5703125" style="20" customWidth="1"/>
    <col min="5678" max="5678" width="10.140625" style="20" customWidth="1"/>
    <col min="5679" max="5679" width="2.42578125" style="20" customWidth="1"/>
    <col min="5680" max="5680" width="12.7109375" style="20" customWidth="1"/>
    <col min="5681" max="5681" width="1.5703125" style="20" customWidth="1"/>
    <col min="5682" max="5682" width="10.140625" style="20" customWidth="1"/>
    <col min="5683" max="5683" width="2.42578125" style="20" customWidth="1"/>
    <col min="5684" max="5684" width="13.5703125" style="20" customWidth="1"/>
    <col min="5685" max="5685" width="2.42578125" style="20" customWidth="1"/>
    <col min="5686" max="5686" width="5" style="20" customWidth="1"/>
    <col min="5687" max="5687" width="1.5703125" style="20" customWidth="1"/>
    <col min="5688" max="5688" width="9.28515625" style="20" customWidth="1"/>
    <col min="5689" max="5689" width="1.5703125" style="20" customWidth="1"/>
    <col min="5690" max="5690" width="12.7109375" style="20" customWidth="1"/>
    <col min="5691" max="5691" width="1.5703125" style="20" customWidth="1"/>
    <col min="5692" max="5692" width="12.7109375" style="20" customWidth="1"/>
    <col min="5693" max="5693" width="1.5703125" style="20" customWidth="1"/>
    <col min="5694" max="5694" width="12.7109375" style="20" customWidth="1"/>
    <col min="5695" max="5888" width="12.7109375" style="20"/>
    <col min="5889" max="5889" width="5" style="20" customWidth="1"/>
    <col min="5890" max="5890" width="1.28515625" style="20" customWidth="1"/>
    <col min="5891" max="5891" width="17.85546875" style="20" customWidth="1"/>
    <col min="5892" max="5892" width="1.28515625" style="20" customWidth="1"/>
    <col min="5893" max="5893" width="13.5703125" style="20" customWidth="1"/>
    <col min="5894" max="5894" width="1.5703125" style="20" customWidth="1"/>
    <col min="5895" max="5895" width="9.28515625" style="20" customWidth="1"/>
    <col min="5896" max="5896" width="1.5703125" style="20" customWidth="1"/>
    <col min="5897" max="5897" width="9.28515625" style="20" customWidth="1"/>
    <col min="5898" max="5898" width="1.5703125" style="20" customWidth="1"/>
    <col min="5899" max="5899" width="13.5703125" style="20" customWidth="1"/>
    <col min="5900" max="5900" width="1.5703125" style="20" customWidth="1"/>
    <col min="5901" max="5901" width="9.28515625" style="20" customWidth="1"/>
    <col min="5902" max="5902" width="1.5703125" style="20" customWidth="1"/>
    <col min="5903" max="5903" width="9.28515625" style="20" customWidth="1"/>
    <col min="5904" max="5904" width="1.5703125" style="20" customWidth="1"/>
    <col min="5905" max="5905" width="13.5703125" style="20" customWidth="1"/>
    <col min="5906" max="5906" width="1.5703125" style="20" customWidth="1"/>
    <col min="5907" max="5907" width="13.5703125" style="20" customWidth="1"/>
    <col min="5908" max="5908" width="1.5703125" style="20" customWidth="1"/>
    <col min="5909" max="5909" width="11" style="20" customWidth="1"/>
    <col min="5910" max="5910" width="1.5703125" style="20" customWidth="1"/>
    <col min="5911" max="5911" width="11" style="20" customWidth="1"/>
    <col min="5912" max="5912" width="1.5703125" style="20" customWidth="1"/>
    <col min="5913" max="5913" width="11" style="20" customWidth="1"/>
    <col min="5914" max="5914" width="1.5703125" style="20" customWidth="1"/>
    <col min="5915" max="5915" width="10.140625" style="20" customWidth="1"/>
    <col min="5916" max="5917" width="2.42578125" style="20" customWidth="1"/>
    <col min="5918" max="5918" width="14.42578125" style="20" customWidth="1"/>
    <col min="5919" max="5919" width="1.5703125" style="20" customWidth="1"/>
    <col min="5920" max="5920" width="14.42578125" style="20" customWidth="1"/>
    <col min="5921" max="5921" width="1.5703125" style="20" customWidth="1"/>
    <col min="5922" max="5922" width="9.28515625" style="20" customWidth="1"/>
    <col min="5923" max="5923" width="1.5703125" style="20" customWidth="1"/>
    <col min="5924" max="5924" width="9.28515625" style="20" customWidth="1"/>
    <col min="5925" max="5925" width="2.42578125" style="20" customWidth="1"/>
    <col min="5926" max="5926" width="14.42578125" style="20" customWidth="1"/>
    <col min="5927" max="5927" width="2.42578125" style="20" customWidth="1"/>
    <col min="5928" max="5928" width="14.42578125" style="20" customWidth="1"/>
    <col min="5929" max="5929" width="1.5703125" style="20" customWidth="1"/>
    <col min="5930" max="5930" width="11" style="20" customWidth="1"/>
    <col min="5931" max="5931" width="2.42578125" style="20" customWidth="1"/>
    <col min="5932" max="5932" width="12.7109375" style="20" customWidth="1"/>
    <col min="5933" max="5933" width="1.5703125" style="20" customWidth="1"/>
    <col min="5934" max="5934" width="10.140625" style="20" customWidth="1"/>
    <col min="5935" max="5935" width="2.42578125" style="20" customWidth="1"/>
    <col min="5936" max="5936" width="12.7109375" style="20" customWidth="1"/>
    <col min="5937" max="5937" width="1.5703125" style="20" customWidth="1"/>
    <col min="5938" max="5938" width="10.140625" style="20" customWidth="1"/>
    <col min="5939" max="5939" width="2.42578125" style="20" customWidth="1"/>
    <col min="5940" max="5940" width="13.5703125" style="20" customWidth="1"/>
    <col min="5941" max="5941" width="2.42578125" style="20" customWidth="1"/>
    <col min="5942" max="5942" width="5" style="20" customWidth="1"/>
    <col min="5943" max="5943" width="1.5703125" style="20" customWidth="1"/>
    <col min="5944" max="5944" width="9.28515625" style="20" customWidth="1"/>
    <col min="5945" max="5945" width="1.5703125" style="20" customWidth="1"/>
    <col min="5946" max="5946" width="12.7109375" style="20" customWidth="1"/>
    <col min="5947" max="5947" width="1.5703125" style="20" customWidth="1"/>
    <col min="5948" max="5948" width="12.7109375" style="20" customWidth="1"/>
    <col min="5949" max="5949" width="1.5703125" style="20" customWidth="1"/>
    <col min="5950" max="5950" width="12.7109375" style="20" customWidth="1"/>
    <col min="5951" max="6144" width="12.7109375" style="20"/>
    <col min="6145" max="6145" width="5" style="20" customWidth="1"/>
    <col min="6146" max="6146" width="1.28515625" style="20" customWidth="1"/>
    <col min="6147" max="6147" width="17.85546875" style="20" customWidth="1"/>
    <col min="6148" max="6148" width="1.28515625" style="20" customWidth="1"/>
    <col min="6149" max="6149" width="13.5703125" style="20" customWidth="1"/>
    <col min="6150" max="6150" width="1.5703125" style="20" customWidth="1"/>
    <col min="6151" max="6151" width="9.28515625" style="20" customWidth="1"/>
    <col min="6152" max="6152" width="1.5703125" style="20" customWidth="1"/>
    <col min="6153" max="6153" width="9.28515625" style="20" customWidth="1"/>
    <col min="6154" max="6154" width="1.5703125" style="20" customWidth="1"/>
    <col min="6155" max="6155" width="13.5703125" style="20" customWidth="1"/>
    <col min="6156" max="6156" width="1.5703125" style="20" customWidth="1"/>
    <col min="6157" max="6157" width="9.28515625" style="20" customWidth="1"/>
    <col min="6158" max="6158" width="1.5703125" style="20" customWidth="1"/>
    <col min="6159" max="6159" width="9.28515625" style="20" customWidth="1"/>
    <col min="6160" max="6160" width="1.5703125" style="20" customWidth="1"/>
    <col min="6161" max="6161" width="13.5703125" style="20" customWidth="1"/>
    <col min="6162" max="6162" width="1.5703125" style="20" customWidth="1"/>
    <col min="6163" max="6163" width="13.5703125" style="20" customWidth="1"/>
    <col min="6164" max="6164" width="1.5703125" style="20" customWidth="1"/>
    <col min="6165" max="6165" width="11" style="20" customWidth="1"/>
    <col min="6166" max="6166" width="1.5703125" style="20" customWidth="1"/>
    <col min="6167" max="6167" width="11" style="20" customWidth="1"/>
    <col min="6168" max="6168" width="1.5703125" style="20" customWidth="1"/>
    <col min="6169" max="6169" width="11" style="20" customWidth="1"/>
    <col min="6170" max="6170" width="1.5703125" style="20" customWidth="1"/>
    <col min="6171" max="6171" width="10.140625" style="20" customWidth="1"/>
    <col min="6172" max="6173" width="2.42578125" style="20" customWidth="1"/>
    <col min="6174" max="6174" width="14.42578125" style="20" customWidth="1"/>
    <col min="6175" max="6175" width="1.5703125" style="20" customWidth="1"/>
    <col min="6176" max="6176" width="14.42578125" style="20" customWidth="1"/>
    <col min="6177" max="6177" width="1.5703125" style="20" customWidth="1"/>
    <col min="6178" max="6178" width="9.28515625" style="20" customWidth="1"/>
    <col min="6179" max="6179" width="1.5703125" style="20" customWidth="1"/>
    <col min="6180" max="6180" width="9.28515625" style="20" customWidth="1"/>
    <col min="6181" max="6181" width="2.42578125" style="20" customWidth="1"/>
    <col min="6182" max="6182" width="14.42578125" style="20" customWidth="1"/>
    <col min="6183" max="6183" width="2.42578125" style="20" customWidth="1"/>
    <col min="6184" max="6184" width="14.42578125" style="20" customWidth="1"/>
    <col min="6185" max="6185" width="1.5703125" style="20" customWidth="1"/>
    <col min="6186" max="6186" width="11" style="20" customWidth="1"/>
    <col min="6187" max="6187" width="2.42578125" style="20" customWidth="1"/>
    <col min="6188" max="6188" width="12.7109375" style="20" customWidth="1"/>
    <col min="6189" max="6189" width="1.5703125" style="20" customWidth="1"/>
    <col min="6190" max="6190" width="10.140625" style="20" customWidth="1"/>
    <col min="6191" max="6191" width="2.42578125" style="20" customWidth="1"/>
    <col min="6192" max="6192" width="12.7109375" style="20" customWidth="1"/>
    <col min="6193" max="6193" width="1.5703125" style="20" customWidth="1"/>
    <col min="6194" max="6194" width="10.140625" style="20" customWidth="1"/>
    <col min="6195" max="6195" width="2.42578125" style="20" customWidth="1"/>
    <col min="6196" max="6196" width="13.5703125" style="20" customWidth="1"/>
    <col min="6197" max="6197" width="2.42578125" style="20" customWidth="1"/>
    <col min="6198" max="6198" width="5" style="20" customWidth="1"/>
    <col min="6199" max="6199" width="1.5703125" style="20" customWidth="1"/>
    <col min="6200" max="6200" width="9.28515625" style="20" customWidth="1"/>
    <col min="6201" max="6201" width="1.5703125" style="20" customWidth="1"/>
    <col min="6202" max="6202" width="12.7109375" style="20" customWidth="1"/>
    <col min="6203" max="6203" width="1.5703125" style="20" customWidth="1"/>
    <col min="6204" max="6204" width="12.7109375" style="20" customWidth="1"/>
    <col min="6205" max="6205" width="1.5703125" style="20" customWidth="1"/>
    <col min="6206" max="6206" width="12.7109375" style="20" customWidth="1"/>
    <col min="6207" max="6400" width="12.7109375" style="20"/>
    <col min="6401" max="6401" width="5" style="20" customWidth="1"/>
    <col min="6402" max="6402" width="1.28515625" style="20" customWidth="1"/>
    <col min="6403" max="6403" width="17.85546875" style="20" customWidth="1"/>
    <col min="6404" max="6404" width="1.28515625" style="20" customWidth="1"/>
    <col min="6405" max="6405" width="13.5703125" style="20" customWidth="1"/>
    <col min="6406" max="6406" width="1.5703125" style="20" customWidth="1"/>
    <col min="6407" max="6407" width="9.28515625" style="20" customWidth="1"/>
    <col min="6408" max="6408" width="1.5703125" style="20" customWidth="1"/>
    <col min="6409" max="6409" width="9.28515625" style="20" customWidth="1"/>
    <col min="6410" max="6410" width="1.5703125" style="20" customWidth="1"/>
    <col min="6411" max="6411" width="13.5703125" style="20" customWidth="1"/>
    <col min="6412" max="6412" width="1.5703125" style="20" customWidth="1"/>
    <col min="6413" max="6413" width="9.28515625" style="20" customWidth="1"/>
    <col min="6414" max="6414" width="1.5703125" style="20" customWidth="1"/>
    <col min="6415" max="6415" width="9.28515625" style="20" customWidth="1"/>
    <col min="6416" max="6416" width="1.5703125" style="20" customWidth="1"/>
    <col min="6417" max="6417" width="13.5703125" style="20" customWidth="1"/>
    <col min="6418" max="6418" width="1.5703125" style="20" customWidth="1"/>
    <col min="6419" max="6419" width="13.5703125" style="20" customWidth="1"/>
    <col min="6420" max="6420" width="1.5703125" style="20" customWidth="1"/>
    <col min="6421" max="6421" width="11" style="20" customWidth="1"/>
    <col min="6422" max="6422" width="1.5703125" style="20" customWidth="1"/>
    <col min="6423" max="6423" width="11" style="20" customWidth="1"/>
    <col min="6424" max="6424" width="1.5703125" style="20" customWidth="1"/>
    <col min="6425" max="6425" width="11" style="20" customWidth="1"/>
    <col min="6426" max="6426" width="1.5703125" style="20" customWidth="1"/>
    <col min="6427" max="6427" width="10.140625" style="20" customWidth="1"/>
    <col min="6428" max="6429" width="2.42578125" style="20" customWidth="1"/>
    <col min="6430" max="6430" width="14.42578125" style="20" customWidth="1"/>
    <col min="6431" max="6431" width="1.5703125" style="20" customWidth="1"/>
    <col min="6432" max="6432" width="14.42578125" style="20" customWidth="1"/>
    <col min="6433" max="6433" width="1.5703125" style="20" customWidth="1"/>
    <col min="6434" max="6434" width="9.28515625" style="20" customWidth="1"/>
    <col min="6435" max="6435" width="1.5703125" style="20" customWidth="1"/>
    <col min="6436" max="6436" width="9.28515625" style="20" customWidth="1"/>
    <col min="6437" max="6437" width="2.42578125" style="20" customWidth="1"/>
    <col min="6438" max="6438" width="14.42578125" style="20" customWidth="1"/>
    <col min="6439" max="6439" width="2.42578125" style="20" customWidth="1"/>
    <col min="6440" max="6440" width="14.42578125" style="20" customWidth="1"/>
    <col min="6441" max="6441" width="1.5703125" style="20" customWidth="1"/>
    <col min="6442" max="6442" width="11" style="20" customWidth="1"/>
    <col min="6443" max="6443" width="2.42578125" style="20" customWidth="1"/>
    <col min="6444" max="6444" width="12.7109375" style="20" customWidth="1"/>
    <col min="6445" max="6445" width="1.5703125" style="20" customWidth="1"/>
    <col min="6446" max="6446" width="10.140625" style="20" customWidth="1"/>
    <col min="6447" max="6447" width="2.42578125" style="20" customWidth="1"/>
    <col min="6448" max="6448" width="12.7109375" style="20" customWidth="1"/>
    <col min="6449" max="6449" width="1.5703125" style="20" customWidth="1"/>
    <col min="6450" max="6450" width="10.140625" style="20" customWidth="1"/>
    <col min="6451" max="6451" width="2.42578125" style="20" customWidth="1"/>
    <col min="6452" max="6452" width="13.5703125" style="20" customWidth="1"/>
    <col min="6453" max="6453" width="2.42578125" style="20" customWidth="1"/>
    <col min="6454" max="6454" width="5" style="20" customWidth="1"/>
    <col min="6455" max="6455" width="1.5703125" style="20" customWidth="1"/>
    <col min="6456" max="6456" width="9.28515625" style="20" customWidth="1"/>
    <col min="6457" max="6457" width="1.5703125" style="20" customWidth="1"/>
    <col min="6458" max="6458" width="12.7109375" style="20" customWidth="1"/>
    <col min="6459" max="6459" width="1.5703125" style="20" customWidth="1"/>
    <col min="6460" max="6460" width="12.7109375" style="20" customWidth="1"/>
    <col min="6461" max="6461" width="1.5703125" style="20" customWidth="1"/>
    <col min="6462" max="6462" width="12.7109375" style="20" customWidth="1"/>
    <col min="6463" max="6656" width="12.7109375" style="20"/>
    <col min="6657" max="6657" width="5" style="20" customWidth="1"/>
    <col min="6658" max="6658" width="1.28515625" style="20" customWidth="1"/>
    <col min="6659" max="6659" width="17.85546875" style="20" customWidth="1"/>
    <col min="6660" max="6660" width="1.28515625" style="20" customWidth="1"/>
    <col min="6661" max="6661" width="13.5703125" style="20" customWidth="1"/>
    <col min="6662" max="6662" width="1.5703125" style="20" customWidth="1"/>
    <col min="6663" max="6663" width="9.28515625" style="20" customWidth="1"/>
    <col min="6664" max="6664" width="1.5703125" style="20" customWidth="1"/>
    <col min="6665" max="6665" width="9.28515625" style="20" customWidth="1"/>
    <col min="6666" max="6666" width="1.5703125" style="20" customWidth="1"/>
    <col min="6667" max="6667" width="13.5703125" style="20" customWidth="1"/>
    <col min="6668" max="6668" width="1.5703125" style="20" customWidth="1"/>
    <col min="6669" max="6669" width="9.28515625" style="20" customWidth="1"/>
    <col min="6670" max="6670" width="1.5703125" style="20" customWidth="1"/>
    <col min="6671" max="6671" width="9.28515625" style="20" customWidth="1"/>
    <col min="6672" max="6672" width="1.5703125" style="20" customWidth="1"/>
    <col min="6673" max="6673" width="13.5703125" style="20" customWidth="1"/>
    <col min="6674" max="6674" width="1.5703125" style="20" customWidth="1"/>
    <col min="6675" max="6675" width="13.5703125" style="20" customWidth="1"/>
    <col min="6676" max="6676" width="1.5703125" style="20" customWidth="1"/>
    <col min="6677" max="6677" width="11" style="20" customWidth="1"/>
    <col min="6678" max="6678" width="1.5703125" style="20" customWidth="1"/>
    <col min="6679" max="6679" width="11" style="20" customWidth="1"/>
    <col min="6680" max="6680" width="1.5703125" style="20" customWidth="1"/>
    <col min="6681" max="6681" width="11" style="20" customWidth="1"/>
    <col min="6682" max="6682" width="1.5703125" style="20" customWidth="1"/>
    <col min="6683" max="6683" width="10.140625" style="20" customWidth="1"/>
    <col min="6684" max="6685" width="2.42578125" style="20" customWidth="1"/>
    <col min="6686" max="6686" width="14.42578125" style="20" customWidth="1"/>
    <col min="6687" max="6687" width="1.5703125" style="20" customWidth="1"/>
    <col min="6688" max="6688" width="14.42578125" style="20" customWidth="1"/>
    <col min="6689" max="6689" width="1.5703125" style="20" customWidth="1"/>
    <col min="6690" max="6690" width="9.28515625" style="20" customWidth="1"/>
    <col min="6691" max="6691" width="1.5703125" style="20" customWidth="1"/>
    <col min="6692" max="6692" width="9.28515625" style="20" customWidth="1"/>
    <col min="6693" max="6693" width="2.42578125" style="20" customWidth="1"/>
    <col min="6694" max="6694" width="14.42578125" style="20" customWidth="1"/>
    <col min="6695" max="6695" width="2.42578125" style="20" customWidth="1"/>
    <col min="6696" max="6696" width="14.42578125" style="20" customWidth="1"/>
    <col min="6697" max="6697" width="1.5703125" style="20" customWidth="1"/>
    <col min="6698" max="6698" width="11" style="20" customWidth="1"/>
    <col min="6699" max="6699" width="2.42578125" style="20" customWidth="1"/>
    <col min="6700" max="6700" width="12.7109375" style="20" customWidth="1"/>
    <col min="6701" max="6701" width="1.5703125" style="20" customWidth="1"/>
    <col min="6702" max="6702" width="10.140625" style="20" customWidth="1"/>
    <col min="6703" max="6703" width="2.42578125" style="20" customWidth="1"/>
    <col min="6704" max="6704" width="12.7109375" style="20" customWidth="1"/>
    <col min="6705" max="6705" width="1.5703125" style="20" customWidth="1"/>
    <col min="6706" max="6706" width="10.140625" style="20" customWidth="1"/>
    <col min="6707" max="6707" width="2.42578125" style="20" customWidth="1"/>
    <col min="6708" max="6708" width="13.5703125" style="20" customWidth="1"/>
    <col min="6709" max="6709" width="2.42578125" style="20" customWidth="1"/>
    <col min="6710" max="6710" width="5" style="20" customWidth="1"/>
    <col min="6711" max="6711" width="1.5703125" style="20" customWidth="1"/>
    <col min="6712" max="6712" width="9.28515625" style="20" customWidth="1"/>
    <col min="6713" max="6713" width="1.5703125" style="20" customWidth="1"/>
    <col min="6714" max="6714" width="12.7109375" style="20" customWidth="1"/>
    <col min="6715" max="6715" width="1.5703125" style="20" customWidth="1"/>
    <col min="6716" max="6716" width="12.7109375" style="20" customWidth="1"/>
    <col min="6717" max="6717" width="1.5703125" style="20" customWidth="1"/>
    <col min="6718" max="6718" width="12.7109375" style="20" customWidth="1"/>
    <col min="6719" max="6912" width="12.7109375" style="20"/>
    <col min="6913" max="6913" width="5" style="20" customWidth="1"/>
    <col min="6914" max="6914" width="1.28515625" style="20" customWidth="1"/>
    <col min="6915" max="6915" width="17.85546875" style="20" customWidth="1"/>
    <col min="6916" max="6916" width="1.28515625" style="20" customWidth="1"/>
    <col min="6917" max="6917" width="13.5703125" style="20" customWidth="1"/>
    <col min="6918" max="6918" width="1.5703125" style="20" customWidth="1"/>
    <col min="6919" max="6919" width="9.28515625" style="20" customWidth="1"/>
    <col min="6920" max="6920" width="1.5703125" style="20" customWidth="1"/>
    <col min="6921" max="6921" width="9.28515625" style="20" customWidth="1"/>
    <col min="6922" max="6922" width="1.5703125" style="20" customWidth="1"/>
    <col min="6923" max="6923" width="13.5703125" style="20" customWidth="1"/>
    <col min="6924" max="6924" width="1.5703125" style="20" customWidth="1"/>
    <col min="6925" max="6925" width="9.28515625" style="20" customWidth="1"/>
    <col min="6926" max="6926" width="1.5703125" style="20" customWidth="1"/>
    <col min="6927" max="6927" width="9.28515625" style="20" customWidth="1"/>
    <col min="6928" max="6928" width="1.5703125" style="20" customWidth="1"/>
    <col min="6929" max="6929" width="13.5703125" style="20" customWidth="1"/>
    <col min="6930" max="6930" width="1.5703125" style="20" customWidth="1"/>
    <col min="6931" max="6931" width="13.5703125" style="20" customWidth="1"/>
    <col min="6932" max="6932" width="1.5703125" style="20" customWidth="1"/>
    <col min="6933" max="6933" width="11" style="20" customWidth="1"/>
    <col min="6934" max="6934" width="1.5703125" style="20" customWidth="1"/>
    <col min="6935" max="6935" width="11" style="20" customWidth="1"/>
    <col min="6936" max="6936" width="1.5703125" style="20" customWidth="1"/>
    <col min="6937" max="6937" width="11" style="20" customWidth="1"/>
    <col min="6938" max="6938" width="1.5703125" style="20" customWidth="1"/>
    <col min="6939" max="6939" width="10.140625" style="20" customWidth="1"/>
    <col min="6940" max="6941" width="2.42578125" style="20" customWidth="1"/>
    <col min="6942" max="6942" width="14.42578125" style="20" customWidth="1"/>
    <col min="6943" max="6943" width="1.5703125" style="20" customWidth="1"/>
    <col min="6944" max="6944" width="14.42578125" style="20" customWidth="1"/>
    <col min="6945" max="6945" width="1.5703125" style="20" customWidth="1"/>
    <col min="6946" max="6946" width="9.28515625" style="20" customWidth="1"/>
    <col min="6947" max="6947" width="1.5703125" style="20" customWidth="1"/>
    <col min="6948" max="6948" width="9.28515625" style="20" customWidth="1"/>
    <col min="6949" max="6949" width="2.42578125" style="20" customWidth="1"/>
    <col min="6950" max="6950" width="14.42578125" style="20" customWidth="1"/>
    <col min="6951" max="6951" width="2.42578125" style="20" customWidth="1"/>
    <col min="6952" max="6952" width="14.42578125" style="20" customWidth="1"/>
    <col min="6953" max="6953" width="1.5703125" style="20" customWidth="1"/>
    <col min="6954" max="6954" width="11" style="20" customWidth="1"/>
    <col min="6955" max="6955" width="2.42578125" style="20" customWidth="1"/>
    <col min="6956" max="6956" width="12.7109375" style="20" customWidth="1"/>
    <col min="6957" max="6957" width="1.5703125" style="20" customWidth="1"/>
    <col min="6958" max="6958" width="10.140625" style="20" customWidth="1"/>
    <col min="6959" max="6959" width="2.42578125" style="20" customWidth="1"/>
    <col min="6960" max="6960" width="12.7109375" style="20" customWidth="1"/>
    <col min="6961" max="6961" width="1.5703125" style="20" customWidth="1"/>
    <col min="6962" max="6962" width="10.140625" style="20" customWidth="1"/>
    <col min="6963" max="6963" width="2.42578125" style="20" customWidth="1"/>
    <col min="6964" max="6964" width="13.5703125" style="20" customWidth="1"/>
    <col min="6965" max="6965" width="2.42578125" style="20" customWidth="1"/>
    <col min="6966" max="6966" width="5" style="20" customWidth="1"/>
    <col min="6967" max="6967" width="1.5703125" style="20" customWidth="1"/>
    <col min="6968" max="6968" width="9.28515625" style="20" customWidth="1"/>
    <col min="6969" max="6969" width="1.5703125" style="20" customWidth="1"/>
    <col min="6970" max="6970" width="12.7109375" style="20" customWidth="1"/>
    <col min="6971" max="6971" width="1.5703125" style="20" customWidth="1"/>
    <col min="6972" max="6972" width="12.7109375" style="20" customWidth="1"/>
    <col min="6973" max="6973" width="1.5703125" style="20" customWidth="1"/>
    <col min="6974" max="6974" width="12.7109375" style="20" customWidth="1"/>
    <col min="6975" max="7168" width="12.7109375" style="20"/>
    <col min="7169" max="7169" width="5" style="20" customWidth="1"/>
    <col min="7170" max="7170" width="1.28515625" style="20" customWidth="1"/>
    <col min="7171" max="7171" width="17.85546875" style="20" customWidth="1"/>
    <col min="7172" max="7172" width="1.28515625" style="20" customWidth="1"/>
    <col min="7173" max="7173" width="13.5703125" style="20" customWidth="1"/>
    <col min="7174" max="7174" width="1.5703125" style="20" customWidth="1"/>
    <col min="7175" max="7175" width="9.28515625" style="20" customWidth="1"/>
    <col min="7176" max="7176" width="1.5703125" style="20" customWidth="1"/>
    <col min="7177" max="7177" width="9.28515625" style="20" customWidth="1"/>
    <col min="7178" max="7178" width="1.5703125" style="20" customWidth="1"/>
    <col min="7179" max="7179" width="13.5703125" style="20" customWidth="1"/>
    <col min="7180" max="7180" width="1.5703125" style="20" customWidth="1"/>
    <col min="7181" max="7181" width="9.28515625" style="20" customWidth="1"/>
    <col min="7182" max="7182" width="1.5703125" style="20" customWidth="1"/>
    <col min="7183" max="7183" width="9.28515625" style="20" customWidth="1"/>
    <col min="7184" max="7184" width="1.5703125" style="20" customWidth="1"/>
    <col min="7185" max="7185" width="13.5703125" style="20" customWidth="1"/>
    <col min="7186" max="7186" width="1.5703125" style="20" customWidth="1"/>
    <col min="7187" max="7187" width="13.5703125" style="20" customWidth="1"/>
    <col min="7188" max="7188" width="1.5703125" style="20" customWidth="1"/>
    <col min="7189" max="7189" width="11" style="20" customWidth="1"/>
    <col min="7190" max="7190" width="1.5703125" style="20" customWidth="1"/>
    <col min="7191" max="7191" width="11" style="20" customWidth="1"/>
    <col min="7192" max="7192" width="1.5703125" style="20" customWidth="1"/>
    <col min="7193" max="7193" width="11" style="20" customWidth="1"/>
    <col min="7194" max="7194" width="1.5703125" style="20" customWidth="1"/>
    <col min="7195" max="7195" width="10.140625" style="20" customWidth="1"/>
    <col min="7196" max="7197" width="2.42578125" style="20" customWidth="1"/>
    <col min="7198" max="7198" width="14.42578125" style="20" customWidth="1"/>
    <col min="7199" max="7199" width="1.5703125" style="20" customWidth="1"/>
    <col min="7200" max="7200" width="14.42578125" style="20" customWidth="1"/>
    <col min="7201" max="7201" width="1.5703125" style="20" customWidth="1"/>
    <col min="7202" max="7202" width="9.28515625" style="20" customWidth="1"/>
    <col min="7203" max="7203" width="1.5703125" style="20" customWidth="1"/>
    <col min="7204" max="7204" width="9.28515625" style="20" customWidth="1"/>
    <col min="7205" max="7205" width="2.42578125" style="20" customWidth="1"/>
    <col min="7206" max="7206" width="14.42578125" style="20" customWidth="1"/>
    <col min="7207" max="7207" width="2.42578125" style="20" customWidth="1"/>
    <col min="7208" max="7208" width="14.42578125" style="20" customWidth="1"/>
    <col min="7209" max="7209" width="1.5703125" style="20" customWidth="1"/>
    <col min="7210" max="7210" width="11" style="20" customWidth="1"/>
    <col min="7211" max="7211" width="2.42578125" style="20" customWidth="1"/>
    <col min="7212" max="7212" width="12.7109375" style="20" customWidth="1"/>
    <col min="7213" max="7213" width="1.5703125" style="20" customWidth="1"/>
    <col min="7214" max="7214" width="10.140625" style="20" customWidth="1"/>
    <col min="7215" max="7215" width="2.42578125" style="20" customWidth="1"/>
    <col min="7216" max="7216" width="12.7109375" style="20" customWidth="1"/>
    <col min="7217" max="7217" width="1.5703125" style="20" customWidth="1"/>
    <col min="7218" max="7218" width="10.140625" style="20" customWidth="1"/>
    <col min="7219" max="7219" width="2.42578125" style="20" customWidth="1"/>
    <col min="7220" max="7220" width="13.5703125" style="20" customWidth="1"/>
    <col min="7221" max="7221" width="2.42578125" style="20" customWidth="1"/>
    <col min="7222" max="7222" width="5" style="20" customWidth="1"/>
    <col min="7223" max="7223" width="1.5703125" style="20" customWidth="1"/>
    <col min="7224" max="7224" width="9.28515625" style="20" customWidth="1"/>
    <col min="7225" max="7225" width="1.5703125" style="20" customWidth="1"/>
    <col min="7226" max="7226" width="12.7109375" style="20" customWidth="1"/>
    <col min="7227" max="7227" width="1.5703125" style="20" customWidth="1"/>
    <col min="7228" max="7228" width="12.7109375" style="20" customWidth="1"/>
    <col min="7229" max="7229" width="1.5703125" style="20" customWidth="1"/>
    <col min="7230" max="7230" width="12.7109375" style="20" customWidth="1"/>
    <col min="7231" max="7424" width="12.7109375" style="20"/>
    <col min="7425" max="7425" width="5" style="20" customWidth="1"/>
    <col min="7426" max="7426" width="1.28515625" style="20" customWidth="1"/>
    <col min="7427" max="7427" width="17.85546875" style="20" customWidth="1"/>
    <col min="7428" max="7428" width="1.28515625" style="20" customWidth="1"/>
    <col min="7429" max="7429" width="13.5703125" style="20" customWidth="1"/>
    <col min="7430" max="7430" width="1.5703125" style="20" customWidth="1"/>
    <col min="7431" max="7431" width="9.28515625" style="20" customWidth="1"/>
    <col min="7432" max="7432" width="1.5703125" style="20" customWidth="1"/>
    <col min="7433" max="7433" width="9.28515625" style="20" customWidth="1"/>
    <col min="7434" max="7434" width="1.5703125" style="20" customWidth="1"/>
    <col min="7435" max="7435" width="13.5703125" style="20" customWidth="1"/>
    <col min="7436" max="7436" width="1.5703125" style="20" customWidth="1"/>
    <col min="7437" max="7437" width="9.28515625" style="20" customWidth="1"/>
    <col min="7438" max="7438" width="1.5703125" style="20" customWidth="1"/>
    <col min="7439" max="7439" width="9.28515625" style="20" customWidth="1"/>
    <col min="7440" max="7440" width="1.5703125" style="20" customWidth="1"/>
    <col min="7441" max="7441" width="13.5703125" style="20" customWidth="1"/>
    <col min="7442" max="7442" width="1.5703125" style="20" customWidth="1"/>
    <col min="7443" max="7443" width="13.5703125" style="20" customWidth="1"/>
    <col min="7444" max="7444" width="1.5703125" style="20" customWidth="1"/>
    <col min="7445" max="7445" width="11" style="20" customWidth="1"/>
    <col min="7446" max="7446" width="1.5703125" style="20" customWidth="1"/>
    <col min="7447" max="7447" width="11" style="20" customWidth="1"/>
    <col min="7448" max="7448" width="1.5703125" style="20" customWidth="1"/>
    <col min="7449" max="7449" width="11" style="20" customWidth="1"/>
    <col min="7450" max="7450" width="1.5703125" style="20" customWidth="1"/>
    <col min="7451" max="7451" width="10.140625" style="20" customWidth="1"/>
    <col min="7452" max="7453" width="2.42578125" style="20" customWidth="1"/>
    <col min="7454" max="7454" width="14.42578125" style="20" customWidth="1"/>
    <col min="7455" max="7455" width="1.5703125" style="20" customWidth="1"/>
    <col min="7456" max="7456" width="14.42578125" style="20" customWidth="1"/>
    <col min="7457" max="7457" width="1.5703125" style="20" customWidth="1"/>
    <col min="7458" max="7458" width="9.28515625" style="20" customWidth="1"/>
    <col min="7459" max="7459" width="1.5703125" style="20" customWidth="1"/>
    <col min="7460" max="7460" width="9.28515625" style="20" customWidth="1"/>
    <col min="7461" max="7461" width="2.42578125" style="20" customWidth="1"/>
    <col min="7462" max="7462" width="14.42578125" style="20" customWidth="1"/>
    <col min="7463" max="7463" width="2.42578125" style="20" customWidth="1"/>
    <col min="7464" max="7464" width="14.42578125" style="20" customWidth="1"/>
    <col min="7465" max="7465" width="1.5703125" style="20" customWidth="1"/>
    <col min="7466" max="7466" width="11" style="20" customWidth="1"/>
    <col min="7467" max="7467" width="2.42578125" style="20" customWidth="1"/>
    <col min="7468" max="7468" width="12.7109375" style="20" customWidth="1"/>
    <col min="7469" max="7469" width="1.5703125" style="20" customWidth="1"/>
    <col min="7470" max="7470" width="10.140625" style="20" customWidth="1"/>
    <col min="7471" max="7471" width="2.42578125" style="20" customWidth="1"/>
    <col min="7472" max="7472" width="12.7109375" style="20" customWidth="1"/>
    <col min="7473" max="7473" width="1.5703125" style="20" customWidth="1"/>
    <col min="7474" max="7474" width="10.140625" style="20" customWidth="1"/>
    <col min="7475" max="7475" width="2.42578125" style="20" customWidth="1"/>
    <col min="7476" max="7476" width="13.5703125" style="20" customWidth="1"/>
    <col min="7477" max="7477" width="2.42578125" style="20" customWidth="1"/>
    <col min="7478" max="7478" width="5" style="20" customWidth="1"/>
    <col min="7479" max="7479" width="1.5703125" style="20" customWidth="1"/>
    <col min="7480" max="7480" width="9.28515625" style="20" customWidth="1"/>
    <col min="7481" max="7481" width="1.5703125" style="20" customWidth="1"/>
    <col min="7482" max="7482" width="12.7109375" style="20" customWidth="1"/>
    <col min="7483" max="7483" width="1.5703125" style="20" customWidth="1"/>
    <col min="7484" max="7484" width="12.7109375" style="20" customWidth="1"/>
    <col min="7485" max="7485" width="1.5703125" style="20" customWidth="1"/>
    <col min="7486" max="7486" width="12.7109375" style="20" customWidth="1"/>
    <col min="7487" max="7680" width="12.7109375" style="20"/>
    <col min="7681" max="7681" width="5" style="20" customWidth="1"/>
    <col min="7682" max="7682" width="1.28515625" style="20" customWidth="1"/>
    <col min="7683" max="7683" width="17.85546875" style="20" customWidth="1"/>
    <col min="7684" max="7684" width="1.28515625" style="20" customWidth="1"/>
    <col min="7685" max="7685" width="13.5703125" style="20" customWidth="1"/>
    <col min="7686" max="7686" width="1.5703125" style="20" customWidth="1"/>
    <col min="7687" max="7687" width="9.28515625" style="20" customWidth="1"/>
    <col min="7688" max="7688" width="1.5703125" style="20" customWidth="1"/>
    <col min="7689" max="7689" width="9.28515625" style="20" customWidth="1"/>
    <col min="7690" max="7690" width="1.5703125" style="20" customWidth="1"/>
    <col min="7691" max="7691" width="13.5703125" style="20" customWidth="1"/>
    <col min="7692" max="7692" width="1.5703125" style="20" customWidth="1"/>
    <col min="7693" max="7693" width="9.28515625" style="20" customWidth="1"/>
    <col min="7694" max="7694" width="1.5703125" style="20" customWidth="1"/>
    <col min="7695" max="7695" width="9.28515625" style="20" customWidth="1"/>
    <col min="7696" max="7696" width="1.5703125" style="20" customWidth="1"/>
    <col min="7697" max="7697" width="13.5703125" style="20" customWidth="1"/>
    <col min="7698" max="7698" width="1.5703125" style="20" customWidth="1"/>
    <col min="7699" max="7699" width="13.5703125" style="20" customWidth="1"/>
    <col min="7700" max="7700" width="1.5703125" style="20" customWidth="1"/>
    <col min="7701" max="7701" width="11" style="20" customWidth="1"/>
    <col min="7702" max="7702" width="1.5703125" style="20" customWidth="1"/>
    <col min="7703" max="7703" width="11" style="20" customWidth="1"/>
    <col min="7704" max="7704" width="1.5703125" style="20" customWidth="1"/>
    <col min="7705" max="7705" width="11" style="20" customWidth="1"/>
    <col min="7706" max="7706" width="1.5703125" style="20" customWidth="1"/>
    <col min="7707" max="7707" width="10.140625" style="20" customWidth="1"/>
    <col min="7708" max="7709" width="2.42578125" style="20" customWidth="1"/>
    <col min="7710" max="7710" width="14.42578125" style="20" customWidth="1"/>
    <col min="7711" max="7711" width="1.5703125" style="20" customWidth="1"/>
    <col min="7712" max="7712" width="14.42578125" style="20" customWidth="1"/>
    <col min="7713" max="7713" width="1.5703125" style="20" customWidth="1"/>
    <col min="7714" max="7714" width="9.28515625" style="20" customWidth="1"/>
    <col min="7715" max="7715" width="1.5703125" style="20" customWidth="1"/>
    <col min="7716" max="7716" width="9.28515625" style="20" customWidth="1"/>
    <col min="7717" max="7717" width="2.42578125" style="20" customWidth="1"/>
    <col min="7718" max="7718" width="14.42578125" style="20" customWidth="1"/>
    <col min="7719" max="7719" width="2.42578125" style="20" customWidth="1"/>
    <col min="7720" max="7720" width="14.42578125" style="20" customWidth="1"/>
    <col min="7721" max="7721" width="1.5703125" style="20" customWidth="1"/>
    <col min="7722" max="7722" width="11" style="20" customWidth="1"/>
    <col min="7723" max="7723" width="2.42578125" style="20" customWidth="1"/>
    <col min="7724" max="7724" width="12.7109375" style="20" customWidth="1"/>
    <col min="7725" max="7725" width="1.5703125" style="20" customWidth="1"/>
    <col min="7726" max="7726" width="10.140625" style="20" customWidth="1"/>
    <col min="7727" max="7727" width="2.42578125" style="20" customWidth="1"/>
    <col min="7728" max="7728" width="12.7109375" style="20" customWidth="1"/>
    <col min="7729" max="7729" width="1.5703125" style="20" customWidth="1"/>
    <col min="7730" max="7730" width="10.140625" style="20" customWidth="1"/>
    <col min="7731" max="7731" width="2.42578125" style="20" customWidth="1"/>
    <col min="7732" max="7732" width="13.5703125" style="20" customWidth="1"/>
    <col min="7733" max="7733" width="2.42578125" style="20" customWidth="1"/>
    <col min="7734" max="7734" width="5" style="20" customWidth="1"/>
    <col min="7735" max="7735" width="1.5703125" style="20" customWidth="1"/>
    <col min="7736" max="7736" width="9.28515625" style="20" customWidth="1"/>
    <col min="7737" max="7737" width="1.5703125" style="20" customWidth="1"/>
    <col min="7738" max="7738" width="12.7109375" style="20" customWidth="1"/>
    <col min="7739" max="7739" width="1.5703125" style="20" customWidth="1"/>
    <col min="7740" max="7740" width="12.7109375" style="20" customWidth="1"/>
    <col min="7741" max="7741" width="1.5703125" style="20" customWidth="1"/>
    <col min="7742" max="7742" width="12.7109375" style="20" customWidth="1"/>
    <col min="7743" max="7936" width="12.7109375" style="20"/>
    <col min="7937" max="7937" width="5" style="20" customWidth="1"/>
    <col min="7938" max="7938" width="1.28515625" style="20" customWidth="1"/>
    <col min="7939" max="7939" width="17.85546875" style="20" customWidth="1"/>
    <col min="7940" max="7940" width="1.28515625" style="20" customWidth="1"/>
    <col min="7941" max="7941" width="13.5703125" style="20" customWidth="1"/>
    <col min="7942" max="7942" width="1.5703125" style="20" customWidth="1"/>
    <col min="7943" max="7943" width="9.28515625" style="20" customWidth="1"/>
    <col min="7944" max="7944" width="1.5703125" style="20" customWidth="1"/>
    <col min="7945" max="7945" width="9.28515625" style="20" customWidth="1"/>
    <col min="7946" max="7946" width="1.5703125" style="20" customWidth="1"/>
    <col min="7947" max="7947" width="13.5703125" style="20" customWidth="1"/>
    <col min="7948" max="7948" width="1.5703125" style="20" customWidth="1"/>
    <col min="7949" max="7949" width="9.28515625" style="20" customWidth="1"/>
    <col min="7950" max="7950" width="1.5703125" style="20" customWidth="1"/>
    <col min="7951" max="7951" width="9.28515625" style="20" customWidth="1"/>
    <col min="7952" max="7952" width="1.5703125" style="20" customWidth="1"/>
    <col min="7953" max="7953" width="13.5703125" style="20" customWidth="1"/>
    <col min="7954" max="7954" width="1.5703125" style="20" customWidth="1"/>
    <col min="7955" max="7955" width="13.5703125" style="20" customWidth="1"/>
    <col min="7956" max="7956" width="1.5703125" style="20" customWidth="1"/>
    <col min="7957" max="7957" width="11" style="20" customWidth="1"/>
    <col min="7958" max="7958" width="1.5703125" style="20" customWidth="1"/>
    <col min="7959" max="7959" width="11" style="20" customWidth="1"/>
    <col min="7960" max="7960" width="1.5703125" style="20" customWidth="1"/>
    <col min="7961" max="7961" width="11" style="20" customWidth="1"/>
    <col min="7962" max="7962" width="1.5703125" style="20" customWidth="1"/>
    <col min="7963" max="7963" width="10.140625" style="20" customWidth="1"/>
    <col min="7964" max="7965" width="2.42578125" style="20" customWidth="1"/>
    <col min="7966" max="7966" width="14.42578125" style="20" customWidth="1"/>
    <col min="7967" max="7967" width="1.5703125" style="20" customWidth="1"/>
    <col min="7968" max="7968" width="14.42578125" style="20" customWidth="1"/>
    <col min="7969" max="7969" width="1.5703125" style="20" customWidth="1"/>
    <col min="7970" max="7970" width="9.28515625" style="20" customWidth="1"/>
    <col min="7971" max="7971" width="1.5703125" style="20" customWidth="1"/>
    <col min="7972" max="7972" width="9.28515625" style="20" customWidth="1"/>
    <col min="7973" max="7973" width="2.42578125" style="20" customWidth="1"/>
    <col min="7974" max="7974" width="14.42578125" style="20" customWidth="1"/>
    <col min="7975" max="7975" width="2.42578125" style="20" customWidth="1"/>
    <col min="7976" max="7976" width="14.42578125" style="20" customWidth="1"/>
    <col min="7977" max="7977" width="1.5703125" style="20" customWidth="1"/>
    <col min="7978" max="7978" width="11" style="20" customWidth="1"/>
    <col min="7979" max="7979" width="2.42578125" style="20" customWidth="1"/>
    <col min="7980" max="7980" width="12.7109375" style="20" customWidth="1"/>
    <col min="7981" max="7981" width="1.5703125" style="20" customWidth="1"/>
    <col min="7982" max="7982" width="10.140625" style="20" customWidth="1"/>
    <col min="7983" max="7983" width="2.42578125" style="20" customWidth="1"/>
    <col min="7984" max="7984" width="12.7109375" style="20" customWidth="1"/>
    <col min="7985" max="7985" width="1.5703125" style="20" customWidth="1"/>
    <col min="7986" max="7986" width="10.140625" style="20" customWidth="1"/>
    <col min="7987" max="7987" width="2.42578125" style="20" customWidth="1"/>
    <col min="7988" max="7988" width="13.5703125" style="20" customWidth="1"/>
    <col min="7989" max="7989" width="2.42578125" style="20" customWidth="1"/>
    <col min="7990" max="7990" width="5" style="20" customWidth="1"/>
    <col min="7991" max="7991" width="1.5703125" style="20" customWidth="1"/>
    <col min="7992" max="7992" width="9.28515625" style="20" customWidth="1"/>
    <col min="7993" max="7993" width="1.5703125" style="20" customWidth="1"/>
    <col min="7994" max="7994" width="12.7109375" style="20" customWidth="1"/>
    <col min="7995" max="7995" width="1.5703125" style="20" customWidth="1"/>
    <col min="7996" max="7996" width="12.7109375" style="20" customWidth="1"/>
    <col min="7997" max="7997" width="1.5703125" style="20" customWidth="1"/>
    <col min="7998" max="7998" width="12.7109375" style="20" customWidth="1"/>
    <col min="7999" max="8192" width="12.7109375" style="20"/>
    <col min="8193" max="8193" width="5" style="20" customWidth="1"/>
    <col min="8194" max="8194" width="1.28515625" style="20" customWidth="1"/>
    <col min="8195" max="8195" width="17.85546875" style="20" customWidth="1"/>
    <col min="8196" max="8196" width="1.28515625" style="20" customWidth="1"/>
    <col min="8197" max="8197" width="13.5703125" style="20" customWidth="1"/>
    <col min="8198" max="8198" width="1.5703125" style="20" customWidth="1"/>
    <col min="8199" max="8199" width="9.28515625" style="20" customWidth="1"/>
    <col min="8200" max="8200" width="1.5703125" style="20" customWidth="1"/>
    <col min="8201" max="8201" width="9.28515625" style="20" customWidth="1"/>
    <col min="8202" max="8202" width="1.5703125" style="20" customWidth="1"/>
    <col min="8203" max="8203" width="13.5703125" style="20" customWidth="1"/>
    <col min="8204" max="8204" width="1.5703125" style="20" customWidth="1"/>
    <col min="8205" max="8205" width="9.28515625" style="20" customWidth="1"/>
    <col min="8206" max="8206" width="1.5703125" style="20" customWidth="1"/>
    <col min="8207" max="8207" width="9.28515625" style="20" customWidth="1"/>
    <col min="8208" max="8208" width="1.5703125" style="20" customWidth="1"/>
    <col min="8209" max="8209" width="13.5703125" style="20" customWidth="1"/>
    <col min="8210" max="8210" width="1.5703125" style="20" customWidth="1"/>
    <col min="8211" max="8211" width="13.5703125" style="20" customWidth="1"/>
    <col min="8212" max="8212" width="1.5703125" style="20" customWidth="1"/>
    <col min="8213" max="8213" width="11" style="20" customWidth="1"/>
    <col min="8214" max="8214" width="1.5703125" style="20" customWidth="1"/>
    <col min="8215" max="8215" width="11" style="20" customWidth="1"/>
    <col min="8216" max="8216" width="1.5703125" style="20" customWidth="1"/>
    <col min="8217" max="8217" width="11" style="20" customWidth="1"/>
    <col min="8218" max="8218" width="1.5703125" style="20" customWidth="1"/>
    <col min="8219" max="8219" width="10.140625" style="20" customWidth="1"/>
    <col min="8220" max="8221" width="2.42578125" style="20" customWidth="1"/>
    <col min="8222" max="8222" width="14.42578125" style="20" customWidth="1"/>
    <col min="8223" max="8223" width="1.5703125" style="20" customWidth="1"/>
    <col min="8224" max="8224" width="14.42578125" style="20" customWidth="1"/>
    <col min="8225" max="8225" width="1.5703125" style="20" customWidth="1"/>
    <col min="8226" max="8226" width="9.28515625" style="20" customWidth="1"/>
    <col min="8227" max="8227" width="1.5703125" style="20" customWidth="1"/>
    <col min="8228" max="8228" width="9.28515625" style="20" customWidth="1"/>
    <col min="8229" max="8229" width="2.42578125" style="20" customWidth="1"/>
    <col min="8230" max="8230" width="14.42578125" style="20" customWidth="1"/>
    <col min="8231" max="8231" width="2.42578125" style="20" customWidth="1"/>
    <col min="8232" max="8232" width="14.42578125" style="20" customWidth="1"/>
    <col min="8233" max="8233" width="1.5703125" style="20" customWidth="1"/>
    <col min="8234" max="8234" width="11" style="20" customWidth="1"/>
    <col min="8235" max="8235" width="2.42578125" style="20" customWidth="1"/>
    <col min="8236" max="8236" width="12.7109375" style="20" customWidth="1"/>
    <col min="8237" max="8237" width="1.5703125" style="20" customWidth="1"/>
    <col min="8238" max="8238" width="10.140625" style="20" customWidth="1"/>
    <col min="8239" max="8239" width="2.42578125" style="20" customWidth="1"/>
    <col min="8240" max="8240" width="12.7109375" style="20" customWidth="1"/>
    <col min="8241" max="8241" width="1.5703125" style="20" customWidth="1"/>
    <col min="8242" max="8242" width="10.140625" style="20" customWidth="1"/>
    <col min="8243" max="8243" width="2.42578125" style="20" customWidth="1"/>
    <col min="8244" max="8244" width="13.5703125" style="20" customWidth="1"/>
    <col min="8245" max="8245" width="2.42578125" style="20" customWidth="1"/>
    <col min="8246" max="8246" width="5" style="20" customWidth="1"/>
    <col min="8247" max="8247" width="1.5703125" style="20" customWidth="1"/>
    <col min="8248" max="8248" width="9.28515625" style="20" customWidth="1"/>
    <col min="8249" max="8249" width="1.5703125" style="20" customWidth="1"/>
    <col min="8250" max="8250" width="12.7109375" style="20" customWidth="1"/>
    <col min="8251" max="8251" width="1.5703125" style="20" customWidth="1"/>
    <col min="8252" max="8252" width="12.7109375" style="20" customWidth="1"/>
    <col min="8253" max="8253" width="1.5703125" style="20" customWidth="1"/>
    <col min="8254" max="8254" width="12.7109375" style="20" customWidth="1"/>
    <col min="8255" max="8448" width="12.7109375" style="20"/>
    <col min="8449" max="8449" width="5" style="20" customWidth="1"/>
    <col min="8450" max="8450" width="1.28515625" style="20" customWidth="1"/>
    <col min="8451" max="8451" width="17.85546875" style="20" customWidth="1"/>
    <col min="8452" max="8452" width="1.28515625" style="20" customWidth="1"/>
    <col min="8453" max="8453" width="13.5703125" style="20" customWidth="1"/>
    <col min="8454" max="8454" width="1.5703125" style="20" customWidth="1"/>
    <col min="8455" max="8455" width="9.28515625" style="20" customWidth="1"/>
    <col min="8456" max="8456" width="1.5703125" style="20" customWidth="1"/>
    <col min="8457" max="8457" width="9.28515625" style="20" customWidth="1"/>
    <col min="8458" max="8458" width="1.5703125" style="20" customWidth="1"/>
    <col min="8459" max="8459" width="13.5703125" style="20" customWidth="1"/>
    <col min="8460" max="8460" width="1.5703125" style="20" customWidth="1"/>
    <col min="8461" max="8461" width="9.28515625" style="20" customWidth="1"/>
    <col min="8462" max="8462" width="1.5703125" style="20" customWidth="1"/>
    <col min="8463" max="8463" width="9.28515625" style="20" customWidth="1"/>
    <col min="8464" max="8464" width="1.5703125" style="20" customWidth="1"/>
    <col min="8465" max="8465" width="13.5703125" style="20" customWidth="1"/>
    <col min="8466" max="8466" width="1.5703125" style="20" customWidth="1"/>
    <col min="8467" max="8467" width="13.5703125" style="20" customWidth="1"/>
    <col min="8468" max="8468" width="1.5703125" style="20" customWidth="1"/>
    <col min="8469" max="8469" width="11" style="20" customWidth="1"/>
    <col min="8470" max="8470" width="1.5703125" style="20" customWidth="1"/>
    <col min="8471" max="8471" width="11" style="20" customWidth="1"/>
    <col min="8472" max="8472" width="1.5703125" style="20" customWidth="1"/>
    <col min="8473" max="8473" width="11" style="20" customWidth="1"/>
    <col min="8474" max="8474" width="1.5703125" style="20" customWidth="1"/>
    <col min="8475" max="8475" width="10.140625" style="20" customWidth="1"/>
    <col min="8476" max="8477" width="2.42578125" style="20" customWidth="1"/>
    <col min="8478" max="8478" width="14.42578125" style="20" customWidth="1"/>
    <col min="8479" max="8479" width="1.5703125" style="20" customWidth="1"/>
    <col min="8480" max="8480" width="14.42578125" style="20" customWidth="1"/>
    <col min="8481" max="8481" width="1.5703125" style="20" customWidth="1"/>
    <col min="8482" max="8482" width="9.28515625" style="20" customWidth="1"/>
    <col min="8483" max="8483" width="1.5703125" style="20" customWidth="1"/>
    <col min="8484" max="8484" width="9.28515625" style="20" customWidth="1"/>
    <col min="8485" max="8485" width="2.42578125" style="20" customWidth="1"/>
    <col min="8486" max="8486" width="14.42578125" style="20" customWidth="1"/>
    <col min="8487" max="8487" width="2.42578125" style="20" customWidth="1"/>
    <col min="8488" max="8488" width="14.42578125" style="20" customWidth="1"/>
    <col min="8489" max="8489" width="1.5703125" style="20" customWidth="1"/>
    <col min="8490" max="8490" width="11" style="20" customWidth="1"/>
    <col min="8491" max="8491" width="2.42578125" style="20" customWidth="1"/>
    <col min="8492" max="8492" width="12.7109375" style="20" customWidth="1"/>
    <col min="8493" max="8493" width="1.5703125" style="20" customWidth="1"/>
    <col min="8494" max="8494" width="10.140625" style="20" customWidth="1"/>
    <col min="8495" max="8495" width="2.42578125" style="20" customWidth="1"/>
    <col min="8496" max="8496" width="12.7109375" style="20" customWidth="1"/>
    <col min="8497" max="8497" width="1.5703125" style="20" customWidth="1"/>
    <col min="8498" max="8498" width="10.140625" style="20" customWidth="1"/>
    <col min="8499" max="8499" width="2.42578125" style="20" customWidth="1"/>
    <col min="8500" max="8500" width="13.5703125" style="20" customWidth="1"/>
    <col min="8501" max="8501" width="2.42578125" style="20" customWidth="1"/>
    <col min="8502" max="8502" width="5" style="20" customWidth="1"/>
    <col min="8503" max="8503" width="1.5703125" style="20" customWidth="1"/>
    <col min="8504" max="8504" width="9.28515625" style="20" customWidth="1"/>
    <col min="8505" max="8505" width="1.5703125" style="20" customWidth="1"/>
    <col min="8506" max="8506" width="12.7109375" style="20" customWidth="1"/>
    <col min="8507" max="8507" width="1.5703125" style="20" customWidth="1"/>
    <col min="8508" max="8508" width="12.7109375" style="20" customWidth="1"/>
    <col min="8509" max="8509" width="1.5703125" style="20" customWidth="1"/>
    <col min="8510" max="8510" width="12.7109375" style="20" customWidth="1"/>
    <col min="8511" max="8704" width="12.7109375" style="20"/>
    <col min="8705" max="8705" width="5" style="20" customWidth="1"/>
    <col min="8706" max="8706" width="1.28515625" style="20" customWidth="1"/>
    <col min="8707" max="8707" width="17.85546875" style="20" customWidth="1"/>
    <col min="8708" max="8708" width="1.28515625" style="20" customWidth="1"/>
    <col min="8709" max="8709" width="13.5703125" style="20" customWidth="1"/>
    <col min="8710" max="8710" width="1.5703125" style="20" customWidth="1"/>
    <col min="8711" max="8711" width="9.28515625" style="20" customWidth="1"/>
    <col min="8712" max="8712" width="1.5703125" style="20" customWidth="1"/>
    <col min="8713" max="8713" width="9.28515625" style="20" customWidth="1"/>
    <col min="8714" max="8714" width="1.5703125" style="20" customWidth="1"/>
    <col min="8715" max="8715" width="13.5703125" style="20" customWidth="1"/>
    <col min="8716" max="8716" width="1.5703125" style="20" customWidth="1"/>
    <col min="8717" max="8717" width="9.28515625" style="20" customWidth="1"/>
    <col min="8718" max="8718" width="1.5703125" style="20" customWidth="1"/>
    <col min="8719" max="8719" width="9.28515625" style="20" customWidth="1"/>
    <col min="8720" max="8720" width="1.5703125" style="20" customWidth="1"/>
    <col min="8721" max="8721" width="13.5703125" style="20" customWidth="1"/>
    <col min="8722" max="8722" width="1.5703125" style="20" customWidth="1"/>
    <col min="8723" max="8723" width="13.5703125" style="20" customWidth="1"/>
    <col min="8724" max="8724" width="1.5703125" style="20" customWidth="1"/>
    <col min="8725" max="8725" width="11" style="20" customWidth="1"/>
    <col min="8726" max="8726" width="1.5703125" style="20" customWidth="1"/>
    <col min="8727" max="8727" width="11" style="20" customWidth="1"/>
    <col min="8728" max="8728" width="1.5703125" style="20" customWidth="1"/>
    <col min="8729" max="8729" width="11" style="20" customWidth="1"/>
    <col min="8730" max="8730" width="1.5703125" style="20" customWidth="1"/>
    <col min="8731" max="8731" width="10.140625" style="20" customWidth="1"/>
    <col min="8732" max="8733" width="2.42578125" style="20" customWidth="1"/>
    <col min="8734" max="8734" width="14.42578125" style="20" customWidth="1"/>
    <col min="8735" max="8735" width="1.5703125" style="20" customWidth="1"/>
    <col min="8736" max="8736" width="14.42578125" style="20" customWidth="1"/>
    <col min="8737" max="8737" width="1.5703125" style="20" customWidth="1"/>
    <col min="8738" max="8738" width="9.28515625" style="20" customWidth="1"/>
    <col min="8739" max="8739" width="1.5703125" style="20" customWidth="1"/>
    <col min="8740" max="8740" width="9.28515625" style="20" customWidth="1"/>
    <col min="8741" max="8741" width="2.42578125" style="20" customWidth="1"/>
    <col min="8742" max="8742" width="14.42578125" style="20" customWidth="1"/>
    <col min="8743" max="8743" width="2.42578125" style="20" customWidth="1"/>
    <col min="8744" max="8744" width="14.42578125" style="20" customWidth="1"/>
    <col min="8745" max="8745" width="1.5703125" style="20" customWidth="1"/>
    <col min="8746" max="8746" width="11" style="20" customWidth="1"/>
    <col min="8747" max="8747" width="2.42578125" style="20" customWidth="1"/>
    <col min="8748" max="8748" width="12.7109375" style="20" customWidth="1"/>
    <col min="8749" max="8749" width="1.5703125" style="20" customWidth="1"/>
    <col min="8750" max="8750" width="10.140625" style="20" customWidth="1"/>
    <col min="8751" max="8751" width="2.42578125" style="20" customWidth="1"/>
    <col min="8752" max="8752" width="12.7109375" style="20" customWidth="1"/>
    <col min="8753" max="8753" width="1.5703125" style="20" customWidth="1"/>
    <col min="8754" max="8754" width="10.140625" style="20" customWidth="1"/>
    <col min="8755" max="8755" width="2.42578125" style="20" customWidth="1"/>
    <col min="8756" max="8756" width="13.5703125" style="20" customWidth="1"/>
    <col min="8757" max="8757" width="2.42578125" style="20" customWidth="1"/>
    <col min="8758" max="8758" width="5" style="20" customWidth="1"/>
    <col min="8759" max="8759" width="1.5703125" style="20" customWidth="1"/>
    <col min="8760" max="8760" width="9.28515625" style="20" customWidth="1"/>
    <col min="8761" max="8761" width="1.5703125" style="20" customWidth="1"/>
    <col min="8762" max="8762" width="12.7109375" style="20" customWidth="1"/>
    <col min="8763" max="8763" width="1.5703125" style="20" customWidth="1"/>
    <col min="8764" max="8764" width="12.7109375" style="20" customWidth="1"/>
    <col min="8765" max="8765" width="1.5703125" style="20" customWidth="1"/>
    <col min="8766" max="8766" width="12.7109375" style="20" customWidth="1"/>
    <col min="8767" max="8960" width="12.7109375" style="20"/>
    <col min="8961" max="8961" width="5" style="20" customWidth="1"/>
    <col min="8962" max="8962" width="1.28515625" style="20" customWidth="1"/>
    <col min="8963" max="8963" width="17.85546875" style="20" customWidth="1"/>
    <col min="8964" max="8964" width="1.28515625" style="20" customWidth="1"/>
    <col min="8965" max="8965" width="13.5703125" style="20" customWidth="1"/>
    <col min="8966" max="8966" width="1.5703125" style="20" customWidth="1"/>
    <col min="8967" max="8967" width="9.28515625" style="20" customWidth="1"/>
    <col min="8968" max="8968" width="1.5703125" style="20" customWidth="1"/>
    <col min="8969" max="8969" width="9.28515625" style="20" customWidth="1"/>
    <col min="8970" max="8970" width="1.5703125" style="20" customWidth="1"/>
    <col min="8971" max="8971" width="13.5703125" style="20" customWidth="1"/>
    <col min="8972" max="8972" width="1.5703125" style="20" customWidth="1"/>
    <col min="8973" max="8973" width="9.28515625" style="20" customWidth="1"/>
    <col min="8974" max="8974" width="1.5703125" style="20" customWidth="1"/>
    <col min="8975" max="8975" width="9.28515625" style="20" customWidth="1"/>
    <col min="8976" max="8976" width="1.5703125" style="20" customWidth="1"/>
    <col min="8977" max="8977" width="13.5703125" style="20" customWidth="1"/>
    <col min="8978" max="8978" width="1.5703125" style="20" customWidth="1"/>
    <col min="8979" max="8979" width="13.5703125" style="20" customWidth="1"/>
    <col min="8980" max="8980" width="1.5703125" style="20" customWidth="1"/>
    <col min="8981" max="8981" width="11" style="20" customWidth="1"/>
    <col min="8982" max="8982" width="1.5703125" style="20" customWidth="1"/>
    <col min="8983" max="8983" width="11" style="20" customWidth="1"/>
    <col min="8984" max="8984" width="1.5703125" style="20" customWidth="1"/>
    <col min="8985" max="8985" width="11" style="20" customWidth="1"/>
    <col min="8986" max="8986" width="1.5703125" style="20" customWidth="1"/>
    <col min="8987" max="8987" width="10.140625" style="20" customWidth="1"/>
    <col min="8988" max="8989" width="2.42578125" style="20" customWidth="1"/>
    <col min="8990" max="8990" width="14.42578125" style="20" customWidth="1"/>
    <col min="8991" max="8991" width="1.5703125" style="20" customWidth="1"/>
    <col min="8992" max="8992" width="14.42578125" style="20" customWidth="1"/>
    <col min="8993" max="8993" width="1.5703125" style="20" customWidth="1"/>
    <col min="8994" max="8994" width="9.28515625" style="20" customWidth="1"/>
    <col min="8995" max="8995" width="1.5703125" style="20" customWidth="1"/>
    <col min="8996" max="8996" width="9.28515625" style="20" customWidth="1"/>
    <col min="8997" max="8997" width="2.42578125" style="20" customWidth="1"/>
    <col min="8998" max="8998" width="14.42578125" style="20" customWidth="1"/>
    <col min="8999" max="8999" width="2.42578125" style="20" customWidth="1"/>
    <col min="9000" max="9000" width="14.42578125" style="20" customWidth="1"/>
    <col min="9001" max="9001" width="1.5703125" style="20" customWidth="1"/>
    <col min="9002" max="9002" width="11" style="20" customWidth="1"/>
    <col min="9003" max="9003" width="2.42578125" style="20" customWidth="1"/>
    <col min="9004" max="9004" width="12.7109375" style="20" customWidth="1"/>
    <col min="9005" max="9005" width="1.5703125" style="20" customWidth="1"/>
    <col min="9006" max="9006" width="10.140625" style="20" customWidth="1"/>
    <col min="9007" max="9007" width="2.42578125" style="20" customWidth="1"/>
    <col min="9008" max="9008" width="12.7109375" style="20" customWidth="1"/>
    <col min="9009" max="9009" width="1.5703125" style="20" customWidth="1"/>
    <col min="9010" max="9010" width="10.140625" style="20" customWidth="1"/>
    <col min="9011" max="9011" width="2.42578125" style="20" customWidth="1"/>
    <col min="9012" max="9012" width="13.5703125" style="20" customWidth="1"/>
    <col min="9013" max="9013" width="2.42578125" style="20" customWidth="1"/>
    <col min="9014" max="9014" width="5" style="20" customWidth="1"/>
    <col min="9015" max="9015" width="1.5703125" style="20" customWidth="1"/>
    <col min="9016" max="9016" width="9.28515625" style="20" customWidth="1"/>
    <col min="9017" max="9017" width="1.5703125" style="20" customWidth="1"/>
    <col min="9018" max="9018" width="12.7109375" style="20" customWidth="1"/>
    <col min="9019" max="9019" width="1.5703125" style="20" customWidth="1"/>
    <col min="9020" max="9020" width="12.7109375" style="20" customWidth="1"/>
    <col min="9021" max="9021" width="1.5703125" style="20" customWidth="1"/>
    <col min="9022" max="9022" width="12.7109375" style="20" customWidth="1"/>
    <col min="9023" max="9216" width="12.7109375" style="20"/>
    <col min="9217" max="9217" width="5" style="20" customWidth="1"/>
    <col min="9218" max="9218" width="1.28515625" style="20" customWidth="1"/>
    <col min="9219" max="9219" width="17.85546875" style="20" customWidth="1"/>
    <col min="9220" max="9220" width="1.28515625" style="20" customWidth="1"/>
    <col min="9221" max="9221" width="13.5703125" style="20" customWidth="1"/>
    <col min="9222" max="9222" width="1.5703125" style="20" customWidth="1"/>
    <col min="9223" max="9223" width="9.28515625" style="20" customWidth="1"/>
    <col min="9224" max="9224" width="1.5703125" style="20" customWidth="1"/>
    <col min="9225" max="9225" width="9.28515625" style="20" customWidth="1"/>
    <col min="9226" max="9226" width="1.5703125" style="20" customWidth="1"/>
    <col min="9227" max="9227" width="13.5703125" style="20" customWidth="1"/>
    <col min="9228" max="9228" width="1.5703125" style="20" customWidth="1"/>
    <col min="9229" max="9229" width="9.28515625" style="20" customWidth="1"/>
    <col min="9230" max="9230" width="1.5703125" style="20" customWidth="1"/>
    <col min="9231" max="9231" width="9.28515625" style="20" customWidth="1"/>
    <col min="9232" max="9232" width="1.5703125" style="20" customWidth="1"/>
    <col min="9233" max="9233" width="13.5703125" style="20" customWidth="1"/>
    <col min="9234" max="9234" width="1.5703125" style="20" customWidth="1"/>
    <col min="9235" max="9235" width="13.5703125" style="20" customWidth="1"/>
    <col min="9236" max="9236" width="1.5703125" style="20" customWidth="1"/>
    <col min="9237" max="9237" width="11" style="20" customWidth="1"/>
    <col min="9238" max="9238" width="1.5703125" style="20" customWidth="1"/>
    <col min="9239" max="9239" width="11" style="20" customWidth="1"/>
    <col min="9240" max="9240" width="1.5703125" style="20" customWidth="1"/>
    <col min="9241" max="9241" width="11" style="20" customWidth="1"/>
    <col min="9242" max="9242" width="1.5703125" style="20" customWidth="1"/>
    <col min="9243" max="9243" width="10.140625" style="20" customWidth="1"/>
    <col min="9244" max="9245" width="2.42578125" style="20" customWidth="1"/>
    <col min="9246" max="9246" width="14.42578125" style="20" customWidth="1"/>
    <col min="9247" max="9247" width="1.5703125" style="20" customWidth="1"/>
    <col min="9248" max="9248" width="14.42578125" style="20" customWidth="1"/>
    <col min="9249" max="9249" width="1.5703125" style="20" customWidth="1"/>
    <col min="9250" max="9250" width="9.28515625" style="20" customWidth="1"/>
    <col min="9251" max="9251" width="1.5703125" style="20" customWidth="1"/>
    <col min="9252" max="9252" width="9.28515625" style="20" customWidth="1"/>
    <col min="9253" max="9253" width="2.42578125" style="20" customWidth="1"/>
    <col min="9254" max="9254" width="14.42578125" style="20" customWidth="1"/>
    <col min="9255" max="9255" width="2.42578125" style="20" customWidth="1"/>
    <col min="9256" max="9256" width="14.42578125" style="20" customWidth="1"/>
    <col min="9257" max="9257" width="1.5703125" style="20" customWidth="1"/>
    <col min="9258" max="9258" width="11" style="20" customWidth="1"/>
    <col min="9259" max="9259" width="2.42578125" style="20" customWidth="1"/>
    <col min="9260" max="9260" width="12.7109375" style="20" customWidth="1"/>
    <col min="9261" max="9261" width="1.5703125" style="20" customWidth="1"/>
    <col min="9262" max="9262" width="10.140625" style="20" customWidth="1"/>
    <col min="9263" max="9263" width="2.42578125" style="20" customWidth="1"/>
    <col min="9264" max="9264" width="12.7109375" style="20" customWidth="1"/>
    <col min="9265" max="9265" width="1.5703125" style="20" customWidth="1"/>
    <col min="9266" max="9266" width="10.140625" style="20" customWidth="1"/>
    <col min="9267" max="9267" width="2.42578125" style="20" customWidth="1"/>
    <col min="9268" max="9268" width="13.5703125" style="20" customWidth="1"/>
    <col min="9269" max="9269" width="2.42578125" style="20" customWidth="1"/>
    <col min="9270" max="9270" width="5" style="20" customWidth="1"/>
    <col min="9271" max="9271" width="1.5703125" style="20" customWidth="1"/>
    <col min="9272" max="9272" width="9.28515625" style="20" customWidth="1"/>
    <col min="9273" max="9273" width="1.5703125" style="20" customWidth="1"/>
    <col min="9274" max="9274" width="12.7109375" style="20" customWidth="1"/>
    <col min="9275" max="9275" width="1.5703125" style="20" customWidth="1"/>
    <col min="9276" max="9276" width="12.7109375" style="20" customWidth="1"/>
    <col min="9277" max="9277" width="1.5703125" style="20" customWidth="1"/>
    <col min="9278" max="9278" width="12.7109375" style="20" customWidth="1"/>
    <col min="9279" max="9472" width="12.7109375" style="20"/>
    <col min="9473" max="9473" width="5" style="20" customWidth="1"/>
    <col min="9474" max="9474" width="1.28515625" style="20" customWidth="1"/>
    <col min="9475" max="9475" width="17.85546875" style="20" customWidth="1"/>
    <col min="9476" max="9476" width="1.28515625" style="20" customWidth="1"/>
    <col min="9477" max="9477" width="13.5703125" style="20" customWidth="1"/>
    <col min="9478" max="9478" width="1.5703125" style="20" customWidth="1"/>
    <col min="9479" max="9479" width="9.28515625" style="20" customWidth="1"/>
    <col min="9480" max="9480" width="1.5703125" style="20" customWidth="1"/>
    <col min="9481" max="9481" width="9.28515625" style="20" customWidth="1"/>
    <col min="9482" max="9482" width="1.5703125" style="20" customWidth="1"/>
    <col min="9483" max="9483" width="13.5703125" style="20" customWidth="1"/>
    <col min="9484" max="9484" width="1.5703125" style="20" customWidth="1"/>
    <col min="9485" max="9485" width="9.28515625" style="20" customWidth="1"/>
    <col min="9486" max="9486" width="1.5703125" style="20" customWidth="1"/>
    <col min="9487" max="9487" width="9.28515625" style="20" customWidth="1"/>
    <col min="9488" max="9488" width="1.5703125" style="20" customWidth="1"/>
    <col min="9489" max="9489" width="13.5703125" style="20" customWidth="1"/>
    <col min="9490" max="9490" width="1.5703125" style="20" customWidth="1"/>
    <col min="9491" max="9491" width="13.5703125" style="20" customWidth="1"/>
    <col min="9492" max="9492" width="1.5703125" style="20" customWidth="1"/>
    <col min="9493" max="9493" width="11" style="20" customWidth="1"/>
    <col min="9494" max="9494" width="1.5703125" style="20" customWidth="1"/>
    <col min="9495" max="9495" width="11" style="20" customWidth="1"/>
    <col min="9496" max="9496" width="1.5703125" style="20" customWidth="1"/>
    <col min="9497" max="9497" width="11" style="20" customWidth="1"/>
    <col min="9498" max="9498" width="1.5703125" style="20" customWidth="1"/>
    <col min="9499" max="9499" width="10.140625" style="20" customWidth="1"/>
    <col min="9500" max="9501" width="2.42578125" style="20" customWidth="1"/>
    <col min="9502" max="9502" width="14.42578125" style="20" customWidth="1"/>
    <col min="9503" max="9503" width="1.5703125" style="20" customWidth="1"/>
    <col min="9504" max="9504" width="14.42578125" style="20" customWidth="1"/>
    <col min="9505" max="9505" width="1.5703125" style="20" customWidth="1"/>
    <col min="9506" max="9506" width="9.28515625" style="20" customWidth="1"/>
    <col min="9507" max="9507" width="1.5703125" style="20" customWidth="1"/>
    <col min="9508" max="9508" width="9.28515625" style="20" customWidth="1"/>
    <col min="9509" max="9509" width="2.42578125" style="20" customWidth="1"/>
    <col min="9510" max="9510" width="14.42578125" style="20" customWidth="1"/>
    <col min="9511" max="9511" width="2.42578125" style="20" customWidth="1"/>
    <col min="9512" max="9512" width="14.42578125" style="20" customWidth="1"/>
    <col min="9513" max="9513" width="1.5703125" style="20" customWidth="1"/>
    <col min="9514" max="9514" width="11" style="20" customWidth="1"/>
    <col min="9515" max="9515" width="2.42578125" style="20" customWidth="1"/>
    <col min="9516" max="9516" width="12.7109375" style="20" customWidth="1"/>
    <col min="9517" max="9517" width="1.5703125" style="20" customWidth="1"/>
    <col min="9518" max="9518" width="10.140625" style="20" customWidth="1"/>
    <col min="9519" max="9519" width="2.42578125" style="20" customWidth="1"/>
    <col min="9520" max="9520" width="12.7109375" style="20" customWidth="1"/>
    <col min="9521" max="9521" width="1.5703125" style="20" customWidth="1"/>
    <col min="9522" max="9522" width="10.140625" style="20" customWidth="1"/>
    <col min="9523" max="9523" width="2.42578125" style="20" customWidth="1"/>
    <col min="9524" max="9524" width="13.5703125" style="20" customWidth="1"/>
    <col min="9525" max="9525" width="2.42578125" style="20" customWidth="1"/>
    <col min="9526" max="9526" width="5" style="20" customWidth="1"/>
    <col min="9527" max="9527" width="1.5703125" style="20" customWidth="1"/>
    <col min="9528" max="9528" width="9.28515625" style="20" customWidth="1"/>
    <col min="9529" max="9529" width="1.5703125" style="20" customWidth="1"/>
    <col min="9530" max="9530" width="12.7109375" style="20" customWidth="1"/>
    <col min="9531" max="9531" width="1.5703125" style="20" customWidth="1"/>
    <col min="9532" max="9532" width="12.7109375" style="20" customWidth="1"/>
    <col min="9533" max="9533" width="1.5703125" style="20" customWidth="1"/>
    <col min="9534" max="9534" width="12.7109375" style="20" customWidth="1"/>
    <col min="9535" max="9728" width="12.7109375" style="20"/>
    <col min="9729" max="9729" width="5" style="20" customWidth="1"/>
    <col min="9730" max="9730" width="1.28515625" style="20" customWidth="1"/>
    <col min="9731" max="9731" width="17.85546875" style="20" customWidth="1"/>
    <col min="9732" max="9732" width="1.28515625" style="20" customWidth="1"/>
    <col min="9733" max="9733" width="13.5703125" style="20" customWidth="1"/>
    <col min="9734" max="9734" width="1.5703125" style="20" customWidth="1"/>
    <col min="9735" max="9735" width="9.28515625" style="20" customWidth="1"/>
    <col min="9736" max="9736" width="1.5703125" style="20" customWidth="1"/>
    <col min="9737" max="9737" width="9.28515625" style="20" customWidth="1"/>
    <col min="9738" max="9738" width="1.5703125" style="20" customWidth="1"/>
    <col min="9739" max="9739" width="13.5703125" style="20" customWidth="1"/>
    <col min="9740" max="9740" width="1.5703125" style="20" customWidth="1"/>
    <col min="9741" max="9741" width="9.28515625" style="20" customWidth="1"/>
    <col min="9742" max="9742" width="1.5703125" style="20" customWidth="1"/>
    <col min="9743" max="9743" width="9.28515625" style="20" customWidth="1"/>
    <col min="9744" max="9744" width="1.5703125" style="20" customWidth="1"/>
    <col min="9745" max="9745" width="13.5703125" style="20" customWidth="1"/>
    <col min="9746" max="9746" width="1.5703125" style="20" customWidth="1"/>
    <col min="9747" max="9747" width="13.5703125" style="20" customWidth="1"/>
    <col min="9748" max="9748" width="1.5703125" style="20" customWidth="1"/>
    <col min="9749" max="9749" width="11" style="20" customWidth="1"/>
    <col min="9750" max="9750" width="1.5703125" style="20" customWidth="1"/>
    <col min="9751" max="9751" width="11" style="20" customWidth="1"/>
    <col min="9752" max="9752" width="1.5703125" style="20" customWidth="1"/>
    <col min="9753" max="9753" width="11" style="20" customWidth="1"/>
    <col min="9754" max="9754" width="1.5703125" style="20" customWidth="1"/>
    <col min="9755" max="9755" width="10.140625" style="20" customWidth="1"/>
    <col min="9756" max="9757" width="2.42578125" style="20" customWidth="1"/>
    <col min="9758" max="9758" width="14.42578125" style="20" customWidth="1"/>
    <col min="9759" max="9759" width="1.5703125" style="20" customWidth="1"/>
    <col min="9760" max="9760" width="14.42578125" style="20" customWidth="1"/>
    <col min="9761" max="9761" width="1.5703125" style="20" customWidth="1"/>
    <col min="9762" max="9762" width="9.28515625" style="20" customWidth="1"/>
    <col min="9763" max="9763" width="1.5703125" style="20" customWidth="1"/>
    <col min="9764" max="9764" width="9.28515625" style="20" customWidth="1"/>
    <col min="9765" max="9765" width="2.42578125" style="20" customWidth="1"/>
    <col min="9766" max="9766" width="14.42578125" style="20" customWidth="1"/>
    <col min="9767" max="9767" width="2.42578125" style="20" customWidth="1"/>
    <col min="9768" max="9768" width="14.42578125" style="20" customWidth="1"/>
    <col min="9769" max="9769" width="1.5703125" style="20" customWidth="1"/>
    <col min="9770" max="9770" width="11" style="20" customWidth="1"/>
    <col min="9771" max="9771" width="2.42578125" style="20" customWidth="1"/>
    <col min="9772" max="9772" width="12.7109375" style="20" customWidth="1"/>
    <col min="9773" max="9773" width="1.5703125" style="20" customWidth="1"/>
    <col min="9774" max="9774" width="10.140625" style="20" customWidth="1"/>
    <col min="9775" max="9775" width="2.42578125" style="20" customWidth="1"/>
    <col min="9776" max="9776" width="12.7109375" style="20" customWidth="1"/>
    <col min="9777" max="9777" width="1.5703125" style="20" customWidth="1"/>
    <col min="9778" max="9778" width="10.140625" style="20" customWidth="1"/>
    <col min="9779" max="9779" width="2.42578125" style="20" customWidth="1"/>
    <col min="9780" max="9780" width="13.5703125" style="20" customWidth="1"/>
    <col min="9781" max="9781" width="2.42578125" style="20" customWidth="1"/>
    <col min="9782" max="9782" width="5" style="20" customWidth="1"/>
    <col min="9783" max="9783" width="1.5703125" style="20" customWidth="1"/>
    <col min="9784" max="9784" width="9.28515625" style="20" customWidth="1"/>
    <col min="9785" max="9785" width="1.5703125" style="20" customWidth="1"/>
    <col min="9786" max="9786" width="12.7109375" style="20" customWidth="1"/>
    <col min="9787" max="9787" width="1.5703125" style="20" customWidth="1"/>
    <col min="9788" max="9788" width="12.7109375" style="20" customWidth="1"/>
    <col min="9789" max="9789" width="1.5703125" style="20" customWidth="1"/>
    <col min="9790" max="9790" width="12.7109375" style="20" customWidth="1"/>
    <col min="9791" max="9984" width="12.7109375" style="20"/>
    <col min="9985" max="9985" width="5" style="20" customWidth="1"/>
    <col min="9986" max="9986" width="1.28515625" style="20" customWidth="1"/>
    <col min="9987" max="9987" width="17.85546875" style="20" customWidth="1"/>
    <col min="9988" max="9988" width="1.28515625" style="20" customWidth="1"/>
    <col min="9989" max="9989" width="13.5703125" style="20" customWidth="1"/>
    <col min="9990" max="9990" width="1.5703125" style="20" customWidth="1"/>
    <col min="9991" max="9991" width="9.28515625" style="20" customWidth="1"/>
    <col min="9992" max="9992" width="1.5703125" style="20" customWidth="1"/>
    <col min="9993" max="9993" width="9.28515625" style="20" customWidth="1"/>
    <col min="9994" max="9994" width="1.5703125" style="20" customWidth="1"/>
    <col min="9995" max="9995" width="13.5703125" style="20" customWidth="1"/>
    <col min="9996" max="9996" width="1.5703125" style="20" customWidth="1"/>
    <col min="9997" max="9997" width="9.28515625" style="20" customWidth="1"/>
    <col min="9998" max="9998" width="1.5703125" style="20" customWidth="1"/>
    <col min="9999" max="9999" width="9.28515625" style="20" customWidth="1"/>
    <col min="10000" max="10000" width="1.5703125" style="20" customWidth="1"/>
    <col min="10001" max="10001" width="13.5703125" style="20" customWidth="1"/>
    <col min="10002" max="10002" width="1.5703125" style="20" customWidth="1"/>
    <col min="10003" max="10003" width="13.5703125" style="20" customWidth="1"/>
    <col min="10004" max="10004" width="1.5703125" style="20" customWidth="1"/>
    <col min="10005" max="10005" width="11" style="20" customWidth="1"/>
    <col min="10006" max="10006" width="1.5703125" style="20" customWidth="1"/>
    <col min="10007" max="10007" width="11" style="20" customWidth="1"/>
    <col min="10008" max="10008" width="1.5703125" style="20" customWidth="1"/>
    <col min="10009" max="10009" width="11" style="20" customWidth="1"/>
    <col min="10010" max="10010" width="1.5703125" style="20" customWidth="1"/>
    <col min="10011" max="10011" width="10.140625" style="20" customWidth="1"/>
    <col min="10012" max="10013" width="2.42578125" style="20" customWidth="1"/>
    <col min="10014" max="10014" width="14.42578125" style="20" customWidth="1"/>
    <col min="10015" max="10015" width="1.5703125" style="20" customWidth="1"/>
    <col min="10016" max="10016" width="14.42578125" style="20" customWidth="1"/>
    <col min="10017" max="10017" width="1.5703125" style="20" customWidth="1"/>
    <col min="10018" max="10018" width="9.28515625" style="20" customWidth="1"/>
    <col min="10019" max="10019" width="1.5703125" style="20" customWidth="1"/>
    <col min="10020" max="10020" width="9.28515625" style="20" customWidth="1"/>
    <col min="10021" max="10021" width="2.42578125" style="20" customWidth="1"/>
    <col min="10022" max="10022" width="14.42578125" style="20" customWidth="1"/>
    <col min="10023" max="10023" width="2.42578125" style="20" customWidth="1"/>
    <col min="10024" max="10024" width="14.42578125" style="20" customWidth="1"/>
    <col min="10025" max="10025" width="1.5703125" style="20" customWidth="1"/>
    <col min="10026" max="10026" width="11" style="20" customWidth="1"/>
    <col min="10027" max="10027" width="2.42578125" style="20" customWidth="1"/>
    <col min="10028" max="10028" width="12.7109375" style="20" customWidth="1"/>
    <col min="10029" max="10029" width="1.5703125" style="20" customWidth="1"/>
    <col min="10030" max="10030" width="10.140625" style="20" customWidth="1"/>
    <col min="10031" max="10031" width="2.42578125" style="20" customWidth="1"/>
    <col min="10032" max="10032" width="12.7109375" style="20" customWidth="1"/>
    <col min="10033" max="10033" width="1.5703125" style="20" customWidth="1"/>
    <col min="10034" max="10034" width="10.140625" style="20" customWidth="1"/>
    <col min="10035" max="10035" width="2.42578125" style="20" customWidth="1"/>
    <col min="10036" max="10036" width="13.5703125" style="20" customWidth="1"/>
    <col min="10037" max="10037" width="2.42578125" style="20" customWidth="1"/>
    <col min="10038" max="10038" width="5" style="20" customWidth="1"/>
    <col min="10039" max="10039" width="1.5703125" style="20" customWidth="1"/>
    <col min="10040" max="10040" width="9.28515625" style="20" customWidth="1"/>
    <col min="10041" max="10041" width="1.5703125" style="20" customWidth="1"/>
    <col min="10042" max="10042" width="12.7109375" style="20" customWidth="1"/>
    <col min="10043" max="10043" width="1.5703125" style="20" customWidth="1"/>
    <col min="10044" max="10044" width="12.7109375" style="20" customWidth="1"/>
    <col min="10045" max="10045" width="1.5703125" style="20" customWidth="1"/>
    <col min="10046" max="10046" width="12.7109375" style="20" customWidth="1"/>
    <col min="10047" max="10240" width="12.7109375" style="20"/>
    <col min="10241" max="10241" width="5" style="20" customWidth="1"/>
    <col min="10242" max="10242" width="1.28515625" style="20" customWidth="1"/>
    <col min="10243" max="10243" width="17.85546875" style="20" customWidth="1"/>
    <col min="10244" max="10244" width="1.28515625" style="20" customWidth="1"/>
    <col min="10245" max="10245" width="13.5703125" style="20" customWidth="1"/>
    <col min="10246" max="10246" width="1.5703125" style="20" customWidth="1"/>
    <col min="10247" max="10247" width="9.28515625" style="20" customWidth="1"/>
    <col min="10248" max="10248" width="1.5703125" style="20" customWidth="1"/>
    <col min="10249" max="10249" width="9.28515625" style="20" customWidth="1"/>
    <col min="10250" max="10250" width="1.5703125" style="20" customWidth="1"/>
    <col min="10251" max="10251" width="13.5703125" style="20" customWidth="1"/>
    <col min="10252" max="10252" width="1.5703125" style="20" customWidth="1"/>
    <col min="10253" max="10253" width="9.28515625" style="20" customWidth="1"/>
    <col min="10254" max="10254" width="1.5703125" style="20" customWidth="1"/>
    <col min="10255" max="10255" width="9.28515625" style="20" customWidth="1"/>
    <col min="10256" max="10256" width="1.5703125" style="20" customWidth="1"/>
    <col min="10257" max="10257" width="13.5703125" style="20" customWidth="1"/>
    <col min="10258" max="10258" width="1.5703125" style="20" customWidth="1"/>
    <col min="10259" max="10259" width="13.5703125" style="20" customWidth="1"/>
    <col min="10260" max="10260" width="1.5703125" style="20" customWidth="1"/>
    <col min="10261" max="10261" width="11" style="20" customWidth="1"/>
    <col min="10262" max="10262" width="1.5703125" style="20" customWidth="1"/>
    <col min="10263" max="10263" width="11" style="20" customWidth="1"/>
    <col min="10264" max="10264" width="1.5703125" style="20" customWidth="1"/>
    <col min="10265" max="10265" width="11" style="20" customWidth="1"/>
    <col min="10266" max="10266" width="1.5703125" style="20" customWidth="1"/>
    <col min="10267" max="10267" width="10.140625" style="20" customWidth="1"/>
    <col min="10268" max="10269" width="2.42578125" style="20" customWidth="1"/>
    <col min="10270" max="10270" width="14.42578125" style="20" customWidth="1"/>
    <col min="10271" max="10271" width="1.5703125" style="20" customWidth="1"/>
    <col min="10272" max="10272" width="14.42578125" style="20" customWidth="1"/>
    <col min="10273" max="10273" width="1.5703125" style="20" customWidth="1"/>
    <col min="10274" max="10274" width="9.28515625" style="20" customWidth="1"/>
    <col min="10275" max="10275" width="1.5703125" style="20" customWidth="1"/>
    <col min="10276" max="10276" width="9.28515625" style="20" customWidth="1"/>
    <col min="10277" max="10277" width="2.42578125" style="20" customWidth="1"/>
    <col min="10278" max="10278" width="14.42578125" style="20" customWidth="1"/>
    <col min="10279" max="10279" width="2.42578125" style="20" customWidth="1"/>
    <col min="10280" max="10280" width="14.42578125" style="20" customWidth="1"/>
    <col min="10281" max="10281" width="1.5703125" style="20" customWidth="1"/>
    <col min="10282" max="10282" width="11" style="20" customWidth="1"/>
    <col min="10283" max="10283" width="2.42578125" style="20" customWidth="1"/>
    <col min="10284" max="10284" width="12.7109375" style="20" customWidth="1"/>
    <col min="10285" max="10285" width="1.5703125" style="20" customWidth="1"/>
    <col min="10286" max="10286" width="10.140625" style="20" customWidth="1"/>
    <col min="10287" max="10287" width="2.42578125" style="20" customWidth="1"/>
    <col min="10288" max="10288" width="12.7109375" style="20" customWidth="1"/>
    <col min="10289" max="10289" width="1.5703125" style="20" customWidth="1"/>
    <col min="10290" max="10290" width="10.140625" style="20" customWidth="1"/>
    <col min="10291" max="10291" width="2.42578125" style="20" customWidth="1"/>
    <col min="10292" max="10292" width="13.5703125" style="20" customWidth="1"/>
    <col min="10293" max="10293" width="2.42578125" style="20" customWidth="1"/>
    <col min="10294" max="10294" width="5" style="20" customWidth="1"/>
    <col min="10295" max="10295" width="1.5703125" style="20" customWidth="1"/>
    <col min="10296" max="10296" width="9.28515625" style="20" customWidth="1"/>
    <col min="10297" max="10297" width="1.5703125" style="20" customWidth="1"/>
    <col min="10298" max="10298" width="12.7109375" style="20" customWidth="1"/>
    <col min="10299" max="10299" width="1.5703125" style="20" customWidth="1"/>
    <col min="10300" max="10300" width="12.7109375" style="20" customWidth="1"/>
    <col min="10301" max="10301" width="1.5703125" style="20" customWidth="1"/>
    <col min="10302" max="10302" width="12.7109375" style="20" customWidth="1"/>
    <col min="10303" max="10496" width="12.7109375" style="20"/>
    <col min="10497" max="10497" width="5" style="20" customWidth="1"/>
    <col min="10498" max="10498" width="1.28515625" style="20" customWidth="1"/>
    <col min="10499" max="10499" width="17.85546875" style="20" customWidth="1"/>
    <col min="10500" max="10500" width="1.28515625" style="20" customWidth="1"/>
    <col min="10501" max="10501" width="13.5703125" style="20" customWidth="1"/>
    <col min="10502" max="10502" width="1.5703125" style="20" customWidth="1"/>
    <col min="10503" max="10503" width="9.28515625" style="20" customWidth="1"/>
    <col min="10504" max="10504" width="1.5703125" style="20" customWidth="1"/>
    <col min="10505" max="10505" width="9.28515625" style="20" customWidth="1"/>
    <col min="10506" max="10506" width="1.5703125" style="20" customWidth="1"/>
    <col min="10507" max="10507" width="13.5703125" style="20" customWidth="1"/>
    <col min="10508" max="10508" width="1.5703125" style="20" customWidth="1"/>
    <col min="10509" max="10509" width="9.28515625" style="20" customWidth="1"/>
    <col min="10510" max="10510" width="1.5703125" style="20" customWidth="1"/>
    <col min="10511" max="10511" width="9.28515625" style="20" customWidth="1"/>
    <col min="10512" max="10512" width="1.5703125" style="20" customWidth="1"/>
    <col min="10513" max="10513" width="13.5703125" style="20" customWidth="1"/>
    <col min="10514" max="10514" width="1.5703125" style="20" customWidth="1"/>
    <col min="10515" max="10515" width="13.5703125" style="20" customWidth="1"/>
    <col min="10516" max="10516" width="1.5703125" style="20" customWidth="1"/>
    <col min="10517" max="10517" width="11" style="20" customWidth="1"/>
    <col min="10518" max="10518" width="1.5703125" style="20" customWidth="1"/>
    <col min="10519" max="10519" width="11" style="20" customWidth="1"/>
    <col min="10520" max="10520" width="1.5703125" style="20" customWidth="1"/>
    <col min="10521" max="10521" width="11" style="20" customWidth="1"/>
    <col min="10522" max="10522" width="1.5703125" style="20" customWidth="1"/>
    <col min="10523" max="10523" width="10.140625" style="20" customWidth="1"/>
    <col min="10524" max="10525" width="2.42578125" style="20" customWidth="1"/>
    <col min="10526" max="10526" width="14.42578125" style="20" customWidth="1"/>
    <col min="10527" max="10527" width="1.5703125" style="20" customWidth="1"/>
    <col min="10528" max="10528" width="14.42578125" style="20" customWidth="1"/>
    <col min="10529" max="10529" width="1.5703125" style="20" customWidth="1"/>
    <col min="10530" max="10530" width="9.28515625" style="20" customWidth="1"/>
    <col min="10531" max="10531" width="1.5703125" style="20" customWidth="1"/>
    <col min="10532" max="10532" width="9.28515625" style="20" customWidth="1"/>
    <col min="10533" max="10533" width="2.42578125" style="20" customWidth="1"/>
    <col min="10534" max="10534" width="14.42578125" style="20" customWidth="1"/>
    <col min="10535" max="10535" width="2.42578125" style="20" customWidth="1"/>
    <col min="10536" max="10536" width="14.42578125" style="20" customWidth="1"/>
    <col min="10537" max="10537" width="1.5703125" style="20" customWidth="1"/>
    <col min="10538" max="10538" width="11" style="20" customWidth="1"/>
    <col min="10539" max="10539" width="2.42578125" style="20" customWidth="1"/>
    <col min="10540" max="10540" width="12.7109375" style="20" customWidth="1"/>
    <col min="10541" max="10541" width="1.5703125" style="20" customWidth="1"/>
    <col min="10542" max="10542" width="10.140625" style="20" customWidth="1"/>
    <col min="10543" max="10543" width="2.42578125" style="20" customWidth="1"/>
    <col min="10544" max="10544" width="12.7109375" style="20" customWidth="1"/>
    <col min="10545" max="10545" width="1.5703125" style="20" customWidth="1"/>
    <col min="10546" max="10546" width="10.140625" style="20" customWidth="1"/>
    <col min="10547" max="10547" width="2.42578125" style="20" customWidth="1"/>
    <col min="10548" max="10548" width="13.5703125" style="20" customWidth="1"/>
    <col min="10549" max="10549" width="2.42578125" style="20" customWidth="1"/>
    <col min="10550" max="10550" width="5" style="20" customWidth="1"/>
    <col min="10551" max="10551" width="1.5703125" style="20" customWidth="1"/>
    <col min="10552" max="10552" width="9.28515625" style="20" customWidth="1"/>
    <col min="10553" max="10553" width="1.5703125" style="20" customWidth="1"/>
    <col min="10554" max="10554" width="12.7109375" style="20" customWidth="1"/>
    <col min="10555" max="10555" width="1.5703125" style="20" customWidth="1"/>
    <col min="10556" max="10556" width="12.7109375" style="20" customWidth="1"/>
    <col min="10557" max="10557" width="1.5703125" style="20" customWidth="1"/>
    <col min="10558" max="10558" width="12.7109375" style="20" customWidth="1"/>
    <col min="10559" max="10752" width="12.7109375" style="20"/>
    <col min="10753" max="10753" width="5" style="20" customWidth="1"/>
    <col min="10754" max="10754" width="1.28515625" style="20" customWidth="1"/>
    <col min="10755" max="10755" width="17.85546875" style="20" customWidth="1"/>
    <col min="10756" max="10756" width="1.28515625" style="20" customWidth="1"/>
    <col min="10757" max="10757" width="13.5703125" style="20" customWidth="1"/>
    <col min="10758" max="10758" width="1.5703125" style="20" customWidth="1"/>
    <col min="10759" max="10759" width="9.28515625" style="20" customWidth="1"/>
    <col min="10760" max="10760" width="1.5703125" style="20" customWidth="1"/>
    <col min="10761" max="10761" width="9.28515625" style="20" customWidth="1"/>
    <col min="10762" max="10762" width="1.5703125" style="20" customWidth="1"/>
    <col min="10763" max="10763" width="13.5703125" style="20" customWidth="1"/>
    <col min="10764" max="10764" width="1.5703125" style="20" customWidth="1"/>
    <col min="10765" max="10765" width="9.28515625" style="20" customWidth="1"/>
    <col min="10766" max="10766" width="1.5703125" style="20" customWidth="1"/>
    <col min="10767" max="10767" width="9.28515625" style="20" customWidth="1"/>
    <col min="10768" max="10768" width="1.5703125" style="20" customWidth="1"/>
    <col min="10769" max="10769" width="13.5703125" style="20" customWidth="1"/>
    <col min="10770" max="10770" width="1.5703125" style="20" customWidth="1"/>
    <col min="10771" max="10771" width="13.5703125" style="20" customWidth="1"/>
    <col min="10772" max="10772" width="1.5703125" style="20" customWidth="1"/>
    <col min="10773" max="10773" width="11" style="20" customWidth="1"/>
    <col min="10774" max="10774" width="1.5703125" style="20" customWidth="1"/>
    <col min="10775" max="10775" width="11" style="20" customWidth="1"/>
    <col min="10776" max="10776" width="1.5703125" style="20" customWidth="1"/>
    <col min="10777" max="10777" width="11" style="20" customWidth="1"/>
    <col min="10778" max="10778" width="1.5703125" style="20" customWidth="1"/>
    <col min="10779" max="10779" width="10.140625" style="20" customWidth="1"/>
    <col min="10780" max="10781" width="2.42578125" style="20" customWidth="1"/>
    <col min="10782" max="10782" width="14.42578125" style="20" customWidth="1"/>
    <col min="10783" max="10783" width="1.5703125" style="20" customWidth="1"/>
    <col min="10784" max="10784" width="14.42578125" style="20" customWidth="1"/>
    <col min="10785" max="10785" width="1.5703125" style="20" customWidth="1"/>
    <col min="10786" max="10786" width="9.28515625" style="20" customWidth="1"/>
    <col min="10787" max="10787" width="1.5703125" style="20" customWidth="1"/>
    <col min="10788" max="10788" width="9.28515625" style="20" customWidth="1"/>
    <col min="10789" max="10789" width="2.42578125" style="20" customWidth="1"/>
    <col min="10790" max="10790" width="14.42578125" style="20" customWidth="1"/>
    <col min="10791" max="10791" width="2.42578125" style="20" customWidth="1"/>
    <col min="10792" max="10792" width="14.42578125" style="20" customWidth="1"/>
    <col min="10793" max="10793" width="1.5703125" style="20" customWidth="1"/>
    <col min="10794" max="10794" width="11" style="20" customWidth="1"/>
    <col min="10795" max="10795" width="2.42578125" style="20" customWidth="1"/>
    <col min="10796" max="10796" width="12.7109375" style="20" customWidth="1"/>
    <col min="10797" max="10797" width="1.5703125" style="20" customWidth="1"/>
    <col min="10798" max="10798" width="10.140625" style="20" customWidth="1"/>
    <col min="10799" max="10799" width="2.42578125" style="20" customWidth="1"/>
    <col min="10800" max="10800" width="12.7109375" style="20" customWidth="1"/>
    <col min="10801" max="10801" width="1.5703125" style="20" customWidth="1"/>
    <col min="10802" max="10802" width="10.140625" style="20" customWidth="1"/>
    <col min="10803" max="10803" width="2.42578125" style="20" customWidth="1"/>
    <col min="10804" max="10804" width="13.5703125" style="20" customWidth="1"/>
    <col min="10805" max="10805" width="2.42578125" style="20" customWidth="1"/>
    <col min="10806" max="10806" width="5" style="20" customWidth="1"/>
    <col min="10807" max="10807" width="1.5703125" style="20" customWidth="1"/>
    <col min="10808" max="10808" width="9.28515625" style="20" customWidth="1"/>
    <col min="10809" max="10809" width="1.5703125" style="20" customWidth="1"/>
    <col min="10810" max="10810" width="12.7109375" style="20" customWidth="1"/>
    <col min="10811" max="10811" width="1.5703125" style="20" customWidth="1"/>
    <col min="10812" max="10812" width="12.7109375" style="20" customWidth="1"/>
    <col min="10813" max="10813" width="1.5703125" style="20" customWidth="1"/>
    <col min="10814" max="10814" width="12.7109375" style="20" customWidth="1"/>
    <col min="10815" max="11008" width="12.7109375" style="20"/>
    <col min="11009" max="11009" width="5" style="20" customWidth="1"/>
    <col min="11010" max="11010" width="1.28515625" style="20" customWidth="1"/>
    <col min="11011" max="11011" width="17.85546875" style="20" customWidth="1"/>
    <col min="11012" max="11012" width="1.28515625" style="20" customWidth="1"/>
    <col min="11013" max="11013" width="13.5703125" style="20" customWidth="1"/>
    <col min="11014" max="11014" width="1.5703125" style="20" customWidth="1"/>
    <col min="11015" max="11015" width="9.28515625" style="20" customWidth="1"/>
    <col min="11016" max="11016" width="1.5703125" style="20" customWidth="1"/>
    <col min="11017" max="11017" width="9.28515625" style="20" customWidth="1"/>
    <col min="11018" max="11018" width="1.5703125" style="20" customWidth="1"/>
    <col min="11019" max="11019" width="13.5703125" style="20" customWidth="1"/>
    <col min="11020" max="11020" width="1.5703125" style="20" customWidth="1"/>
    <col min="11021" max="11021" width="9.28515625" style="20" customWidth="1"/>
    <col min="11022" max="11022" width="1.5703125" style="20" customWidth="1"/>
    <col min="11023" max="11023" width="9.28515625" style="20" customWidth="1"/>
    <col min="11024" max="11024" width="1.5703125" style="20" customWidth="1"/>
    <col min="11025" max="11025" width="13.5703125" style="20" customWidth="1"/>
    <col min="11026" max="11026" width="1.5703125" style="20" customWidth="1"/>
    <col min="11027" max="11027" width="13.5703125" style="20" customWidth="1"/>
    <col min="11028" max="11028" width="1.5703125" style="20" customWidth="1"/>
    <col min="11029" max="11029" width="11" style="20" customWidth="1"/>
    <col min="11030" max="11030" width="1.5703125" style="20" customWidth="1"/>
    <col min="11031" max="11031" width="11" style="20" customWidth="1"/>
    <col min="11032" max="11032" width="1.5703125" style="20" customWidth="1"/>
    <col min="11033" max="11033" width="11" style="20" customWidth="1"/>
    <col min="11034" max="11034" width="1.5703125" style="20" customWidth="1"/>
    <col min="11035" max="11035" width="10.140625" style="20" customWidth="1"/>
    <col min="11036" max="11037" width="2.42578125" style="20" customWidth="1"/>
    <col min="11038" max="11038" width="14.42578125" style="20" customWidth="1"/>
    <col min="11039" max="11039" width="1.5703125" style="20" customWidth="1"/>
    <col min="11040" max="11040" width="14.42578125" style="20" customWidth="1"/>
    <col min="11041" max="11041" width="1.5703125" style="20" customWidth="1"/>
    <col min="11042" max="11042" width="9.28515625" style="20" customWidth="1"/>
    <col min="11043" max="11043" width="1.5703125" style="20" customWidth="1"/>
    <col min="11044" max="11044" width="9.28515625" style="20" customWidth="1"/>
    <col min="11045" max="11045" width="2.42578125" style="20" customWidth="1"/>
    <col min="11046" max="11046" width="14.42578125" style="20" customWidth="1"/>
    <col min="11047" max="11047" width="2.42578125" style="20" customWidth="1"/>
    <col min="11048" max="11048" width="14.42578125" style="20" customWidth="1"/>
    <col min="11049" max="11049" width="1.5703125" style="20" customWidth="1"/>
    <col min="11050" max="11050" width="11" style="20" customWidth="1"/>
    <col min="11051" max="11051" width="2.42578125" style="20" customWidth="1"/>
    <col min="11052" max="11052" width="12.7109375" style="20" customWidth="1"/>
    <col min="11053" max="11053" width="1.5703125" style="20" customWidth="1"/>
    <col min="11054" max="11054" width="10.140625" style="20" customWidth="1"/>
    <col min="11055" max="11055" width="2.42578125" style="20" customWidth="1"/>
    <col min="11056" max="11056" width="12.7109375" style="20" customWidth="1"/>
    <col min="11057" max="11057" width="1.5703125" style="20" customWidth="1"/>
    <col min="11058" max="11058" width="10.140625" style="20" customWidth="1"/>
    <col min="11059" max="11059" width="2.42578125" style="20" customWidth="1"/>
    <col min="11060" max="11060" width="13.5703125" style="20" customWidth="1"/>
    <col min="11061" max="11061" width="2.42578125" style="20" customWidth="1"/>
    <col min="11062" max="11062" width="5" style="20" customWidth="1"/>
    <col min="11063" max="11063" width="1.5703125" style="20" customWidth="1"/>
    <col min="11064" max="11064" width="9.28515625" style="20" customWidth="1"/>
    <col min="11065" max="11065" width="1.5703125" style="20" customWidth="1"/>
    <col min="11066" max="11066" width="12.7109375" style="20" customWidth="1"/>
    <col min="11067" max="11067" width="1.5703125" style="20" customWidth="1"/>
    <col min="11068" max="11068" width="12.7109375" style="20" customWidth="1"/>
    <col min="11069" max="11069" width="1.5703125" style="20" customWidth="1"/>
    <col min="11070" max="11070" width="12.7109375" style="20" customWidth="1"/>
    <col min="11071" max="11264" width="12.7109375" style="20"/>
    <col min="11265" max="11265" width="5" style="20" customWidth="1"/>
    <col min="11266" max="11266" width="1.28515625" style="20" customWidth="1"/>
    <col min="11267" max="11267" width="17.85546875" style="20" customWidth="1"/>
    <col min="11268" max="11268" width="1.28515625" style="20" customWidth="1"/>
    <col min="11269" max="11269" width="13.5703125" style="20" customWidth="1"/>
    <col min="11270" max="11270" width="1.5703125" style="20" customWidth="1"/>
    <col min="11271" max="11271" width="9.28515625" style="20" customWidth="1"/>
    <col min="11272" max="11272" width="1.5703125" style="20" customWidth="1"/>
    <col min="11273" max="11273" width="9.28515625" style="20" customWidth="1"/>
    <col min="11274" max="11274" width="1.5703125" style="20" customWidth="1"/>
    <col min="11275" max="11275" width="13.5703125" style="20" customWidth="1"/>
    <col min="11276" max="11276" width="1.5703125" style="20" customWidth="1"/>
    <col min="11277" max="11277" width="9.28515625" style="20" customWidth="1"/>
    <col min="11278" max="11278" width="1.5703125" style="20" customWidth="1"/>
    <col min="11279" max="11279" width="9.28515625" style="20" customWidth="1"/>
    <col min="11280" max="11280" width="1.5703125" style="20" customWidth="1"/>
    <col min="11281" max="11281" width="13.5703125" style="20" customWidth="1"/>
    <col min="11282" max="11282" width="1.5703125" style="20" customWidth="1"/>
    <col min="11283" max="11283" width="13.5703125" style="20" customWidth="1"/>
    <col min="11284" max="11284" width="1.5703125" style="20" customWidth="1"/>
    <col min="11285" max="11285" width="11" style="20" customWidth="1"/>
    <col min="11286" max="11286" width="1.5703125" style="20" customWidth="1"/>
    <col min="11287" max="11287" width="11" style="20" customWidth="1"/>
    <col min="11288" max="11288" width="1.5703125" style="20" customWidth="1"/>
    <col min="11289" max="11289" width="11" style="20" customWidth="1"/>
    <col min="11290" max="11290" width="1.5703125" style="20" customWidth="1"/>
    <col min="11291" max="11291" width="10.140625" style="20" customWidth="1"/>
    <col min="11292" max="11293" width="2.42578125" style="20" customWidth="1"/>
    <col min="11294" max="11294" width="14.42578125" style="20" customWidth="1"/>
    <col min="11295" max="11295" width="1.5703125" style="20" customWidth="1"/>
    <col min="11296" max="11296" width="14.42578125" style="20" customWidth="1"/>
    <col min="11297" max="11297" width="1.5703125" style="20" customWidth="1"/>
    <col min="11298" max="11298" width="9.28515625" style="20" customWidth="1"/>
    <col min="11299" max="11299" width="1.5703125" style="20" customWidth="1"/>
    <col min="11300" max="11300" width="9.28515625" style="20" customWidth="1"/>
    <col min="11301" max="11301" width="2.42578125" style="20" customWidth="1"/>
    <col min="11302" max="11302" width="14.42578125" style="20" customWidth="1"/>
    <col min="11303" max="11303" width="2.42578125" style="20" customWidth="1"/>
    <col min="11304" max="11304" width="14.42578125" style="20" customWidth="1"/>
    <col min="11305" max="11305" width="1.5703125" style="20" customWidth="1"/>
    <col min="11306" max="11306" width="11" style="20" customWidth="1"/>
    <col min="11307" max="11307" width="2.42578125" style="20" customWidth="1"/>
    <col min="11308" max="11308" width="12.7109375" style="20" customWidth="1"/>
    <col min="11309" max="11309" width="1.5703125" style="20" customWidth="1"/>
    <col min="11310" max="11310" width="10.140625" style="20" customWidth="1"/>
    <col min="11311" max="11311" width="2.42578125" style="20" customWidth="1"/>
    <col min="11312" max="11312" width="12.7109375" style="20" customWidth="1"/>
    <col min="11313" max="11313" width="1.5703125" style="20" customWidth="1"/>
    <col min="11314" max="11314" width="10.140625" style="20" customWidth="1"/>
    <col min="11315" max="11315" width="2.42578125" style="20" customWidth="1"/>
    <col min="11316" max="11316" width="13.5703125" style="20" customWidth="1"/>
    <col min="11317" max="11317" width="2.42578125" style="20" customWidth="1"/>
    <col min="11318" max="11318" width="5" style="20" customWidth="1"/>
    <col min="11319" max="11319" width="1.5703125" style="20" customWidth="1"/>
    <col min="11320" max="11320" width="9.28515625" style="20" customWidth="1"/>
    <col min="11321" max="11321" width="1.5703125" style="20" customWidth="1"/>
    <col min="11322" max="11322" width="12.7109375" style="20" customWidth="1"/>
    <col min="11323" max="11323" width="1.5703125" style="20" customWidth="1"/>
    <col min="11324" max="11324" width="12.7109375" style="20" customWidth="1"/>
    <col min="11325" max="11325" width="1.5703125" style="20" customWidth="1"/>
    <col min="11326" max="11326" width="12.7109375" style="20" customWidth="1"/>
    <col min="11327" max="11520" width="12.7109375" style="20"/>
    <col min="11521" max="11521" width="5" style="20" customWidth="1"/>
    <col min="11522" max="11522" width="1.28515625" style="20" customWidth="1"/>
    <col min="11523" max="11523" width="17.85546875" style="20" customWidth="1"/>
    <col min="11524" max="11524" width="1.28515625" style="20" customWidth="1"/>
    <col min="11525" max="11525" width="13.5703125" style="20" customWidth="1"/>
    <col min="11526" max="11526" width="1.5703125" style="20" customWidth="1"/>
    <col min="11527" max="11527" width="9.28515625" style="20" customWidth="1"/>
    <col min="11528" max="11528" width="1.5703125" style="20" customWidth="1"/>
    <col min="11529" max="11529" width="9.28515625" style="20" customWidth="1"/>
    <col min="11530" max="11530" width="1.5703125" style="20" customWidth="1"/>
    <col min="11531" max="11531" width="13.5703125" style="20" customWidth="1"/>
    <col min="11532" max="11532" width="1.5703125" style="20" customWidth="1"/>
    <col min="11533" max="11533" width="9.28515625" style="20" customWidth="1"/>
    <col min="11534" max="11534" width="1.5703125" style="20" customWidth="1"/>
    <col min="11535" max="11535" width="9.28515625" style="20" customWidth="1"/>
    <col min="11536" max="11536" width="1.5703125" style="20" customWidth="1"/>
    <col min="11537" max="11537" width="13.5703125" style="20" customWidth="1"/>
    <col min="11538" max="11538" width="1.5703125" style="20" customWidth="1"/>
    <col min="11539" max="11539" width="13.5703125" style="20" customWidth="1"/>
    <col min="11540" max="11540" width="1.5703125" style="20" customWidth="1"/>
    <col min="11541" max="11541" width="11" style="20" customWidth="1"/>
    <col min="11542" max="11542" width="1.5703125" style="20" customWidth="1"/>
    <col min="11543" max="11543" width="11" style="20" customWidth="1"/>
    <col min="11544" max="11544" width="1.5703125" style="20" customWidth="1"/>
    <col min="11545" max="11545" width="11" style="20" customWidth="1"/>
    <col min="11546" max="11546" width="1.5703125" style="20" customWidth="1"/>
    <col min="11547" max="11547" width="10.140625" style="20" customWidth="1"/>
    <col min="11548" max="11549" width="2.42578125" style="20" customWidth="1"/>
    <col min="11550" max="11550" width="14.42578125" style="20" customWidth="1"/>
    <col min="11551" max="11551" width="1.5703125" style="20" customWidth="1"/>
    <col min="11552" max="11552" width="14.42578125" style="20" customWidth="1"/>
    <col min="11553" max="11553" width="1.5703125" style="20" customWidth="1"/>
    <col min="11554" max="11554" width="9.28515625" style="20" customWidth="1"/>
    <col min="11555" max="11555" width="1.5703125" style="20" customWidth="1"/>
    <col min="11556" max="11556" width="9.28515625" style="20" customWidth="1"/>
    <col min="11557" max="11557" width="2.42578125" style="20" customWidth="1"/>
    <col min="11558" max="11558" width="14.42578125" style="20" customWidth="1"/>
    <col min="11559" max="11559" width="2.42578125" style="20" customWidth="1"/>
    <col min="11560" max="11560" width="14.42578125" style="20" customWidth="1"/>
    <col min="11561" max="11561" width="1.5703125" style="20" customWidth="1"/>
    <col min="11562" max="11562" width="11" style="20" customWidth="1"/>
    <col min="11563" max="11563" width="2.42578125" style="20" customWidth="1"/>
    <col min="11564" max="11564" width="12.7109375" style="20" customWidth="1"/>
    <col min="11565" max="11565" width="1.5703125" style="20" customWidth="1"/>
    <col min="11566" max="11566" width="10.140625" style="20" customWidth="1"/>
    <col min="11567" max="11567" width="2.42578125" style="20" customWidth="1"/>
    <col min="11568" max="11568" width="12.7109375" style="20" customWidth="1"/>
    <col min="11569" max="11569" width="1.5703125" style="20" customWidth="1"/>
    <col min="11570" max="11570" width="10.140625" style="20" customWidth="1"/>
    <col min="11571" max="11571" width="2.42578125" style="20" customWidth="1"/>
    <col min="11572" max="11572" width="13.5703125" style="20" customWidth="1"/>
    <col min="11573" max="11573" width="2.42578125" style="20" customWidth="1"/>
    <col min="11574" max="11574" width="5" style="20" customWidth="1"/>
    <col min="11575" max="11575" width="1.5703125" style="20" customWidth="1"/>
    <col min="11576" max="11576" width="9.28515625" style="20" customWidth="1"/>
    <col min="11577" max="11577" width="1.5703125" style="20" customWidth="1"/>
    <col min="11578" max="11578" width="12.7109375" style="20" customWidth="1"/>
    <col min="11579" max="11579" width="1.5703125" style="20" customWidth="1"/>
    <col min="11580" max="11580" width="12.7109375" style="20" customWidth="1"/>
    <col min="11581" max="11581" width="1.5703125" style="20" customWidth="1"/>
    <col min="11582" max="11582" width="12.7109375" style="20" customWidth="1"/>
    <col min="11583" max="11776" width="12.7109375" style="20"/>
    <col min="11777" max="11777" width="5" style="20" customWidth="1"/>
    <col min="11778" max="11778" width="1.28515625" style="20" customWidth="1"/>
    <col min="11779" max="11779" width="17.85546875" style="20" customWidth="1"/>
    <col min="11780" max="11780" width="1.28515625" style="20" customWidth="1"/>
    <col min="11781" max="11781" width="13.5703125" style="20" customWidth="1"/>
    <col min="11782" max="11782" width="1.5703125" style="20" customWidth="1"/>
    <col min="11783" max="11783" width="9.28515625" style="20" customWidth="1"/>
    <col min="11784" max="11784" width="1.5703125" style="20" customWidth="1"/>
    <col min="11785" max="11785" width="9.28515625" style="20" customWidth="1"/>
    <col min="11786" max="11786" width="1.5703125" style="20" customWidth="1"/>
    <col min="11787" max="11787" width="13.5703125" style="20" customWidth="1"/>
    <col min="11788" max="11788" width="1.5703125" style="20" customWidth="1"/>
    <col min="11789" max="11789" width="9.28515625" style="20" customWidth="1"/>
    <col min="11790" max="11790" width="1.5703125" style="20" customWidth="1"/>
    <col min="11791" max="11791" width="9.28515625" style="20" customWidth="1"/>
    <col min="11792" max="11792" width="1.5703125" style="20" customWidth="1"/>
    <col min="11793" max="11793" width="13.5703125" style="20" customWidth="1"/>
    <col min="11794" max="11794" width="1.5703125" style="20" customWidth="1"/>
    <col min="11795" max="11795" width="13.5703125" style="20" customWidth="1"/>
    <col min="11796" max="11796" width="1.5703125" style="20" customWidth="1"/>
    <col min="11797" max="11797" width="11" style="20" customWidth="1"/>
    <col min="11798" max="11798" width="1.5703125" style="20" customWidth="1"/>
    <col min="11799" max="11799" width="11" style="20" customWidth="1"/>
    <col min="11800" max="11800" width="1.5703125" style="20" customWidth="1"/>
    <col min="11801" max="11801" width="11" style="20" customWidth="1"/>
    <col min="11802" max="11802" width="1.5703125" style="20" customWidth="1"/>
    <col min="11803" max="11803" width="10.140625" style="20" customWidth="1"/>
    <col min="11804" max="11805" width="2.42578125" style="20" customWidth="1"/>
    <col min="11806" max="11806" width="14.42578125" style="20" customWidth="1"/>
    <col min="11807" max="11807" width="1.5703125" style="20" customWidth="1"/>
    <col min="11808" max="11808" width="14.42578125" style="20" customWidth="1"/>
    <col min="11809" max="11809" width="1.5703125" style="20" customWidth="1"/>
    <col min="11810" max="11810" width="9.28515625" style="20" customWidth="1"/>
    <col min="11811" max="11811" width="1.5703125" style="20" customWidth="1"/>
    <col min="11812" max="11812" width="9.28515625" style="20" customWidth="1"/>
    <col min="11813" max="11813" width="2.42578125" style="20" customWidth="1"/>
    <col min="11814" max="11814" width="14.42578125" style="20" customWidth="1"/>
    <col min="11815" max="11815" width="2.42578125" style="20" customWidth="1"/>
    <col min="11816" max="11816" width="14.42578125" style="20" customWidth="1"/>
    <col min="11817" max="11817" width="1.5703125" style="20" customWidth="1"/>
    <col min="11818" max="11818" width="11" style="20" customWidth="1"/>
    <col min="11819" max="11819" width="2.42578125" style="20" customWidth="1"/>
    <col min="11820" max="11820" width="12.7109375" style="20" customWidth="1"/>
    <col min="11821" max="11821" width="1.5703125" style="20" customWidth="1"/>
    <col min="11822" max="11822" width="10.140625" style="20" customWidth="1"/>
    <col min="11823" max="11823" width="2.42578125" style="20" customWidth="1"/>
    <col min="11824" max="11824" width="12.7109375" style="20" customWidth="1"/>
    <col min="11825" max="11825" width="1.5703125" style="20" customWidth="1"/>
    <col min="11826" max="11826" width="10.140625" style="20" customWidth="1"/>
    <col min="11827" max="11827" width="2.42578125" style="20" customWidth="1"/>
    <col min="11828" max="11828" width="13.5703125" style="20" customWidth="1"/>
    <col min="11829" max="11829" width="2.42578125" style="20" customWidth="1"/>
    <col min="11830" max="11830" width="5" style="20" customWidth="1"/>
    <col min="11831" max="11831" width="1.5703125" style="20" customWidth="1"/>
    <col min="11832" max="11832" width="9.28515625" style="20" customWidth="1"/>
    <col min="11833" max="11833" width="1.5703125" style="20" customWidth="1"/>
    <col min="11834" max="11834" width="12.7109375" style="20" customWidth="1"/>
    <col min="11835" max="11835" width="1.5703125" style="20" customWidth="1"/>
    <col min="11836" max="11836" width="12.7109375" style="20" customWidth="1"/>
    <col min="11837" max="11837" width="1.5703125" style="20" customWidth="1"/>
    <col min="11838" max="11838" width="12.7109375" style="20" customWidth="1"/>
    <col min="11839" max="12032" width="12.7109375" style="20"/>
    <col min="12033" max="12033" width="5" style="20" customWidth="1"/>
    <col min="12034" max="12034" width="1.28515625" style="20" customWidth="1"/>
    <col min="12035" max="12035" width="17.85546875" style="20" customWidth="1"/>
    <col min="12036" max="12036" width="1.28515625" style="20" customWidth="1"/>
    <col min="12037" max="12037" width="13.5703125" style="20" customWidth="1"/>
    <col min="12038" max="12038" width="1.5703125" style="20" customWidth="1"/>
    <col min="12039" max="12039" width="9.28515625" style="20" customWidth="1"/>
    <col min="12040" max="12040" width="1.5703125" style="20" customWidth="1"/>
    <col min="12041" max="12041" width="9.28515625" style="20" customWidth="1"/>
    <col min="12042" max="12042" width="1.5703125" style="20" customWidth="1"/>
    <col min="12043" max="12043" width="13.5703125" style="20" customWidth="1"/>
    <col min="12044" max="12044" width="1.5703125" style="20" customWidth="1"/>
    <col min="12045" max="12045" width="9.28515625" style="20" customWidth="1"/>
    <col min="12046" max="12046" width="1.5703125" style="20" customWidth="1"/>
    <col min="12047" max="12047" width="9.28515625" style="20" customWidth="1"/>
    <col min="12048" max="12048" width="1.5703125" style="20" customWidth="1"/>
    <col min="12049" max="12049" width="13.5703125" style="20" customWidth="1"/>
    <col min="12050" max="12050" width="1.5703125" style="20" customWidth="1"/>
    <col min="12051" max="12051" width="13.5703125" style="20" customWidth="1"/>
    <col min="12052" max="12052" width="1.5703125" style="20" customWidth="1"/>
    <col min="12053" max="12053" width="11" style="20" customWidth="1"/>
    <col min="12054" max="12054" width="1.5703125" style="20" customWidth="1"/>
    <col min="12055" max="12055" width="11" style="20" customWidth="1"/>
    <col min="12056" max="12056" width="1.5703125" style="20" customWidth="1"/>
    <col min="12057" max="12057" width="11" style="20" customWidth="1"/>
    <col min="12058" max="12058" width="1.5703125" style="20" customWidth="1"/>
    <col min="12059" max="12059" width="10.140625" style="20" customWidth="1"/>
    <col min="12060" max="12061" width="2.42578125" style="20" customWidth="1"/>
    <col min="12062" max="12062" width="14.42578125" style="20" customWidth="1"/>
    <col min="12063" max="12063" width="1.5703125" style="20" customWidth="1"/>
    <col min="12064" max="12064" width="14.42578125" style="20" customWidth="1"/>
    <col min="12065" max="12065" width="1.5703125" style="20" customWidth="1"/>
    <col min="12066" max="12066" width="9.28515625" style="20" customWidth="1"/>
    <col min="12067" max="12067" width="1.5703125" style="20" customWidth="1"/>
    <col min="12068" max="12068" width="9.28515625" style="20" customWidth="1"/>
    <col min="12069" max="12069" width="2.42578125" style="20" customWidth="1"/>
    <col min="12070" max="12070" width="14.42578125" style="20" customWidth="1"/>
    <col min="12071" max="12071" width="2.42578125" style="20" customWidth="1"/>
    <col min="12072" max="12072" width="14.42578125" style="20" customWidth="1"/>
    <col min="12073" max="12073" width="1.5703125" style="20" customWidth="1"/>
    <col min="12074" max="12074" width="11" style="20" customWidth="1"/>
    <col min="12075" max="12075" width="2.42578125" style="20" customWidth="1"/>
    <col min="12076" max="12076" width="12.7109375" style="20" customWidth="1"/>
    <col min="12077" max="12077" width="1.5703125" style="20" customWidth="1"/>
    <col min="12078" max="12078" width="10.140625" style="20" customWidth="1"/>
    <col min="12079" max="12079" width="2.42578125" style="20" customWidth="1"/>
    <col min="12080" max="12080" width="12.7109375" style="20" customWidth="1"/>
    <col min="12081" max="12081" width="1.5703125" style="20" customWidth="1"/>
    <col min="12082" max="12082" width="10.140625" style="20" customWidth="1"/>
    <col min="12083" max="12083" width="2.42578125" style="20" customWidth="1"/>
    <col min="12084" max="12084" width="13.5703125" style="20" customWidth="1"/>
    <col min="12085" max="12085" width="2.42578125" style="20" customWidth="1"/>
    <col min="12086" max="12086" width="5" style="20" customWidth="1"/>
    <col min="12087" max="12087" width="1.5703125" style="20" customWidth="1"/>
    <col min="12088" max="12088" width="9.28515625" style="20" customWidth="1"/>
    <col min="12089" max="12089" width="1.5703125" style="20" customWidth="1"/>
    <col min="12090" max="12090" width="12.7109375" style="20" customWidth="1"/>
    <col min="12091" max="12091" width="1.5703125" style="20" customWidth="1"/>
    <col min="12092" max="12092" width="12.7109375" style="20" customWidth="1"/>
    <col min="12093" max="12093" width="1.5703125" style="20" customWidth="1"/>
    <col min="12094" max="12094" width="12.7109375" style="20" customWidth="1"/>
    <col min="12095" max="12288" width="12.7109375" style="20"/>
    <col min="12289" max="12289" width="5" style="20" customWidth="1"/>
    <col min="12290" max="12290" width="1.28515625" style="20" customWidth="1"/>
    <col min="12291" max="12291" width="17.85546875" style="20" customWidth="1"/>
    <col min="12292" max="12292" width="1.28515625" style="20" customWidth="1"/>
    <col min="12293" max="12293" width="13.5703125" style="20" customWidth="1"/>
    <col min="12294" max="12294" width="1.5703125" style="20" customWidth="1"/>
    <col min="12295" max="12295" width="9.28515625" style="20" customWidth="1"/>
    <col min="12296" max="12296" width="1.5703125" style="20" customWidth="1"/>
    <col min="12297" max="12297" width="9.28515625" style="20" customWidth="1"/>
    <col min="12298" max="12298" width="1.5703125" style="20" customWidth="1"/>
    <col min="12299" max="12299" width="13.5703125" style="20" customWidth="1"/>
    <col min="12300" max="12300" width="1.5703125" style="20" customWidth="1"/>
    <col min="12301" max="12301" width="9.28515625" style="20" customWidth="1"/>
    <col min="12302" max="12302" width="1.5703125" style="20" customWidth="1"/>
    <col min="12303" max="12303" width="9.28515625" style="20" customWidth="1"/>
    <col min="12304" max="12304" width="1.5703125" style="20" customWidth="1"/>
    <col min="12305" max="12305" width="13.5703125" style="20" customWidth="1"/>
    <col min="12306" max="12306" width="1.5703125" style="20" customWidth="1"/>
    <col min="12307" max="12307" width="13.5703125" style="20" customWidth="1"/>
    <col min="12308" max="12308" width="1.5703125" style="20" customWidth="1"/>
    <col min="12309" max="12309" width="11" style="20" customWidth="1"/>
    <col min="12310" max="12310" width="1.5703125" style="20" customWidth="1"/>
    <col min="12311" max="12311" width="11" style="20" customWidth="1"/>
    <col min="12312" max="12312" width="1.5703125" style="20" customWidth="1"/>
    <col min="12313" max="12313" width="11" style="20" customWidth="1"/>
    <col min="12314" max="12314" width="1.5703125" style="20" customWidth="1"/>
    <col min="12315" max="12315" width="10.140625" style="20" customWidth="1"/>
    <col min="12316" max="12317" width="2.42578125" style="20" customWidth="1"/>
    <col min="12318" max="12318" width="14.42578125" style="20" customWidth="1"/>
    <col min="12319" max="12319" width="1.5703125" style="20" customWidth="1"/>
    <col min="12320" max="12320" width="14.42578125" style="20" customWidth="1"/>
    <col min="12321" max="12321" width="1.5703125" style="20" customWidth="1"/>
    <col min="12322" max="12322" width="9.28515625" style="20" customWidth="1"/>
    <col min="12323" max="12323" width="1.5703125" style="20" customWidth="1"/>
    <col min="12324" max="12324" width="9.28515625" style="20" customWidth="1"/>
    <col min="12325" max="12325" width="2.42578125" style="20" customWidth="1"/>
    <col min="12326" max="12326" width="14.42578125" style="20" customWidth="1"/>
    <col min="12327" max="12327" width="2.42578125" style="20" customWidth="1"/>
    <col min="12328" max="12328" width="14.42578125" style="20" customWidth="1"/>
    <col min="12329" max="12329" width="1.5703125" style="20" customWidth="1"/>
    <col min="12330" max="12330" width="11" style="20" customWidth="1"/>
    <col min="12331" max="12331" width="2.42578125" style="20" customWidth="1"/>
    <col min="12332" max="12332" width="12.7109375" style="20" customWidth="1"/>
    <col min="12333" max="12333" width="1.5703125" style="20" customWidth="1"/>
    <col min="12334" max="12334" width="10.140625" style="20" customWidth="1"/>
    <col min="12335" max="12335" width="2.42578125" style="20" customWidth="1"/>
    <col min="12336" max="12336" width="12.7109375" style="20" customWidth="1"/>
    <col min="12337" max="12337" width="1.5703125" style="20" customWidth="1"/>
    <col min="12338" max="12338" width="10.140625" style="20" customWidth="1"/>
    <col min="12339" max="12339" width="2.42578125" style="20" customWidth="1"/>
    <col min="12340" max="12340" width="13.5703125" style="20" customWidth="1"/>
    <col min="12341" max="12341" width="2.42578125" style="20" customWidth="1"/>
    <col min="12342" max="12342" width="5" style="20" customWidth="1"/>
    <col min="12343" max="12343" width="1.5703125" style="20" customWidth="1"/>
    <col min="12344" max="12344" width="9.28515625" style="20" customWidth="1"/>
    <col min="12345" max="12345" width="1.5703125" style="20" customWidth="1"/>
    <col min="12346" max="12346" width="12.7109375" style="20" customWidth="1"/>
    <col min="12347" max="12347" width="1.5703125" style="20" customWidth="1"/>
    <col min="12348" max="12348" width="12.7109375" style="20" customWidth="1"/>
    <col min="12349" max="12349" width="1.5703125" style="20" customWidth="1"/>
    <col min="12350" max="12350" width="12.7109375" style="20" customWidth="1"/>
    <col min="12351" max="12544" width="12.7109375" style="20"/>
    <col min="12545" max="12545" width="5" style="20" customWidth="1"/>
    <col min="12546" max="12546" width="1.28515625" style="20" customWidth="1"/>
    <col min="12547" max="12547" width="17.85546875" style="20" customWidth="1"/>
    <col min="12548" max="12548" width="1.28515625" style="20" customWidth="1"/>
    <col min="12549" max="12549" width="13.5703125" style="20" customWidth="1"/>
    <col min="12550" max="12550" width="1.5703125" style="20" customWidth="1"/>
    <col min="12551" max="12551" width="9.28515625" style="20" customWidth="1"/>
    <col min="12552" max="12552" width="1.5703125" style="20" customWidth="1"/>
    <col min="12553" max="12553" width="9.28515625" style="20" customWidth="1"/>
    <col min="12554" max="12554" width="1.5703125" style="20" customWidth="1"/>
    <col min="12555" max="12555" width="13.5703125" style="20" customWidth="1"/>
    <col min="12556" max="12556" width="1.5703125" style="20" customWidth="1"/>
    <col min="12557" max="12557" width="9.28515625" style="20" customWidth="1"/>
    <col min="12558" max="12558" width="1.5703125" style="20" customWidth="1"/>
    <col min="12559" max="12559" width="9.28515625" style="20" customWidth="1"/>
    <col min="12560" max="12560" width="1.5703125" style="20" customWidth="1"/>
    <col min="12561" max="12561" width="13.5703125" style="20" customWidth="1"/>
    <col min="12562" max="12562" width="1.5703125" style="20" customWidth="1"/>
    <col min="12563" max="12563" width="13.5703125" style="20" customWidth="1"/>
    <col min="12564" max="12564" width="1.5703125" style="20" customWidth="1"/>
    <col min="12565" max="12565" width="11" style="20" customWidth="1"/>
    <col min="12566" max="12566" width="1.5703125" style="20" customWidth="1"/>
    <col min="12567" max="12567" width="11" style="20" customWidth="1"/>
    <col min="12568" max="12568" width="1.5703125" style="20" customWidth="1"/>
    <col min="12569" max="12569" width="11" style="20" customWidth="1"/>
    <col min="12570" max="12570" width="1.5703125" style="20" customWidth="1"/>
    <col min="12571" max="12571" width="10.140625" style="20" customWidth="1"/>
    <col min="12572" max="12573" width="2.42578125" style="20" customWidth="1"/>
    <col min="12574" max="12574" width="14.42578125" style="20" customWidth="1"/>
    <col min="12575" max="12575" width="1.5703125" style="20" customWidth="1"/>
    <col min="12576" max="12576" width="14.42578125" style="20" customWidth="1"/>
    <col min="12577" max="12577" width="1.5703125" style="20" customWidth="1"/>
    <col min="12578" max="12578" width="9.28515625" style="20" customWidth="1"/>
    <col min="12579" max="12579" width="1.5703125" style="20" customWidth="1"/>
    <col min="12580" max="12580" width="9.28515625" style="20" customWidth="1"/>
    <col min="12581" max="12581" width="2.42578125" style="20" customWidth="1"/>
    <col min="12582" max="12582" width="14.42578125" style="20" customWidth="1"/>
    <col min="12583" max="12583" width="2.42578125" style="20" customWidth="1"/>
    <col min="12584" max="12584" width="14.42578125" style="20" customWidth="1"/>
    <col min="12585" max="12585" width="1.5703125" style="20" customWidth="1"/>
    <col min="12586" max="12586" width="11" style="20" customWidth="1"/>
    <col min="12587" max="12587" width="2.42578125" style="20" customWidth="1"/>
    <col min="12588" max="12588" width="12.7109375" style="20" customWidth="1"/>
    <col min="12589" max="12589" width="1.5703125" style="20" customWidth="1"/>
    <col min="12590" max="12590" width="10.140625" style="20" customWidth="1"/>
    <col min="12591" max="12591" width="2.42578125" style="20" customWidth="1"/>
    <col min="12592" max="12592" width="12.7109375" style="20" customWidth="1"/>
    <col min="12593" max="12593" width="1.5703125" style="20" customWidth="1"/>
    <col min="12594" max="12594" width="10.140625" style="20" customWidth="1"/>
    <col min="12595" max="12595" width="2.42578125" style="20" customWidth="1"/>
    <col min="12596" max="12596" width="13.5703125" style="20" customWidth="1"/>
    <col min="12597" max="12597" width="2.42578125" style="20" customWidth="1"/>
    <col min="12598" max="12598" width="5" style="20" customWidth="1"/>
    <col min="12599" max="12599" width="1.5703125" style="20" customWidth="1"/>
    <col min="12600" max="12600" width="9.28515625" style="20" customWidth="1"/>
    <col min="12601" max="12601" width="1.5703125" style="20" customWidth="1"/>
    <col min="12602" max="12602" width="12.7109375" style="20" customWidth="1"/>
    <col min="12603" max="12603" width="1.5703125" style="20" customWidth="1"/>
    <col min="12604" max="12604" width="12.7109375" style="20" customWidth="1"/>
    <col min="12605" max="12605" width="1.5703125" style="20" customWidth="1"/>
    <col min="12606" max="12606" width="12.7109375" style="20" customWidth="1"/>
    <col min="12607" max="12800" width="12.7109375" style="20"/>
    <col min="12801" max="12801" width="5" style="20" customWidth="1"/>
    <col min="12802" max="12802" width="1.28515625" style="20" customWidth="1"/>
    <col min="12803" max="12803" width="17.85546875" style="20" customWidth="1"/>
    <col min="12804" max="12804" width="1.28515625" style="20" customWidth="1"/>
    <col min="12805" max="12805" width="13.5703125" style="20" customWidth="1"/>
    <col min="12806" max="12806" width="1.5703125" style="20" customWidth="1"/>
    <col min="12807" max="12807" width="9.28515625" style="20" customWidth="1"/>
    <col min="12808" max="12808" width="1.5703125" style="20" customWidth="1"/>
    <col min="12809" max="12809" width="9.28515625" style="20" customWidth="1"/>
    <col min="12810" max="12810" width="1.5703125" style="20" customWidth="1"/>
    <col min="12811" max="12811" width="13.5703125" style="20" customWidth="1"/>
    <col min="12812" max="12812" width="1.5703125" style="20" customWidth="1"/>
    <col min="12813" max="12813" width="9.28515625" style="20" customWidth="1"/>
    <col min="12814" max="12814" width="1.5703125" style="20" customWidth="1"/>
    <col min="12815" max="12815" width="9.28515625" style="20" customWidth="1"/>
    <col min="12816" max="12816" width="1.5703125" style="20" customWidth="1"/>
    <col min="12817" max="12817" width="13.5703125" style="20" customWidth="1"/>
    <col min="12818" max="12818" width="1.5703125" style="20" customWidth="1"/>
    <col min="12819" max="12819" width="13.5703125" style="20" customWidth="1"/>
    <col min="12820" max="12820" width="1.5703125" style="20" customWidth="1"/>
    <col min="12821" max="12821" width="11" style="20" customWidth="1"/>
    <col min="12822" max="12822" width="1.5703125" style="20" customWidth="1"/>
    <col min="12823" max="12823" width="11" style="20" customWidth="1"/>
    <col min="12824" max="12824" width="1.5703125" style="20" customWidth="1"/>
    <col min="12825" max="12825" width="11" style="20" customWidth="1"/>
    <col min="12826" max="12826" width="1.5703125" style="20" customWidth="1"/>
    <col min="12827" max="12827" width="10.140625" style="20" customWidth="1"/>
    <col min="12828" max="12829" width="2.42578125" style="20" customWidth="1"/>
    <col min="12830" max="12830" width="14.42578125" style="20" customWidth="1"/>
    <col min="12831" max="12831" width="1.5703125" style="20" customWidth="1"/>
    <col min="12832" max="12832" width="14.42578125" style="20" customWidth="1"/>
    <col min="12833" max="12833" width="1.5703125" style="20" customWidth="1"/>
    <col min="12834" max="12834" width="9.28515625" style="20" customWidth="1"/>
    <col min="12835" max="12835" width="1.5703125" style="20" customWidth="1"/>
    <col min="12836" max="12836" width="9.28515625" style="20" customWidth="1"/>
    <col min="12837" max="12837" width="2.42578125" style="20" customWidth="1"/>
    <col min="12838" max="12838" width="14.42578125" style="20" customWidth="1"/>
    <col min="12839" max="12839" width="2.42578125" style="20" customWidth="1"/>
    <col min="12840" max="12840" width="14.42578125" style="20" customWidth="1"/>
    <col min="12841" max="12841" width="1.5703125" style="20" customWidth="1"/>
    <col min="12842" max="12842" width="11" style="20" customWidth="1"/>
    <col min="12843" max="12843" width="2.42578125" style="20" customWidth="1"/>
    <col min="12844" max="12844" width="12.7109375" style="20" customWidth="1"/>
    <col min="12845" max="12845" width="1.5703125" style="20" customWidth="1"/>
    <col min="12846" max="12846" width="10.140625" style="20" customWidth="1"/>
    <col min="12847" max="12847" width="2.42578125" style="20" customWidth="1"/>
    <col min="12848" max="12848" width="12.7109375" style="20" customWidth="1"/>
    <col min="12849" max="12849" width="1.5703125" style="20" customWidth="1"/>
    <col min="12850" max="12850" width="10.140625" style="20" customWidth="1"/>
    <col min="12851" max="12851" width="2.42578125" style="20" customWidth="1"/>
    <col min="12852" max="12852" width="13.5703125" style="20" customWidth="1"/>
    <col min="12853" max="12853" width="2.42578125" style="20" customWidth="1"/>
    <col min="12854" max="12854" width="5" style="20" customWidth="1"/>
    <col min="12855" max="12855" width="1.5703125" style="20" customWidth="1"/>
    <col min="12856" max="12856" width="9.28515625" style="20" customWidth="1"/>
    <col min="12857" max="12857" width="1.5703125" style="20" customWidth="1"/>
    <col min="12858" max="12858" width="12.7109375" style="20" customWidth="1"/>
    <col min="12859" max="12859" width="1.5703125" style="20" customWidth="1"/>
    <col min="12860" max="12860" width="12.7109375" style="20" customWidth="1"/>
    <col min="12861" max="12861" width="1.5703125" style="20" customWidth="1"/>
    <col min="12862" max="12862" width="12.7109375" style="20" customWidth="1"/>
    <col min="12863" max="13056" width="12.7109375" style="20"/>
    <col min="13057" max="13057" width="5" style="20" customWidth="1"/>
    <col min="13058" max="13058" width="1.28515625" style="20" customWidth="1"/>
    <col min="13059" max="13059" width="17.85546875" style="20" customWidth="1"/>
    <col min="13060" max="13060" width="1.28515625" style="20" customWidth="1"/>
    <col min="13061" max="13061" width="13.5703125" style="20" customWidth="1"/>
    <col min="13062" max="13062" width="1.5703125" style="20" customWidth="1"/>
    <col min="13063" max="13063" width="9.28515625" style="20" customWidth="1"/>
    <col min="13064" max="13064" width="1.5703125" style="20" customWidth="1"/>
    <col min="13065" max="13065" width="9.28515625" style="20" customWidth="1"/>
    <col min="13066" max="13066" width="1.5703125" style="20" customWidth="1"/>
    <col min="13067" max="13067" width="13.5703125" style="20" customWidth="1"/>
    <col min="13068" max="13068" width="1.5703125" style="20" customWidth="1"/>
    <col min="13069" max="13069" width="9.28515625" style="20" customWidth="1"/>
    <col min="13070" max="13070" width="1.5703125" style="20" customWidth="1"/>
    <col min="13071" max="13071" width="9.28515625" style="20" customWidth="1"/>
    <col min="13072" max="13072" width="1.5703125" style="20" customWidth="1"/>
    <col min="13073" max="13073" width="13.5703125" style="20" customWidth="1"/>
    <col min="13074" max="13074" width="1.5703125" style="20" customWidth="1"/>
    <col min="13075" max="13075" width="13.5703125" style="20" customWidth="1"/>
    <col min="13076" max="13076" width="1.5703125" style="20" customWidth="1"/>
    <col min="13077" max="13077" width="11" style="20" customWidth="1"/>
    <col min="13078" max="13078" width="1.5703125" style="20" customWidth="1"/>
    <col min="13079" max="13079" width="11" style="20" customWidth="1"/>
    <col min="13080" max="13080" width="1.5703125" style="20" customWidth="1"/>
    <col min="13081" max="13081" width="11" style="20" customWidth="1"/>
    <col min="13082" max="13082" width="1.5703125" style="20" customWidth="1"/>
    <col min="13083" max="13083" width="10.140625" style="20" customWidth="1"/>
    <col min="13084" max="13085" width="2.42578125" style="20" customWidth="1"/>
    <col min="13086" max="13086" width="14.42578125" style="20" customWidth="1"/>
    <col min="13087" max="13087" width="1.5703125" style="20" customWidth="1"/>
    <col min="13088" max="13088" width="14.42578125" style="20" customWidth="1"/>
    <col min="13089" max="13089" width="1.5703125" style="20" customWidth="1"/>
    <col min="13090" max="13090" width="9.28515625" style="20" customWidth="1"/>
    <col min="13091" max="13091" width="1.5703125" style="20" customWidth="1"/>
    <col min="13092" max="13092" width="9.28515625" style="20" customWidth="1"/>
    <col min="13093" max="13093" width="2.42578125" style="20" customWidth="1"/>
    <col min="13094" max="13094" width="14.42578125" style="20" customWidth="1"/>
    <col min="13095" max="13095" width="2.42578125" style="20" customWidth="1"/>
    <col min="13096" max="13096" width="14.42578125" style="20" customWidth="1"/>
    <col min="13097" max="13097" width="1.5703125" style="20" customWidth="1"/>
    <col min="13098" max="13098" width="11" style="20" customWidth="1"/>
    <col min="13099" max="13099" width="2.42578125" style="20" customWidth="1"/>
    <col min="13100" max="13100" width="12.7109375" style="20" customWidth="1"/>
    <col min="13101" max="13101" width="1.5703125" style="20" customWidth="1"/>
    <col min="13102" max="13102" width="10.140625" style="20" customWidth="1"/>
    <col min="13103" max="13103" width="2.42578125" style="20" customWidth="1"/>
    <col min="13104" max="13104" width="12.7109375" style="20" customWidth="1"/>
    <col min="13105" max="13105" width="1.5703125" style="20" customWidth="1"/>
    <col min="13106" max="13106" width="10.140625" style="20" customWidth="1"/>
    <col min="13107" max="13107" width="2.42578125" style="20" customWidth="1"/>
    <col min="13108" max="13108" width="13.5703125" style="20" customWidth="1"/>
    <col min="13109" max="13109" width="2.42578125" style="20" customWidth="1"/>
    <col min="13110" max="13110" width="5" style="20" customWidth="1"/>
    <col min="13111" max="13111" width="1.5703125" style="20" customWidth="1"/>
    <col min="13112" max="13112" width="9.28515625" style="20" customWidth="1"/>
    <col min="13113" max="13113" width="1.5703125" style="20" customWidth="1"/>
    <col min="13114" max="13114" width="12.7109375" style="20" customWidth="1"/>
    <col min="13115" max="13115" width="1.5703125" style="20" customWidth="1"/>
    <col min="13116" max="13116" width="12.7109375" style="20" customWidth="1"/>
    <col min="13117" max="13117" width="1.5703125" style="20" customWidth="1"/>
    <col min="13118" max="13118" width="12.7109375" style="20" customWidth="1"/>
    <col min="13119" max="13312" width="12.7109375" style="20"/>
    <col min="13313" max="13313" width="5" style="20" customWidth="1"/>
    <col min="13314" max="13314" width="1.28515625" style="20" customWidth="1"/>
    <col min="13315" max="13315" width="17.85546875" style="20" customWidth="1"/>
    <col min="13316" max="13316" width="1.28515625" style="20" customWidth="1"/>
    <col min="13317" max="13317" width="13.5703125" style="20" customWidth="1"/>
    <col min="13318" max="13318" width="1.5703125" style="20" customWidth="1"/>
    <col min="13319" max="13319" width="9.28515625" style="20" customWidth="1"/>
    <col min="13320" max="13320" width="1.5703125" style="20" customWidth="1"/>
    <col min="13321" max="13321" width="9.28515625" style="20" customWidth="1"/>
    <col min="13322" max="13322" width="1.5703125" style="20" customWidth="1"/>
    <col min="13323" max="13323" width="13.5703125" style="20" customWidth="1"/>
    <col min="13324" max="13324" width="1.5703125" style="20" customWidth="1"/>
    <col min="13325" max="13325" width="9.28515625" style="20" customWidth="1"/>
    <col min="13326" max="13326" width="1.5703125" style="20" customWidth="1"/>
    <col min="13327" max="13327" width="9.28515625" style="20" customWidth="1"/>
    <col min="13328" max="13328" width="1.5703125" style="20" customWidth="1"/>
    <col min="13329" max="13329" width="13.5703125" style="20" customWidth="1"/>
    <col min="13330" max="13330" width="1.5703125" style="20" customWidth="1"/>
    <col min="13331" max="13331" width="13.5703125" style="20" customWidth="1"/>
    <col min="13332" max="13332" width="1.5703125" style="20" customWidth="1"/>
    <col min="13333" max="13333" width="11" style="20" customWidth="1"/>
    <col min="13334" max="13334" width="1.5703125" style="20" customWidth="1"/>
    <col min="13335" max="13335" width="11" style="20" customWidth="1"/>
    <col min="13336" max="13336" width="1.5703125" style="20" customWidth="1"/>
    <col min="13337" max="13337" width="11" style="20" customWidth="1"/>
    <col min="13338" max="13338" width="1.5703125" style="20" customWidth="1"/>
    <col min="13339" max="13339" width="10.140625" style="20" customWidth="1"/>
    <col min="13340" max="13341" width="2.42578125" style="20" customWidth="1"/>
    <col min="13342" max="13342" width="14.42578125" style="20" customWidth="1"/>
    <col min="13343" max="13343" width="1.5703125" style="20" customWidth="1"/>
    <col min="13344" max="13344" width="14.42578125" style="20" customWidth="1"/>
    <col min="13345" max="13345" width="1.5703125" style="20" customWidth="1"/>
    <col min="13346" max="13346" width="9.28515625" style="20" customWidth="1"/>
    <col min="13347" max="13347" width="1.5703125" style="20" customWidth="1"/>
    <col min="13348" max="13348" width="9.28515625" style="20" customWidth="1"/>
    <col min="13349" max="13349" width="2.42578125" style="20" customWidth="1"/>
    <col min="13350" max="13350" width="14.42578125" style="20" customWidth="1"/>
    <col min="13351" max="13351" width="2.42578125" style="20" customWidth="1"/>
    <col min="13352" max="13352" width="14.42578125" style="20" customWidth="1"/>
    <col min="13353" max="13353" width="1.5703125" style="20" customWidth="1"/>
    <col min="13354" max="13354" width="11" style="20" customWidth="1"/>
    <col min="13355" max="13355" width="2.42578125" style="20" customWidth="1"/>
    <col min="13356" max="13356" width="12.7109375" style="20" customWidth="1"/>
    <col min="13357" max="13357" width="1.5703125" style="20" customWidth="1"/>
    <col min="13358" max="13358" width="10.140625" style="20" customWidth="1"/>
    <col min="13359" max="13359" width="2.42578125" style="20" customWidth="1"/>
    <col min="13360" max="13360" width="12.7109375" style="20" customWidth="1"/>
    <col min="13361" max="13361" width="1.5703125" style="20" customWidth="1"/>
    <col min="13362" max="13362" width="10.140625" style="20" customWidth="1"/>
    <col min="13363" max="13363" width="2.42578125" style="20" customWidth="1"/>
    <col min="13364" max="13364" width="13.5703125" style="20" customWidth="1"/>
    <col min="13365" max="13365" width="2.42578125" style="20" customWidth="1"/>
    <col min="13366" max="13366" width="5" style="20" customWidth="1"/>
    <col min="13367" max="13367" width="1.5703125" style="20" customWidth="1"/>
    <col min="13368" max="13368" width="9.28515625" style="20" customWidth="1"/>
    <col min="13369" max="13369" width="1.5703125" style="20" customWidth="1"/>
    <col min="13370" max="13370" width="12.7109375" style="20" customWidth="1"/>
    <col min="13371" max="13371" width="1.5703125" style="20" customWidth="1"/>
    <col min="13372" max="13372" width="12.7109375" style="20" customWidth="1"/>
    <col min="13373" max="13373" width="1.5703125" style="20" customWidth="1"/>
    <col min="13374" max="13374" width="12.7109375" style="20" customWidth="1"/>
    <col min="13375" max="13568" width="12.7109375" style="20"/>
    <col min="13569" max="13569" width="5" style="20" customWidth="1"/>
    <col min="13570" max="13570" width="1.28515625" style="20" customWidth="1"/>
    <col min="13571" max="13571" width="17.85546875" style="20" customWidth="1"/>
    <col min="13572" max="13572" width="1.28515625" style="20" customWidth="1"/>
    <col min="13573" max="13573" width="13.5703125" style="20" customWidth="1"/>
    <col min="13574" max="13574" width="1.5703125" style="20" customWidth="1"/>
    <col min="13575" max="13575" width="9.28515625" style="20" customWidth="1"/>
    <col min="13576" max="13576" width="1.5703125" style="20" customWidth="1"/>
    <col min="13577" max="13577" width="9.28515625" style="20" customWidth="1"/>
    <col min="13578" max="13578" width="1.5703125" style="20" customWidth="1"/>
    <col min="13579" max="13579" width="13.5703125" style="20" customWidth="1"/>
    <col min="13580" max="13580" width="1.5703125" style="20" customWidth="1"/>
    <col min="13581" max="13581" width="9.28515625" style="20" customWidth="1"/>
    <col min="13582" max="13582" width="1.5703125" style="20" customWidth="1"/>
    <col min="13583" max="13583" width="9.28515625" style="20" customWidth="1"/>
    <col min="13584" max="13584" width="1.5703125" style="20" customWidth="1"/>
    <col min="13585" max="13585" width="13.5703125" style="20" customWidth="1"/>
    <col min="13586" max="13586" width="1.5703125" style="20" customWidth="1"/>
    <col min="13587" max="13587" width="13.5703125" style="20" customWidth="1"/>
    <col min="13588" max="13588" width="1.5703125" style="20" customWidth="1"/>
    <col min="13589" max="13589" width="11" style="20" customWidth="1"/>
    <col min="13590" max="13590" width="1.5703125" style="20" customWidth="1"/>
    <col min="13591" max="13591" width="11" style="20" customWidth="1"/>
    <col min="13592" max="13592" width="1.5703125" style="20" customWidth="1"/>
    <col min="13593" max="13593" width="11" style="20" customWidth="1"/>
    <col min="13594" max="13594" width="1.5703125" style="20" customWidth="1"/>
    <col min="13595" max="13595" width="10.140625" style="20" customWidth="1"/>
    <col min="13596" max="13597" width="2.42578125" style="20" customWidth="1"/>
    <col min="13598" max="13598" width="14.42578125" style="20" customWidth="1"/>
    <col min="13599" max="13599" width="1.5703125" style="20" customWidth="1"/>
    <col min="13600" max="13600" width="14.42578125" style="20" customWidth="1"/>
    <col min="13601" max="13601" width="1.5703125" style="20" customWidth="1"/>
    <col min="13602" max="13602" width="9.28515625" style="20" customWidth="1"/>
    <col min="13603" max="13603" width="1.5703125" style="20" customWidth="1"/>
    <col min="13604" max="13604" width="9.28515625" style="20" customWidth="1"/>
    <col min="13605" max="13605" width="2.42578125" style="20" customWidth="1"/>
    <col min="13606" max="13606" width="14.42578125" style="20" customWidth="1"/>
    <col min="13607" max="13607" width="2.42578125" style="20" customWidth="1"/>
    <col min="13608" max="13608" width="14.42578125" style="20" customWidth="1"/>
    <col min="13609" max="13609" width="1.5703125" style="20" customWidth="1"/>
    <col min="13610" max="13610" width="11" style="20" customWidth="1"/>
    <col min="13611" max="13611" width="2.42578125" style="20" customWidth="1"/>
    <col min="13612" max="13612" width="12.7109375" style="20" customWidth="1"/>
    <col min="13613" max="13613" width="1.5703125" style="20" customWidth="1"/>
    <col min="13614" max="13614" width="10.140625" style="20" customWidth="1"/>
    <col min="13615" max="13615" width="2.42578125" style="20" customWidth="1"/>
    <col min="13616" max="13616" width="12.7109375" style="20" customWidth="1"/>
    <col min="13617" max="13617" width="1.5703125" style="20" customWidth="1"/>
    <col min="13618" max="13618" width="10.140625" style="20" customWidth="1"/>
    <col min="13619" max="13619" width="2.42578125" style="20" customWidth="1"/>
    <col min="13620" max="13620" width="13.5703125" style="20" customWidth="1"/>
    <col min="13621" max="13621" width="2.42578125" style="20" customWidth="1"/>
    <col min="13622" max="13622" width="5" style="20" customWidth="1"/>
    <col min="13623" max="13623" width="1.5703125" style="20" customWidth="1"/>
    <col min="13624" max="13624" width="9.28515625" style="20" customWidth="1"/>
    <col min="13625" max="13625" width="1.5703125" style="20" customWidth="1"/>
    <col min="13626" max="13626" width="12.7109375" style="20" customWidth="1"/>
    <col min="13627" max="13627" width="1.5703125" style="20" customWidth="1"/>
    <col min="13628" max="13628" width="12.7109375" style="20" customWidth="1"/>
    <col min="13629" max="13629" width="1.5703125" style="20" customWidth="1"/>
    <col min="13630" max="13630" width="12.7109375" style="20" customWidth="1"/>
    <col min="13631" max="13824" width="12.7109375" style="20"/>
    <col min="13825" max="13825" width="5" style="20" customWidth="1"/>
    <col min="13826" max="13826" width="1.28515625" style="20" customWidth="1"/>
    <col min="13827" max="13827" width="17.85546875" style="20" customWidth="1"/>
    <col min="13828" max="13828" width="1.28515625" style="20" customWidth="1"/>
    <col min="13829" max="13829" width="13.5703125" style="20" customWidth="1"/>
    <col min="13830" max="13830" width="1.5703125" style="20" customWidth="1"/>
    <col min="13831" max="13831" width="9.28515625" style="20" customWidth="1"/>
    <col min="13832" max="13832" width="1.5703125" style="20" customWidth="1"/>
    <col min="13833" max="13833" width="9.28515625" style="20" customWidth="1"/>
    <col min="13834" max="13834" width="1.5703125" style="20" customWidth="1"/>
    <col min="13835" max="13835" width="13.5703125" style="20" customWidth="1"/>
    <col min="13836" max="13836" width="1.5703125" style="20" customWidth="1"/>
    <col min="13837" max="13837" width="9.28515625" style="20" customWidth="1"/>
    <col min="13838" max="13838" width="1.5703125" style="20" customWidth="1"/>
    <col min="13839" max="13839" width="9.28515625" style="20" customWidth="1"/>
    <col min="13840" max="13840" width="1.5703125" style="20" customWidth="1"/>
    <col min="13841" max="13841" width="13.5703125" style="20" customWidth="1"/>
    <col min="13842" max="13842" width="1.5703125" style="20" customWidth="1"/>
    <col min="13843" max="13843" width="13.5703125" style="20" customWidth="1"/>
    <col min="13844" max="13844" width="1.5703125" style="20" customWidth="1"/>
    <col min="13845" max="13845" width="11" style="20" customWidth="1"/>
    <col min="13846" max="13846" width="1.5703125" style="20" customWidth="1"/>
    <col min="13847" max="13847" width="11" style="20" customWidth="1"/>
    <col min="13848" max="13848" width="1.5703125" style="20" customWidth="1"/>
    <col min="13849" max="13849" width="11" style="20" customWidth="1"/>
    <col min="13850" max="13850" width="1.5703125" style="20" customWidth="1"/>
    <col min="13851" max="13851" width="10.140625" style="20" customWidth="1"/>
    <col min="13852" max="13853" width="2.42578125" style="20" customWidth="1"/>
    <col min="13854" max="13854" width="14.42578125" style="20" customWidth="1"/>
    <col min="13855" max="13855" width="1.5703125" style="20" customWidth="1"/>
    <col min="13856" max="13856" width="14.42578125" style="20" customWidth="1"/>
    <col min="13857" max="13857" width="1.5703125" style="20" customWidth="1"/>
    <col min="13858" max="13858" width="9.28515625" style="20" customWidth="1"/>
    <col min="13859" max="13859" width="1.5703125" style="20" customWidth="1"/>
    <col min="13860" max="13860" width="9.28515625" style="20" customWidth="1"/>
    <col min="13861" max="13861" width="2.42578125" style="20" customWidth="1"/>
    <col min="13862" max="13862" width="14.42578125" style="20" customWidth="1"/>
    <col min="13863" max="13863" width="2.42578125" style="20" customWidth="1"/>
    <col min="13864" max="13864" width="14.42578125" style="20" customWidth="1"/>
    <col min="13865" max="13865" width="1.5703125" style="20" customWidth="1"/>
    <col min="13866" max="13866" width="11" style="20" customWidth="1"/>
    <col min="13867" max="13867" width="2.42578125" style="20" customWidth="1"/>
    <col min="13868" max="13868" width="12.7109375" style="20" customWidth="1"/>
    <col min="13869" max="13869" width="1.5703125" style="20" customWidth="1"/>
    <col min="13870" max="13870" width="10.140625" style="20" customWidth="1"/>
    <col min="13871" max="13871" width="2.42578125" style="20" customWidth="1"/>
    <col min="13872" max="13872" width="12.7109375" style="20" customWidth="1"/>
    <col min="13873" max="13873" width="1.5703125" style="20" customWidth="1"/>
    <col min="13874" max="13874" width="10.140625" style="20" customWidth="1"/>
    <col min="13875" max="13875" width="2.42578125" style="20" customWidth="1"/>
    <col min="13876" max="13876" width="13.5703125" style="20" customWidth="1"/>
    <col min="13877" max="13877" width="2.42578125" style="20" customWidth="1"/>
    <col min="13878" max="13878" width="5" style="20" customWidth="1"/>
    <col min="13879" max="13879" width="1.5703125" style="20" customWidth="1"/>
    <col min="13880" max="13880" width="9.28515625" style="20" customWidth="1"/>
    <col min="13881" max="13881" width="1.5703125" style="20" customWidth="1"/>
    <col min="13882" max="13882" width="12.7109375" style="20" customWidth="1"/>
    <col min="13883" max="13883" width="1.5703125" style="20" customWidth="1"/>
    <col min="13884" max="13884" width="12.7109375" style="20" customWidth="1"/>
    <col min="13885" max="13885" width="1.5703125" style="20" customWidth="1"/>
    <col min="13886" max="13886" width="12.7109375" style="20" customWidth="1"/>
    <col min="13887" max="14080" width="12.7109375" style="20"/>
    <col min="14081" max="14081" width="5" style="20" customWidth="1"/>
    <col min="14082" max="14082" width="1.28515625" style="20" customWidth="1"/>
    <col min="14083" max="14083" width="17.85546875" style="20" customWidth="1"/>
    <col min="14084" max="14084" width="1.28515625" style="20" customWidth="1"/>
    <col min="14085" max="14085" width="13.5703125" style="20" customWidth="1"/>
    <col min="14086" max="14086" width="1.5703125" style="20" customWidth="1"/>
    <col min="14087" max="14087" width="9.28515625" style="20" customWidth="1"/>
    <col min="14088" max="14088" width="1.5703125" style="20" customWidth="1"/>
    <col min="14089" max="14089" width="9.28515625" style="20" customWidth="1"/>
    <col min="14090" max="14090" width="1.5703125" style="20" customWidth="1"/>
    <col min="14091" max="14091" width="13.5703125" style="20" customWidth="1"/>
    <col min="14092" max="14092" width="1.5703125" style="20" customWidth="1"/>
    <col min="14093" max="14093" width="9.28515625" style="20" customWidth="1"/>
    <col min="14094" max="14094" width="1.5703125" style="20" customWidth="1"/>
    <col min="14095" max="14095" width="9.28515625" style="20" customWidth="1"/>
    <col min="14096" max="14096" width="1.5703125" style="20" customWidth="1"/>
    <col min="14097" max="14097" width="13.5703125" style="20" customWidth="1"/>
    <col min="14098" max="14098" width="1.5703125" style="20" customWidth="1"/>
    <col min="14099" max="14099" width="13.5703125" style="20" customWidth="1"/>
    <col min="14100" max="14100" width="1.5703125" style="20" customWidth="1"/>
    <col min="14101" max="14101" width="11" style="20" customWidth="1"/>
    <col min="14102" max="14102" width="1.5703125" style="20" customWidth="1"/>
    <col min="14103" max="14103" width="11" style="20" customWidth="1"/>
    <col min="14104" max="14104" width="1.5703125" style="20" customWidth="1"/>
    <col min="14105" max="14105" width="11" style="20" customWidth="1"/>
    <col min="14106" max="14106" width="1.5703125" style="20" customWidth="1"/>
    <col min="14107" max="14107" width="10.140625" style="20" customWidth="1"/>
    <col min="14108" max="14109" width="2.42578125" style="20" customWidth="1"/>
    <col min="14110" max="14110" width="14.42578125" style="20" customWidth="1"/>
    <col min="14111" max="14111" width="1.5703125" style="20" customWidth="1"/>
    <col min="14112" max="14112" width="14.42578125" style="20" customWidth="1"/>
    <col min="14113" max="14113" width="1.5703125" style="20" customWidth="1"/>
    <col min="14114" max="14114" width="9.28515625" style="20" customWidth="1"/>
    <col min="14115" max="14115" width="1.5703125" style="20" customWidth="1"/>
    <col min="14116" max="14116" width="9.28515625" style="20" customWidth="1"/>
    <col min="14117" max="14117" width="2.42578125" style="20" customWidth="1"/>
    <col min="14118" max="14118" width="14.42578125" style="20" customWidth="1"/>
    <col min="14119" max="14119" width="2.42578125" style="20" customWidth="1"/>
    <col min="14120" max="14120" width="14.42578125" style="20" customWidth="1"/>
    <col min="14121" max="14121" width="1.5703125" style="20" customWidth="1"/>
    <col min="14122" max="14122" width="11" style="20" customWidth="1"/>
    <col min="14123" max="14123" width="2.42578125" style="20" customWidth="1"/>
    <col min="14124" max="14124" width="12.7109375" style="20" customWidth="1"/>
    <col min="14125" max="14125" width="1.5703125" style="20" customWidth="1"/>
    <col min="14126" max="14126" width="10.140625" style="20" customWidth="1"/>
    <col min="14127" max="14127" width="2.42578125" style="20" customWidth="1"/>
    <col min="14128" max="14128" width="12.7109375" style="20" customWidth="1"/>
    <col min="14129" max="14129" width="1.5703125" style="20" customWidth="1"/>
    <col min="14130" max="14130" width="10.140625" style="20" customWidth="1"/>
    <col min="14131" max="14131" width="2.42578125" style="20" customWidth="1"/>
    <col min="14132" max="14132" width="13.5703125" style="20" customWidth="1"/>
    <col min="14133" max="14133" width="2.42578125" style="20" customWidth="1"/>
    <col min="14134" max="14134" width="5" style="20" customWidth="1"/>
    <col min="14135" max="14135" width="1.5703125" style="20" customWidth="1"/>
    <col min="14136" max="14136" width="9.28515625" style="20" customWidth="1"/>
    <col min="14137" max="14137" width="1.5703125" style="20" customWidth="1"/>
    <col min="14138" max="14138" width="12.7109375" style="20" customWidth="1"/>
    <col min="14139" max="14139" width="1.5703125" style="20" customWidth="1"/>
    <col min="14140" max="14140" width="12.7109375" style="20" customWidth="1"/>
    <col min="14141" max="14141" width="1.5703125" style="20" customWidth="1"/>
    <col min="14142" max="14142" width="12.7109375" style="20" customWidth="1"/>
    <col min="14143" max="14336" width="12.7109375" style="20"/>
    <col min="14337" max="14337" width="5" style="20" customWidth="1"/>
    <col min="14338" max="14338" width="1.28515625" style="20" customWidth="1"/>
    <col min="14339" max="14339" width="17.85546875" style="20" customWidth="1"/>
    <col min="14340" max="14340" width="1.28515625" style="20" customWidth="1"/>
    <col min="14341" max="14341" width="13.5703125" style="20" customWidth="1"/>
    <col min="14342" max="14342" width="1.5703125" style="20" customWidth="1"/>
    <col min="14343" max="14343" width="9.28515625" style="20" customWidth="1"/>
    <col min="14344" max="14344" width="1.5703125" style="20" customWidth="1"/>
    <col min="14345" max="14345" width="9.28515625" style="20" customWidth="1"/>
    <col min="14346" max="14346" width="1.5703125" style="20" customWidth="1"/>
    <col min="14347" max="14347" width="13.5703125" style="20" customWidth="1"/>
    <col min="14348" max="14348" width="1.5703125" style="20" customWidth="1"/>
    <col min="14349" max="14349" width="9.28515625" style="20" customWidth="1"/>
    <col min="14350" max="14350" width="1.5703125" style="20" customWidth="1"/>
    <col min="14351" max="14351" width="9.28515625" style="20" customWidth="1"/>
    <col min="14352" max="14352" width="1.5703125" style="20" customWidth="1"/>
    <col min="14353" max="14353" width="13.5703125" style="20" customWidth="1"/>
    <col min="14354" max="14354" width="1.5703125" style="20" customWidth="1"/>
    <col min="14355" max="14355" width="13.5703125" style="20" customWidth="1"/>
    <col min="14356" max="14356" width="1.5703125" style="20" customWidth="1"/>
    <col min="14357" max="14357" width="11" style="20" customWidth="1"/>
    <col min="14358" max="14358" width="1.5703125" style="20" customWidth="1"/>
    <col min="14359" max="14359" width="11" style="20" customWidth="1"/>
    <col min="14360" max="14360" width="1.5703125" style="20" customWidth="1"/>
    <col min="14361" max="14361" width="11" style="20" customWidth="1"/>
    <col min="14362" max="14362" width="1.5703125" style="20" customWidth="1"/>
    <col min="14363" max="14363" width="10.140625" style="20" customWidth="1"/>
    <col min="14364" max="14365" width="2.42578125" style="20" customWidth="1"/>
    <col min="14366" max="14366" width="14.42578125" style="20" customWidth="1"/>
    <col min="14367" max="14367" width="1.5703125" style="20" customWidth="1"/>
    <col min="14368" max="14368" width="14.42578125" style="20" customWidth="1"/>
    <col min="14369" max="14369" width="1.5703125" style="20" customWidth="1"/>
    <col min="14370" max="14370" width="9.28515625" style="20" customWidth="1"/>
    <col min="14371" max="14371" width="1.5703125" style="20" customWidth="1"/>
    <col min="14372" max="14372" width="9.28515625" style="20" customWidth="1"/>
    <col min="14373" max="14373" width="2.42578125" style="20" customWidth="1"/>
    <col min="14374" max="14374" width="14.42578125" style="20" customWidth="1"/>
    <col min="14375" max="14375" width="2.42578125" style="20" customWidth="1"/>
    <col min="14376" max="14376" width="14.42578125" style="20" customWidth="1"/>
    <col min="14377" max="14377" width="1.5703125" style="20" customWidth="1"/>
    <col min="14378" max="14378" width="11" style="20" customWidth="1"/>
    <col min="14379" max="14379" width="2.42578125" style="20" customWidth="1"/>
    <col min="14380" max="14380" width="12.7109375" style="20" customWidth="1"/>
    <col min="14381" max="14381" width="1.5703125" style="20" customWidth="1"/>
    <col min="14382" max="14382" width="10.140625" style="20" customWidth="1"/>
    <col min="14383" max="14383" width="2.42578125" style="20" customWidth="1"/>
    <col min="14384" max="14384" width="12.7109375" style="20" customWidth="1"/>
    <col min="14385" max="14385" width="1.5703125" style="20" customWidth="1"/>
    <col min="14386" max="14386" width="10.140625" style="20" customWidth="1"/>
    <col min="14387" max="14387" width="2.42578125" style="20" customWidth="1"/>
    <col min="14388" max="14388" width="13.5703125" style="20" customWidth="1"/>
    <col min="14389" max="14389" width="2.42578125" style="20" customWidth="1"/>
    <col min="14390" max="14390" width="5" style="20" customWidth="1"/>
    <col min="14391" max="14391" width="1.5703125" style="20" customWidth="1"/>
    <col min="14392" max="14392" width="9.28515625" style="20" customWidth="1"/>
    <col min="14393" max="14393" width="1.5703125" style="20" customWidth="1"/>
    <col min="14394" max="14394" width="12.7109375" style="20" customWidth="1"/>
    <col min="14395" max="14395" width="1.5703125" style="20" customWidth="1"/>
    <col min="14396" max="14396" width="12.7109375" style="20" customWidth="1"/>
    <col min="14397" max="14397" width="1.5703125" style="20" customWidth="1"/>
    <col min="14398" max="14398" width="12.7109375" style="20" customWidth="1"/>
    <col min="14399" max="14592" width="12.7109375" style="20"/>
    <col min="14593" max="14593" width="5" style="20" customWidth="1"/>
    <col min="14594" max="14594" width="1.28515625" style="20" customWidth="1"/>
    <col min="14595" max="14595" width="17.85546875" style="20" customWidth="1"/>
    <col min="14596" max="14596" width="1.28515625" style="20" customWidth="1"/>
    <col min="14597" max="14597" width="13.5703125" style="20" customWidth="1"/>
    <col min="14598" max="14598" width="1.5703125" style="20" customWidth="1"/>
    <col min="14599" max="14599" width="9.28515625" style="20" customWidth="1"/>
    <col min="14600" max="14600" width="1.5703125" style="20" customWidth="1"/>
    <col min="14601" max="14601" width="9.28515625" style="20" customWidth="1"/>
    <col min="14602" max="14602" width="1.5703125" style="20" customWidth="1"/>
    <col min="14603" max="14603" width="13.5703125" style="20" customWidth="1"/>
    <col min="14604" max="14604" width="1.5703125" style="20" customWidth="1"/>
    <col min="14605" max="14605" width="9.28515625" style="20" customWidth="1"/>
    <col min="14606" max="14606" width="1.5703125" style="20" customWidth="1"/>
    <col min="14607" max="14607" width="9.28515625" style="20" customWidth="1"/>
    <col min="14608" max="14608" width="1.5703125" style="20" customWidth="1"/>
    <col min="14609" max="14609" width="13.5703125" style="20" customWidth="1"/>
    <col min="14610" max="14610" width="1.5703125" style="20" customWidth="1"/>
    <col min="14611" max="14611" width="13.5703125" style="20" customWidth="1"/>
    <col min="14612" max="14612" width="1.5703125" style="20" customWidth="1"/>
    <col min="14613" max="14613" width="11" style="20" customWidth="1"/>
    <col min="14614" max="14614" width="1.5703125" style="20" customWidth="1"/>
    <col min="14615" max="14615" width="11" style="20" customWidth="1"/>
    <col min="14616" max="14616" width="1.5703125" style="20" customWidth="1"/>
    <col min="14617" max="14617" width="11" style="20" customWidth="1"/>
    <col min="14618" max="14618" width="1.5703125" style="20" customWidth="1"/>
    <col min="14619" max="14619" width="10.140625" style="20" customWidth="1"/>
    <col min="14620" max="14621" width="2.42578125" style="20" customWidth="1"/>
    <col min="14622" max="14622" width="14.42578125" style="20" customWidth="1"/>
    <col min="14623" max="14623" width="1.5703125" style="20" customWidth="1"/>
    <col min="14624" max="14624" width="14.42578125" style="20" customWidth="1"/>
    <col min="14625" max="14625" width="1.5703125" style="20" customWidth="1"/>
    <col min="14626" max="14626" width="9.28515625" style="20" customWidth="1"/>
    <col min="14627" max="14627" width="1.5703125" style="20" customWidth="1"/>
    <col min="14628" max="14628" width="9.28515625" style="20" customWidth="1"/>
    <col min="14629" max="14629" width="2.42578125" style="20" customWidth="1"/>
    <col min="14630" max="14630" width="14.42578125" style="20" customWidth="1"/>
    <col min="14631" max="14631" width="2.42578125" style="20" customWidth="1"/>
    <col min="14632" max="14632" width="14.42578125" style="20" customWidth="1"/>
    <col min="14633" max="14633" width="1.5703125" style="20" customWidth="1"/>
    <col min="14634" max="14634" width="11" style="20" customWidth="1"/>
    <col min="14635" max="14635" width="2.42578125" style="20" customWidth="1"/>
    <col min="14636" max="14636" width="12.7109375" style="20" customWidth="1"/>
    <col min="14637" max="14637" width="1.5703125" style="20" customWidth="1"/>
    <col min="14638" max="14638" width="10.140625" style="20" customWidth="1"/>
    <col min="14639" max="14639" width="2.42578125" style="20" customWidth="1"/>
    <col min="14640" max="14640" width="12.7109375" style="20" customWidth="1"/>
    <col min="14641" max="14641" width="1.5703125" style="20" customWidth="1"/>
    <col min="14642" max="14642" width="10.140625" style="20" customWidth="1"/>
    <col min="14643" max="14643" width="2.42578125" style="20" customWidth="1"/>
    <col min="14644" max="14644" width="13.5703125" style="20" customWidth="1"/>
    <col min="14645" max="14645" width="2.42578125" style="20" customWidth="1"/>
    <col min="14646" max="14646" width="5" style="20" customWidth="1"/>
    <col min="14647" max="14647" width="1.5703125" style="20" customWidth="1"/>
    <col min="14648" max="14648" width="9.28515625" style="20" customWidth="1"/>
    <col min="14649" max="14649" width="1.5703125" style="20" customWidth="1"/>
    <col min="14650" max="14650" width="12.7109375" style="20" customWidth="1"/>
    <col min="14651" max="14651" width="1.5703125" style="20" customWidth="1"/>
    <col min="14652" max="14652" width="12.7109375" style="20" customWidth="1"/>
    <col min="14653" max="14653" width="1.5703125" style="20" customWidth="1"/>
    <col min="14654" max="14654" width="12.7109375" style="20" customWidth="1"/>
    <col min="14655" max="14848" width="12.7109375" style="20"/>
    <col min="14849" max="14849" width="5" style="20" customWidth="1"/>
    <col min="14850" max="14850" width="1.28515625" style="20" customWidth="1"/>
    <col min="14851" max="14851" width="17.85546875" style="20" customWidth="1"/>
    <col min="14852" max="14852" width="1.28515625" style="20" customWidth="1"/>
    <col min="14853" max="14853" width="13.5703125" style="20" customWidth="1"/>
    <col min="14854" max="14854" width="1.5703125" style="20" customWidth="1"/>
    <col min="14855" max="14855" width="9.28515625" style="20" customWidth="1"/>
    <col min="14856" max="14856" width="1.5703125" style="20" customWidth="1"/>
    <col min="14857" max="14857" width="9.28515625" style="20" customWidth="1"/>
    <col min="14858" max="14858" width="1.5703125" style="20" customWidth="1"/>
    <col min="14859" max="14859" width="13.5703125" style="20" customWidth="1"/>
    <col min="14860" max="14860" width="1.5703125" style="20" customWidth="1"/>
    <col min="14861" max="14861" width="9.28515625" style="20" customWidth="1"/>
    <col min="14862" max="14862" width="1.5703125" style="20" customWidth="1"/>
    <col min="14863" max="14863" width="9.28515625" style="20" customWidth="1"/>
    <col min="14864" max="14864" width="1.5703125" style="20" customWidth="1"/>
    <col min="14865" max="14865" width="13.5703125" style="20" customWidth="1"/>
    <col min="14866" max="14866" width="1.5703125" style="20" customWidth="1"/>
    <col min="14867" max="14867" width="13.5703125" style="20" customWidth="1"/>
    <col min="14868" max="14868" width="1.5703125" style="20" customWidth="1"/>
    <col min="14869" max="14869" width="11" style="20" customWidth="1"/>
    <col min="14870" max="14870" width="1.5703125" style="20" customWidth="1"/>
    <col min="14871" max="14871" width="11" style="20" customWidth="1"/>
    <col min="14872" max="14872" width="1.5703125" style="20" customWidth="1"/>
    <col min="14873" max="14873" width="11" style="20" customWidth="1"/>
    <col min="14874" max="14874" width="1.5703125" style="20" customWidth="1"/>
    <col min="14875" max="14875" width="10.140625" style="20" customWidth="1"/>
    <col min="14876" max="14877" width="2.42578125" style="20" customWidth="1"/>
    <col min="14878" max="14878" width="14.42578125" style="20" customWidth="1"/>
    <col min="14879" max="14879" width="1.5703125" style="20" customWidth="1"/>
    <col min="14880" max="14880" width="14.42578125" style="20" customWidth="1"/>
    <col min="14881" max="14881" width="1.5703125" style="20" customWidth="1"/>
    <col min="14882" max="14882" width="9.28515625" style="20" customWidth="1"/>
    <col min="14883" max="14883" width="1.5703125" style="20" customWidth="1"/>
    <col min="14884" max="14884" width="9.28515625" style="20" customWidth="1"/>
    <col min="14885" max="14885" width="2.42578125" style="20" customWidth="1"/>
    <col min="14886" max="14886" width="14.42578125" style="20" customWidth="1"/>
    <col min="14887" max="14887" width="2.42578125" style="20" customWidth="1"/>
    <col min="14888" max="14888" width="14.42578125" style="20" customWidth="1"/>
    <col min="14889" max="14889" width="1.5703125" style="20" customWidth="1"/>
    <col min="14890" max="14890" width="11" style="20" customWidth="1"/>
    <col min="14891" max="14891" width="2.42578125" style="20" customWidth="1"/>
    <col min="14892" max="14892" width="12.7109375" style="20" customWidth="1"/>
    <col min="14893" max="14893" width="1.5703125" style="20" customWidth="1"/>
    <col min="14894" max="14894" width="10.140625" style="20" customWidth="1"/>
    <col min="14895" max="14895" width="2.42578125" style="20" customWidth="1"/>
    <col min="14896" max="14896" width="12.7109375" style="20" customWidth="1"/>
    <col min="14897" max="14897" width="1.5703125" style="20" customWidth="1"/>
    <col min="14898" max="14898" width="10.140625" style="20" customWidth="1"/>
    <col min="14899" max="14899" width="2.42578125" style="20" customWidth="1"/>
    <col min="14900" max="14900" width="13.5703125" style="20" customWidth="1"/>
    <col min="14901" max="14901" width="2.42578125" style="20" customWidth="1"/>
    <col min="14902" max="14902" width="5" style="20" customWidth="1"/>
    <col min="14903" max="14903" width="1.5703125" style="20" customWidth="1"/>
    <col min="14904" max="14904" width="9.28515625" style="20" customWidth="1"/>
    <col min="14905" max="14905" width="1.5703125" style="20" customWidth="1"/>
    <col min="14906" max="14906" width="12.7109375" style="20" customWidth="1"/>
    <col min="14907" max="14907" width="1.5703125" style="20" customWidth="1"/>
    <col min="14908" max="14908" width="12.7109375" style="20" customWidth="1"/>
    <col min="14909" max="14909" width="1.5703125" style="20" customWidth="1"/>
    <col min="14910" max="14910" width="12.7109375" style="20" customWidth="1"/>
    <col min="14911" max="15104" width="12.7109375" style="20"/>
    <col min="15105" max="15105" width="5" style="20" customWidth="1"/>
    <col min="15106" max="15106" width="1.28515625" style="20" customWidth="1"/>
    <col min="15107" max="15107" width="17.85546875" style="20" customWidth="1"/>
    <col min="15108" max="15108" width="1.28515625" style="20" customWidth="1"/>
    <col min="15109" max="15109" width="13.5703125" style="20" customWidth="1"/>
    <col min="15110" max="15110" width="1.5703125" style="20" customWidth="1"/>
    <col min="15111" max="15111" width="9.28515625" style="20" customWidth="1"/>
    <col min="15112" max="15112" width="1.5703125" style="20" customWidth="1"/>
    <col min="15113" max="15113" width="9.28515625" style="20" customWidth="1"/>
    <col min="15114" max="15114" width="1.5703125" style="20" customWidth="1"/>
    <col min="15115" max="15115" width="13.5703125" style="20" customWidth="1"/>
    <col min="15116" max="15116" width="1.5703125" style="20" customWidth="1"/>
    <col min="15117" max="15117" width="9.28515625" style="20" customWidth="1"/>
    <col min="15118" max="15118" width="1.5703125" style="20" customWidth="1"/>
    <col min="15119" max="15119" width="9.28515625" style="20" customWidth="1"/>
    <col min="15120" max="15120" width="1.5703125" style="20" customWidth="1"/>
    <col min="15121" max="15121" width="13.5703125" style="20" customWidth="1"/>
    <col min="15122" max="15122" width="1.5703125" style="20" customWidth="1"/>
    <col min="15123" max="15123" width="13.5703125" style="20" customWidth="1"/>
    <col min="15124" max="15124" width="1.5703125" style="20" customWidth="1"/>
    <col min="15125" max="15125" width="11" style="20" customWidth="1"/>
    <col min="15126" max="15126" width="1.5703125" style="20" customWidth="1"/>
    <col min="15127" max="15127" width="11" style="20" customWidth="1"/>
    <col min="15128" max="15128" width="1.5703125" style="20" customWidth="1"/>
    <col min="15129" max="15129" width="11" style="20" customWidth="1"/>
    <col min="15130" max="15130" width="1.5703125" style="20" customWidth="1"/>
    <col min="15131" max="15131" width="10.140625" style="20" customWidth="1"/>
    <col min="15132" max="15133" width="2.42578125" style="20" customWidth="1"/>
    <col min="15134" max="15134" width="14.42578125" style="20" customWidth="1"/>
    <col min="15135" max="15135" width="1.5703125" style="20" customWidth="1"/>
    <col min="15136" max="15136" width="14.42578125" style="20" customWidth="1"/>
    <col min="15137" max="15137" width="1.5703125" style="20" customWidth="1"/>
    <col min="15138" max="15138" width="9.28515625" style="20" customWidth="1"/>
    <col min="15139" max="15139" width="1.5703125" style="20" customWidth="1"/>
    <col min="15140" max="15140" width="9.28515625" style="20" customWidth="1"/>
    <col min="15141" max="15141" width="2.42578125" style="20" customWidth="1"/>
    <col min="15142" max="15142" width="14.42578125" style="20" customWidth="1"/>
    <col min="15143" max="15143" width="2.42578125" style="20" customWidth="1"/>
    <col min="15144" max="15144" width="14.42578125" style="20" customWidth="1"/>
    <col min="15145" max="15145" width="1.5703125" style="20" customWidth="1"/>
    <col min="15146" max="15146" width="11" style="20" customWidth="1"/>
    <col min="15147" max="15147" width="2.42578125" style="20" customWidth="1"/>
    <col min="15148" max="15148" width="12.7109375" style="20" customWidth="1"/>
    <col min="15149" max="15149" width="1.5703125" style="20" customWidth="1"/>
    <col min="15150" max="15150" width="10.140625" style="20" customWidth="1"/>
    <col min="15151" max="15151" width="2.42578125" style="20" customWidth="1"/>
    <col min="15152" max="15152" width="12.7109375" style="20" customWidth="1"/>
    <col min="15153" max="15153" width="1.5703125" style="20" customWidth="1"/>
    <col min="15154" max="15154" width="10.140625" style="20" customWidth="1"/>
    <col min="15155" max="15155" width="2.42578125" style="20" customWidth="1"/>
    <col min="15156" max="15156" width="13.5703125" style="20" customWidth="1"/>
    <col min="15157" max="15157" width="2.42578125" style="20" customWidth="1"/>
    <col min="15158" max="15158" width="5" style="20" customWidth="1"/>
    <col min="15159" max="15159" width="1.5703125" style="20" customWidth="1"/>
    <col min="15160" max="15160" width="9.28515625" style="20" customWidth="1"/>
    <col min="15161" max="15161" width="1.5703125" style="20" customWidth="1"/>
    <col min="15162" max="15162" width="12.7109375" style="20" customWidth="1"/>
    <col min="15163" max="15163" width="1.5703125" style="20" customWidth="1"/>
    <col min="15164" max="15164" width="12.7109375" style="20" customWidth="1"/>
    <col min="15165" max="15165" width="1.5703125" style="20" customWidth="1"/>
    <col min="15166" max="15166" width="12.7109375" style="20" customWidth="1"/>
    <col min="15167" max="15360" width="12.7109375" style="20"/>
    <col min="15361" max="15361" width="5" style="20" customWidth="1"/>
    <col min="15362" max="15362" width="1.28515625" style="20" customWidth="1"/>
    <col min="15363" max="15363" width="17.85546875" style="20" customWidth="1"/>
    <col min="15364" max="15364" width="1.28515625" style="20" customWidth="1"/>
    <col min="15365" max="15365" width="13.5703125" style="20" customWidth="1"/>
    <col min="15366" max="15366" width="1.5703125" style="20" customWidth="1"/>
    <col min="15367" max="15367" width="9.28515625" style="20" customWidth="1"/>
    <col min="15368" max="15368" width="1.5703125" style="20" customWidth="1"/>
    <col min="15369" max="15369" width="9.28515625" style="20" customWidth="1"/>
    <col min="15370" max="15370" width="1.5703125" style="20" customWidth="1"/>
    <col min="15371" max="15371" width="13.5703125" style="20" customWidth="1"/>
    <col min="15372" max="15372" width="1.5703125" style="20" customWidth="1"/>
    <col min="15373" max="15373" width="9.28515625" style="20" customWidth="1"/>
    <col min="15374" max="15374" width="1.5703125" style="20" customWidth="1"/>
    <col min="15375" max="15375" width="9.28515625" style="20" customWidth="1"/>
    <col min="15376" max="15376" width="1.5703125" style="20" customWidth="1"/>
    <col min="15377" max="15377" width="13.5703125" style="20" customWidth="1"/>
    <col min="15378" max="15378" width="1.5703125" style="20" customWidth="1"/>
    <col min="15379" max="15379" width="13.5703125" style="20" customWidth="1"/>
    <col min="15380" max="15380" width="1.5703125" style="20" customWidth="1"/>
    <col min="15381" max="15381" width="11" style="20" customWidth="1"/>
    <col min="15382" max="15382" width="1.5703125" style="20" customWidth="1"/>
    <col min="15383" max="15383" width="11" style="20" customWidth="1"/>
    <col min="15384" max="15384" width="1.5703125" style="20" customWidth="1"/>
    <col min="15385" max="15385" width="11" style="20" customWidth="1"/>
    <col min="15386" max="15386" width="1.5703125" style="20" customWidth="1"/>
    <col min="15387" max="15387" width="10.140625" style="20" customWidth="1"/>
    <col min="15388" max="15389" width="2.42578125" style="20" customWidth="1"/>
    <col min="15390" max="15390" width="14.42578125" style="20" customWidth="1"/>
    <col min="15391" max="15391" width="1.5703125" style="20" customWidth="1"/>
    <col min="15392" max="15392" width="14.42578125" style="20" customWidth="1"/>
    <col min="15393" max="15393" width="1.5703125" style="20" customWidth="1"/>
    <col min="15394" max="15394" width="9.28515625" style="20" customWidth="1"/>
    <col min="15395" max="15395" width="1.5703125" style="20" customWidth="1"/>
    <col min="15396" max="15396" width="9.28515625" style="20" customWidth="1"/>
    <col min="15397" max="15397" width="2.42578125" style="20" customWidth="1"/>
    <col min="15398" max="15398" width="14.42578125" style="20" customWidth="1"/>
    <col min="15399" max="15399" width="2.42578125" style="20" customWidth="1"/>
    <col min="15400" max="15400" width="14.42578125" style="20" customWidth="1"/>
    <col min="15401" max="15401" width="1.5703125" style="20" customWidth="1"/>
    <col min="15402" max="15402" width="11" style="20" customWidth="1"/>
    <col min="15403" max="15403" width="2.42578125" style="20" customWidth="1"/>
    <col min="15404" max="15404" width="12.7109375" style="20" customWidth="1"/>
    <col min="15405" max="15405" width="1.5703125" style="20" customWidth="1"/>
    <col min="15406" max="15406" width="10.140625" style="20" customWidth="1"/>
    <col min="15407" max="15407" width="2.42578125" style="20" customWidth="1"/>
    <col min="15408" max="15408" width="12.7109375" style="20" customWidth="1"/>
    <col min="15409" max="15409" width="1.5703125" style="20" customWidth="1"/>
    <col min="15410" max="15410" width="10.140625" style="20" customWidth="1"/>
    <col min="15411" max="15411" width="2.42578125" style="20" customWidth="1"/>
    <col min="15412" max="15412" width="13.5703125" style="20" customWidth="1"/>
    <col min="15413" max="15413" width="2.42578125" style="20" customWidth="1"/>
    <col min="15414" max="15414" width="5" style="20" customWidth="1"/>
    <col min="15415" max="15415" width="1.5703125" style="20" customWidth="1"/>
    <col min="15416" max="15416" width="9.28515625" style="20" customWidth="1"/>
    <col min="15417" max="15417" width="1.5703125" style="20" customWidth="1"/>
    <col min="15418" max="15418" width="12.7109375" style="20" customWidth="1"/>
    <col min="15419" max="15419" width="1.5703125" style="20" customWidth="1"/>
    <col min="15420" max="15420" width="12.7109375" style="20" customWidth="1"/>
    <col min="15421" max="15421" width="1.5703125" style="20" customWidth="1"/>
    <col min="15422" max="15422" width="12.7109375" style="20" customWidth="1"/>
    <col min="15423" max="15616" width="12.7109375" style="20"/>
    <col min="15617" max="15617" width="5" style="20" customWidth="1"/>
    <col min="15618" max="15618" width="1.28515625" style="20" customWidth="1"/>
    <col min="15619" max="15619" width="17.85546875" style="20" customWidth="1"/>
    <col min="15620" max="15620" width="1.28515625" style="20" customWidth="1"/>
    <col min="15621" max="15621" width="13.5703125" style="20" customWidth="1"/>
    <col min="15622" max="15622" width="1.5703125" style="20" customWidth="1"/>
    <col min="15623" max="15623" width="9.28515625" style="20" customWidth="1"/>
    <col min="15624" max="15624" width="1.5703125" style="20" customWidth="1"/>
    <col min="15625" max="15625" width="9.28515625" style="20" customWidth="1"/>
    <col min="15626" max="15626" width="1.5703125" style="20" customWidth="1"/>
    <col min="15627" max="15627" width="13.5703125" style="20" customWidth="1"/>
    <col min="15628" max="15628" width="1.5703125" style="20" customWidth="1"/>
    <col min="15629" max="15629" width="9.28515625" style="20" customWidth="1"/>
    <col min="15630" max="15630" width="1.5703125" style="20" customWidth="1"/>
    <col min="15631" max="15631" width="9.28515625" style="20" customWidth="1"/>
    <col min="15632" max="15632" width="1.5703125" style="20" customWidth="1"/>
    <col min="15633" max="15633" width="13.5703125" style="20" customWidth="1"/>
    <col min="15634" max="15634" width="1.5703125" style="20" customWidth="1"/>
    <col min="15635" max="15635" width="13.5703125" style="20" customWidth="1"/>
    <col min="15636" max="15636" width="1.5703125" style="20" customWidth="1"/>
    <col min="15637" max="15637" width="11" style="20" customWidth="1"/>
    <col min="15638" max="15638" width="1.5703125" style="20" customWidth="1"/>
    <col min="15639" max="15639" width="11" style="20" customWidth="1"/>
    <col min="15640" max="15640" width="1.5703125" style="20" customWidth="1"/>
    <col min="15641" max="15641" width="11" style="20" customWidth="1"/>
    <col min="15642" max="15642" width="1.5703125" style="20" customWidth="1"/>
    <col min="15643" max="15643" width="10.140625" style="20" customWidth="1"/>
    <col min="15644" max="15645" width="2.42578125" style="20" customWidth="1"/>
    <col min="15646" max="15646" width="14.42578125" style="20" customWidth="1"/>
    <col min="15647" max="15647" width="1.5703125" style="20" customWidth="1"/>
    <col min="15648" max="15648" width="14.42578125" style="20" customWidth="1"/>
    <col min="15649" max="15649" width="1.5703125" style="20" customWidth="1"/>
    <col min="15650" max="15650" width="9.28515625" style="20" customWidth="1"/>
    <col min="15651" max="15651" width="1.5703125" style="20" customWidth="1"/>
    <col min="15652" max="15652" width="9.28515625" style="20" customWidth="1"/>
    <col min="15653" max="15653" width="2.42578125" style="20" customWidth="1"/>
    <col min="15654" max="15654" width="14.42578125" style="20" customWidth="1"/>
    <col min="15655" max="15655" width="2.42578125" style="20" customWidth="1"/>
    <col min="15656" max="15656" width="14.42578125" style="20" customWidth="1"/>
    <col min="15657" max="15657" width="1.5703125" style="20" customWidth="1"/>
    <col min="15658" max="15658" width="11" style="20" customWidth="1"/>
    <col min="15659" max="15659" width="2.42578125" style="20" customWidth="1"/>
    <col min="15660" max="15660" width="12.7109375" style="20" customWidth="1"/>
    <col min="15661" max="15661" width="1.5703125" style="20" customWidth="1"/>
    <col min="15662" max="15662" width="10.140625" style="20" customWidth="1"/>
    <col min="15663" max="15663" width="2.42578125" style="20" customWidth="1"/>
    <col min="15664" max="15664" width="12.7109375" style="20" customWidth="1"/>
    <col min="15665" max="15665" width="1.5703125" style="20" customWidth="1"/>
    <col min="15666" max="15666" width="10.140625" style="20" customWidth="1"/>
    <col min="15667" max="15667" width="2.42578125" style="20" customWidth="1"/>
    <col min="15668" max="15668" width="13.5703125" style="20" customWidth="1"/>
    <col min="15669" max="15669" width="2.42578125" style="20" customWidth="1"/>
    <col min="15670" max="15670" width="5" style="20" customWidth="1"/>
    <col min="15671" max="15671" width="1.5703125" style="20" customWidth="1"/>
    <col min="15672" max="15672" width="9.28515625" style="20" customWidth="1"/>
    <col min="15673" max="15673" width="1.5703125" style="20" customWidth="1"/>
    <col min="15674" max="15674" width="12.7109375" style="20" customWidth="1"/>
    <col min="15675" max="15675" width="1.5703125" style="20" customWidth="1"/>
    <col min="15676" max="15676" width="12.7109375" style="20" customWidth="1"/>
    <col min="15677" max="15677" width="1.5703125" style="20" customWidth="1"/>
    <col min="15678" max="15678" width="12.7109375" style="20" customWidth="1"/>
    <col min="15679" max="15872" width="12.7109375" style="20"/>
    <col min="15873" max="15873" width="5" style="20" customWidth="1"/>
    <col min="15874" max="15874" width="1.28515625" style="20" customWidth="1"/>
    <col min="15875" max="15875" width="17.85546875" style="20" customWidth="1"/>
    <col min="15876" max="15876" width="1.28515625" style="20" customWidth="1"/>
    <col min="15877" max="15877" width="13.5703125" style="20" customWidth="1"/>
    <col min="15878" max="15878" width="1.5703125" style="20" customWidth="1"/>
    <col min="15879" max="15879" width="9.28515625" style="20" customWidth="1"/>
    <col min="15880" max="15880" width="1.5703125" style="20" customWidth="1"/>
    <col min="15881" max="15881" width="9.28515625" style="20" customWidth="1"/>
    <col min="15882" max="15882" width="1.5703125" style="20" customWidth="1"/>
    <col min="15883" max="15883" width="13.5703125" style="20" customWidth="1"/>
    <col min="15884" max="15884" width="1.5703125" style="20" customWidth="1"/>
    <col min="15885" max="15885" width="9.28515625" style="20" customWidth="1"/>
    <col min="15886" max="15886" width="1.5703125" style="20" customWidth="1"/>
    <col min="15887" max="15887" width="9.28515625" style="20" customWidth="1"/>
    <col min="15888" max="15888" width="1.5703125" style="20" customWidth="1"/>
    <col min="15889" max="15889" width="13.5703125" style="20" customWidth="1"/>
    <col min="15890" max="15890" width="1.5703125" style="20" customWidth="1"/>
    <col min="15891" max="15891" width="13.5703125" style="20" customWidth="1"/>
    <col min="15892" max="15892" width="1.5703125" style="20" customWidth="1"/>
    <col min="15893" max="15893" width="11" style="20" customWidth="1"/>
    <col min="15894" max="15894" width="1.5703125" style="20" customWidth="1"/>
    <col min="15895" max="15895" width="11" style="20" customWidth="1"/>
    <col min="15896" max="15896" width="1.5703125" style="20" customWidth="1"/>
    <col min="15897" max="15897" width="11" style="20" customWidth="1"/>
    <col min="15898" max="15898" width="1.5703125" style="20" customWidth="1"/>
    <col min="15899" max="15899" width="10.140625" style="20" customWidth="1"/>
    <col min="15900" max="15901" width="2.42578125" style="20" customWidth="1"/>
    <col min="15902" max="15902" width="14.42578125" style="20" customWidth="1"/>
    <col min="15903" max="15903" width="1.5703125" style="20" customWidth="1"/>
    <col min="15904" max="15904" width="14.42578125" style="20" customWidth="1"/>
    <col min="15905" max="15905" width="1.5703125" style="20" customWidth="1"/>
    <col min="15906" max="15906" width="9.28515625" style="20" customWidth="1"/>
    <col min="15907" max="15907" width="1.5703125" style="20" customWidth="1"/>
    <col min="15908" max="15908" width="9.28515625" style="20" customWidth="1"/>
    <col min="15909" max="15909" width="2.42578125" style="20" customWidth="1"/>
    <col min="15910" max="15910" width="14.42578125" style="20" customWidth="1"/>
    <col min="15911" max="15911" width="2.42578125" style="20" customWidth="1"/>
    <col min="15912" max="15912" width="14.42578125" style="20" customWidth="1"/>
    <col min="15913" max="15913" width="1.5703125" style="20" customWidth="1"/>
    <col min="15914" max="15914" width="11" style="20" customWidth="1"/>
    <col min="15915" max="15915" width="2.42578125" style="20" customWidth="1"/>
    <col min="15916" max="15916" width="12.7109375" style="20" customWidth="1"/>
    <col min="15917" max="15917" width="1.5703125" style="20" customWidth="1"/>
    <col min="15918" max="15918" width="10.140625" style="20" customWidth="1"/>
    <col min="15919" max="15919" width="2.42578125" style="20" customWidth="1"/>
    <col min="15920" max="15920" width="12.7109375" style="20" customWidth="1"/>
    <col min="15921" max="15921" width="1.5703125" style="20" customWidth="1"/>
    <col min="15922" max="15922" width="10.140625" style="20" customWidth="1"/>
    <col min="15923" max="15923" width="2.42578125" style="20" customWidth="1"/>
    <col min="15924" max="15924" width="13.5703125" style="20" customWidth="1"/>
    <col min="15925" max="15925" width="2.42578125" style="20" customWidth="1"/>
    <col min="15926" max="15926" width="5" style="20" customWidth="1"/>
    <col min="15927" max="15927" width="1.5703125" style="20" customWidth="1"/>
    <col min="15928" max="15928" width="9.28515625" style="20" customWidth="1"/>
    <col min="15929" max="15929" width="1.5703125" style="20" customWidth="1"/>
    <col min="15930" max="15930" width="12.7109375" style="20" customWidth="1"/>
    <col min="15931" max="15931" width="1.5703125" style="20" customWidth="1"/>
    <col min="15932" max="15932" width="12.7109375" style="20" customWidth="1"/>
    <col min="15933" max="15933" width="1.5703125" style="20" customWidth="1"/>
    <col min="15934" max="15934" width="12.7109375" style="20" customWidth="1"/>
    <col min="15935" max="16128" width="12.7109375" style="20"/>
    <col min="16129" max="16129" width="5" style="20" customWidth="1"/>
    <col min="16130" max="16130" width="1.28515625" style="20" customWidth="1"/>
    <col min="16131" max="16131" width="17.85546875" style="20" customWidth="1"/>
    <col min="16132" max="16132" width="1.28515625" style="20" customWidth="1"/>
    <col min="16133" max="16133" width="13.5703125" style="20" customWidth="1"/>
    <col min="16134" max="16134" width="1.5703125" style="20" customWidth="1"/>
    <col min="16135" max="16135" width="9.28515625" style="20" customWidth="1"/>
    <col min="16136" max="16136" width="1.5703125" style="20" customWidth="1"/>
    <col min="16137" max="16137" width="9.28515625" style="20" customWidth="1"/>
    <col min="16138" max="16138" width="1.5703125" style="20" customWidth="1"/>
    <col min="16139" max="16139" width="13.5703125" style="20" customWidth="1"/>
    <col min="16140" max="16140" width="1.5703125" style="20" customWidth="1"/>
    <col min="16141" max="16141" width="9.28515625" style="20" customWidth="1"/>
    <col min="16142" max="16142" width="1.5703125" style="20" customWidth="1"/>
    <col min="16143" max="16143" width="9.28515625" style="20" customWidth="1"/>
    <col min="16144" max="16144" width="1.5703125" style="20" customWidth="1"/>
    <col min="16145" max="16145" width="13.5703125" style="20" customWidth="1"/>
    <col min="16146" max="16146" width="1.5703125" style="20" customWidth="1"/>
    <col min="16147" max="16147" width="13.5703125" style="20" customWidth="1"/>
    <col min="16148" max="16148" width="1.5703125" style="20" customWidth="1"/>
    <col min="16149" max="16149" width="11" style="20" customWidth="1"/>
    <col min="16150" max="16150" width="1.5703125" style="20" customWidth="1"/>
    <col min="16151" max="16151" width="11" style="20" customWidth="1"/>
    <col min="16152" max="16152" width="1.5703125" style="20" customWidth="1"/>
    <col min="16153" max="16153" width="11" style="20" customWidth="1"/>
    <col min="16154" max="16154" width="1.5703125" style="20" customWidth="1"/>
    <col min="16155" max="16155" width="10.140625" style="20" customWidth="1"/>
    <col min="16156" max="16157" width="2.42578125" style="20" customWidth="1"/>
    <col min="16158" max="16158" width="14.42578125" style="20" customWidth="1"/>
    <col min="16159" max="16159" width="1.5703125" style="20" customWidth="1"/>
    <col min="16160" max="16160" width="14.42578125" style="20" customWidth="1"/>
    <col min="16161" max="16161" width="1.5703125" style="20" customWidth="1"/>
    <col min="16162" max="16162" width="9.28515625" style="20" customWidth="1"/>
    <col min="16163" max="16163" width="1.5703125" style="20" customWidth="1"/>
    <col min="16164" max="16164" width="9.28515625" style="20" customWidth="1"/>
    <col min="16165" max="16165" width="2.42578125" style="20" customWidth="1"/>
    <col min="16166" max="16166" width="14.42578125" style="20" customWidth="1"/>
    <col min="16167" max="16167" width="2.42578125" style="20" customWidth="1"/>
    <col min="16168" max="16168" width="14.42578125" style="20" customWidth="1"/>
    <col min="16169" max="16169" width="1.5703125" style="20" customWidth="1"/>
    <col min="16170" max="16170" width="11" style="20" customWidth="1"/>
    <col min="16171" max="16171" width="2.42578125" style="20" customWidth="1"/>
    <col min="16172" max="16172" width="12.7109375" style="20" customWidth="1"/>
    <col min="16173" max="16173" width="1.5703125" style="20" customWidth="1"/>
    <col min="16174" max="16174" width="10.140625" style="20" customWidth="1"/>
    <col min="16175" max="16175" width="2.42578125" style="20" customWidth="1"/>
    <col min="16176" max="16176" width="12.7109375" style="20" customWidth="1"/>
    <col min="16177" max="16177" width="1.5703125" style="20" customWidth="1"/>
    <col min="16178" max="16178" width="10.140625" style="20" customWidth="1"/>
    <col min="16179" max="16179" width="2.42578125" style="20" customWidth="1"/>
    <col min="16180" max="16180" width="13.5703125" style="20" customWidth="1"/>
    <col min="16181" max="16181" width="2.42578125" style="20" customWidth="1"/>
    <col min="16182" max="16182" width="5" style="20" customWidth="1"/>
    <col min="16183" max="16183" width="1.5703125" style="20" customWidth="1"/>
    <col min="16184" max="16184" width="9.28515625" style="20" customWidth="1"/>
    <col min="16185" max="16185" width="1.5703125" style="20" customWidth="1"/>
    <col min="16186" max="16186" width="12.7109375" style="20" customWidth="1"/>
    <col min="16187" max="16187" width="1.5703125" style="20" customWidth="1"/>
    <col min="16188" max="16188" width="12.7109375" style="20" customWidth="1"/>
    <col min="16189" max="16189" width="1.5703125" style="20" customWidth="1"/>
    <col min="16190" max="16190" width="12.7109375" style="20" customWidth="1"/>
    <col min="16191" max="16384" width="12.7109375" style="20"/>
  </cols>
  <sheetData>
    <row r="1" spans="1:62" s="15" customFormat="1" ht="10.5" customHeight="1" x14ac:dyDescent="0.25">
      <c r="A1" s="12"/>
      <c r="B1" s="12"/>
      <c r="C1" s="30"/>
      <c r="D1" s="12"/>
      <c r="E1" s="12"/>
      <c r="F1" s="12"/>
      <c r="G1" s="12"/>
      <c r="H1" s="12"/>
      <c r="I1" s="12"/>
      <c r="J1" s="12"/>
      <c r="K1" s="12"/>
      <c r="L1" s="12"/>
      <c r="M1" s="12"/>
      <c r="N1" s="12"/>
      <c r="O1" s="12"/>
      <c r="P1" s="12"/>
      <c r="Q1" s="12"/>
      <c r="R1" s="12"/>
      <c r="S1" s="12"/>
      <c r="T1" s="12"/>
      <c r="U1" s="12"/>
      <c r="V1" s="12"/>
      <c r="W1" s="12"/>
      <c r="X1" s="12"/>
      <c r="Y1" s="12"/>
      <c r="Z1" s="12"/>
      <c r="AA1" s="289" t="s">
        <v>45</v>
      </c>
      <c r="AB1" s="12"/>
      <c r="AC1" s="12"/>
      <c r="AD1" s="278" t="s">
        <v>46</v>
      </c>
      <c r="AE1" s="12"/>
      <c r="AF1" s="12"/>
      <c r="AG1" s="12"/>
      <c r="AH1" s="12"/>
      <c r="AI1" s="12"/>
      <c r="AJ1" s="12"/>
      <c r="AK1" s="12"/>
      <c r="AL1" s="12"/>
      <c r="AM1" s="12"/>
      <c r="AN1" s="12"/>
      <c r="AO1" s="12"/>
      <c r="AP1" s="12"/>
      <c r="AQ1" s="12"/>
      <c r="AR1" s="12"/>
      <c r="AS1" s="12"/>
      <c r="AT1" s="12"/>
      <c r="AU1" s="12"/>
      <c r="AV1" s="12"/>
      <c r="AW1" s="12"/>
      <c r="AX1" s="12"/>
      <c r="AY1" s="12"/>
      <c r="AZ1" s="12"/>
      <c r="BA1" s="12"/>
      <c r="BB1" s="289" t="s">
        <v>393</v>
      </c>
      <c r="BC1" s="12"/>
      <c r="BD1" s="12"/>
      <c r="BE1" s="12"/>
      <c r="BF1" s="12"/>
      <c r="BG1" s="12"/>
      <c r="BH1" s="12"/>
      <c r="BI1" s="12"/>
      <c r="BJ1" s="12"/>
    </row>
    <row r="2" spans="1:62" s="15" customFormat="1" ht="10.5" customHeight="1" x14ac:dyDescent="0.25">
      <c r="A2" s="279"/>
      <c r="B2" s="12"/>
      <c r="C2" s="30"/>
      <c r="D2" s="12"/>
      <c r="E2" s="12"/>
      <c r="F2" s="12"/>
      <c r="G2" s="12"/>
      <c r="H2" s="12"/>
      <c r="I2" s="12"/>
      <c r="J2" s="12"/>
      <c r="K2" s="12"/>
      <c r="L2" s="12"/>
      <c r="M2" s="12"/>
      <c r="N2" s="12"/>
      <c r="O2" s="12"/>
      <c r="P2" s="12"/>
      <c r="Q2" s="12"/>
      <c r="R2" s="12"/>
      <c r="S2" s="12"/>
      <c r="T2" s="12"/>
      <c r="U2" s="12"/>
      <c r="V2" s="12"/>
      <c r="W2" s="12"/>
      <c r="X2" s="12"/>
      <c r="Y2" s="12"/>
      <c r="Z2" s="12"/>
      <c r="AA2" s="289" t="s">
        <v>394</v>
      </c>
      <c r="AB2" s="12"/>
      <c r="AC2" s="12"/>
      <c r="AD2" s="278" t="s">
        <v>395</v>
      </c>
      <c r="AE2" s="12"/>
      <c r="AF2" s="12"/>
      <c r="AG2" s="12"/>
      <c r="AH2" s="12"/>
      <c r="AI2" s="12"/>
      <c r="AJ2" s="12"/>
      <c r="AK2" s="12"/>
      <c r="AL2" s="12"/>
      <c r="AM2" s="12"/>
      <c r="AN2" s="12"/>
      <c r="AO2" s="12"/>
      <c r="AP2" s="12"/>
      <c r="AQ2" s="12"/>
      <c r="AR2" s="12"/>
      <c r="AS2" s="12"/>
      <c r="AT2" s="12"/>
      <c r="AU2" s="12"/>
      <c r="AV2" s="12"/>
      <c r="AW2" s="12"/>
      <c r="AX2" s="12"/>
      <c r="AY2" s="12"/>
      <c r="AZ2" s="12"/>
      <c r="BA2" s="12"/>
      <c r="BB2" s="289" t="s">
        <v>50</v>
      </c>
      <c r="BC2" s="12"/>
      <c r="BD2" s="12"/>
      <c r="BE2" s="12"/>
      <c r="BF2" s="12"/>
      <c r="BG2" s="12"/>
      <c r="BH2" s="12"/>
      <c r="BI2" s="12"/>
      <c r="BJ2" s="12"/>
    </row>
    <row r="3" spans="1:62" s="15" customFormat="1" ht="10.5" customHeight="1" x14ac:dyDescent="0.25">
      <c r="A3" s="280"/>
      <c r="B3" s="12"/>
      <c r="C3" s="30"/>
      <c r="D3" s="12"/>
      <c r="E3" s="12"/>
      <c r="F3" s="12"/>
      <c r="G3" s="12"/>
      <c r="H3" s="12"/>
      <c r="I3" s="12"/>
      <c r="J3" s="12"/>
      <c r="K3" s="12"/>
      <c r="L3" s="12"/>
      <c r="M3" s="12"/>
      <c r="N3" s="12"/>
      <c r="O3" s="12"/>
      <c r="P3" s="12"/>
      <c r="Q3" s="12"/>
      <c r="R3" s="12"/>
      <c r="S3" s="12"/>
      <c r="T3" s="12"/>
      <c r="U3" s="12"/>
      <c r="V3" s="12"/>
      <c r="W3" s="12"/>
      <c r="X3" s="12"/>
      <c r="Y3" s="12"/>
      <c r="Z3" s="12"/>
      <c r="AA3" s="289" t="s">
        <v>51</v>
      </c>
      <c r="AB3" s="12"/>
      <c r="AC3" s="12"/>
      <c r="AD3" s="290" t="s">
        <v>52</v>
      </c>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1:62" ht="9.6" customHeight="1" x14ac:dyDescent="0.2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291" t="s">
        <v>396</v>
      </c>
      <c r="AO4" s="291"/>
      <c r="AP4" s="291"/>
      <c r="AQ4" s="291"/>
      <c r="AR4" s="291"/>
      <c r="AS4" s="291"/>
      <c r="AT4" s="291"/>
      <c r="AU4" s="291"/>
      <c r="AV4" s="291"/>
      <c r="AW4" s="291"/>
      <c r="AX4" s="291"/>
      <c r="AY4" s="291"/>
      <c r="AZ4" s="291"/>
      <c r="BA4" s="30"/>
      <c r="BB4" s="30"/>
      <c r="BC4" s="30"/>
      <c r="BD4" s="30"/>
      <c r="BE4" s="30"/>
      <c r="BF4" s="30"/>
      <c r="BG4" s="30"/>
      <c r="BH4" s="30"/>
      <c r="BI4" s="30"/>
      <c r="BJ4" s="30"/>
    </row>
    <row r="5" spans="1:62" ht="9.6" customHeight="1" x14ac:dyDescent="0.25">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row>
    <row r="6" spans="1:62" ht="9.6" customHeight="1" x14ac:dyDescent="0.25">
      <c r="A6" s="30"/>
      <c r="B6" s="30"/>
      <c r="C6" s="30"/>
      <c r="D6" s="30"/>
      <c r="E6" s="291" t="s">
        <v>397</v>
      </c>
      <c r="F6" s="291"/>
      <c r="G6" s="291"/>
      <c r="H6" s="291"/>
      <c r="I6" s="291"/>
      <c r="J6" s="30"/>
      <c r="K6" s="291" t="s">
        <v>398</v>
      </c>
      <c r="L6" s="291"/>
      <c r="M6" s="291"/>
      <c r="N6" s="291"/>
      <c r="O6" s="291"/>
      <c r="P6" s="291"/>
      <c r="Q6" s="291"/>
      <c r="R6" s="291"/>
      <c r="S6" s="291"/>
      <c r="T6" s="291"/>
      <c r="U6" s="291"/>
      <c r="V6" s="291"/>
      <c r="W6" s="291"/>
      <c r="X6" s="291"/>
      <c r="Y6" s="291"/>
      <c r="Z6" s="291"/>
      <c r="AA6" s="291"/>
      <c r="AB6" s="293"/>
      <c r="AC6" s="293"/>
      <c r="AD6" s="291"/>
      <c r="AE6" s="30"/>
      <c r="AF6" s="291" t="s">
        <v>399</v>
      </c>
      <c r="AG6" s="291"/>
      <c r="AH6" s="291"/>
      <c r="AI6" s="291"/>
      <c r="AJ6" s="291"/>
      <c r="AK6" s="30"/>
      <c r="AL6" s="30"/>
      <c r="AM6" s="30"/>
      <c r="AN6" s="30"/>
      <c r="AO6" s="30"/>
      <c r="AP6" s="30"/>
      <c r="AQ6" s="30"/>
      <c r="AR6" s="291" t="s">
        <v>400</v>
      </c>
      <c r="AS6" s="291"/>
      <c r="AT6" s="291"/>
      <c r="AU6" s="291"/>
      <c r="AV6" s="291"/>
      <c r="AW6" s="291"/>
      <c r="AX6" s="291"/>
      <c r="AY6" s="30"/>
      <c r="AZ6" s="30"/>
      <c r="BA6" s="30"/>
      <c r="BB6" s="30"/>
      <c r="BC6" s="30"/>
      <c r="BD6" s="30"/>
      <c r="BE6" s="30"/>
      <c r="BF6" s="30"/>
      <c r="BG6" s="30"/>
      <c r="BH6" s="30"/>
      <c r="BI6" s="30"/>
      <c r="BJ6" s="30"/>
    </row>
    <row r="7" spans="1:62" ht="9.6" customHeight="1" x14ac:dyDescent="0.25">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293" t="s">
        <v>401</v>
      </c>
      <c r="AO7" s="293"/>
      <c r="AP7" s="293"/>
      <c r="AQ7" s="30"/>
      <c r="AR7" s="30"/>
      <c r="AS7" s="30"/>
      <c r="AT7" s="30"/>
      <c r="AU7" s="30"/>
      <c r="AV7" s="30"/>
      <c r="AW7" s="30"/>
      <c r="AX7" s="30"/>
      <c r="AY7" s="30"/>
      <c r="AZ7" s="30"/>
      <c r="BA7" s="30"/>
      <c r="BB7" s="30"/>
      <c r="BC7" s="30"/>
      <c r="BD7" s="30"/>
      <c r="BE7" s="30"/>
      <c r="BF7" s="30"/>
      <c r="BG7" s="30"/>
      <c r="BH7" s="30"/>
      <c r="BI7" s="30"/>
      <c r="BJ7" s="30"/>
    </row>
    <row r="8" spans="1:62" ht="9.6" customHeight="1" x14ac:dyDescent="0.25">
      <c r="A8" s="30"/>
      <c r="B8" s="30"/>
      <c r="C8" s="30"/>
      <c r="D8" s="30"/>
      <c r="E8" s="30"/>
      <c r="F8" s="30"/>
      <c r="G8" s="30"/>
      <c r="H8" s="30"/>
      <c r="I8" s="30"/>
      <c r="J8" s="30"/>
      <c r="K8" s="30"/>
      <c r="L8" s="30"/>
      <c r="M8" s="30"/>
      <c r="N8" s="30"/>
      <c r="O8" s="30"/>
      <c r="P8" s="30"/>
      <c r="Q8" s="291" t="s">
        <v>402</v>
      </c>
      <c r="R8" s="291"/>
      <c r="S8" s="291"/>
      <c r="T8" s="291"/>
      <c r="U8" s="291"/>
      <c r="V8" s="291"/>
      <c r="W8" s="291"/>
      <c r="X8" s="291"/>
      <c r="Y8" s="291"/>
      <c r="Z8" s="291"/>
      <c r="AA8" s="291"/>
      <c r="AB8" s="293"/>
      <c r="AC8" s="293"/>
      <c r="AD8" s="291"/>
      <c r="AE8" s="30"/>
      <c r="AF8" s="30"/>
      <c r="AG8" s="30"/>
      <c r="AH8" s="30"/>
      <c r="AI8" s="30"/>
      <c r="AJ8" s="30"/>
      <c r="AK8" s="30"/>
      <c r="AL8" s="30"/>
      <c r="AM8" s="30"/>
      <c r="AN8" s="291" t="s">
        <v>403</v>
      </c>
      <c r="AO8" s="291"/>
      <c r="AP8" s="291"/>
      <c r="AQ8" s="30"/>
      <c r="AR8" s="291" t="s">
        <v>62</v>
      </c>
      <c r="AS8" s="291"/>
      <c r="AT8" s="291"/>
      <c r="AU8" s="30"/>
      <c r="AV8" s="291" t="s">
        <v>63</v>
      </c>
      <c r="AW8" s="291"/>
      <c r="AX8" s="291"/>
      <c r="AY8" s="30"/>
      <c r="AZ8" s="30"/>
      <c r="BA8" s="30"/>
      <c r="BB8" s="30"/>
      <c r="BC8" s="30"/>
      <c r="BD8" s="30"/>
      <c r="BE8" s="30"/>
      <c r="BF8" s="30"/>
      <c r="BG8" s="30"/>
      <c r="BH8" s="30"/>
      <c r="BI8" s="30"/>
      <c r="BJ8" s="30"/>
    </row>
    <row r="9" spans="1:62" ht="9.6" customHeight="1" x14ac:dyDescent="0.25">
      <c r="A9" s="30"/>
      <c r="B9" s="30"/>
      <c r="C9" s="30"/>
      <c r="D9" s="30"/>
      <c r="E9" s="30"/>
      <c r="F9" s="30"/>
      <c r="G9" s="30"/>
      <c r="H9" s="30"/>
      <c r="I9" s="30"/>
      <c r="J9" s="30"/>
      <c r="K9" s="30"/>
      <c r="L9" s="30"/>
      <c r="M9" s="30"/>
      <c r="N9" s="30"/>
      <c r="O9" s="30"/>
      <c r="P9" s="30"/>
      <c r="Q9" s="30"/>
      <c r="R9" s="30"/>
      <c r="S9" s="30"/>
      <c r="T9" s="30"/>
      <c r="U9" s="30"/>
      <c r="V9" s="30"/>
      <c r="W9" s="30"/>
      <c r="X9" s="30"/>
      <c r="Y9" s="44" t="s">
        <v>404</v>
      </c>
      <c r="Z9" s="30"/>
      <c r="AA9" s="30"/>
      <c r="AB9" s="30"/>
      <c r="AC9" s="30"/>
      <c r="AD9" s="44" t="s">
        <v>405</v>
      </c>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44" t="s">
        <v>406</v>
      </c>
      <c r="BI9" s="30"/>
      <c r="BJ9" s="30"/>
    </row>
    <row r="10" spans="1:62" ht="9.6" customHeight="1" x14ac:dyDescent="0.25">
      <c r="A10" s="30"/>
      <c r="B10" s="30"/>
      <c r="C10" s="30"/>
      <c r="D10" s="30"/>
      <c r="E10" s="30"/>
      <c r="F10" s="30"/>
      <c r="G10" s="44" t="s">
        <v>66</v>
      </c>
      <c r="H10" s="30"/>
      <c r="I10" s="44" t="s">
        <v>67</v>
      </c>
      <c r="J10" s="30"/>
      <c r="K10" s="30"/>
      <c r="L10" s="30"/>
      <c r="M10" s="44" t="s">
        <v>66</v>
      </c>
      <c r="N10" s="30"/>
      <c r="O10" s="44" t="s">
        <v>67</v>
      </c>
      <c r="P10" s="30"/>
      <c r="Q10" s="44" t="s">
        <v>407</v>
      </c>
      <c r="R10" s="30"/>
      <c r="S10" s="30"/>
      <c r="T10" s="30"/>
      <c r="U10" s="44" t="s">
        <v>408</v>
      </c>
      <c r="V10" s="30"/>
      <c r="W10" s="44" t="s">
        <v>409</v>
      </c>
      <c r="X10" s="30"/>
      <c r="Y10" s="44" t="s">
        <v>410</v>
      </c>
      <c r="Z10" s="30"/>
      <c r="AA10" s="30"/>
      <c r="AB10" s="30"/>
      <c r="AC10" s="30"/>
      <c r="AD10" s="44" t="s">
        <v>411</v>
      </c>
      <c r="AE10" s="30"/>
      <c r="AF10" s="30"/>
      <c r="AG10" s="30"/>
      <c r="AH10" s="44" t="s">
        <v>66</v>
      </c>
      <c r="AI10" s="30"/>
      <c r="AJ10" s="44" t="s">
        <v>67</v>
      </c>
      <c r="AK10" s="30"/>
      <c r="AL10" s="30"/>
      <c r="AM10" s="30"/>
      <c r="AN10" s="30"/>
      <c r="AO10" s="30"/>
      <c r="AP10" s="44" t="s">
        <v>269</v>
      </c>
      <c r="AQ10" s="30"/>
      <c r="AR10" s="30"/>
      <c r="AS10" s="30"/>
      <c r="AT10" s="44" t="s">
        <v>269</v>
      </c>
      <c r="AU10" s="30"/>
      <c r="AV10" s="30"/>
      <c r="AW10" s="30"/>
      <c r="AX10" s="44" t="s">
        <v>269</v>
      </c>
      <c r="AY10" s="30"/>
      <c r="AZ10" s="44" t="s">
        <v>412</v>
      </c>
      <c r="BA10" s="30"/>
      <c r="BB10" s="30"/>
      <c r="BC10" s="30"/>
      <c r="BD10" s="30"/>
      <c r="BE10" s="30"/>
      <c r="BF10" s="30"/>
      <c r="BG10" s="30"/>
      <c r="BH10" s="44" t="s">
        <v>413</v>
      </c>
      <c r="BI10" s="30"/>
      <c r="BJ10" s="44" t="s">
        <v>414</v>
      </c>
    </row>
    <row r="11" spans="1:62" ht="9.6" customHeight="1" x14ac:dyDescent="0.25">
      <c r="A11" s="276" t="s">
        <v>74</v>
      </c>
      <c r="B11" s="30"/>
      <c r="C11" s="276" t="s">
        <v>76</v>
      </c>
      <c r="D11" s="30"/>
      <c r="E11" s="276" t="s">
        <v>77</v>
      </c>
      <c r="F11" s="30"/>
      <c r="G11" s="276" t="s">
        <v>78</v>
      </c>
      <c r="H11" s="30"/>
      <c r="I11" s="276" t="s">
        <v>83</v>
      </c>
      <c r="J11" s="30"/>
      <c r="K11" s="276" t="s">
        <v>77</v>
      </c>
      <c r="L11" s="30"/>
      <c r="M11" s="276" t="s">
        <v>78</v>
      </c>
      <c r="N11" s="30"/>
      <c r="O11" s="276" t="s">
        <v>83</v>
      </c>
      <c r="P11" s="30"/>
      <c r="Q11" s="276" t="s">
        <v>79</v>
      </c>
      <c r="R11" s="30"/>
      <c r="S11" s="276" t="s">
        <v>415</v>
      </c>
      <c r="T11" s="30"/>
      <c r="U11" s="276" t="s">
        <v>416</v>
      </c>
      <c r="V11" s="30"/>
      <c r="W11" s="276" t="s">
        <v>417</v>
      </c>
      <c r="X11" s="30"/>
      <c r="Y11" s="276" t="s">
        <v>418</v>
      </c>
      <c r="Z11" s="30"/>
      <c r="AA11" s="276" t="s">
        <v>419</v>
      </c>
      <c r="AB11" s="30"/>
      <c r="AC11" s="30"/>
      <c r="AD11" s="276" t="s">
        <v>420</v>
      </c>
      <c r="AE11" s="30"/>
      <c r="AF11" s="276" t="s">
        <v>77</v>
      </c>
      <c r="AG11" s="30"/>
      <c r="AH11" s="276" t="s">
        <v>78</v>
      </c>
      <c r="AI11" s="30"/>
      <c r="AJ11" s="276" t="s">
        <v>83</v>
      </c>
      <c r="AK11" s="30"/>
      <c r="AL11" s="276" t="s">
        <v>68</v>
      </c>
      <c r="AM11" s="30"/>
      <c r="AN11" s="276" t="s">
        <v>77</v>
      </c>
      <c r="AO11" s="30"/>
      <c r="AP11" s="276" t="s">
        <v>376</v>
      </c>
      <c r="AQ11" s="30"/>
      <c r="AR11" s="276" t="s">
        <v>77</v>
      </c>
      <c r="AS11" s="30"/>
      <c r="AT11" s="276" t="s">
        <v>376</v>
      </c>
      <c r="AU11" s="30"/>
      <c r="AV11" s="276" t="s">
        <v>77</v>
      </c>
      <c r="AW11" s="30"/>
      <c r="AX11" s="276" t="s">
        <v>376</v>
      </c>
      <c r="AY11" s="30"/>
      <c r="AZ11" s="276" t="s">
        <v>421</v>
      </c>
      <c r="BA11" s="30"/>
      <c r="BB11" s="276" t="s">
        <v>74</v>
      </c>
      <c r="BC11" s="30"/>
      <c r="BD11" s="30"/>
      <c r="BE11" s="30"/>
      <c r="BF11" s="295" t="s">
        <v>397</v>
      </c>
      <c r="BG11" s="30"/>
      <c r="BH11" s="295" t="s">
        <v>377</v>
      </c>
      <c r="BI11" s="30"/>
      <c r="BJ11" s="295" t="s">
        <v>422</v>
      </c>
    </row>
    <row r="12" spans="1:62" ht="8.8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row>
    <row r="13" spans="1:62" ht="8.85" customHeight="1" x14ac:dyDescent="0.25">
      <c r="A13" s="30"/>
      <c r="B13" s="30" t="s">
        <v>87</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row>
    <row r="14" spans="1:62" ht="8.85" customHeight="1" x14ac:dyDescent="0.25">
      <c r="A14" s="30">
        <v>1</v>
      </c>
      <c r="B14" s="31"/>
      <c r="C14" s="11" t="s">
        <v>88</v>
      </c>
      <c r="D14" s="31"/>
      <c r="E14" s="296">
        <v>1020446</v>
      </c>
      <c r="F14" s="31"/>
      <c r="G14" s="97">
        <f>(E14/$BD14)</f>
        <v>6.3992249034264788</v>
      </c>
      <c r="H14" s="31"/>
      <c r="I14" s="297">
        <f>IF(G$60,G14/G$60*100,0)</f>
        <v>98.857728534021405</v>
      </c>
      <c r="J14" s="31"/>
      <c r="K14" s="296">
        <v>38070037</v>
      </c>
      <c r="L14" s="31"/>
      <c r="M14" s="97">
        <f>(K14/$BD14)</f>
        <v>238.73750188130236</v>
      </c>
      <c r="N14" s="31"/>
      <c r="O14" s="297">
        <f>IF(M$60,M14/M$60*100,0)</f>
        <v>140.26039547141517</v>
      </c>
      <c r="P14" s="31"/>
      <c r="Q14" s="296">
        <v>2803785</v>
      </c>
      <c r="R14" s="31"/>
      <c r="S14" s="296">
        <v>2898647</v>
      </c>
      <c r="T14" s="31"/>
      <c r="U14" s="296">
        <v>0</v>
      </c>
      <c r="V14" s="31"/>
      <c r="W14" s="296">
        <v>0</v>
      </c>
      <c r="X14" s="31"/>
      <c r="Y14" s="296">
        <v>0</v>
      </c>
      <c r="Z14" s="31"/>
      <c r="AA14" s="296">
        <v>0</v>
      </c>
      <c r="AB14" s="31"/>
      <c r="AC14" s="31"/>
      <c r="AD14" s="296">
        <v>0</v>
      </c>
      <c r="AE14" s="31"/>
      <c r="AF14" s="296">
        <v>1334351</v>
      </c>
      <c r="AG14" s="31"/>
      <c r="AH14" s="97">
        <f>(AF14/$BD14)</f>
        <v>8.3677256308633918</v>
      </c>
      <c r="AI14" s="31"/>
      <c r="AJ14" s="297">
        <f>IF(AH$60,AH14/AH$60*100,0)</f>
        <v>121.95411226803094</v>
      </c>
      <c r="AK14" s="31"/>
      <c r="AL14" s="296">
        <f>(E14+K14+AF14)</f>
        <v>40424834</v>
      </c>
      <c r="AM14" s="31"/>
      <c r="AN14" s="296">
        <v>818326</v>
      </c>
      <c r="AO14" s="31"/>
      <c r="AP14" s="297">
        <f>IF($AL14,AN14/$AL14*100,0)</f>
        <v>2.0243150534644125</v>
      </c>
      <c r="AQ14" s="31"/>
      <c r="AR14" s="296">
        <v>371504</v>
      </c>
      <c r="AS14" s="31"/>
      <c r="AT14" s="297">
        <f>IF($AL14,AR14/$AL14*100,0)</f>
        <v>0.91899944474725603</v>
      </c>
      <c r="AU14" s="31"/>
      <c r="AV14" s="296">
        <v>31949</v>
      </c>
      <c r="AW14" s="31"/>
      <c r="AX14" s="297">
        <f>IF($AL14,AV14/$AL14*100,0)</f>
        <v>7.9033101286204416E-2</v>
      </c>
      <c r="AY14" s="31"/>
      <c r="AZ14" s="296">
        <v>507174</v>
      </c>
      <c r="BA14" s="31"/>
      <c r="BB14" s="30">
        <v>1</v>
      </c>
      <c r="BC14" s="31"/>
      <c r="BD14" s="298">
        <v>159464</v>
      </c>
      <c r="BE14" s="31"/>
      <c r="BF14" s="298">
        <f>IF(E14,BD14,0)</f>
        <v>159464</v>
      </c>
      <c r="BG14" s="31"/>
      <c r="BH14" s="298">
        <f>IF(K14,BD14,0)</f>
        <v>159464</v>
      </c>
      <c r="BI14" s="31"/>
      <c r="BJ14" s="298">
        <f>IF(AF14,BD14,0)</f>
        <v>159464</v>
      </c>
    </row>
    <row r="15" spans="1:62" ht="8.85" customHeight="1" x14ac:dyDescent="0.25">
      <c r="A15" s="30">
        <v>2</v>
      </c>
      <c r="B15" s="31"/>
      <c r="C15" s="11" t="s">
        <v>90</v>
      </c>
      <c r="D15" s="31"/>
      <c r="E15" s="114">
        <v>46166</v>
      </c>
      <c r="F15" s="31"/>
      <c r="G15" s="297">
        <f>(E15/$BD15)</f>
        <v>2.6128247212632294</v>
      </c>
      <c r="H15" s="31"/>
      <c r="I15" s="297">
        <f>IF(G$60,G15/G$60*100,0)</f>
        <v>40.363937961191873</v>
      </c>
      <c r="J15" s="31"/>
      <c r="K15" s="114">
        <v>3461997</v>
      </c>
      <c r="L15" s="31"/>
      <c r="M15" s="297">
        <f>(K15/$BD15)</f>
        <v>195.93621597147546</v>
      </c>
      <c r="N15" s="31"/>
      <c r="O15" s="297">
        <f>IF(M$60,M15/M$60*100,0)</f>
        <v>115.11426115615279</v>
      </c>
      <c r="P15" s="31"/>
      <c r="Q15" s="114">
        <v>361441</v>
      </c>
      <c r="R15" s="31"/>
      <c r="S15" s="114">
        <v>344995</v>
      </c>
      <c r="T15" s="31"/>
      <c r="U15" s="114">
        <v>0</v>
      </c>
      <c r="V15" s="31"/>
      <c r="W15" s="114">
        <v>0</v>
      </c>
      <c r="X15" s="31"/>
      <c r="Y15" s="114">
        <v>0</v>
      </c>
      <c r="Z15" s="31"/>
      <c r="AA15" s="114">
        <v>0</v>
      </c>
      <c r="AB15" s="31"/>
      <c r="AC15" s="31"/>
      <c r="AD15" s="114">
        <v>0</v>
      </c>
      <c r="AE15" s="31"/>
      <c r="AF15" s="114">
        <v>169176</v>
      </c>
      <c r="AG15" s="31"/>
      <c r="AH15" s="297">
        <f>(AF15/$BD15)</f>
        <v>9.5747354123040349</v>
      </c>
      <c r="AI15" s="31"/>
      <c r="AJ15" s="297">
        <f>IF(AH$60,AH15/AH$60*100,0)</f>
        <v>139.54548809559085</v>
      </c>
      <c r="AK15" s="31"/>
      <c r="AL15" s="114">
        <f>(E15+K15+AF15)</f>
        <v>3677339</v>
      </c>
      <c r="AM15" s="31"/>
      <c r="AN15" s="114">
        <v>283610</v>
      </c>
      <c r="AO15" s="31"/>
      <c r="AP15" s="297">
        <f>IF($AL15,AN15/$AL15*100,0)</f>
        <v>7.7123702764417423</v>
      </c>
      <c r="AQ15" s="31"/>
      <c r="AR15" s="114">
        <v>10230</v>
      </c>
      <c r="AS15" s="31"/>
      <c r="AT15" s="297">
        <f>IF($AL15,AR15/$AL15*100,0)</f>
        <v>0.27819028922816197</v>
      </c>
      <c r="AU15" s="31"/>
      <c r="AV15" s="114">
        <v>0</v>
      </c>
      <c r="AW15" s="31"/>
      <c r="AX15" s="297">
        <f>IF($AL15,AV15/$AL15*100,0)</f>
        <v>0</v>
      </c>
      <c r="AY15" s="31"/>
      <c r="AZ15" s="114">
        <v>96715</v>
      </c>
      <c r="BA15" s="31"/>
      <c r="BB15" s="30">
        <v>2</v>
      </c>
      <c r="BC15" s="31"/>
      <c r="BD15" s="298">
        <v>17669</v>
      </c>
      <c r="BE15" s="31"/>
      <c r="BF15" s="298">
        <f>IF(E15,BD15,0)</f>
        <v>17669</v>
      </c>
      <c r="BG15" s="31"/>
      <c r="BH15" s="298">
        <f>IF(K15,BD15,0)</f>
        <v>17669</v>
      </c>
      <c r="BI15" s="31"/>
      <c r="BJ15" s="298">
        <f>IF(AF15,BD15,0)</f>
        <v>17669</v>
      </c>
    </row>
    <row r="16" spans="1:62" ht="8.85" customHeight="1" x14ac:dyDescent="0.25">
      <c r="A16" s="30">
        <v>3</v>
      </c>
      <c r="B16" s="31"/>
      <c r="C16" s="11" t="s">
        <v>91</v>
      </c>
      <c r="D16" s="31"/>
      <c r="E16" s="114">
        <v>39347</v>
      </c>
      <c r="F16" s="31"/>
      <c r="G16" s="297">
        <f>(E16/$BD16)</f>
        <v>6.0515226084281757</v>
      </c>
      <c r="H16" s="31"/>
      <c r="I16" s="297">
        <f>IF(G$60,G16/G$60*100,0)</f>
        <v>93.486287522283661</v>
      </c>
      <c r="J16" s="31"/>
      <c r="K16" s="114">
        <v>1011536</v>
      </c>
      <c r="L16" s="31"/>
      <c r="M16" s="297">
        <f>(K16/$BD16)</f>
        <v>155.57305444478621</v>
      </c>
      <c r="N16" s="31"/>
      <c r="O16" s="297">
        <f>IF(M$60,M16/M$60*100,0)</f>
        <v>91.400546496338663</v>
      </c>
      <c r="P16" s="31"/>
      <c r="Q16" s="114">
        <v>197797</v>
      </c>
      <c r="R16" s="31"/>
      <c r="S16" s="114">
        <v>294320</v>
      </c>
      <c r="T16" s="31"/>
      <c r="U16" s="114">
        <v>0</v>
      </c>
      <c r="V16" s="31"/>
      <c r="W16" s="114">
        <v>0</v>
      </c>
      <c r="X16" s="31"/>
      <c r="Y16" s="114">
        <v>0</v>
      </c>
      <c r="Z16" s="31"/>
      <c r="AA16" s="114">
        <v>0</v>
      </c>
      <c r="AB16" s="31"/>
      <c r="AC16" s="31"/>
      <c r="AD16" s="114">
        <v>0</v>
      </c>
      <c r="AE16" s="31"/>
      <c r="AF16" s="114">
        <v>125476</v>
      </c>
      <c r="AG16" s="31"/>
      <c r="AH16" s="297">
        <f>(AF16/$BD16)</f>
        <v>19.298062134727775</v>
      </c>
      <c r="AI16" s="31"/>
      <c r="AJ16" s="297">
        <f>IF(AH$60,AH16/AH$60*100,0)</f>
        <v>281.25659706784541</v>
      </c>
      <c r="AK16" s="31"/>
      <c r="AL16" s="114">
        <f>(E16+K16+AF16)</f>
        <v>1176359</v>
      </c>
      <c r="AM16" s="31"/>
      <c r="AN16" s="114">
        <v>171344</v>
      </c>
      <c r="AO16" s="31"/>
      <c r="AP16" s="297">
        <f>IF($AL16,AN16/$AL16*100,0)</f>
        <v>14.565621549203941</v>
      </c>
      <c r="AQ16" s="31"/>
      <c r="AR16" s="114">
        <v>0</v>
      </c>
      <c r="AS16" s="31"/>
      <c r="AT16" s="297">
        <f>IF($AL16,AR16/$AL16*100,0)</f>
        <v>0</v>
      </c>
      <c r="AU16" s="31"/>
      <c r="AV16" s="114">
        <v>0</v>
      </c>
      <c r="AW16" s="31"/>
      <c r="AX16" s="297">
        <f>IF($AL16,AV16/$AL16*100,0)</f>
        <v>0</v>
      </c>
      <c r="AY16" s="31"/>
      <c r="AZ16" s="114">
        <v>2583</v>
      </c>
      <c r="BA16" s="31"/>
      <c r="BB16" s="30">
        <v>3</v>
      </c>
      <c r="BC16" s="31"/>
      <c r="BD16" s="298">
        <v>6502</v>
      </c>
      <c r="BE16" s="31"/>
      <c r="BF16" s="298">
        <f>IF(E16,BD16,0)</f>
        <v>6502</v>
      </c>
      <c r="BG16" s="31"/>
      <c r="BH16" s="298">
        <f>IF(K16,BD16,0)</f>
        <v>6502</v>
      </c>
      <c r="BI16" s="31"/>
      <c r="BJ16" s="298">
        <f>IF(AF16,BD16,0)</f>
        <v>6502</v>
      </c>
    </row>
    <row r="17" spans="1:62" ht="8.85" customHeight="1" x14ac:dyDescent="0.25">
      <c r="A17" s="30">
        <v>4</v>
      </c>
      <c r="B17" s="31"/>
      <c r="C17" s="11" t="s">
        <v>92</v>
      </c>
      <c r="D17" s="31"/>
      <c r="E17" s="114">
        <v>390330</v>
      </c>
      <c r="F17" s="31"/>
      <c r="G17" s="297">
        <f>(E17/$BD17)</f>
        <v>7.9543926147826616</v>
      </c>
      <c r="H17" s="31"/>
      <c r="I17" s="297">
        <f>IF(G$60,G17/G$60*100,0)</f>
        <v>122.88256744096533</v>
      </c>
      <c r="J17" s="31"/>
      <c r="K17" s="114">
        <v>12448581</v>
      </c>
      <c r="L17" s="31"/>
      <c r="M17" s="297">
        <f>(K17/$BD17)</f>
        <v>253.68508895274195</v>
      </c>
      <c r="N17" s="31"/>
      <c r="O17" s="297">
        <f>IF(M$60,M17/M$60*100,0)</f>
        <v>149.04223518014226</v>
      </c>
      <c r="P17" s="31"/>
      <c r="Q17" s="114">
        <v>1261593</v>
      </c>
      <c r="R17" s="31"/>
      <c r="S17" s="114">
        <v>1056983</v>
      </c>
      <c r="T17" s="31"/>
      <c r="U17" s="114">
        <v>0</v>
      </c>
      <c r="V17" s="31"/>
      <c r="W17" s="114">
        <v>0</v>
      </c>
      <c r="X17" s="31"/>
      <c r="Y17" s="114">
        <v>0</v>
      </c>
      <c r="Z17" s="31"/>
      <c r="AA17" s="114">
        <v>0</v>
      </c>
      <c r="AB17" s="31"/>
      <c r="AC17" s="31"/>
      <c r="AD17" s="114">
        <v>0</v>
      </c>
      <c r="AE17" s="31"/>
      <c r="AF17" s="114">
        <v>646672</v>
      </c>
      <c r="AG17" s="31"/>
      <c r="AH17" s="297">
        <f>(AF17/$BD17)</f>
        <v>13.178292677956431</v>
      </c>
      <c r="AI17" s="31"/>
      <c r="AJ17" s="297">
        <f>IF(AH$60,AH17/AH$60*100,0)</f>
        <v>192.06497149245575</v>
      </c>
      <c r="AK17" s="31"/>
      <c r="AL17" s="114">
        <f>(E17+K17+AF17)</f>
        <v>13485583</v>
      </c>
      <c r="AM17" s="31"/>
      <c r="AN17" s="114">
        <v>376524</v>
      </c>
      <c r="AO17" s="31"/>
      <c r="AP17" s="297">
        <f>IF($AL17,AN17/$AL17*100,0)</f>
        <v>2.7920483675047643</v>
      </c>
      <c r="AQ17" s="31"/>
      <c r="AR17" s="114">
        <v>0</v>
      </c>
      <c r="AS17" s="31"/>
      <c r="AT17" s="297">
        <f>IF($AL17,AR17/$AL17*100,0)</f>
        <v>0</v>
      </c>
      <c r="AU17" s="31"/>
      <c r="AV17" s="114">
        <v>0</v>
      </c>
      <c r="AW17" s="31"/>
      <c r="AX17" s="297">
        <f>IF($AL17,AV17/$AL17*100,0)</f>
        <v>0</v>
      </c>
      <c r="AY17" s="31"/>
      <c r="AZ17" s="114">
        <v>369000</v>
      </c>
      <c r="BA17" s="31"/>
      <c r="BB17" s="30">
        <v>4</v>
      </c>
      <c r="BC17" s="31"/>
      <c r="BD17" s="298">
        <v>49071</v>
      </c>
      <c r="BE17" s="31"/>
      <c r="BF17" s="298">
        <f>IF(E17,BD17,0)</f>
        <v>49071</v>
      </c>
      <c r="BG17" s="31"/>
      <c r="BH17" s="298">
        <f>IF(K17,BD17,0)</f>
        <v>49071</v>
      </c>
      <c r="BI17" s="31"/>
      <c r="BJ17" s="298">
        <f>IF(AF17,BD17,0)</f>
        <v>49071</v>
      </c>
    </row>
    <row r="18" spans="1:62" ht="8.85" customHeight="1" x14ac:dyDescent="0.25">
      <c r="A18" s="30">
        <v>5</v>
      </c>
      <c r="B18" s="31"/>
      <c r="C18" s="11" t="s">
        <v>93</v>
      </c>
      <c r="D18" s="31"/>
      <c r="E18" s="114">
        <v>891884</v>
      </c>
      <c r="F18" s="31"/>
      <c r="G18" s="302">
        <f>(E18/$BD18)</f>
        <v>3.7086886916023869</v>
      </c>
      <c r="H18" s="31"/>
      <c r="I18" s="302">
        <f>IF(G$60,G18/G$60*100,0)</f>
        <v>57.293273079886532</v>
      </c>
      <c r="J18" s="31"/>
      <c r="K18" s="114">
        <v>26482283</v>
      </c>
      <c r="L18" s="31"/>
      <c r="M18" s="302">
        <f>(K18/$BD18)</f>
        <v>110.12031103811049</v>
      </c>
      <c r="N18" s="31"/>
      <c r="O18" s="302">
        <f>IF(M$60,M18/M$60*100,0)</f>
        <v>64.696657433066221</v>
      </c>
      <c r="P18" s="31"/>
      <c r="Q18" s="114">
        <v>3589282</v>
      </c>
      <c r="R18" s="31"/>
      <c r="S18" s="114">
        <v>4413947</v>
      </c>
      <c r="T18" s="31"/>
      <c r="U18" s="114">
        <v>0</v>
      </c>
      <c r="V18" s="31"/>
      <c r="W18" s="114">
        <v>0</v>
      </c>
      <c r="X18" s="31"/>
      <c r="Y18" s="114">
        <v>0</v>
      </c>
      <c r="Z18" s="31"/>
      <c r="AA18" s="114">
        <v>0</v>
      </c>
      <c r="AB18" s="31"/>
      <c r="AC18" s="31"/>
      <c r="AD18" s="114">
        <v>0</v>
      </c>
      <c r="AE18" s="31"/>
      <c r="AF18" s="114">
        <v>1313695</v>
      </c>
      <c r="AG18" s="31"/>
      <c r="AH18" s="302">
        <f>(AF18/$BD18)</f>
        <v>5.4626899806640745</v>
      </c>
      <c r="AI18" s="31"/>
      <c r="AJ18" s="302">
        <f>IF(AH$60,AH18/AH$60*100,0)</f>
        <v>79.615123221794164</v>
      </c>
      <c r="AK18" s="31"/>
      <c r="AL18" s="114">
        <f>(E18+K18+AF18)</f>
        <v>28687862</v>
      </c>
      <c r="AM18" s="31"/>
      <c r="AN18" s="114">
        <v>6070679</v>
      </c>
      <c r="AO18" s="31"/>
      <c r="AP18" s="302">
        <f>IF($AL18,AN18/$AL18*100,0)</f>
        <v>21.161141252004072</v>
      </c>
      <c r="AQ18" s="31"/>
      <c r="AR18" s="114">
        <v>0</v>
      </c>
      <c r="AS18" s="31"/>
      <c r="AT18" s="302">
        <f>IF($AL18,AR18/$AL18*100,0)</f>
        <v>0</v>
      </c>
      <c r="AU18" s="31"/>
      <c r="AV18" s="114">
        <v>6705</v>
      </c>
      <c r="AW18" s="31"/>
      <c r="AX18" s="302">
        <f>IF($AL18,AV18/$AL18*100,0)</f>
        <v>2.3372254091294776E-2</v>
      </c>
      <c r="AY18" s="31"/>
      <c r="AZ18" s="114">
        <v>1436721</v>
      </c>
      <c r="BA18" s="31"/>
      <c r="BB18" s="30">
        <v>5</v>
      </c>
      <c r="BC18" s="31"/>
      <c r="BD18" s="298">
        <v>240485</v>
      </c>
      <c r="BE18" s="31"/>
      <c r="BF18" s="298">
        <f>IF(E18,BD18,0)</f>
        <v>240485</v>
      </c>
      <c r="BG18" s="31"/>
      <c r="BH18" s="298">
        <f>IF(K18,BD18,0)</f>
        <v>240485</v>
      </c>
      <c r="BI18" s="31"/>
      <c r="BJ18" s="298">
        <f>IF(AF18,BD18,0)</f>
        <v>240485</v>
      </c>
    </row>
    <row r="19" spans="1:62" ht="8.85" customHeight="1" x14ac:dyDescent="0.25">
      <c r="A19" s="37"/>
      <c r="B19" s="31"/>
      <c r="C19" s="11"/>
      <c r="D19" s="31"/>
      <c r="E19" s="31"/>
      <c r="F19" s="31"/>
      <c r="G19" s="38"/>
      <c r="H19" s="31"/>
      <c r="I19" s="38"/>
      <c r="J19" s="31"/>
      <c r="K19" s="31"/>
      <c r="L19" s="31"/>
      <c r="M19" s="38"/>
      <c r="N19" s="31"/>
      <c r="O19" s="38"/>
      <c r="P19" s="31"/>
      <c r="Q19" s="31"/>
      <c r="R19" s="31"/>
      <c r="S19" s="31"/>
      <c r="T19" s="31"/>
      <c r="U19" s="31"/>
      <c r="V19" s="31"/>
      <c r="W19" s="31"/>
      <c r="X19" s="31"/>
      <c r="Y19" s="31"/>
      <c r="Z19" s="31"/>
      <c r="AA19" s="31"/>
      <c r="AB19" s="31"/>
      <c r="AC19" s="31"/>
      <c r="AD19" s="31"/>
      <c r="AE19" s="31"/>
      <c r="AF19" s="31"/>
      <c r="AG19" s="31"/>
      <c r="AH19" s="38"/>
      <c r="AI19" s="31"/>
      <c r="AJ19" s="38"/>
      <c r="AK19" s="31"/>
      <c r="AL19" s="31"/>
      <c r="AM19" s="31"/>
      <c r="AN19" s="31"/>
      <c r="AO19" s="31"/>
      <c r="AP19" s="38"/>
      <c r="AQ19" s="31"/>
      <c r="AR19" s="31"/>
      <c r="AS19" s="31"/>
      <c r="AT19" s="38"/>
      <c r="AU19" s="31"/>
      <c r="AV19" s="31"/>
      <c r="AW19" s="31"/>
      <c r="AX19" s="38"/>
      <c r="AY19" s="31"/>
      <c r="AZ19" s="31"/>
      <c r="BA19" s="31"/>
      <c r="BB19" s="37"/>
      <c r="BC19" s="31"/>
      <c r="BD19" s="277"/>
      <c r="BE19" s="31"/>
      <c r="BF19" s="31"/>
      <c r="BG19" s="31"/>
      <c r="BH19" s="31"/>
      <c r="BI19" s="31"/>
      <c r="BJ19" s="31"/>
    </row>
    <row r="20" spans="1:62" ht="8.85" customHeight="1" x14ac:dyDescent="0.25">
      <c r="A20" s="30">
        <v>6</v>
      </c>
      <c r="B20" s="31"/>
      <c r="C20" s="11" t="s">
        <v>94</v>
      </c>
      <c r="D20" s="31"/>
      <c r="E20" s="114">
        <v>151981</v>
      </c>
      <c r="F20" s="31"/>
      <c r="G20" s="302">
        <f>(E20/$BD20)</f>
        <v>8.7789394639556377</v>
      </c>
      <c r="H20" s="31"/>
      <c r="I20" s="302">
        <f>IF(G$60,G20/G$60*100,0)</f>
        <v>135.62048958142307</v>
      </c>
      <c r="J20" s="31"/>
      <c r="K20" s="114">
        <v>3008137</v>
      </c>
      <c r="L20" s="31"/>
      <c r="M20" s="302">
        <f>(K20/$BD20)</f>
        <v>173.76022412199632</v>
      </c>
      <c r="N20" s="31"/>
      <c r="O20" s="302">
        <f>IF(M$60,M20/M$60*100,0)</f>
        <v>102.08566966018712</v>
      </c>
      <c r="P20" s="31"/>
      <c r="Q20" s="114">
        <v>326614</v>
      </c>
      <c r="R20" s="31"/>
      <c r="S20" s="114">
        <v>235422</v>
      </c>
      <c r="T20" s="31"/>
      <c r="U20" s="114">
        <v>0</v>
      </c>
      <c r="V20" s="31"/>
      <c r="W20" s="114">
        <v>0</v>
      </c>
      <c r="X20" s="31"/>
      <c r="Y20" s="114">
        <v>0</v>
      </c>
      <c r="Z20" s="31"/>
      <c r="AA20" s="114">
        <v>0</v>
      </c>
      <c r="AB20" s="31"/>
      <c r="AC20" s="31"/>
      <c r="AD20" s="114">
        <v>0</v>
      </c>
      <c r="AE20" s="31"/>
      <c r="AF20" s="114">
        <v>165428</v>
      </c>
      <c r="AG20" s="31"/>
      <c r="AH20" s="302">
        <f>(AF20/$BD20)</f>
        <v>9.555683918669132</v>
      </c>
      <c r="AI20" s="31"/>
      <c r="AJ20" s="302">
        <f>IF(AH$60,AH20/AH$60*100,0)</f>
        <v>139.26782507267154</v>
      </c>
      <c r="AK20" s="31"/>
      <c r="AL20" s="114">
        <f>(E20+K20+AF20)</f>
        <v>3325546</v>
      </c>
      <c r="AM20" s="31"/>
      <c r="AN20" s="114">
        <v>290540</v>
      </c>
      <c r="AO20" s="31"/>
      <c r="AP20" s="302">
        <f>IF($AL20,AN20/$AL20*100,0)</f>
        <v>8.7366104693785633</v>
      </c>
      <c r="AQ20" s="31"/>
      <c r="AR20" s="114">
        <v>0</v>
      </c>
      <c r="AS20" s="31"/>
      <c r="AT20" s="302">
        <f>IF($AL20,AR20/$AL20*100,0)</f>
        <v>0</v>
      </c>
      <c r="AU20" s="31"/>
      <c r="AV20" s="114">
        <v>0</v>
      </c>
      <c r="AW20" s="31"/>
      <c r="AX20" s="302">
        <f>IF($AL20,AV20/$AL20*100,0)</f>
        <v>0</v>
      </c>
      <c r="AY20" s="31"/>
      <c r="AZ20" s="114">
        <v>302130</v>
      </c>
      <c r="BA20" s="31"/>
      <c r="BB20" s="30">
        <v>6</v>
      </c>
      <c r="BC20" s="31"/>
      <c r="BD20" s="298">
        <v>17312</v>
      </c>
      <c r="BE20" s="31"/>
      <c r="BF20" s="298">
        <f>IF(E20,BD20,0)</f>
        <v>17312</v>
      </c>
      <c r="BG20" s="31"/>
      <c r="BH20" s="298">
        <f>IF(K20,BD20,0)</f>
        <v>17312</v>
      </c>
      <c r="BI20" s="31"/>
      <c r="BJ20" s="298">
        <f>IF(AF20,BD20,0)</f>
        <v>17312</v>
      </c>
    </row>
    <row r="21" spans="1:62" ht="8.85" customHeight="1" x14ac:dyDescent="0.25">
      <c r="A21" s="30">
        <v>7</v>
      </c>
      <c r="B21" s="31"/>
      <c r="C21" s="11" t="s">
        <v>95</v>
      </c>
      <c r="D21" s="31"/>
      <c r="E21" s="114">
        <v>62377</v>
      </c>
      <c r="F21" s="31"/>
      <c r="G21" s="302">
        <f>(E21/$BD21)</f>
        <v>10.457166806370495</v>
      </c>
      <c r="H21" s="31"/>
      <c r="I21" s="302">
        <f>IF(G$60,G21/G$60*100,0)</f>
        <v>161.54640178775693</v>
      </c>
      <c r="J21" s="31"/>
      <c r="K21" s="114">
        <v>1783797</v>
      </c>
      <c r="L21" s="31"/>
      <c r="M21" s="302">
        <f>(K21/$BD21)</f>
        <v>299.04392288348703</v>
      </c>
      <c r="N21" s="31"/>
      <c r="O21" s="302">
        <f>IF(M$60,M21/M$60*100,0)</f>
        <v>175.6909515950928</v>
      </c>
      <c r="P21" s="31"/>
      <c r="Q21" s="114">
        <v>238378</v>
      </c>
      <c r="R21" s="31"/>
      <c r="S21" s="114">
        <v>250337</v>
      </c>
      <c r="T21" s="31"/>
      <c r="U21" s="114">
        <v>0</v>
      </c>
      <c r="V21" s="31"/>
      <c r="W21" s="114">
        <v>0</v>
      </c>
      <c r="X21" s="31"/>
      <c r="Y21" s="114">
        <v>0</v>
      </c>
      <c r="Z21" s="31"/>
      <c r="AA21" s="114">
        <v>0</v>
      </c>
      <c r="AB21" s="31"/>
      <c r="AC21" s="31"/>
      <c r="AD21" s="114">
        <v>0</v>
      </c>
      <c r="AE21" s="31"/>
      <c r="AF21" s="114">
        <v>149498</v>
      </c>
      <c r="AG21" s="31"/>
      <c r="AH21" s="302">
        <f>(AF21/$BD21)</f>
        <v>25.062531433361276</v>
      </c>
      <c r="AI21" s="31"/>
      <c r="AJ21" s="302">
        <f>IF(AH$60,AH21/AH$60*100,0)</f>
        <v>365.26995589718257</v>
      </c>
      <c r="AK21" s="31"/>
      <c r="AL21" s="114">
        <f>(E21+K21+AF21)</f>
        <v>1995672</v>
      </c>
      <c r="AM21" s="31"/>
      <c r="AN21" s="114">
        <v>178194</v>
      </c>
      <c r="AO21" s="31"/>
      <c r="AP21" s="302">
        <f>IF($AL21,AN21/$AL21*100,0)</f>
        <v>8.9290224044833018</v>
      </c>
      <c r="AQ21" s="31"/>
      <c r="AR21" s="114">
        <v>0</v>
      </c>
      <c r="AS21" s="31"/>
      <c r="AT21" s="302">
        <f>IF($AL21,AR21/$AL21*100,0)</f>
        <v>0</v>
      </c>
      <c r="AU21" s="31"/>
      <c r="AV21" s="114">
        <v>0</v>
      </c>
      <c r="AW21" s="31"/>
      <c r="AX21" s="302">
        <f>IF($AL21,AV21/$AL21*100,0)</f>
        <v>0</v>
      </c>
      <c r="AY21" s="31"/>
      <c r="AZ21" s="114">
        <v>273</v>
      </c>
      <c r="BA21" s="31"/>
      <c r="BB21" s="30">
        <v>7</v>
      </c>
      <c r="BC21" s="31"/>
      <c r="BD21" s="298">
        <v>5965</v>
      </c>
      <c r="BE21" s="31"/>
      <c r="BF21" s="298">
        <f>IF(E21,BD21,0)</f>
        <v>5965</v>
      </c>
      <c r="BG21" s="31"/>
      <c r="BH21" s="298">
        <f>IF(K21,BD21,0)</f>
        <v>5965</v>
      </c>
      <c r="BI21" s="31"/>
      <c r="BJ21" s="298">
        <f>IF(AF21,BD21,0)</f>
        <v>5965</v>
      </c>
    </row>
    <row r="22" spans="1:62" ht="8.85" customHeight="1" x14ac:dyDescent="0.25">
      <c r="A22" s="30">
        <v>8</v>
      </c>
      <c r="B22" s="31"/>
      <c r="C22" s="11" t="s">
        <v>96</v>
      </c>
      <c r="D22" s="31"/>
      <c r="E22" s="114">
        <v>259623</v>
      </c>
      <c r="F22" s="31"/>
      <c r="G22" s="302">
        <f>(E22/$BD22)</f>
        <v>6.1863607119879909</v>
      </c>
      <c r="H22" s="31"/>
      <c r="I22" s="302">
        <f>IF(G$60,G22/G$60*100,0)</f>
        <v>95.56931927049132</v>
      </c>
      <c r="J22" s="31"/>
      <c r="K22" s="114">
        <v>6762223</v>
      </c>
      <c r="L22" s="31"/>
      <c r="M22" s="302">
        <f>(K22/$BD22)</f>
        <v>161.13191316987155</v>
      </c>
      <c r="N22" s="31"/>
      <c r="O22" s="302">
        <f>IF(M$60,M22/M$60*100,0)</f>
        <v>94.666425199961225</v>
      </c>
      <c r="P22" s="31"/>
      <c r="Q22" s="114">
        <v>594060</v>
      </c>
      <c r="R22" s="31"/>
      <c r="S22" s="114">
        <v>251542</v>
      </c>
      <c r="T22" s="31"/>
      <c r="U22" s="114">
        <v>0</v>
      </c>
      <c r="V22" s="31"/>
      <c r="W22" s="114">
        <v>0</v>
      </c>
      <c r="X22" s="31"/>
      <c r="Y22" s="114">
        <v>0</v>
      </c>
      <c r="Z22" s="31"/>
      <c r="AA22" s="114">
        <v>0</v>
      </c>
      <c r="AB22" s="31"/>
      <c r="AC22" s="31"/>
      <c r="AD22" s="114">
        <v>0</v>
      </c>
      <c r="AE22" s="31"/>
      <c r="AF22" s="114">
        <v>218591</v>
      </c>
      <c r="AG22" s="31"/>
      <c r="AH22" s="302">
        <f>(AF22/$BD22)</f>
        <v>5.2086401220006193</v>
      </c>
      <c r="AI22" s="31"/>
      <c r="AJ22" s="302">
        <f>IF(AH$60,AH22/AH$60*100,0)</f>
        <v>75.912513175541534</v>
      </c>
      <c r="AK22" s="31"/>
      <c r="AL22" s="114">
        <f>(E22+K22+AF22)</f>
        <v>7240437</v>
      </c>
      <c r="AM22" s="31"/>
      <c r="AN22" s="114">
        <v>309112</v>
      </c>
      <c r="AO22" s="31"/>
      <c r="AP22" s="302">
        <f>IF($AL22,AN22/$AL22*100,0)</f>
        <v>4.2692450745721562</v>
      </c>
      <c r="AQ22" s="31"/>
      <c r="AR22" s="114">
        <v>0</v>
      </c>
      <c r="AS22" s="31"/>
      <c r="AT22" s="302">
        <f>IF($AL22,AR22/$AL22*100,0)</f>
        <v>0</v>
      </c>
      <c r="AU22" s="31"/>
      <c r="AV22" s="114">
        <v>0</v>
      </c>
      <c r="AW22" s="31"/>
      <c r="AX22" s="302">
        <f>IF($AL22,AV22/$AL22*100,0)</f>
        <v>0</v>
      </c>
      <c r="AY22" s="31"/>
      <c r="AZ22" s="114">
        <v>157829</v>
      </c>
      <c r="BA22" s="31"/>
      <c r="BB22" s="30">
        <v>8</v>
      </c>
      <c r="BC22" s="31"/>
      <c r="BD22" s="298">
        <v>41967</v>
      </c>
      <c r="BE22" s="31"/>
      <c r="BF22" s="298">
        <f>IF(E22,BD22,0)</f>
        <v>41967</v>
      </c>
      <c r="BG22" s="31"/>
      <c r="BH22" s="298">
        <f>IF(K22,BD22,0)</f>
        <v>41967</v>
      </c>
      <c r="BI22" s="31"/>
      <c r="BJ22" s="298">
        <f>IF(AF22,BD22,0)</f>
        <v>41967</v>
      </c>
    </row>
    <row r="23" spans="1:62" ht="8.85" customHeight="1" x14ac:dyDescent="0.25">
      <c r="A23" s="30">
        <v>9</v>
      </c>
      <c r="B23" s="31"/>
      <c r="C23" s="11" t="s">
        <v>97</v>
      </c>
      <c r="D23" s="31"/>
      <c r="E23" s="114">
        <v>179782</v>
      </c>
      <c r="F23" s="31"/>
      <c r="G23" s="302">
        <f>(E23/$BD23)</f>
        <v>30.048804947350828</v>
      </c>
      <c r="H23" s="31"/>
      <c r="I23" s="302">
        <f>IF(G$60,G23/G$60*100,0)</f>
        <v>464.20568851492885</v>
      </c>
      <c r="J23" s="31"/>
      <c r="K23" s="114">
        <v>960502</v>
      </c>
      <c r="L23" s="31"/>
      <c r="M23" s="302">
        <f>(K23/$BD23)</f>
        <v>160.53852582316563</v>
      </c>
      <c r="N23" s="31"/>
      <c r="O23" s="302">
        <f>IF(M$60,M23/M$60*100,0)</f>
        <v>94.317804881574517</v>
      </c>
      <c r="P23" s="31"/>
      <c r="Q23" s="114">
        <v>262950</v>
      </c>
      <c r="R23" s="31"/>
      <c r="S23" s="114">
        <v>108186</v>
      </c>
      <c r="T23" s="31"/>
      <c r="U23" s="114">
        <v>0</v>
      </c>
      <c r="V23" s="31"/>
      <c r="W23" s="114">
        <v>0</v>
      </c>
      <c r="X23" s="31"/>
      <c r="Y23" s="114">
        <v>0</v>
      </c>
      <c r="Z23" s="31"/>
      <c r="AA23" s="114">
        <v>0</v>
      </c>
      <c r="AB23" s="31"/>
      <c r="AC23" s="31"/>
      <c r="AD23" s="114">
        <v>0</v>
      </c>
      <c r="AE23" s="31"/>
      <c r="AF23" s="114">
        <v>106317</v>
      </c>
      <c r="AG23" s="31"/>
      <c r="AH23" s="302">
        <f>(AF23/$BD23)</f>
        <v>17.769847902390104</v>
      </c>
      <c r="AI23" s="31"/>
      <c r="AJ23" s="302">
        <f>IF(AH$60,AH23/AH$60*100,0)</f>
        <v>258.98387706222059</v>
      </c>
      <c r="AK23" s="31"/>
      <c r="AL23" s="114">
        <f>(E23+K23+AF23)</f>
        <v>1246601</v>
      </c>
      <c r="AM23" s="31"/>
      <c r="AN23" s="114">
        <v>166515</v>
      </c>
      <c r="AO23" s="31"/>
      <c r="AP23" s="302">
        <f>IF($AL23,AN23/$AL23*100,0)</f>
        <v>13.357521773205702</v>
      </c>
      <c r="AQ23" s="31"/>
      <c r="AR23" s="114">
        <v>0</v>
      </c>
      <c r="AS23" s="31"/>
      <c r="AT23" s="302">
        <f>IF($AL23,AR23/$AL23*100,0)</f>
        <v>0</v>
      </c>
      <c r="AU23" s="31"/>
      <c r="AV23" s="114">
        <v>0</v>
      </c>
      <c r="AW23" s="31"/>
      <c r="AX23" s="302">
        <f>IF($AL23,AV23/$AL23*100,0)</f>
        <v>0</v>
      </c>
      <c r="AY23" s="31"/>
      <c r="AZ23" s="114">
        <v>0</v>
      </c>
      <c r="BA23" s="31"/>
      <c r="BB23" s="30">
        <v>9</v>
      </c>
      <c r="BC23" s="31"/>
      <c r="BD23" s="298">
        <v>5983</v>
      </c>
      <c r="BE23" s="31"/>
      <c r="BF23" s="298">
        <f>IF(E23,BD23,0)</f>
        <v>5983</v>
      </c>
      <c r="BG23" s="31"/>
      <c r="BH23" s="298">
        <f>IF(K23,BD23,0)</f>
        <v>5983</v>
      </c>
      <c r="BI23" s="31"/>
      <c r="BJ23" s="298">
        <f>IF(AF23,BD23,0)</f>
        <v>5983</v>
      </c>
    </row>
    <row r="24" spans="1:62" ht="8.85" customHeight="1" x14ac:dyDescent="0.25">
      <c r="A24" s="30">
        <v>10</v>
      </c>
      <c r="B24" s="31"/>
      <c r="C24" s="11" t="s">
        <v>98</v>
      </c>
      <c r="D24" s="31"/>
      <c r="E24" s="114">
        <v>276562</v>
      </c>
      <c r="F24" s="31"/>
      <c r="G24" s="302">
        <f>(E24/$BD24)</f>
        <v>11.891559530463946</v>
      </c>
      <c r="H24" s="31"/>
      <c r="I24" s="302">
        <f>IF(G$60,G24/G$60*100,0)</f>
        <v>183.70546146601239</v>
      </c>
      <c r="J24" s="31"/>
      <c r="K24" s="114">
        <v>7619573</v>
      </c>
      <c r="L24" s="31"/>
      <c r="M24" s="302">
        <f>(K24/$BD24)</f>
        <v>327.62493012856345</v>
      </c>
      <c r="N24" s="31"/>
      <c r="O24" s="302">
        <f>IF(M$60,M24/M$60*100,0)</f>
        <v>192.48254632811853</v>
      </c>
      <c r="P24" s="31"/>
      <c r="Q24" s="114">
        <v>1462298</v>
      </c>
      <c r="R24" s="31"/>
      <c r="S24" s="114">
        <v>1401446</v>
      </c>
      <c r="T24" s="31"/>
      <c r="U24" s="114">
        <v>0</v>
      </c>
      <c r="V24" s="31"/>
      <c r="W24" s="114">
        <v>0</v>
      </c>
      <c r="X24" s="31"/>
      <c r="Y24" s="114">
        <v>0</v>
      </c>
      <c r="Z24" s="31"/>
      <c r="AA24" s="114">
        <v>0</v>
      </c>
      <c r="AB24" s="31"/>
      <c r="AC24" s="31"/>
      <c r="AD24" s="114">
        <v>0</v>
      </c>
      <c r="AE24" s="31"/>
      <c r="AF24" s="114">
        <v>320736</v>
      </c>
      <c r="AG24" s="31"/>
      <c r="AH24" s="302">
        <f>(AF24/$BD24)</f>
        <v>13.790944661822246</v>
      </c>
      <c r="AI24" s="31"/>
      <c r="AJ24" s="302">
        <f>IF(AH$60,AH24/AH$60*100,0)</f>
        <v>200.99397228880406</v>
      </c>
      <c r="AK24" s="31"/>
      <c r="AL24" s="114">
        <f>(E24+K24+AF24)</f>
        <v>8216871</v>
      </c>
      <c r="AM24" s="31"/>
      <c r="AN24" s="114">
        <v>281400</v>
      </c>
      <c r="AO24" s="31"/>
      <c r="AP24" s="302">
        <f>IF($AL24,AN24/$AL24*100,0)</f>
        <v>3.4246612852994773</v>
      </c>
      <c r="AQ24" s="31"/>
      <c r="AR24" s="114">
        <v>0</v>
      </c>
      <c r="AS24" s="31"/>
      <c r="AT24" s="302">
        <f>IF($AL24,AR24/$AL24*100,0)</f>
        <v>0</v>
      </c>
      <c r="AU24" s="31"/>
      <c r="AV24" s="114">
        <v>0</v>
      </c>
      <c r="AW24" s="31"/>
      <c r="AX24" s="302">
        <f>IF($AL24,AV24/$AL24*100,0)</f>
        <v>0</v>
      </c>
      <c r="AY24" s="31"/>
      <c r="AZ24" s="114">
        <v>24626</v>
      </c>
      <c r="BA24" s="31"/>
      <c r="BB24" s="30">
        <v>10</v>
      </c>
      <c r="BC24" s="31"/>
      <c r="BD24" s="298">
        <v>23257</v>
      </c>
      <c r="BE24" s="31"/>
      <c r="BF24" s="298">
        <f>IF(E24,BD24,0)</f>
        <v>23257</v>
      </c>
      <c r="BG24" s="31"/>
      <c r="BH24" s="298">
        <f>IF(K24,BD24,0)</f>
        <v>23257</v>
      </c>
      <c r="BI24" s="31"/>
      <c r="BJ24" s="298">
        <f>IF(AF24,BD24,0)</f>
        <v>23257</v>
      </c>
    </row>
    <row r="25" spans="1:62" ht="8.85" customHeight="1" x14ac:dyDescent="0.25">
      <c r="A25" s="37"/>
      <c r="B25" s="31"/>
      <c r="C25" s="11"/>
      <c r="D25" s="31"/>
      <c r="E25" s="31"/>
      <c r="F25" s="31"/>
      <c r="G25" s="38"/>
      <c r="H25" s="31"/>
      <c r="I25" s="38"/>
      <c r="J25" s="31"/>
      <c r="K25" s="31"/>
      <c r="L25" s="31"/>
      <c r="M25" s="38"/>
      <c r="N25" s="31"/>
      <c r="O25" s="38"/>
      <c r="P25" s="31"/>
      <c r="Q25" s="31"/>
      <c r="R25" s="31"/>
      <c r="S25" s="31"/>
      <c r="T25" s="31"/>
      <c r="U25" s="31"/>
      <c r="V25" s="31"/>
      <c r="W25" s="31"/>
      <c r="X25" s="31"/>
      <c r="Y25" s="31"/>
      <c r="Z25" s="31"/>
      <c r="AA25" s="31"/>
      <c r="AB25" s="31"/>
      <c r="AC25" s="31"/>
      <c r="AD25" s="31"/>
      <c r="AE25" s="31"/>
      <c r="AF25" s="31"/>
      <c r="AG25" s="31"/>
      <c r="AH25" s="38"/>
      <c r="AI25" s="31"/>
      <c r="AJ25" s="38"/>
      <c r="AK25" s="31"/>
      <c r="AL25" s="31"/>
      <c r="AM25" s="31"/>
      <c r="AN25" s="31"/>
      <c r="AO25" s="31"/>
      <c r="AP25" s="38"/>
      <c r="AQ25" s="31"/>
      <c r="AR25" s="31"/>
      <c r="AS25" s="31"/>
      <c r="AT25" s="38"/>
      <c r="AU25" s="31"/>
      <c r="AV25" s="31"/>
      <c r="AW25" s="31"/>
      <c r="AX25" s="38"/>
      <c r="AY25" s="31"/>
      <c r="AZ25" s="31"/>
      <c r="BA25" s="31"/>
      <c r="BB25" s="37"/>
      <c r="BC25" s="31"/>
      <c r="BD25" s="277"/>
      <c r="BE25" s="31"/>
      <c r="BF25" s="31"/>
      <c r="BG25" s="31"/>
      <c r="BH25" s="31"/>
      <c r="BI25" s="31"/>
      <c r="BJ25" s="31"/>
    </row>
    <row r="26" spans="1:62" ht="8.85" customHeight="1" x14ac:dyDescent="0.25">
      <c r="A26" s="30">
        <v>11</v>
      </c>
      <c r="B26" s="31"/>
      <c r="C26" s="11" t="s">
        <v>99</v>
      </c>
      <c r="D26" s="31"/>
      <c r="E26" s="114">
        <v>347496</v>
      </c>
      <c r="F26" s="31"/>
      <c r="G26" s="302">
        <f>(E26/$BD26)</f>
        <v>24.60497061530836</v>
      </c>
      <c r="H26" s="31"/>
      <c r="I26" s="302">
        <f>IF(G$60,G26/G$60*100,0)</f>
        <v>380.10720710461328</v>
      </c>
      <c r="J26" s="31"/>
      <c r="K26" s="114">
        <v>4568547</v>
      </c>
      <c r="L26" s="31"/>
      <c r="M26" s="302">
        <f>(K26/$BD26)</f>
        <v>323.48275862068965</v>
      </c>
      <c r="N26" s="31"/>
      <c r="O26" s="302">
        <f>IF(M$60,M26/M$60*100,0)</f>
        <v>190.04898390400612</v>
      </c>
      <c r="P26" s="31"/>
      <c r="Q26" s="114">
        <v>809168</v>
      </c>
      <c r="R26" s="31"/>
      <c r="S26" s="114">
        <v>614263</v>
      </c>
      <c r="T26" s="31"/>
      <c r="U26" s="114">
        <v>0</v>
      </c>
      <c r="V26" s="31"/>
      <c r="W26" s="114">
        <v>0</v>
      </c>
      <c r="X26" s="31"/>
      <c r="Y26" s="114">
        <v>0</v>
      </c>
      <c r="Z26" s="31"/>
      <c r="AA26" s="114">
        <v>0</v>
      </c>
      <c r="AB26" s="31"/>
      <c r="AC26" s="31"/>
      <c r="AD26" s="114">
        <v>0</v>
      </c>
      <c r="AE26" s="31"/>
      <c r="AF26" s="114">
        <v>286733</v>
      </c>
      <c r="AG26" s="31"/>
      <c r="AH26" s="302">
        <f>(AF26/$BD26)</f>
        <v>20.302556114140057</v>
      </c>
      <c r="AI26" s="31"/>
      <c r="AJ26" s="302">
        <f>IF(AH$60,AH26/AH$60*100,0)</f>
        <v>295.89643792089294</v>
      </c>
      <c r="AK26" s="31"/>
      <c r="AL26" s="114">
        <f>(E26+K26+AF26)</f>
        <v>5202776</v>
      </c>
      <c r="AM26" s="31"/>
      <c r="AN26" s="114">
        <v>208960</v>
      </c>
      <c r="AO26" s="31"/>
      <c r="AP26" s="302">
        <f>IF($AL26,AN26/$AL26*100,0)</f>
        <v>4.0163174428420518</v>
      </c>
      <c r="AQ26" s="31"/>
      <c r="AR26" s="114">
        <v>0</v>
      </c>
      <c r="AS26" s="31"/>
      <c r="AT26" s="302">
        <f>IF($AL26,AR26/$AL26*100,0)</f>
        <v>0</v>
      </c>
      <c r="AU26" s="31"/>
      <c r="AV26" s="114">
        <v>0</v>
      </c>
      <c r="AW26" s="31"/>
      <c r="AX26" s="302">
        <f>IF($AL26,AV26/$AL26*100,0)</f>
        <v>0</v>
      </c>
      <c r="AY26" s="31"/>
      <c r="AZ26" s="114">
        <v>117887</v>
      </c>
      <c r="BA26" s="31"/>
      <c r="BB26" s="30">
        <v>11</v>
      </c>
      <c r="BC26" s="31"/>
      <c r="BD26" s="298">
        <v>14123</v>
      </c>
      <c r="BE26" s="31"/>
      <c r="BF26" s="298">
        <f>IF(E26,BD26,0)</f>
        <v>14123</v>
      </c>
      <c r="BG26" s="31"/>
      <c r="BH26" s="298">
        <f>IF(K26,BD26,0)</f>
        <v>14123</v>
      </c>
      <c r="BI26" s="31"/>
      <c r="BJ26" s="298">
        <f>IF(AF26,BD26,0)</f>
        <v>14123</v>
      </c>
    </row>
    <row r="27" spans="1:62" ht="8.85" customHeight="1" x14ac:dyDescent="0.25">
      <c r="A27" s="30">
        <v>12</v>
      </c>
      <c r="B27" s="31"/>
      <c r="C27" s="11" t="s">
        <v>100</v>
      </c>
      <c r="D27" s="31"/>
      <c r="E27" s="114">
        <v>150230</v>
      </c>
      <c r="F27" s="31"/>
      <c r="G27" s="302">
        <f>(E27/$BD27)</f>
        <v>17.474700476910549</v>
      </c>
      <c r="H27" s="31"/>
      <c r="I27" s="302">
        <f>IF(G$60,G27/G$60*100,0)</f>
        <v>269.95600592733643</v>
      </c>
      <c r="J27" s="31"/>
      <c r="K27" s="114">
        <v>2178214</v>
      </c>
      <c r="L27" s="31"/>
      <c r="M27" s="302">
        <f>(K27/$BD27)</f>
        <v>253.36908223799</v>
      </c>
      <c r="N27" s="31"/>
      <c r="O27" s="302">
        <f>IF(M$60,M27/M$60*100,0)</f>
        <v>148.85657843818319</v>
      </c>
      <c r="P27" s="31"/>
      <c r="Q27" s="114">
        <v>260616</v>
      </c>
      <c r="R27" s="31"/>
      <c r="S27" s="114">
        <v>264520</v>
      </c>
      <c r="T27" s="31"/>
      <c r="U27" s="114">
        <v>0</v>
      </c>
      <c r="V27" s="31"/>
      <c r="W27" s="114">
        <v>0</v>
      </c>
      <c r="X27" s="31"/>
      <c r="Y27" s="114">
        <v>86249</v>
      </c>
      <c r="Z27" s="31"/>
      <c r="AA27" s="114">
        <v>0</v>
      </c>
      <c r="AB27" s="31"/>
      <c r="AC27" s="31"/>
      <c r="AD27" s="114">
        <v>0</v>
      </c>
      <c r="AE27" s="31"/>
      <c r="AF27" s="114">
        <v>115785</v>
      </c>
      <c r="AG27" s="31"/>
      <c r="AH27" s="302">
        <f>(AF27/$BD27)</f>
        <v>13.468070257066419</v>
      </c>
      <c r="AI27" s="31"/>
      <c r="AJ27" s="302">
        <f>IF(AH$60,AH27/AH$60*100,0)</f>
        <v>196.28828962865177</v>
      </c>
      <c r="AK27" s="31"/>
      <c r="AL27" s="114">
        <f>(E27+K27+AF27)</f>
        <v>2444229</v>
      </c>
      <c r="AM27" s="31"/>
      <c r="AN27" s="114">
        <v>185671</v>
      </c>
      <c r="AO27" s="31"/>
      <c r="AP27" s="302">
        <f>IF($AL27,AN27/$AL27*100,0)</f>
        <v>7.5963013285580026</v>
      </c>
      <c r="AQ27" s="31"/>
      <c r="AR27" s="114">
        <v>0</v>
      </c>
      <c r="AS27" s="31"/>
      <c r="AT27" s="302">
        <f>IF($AL27,AR27/$AL27*100,0)</f>
        <v>0</v>
      </c>
      <c r="AU27" s="31"/>
      <c r="AV27" s="114">
        <v>0</v>
      </c>
      <c r="AW27" s="31"/>
      <c r="AX27" s="302">
        <f>IF($AL27,AV27/$AL27*100,0)</f>
        <v>0</v>
      </c>
      <c r="AY27" s="31"/>
      <c r="AZ27" s="114">
        <v>984336</v>
      </c>
      <c r="BA27" s="31"/>
      <c r="BB27" s="30">
        <v>12</v>
      </c>
      <c r="BC27" s="31"/>
      <c r="BD27" s="298">
        <v>8597</v>
      </c>
      <c r="BE27" s="31"/>
      <c r="BF27" s="298">
        <f>IF(E27,BD27,0)</f>
        <v>8597</v>
      </c>
      <c r="BG27" s="31"/>
      <c r="BH27" s="298">
        <f>IF(K27,BD27,0)</f>
        <v>8597</v>
      </c>
      <c r="BI27" s="31"/>
      <c r="BJ27" s="298">
        <f>IF(AF27,BD27,0)</f>
        <v>8597</v>
      </c>
    </row>
    <row r="28" spans="1:62" ht="8.85" customHeight="1" x14ac:dyDescent="0.25">
      <c r="A28" s="30">
        <v>13</v>
      </c>
      <c r="B28" s="31"/>
      <c r="C28" s="11" t="s">
        <v>101</v>
      </c>
      <c r="D28" s="31"/>
      <c r="E28" s="114">
        <v>356296</v>
      </c>
      <c r="F28" s="31"/>
      <c r="G28" s="302">
        <f>(E28/$BD28)</f>
        <v>13.183940795559668</v>
      </c>
      <c r="H28" s="31"/>
      <c r="I28" s="302">
        <f>IF(G$60,G28/G$60*100,0)</f>
        <v>203.67067259632873</v>
      </c>
      <c r="J28" s="31"/>
      <c r="K28" s="114">
        <v>5851605</v>
      </c>
      <c r="L28" s="31"/>
      <c r="M28" s="302">
        <f>(K28/$BD28)</f>
        <v>216.52562442183165</v>
      </c>
      <c r="N28" s="31"/>
      <c r="O28" s="302">
        <f>IF(M$60,M28/M$60*100,0)</f>
        <v>127.21072086194832</v>
      </c>
      <c r="P28" s="31"/>
      <c r="Q28" s="114">
        <v>972243</v>
      </c>
      <c r="R28" s="31"/>
      <c r="S28" s="114">
        <v>767892</v>
      </c>
      <c r="T28" s="31"/>
      <c r="U28" s="114">
        <v>0</v>
      </c>
      <c r="V28" s="31"/>
      <c r="W28" s="114">
        <v>0</v>
      </c>
      <c r="X28" s="31"/>
      <c r="Y28" s="114">
        <v>0</v>
      </c>
      <c r="Z28" s="31"/>
      <c r="AA28" s="114">
        <v>0</v>
      </c>
      <c r="AB28" s="31"/>
      <c r="AC28" s="31"/>
      <c r="AD28" s="114">
        <v>0</v>
      </c>
      <c r="AE28" s="31"/>
      <c r="AF28" s="114">
        <v>268322</v>
      </c>
      <c r="AG28" s="31"/>
      <c r="AH28" s="302">
        <f>(AF28/$BD28)</f>
        <v>9.9286586493987041</v>
      </c>
      <c r="AI28" s="31"/>
      <c r="AJ28" s="302">
        <f>IF(AH$60,AH28/AH$60*100,0)</f>
        <v>144.70368712062921</v>
      </c>
      <c r="AK28" s="31"/>
      <c r="AL28" s="114">
        <f>(E28+K28+AF28)</f>
        <v>6476223</v>
      </c>
      <c r="AM28" s="31"/>
      <c r="AN28" s="114">
        <v>275738</v>
      </c>
      <c r="AO28" s="31"/>
      <c r="AP28" s="302">
        <f>IF($AL28,AN28/$AL28*100,0)</f>
        <v>4.2576977352385796</v>
      </c>
      <c r="AQ28" s="31"/>
      <c r="AR28" s="114">
        <v>0</v>
      </c>
      <c r="AS28" s="31"/>
      <c r="AT28" s="302">
        <f>IF($AL28,AR28/$AL28*100,0)</f>
        <v>0</v>
      </c>
      <c r="AU28" s="31"/>
      <c r="AV28" s="114">
        <v>0</v>
      </c>
      <c r="AW28" s="31"/>
      <c r="AX28" s="302">
        <f>IF($AL28,AV28/$AL28*100,0)</f>
        <v>0</v>
      </c>
      <c r="AY28" s="31"/>
      <c r="AZ28" s="114">
        <v>149415</v>
      </c>
      <c r="BA28" s="31"/>
      <c r="BB28" s="30">
        <v>13</v>
      </c>
      <c r="BC28" s="31"/>
      <c r="BD28" s="298">
        <v>27025</v>
      </c>
      <c r="BE28" s="31"/>
      <c r="BF28" s="298">
        <f>IF(E28,BD28,0)</f>
        <v>27025</v>
      </c>
      <c r="BG28" s="31"/>
      <c r="BH28" s="298">
        <f>IF(K28,BD28,0)</f>
        <v>27025</v>
      </c>
      <c r="BI28" s="31"/>
      <c r="BJ28" s="298">
        <f>IF(AF28,BD28,0)</f>
        <v>27025</v>
      </c>
    </row>
    <row r="29" spans="1:62" ht="8.85" customHeight="1" x14ac:dyDescent="0.25">
      <c r="A29" s="30">
        <v>14</v>
      </c>
      <c r="B29" s="31"/>
      <c r="C29" s="11" t="s">
        <v>102</v>
      </c>
      <c r="D29" s="31"/>
      <c r="E29" s="114">
        <v>34096</v>
      </c>
      <c r="F29" s="31"/>
      <c r="G29" s="302">
        <f>(E29/$BD29)</f>
        <v>4.9928247181139263</v>
      </c>
      <c r="H29" s="31"/>
      <c r="I29" s="302">
        <f>IF(G$60,G29/G$60*100,0)</f>
        <v>77.131108540500009</v>
      </c>
      <c r="J29" s="31"/>
      <c r="K29" s="114">
        <v>1400341</v>
      </c>
      <c r="L29" s="31"/>
      <c r="M29" s="302">
        <f>(K29/$BD29)</f>
        <v>205.05798799238542</v>
      </c>
      <c r="N29" s="31"/>
      <c r="O29" s="302">
        <f>IF(M$60,M29/M$60*100,0)</f>
        <v>120.47338295717186</v>
      </c>
      <c r="P29" s="31"/>
      <c r="Q29" s="114">
        <v>160831</v>
      </c>
      <c r="R29" s="31"/>
      <c r="S29" s="114">
        <v>0</v>
      </c>
      <c r="T29" s="31"/>
      <c r="U29" s="114">
        <v>0</v>
      </c>
      <c r="V29" s="31"/>
      <c r="W29" s="114">
        <v>0</v>
      </c>
      <c r="X29" s="31"/>
      <c r="Y29" s="114">
        <v>0</v>
      </c>
      <c r="Z29" s="31"/>
      <c r="AA29" s="114">
        <v>0</v>
      </c>
      <c r="AB29" s="31"/>
      <c r="AC29" s="31"/>
      <c r="AD29" s="114">
        <v>0</v>
      </c>
      <c r="AE29" s="31"/>
      <c r="AF29" s="114">
        <v>92083</v>
      </c>
      <c r="AG29" s="31"/>
      <c r="AH29" s="302">
        <f>(AF29/$BD29)</f>
        <v>13.484111875823693</v>
      </c>
      <c r="AI29" s="31"/>
      <c r="AJ29" s="302">
        <f>IF(AH$60,AH29/AH$60*100,0)</f>
        <v>196.52208569955422</v>
      </c>
      <c r="AK29" s="31"/>
      <c r="AL29" s="114">
        <f>(E29+K29+AF29)</f>
        <v>1526520</v>
      </c>
      <c r="AM29" s="31"/>
      <c r="AN29" s="114">
        <v>93082</v>
      </c>
      <c r="AO29" s="31"/>
      <c r="AP29" s="302">
        <f>IF($AL29,AN29/$AL29*100,0)</f>
        <v>6.097660037208815</v>
      </c>
      <c r="AQ29" s="31"/>
      <c r="AR29" s="114">
        <v>0</v>
      </c>
      <c r="AS29" s="31"/>
      <c r="AT29" s="302">
        <f>IF($AL29,AR29/$AL29*100,0)</f>
        <v>0</v>
      </c>
      <c r="AU29" s="31"/>
      <c r="AV29" s="114">
        <v>0</v>
      </c>
      <c r="AW29" s="31"/>
      <c r="AX29" s="302">
        <f>IF($AL29,AV29/$AL29*100,0)</f>
        <v>0</v>
      </c>
      <c r="AY29" s="31"/>
      <c r="AZ29" s="114">
        <v>27381</v>
      </c>
      <c r="BA29" s="31"/>
      <c r="BB29" s="30">
        <v>14</v>
      </c>
      <c r="BC29" s="31"/>
      <c r="BD29" s="298">
        <v>6829</v>
      </c>
      <c r="BE29" s="31"/>
      <c r="BF29" s="298">
        <f>IF(E29,BD29,0)</f>
        <v>6829</v>
      </c>
      <c r="BG29" s="31"/>
      <c r="BH29" s="298">
        <f>IF(K29,BD29,0)</f>
        <v>6829</v>
      </c>
      <c r="BI29" s="31"/>
      <c r="BJ29" s="298">
        <f>IF(AF29,BD29,0)</f>
        <v>6829</v>
      </c>
    </row>
    <row r="30" spans="1:62" ht="8.85" customHeight="1" x14ac:dyDescent="0.25">
      <c r="A30" s="30">
        <v>15</v>
      </c>
      <c r="B30" s="31"/>
      <c r="C30" s="11" t="s">
        <v>103</v>
      </c>
      <c r="D30" s="31"/>
      <c r="E30" s="114">
        <v>848749</v>
      </c>
      <c r="F30" s="31"/>
      <c r="G30" s="302">
        <f>(E30/$BD30)</f>
        <v>6.1730791609693654</v>
      </c>
      <c r="H30" s="31"/>
      <c r="I30" s="302">
        <f>IF(G$60,G30/G$60*100,0)</f>
        <v>95.364140677001501</v>
      </c>
      <c r="J30" s="31"/>
      <c r="K30" s="114">
        <v>27800619</v>
      </c>
      <c r="L30" s="31"/>
      <c r="M30" s="302">
        <f>(K30/$BD30)</f>
        <v>202.19808425217468</v>
      </c>
      <c r="N30" s="31"/>
      <c r="O30" s="302">
        <f>IF(M$60,M30/M$60*100,0)</f>
        <v>118.79316419618486</v>
      </c>
      <c r="P30" s="31"/>
      <c r="Q30" s="114">
        <v>1871809</v>
      </c>
      <c r="R30" s="31"/>
      <c r="S30" s="114">
        <v>2249832</v>
      </c>
      <c r="T30" s="31"/>
      <c r="U30" s="114">
        <v>0</v>
      </c>
      <c r="V30" s="31"/>
      <c r="W30" s="114">
        <v>0</v>
      </c>
      <c r="X30" s="31"/>
      <c r="Y30" s="114">
        <v>0</v>
      </c>
      <c r="Z30" s="31"/>
      <c r="AA30" s="114">
        <v>0</v>
      </c>
      <c r="AB30" s="31"/>
      <c r="AC30" s="31"/>
      <c r="AD30" s="114">
        <v>0</v>
      </c>
      <c r="AE30" s="31"/>
      <c r="AF30" s="114">
        <v>640814</v>
      </c>
      <c r="AG30" s="31"/>
      <c r="AH30" s="302">
        <f>(AF30/$BD30)</f>
        <v>4.6607366246763444</v>
      </c>
      <c r="AI30" s="31"/>
      <c r="AJ30" s="302">
        <f>IF(AH$60,AH30/AH$60*100,0)</f>
        <v>67.927179098826969</v>
      </c>
      <c r="AK30" s="31"/>
      <c r="AL30" s="114">
        <f>(E30+K30+AF30)</f>
        <v>29290182</v>
      </c>
      <c r="AM30" s="31"/>
      <c r="AN30" s="114">
        <v>601290</v>
      </c>
      <c r="AO30" s="31"/>
      <c r="AP30" s="302">
        <f>IF($AL30,AN30/$AL30*100,0)</f>
        <v>2.052872187683914</v>
      </c>
      <c r="AQ30" s="31"/>
      <c r="AR30" s="114">
        <v>0</v>
      </c>
      <c r="AS30" s="31"/>
      <c r="AT30" s="302">
        <f>IF($AL30,AR30/$AL30*100,0)</f>
        <v>0</v>
      </c>
      <c r="AU30" s="31"/>
      <c r="AV30" s="114">
        <v>0</v>
      </c>
      <c r="AW30" s="31"/>
      <c r="AX30" s="302">
        <f>IF($AL30,AV30/$AL30*100,0)</f>
        <v>0</v>
      </c>
      <c r="AY30" s="31"/>
      <c r="AZ30" s="114">
        <v>2002407</v>
      </c>
      <c r="BA30" s="31"/>
      <c r="BB30" s="30">
        <v>15</v>
      </c>
      <c r="BC30" s="31"/>
      <c r="BD30" s="298">
        <v>137492</v>
      </c>
      <c r="BE30" s="31"/>
      <c r="BF30" s="298">
        <f>IF(E30,BD30,0)</f>
        <v>137492</v>
      </c>
      <c r="BG30" s="31"/>
      <c r="BH30" s="298">
        <f>IF(K30,BD30,0)</f>
        <v>137492</v>
      </c>
      <c r="BI30" s="31"/>
      <c r="BJ30" s="298">
        <f>IF(AF30,BD30,0)</f>
        <v>137492</v>
      </c>
    </row>
    <row r="31" spans="1:62" ht="8.85" customHeight="1" x14ac:dyDescent="0.25">
      <c r="A31" s="37"/>
      <c r="B31" s="31"/>
      <c r="C31" s="11"/>
      <c r="D31" s="31"/>
      <c r="E31" s="31"/>
      <c r="F31" s="31"/>
      <c r="G31" s="38"/>
      <c r="H31" s="31"/>
      <c r="I31" s="38"/>
      <c r="J31" s="31"/>
      <c r="K31" s="31"/>
      <c r="L31" s="31"/>
      <c r="M31" s="38"/>
      <c r="N31" s="31"/>
      <c r="O31" s="38"/>
      <c r="P31" s="31"/>
      <c r="Q31" s="31"/>
      <c r="R31" s="31"/>
      <c r="S31" s="31"/>
      <c r="T31" s="31"/>
      <c r="U31" s="31"/>
      <c r="V31" s="31"/>
      <c r="W31" s="31"/>
      <c r="X31" s="31"/>
      <c r="Y31" s="31"/>
      <c r="Z31" s="31"/>
      <c r="AA31" s="31"/>
      <c r="AB31" s="31"/>
      <c r="AC31" s="31"/>
      <c r="AD31" s="31"/>
      <c r="AE31" s="31"/>
      <c r="AF31" s="31"/>
      <c r="AG31" s="31"/>
      <c r="AH31" s="38"/>
      <c r="AI31" s="31"/>
      <c r="AJ31" s="38"/>
      <c r="AK31" s="31"/>
      <c r="AL31" s="31"/>
      <c r="AM31" s="31"/>
      <c r="AN31" s="31"/>
      <c r="AO31" s="31"/>
      <c r="AP31" s="38"/>
      <c r="AQ31" s="31"/>
      <c r="AR31" s="31"/>
      <c r="AS31" s="31"/>
      <c r="AT31" s="38"/>
      <c r="AU31" s="31"/>
      <c r="AV31" s="31"/>
      <c r="AW31" s="31"/>
      <c r="AX31" s="38"/>
      <c r="AY31" s="31"/>
      <c r="AZ31" s="31"/>
      <c r="BA31" s="31"/>
      <c r="BB31" s="37"/>
      <c r="BC31" s="31"/>
      <c r="BD31" s="277"/>
      <c r="BE31" s="31"/>
      <c r="BF31" s="31"/>
      <c r="BG31" s="31"/>
      <c r="BH31" s="31"/>
      <c r="BI31" s="31"/>
      <c r="BJ31" s="31"/>
    </row>
    <row r="32" spans="1:62" ht="8.85" customHeight="1" x14ac:dyDescent="0.25">
      <c r="A32" s="30">
        <v>16</v>
      </c>
      <c r="B32" s="31"/>
      <c r="C32" s="11" t="s">
        <v>104</v>
      </c>
      <c r="D32" s="31"/>
      <c r="E32" s="114">
        <v>199966</v>
      </c>
      <c r="F32" s="31"/>
      <c r="G32" s="302">
        <f>(E32/$BD32)</f>
        <v>3.687776630274417</v>
      </c>
      <c r="H32" s="31"/>
      <c r="I32" s="302">
        <f>IF(G$60,G32/G$60*100,0)</f>
        <v>56.970215379454679</v>
      </c>
      <c r="J32" s="31"/>
      <c r="K32" s="114">
        <v>3998713</v>
      </c>
      <c r="L32" s="31"/>
      <c r="M32" s="302">
        <f>(K32/$BD32)</f>
        <v>73.744338300383589</v>
      </c>
      <c r="N32" s="31"/>
      <c r="O32" s="302">
        <f>IF(M$60,M32/M$60*100,0)</f>
        <v>43.3254514782192</v>
      </c>
      <c r="P32" s="31"/>
      <c r="Q32" s="114">
        <v>1118149</v>
      </c>
      <c r="R32" s="31"/>
      <c r="S32" s="114">
        <v>752781</v>
      </c>
      <c r="T32" s="31"/>
      <c r="U32" s="114">
        <v>0</v>
      </c>
      <c r="V32" s="31"/>
      <c r="W32" s="114">
        <v>0</v>
      </c>
      <c r="X32" s="31"/>
      <c r="Y32" s="114">
        <v>0</v>
      </c>
      <c r="Z32" s="31"/>
      <c r="AA32" s="114">
        <v>0</v>
      </c>
      <c r="AB32" s="31"/>
      <c r="AC32" s="31"/>
      <c r="AD32" s="114">
        <v>0</v>
      </c>
      <c r="AE32" s="31"/>
      <c r="AF32" s="114">
        <v>268744</v>
      </c>
      <c r="AG32" s="31"/>
      <c r="AH32" s="302">
        <f>(AF32/$BD32)</f>
        <v>4.9561817645323103</v>
      </c>
      <c r="AI32" s="31"/>
      <c r="AJ32" s="302">
        <f>IF(AH$60,AH32/AH$60*100,0)</f>
        <v>72.233098215264448</v>
      </c>
      <c r="AK32" s="31"/>
      <c r="AL32" s="114">
        <f>(E32+K32+AF32)</f>
        <v>4467423</v>
      </c>
      <c r="AM32" s="31"/>
      <c r="AN32" s="114">
        <v>304346</v>
      </c>
      <c r="AO32" s="31"/>
      <c r="AP32" s="302">
        <f>IF($AL32,AN32/$AL32*100,0)</f>
        <v>6.8125628578265376</v>
      </c>
      <c r="AQ32" s="31"/>
      <c r="AR32" s="114">
        <v>0</v>
      </c>
      <c r="AS32" s="31"/>
      <c r="AT32" s="302">
        <f>IF($AL32,AR32/$AL32*100,0)</f>
        <v>0</v>
      </c>
      <c r="AU32" s="31"/>
      <c r="AV32" s="114">
        <v>0</v>
      </c>
      <c r="AW32" s="31"/>
      <c r="AX32" s="302">
        <f>IF($AL32,AV32/$AL32*100,0)</f>
        <v>0</v>
      </c>
      <c r="AY32" s="31"/>
      <c r="AZ32" s="114">
        <v>0</v>
      </c>
      <c r="BA32" s="31"/>
      <c r="BB32" s="30">
        <v>16</v>
      </c>
      <c r="BC32" s="31"/>
      <c r="BD32" s="298">
        <v>54224</v>
      </c>
      <c r="BE32" s="31"/>
      <c r="BF32" s="298">
        <f>IF(E32,BD32,0)</f>
        <v>54224</v>
      </c>
      <c r="BG32" s="31"/>
      <c r="BH32" s="298">
        <f>IF(K32,BD32,0)</f>
        <v>54224</v>
      </c>
      <c r="BI32" s="31"/>
      <c r="BJ32" s="298">
        <f>IF(AF32,BD32,0)</f>
        <v>54224</v>
      </c>
    </row>
    <row r="33" spans="1:62" ht="8.85" customHeight="1" x14ac:dyDescent="0.25">
      <c r="A33" s="30">
        <v>17</v>
      </c>
      <c r="B33" s="31"/>
      <c r="C33" s="11" t="s">
        <v>105</v>
      </c>
      <c r="D33" s="31"/>
      <c r="E33" s="114">
        <v>610484</v>
      </c>
      <c r="F33" s="31"/>
      <c r="G33" s="302">
        <f>(E33/$BD33)</f>
        <v>26.657525872232654</v>
      </c>
      <c r="H33" s="31"/>
      <c r="I33" s="302">
        <f>IF(G$60,G33/G$60*100,0)</f>
        <v>411.81588330404662</v>
      </c>
      <c r="J33" s="31"/>
      <c r="K33" s="114">
        <v>4471799</v>
      </c>
      <c r="L33" s="31"/>
      <c r="M33" s="302">
        <f>(K33/$BD33)</f>
        <v>195.26653857910134</v>
      </c>
      <c r="N33" s="31"/>
      <c r="O33" s="302">
        <f>IF(M$60,M33/M$60*100,0)</f>
        <v>114.72081976067669</v>
      </c>
      <c r="P33" s="31"/>
      <c r="Q33" s="114">
        <v>445521</v>
      </c>
      <c r="R33" s="31"/>
      <c r="S33" s="114">
        <v>473363</v>
      </c>
      <c r="T33" s="31"/>
      <c r="U33" s="114">
        <v>0</v>
      </c>
      <c r="V33" s="31"/>
      <c r="W33" s="114">
        <v>0</v>
      </c>
      <c r="X33" s="31"/>
      <c r="Y33" s="114">
        <v>0</v>
      </c>
      <c r="Z33" s="31"/>
      <c r="AA33" s="114">
        <v>0</v>
      </c>
      <c r="AB33" s="31"/>
      <c r="AC33" s="31"/>
      <c r="AD33" s="114">
        <v>0</v>
      </c>
      <c r="AE33" s="31"/>
      <c r="AF33" s="114">
        <v>187829</v>
      </c>
      <c r="AG33" s="31"/>
      <c r="AH33" s="302">
        <f>(AF33/$BD33)</f>
        <v>8.201781581590323</v>
      </c>
      <c r="AI33" s="31"/>
      <c r="AJ33" s="302">
        <f>IF(AH$60,AH33/AH$60*100,0)</f>
        <v>119.5355866007199</v>
      </c>
      <c r="AK33" s="31"/>
      <c r="AL33" s="114">
        <f>(E33+K33+AF33)</f>
        <v>5270112</v>
      </c>
      <c r="AM33" s="31"/>
      <c r="AN33" s="114">
        <v>243631</v>
      </c>
      <c r="AO33" s="31"/>
      <c r="AP33" s="302">
        <f>IF($AL33,AN33/$AL33*100,0)</f>
        <v>4.6228808799509382</v>
      </c>
      <c r="AQ33" s="31"/>
      <c r="AR33" s="114">
        <v>0</v>
      </c>
      <c r="AS33" s="31"/>
      <c r="AT33" s="302">
        <f>IF($AL33,AR33/$AL33*100,0)</f>
        <v>0</v>
      </c>
      <c r="AU33" s="31"/>
      <c r="AV33" s="114">
        <v>0</v>
      </c>
      <c r="AW33" s="31"/>
      <c r="AX33" s="302">
        <f>IF($AL33,AV33/$AL33*100,0)</f>
        <v>0</v>
      </c>
      <c r="AY33" s="31"/>
      <c r="AZ33" s="114">
        <v>0</v>
      </c>
      <c r="BA33" s="31"/>
      <c r="BB33" s="30">
        <v>17</v>
      </c>
      <c r="BC33" s="31"/>
      <c r="BD33" s="298">
        <v>22901</v>
      </c>
      <c r="BE33" s="31"/>
      <c r="BF33" s="298">
        <f>IF(E33,BD33,0)</f>
        <v>22901</v>
      </c>
      <c r="BG33" s="31"/>
      <c r="BH33" s="298">
        <f>IF(K33,BD33,0)</f>
        <v>22901</v>
      </c>
      <c r="BI33" s="31"/>
      <c r="BJ33" s="298">
        <f>IF(AF33,BD33,0)</f>
        <v>22901</v>
      </c>
    </row>
    <row r="34" spans="1:62" ht="8.85" customHeight="1" x14ac:dyDescent="0.25">
      <c r="A34" s="30">
        <v>18</v>
      </c>
      <c r="B34" s="31"/>
      <c r="C34" s="11" t="s">
        <v>106</v>
      </c>
      <c r="D34" s="31"/>
      <c r="E34" s="114">
        <v>61376</v>
      </c>
      <c r="F34" s="31"/>
      <c r="G34" s="302">
        <f>(E34/$BD34)</f>
        <v>8.4065196548418033</v>
      </c>
      <c r="H34" s="31"/>
      <c r="I34" s="302">
        <f>IF(G$60,G34/G$60*100,0)</f>
        <v>129.86720274658251</v>
      </c>
      <c r="J34" s="31"/>
      <c r="K34" s="114">
        <v>1153224</v>
      </c>
      <c r="L34" s="31"/>
      <c r="M34" s="302">
        <f>(K34/$BD34)</f>
        <v>157.95425284207641</v>
      </c>
      <c r="N34" s="31"/>
      <c r="O34" s="302">
        <f>IF(M$60,M34/M$60*100,0)</f>
        <v>92.799521631237582</v>
      </c>
      <c r="P34" s="31"/>
      <c r="Q34" s="114">
        <v>244398</v>
      </c>
      <c r="R34" s="31"/>
      <c r="S34" s="114">
        <v>125033</v>
      </c>
      <c r="T34" s="31"/>
      <c r="U34" s="114">
        <v>0</v>
      </c>
      <c r="V34" s="31"/>
      <c r="W34" s="114">
        <v>0</v>
      </c>
      <c r="X34" s="31"/>
      <c r="Y34" s="114">
        <v>0</v>
      </c>
      <c r="Z34" s="31"/>
      <c r="AA34" s="114">
        <v>0</v>
      </c>
      <c r="AB34" s="31"/>
      <c r="AC34" s="31"/>
      <c r="AD34" s="114">
        <v>0</v>
      </c>
      <c r="AE34" s="31"/>
      <c r="AF34" s="114">
        <v>134757</v>
      </c>
      <c r="AG34" s="31"/>
      <c r="AH34" s="302">
        <f>(AF34/$BD34)</f>
        <v>18.457334611697028</v>
      </c>
      <c r="AI34" s="31"/>
      <c r="AJ34" s="302">
        <f>IF(AH$60,AH34/AH$60*100,0)</f>
        <v>269.00354489410489</v>
      </c>
      <c r="AK34" s="31"/>
      <c r="AL34" s="114">
        <f>(E34+K34+AF34)</f>
        <v>1349357</v>
      </c>
      <c r="AM34" s="31"/>
      <c r="AN34" s="114">
        <v>166038</v>
      </c>
      <c r="AO34" s="31"/>
      <c r="AP34" s="302">
        <f>IF($AL34,AN34/$AL34*100,0)</f>
        <v>12.304971923664382</v>
      </c>
      <c r="AQ34" s="31"/>
      <c r="AR34" s="114">
        <v>0</v>
      </c>
      <c r="AS34" s="31"/>
      <c r="AT34" s="302">
        <f>IF($AL34,AR34/$AL34*100,0)</f>
        <v>0</v>
      </c>
      <c r="AU34" s="31"/>
      <c r="AV34" s="114">
        <v>0</v>
      </c>
      <c r="AW34" s="31"/>
      <c r="AX34" s="302">
        <f>IF($AL34,AV34/$AL34*100,0)</f>
        <v>0</v>
      </c>
      <c r="AY34" s="31"/>
      <c r="AZ34" s="114">
        <v>70050</v>
      </c>
      <c r="BA34" s="31"/>
      <c r="BB34" s="30">
        <v>18</v>
      </c>
      <c r="BC34" s="31"/>
      <c r="BD34" s="298">
        <v>7301</v>
      </c>
      <c r="BE34" s="31"/>
      <c r="BF34" s="298">
        <f>IF(E34,BD34,0)</f>
        <v>7301</v>
      </c>
      <c r="BG34" s="31"/>
      <c r="BH34" s="298">
        <f>IF(K34,BD34,0)</f>
        <v>7301</v>
      </c>
      <c r="BI34" s="31"/>
      <c r="BJ34" s="298">
        <f>IF(AF34,BD34,0)</f>
        <v>7301</v>
      </c>
    </row>
    <row r="35" spans="1:62" ht="8.85" customHeight="1" x14ac:dyDescent="0.25">
      <c r="A35" s="30">
        <v>19</v>
      </c>
      <c r="B35" s="31"/>
      <c r="C35" s="11" t="s">
        <v>107</v>
      </c>
      <c r="D35" s="31"/>
      <c r="E35" s="114">
        <v>0</v>
      </c>
      <c r="F35" s="31"/>
      <c r="G35" s="302">
        <f>(E35/$BD35)</f>
        <v>0</v>
      </c>
      <c r="H35" s="31"/>
      <c r="I35" s="302">
        <f>IF(G$60,G35/G$60*100,0)</f>
        <v>0</v>
      </c>
      <c r="J35" s="31"/>
      <c r="K35" s="114">
        <v>11772959</v>
      </c>
      <c r="L35" s="31"/>
      <c r="M35" s="302">
        <f>(K35/$BD35)</f>
        <v>148.029812274459</v>
      </c>
      <c r="N35" s="31"/>
      <c r="O35" s="302">
        <f>IF(M$60,M35/M$60*100,0)</f>
        <v>86.968824954438702</v>
      </c>
      <c r="P35" s="31"/>
      <c r="Q35" s="114">
        <v>634393</v>
      </c>
      <c r="R35" s="31"/>
      <c r="S35" s="114">
        <v>162643</v>
      </c>
      <c r="T35" s="31"/>
      <c r="U35" s="114">
        <v>0</v>
      </c>
      <c r="V35" s="31"/>
      <c r="W35" s="114">
        <v>0</v>
      </c>
      <c r="X35" s="31"/>
      <c r="Y35" s="114">
        <v>0</v>
      </c>
      <c r="Z35" s="31"/>
      <c r="AA35" s="114">
        <v>0</v>
      </c>
      <c r="AB35" s="31"/>
      <c r="AC35" s="31"/>
      <c r="AD35" s="114">
        <v>0</v>
      </c>
      <c r="AE35" s="31"/>
      <c r="AF35" s="114">
        <v>312686</v>
      </c>
      <c r="AG35" s="31"/>
      <c r="AH35" s="302">
        <f>(AF35/$BD35)</f>
        <v>3.9316241465592032</v>
      </c>
      <c r="AI35" s="31"/>
      <c r="AJ35" s="302">
        <f>IF(AH$60,AH35/AH$60*100,0)</f>
        <v>57.300842990917864</v>
      </c>
      <c r="AK35" s="31"/>
      <c r="AL35" s="114">
        <f>(E35+K35+AF35)</f>
        <v>12085645</v>
      </c>
      <c r="AM35" s="31"/>
      <c r="AN35" s="114">
        <v>322721</v>
      </c>
      <c r="AO35" s="31"/>
      <c r="AP35" s="302">
        <f>IF($AL35,AN35/$AL35*100,0)</f>
        <v>2.6702836298766015</v>
      </c>
      <c r="AQ35" s="31"/>
      <c r="AR35" s="114">
        <v>0</v>
      </c>
      <c r="AS35" s="31"/>
      <c r="AT35" s="302">
        <f>IF($AL35,AR35/$AL35*100,0)</f>
        <v>0</v>
      </c>
      <c r="AU35" s="31"/>
      <c r="AV35" s="114">
        <v>0</v>
      </c>
      <c r="AW35" s="31"/>
      <c r="AX35" s="302">
        <f>IF($AL35,AV35/$AL35*100,0)</f>
        <v>0</v>
      </c>
      <c r="AY35" s="31"/>
      <c r="AZ35" s="114">
        <v>788160</v>
      </c>
      <c r="BA35" s="31"/>
      <c r="BB35" s="30">
        <v>19</v>
      </c>
      <c r="BC35" s="31"/>
      <c r="BD35" s="298">
        <v>79531</v>
      </c>
      <c r="BE35" s="31"/>
      <c r="BF35" s="298">
        <f>IF(E35,BD35,0)</f>
        <v>0</v>
      </c>
      <c r="BG35" s="31"/>
      <c r="BH35" s="298">
        <f>IF(K35,BD35,0)</f>
        <v>79531</v>
      </c>
      <c r="BI35" s="31"/>
      <c r="BJ35" s="298">
        <f>IF(AF35,BD35,0)</f>
        <v>79531</v>
      </c>
    </row>
    <row r="36" spans="1:62" ht="8.85" customHeight="1" x14ac:dyDescent="0.25">
      <c r="A36" s="30">
        <v>20</v>
      </c>
      <c r="B36" s="31"/>
      <c r="C36" s="11" t="s">
        <v>108</v>
      </c>
      <c r="D36" s="31"/>
      <c r="E36" s="114">
        <v>581121</v>
      </c>
      <c r="F36" s="31"/>
      <c r="G36" s="302">
        <f>(E36/$BD36)</f>
        <v>13.963884083044983</v>
      </c>
      <c r="H36" s="31"/>
      <c r="I36" s="302">
        <f>IF(G$60,G36/G$60*100,0)</f>
        <v>215.71954147494407</v>
      </c>
      <c r="J36" s="31"/>
      <c r="K36" s="114">
        <v>4848844</v>
      </c>
      <c r="L36" s="31"/>
      <c r="M36" s="302">
        <f>(K36/$BD36)</f>
        <v>116.51393694732795</v>
      </c>
      <c r="N36" s="31"/>
      <c r="O36" s="302">
        <f>IF(M$60,M36/M$60*100,0)</f>
        <v>68.452969246067397</v>
      </c>
      <c r="P36" s="31"/>
      <c r="Q36" s="114">
        <v>1225194</v>
      </c>
      <c r="R36" s="31"/>
      <c r="S36" s="114">
        <v>738452</v>
      </c>
      <c r="T36" s="31"/>
      <c r="U36" s="114">
        <v>32900</v>
      </c>
      <c r="V36" s="31"/>
      <c r="W36" s="114">
        <v>0</v>
      </c>
      <c r="X36" s="31"/>
      <c r="Y36" s="114">
        <v>0</v>
      </c>
      <c r="Z36" s="31"/>
      <c r="AA36" s="114">
        <v>0</v>
      </c>
      <c r="AB36" s="31"/>
      <c r="AC36" s="31"/>
      <c r="AD36" s="114">
        <v>0</v>
      </c>
      <c r="AE36" s="31"/>
      <c r="AF36" s="114">
        <v>425155</v>
      </c>
      <c r="AG36" s="31"/>
      <c r="AH36" s="302">
        <f>(AF36/$BD36)</f>
        <v>10.216142829680892</v>
      </c>
      <c r="AI36" s="31"/>
      <c r="AJ36" s="302">
        <f>IF(AH$60,AH36/AH$60*100,0)</f>
        <v>148.89358047326286</v>
      </c>
      <c r="AK36" s="31"/>
      <c r="AL36" s="114">
        <f>(E36+K36+AF36)</f>
        <v>5855120</v>
      </c>
      <c r="AM36" s="31"/>
      <c r="AN36" s="114">
        <v>269372</v>
      </c>
      <c r="AO36" s="31"/>
      <c r="AP36" s="302">
        <f>IF($AL36,AN36/$AL36*100,0)</f>
        <v>4.6006230444465697</v>
      </c>
      <c r="AQ36" s="31"/>
      <c r="AR36" s="114">
        <v>0</v>
      </c>
      <c r="AS36" s="31"/>
      <c r="AT36" s="302">
        <f>IF($AL36,AR36/$AL36*100,0)</f>
        <v>0</v>
      </c>
      <c r="AU36" s="31"/>
      <c r="AV36" s="114">
        <v>0</v>
      </c>
      <c r="AW36" s="31"/>
      <c r="AX36" s="302">
        <f>IF($AL36,AV36/$AL36*100,0)</f>
        <v>0</v>
      </c>
      <c r="AY36" s="31"/>
      <c r="AZ36" s="114">
        <v>55274</v>
      </c>
      <c r="BA36" s="31"/>
      <c r="BB36" s="30">
        <v>20</v>
      </c>
      <c r="BC36" s="31"/>
      <c r="BD36" s="298">
        <v>41616</v>
      </c>
      <c r="BE36" s="31"/>
      <c r="BF36" s="298">
        <f>IF(E36,BD36,0)</f>
        <v>41616</v>
      </c>
      <c r="BG36" s="31"/>
      <c r="BH36" s="298">
        <f>IF(K36,BD36,0)</f>
        <v>41616</v>
      </c>
      <c r="BI36" s="31"/>
      <c r="BJ36" s="298">
        <f>IF(AF36,BD36,0)</f>
        <v>41616</v>
      </c>
    </row>
    <row r="37" spans="1:62" ht="8.85" customHeight="1" x14ac:dyDescent="0.25">
      <c r="A37" s="37"/>
      <c r="B37" s="31"/>
      <c r="C37" s="11"/>
      <c r="D37" s="31"/>
      <c r="E37" s="31"/>
      <c r="F37" s="31"/>
      <c r="G37" s="38"/>
      <c r="H37" s="31"/>
      <c r="I37" s="38"/>
      <c r="J37" s="31"/>
      <c r="K37" s="277"/>
      <c r="L37" s="31"/>
      <c r="M37" s="38"/>
      <c r="N37" s="31"/>
      <c r="O37" s="38"/>
      <c r="P37" s="31"/>
      <c r="Q37" s="31"/>
      <c r="R37" s="31"/>
      <c r="S37" s="31"/>
      <c r="T37" s="31"/>
      <c r="U37" s="31"/>
      <c r="V37" s="31"/>
      <c r="W37" s="31"/>
      <c r="X37" s="31"/>
      <c r="Y37" s="31"/>
      <c r="Z37" s="31"/>
      <c r="AA37" s="31"/>
      <c r="AB37" s="31"/>
      <c r="AC37" s="31"/>
      <c r="AD37" s="31"/>
      <c r="AE37" s="31"/>
      <c r="AF37" s="31"/>
      <c r="AG37" s="31"/>
      <c r="AH37" s="38"/>
      <c r="AI37" s="31"/>
      <c r="AJ37" s="38"/>
      <c r="AK37" s="31"/>
      <c r="AL37" s="277"/>
      <c r="AM37" s="31"/>
      <c r="AN37" s="31"/>
      <c r="AO37" s="31"/>
      <c r="AP37" s="38"/>
      <c r="AQ37" s="31"/>
      <c r="AR37" s="31"/>
      <c r="AS37" s="31"/>
      <c r="AT37" s="38"/>
      <c r="AU37" s="31"/>
      <c r="AV37" s="31"/>
      <c r="AW37" s="31"/>
      <c r="AX37" s="38"/>
      <c r="AY37" s="31"/>
      <c r="AZ37" s="31"/>
      <c r="BA37" s="31"/>
      <c r="BB37" s="37"/>
      <c r="BC37" s="31"/>
      <c r="BD37" s="277"/>
      <c r="BE37" s="31"/>
      <c r="BF37" s="31"/>
      <c r="BG37" s="31"/>
      <c r="BH37" s="31"/>
      <c r="BI37" s="31"/>
      <c r="BJ37" s="31"/>
    </row>
    <row r="38" spans="1:62" ht="8.85" customHeight="1" x14ac:dyDescent="0.25">
      <c r="A38" s="30">
        <v>21</v>
      </c>
      <c r="B38" s="31"/>
      <c r="C38" s="11" t="s">
        <v>109</v>
      </c>
      <c r="D38" s="31"/>
      <c r="E38" s="114">
        <v>163703</v>
      </c>
      <c r="F38" s="31"/>
      <c r="G38" s="302">
        <f>(E38/$BD38)</f>
        <v>10.359638020503734</v>
      </c>
      <c r="H38" s="31"/>
      <c r="I38" s="302">
        <f>IF(G$60,G38/G$60*100,0)</f>
        <v>160.03973896796663</v>
      </c>
      <c r="J38" s="31"/>
      <c r="K38" s="114">
        <v>2963523</v>
      </c>
      <c r="L38" s="31"/>
      <c r="M38" s="302">
        <f>(K38/$BD38)</f>
        <v>187.5410074674092</v>
      </c>
      <c r="N38" s="31"/>
      <c r="O38" s="302">
        <f>IF(M$60,M38/M$60*100,0)</f>
        <v>110.18200185224683</v>
      </c>
      <c r="P38" s="31"/>
      <c r="Q38" s="114">
        <v>343170</v>
      </c>
      <c r="R38" s="31"/>
      <c r="S38" s="114">
        <v>370489</v>
      </c>
      <c r="T38" s="31"/>
      <c r="U38" s="114">
        <v>0</v>
      </c>
      <c r="V38" s="31"/>
      <c r="W38" s="114">
        <v>0</v>
      </c>
      <c r="X38" s="31"/>
      <c r="Y38" s="114">
        <v>0</v>
      </c>
      <c r="Z38" s="31"/>
      <c r="AA38" s="114">
        <v>0</v>
      </c>
      <c r="AB38" s="31"/>
      <c r="AC38" s="31"/>
      <c r="AD38" s="114">
        <v>0</v>
      </c>
      <c r="AE38" s="31"/>
      <c r="AF38" s="114">
        <v>149234</v>
      </c>
      <c r="AG38" s="31"/>
      <c r="AH38" s="302">
        <f>(AF38/$BD38)</f>
        <v>9.443994431084672</v>
      </c>
      <c r="AI38" s="31"/>
      <c r="AJ38" s="302">
        <f>IF(AH$60,AH38/AH$60*100,0)</f>
        <v>137.64002405374299</v>
      </c>
      <c r="AK38" s="31"/>
      <c r="AL38" s="114">
        <f>(E38+K38+AF38)</f>
        <v>3276460</v>
      </c>
      <c r="AM38" s="31"/>
      <c r="AN38" s="114">
        <v>187620</v>
      </c>
      <c r="AO38" s="31"/>
      <c r="AP38" s="302">
        <f>IF($AL38,AN38/$AL38*100,0)</f>
        <v>5.7263021675833059</v>
      </c>
      <c r="AQ38" s="31"/>
      <c r="AR38" s="114">
        <v>0</v>
      </c>
      <c r="AS38" s="31"/>
      <c r="AT38" s="302">
        <f>IF($AL38,AR38/$AL38*100,0)</f>
        <v>0</v>
      </c>
      <c r="AU38" s="31"/>
      <c r="AV38" s="114">
        <v>0</v>
      </c>
      <c r="AW38" s="31"/>
      <c r="AX38" s="302">
        <f>IF($AL38,AV38/$AL38*100,0)</f>
        <v>0</v>
      </c>
      <c r="AY38" s="31"/>
      <c r="AZ38" s="114">
        <v>0</v>
      </c>
      <c r="BA38" s="31"/>
      <c r="BB38" s="30">
        <v>21</v>
      </c>
      <c r="BC38" s="31"/>
      <c r="BD38" s="298">
        <v>15802</v>
      </c>
      <c r="BE38" s="31"/>
      <c r="BF38" s="298">
        <f>IF(E38,BD38,0)</f>
        <v>15802</v>
      </c>
      <c r="BG38" s="31"/>
      <c r="BH38" s="298">
        <f>IF(K38,BD38,0)</f>
        <v>15802</v>
      </c>
      <c r="BI38" s="31"/>
      <c r="BJ38" s="298">
        <f>IF(AF38,BD38,0)</f>
        <v>15802</v>
      </c>
    </row>
    <row r="39" spans="1:62" ht="8.85" customHeight="1" x14ac:dyDescent="0.25">
      <c r="A39" s="30">
        <v>22</v>
      </c>
      <c r="B39" s="31"/>
      <c r="C39" s="11" t="s">
        <v>110</v>
      </c>
      <c r="D39" s="31"/>
      <c r="E39" s="114">
        <v>42149</v>
      </c>
      <c r="F39" s="31"/>
      <c r="G39" s="302">
        <f>(E39/$BD39)</f>
        <v>3.112005316007088</v>
      </c>
      <c r="H39" s="31"/>
      <c r="I39" s="302">
        <f>IF(G$60,G39/G$60*100,0)</f>
        <v>48.075474978466623</v>
      </c>
      <c r="J39" s="31"/>
      <c r="K39" s="114">
        <v>2477865</v>
      </c>
      <c r="L39" s="31"/>
      <c r="M39" s="302">
        <f>(K39/$BD39)</f>
        <v>182.94927643236858</v>
      </c>
      <c r="N39" s="31"/>
      <c r="O39" s="302">
        <f>IF(M$60,M39/M$60*100,0)</f>
        <v>107.48431922677739</v>
      </c>
      <c r="P39" s="31"/>
      <c r="Q39" s="114">
        <v>462165</v>
      </c>
      <c r="R39" s="31"/>
      <c r="S39" s="114">
        <v>258549</v>
      </c>
      <c r="T39" s="31"/>
      <c r="U39" s="114">
        <v>0</v>
      </c>
      <c r="V39" s="31"/>
      <c r="W39" s="114">
        <v>0</v>
      </c>
      <c r="X39" s="31"/>
      <c r="Y39" s="114">
        <v>0</v>
      </c>
      <c r="Z39" s="31"/>
      <c r="AA39" s="114">
        <v>0</v>
      </c>
      <c r="AB39" s="31"/>
      <c r="AC39" s="31"/>
      <c r="AD39" s="114">
        <v>0</v>
      </c>
      <c r="AE39" s="31"/>
      <c r="AF39" s="114">
        <v>126684</v>
      </c>
      <c r="AG39" s="31"/>
      <c r="AH39" s="302">
        <f>(AF39/$BD39)</f>
        <v>9.3535144713526286</v>
      </c>
      <c r="AI39" s="31"/>
      <c r="AJ39" s="302">
        <f>IF(AH$60,AH39/AH$60*100,0)</f>
        <v>136.32133799089343</v>
      </c>
      <c r="AK39" s="31"/>
      <c r="AL39" s="114">
        <f>(E39+K39+AF39)</f>
        <v>2646698</v>
      </c>
      <c r="AM39" s="31"/>
      <c r="AN39" s="114">
        <v>218070</v>
      </c>
      <c r="AO39" s="31"/>
      <c r="AP39" s="302">
        <f>IF($AL39,AN39/$AL39*100,0)</f>
        <v>8.2393231112881029</v>
      </c>
      <c r="AQ39" s="31"/>
      <c r="AR39" s="114">
        <v>0</v>
      </c>
      <c r="AS39" s="31"/>
      <c r="AT39" s="302">
        <f>IF($AL39,AR39/$AL39*100,0)</f>
        <v>0</v>
      </c>
      <c r="AU39" s="31"/>
      <c r="AV39" s="114">
        <v>0</v>
      </c>
      <c r="AW39" s="31"/>
      <c r="AX39" s="302">
        <f>IF($AL39,AV39/$AL39*100,0)</f>
        <v>0</v>
      </c>
      <c r="AY39" s="31"/>
      <c r="AZ39" s="114">
        <v>46924</v>
      </c>
      <c r="BA39" s="31"/>
      <c r="BB39" s="30">
        <v>22</v>
      </c>
      <c r="BC39" s="31"/>
      <c r="BD39" s="298">
        <v>13544</v>
      </c>
      <c r="BE39" s="31"/>
      <c r="BF39" s="298">
        <f>IF(E39,BD39,0)</f>
        <v>13544</v>
      </c>
      <c r="BG39" s="31"/>
      <c r="BH39" s="298">
        <f>IF(K39,BD39,0)</f>
        <v>13544</v>
      </c>
      <c r="BI39" s="31"/>
      <c r="BJ39" s="298">
        <f>IF(AF39,BD39,0)</f>
        <v>13544</v>
      </c>
    </row>
    <row r="40" spans="1:62" ht="8.85" customHeight="1" x14ac:dyDescent="0.25">
      <c r="A40" s="30">
        <v>23</v>
      </c>
      <c r="B40" s="31"/>
      <c r="C40" s="11" t="s">
        <v>111</v>
      </c>
      <c r="D40" s="31"/>
      <c r="E40" s="114">
        <v>830963</v>
      </c>
      <c r="F40" s="31"/>
      <c r="G40" s="302">
        <f>(E40/$BD40)</f>
        <v>4.5353786200045851</v>
      </c>
      <c r="H40" s="31"/>
      <c r="I40" s="302">
        <f>IF(G$60,G40/G$60*100,0)</f>
        <v>70.064302346264469</v>
      </c>
      <c r="J40" s="31"/>
      <c r="K40" s="114">
        <v>23283086</v>
      </c>
      <c r="L40" s="31"/>
      <c r="M40" s="302">
        <f>(K40/$BD40)</f>
        <v>127.07859489788122</v>
      </c>
      <c r="N40" s="31"/>
      <c r="O40" s="302">
        <f>IF(M$60,M40/M$60*100,0)</f>
        <v>74.659799302040625</v>
      </c>
      <c r="P40" s="31"/>
      <c r="Q40" s="114">
        <v>3904472</v>
      </c>
      <c r="R40" s="31"/>
      <c r="S40" s="114">
        <v>3672048</v>
      </c>
      <c r="T40" s="31"/>
      <c r="U40" s="114">
        <v>0</v>
      </c>
      <c r="V40" s="31"/>
      <c r="W40" s="114">
        <v>0</v>
      </c>
      <c r="X40" s="31"/>
      <c r="Y40" s="114">
        <v>0</v>
      </c>
      <c r="Z40" s="31"/>
      <c r="AA40" s="114">
        <v>0</v>
      </c>
      <c r="AB40" s="31"/>
      <c r="AC40" s="31"/>
      <c r="AD40" s="114">
        <v>0</v>
      </c>
      <c r="AE40" s="31"/>
      <c r="AF40" s="114">
        <v>735955</v>
      </c>
      <c r="AG40" s="31"/>
      <c r="AH40" s="302">
        <f>(AF40/$BD40)</f>
        <v>4.0168269493172071</v>
      </c>
      <c r="AI40" s="31"/>
      <c r="AJ40" s="302">
        <f>IF(AH$60,AH40/AH$60*100,0)</f>
        <v>58.542617952416975</v>
      </c>
      <c r="AK40" s="31"/>
      <c r="AL40" s="114">
        <f>(E40+K40+AF40)</f>
        <v>24850004</v>
      </c>
      <c r="AM40" s="31"/>
      <c r="AN40" s="114">
        <v>795718</v>
      </c>
      <c r="AO40" s="31"/>
      <c r="AP40" s="302">
        <f>IF($AL40,AN40/$AL40*100,0)</f>
        <v>3.2020839916162585</v>
      </c>
      <c r="AQ40" s="31"/>
      <c r="AR40" s="114">
        <v>0</v>
      </c>
      <c r="AS40" s="31"/>
      <c r="AT40" s="302">
        <f>IF($AL40,AR40/$AL40*100,0)</f>
        <v>0</v>
      </c>
      <c r="AU40" s="31"/>
      <c r="AV40" s="114">
        <v>0</v>
      </c>
      <c r="AW40" s="31"/>
      <c r="AX40" s="302">
        <f>IF($AL40,AV40/$AL40*100,0)</f>
        <v>0</v>
      </c>
      <c r="AY40" s="31"/>
      <c r="AZ40" s="114">
        <v>0</v>
      </c>
      <c r="BA40" s="31"/>
      <c r="BB40" s="30">
        <v>23</v>
      </c>
      <c r="BC40" s="31"/>
      <c r="BD40" s="298">
        <v>183218</v>
      </c>
      <c r="BE40" s="31"/>
      <c r="BF40" s="298">
        <f>IF(E40,BD40,0)</f>
        <v>183218</v>
      </c>
      <c r="BG40" s="31"/>
      <c r="BH40" s="298">
        <f>IF(K40,BD40,0)</f>
        <v>183218</v>
      </c>
      <c r="BI40" s="31"/>
      <c r="BJ40" s="298">
        <f>IF(AF40,BD40,0)</f>
        <v>183218</v>
      </c>
    </row>
    <row r="41" spans="1:62" ht="8.85" customHeight="1" x14ac:dyDescent="0.25">
      <c r="A41" s="30">
        <v>24</v>
      </c>
      <c r="B41" s="31"/>
      <c r="C41" s="11" t="s">
        <v>112</v>
      </c>
      <c r="D41" s="31"/>
      <c r="E41" s="114">
        <v>1835605</v>
      </c>
      <c r="F41" s="31"/>
      <c r="G41" s="302">
        <f>(E41/$BD41)</f>
        <v>7.4289825041382187</v>
      </c>
      <c r="H41" s="31"/>
      <c r="I41" s="302">
        <f>IF(G$60,G41/G$60*100,0)</f>
        <v>114.76582660578907</v>
      </c>
      <c r="J41" s="31"/>
      <c r="K41" s="114">
        <v>26408146</v>
      </c>
      <c r="L41" s="31"/>
      <c r="M41" s="302">
        <f>(K41/$BD41)</f>
        <v>106.8779255889626</v>
      </c>
      <c r="N41" s="31"/>
      <c r="O41" s="302">
        <f>IF(M$60,M41/M$60*100,0)</f>
        <v>62.791727282652076</v>
      </c>
      <c r="P41" s="31"/>
      <c r="Q41" s="114">
        <v>2785187</v>
      </c>
      <c r="R41" s="31"/>
      <c r="S41" s="114">
        <v>2101563</v>
      </c>
      <c r="T41" s="31"/>
      <c r="U41" s="114">
        <v>0</v>
      </c>
      <c r="V41" s="31"/>
      <c r="W41" s="114">
        <v>0</v>
      </c>
      <c r="X41" s="31"/>
      <c r="Y41" s="114">
        <v>0</v>
      </c>
      <c r="Z41" s="31"/>
      <c r="AA41" s="114">
        <v>0</v>
      </c>
      <c r="AB41" s="31"/>
      <c r="AC41" s="31"/>
      <c r="AD41" s="114">
        <v>0</v>
      </c>
      <c r="AE41" s="31"/>
      <c r="AF41" s="114">
        <v>799435</v>
      </c>
      <c r="AG41" s="31"/>
      <c r="AH41" s="302">
        <f>(AF41/$BD41)</f>
        <v>3.235439339180127</v>
      </c>
      <c r="AI41" s="31"/>
      <c r="AJ41" s="302">
        <f>IF(AH$60,AH41/AH$60*100,0)</f>
        <v>47.15440608514124</v>
      </c>
      <c r="AK41" s="31"/>
      <c r="AL41" s="114">
        <f>(E41+K41+AF41)</f>
        <v>29043186</v>
      </c>
      <c r="AM41" s="31"/>
      <c r="AN41" s="114">
        <v>1143413</v>
      </c>
      <c r="AO41" s="31"/>
      <c r="AP41" s="302">
        <f>IF($AL41,AN41/$AL41*100,0)</f>
        <v>3.9369406648430374</v>
      </c>
      <c r="AQ41" s="31"/>
      <c r="AR41" s="114">
        <v>0</v>
      </c>
      <c r="AS41" s="31"/>
      <c r="AT41" s="302">
        <f>IF($AL41,AR41/$AL41*100,0)</f>
        <v>0</v>
      </c>
      <c r="AU41" s="31"/>
      <c r="AV41" s="114">
        <v>2543626</v>
      </c>
      <c r="AW41" s="31"/>
      <c r="AX41" s="302">
        <f>IF($AL41,AV41/$AL41*100,0)</f>
        <v>8.7580818440511319</v>
      </c>
      <c r="AY41" s="31"/>
      <c r="AZ41" s="114">
        <v>104100</v>
      </c>
      <c r="BA41" s="31"/>
      <c r="BB41" s="30">
        <v>24</v>
      </c>
      <c r="BC41" s="31"/>
      <c r="BD41" s="298">
        <v>247087</v>
      </c>
      <c r="BE41" s="31"/>
      <c r="BF41" s="298">
        <f>IF(E41,BD41,0)</f>
        <v>247087</v>
      </c>
      <c r="BG41" s="31"/>
      <c r="BH41" s="298">
        <f>IF(K41,BD41,0)</f>
        <v>247087</v>
      </c>
      <c r="BI41" s="31"/>
      <c r="BJ41" s="298">
        <f>IF(AF41,BD41,0)</f>
        <v>247087</v>
      </c>
    </row>
    <row r="42" spans="1:62" ht="8.85" customHeight="1" x14ac:dyDescent="0.25">
      <c r="A42" s="30">
        <v>25</v>
      </c>
      <c r="B42" s="31"/>
      <c r="C42" s="11" t="s">
        <v>113</v>
      </c>
      <c r="D42" s="31"/>
      <c r="E42" s="114">
        <v>41897</v>
      </c>
      <c r="F42" s="31"/>
      <c r="G42" s="302">
        <f>(E42/$BD42)</f>
        <v>10.86258750324086</v>
      </c>
      <c r="H42" s="31"/>
      <c r="I42" s="302">
        <f>IF(G$60,G42/G$60*100,0)</f>
        <v>167.80949924067249</v>
      </c>
      <c r="J42" s="31"/>
      <c r="K42" s="114">
        <v>815722</v>
      </c>
      <c r="L42" s="31"/>
      <c r="M42" s="302">
        <f>(K42/$BD42)</f>
        <v>211.49131449312938</v>
      </c>
      <c r="N42" s="31"/>
      <c r="O42" s="302">
        <f>IF(M$60,M42/M$60*100,0)</f>
        <v>124.25301921909322</v>
      </c>
      <c r="P42" s="31"/>
      <c r="Q42" s="114">
        <v>146941</v>
      </c>
      <c r="R42" s="31"/>
      <c r="S42" s="114">
        <v>156006</v>
      </c>
      <c r="T42" s="31"/>
      <c r="U42" s="114">
        <v>0</v>
      </c>
      <c r="V42" s="31"/>
      <c r="W42" s="114">
        <v>92075</v>
      </c>
      <c r="X42" s="31"/>
      <c r="Y42" s="114">
        <v>0</v>
      </c>
      <c r="Z42" s="31"/>
      <c r="AA42" s="114">
        <v>0</v>
      </c>
      <c r="AB42" s="31"/>
      <c r="AC42" s="31"/>
      <c r="AD42" s="114">
        <v>0</v>
      </c>
      <c r="AE42" s="31"/>
      <c r="AF42" s="114">
        <v>117698</v>
      </c>
      <c r="AG42" s="31"/>
      <c r="AH42" s="302">
        <f>(AF42/$BD42)</f>
        <v>30.515426497277677</v>
      </c>
      <c r="AI42" s="31"/>
      <c r="AJ42" s="302">
        <f>IF(AH$60,AH42/AH$60*100,0)</f>
        <v>444.74232463234591</v>
      </c>
      <c r="AK42" s="31"/>
      <c r="AL42" s="114">
        <f>(E42+K42+AF42)</f>
        <v>975317</v>
      </c>
      <c r="AM42" s="31"/>
      <c r="AN42" s="114">
        <v>160915</v>
      </c>
      <c r="AO42" s="31"/>
      <c r="AP42" s="302">
        <f>IF($AL42,AN42/$AL42*100,0)</f>
        <v>16.498738358913052</v>
      </c>
      <c r="AQ42" s="31"/>
      <c r="AR42" s="114">
        <v>0</v>
      </c>
      <c r="AS42" s="31"/>
      <c r="AT42" s="302">
        <f>IF($AL42,AR42/$AL42*100,0)</f>
        <v>0</v>
      </c>
      <c r="AU42" s="31"/>
      <c r="AV42" s="114">
        <v>0</v>
      </c>
      <c r="AW42" s="31"/>
      <c r="AX42" s="302">
        <f>IF($AL42,AV42/$AL42*100,0)</f>
        <v>0</v>
      </c>
      <c r="AY42" s="31"/>
      <c r="AZ42" s="114">
        <v>0</v>
      </c>
      <c r="BA42" s="31"/>
      <c r="BB42" s="30">
        <v>25</v>
      </c>
      <c r="BC42" s="31"/>
      <c r="BD42" s="298">
        <v>3857</v>
      </c>
      <c r="BE42" s="31"/>
      <c r="BF42" s="298">
        <f>IF(E42,BD42,0)</f>
        <v>3857</v>
      </c>
      <c r="BG42" s="31"/>
      <c r="BH42" s="298">
        <f>IF(K42,BD42,0)</f>
        <v>3857</v>
      </c>
      <c r="BI42" s="31"/>
      <c r="BJ42" s="298">
        <f>IF(AF42,BD42,0)</f>
        <v>3857</v>
      </c>
    </row>
    <row r="43" spans="1:62" ht="8.85" customHeight="1" x14ac:dyDescent="0.25">
      <c r="A43" s="37"/>
      <c r="B43" s="31"/>
      <c r="C43" s="11"/>
      <c r="D43" s="31"/>
      <c r="E43" s="31"/>
      <c r="F43" s="31"/>
      <c r="G43" s="38"/>
      <c r="H43" s="31"/>
      <c r="I43" s="38"/>
      <c r="J43" s="31"/>
      <c r="K43" s="277"/>
      <c r="L43" s="31"/>
      <c r="M43" s="38"/>
      <c r="N43" s="31"/>
      <c r="O43" s="38"/>
      <c r="P43" s="31"/>
      <c r="Q43" s="31"/>
      <c r="R43" s="31"/>
      <c r="S43" s="31"/>
      <c r="T43" s="31"/>
      <c r="U43" s="31"/>
      <c r="V43" s="31"/>
      <c r="W43" s="31"/>
      <c r="X43" s="31"/>
      <c r="Y43" s="31"/>
      <c r="Z43" s="31"/>
      <c r="AA43" s="31"/>
      <c r="AB43" s="31"/>
      <c r="AC43" s="31"/>
      <c r="AD43" s="31"/>
      <c r="AE43" s="31"/>
      <c r="AF43" s="31"/>
      <c r="AG43" s="31"/>
      <c r="AH43" s="38"/>
      <c r="AI43" s="31"/>
      <c r="AJ43" s="38"/>
      <c r="AK43" s="31"/>
      <c r="AL43" s="277"/>
      <c r="AM43" s="31"/>
      <c r="AN43" s="31"/>
      <c r="AO43" s="31"/>
      <c r="AP43" s="38"/>
      <c r="AQ43" s="31"/>
      <c r="AR43" s="31"/>
      <c r="AS43" s="31"/>
      <c r="AT43" s="38"/>
      <c r="AU43" s="31"/>
      <c r="AV43" s="31"/>
      <c r="AW43" s="31"/>
      <c r="AX43" s="38"/>
      <c r="AY43" s="31"/>
      <c r="AZ43" s="31"/>
      <c r="BA43" s="31"/>
      <c r="BB43" s="37"/>
      <c r="BC43" s="31"/>
      <c r="BD43" s="277"/>
      <c r="BE43" s="31"/>
      <c r="BF43" s="31"/>
      <c r="BG43" s="31"/>
      <c r="BH43" s="31"/>
      <c r="BI43" s="31"/>
      <c r="BJ43" s="31"/>
    </row>
    <row r="44" spans="1:62" ht="8.85" customHeight="1" x14ac:dyDescent="0.25">
      <c r="A44" s="30">
        <v>26</v>
      </c>
      <c r="B44" s="31"/>
      <c r="C44" s="11" t="s">
        <v>114</v>
      </c>
      <c r="D44" s="31"/>
      <c r="E44" s="114">
        <v>180777</v>
      </c>
      <c r="F44" s="31"/>
      <c r="G44" s="302">
        <f>(E44/$BD44)</f>
        <v>5.6461053157598853</v>
      </c>
      <c r="H44" s="31"/>
      <c r="I44" s="302">
        <f>IF(G$60,G44/G$60*100,0)</f>
        <v>87.223242658812836</v>
      </c>
      <c r="J44" s="31"/>
      <c r="K44" s="114">
        <v>5830089</v>
      </c>
      <c r="L44" s="31"/>
      <c r="M44" s="302">
        <f>(K44/$BD44)</f>
        <v>182.08785683053281</v>
      </c>
      <c r="N44" s="31"/>
      <c r="O44" s="302">
        <f>IF(M$60,M44/M$60*100,0)</f>
        <v>106.97822758609171</v>
      </c>
      <c r="P44" s="31"/>
      <c r="Q44" s="114">
        <v>369696</v>
      </c>
      <c r="R44" s="31"/>
      <c r="S44" s="114">
        <v>413535</v>
      </c>
      <c r="T44" s="31"/>
      <c r="U44" s="114">
        <v>0</v>
      </c>
      <c r="V44" s="31"/>
      <c r="W44" s="114">
        <v>0</v>
      </c>
      <c r="X44" s="31"/>
      <c r="Y44" s="114">
        <v>0</v>
      </c>
      <c r="Z44" s="31"/>
      <c r="AA44" s="114">
        <v>0</v>
      </c>
      <c r="AB44" s="31"/>
      <c r="AC44" s="31"/>
      <c r="AD44" s="114">
        <v>0</v>
      </c>
      <c r="AE44" s="31"/>
      <c r="AF44" s="114">
        <v>353276</v>
      </c>
      <c r="AG44" s="31"/>
      <c r="AH44" s="302">
        <f>(AF44/$BD44)</f>
        <v>11.033668561434194</v>
      </c>
      <c r="AI44" s="31"/>
      <c r="AJ44" s="302">
        <f>IF(AH$60,AH44/AH$60*100,0)</f>
        <v>160.80848175832796</v>
      </c>
      <c r="AK44" s="31"/>
      <c r="AL44" s="114">
        <f>(E44+K44+AF44)</f>
        <v>6364142</v>
      </c>
      <c r="AM44" s="31"/>
      <c r="AN44" s="114">
        <v>302173</v>
      </c>
      <c r="AO44" s="31"/>
      <c r="AP44" s="302">
        <f>IF($AL44,AN44/$AL44*100,0)</f>
        <v>4.748055590211532</v>
      </c>
      <c r="AQ44" s="31"/>
      <c r="AR44" s="114">
        <v>0</v>
      </c>
      <c r="AS44" s="31"/>
      <c r="AT44" s="302">
        <f>IF($AL44,AR44/$AL44*100,0)</f>
        <v>0</v>
      </c>
      <c r="AU44" s="31"/>
      <c r="AV44" s="114">
        <v>0</v>
      </c>
      <c r="AW44" s="31"/>
      <c r="AX44" s="302">
        <f>IF($AL44,AV44/$AL44*100,0)</f>
        <v>0</v>
      </c>
      <c r="AY44" s="31"/>
      <c r="AZ44" s="114">
        <v>390688</v>
      </c>
      <c r="BA44" s="31"/>
      <c r="BB44" s="30">
        <v>26</v>
      </c>
      <c r="BC44" s="31"/>
      <c r="BD44" s="298">
        <v>32018</v>
      </c>
      <c r="BE44" s="31"/>
      <c r="BF44" s="298">
        <f>IF(E44,BD44,0)</f>
        <v>32018</v>
      </c>
      <c r="BG44" s="31"/>
      <c r="BH44" s="298">
        <f>IF(K44,BD44,0)</f>
        <v>32018</v>
      </c>
      <c r="BI44" s="31"/>
      <c r="BJ44" s="298">
        <f>IF(AF44,BD44,0)</f>
        <v>32018</v>
      </c>
    </row>
    <row r="45" spans="1:62" ht="8.85" customHeight="1" x14ac:dyDescent="0.25">
      <c r="A45" s="30">
        <v>27</v>
      </c>
      <c r="B45" s="31"/>
      <c r="C45" s="11" t="s">
        <v>115</v>
      </c>
      <c r="D45" s="31"/>
      <c r="E45" s="114">
        <v>72729</v>
      </c>
      <c r="F45" s="31"/>
      <c r="G45" s="302">
        <f>(E45/$BD45)</f>
        <v>5.9191828762106296</v>
      </c>
      <c r="H45" s="31"/>
      <c r="I45" s="302">
        <f>IF(G$60,G45/G$60*100,0)</f>
        <v>91.441851591484919</v>
      </c>
      <c r="J45" s="31"/>
      <c r="K45" s="114">
        <v>2057779</v>
      </c>
      <c r="L45" s="31"/>
      <c r="M45" s="302">
        <f>(K45/$BD45)</f>
        <v>167.47611296492227</v>
      </c>
      <c r="N45" s="31"/>
      <c r="O45" s="302">
        <f>IF(M$60,M45/M$60*100,0)</f>
        <v>98.393698733408456</v>
      </c>
      <c r="P45" s="31"/>
      <c r="Q45" s="114">
        <v>296879</v>
      </c>
      <c r="R45" s="31"/>
      <c r="S45" s="114">
        <v>323590</v>
      </c>
      <c r="T45" s="31"/>
      <c r="U45" s="114">
        <v>0</v>
      </c>
      <c r="V45" s="31"/>
      <c r="W45" s="114">
        <v>0</v>
      </c>
      <c r="X45" s="31"/>
      <c r="Y45" s="114">
        <v>0</v>
      </c>
      <c r="Z45" s="31"/>
      <c r="AA45" s="114">
        <v>0</v>
      </c>
      <c r="AB45" s="31"/>
      <c r="AC45" s="31"/>
      <c r="AD45" s="114">
        <v>0</v>
      </c>
      <c r="AE45" s="31"/>
      <c r="AF45" s="114">
        <v>162371</v>
      </c>
      <c r="AG45" s="31"/>
      <c r="AH45" s="302">
        <f>(AF45/$BD45)</f>
        <v>13.214861235452103</v>
      </c>
      <c r="AI45" s="31"/>
      <c r="AJ45" s="302">
        <f>IF(AH$60,AH45/AH$60*100,0)</f>
        <v>192.59793423084409</v>
      </c>
      <c r="AK45" s="31"/>
      <c r="AL45" s="114">
        <f>(E45+K45+AF45)</f>
        <v>2292879</v>
      </c>
      <c r="AM45" s="31"/>
      <c r="AN45" s="114">
        <v>239659</v>
      </c>
      <c r="AO45" s="31"/>
      <c r="AP45" s="302">
        <f>IF($AL45,AN45/$AL45*100,0)</f>
        <v>10.452317806565457</v>
      </c>
      <c r="AQ45" s="31"/>
      <c r="AR45" s="114">
        <v>0</v>
      </c>
      <c r="AS45" s="31"/>
      <c r="AT45" s="302">
        <f>IF($AL45,AR45/$AL45*100,0)</f>
        <v>0</v>
      </c>
      <c r="AU45" s="31"/>
      <c r="AV45" s="114">
        <v>0</v>
      </c>
      <c r="AW45" s="31"/>
      <c r="AX45" s="302">
        <f>IF($AL45,AV45/$AL45*100,0)</f>
        <v>0</v>
      </c>
      <c r="AY45" s="31"/>
      <c r="AZ45" s="114">
        <v>65222</v>
      </c>
      <c r="BA45" s="31"/>
      <c r="BB45" s="30">
        <v>27</v>
      </c>
      <c r="BC45" s="31"/>
      <c r="BD45" s="298">
        <v>12287</v>
      </c>
      <c r="BE45" s="31"/>
      <c r="BF45" s="298">
        <f>IF(E45,BD45,0)</f>
        <v>12287</v>
      </c>
      <c r="BG45" s="31"/>
      <c r="BH45" s="298">
        <f>IF(K45,BD45,0)</f>
        <v>12287</v>
      </c>
      <c r="BI45" s="31"/>
      <c r="BJ45" s="298">
        <f>IF(AF45,BD45,0)</f>
        <v>12287</v>
      </c>
    </row>
    <row r="46" spans="1:62" ht="8.85" customHeight="1" x14ac:dyDescent="0.25">
      <c r="A46" s="30">
        <v>28</v>
      </c>
      <c r="B46" s="31"/>
      <c r="C46" s="11" t="s">
        <v>116</v>
      </c>
      <c r="D46" s="31"/>
      <c r="E46" s="114">
        <v>981108</v>
      </c>
      <c r="F46" s="31"/>
      <c r="G46" s="302">
        <f>(E46/$BD46)</f>
        <v>10.20085465642188</v>
      </c>
      <c r="H46" s="31"/>
      <c r="I46" s="302">
        <f>IF(G$60,G46/G$60*100,0)</f>
        <v>157.5867914721351</v>
      </c>
      <c r="J46" s="31"/>
      <c r="K46" s="114">
        <v>10858281</v>
      </c>
      <c r="L46" s="31"/>
      <c r="M46" s="302">
        <f>(K46/$BD46)</f>
        <v>112.89658865240852</v>
      </c>
      <c r="N46" s="31"/>
      <c r="O46" s="302">
        <f>IF(M$60,M46/M$60*100,0)</f>
        <v>66.327745104886986</v>
      </c>
      <c r="P46" s="31"/>
      <c r="Q46" s="114">
        <v>2568008</v>
      </c>
      <c r="R46" s="31"/>
      <c r="S46" s="114">
        <v>2098938</v>
      </c>
      <c r="T46" s="31"/>
      <c r="U46" s="114">
        <v>0</v>
      </c>
      <c r="V46" s="31"/>
      <c r="W46" s="114">
        <v>0</v>
      </c>
      <c r="X46" s="31"/>
      <c r="Y46" s="114">
        <v>0</v>
      </c>
      <c r="Z46" s="31"/>
      <c r="AA46" s="114">
        <v>0</v>
      </c>
      <c r="AB46" s="31"/>
      <c r="AC46" s="31"/>
      <c r="AD46" s="114">
        <v>0</v>
      </c>
      <c r="AE46" s="31"/>
      <c r="AF46" s="114">
        <v>698895</v>
      </c>
      <c r="AG46" s="31"/>
      <c r="AH46" s="302">
        <f>(AF46/$BD46)</f>
        <v>7.2666070555942568</v>
      </c>
      <c r="AI46" s="31"/>
      <c r="AJ46" s="302">
        <f>IF(AH$60,AH46/AH$60*100,0)</f>
        <v>105.9060313111831</v>
      </c>
      <c r="AK46" s="31"/>
      <c r="AL46" s="114">
        <f>(E46+K46+AF46)</f>
        <v>12538284</v>
      </c>
      <c r="AM46" s="31"/>
      <c r="AN46" s="114">
        <v>1353608</v>
      </c>
      <c r="AO46" s="31"/>
      <c r="AP46" s="302">
        <f>IF($AL46,AN46/$AL46*100,0)</f>
        <v>10.795799488989083</v>
      </c>
      <c r="AQ46" s="31"/>
      <c r="AR46" s="114">
        <v>0</v>
      </c>
      <c r="AS46" s="31"/>
      <c r="AT46" s="302">
        <f>IF($AL46,AR46/$AL46*100,0)</f>
        <v>0</v>
      </c>
      <c r="AU46" s="31"/>
      <c r="AV46" s="114">
        <v>0</v>
      </c>
      <c r="AW46" s="31"/>
      <c r="AX46" s="302">
        <f>IF($AL46,AV46/$AL46*100,0)</f>
        <v>0</v>
      </c>
      <c r="AY46" s="31"/>
      <c r="AZ46" s="114">
        <v>56930</v>
      </c>
      <c r="BA46" s="31"/>
      <c r="BB46" s="30">
        <v>28</v>
      </c>
      <c r="BC46" s="31"/>
      <c r="BD46" s="298">
        <v>96179</v>
      </c>
      <c r="BE46" s="31"/>
      <c r="BF46" s="298">
        <f>IF(E46,BD46,0)</f>
        <v>96179</v>
      </c>
      <c r="BG46" s="31"/>
      <c r="BH46" s="298">
        <f>IF(K46,BD46,0)</f>
        <v>96179</v>
      </c>
      <c r="BI46" s="31"/>
      <c r="BJ46" s="298">
        <f>IF(AF46,BD46,0)</f>
        <v>96179</v>
      </c>
    </row>
    <row r="47" spans="1:62" ht="8.85" customHeight="1" x14ac:dyDescent="0.25">
      <c r="A47" s="30">
        <v>29</v>
      </c>
      <c r="B47" s="31"/>
      <c r="C47" s="11" t="s">
        <v>117</v>
      </c>
      <c r="D47" s="31"/>
      <c r="E47" s="114">
        <v>48064</v>
      </c>
      <c r="F47" s="31"/>
      <c r="G47" s="302">
        <f>(E47/$BD47)</f>
        <v>2.7898769445089391</v>
      </c>
      <c r="H47" s="31"/>
      <c r="I47" s="302">
        <f>IF(G$60,G47/G$60*100,0)</f>
        <v>43.099109936878698</v>
      </c>
      <c r="J47" s="31"/>
      <c r="K47" s="114">
        <v>2369812</v>
      </c>
      <c r="L47" s="31"/>
      <c r="M47" s="302">
        <f>(K47/$BD47)</f>
        <v>137.5558393313211</v>
      </c>
      <c r="N47" s="31"/>
      <c r="O47" s="302">
        <f>IF(M$60,M47/M$60*100,0)</f>
        <v>80.815273142994187</v>
      </c>
      <c r="P47" s="31"/>
      <c r="Q47" s="114">
        <v>231212</v>
      </c>
      <c r="R47" s="31"/>
      <c r="S47" s="114">
        <v>452602</v>
      </c>
      <c r="T47" s="31"/>
      <c r="U47" s="114">
        <v>0</v>
      </c>
      <c r="V47" s="31"/>
      <c r="W47" s="114">
        <v>0</v>
      </c>
      <c r="X47" s="31"/>
      <c r="Y47" s="114">
        <v>0</v>
      </c>
      <c r="Z47" s="31"/>
      <c r="AA47" s="114">
        <v>0</v>
      </c>
      <c r="AB47" s="31"/>
      <c r="AC47" s="31"/>
      <c r="AD47" s="114">
        <v>0</v>
      </c>
      <c r="AE47" s="31"/>
      <c r="AF47" s="114">
        <v>129111</v>
      </c>
      <c r="AG47" s="31"/>
      <c r="AH47" s="302">
        <f>(AF47/$BD47)</f>
        <v>7.4942535407476205</v>
      </c>
      <c r="AI47" s="31"/>
      <c r="AJ47" s="302">
        <f>IF(AH$60,AH47/AH$60*100,0)</f>
        <v>109.22382950779431</v>
      </c>
      <c r="AK47" s="31"/>
      <c r="AL47" s="114">
        <f>(E47+K47+AF47)</f>
        <v>2546987</v>
      </c>
      <c r="AM47" s="31"/>
      <c r="AN47" s="114">
        <v>214515</v>
      </c>
      <c r="AO47" s="31"/>
      <c r="AP47" s="302">
        <f>IF($AL47,AN47/$AL47*100,0)</f>
        <v>8.4223044719113211</v>
      </c>
      <c r="AQ47" s="31"/>
      <c r="AR47" s="114">
        <v>0</v>
      </c>
      <c r="AS47" s="31"/>
      <c r="AT47" s="302">
        <f>IF($AL47,AR47/$AL47*100,0)</f>
        <v>0</v>
      </c>
      <c r="AU47" s="31"/>
      <c r="AV47" s="114">
        <v>0</v>
      </c>
      <c r="AW47" s="31"/>
      <c r="AX47" s="302">
        <f>IF($AL47,AV47/$AL47*100,0)</f>
        <v>0</v>
      </c>
      <c r="AY47" s="31"/>
      <c r="AZ47" s="114">
        <v>70563</v>
      </c>
      <c r="BA47" s="31"/>
      <c r="BB47" s="30">
        <v>29</v>
      </c>
      <c r="BC47" s="31"/>
      <c r="BD47" s="298">
        <v>17228</v>
      </c>
      <c r="BE47" s="31"/>
      <c r="BF47" s="298">
        <f>IF(E47,BD47,0)</f>
        <v>17228</v>
      </c>
      <c r="BG47" s="31"/>
      <c r="BH47" s="298">
        <f>IF(K47,BD47,0)</f>
        <v>17228</v>
      </c>
      <c r="BI47" s="31"/>
      <c r="BJ47" s="298">
        <f>IF(AF47,BD47,0)</f>
        <v>17228</v>
      </c>
    </row>
    <row r="48" spans="1:62" ht="8.85" customHeight="1" x14ac:dyDescent="0.25">
      <c r="A48" s="30">
        <v>30</v>
      </c>
      <c r="B48" s="31"/>
      <c r="C48" s="11" t="s">
        <v>118</v>
      </c>
      <c r="D48" s="31"/>
      <c r="E48" s="114">
        <v>2422211</v>
      </c>
      <c r="F48" s="31"/>
      <c r="G48" s="302">
        <f>(E48/$BD48)</f>
        <v>10.926659719684769</v>
      </c>
      <c r="H48" s="31"/>
      <c r="I48" s="302">
        <f>IF(G$60,G48/G$60*100,0)</f>
        <v>168.79931189382577</v>
      </c>
      <c r="J48" s="31"/>
      <c r="K48" s="114">
        <v>87375808</v>
      </c>
      <c r="L48" s="31"/>
      <c r="M48" s="302">
        <f>(K48/$BD48)</f>
        <v>394.15464703467626</v>
      </c>
      <c r="N48" s="31"/>
      <c r="O48" s="302">
        <f>IF(M$60,M48/M$60*100,0)</f>
        <v>231.56934387906296</v>
      </c>
      <c r="P48" s="31"/>
      <c r="Q48" s="114">
        <v>3409379</v>
      </c>
      <c r="R48" s="31"/>
      <c r="S48" s="114">
        <v>171244</v>
      </c>
      <c r="T48" s="31"/>
      <c r="U48" s="114">
        <v>0</v>
      </c>
      <c r="V48" s="31"/>
      <c r="W48" s="114">
        <v>0</v>
      </c>
      <c r="X48" s="31"/>
      <c r="Y48" s="114">
        <v>0</v>
      </c>
      <c r="Z48" s="31"/>
      <c r="AA48" s="114">
        <v>0</v>
      </c>
      <c r="AB48" s="31"/>
      <c r="AC48" s="31"/>
      <c r="AD48" s="114">
        <v>0</v>
      </c>
      <c r="AE48" s="31"/>
      <c r="AF48" s="114">
        <v>2068051</v>
      </c>
      <c r="AG48" s="31"/>
      <c r="AH48" s="302">
        <f>(AF48/$BD48)</f>
        <v>9.3290343244060097</v>
      </c>
      <c r="AI48" s="31"/>
      <c r="AJ48" s="302">
        <f>IF(AH$60,AH48/AH$60*100,0)</f>
        <v>135.96455590687597</v>
      </c>
      <c r="AK48" s="31"/>
      <c r="AL48" s="114">
        <f>(E48+K48+AF48)</f>
        <v>91866070</v>
      </c>
      <c r="AM48" s="31"/>
      <c r="AN48" s="114">
        <v>944756</v>
      </c>
      <c r="AO48" s="31"/>
      <c r="AP48" s="302">
        <f>IF($AL48,AN48/$AL48*100,0)</f>
        <v>1.0284058085863474</v>
      </c>
      <c r="AQ48" s="31"/>
      <c r="AR48" s="114">
        <v>0</v>
      </c>
      <c r="AS48" s="31"/>
      <c r="AT48" s="302">
        <f>IF($AL48,AR48/$AL48*100,0)</f>
        <v>0</v>
      </c>
      <c r="AU48" s="31"/>
      <c r="AV48" s="114">
        <v>295654</v>
      </c>
      <c r="AW48" s="31"/>
      <c r="AX48" s="302">
        <f>IF($AL48,AV48/$AL48*100,0)</f>
        <v>0.32183155326008828</v>
      </c>
      <c r="AY48" s="31"/>
      <c r="AZ48" s="114">
        <v>2889628</v>
      </c>
      <c r="BA48" s="31"/>
      <c r="BB48" s="30">
        <v>30</v>
      </c>
      <c r="BC48" s="31"/>
      <c r="BD48" s="298">
        <v>221679</v>
      </c>
      <c r="BE48" s="31"/>
      <c r="BF48" s="298">
        <f>IF(E48,BD48,0)</f>
        <v>221679</v>
      </c>
      <c r="BG48" s="31"/>
      <c r="BH48" s="298">
        <f>IF(K48,BD48,0)</f>
        <v>221679</v>
      </c>
      <c r="BI48" s="31"/>
      <c r="BJ48" s="298">
        <f>IF(AF48,BD48,0)</f>
        <v>221679</v>
      </c>
    </row>
    <row r="49" spans="1:62" ht="8.85" customHeight="1" x14ac:dyDescent="0.25">
      <c r="A49" s="37"/>
      <c r="B49" s="31"/>
      <c r="C49" s="11"/>
      <c r="D49" s="31"/>
      <c r="E49" s="31"/>
      <c r="F49" s="31"/>
      <c r="G49" s="38"/>
      <c r="H49" s="31"/>
      <c r="I49" s="38"/>
      <c r="J49" s="31"/>
      <c r="K49" s="31"/>
      <c r="L49" s="31"/>
      <c r="M49" s="38"/>
      <c r="N49" s="31"/>
      <c r="O49" s="38"/>
      <c r="P49" s="31"/>
      <c r="Q49" s="31"/>
      <c r="R49" s="31"/>
      <c r="S49" s="31"/>
      <c r="T49" s="31"/>
      <c r="U49" s="31"/>
      <c r="V49" s="31"/>
      <c r="W49" s="31"/>
      <c r="X49" s="31"/>
      <c r="Y49" s="31"/>
      <c r="Z49" s="31"/>
      <c r="AA49" s="31"/>
      <c r="AB49" s="31"/>
      <c r="AC49" s="31"/>
      <c r="AD49" s="31"/>
      <c r="AE49" s="31"/>
      <c r="AF49" s="31"/>
      <c r="AG49" s="31"/>
      <c r="AH49" s="38"/>
      <c r="AI49" s="31"/>
      <c r="AJ49" s="38"/>
      <c r="AK49" s="31"/>
      <c r="AL49" s="31"/>
      <c r="AM49" s="31"/>
      <c r="AN49" s="31"/>
      <c r="AO49" s="31"/>
      <c r="AP49" s="38"/>
      <c r="AQ49" s="31"/>
      <c r="AR49" s="31"/>
      <c r="AS49" s="31"/>
      <c r="AT49" s="38"/>
      <c r="AU49" s="31"/>
      <c r="AV49" s="31"/>
      <c r="AW49" s="31"/>
      <c r="AX49" s="38"/>
      <c r="AY49" s="31"/>
      <c r="AZ49" s="31"/>
      <c r="BA49" s="31"/>
      <c r="BB49" s="37"/>
      <c r="BC49" s="31"/>
      <c r="BD49" s="277"/>
      <c r="BE49" s="31"/>
      <c r="BF49" s="31"/>
      <c r="BG49" s="31"/>
      <c r="BH49" s="31"/>
      <c r="BI49" s="31"/>
      <c r="BJ49" s="31"/>
    </row>
    <row r="50" spans="1:62" ht="8.85" customHeight="1" x14ac:dyDescent="0.25">
      <c r="A50" s="30">
        <v>31</v>
      </c>
      <c r="B50" s="31"/>
      <c r="C50" s="11" t="s">
        <v>119</v>
      </c>
      <c r="D50" s="31"/>
      <c r="E50" s="114">
        <v>774857</v>
      </c>
      <c r="F50" s="31"/>
      <c r="G50" s="302">
        <f>(E50/$BD50)</f>
        <v>7.7762534623258803</v>
      </c>
      <c r="H50" s="31"/>
      <c r="I50" s="302">
        <f>IF(G$60,G50/G$60*100,0)</f>
        <v>120.13060415781464</v>
      </c>
      <c r="J50" s="31"/>
      <c r="K50" s="114">
        <v>12462896</v>
      </c>
      <c r="L50" s="31"/>
      <c r="M50" s="302">
        <f>(K50/$BD50)</f>
        <v>125.07422423828831</v>
      </c>
      <c r="N50" s="31"/>
      <c r="O50" s="302">
        <f>IF(M$60,M50/M$60*100,0)</f>
        <v>73.482213798420929</v>
      </c>
      <c r="P50" s="31"/>
      <c r="Q50" s="114">
        <v>1293521</v>
      </c>
      <c r="R50" s="31"/>
      <c r="S50" s="114">
        <v>1404820</v>
      </c>
      <c r="T50" s="31"/>
      <c r="U50" s="114">
        <v>0</v>
      </c>
      <c r="V50" s="31"/>
      <c r="W50" s="114">
        <v>0</v>
      </c>
      <c r="X50" s="31"/>
      <c r="Y50" s="114">
        <v>0</v>
      </c>
      <c r="Z50" s="31"/>
      <c r="AA50" s="114">
        <v>0</v>
      </c>
      <c r="AB50" s="31"/>
      <c r="AC50" s="31"/>
      <c r="AD50" s="114">
        <v>0</v>
      </c>
      <c r="AE50" s="31"/>
      <c r="AF50" s="114">
        <v>970542</v>
      </c>
      <c r="AG50" s="31"/>
      <c r="AH50" s="302">
        <f>(AF50/$BD50)</f>
        <v>9.7400947372646627</v>
      </c>
      <c r="AI50" s="31"/>
      <c r="AJ50" s="302">
        <f>IF(AH$60,AH50/AH$60*100,0)</f>
        <v>141.9554917895974</v>
      </c>
      <c r="AK50" s="31"/>
      <c r="AL50" s="114">
        <f>(E50+K50+AF50)</f>
        <v>14208295</v>
      </c>
      <c r="AM50" s="31"/>
      <c r="AN50" s="114">
        <v>1038262</v>
      </c>
      <c r="AO50" s="31"/>
      <c r="AP50" s="302">
        <f>IF($AL50,AN50/$AL50*100,0)</f>
        <v>7.3074355508525128</v>
      </c>
      <c r="AQ50" s="31"/>
      <c r="AR50" s="114">
        <v>0</v>
      </c>
      <c r="AS50" s="31"/>
      <c r="AT50" s="302">
        <f>IF($AL50,AR50/$AL50*100,0)</f>
        <v>0</v>
      </c>
      <c r="AU50" s="31"/>
      <c r="AV50" s="114">
        <v>0</v>
      </c>
      <c r="AW50" s="31"/>
      <c r="AX50" s="302">
        <f>IF($AL50,AV50/$AL50*100,0)</f>
        <v>0</v>
      </c>
      <c r="AY50" s="31"/>
      <c r="AZ50" s="114">
        <v>891867</v>
      </c>
      <c r="BA50" s="31"/>
      <c r="BB50" s="30">
        <v>31</v>
      </c>
      <c r="BC50" s="31"/>
      <c r="BD50" s="298">
        <v>99644</v>
      </c>
      <c r="BE50" s="31"/>
      <c r="BF50" s="298">
        <f>IF(E50,BD50,0)</f>
        <v>99644</v>
      </c>
      <c r="BG50" s="31"/>
      <c r="BH50" s="298">
        <f>IF(K50,BD50,0)</f>
        <v>99644</v>
      </c>
      <c r="BI50" s="31"/>
      <c r="BJ50" s="298">
        <f>IF(AF50,BD50,0)</f>
        <v>99644</v>
      </c>
    </row>
    <row r="51" spans="1:62" ht="8.85" customHeight="1" x14ac:dyDescent="0.25">
      <c r="A51" s="30">
        <v>32</v>
      </c>
      <c r="B51" s="31"/>
      <c r="C51" s="11" t="s">
        <v>120</v>
      </c>
      <c r="D51" s="31"/>
      <c r="E51" s="114">
        <v>314878</v>
      </c>
      <c r="F51" s="31"/>
      <c r="G51" s="302">
        <f>(E51/$BD51)</f>
        <v>12.359789605903595</v>
      </c>
      <c r="H51" s="31"/>
      <c r="I51" s="302">
        <f>IF(G$60,G51/G$60*100,0)</f>
        <v>190.93886275879896</v>
      </c>
      <c r="J51" s="31"/>
      <c r="K51" s="114">
        <v>4292010</v>
      </c>
      <c r="L51" s="31"/>
      <c r="M51" s="302">
        <f>(K51/$BD51)</f>
        <v>168.47268016957136</v>
      </c>
      <c r="N51" s="31"/>
      <c r="O51" s="302">
        <f>IF(M$60,M51/M$60*100,0)</f>
        <v>98.97919078696701</v>
      </c>
      <c r="P51" s="31"/>
      <c r="Q51" s="114">
        <v>471319</v>
      </c>
      <c r="R51" s="31"/>
      <c r="S51" s="114">
        <v>577704</v>
      </c>
      <c r="T51" s="31"/>
      <c r="U51" s="114">
        <v>0</v>
      </c>
      <c r="V51" s="31"/>
      <c r="W51" s="114">
        <v>0</v>
      </c>
      <c r="X51" s="31"/>
      <c r="Y51" s="114">
        <v>0</v>
      </c>
      <c r="Z51" s="31"/>
      <c r="AA51" s="114">
        <v>0</v>
      </c>
      <c r="AB51" s="31"/>
      <c r="AC51" s="31"/>
      <c r="AD51" s="114">
        <v>0</v>
      </c>
      <c r="AE51" s="31"/>
      <c r="AF51" s="114">
        <v>248976</v>
      </c>
      <c r="AG51" s="31"/>
      <c r="AH51" s="302">
        <f>(AF51/$BD51)</f>
        <v>9.7729627885068293</v>
      </c>
      <c r="AI51" s="31"/>
      <c r="AJ51" s="302">
        <f>IF(AH$60,AH51/AH$60*100,0)</f>
        <v>142.43452207668449</v>
      </c>
      <c r="AK51" s="31"/>
      <c r="AL51" s="114">
        <f>(E51+K51+AF51)</f>
        <v>4855864</v>
      </c>
      <c r="AM51" s="31"/>
      <c r="AN51" s="114">
        <v>252219</v>
      </c>
      <c r="AO51" s="31"/>
      <c r="AP51" s="302">
        <f>IF($AL51,AN51/$AL51*100,0)</f>
        <v>5.1941116967032031</v>
      </c>
      <c r="AQ51" s="31"/>
      <c r="AR51" s="114">
        <v>0</v>
      </c>
      <c r="AS51" s="31"/>
      <c r="AT51" s="302">
        <f>IF($AL51,AR51/$AL51*100,0)</f>
        <v>0</v>
      </c>
      <c r="AU51" s="31"/>
      <c r="AV51" s="114">
        <v>0</v>
      </c>
      <c r="AW51" s="31"/>
      <c r="AX51" s="302">
        <f>IF($AL51,AV51/$AL51*100,0)</f>
        <v>0</v>
      </c>
      <c r="AY51" s="31"/>
      <c r="AZ51" s="114">
        <v>13250</v>
      </c>
      <c r="BA51" s="31"/>
      <c r="BB51" s="30">
        <v>32</v>
      </c>
      <c r="BC51" s="31"/>
      <c r="BD51" s="298">
        <v>25476</v>
      </c>
      <c r="BE51" s="31"/>
      <c r="BF51" s="298">
        <f>IF(E51,BD51,0)</f>
        <v>25476</v>
      </c>
      <c r="BG51" s="31"/>
      <c r="BH51" s="298">
        <f>IF(K51,BD51,0)</f>
        <v>25476</v>
      </c>
      <c r="BI51" s="31"/>
      <c r="BJ51" s="298">
        <f>IF(AF51,BD51,0)</f>
        <v>25476</v>
      </c>
    </row>
    <row r="52" spans="1:62" ht="8.85" customHeight="1" x14ac:dyDescent="0.25">
      <c r="A52" s="30">
        <v>33</v>
      </c>
      <c r="B52" s="31"/>
      <c r="C52" s="11" t="s">
        <v>121</v>
      </c>
      <c r="D52" s="31"/>
      <c r="E52" s="114">
        <v>148363</v>
      </c>
      <c r="F52" s="31"/>
      <c r="G52" s="302">
        <f>(E52/$BD52)</f>
        <v>6.0672719093771725</v>
      </c>
      <c r="H52" s="31"/>
      <c r="I52" s="302">
        <f>IF(G$60,G52/G$60*100,0)</f>
        <v>93.72958888163781</v>
      </c>
      <c r="J52" s="31"/>
      <c r="K52" s="114">
        <v>3605573</v>
      </c>
      <c r="L52" s="31"/>
      <c r="M52" s="302">
        <f>(K52/$BD52)</f>
        <v>147.44910644910644</v>
      </c>
      <c r="N52" s="31"/>
      <c r="O52" s="302">
        <f>IF(M$60,M52/M$60*100,0)</f>
        <v>86.627655142093928</v>
      </c>
      <c r="P52" s="31"/>
      <c r="Q52" s="114">
        <v>327133</v>
      </c>
      <c r="R52" s="31"/>
      <c r="S52" s="114">
        <v>416420</v>
      </c>
      <c r="T52" s="31"/>
      <c r="U52" s="114">
        <v>0</v>
      </c>
      <c r="V52" s="31"/>
      <c r="W52" s="114">
        <v>0</v>
      </c>
      <c r="X52" s="31"/>
      <c r="Y52" s="114">
        <v>0</v>
      </c>
      <c r="Z52" s="31"/>
      <c r="AA52" s="114">
        <v>0</v>
      </c>
      <c r="AB52" s="31"/>
      <c r="AC52" s="31"/>
      <c r="AD52" s="114">
        <v>0</v>
      </c>
      <c r="AE52" s="31"/>
      <c r="AF52" s="114">
        <v>176770</v>
      </c>
      <c r="AG52" s="31"/>
      <c r="AH52" s="302">
        <f>(AF52/$BD52)</f>
        <v>7.2289698605488075</v>
      </c>
      <c r="AI52" s="31"/>
      <c r="AJ52" s="302">
        <f>IF(AH$60,AH52/AH$60*100,0)</f>
        <v>105.35749388147858</v>
      </c>
      <c r="AK52" s="31"/>
      <c r="AL52" s="114">
        <f>(E52+K52+AF52)</f>
        <v>3930706</v>
      </c>
      <c r="AM52" s="31"/>
      <c r="AN52" s="114">
        <v>261314</v>
      </c>
      <c r="AO52" s="31"/>
      <c r="AP52" s="302">
        <f>IF($AL52,AN52/$AL52*100,0)</f>
        <v>6.6480169211332516</v>
      </c>
      <c r="AQ52" s="31"/>
      <c r="AR52" s="114">
        <v>0</v>
      </c>
      <c r="AS52" s="31"/>
      <c r="AT52" s="302">
        <f>IF($AL52,AR52/$AL52*100,0)</f>
        <v>0</v>
      </c>
      <c r="AU52" s="31"/>
      <c r="AV52" s="114">
        <v>0</v>
      </c>
      <c r="AW52" s="31"/>
      <c r="AX52" s="302">
        <f>IF($AL52,AV52/$AL52*100,0)</f>
        <v>0</v>
      </c>
      <c r="AY52" s="31"/>
      <c r="AZ52" s="114">
        <v>30336</v>
      </c>
      <c r="BA52" s="31"/>
      <c r="BB52" s="30">
        <v>33</v>
      </c>
      <c r="BC52" s="31"/>
      <c r="BD52" s="298">
        <v>24453</v>
      </c>
      <c r="BE52" s="31"/>
      <c r="BF52" s="298">
        <f>IF(E52,BD52,0)</f>
        <v>24453</v>
      </c>
      <c r="BG52" s="31"/>
      <c r="BH52" s="298">
        <f>IF(K52,BD52,0)</f>
        <v>24453</v>
      </c>
      <c r="BI52" s="31"/>
      <c r="BJ52" s="298">
        <f>IF(AF52,BD52,0)</f>
        <v>24453</v>
      </c>
    </row>
    <row r="53" spans="1:62" ht="8.85" customHeight="1" x14ac:dyDescent="0.25">
      <c r="A53" s="30">
        <v>34</v>
      </c>
      <c r="B53" s="31"/>
      <c r="C53" s="11" t="s">
        <v>122</v>
      </c>
      <c r="D53" s="31"/>
      <c r="E53" s="114">
        <v>464466</v>
      </c>
      <c r="F53" s="31"/>
      <c r="G53" s="302">
        <f>(E53/$BD53)</f>
        <v>5.0638450971413622</v>
      </c>
      <c r="H53" s="31"/>
      <c r="I53" s="302">
        <f>IF(G$60,G53/G$60*100,0)</f>
        <v>78.228259126115191</v>
      </c>
      <c r="J53" s="31"/>
      <c r="K53" s="114">
        <v>9614196</v>
      </c>
      <c r="L53" s="31"/>
      <c r="M53" s="302">
        <f>(K53/$BD53)</f>
        <v>104.81886570288481</v>
      </c>
      <c r="N53" s="31"/>
      <c r="O53" s="302">
        <f>IF(M$60,M53/M$60*100,0)</f>
        <v>61.582011374406598</v>
      </c>
      <c r="P53" s="31"/>
      <c r="Q53" s="114">
        <v>1101505</v>
      </c>
      <c r="R53" s="31"/>
      <c r="S53" s="114">
        <v>1510203</v>
      </c>
      <c r="T53" s="31"/>
      <c r="U53" s="114">
        <v>0</v>
      </c>
      <c r="V53" s="31"/>
      <c r="W53" s="114">
        <v>0</v>
      </c>
      <c r="X53" s="31"/>
      <c r="Y53" s="114">
        <v>0</v>
      </c>
      <c r="Z53" s="31"/>
      <c r="AA53" s="114">
        <v>0</v>
      </c>
      <c r="AB53" s="31"/>
      <c r="AC53" s="31"/>
      <c r="AD53" s="114">
        <v>0</v>
      </c>
      <c r="AE53" s="31"/>
      <c r="AF53" s="114">
        <v>549783</v>
      </c>
      <c r="AG53" s="31"/>
      <c r="AH53" s="302">
        <f>(AF53/$BD53)</f>
        <v>5.9940145221429972</v>
      </c>
      <c r="AI53" s="31"/>
      <c r="AJ53" s="302">
        <f>IF(AH$60,AH53/AH$60*100,0)</f>
        <v>87.358829892013318</v>
      </c>
      <c r="AK53" s="31"/>
      <c r="AL53" s="114">
        <f>(E53+K53+AF53)</f>
        <v>10628445</v>
      </c>
      <c r="AM53" s="31"/>
      <c r="AN53" s="114">
        <v>419817</v>
      </c>
      <c r="AO53" s="31"/>
      <c r="AP53" s="302">
        <f>IF($AL53,AN53/$AL53*100,0)</f>
        <v>3.9499381141832131</v>
      </c>
      <c r="AQ53" s="31"/>
      <c r="AR53" s="114">
        <v>1547</v>
      </c>
      <c r="AS53" s="31"/>
      <c r="AT53" s="302">
        <f>IF($AL53,AR53/$AL53*100,0)</f>
        <v>1.4555280664292847E-2</v>
      </c>
      <c r="AU53" s="31"/>
      <c r="AV53" s="114">
        <v>0</v>
      </c>
      <c r="AW53" s="31"/>
      <c r="AX53" s="302">
        <f>IF($AL53,AV53/$AL53*100,0)</f>
        <v>0</v>
      </c>
      <c r="AY53" s="31"/>
      <c r="AZ53" s="114">
        <v>0</v>
      </c>
      <c r="BA53" s="31"/>
      <c r="BB53" s="30">
        <v>34</v>
      </c>
      <c r="BC53" s="31"/>
      <c r="BD53" s="298">
        <v>91722</v>
      </c>
      <c r="BE53" s="31"/>
      <c r="BF53" s="298">
        <f>IF(E53,BD53,0)</f>
        <v>91722</v>
      </c>
      <c r="BG53" s="31"/>
      <c r="BH53" s="298">
        <f>IF(K53,BD53,0)</f>
        <v>91722</v>
      </c>
      <c r="BI53" s="31"/>
      <c r="BJ53" s="298">
        <f>IF(AF53,BD53,0)</f>
        <v>91722</v>
      </c>
    </row>
    <row r="54" spans="1:62" ht="8.85" customHeight="1" x14ac:dyDescent="0.25">
      <c r="A54" s="30">
        <v>35</v>
      </c>
      <c r="B54" s="31"/>
      <c r="C54" s="11" t="s">
        <v>123</v>
      </c>
      <c r="D54" s="31"/>
      <c r="E54" s="114">
        <v>1173001</v>
      </c>
      <c r="F54" s="31"/>
      <c r="G54" s="302">
        <f>(E54/$BD54)</f>
        <v>2.5858214219580802</v>
      </c>
      <c r="H54" s="31"/>
      <c r="I54" s="302">
        <f>IF(G$60,G54/G$60*100,0)</f>
        <v>39.94678043469176</v>
      </c>
      <c r="J54" s="31"/>
      <c r="K54" s="114">
        <v>63727322</v>
      </c>
      <c r="L54" s="31"/>
      <c r="M54" s="302">
        <f>(K54/$BD54)</f>
        <v>140.48366062059662</v>
      </c>
      <c r="N54" s="31"/>
      <c r="O54" s="302">
        <f>IF(M$60,M54/M$60*100,0)</f>
        <v>82.535394065209374</v>
      </c>
      <c r="P54" s="31"/>
      <c r="Q54" s="114">
        <v>4606699</v>
      </c>
      <c r="R54" s="31"/>
      <c r="S54" s="114">
        <v>5716289</v>
      </c>
      <c r="T54" s="31"/>
      <c r="U54" s="114">
        <v>0</v>
      </c>
      <c r="V54" s="31"/>
      <c r="W54" s="114">
        <v>0</v>
      </c>
      <c r="X54" s="31"/>
      <c r="Y54" s="114">
        <v>0</v>
      </c>
      <c r="Z54" s="31"/>
      <c r="AA54" s="114">
        <v>0</v>
      </c>
      <c r="AB54" s="31"/>
      <c r="AC54" s="31"/>
      <c r="AD54" s="114">
        <v>0</v>
      </c>
      <c r="AE54" s="31"/>
      <c r="AF54" s="114">
        <v>2460677</v>
      </c>
      <c r="AG54" s="31"/>
      <c r="AH54" s="302">
        <f>(AF54/$BD54)</f>
        <v>5.4244380858324446</v>
      </c>
      <c r="AI54" s="31"/>
      <c r="AJ54" s="302">
        <f>IF(AH$60,AH54/AH$60*100,0)</f>
        <v>79.057626945917804</v>
      </c>
      <c r="AK54" s="31"/>
      <c r="AL54" s="114">
        <f>(E54+K54+AF54)</f>
        <v>67361000</v>
      </c>
      <c r="AM54" s="31"/>
      <c r="AN54" s="114">
        <v>1547034</v>
      </c>
      <c r="AO54" s="31"/>
      <c r="AP54" s="302">
        <f>IF($AL54,AN54/$AL54*100,0)</f>
        <v>2.2966315820727128</v>
      </c>
      <c r="AQ54" s="31"/>
      <c r="AR54" s="114">
        <v>0</v>
      </c>
      <c r="AS54" s="31"/>
      <c r="AT54" s="302">
        <f>IF($AL54,AR54/$AL54*100,0)</f>
        <v>0</v>
      </c>
      <c r="AU54" s="31"/>
      <c r="AV54" s="114">
        <v>283829</v>
      </c>
      <c r="AW54" s="31"/>
      <c r="AX54" s="302">
        <f>IF($AL54,AV54/$AL54*100,0)</f>
        <v>0.42135508677127714</v>
      </c>
      <c r="AY54" s="31"/>
      <c r="AZ54" s="114">
        <v>15610</v>
      </c>
      <c r="BA54" s="31"/>
      <c r="BB54" s="30">
        <v>35</v>
      </c>
      <c r="BC54" s="31"/>
      <c r="BD54" s="298">
        <v>453628</v>
      </c>
      <c r="BE54" s="31"/>
      <c r="BF54" s="298">
        <f>IF(E54,BD54,0)</f>
        <v>453628</v>
      </c>
      <c r="BG54" s="31"/>
      <c r="BH54" s="298">
        <f>IF(K54,BD54,0)</f>
        <v>453628</v>
      </c>
      <c r="BI54" s="31"/>
      <c r="BJ54" s="298">
        <f>IF(AF54,BD54,0)</f>
        <v>453628</v>
      </c>
    </row>
    <row r="55" spans="1:62" ht="8.85" customHeight="1" x14ac:dyDescent="0.25">
      <c r="A55" s="37"/>
      <c r="B55" s="31"/>
      <c r="C55" s="11"/>
      <c r="D55" s="31"/>
      <c r="E55" s="31"/>
      <c r="F55" s="31"/>
      <c r="G55" s="38"/>
      <c r="H55" s="31"/>
      <c r="I55" s="38"/>
      <c r="J55" s="31"/>
      <c r="K55" s="298"/>
      <c r="L55" s="31"/>
      <c r="M55" s="38"/>
      <c r="N55" s="31"/>
      <c r="O55" s="38"/>
      <c r="P55" s="31"/>
      <c r="Q55" s="31"/>
      <c r="R55" s="31"/>
      <c r="S55" s="31"/>
      <c r="T55" s="31"/>
      <c r="U55" s="31"/>
      <c r="V55" s="31"/>
      <c r="W55" s="31"/>
      <c r="X55" s="31"/>
      <c r="Y55" s="31"/>
      <c r="Z55" s="31"/>
      <c r="AA55" s="31"/>
      <c r="AB55" s="31"/>
      <c r="AC55" s="31"/>
      <c r="AD55" s="31"/>
      <c r="AE55" s="31"/>
      <c r="AF55" s="31"/>
      <c r="AG55" s="31"/>
      <c r="AH55" s="38"/>
      <c r="AI55" s="31"/>
      <c r="AJ55" s="38"/>
      <c r="AK55" s="31"/>
      <c r="AL55" s="298"/>
      <c r="AM55" s="31"/>
      <c r="AN55" s="31"/>
      <c r="AO55" s="31"/>
      <c r="AP55" s="38"/>
      <c r="AQ55" s="31"/>
      <c r="AR55" s="31"/>
      <c r="AS55" s="31"/>
      <c r="AT55" s="38"/>
      <c r="AU55" s="31"/>
      <c r="AV55" s="31"/>
      <c r="AW55" s="31"/>
      <c r="AX55" s="38"/>
      <c r="AY55" s="31"/>
      <c r="AZ55" s="31"/>
      <c r="BA55" s="31"/>
      <c r="BB55" s="37"/>
      <c r="BC55" s="31"/>
      <c r="BD55" s="277"/>
      <c r="BE55" s="31"/>
      <c r="BF55" s="31"/>
      <c r="BG55" s="31"/>
      <c r="BH55" s="31"/>
      <c r="BI55" s="31"/>
      <c r="BJ55" s="31"/>
    </row>
    <row r="56" spans="1:62" ht="8.85" customHeight="1" x14ac:dyDescent="0.25">
      <c r="A56" s="30">
        <v>36</v>
      </c>
      <c r="B56" s="31"/>
      <c r="C56" s="11" t="s">
        <v>124</v>
      </c>
      <c r="D56" s="31"/>
      <c r="E56" s="114">
        <v>136030</v>
      </c>
      <c r="F56" s="31"/>
      <c r="G56" s="302">
        <f>(E56/$BD56)</f>
        <v>6.2293355314374681</v>
      </c>
      <c r="H56" s="31"/>
      <c r="I56" s="302">
        <f>IF(G$60,G56/G$60*100,0)</f>
        <v>96.233211085367259</v>
      </c>
      <c r="J56" s="31"/>
      <c r="K56" s="114">
        <v>3689516</v>
      </c>
      <c r="L56" s="31"/>
      <c r="M56" s="302">
        <f>(K56/$BD56)</f>
        <v>168.95709117552778</v>
      </c>
      <c r="N56" s="31"/>
      <c r="O56" s="302">
        <f>IF(M$60,M56/M$60*100,0)</f>
        <v>99.263786540590729</v>
      </c>
      <c r="P56" s="31"/>
      <c r="Q56" s="114">
        <v>397778</v>
      </c>
      <c r="R56" s="31"/>
      <c r="S56" s="114">
        <v>415718</v>
      </c>
      <c r="T56" s="31"/>
      <c r="U56" s="114">
        <v>0</v>
      </c>
      <c r="V56" s="31"/>
      <c r="W56" s="114">
        <v>0</v>
      </c>
      <c r="X56" s="31"/>
      <c r="Y56" s="114">
        <v>0</v>
      </c>
      <c r="Z56" s="31"/>
      <c r="AA56" s="114">
        <v>0</v>
      </c>
      <c r="AB56" s="31"/>
      <c r="AC56" s="31"/>
      <c r="AD56" s="114">
        <v>0</v>
      </c>
      <c r="AE56" s="31"/>
      <c r="AF56" s="114">
        <v>131518</v>
      </c>
      <c r="AG56" s="31"/>
      <c r="AH56" s="302">
        <f>(AF56/$BD56)</f>
        <v>6.0227137427302289</v>
      </c>
      <c r="AI56" s="31"/>
      <c r="AJ56" s="302">
        <f>IF(AH$60,AH56/AH$60*100,0)</f>
        <v>87.777102206845314</v>
      </c>
      <c r="AK56" s="31"/>
      <c r="AL56" s="114">
        <f>(E56+K56+AF56)</f>
        <v>3957064</v>
      </c>
      <c r="AM56" s="31"/>
      <c r="AN56" s="114">
        <v>212247</v>
      </c>
      <c r="AO56" s="31"/>
      <c r="AP56" s="302">
        <f>IF($AL56,AN56/$AL56*100,0)</f>
        <v>5.3637494869933873</v>
      </c>
      <c r="AQ56" s="31"/>
      <c r="AR56" s="114">
        <v>0</v>
      </c>
      <c r="AS56" s="31"/>
      <c r="AT56" s="302">
        <f>IF($AL56,AR56/$AL56*100,0)</f>
        <v>0</v>
      </c>
      <c r="AU56" s="31"/>
      <c r="AV56" s="114">
        <v>0</v>
      </c>
      <c r="AW56" s="31"/>
      <c r="AX56" s="302">
        <f>IF($AL56,AV56/$AL56*100,0)</f>
        <v>0</v>
      </c>
      <c r="AY56" s="31"/>
      <c r="AZ56" s="114">
        <v>0</v>
      </c>
      <c r="BA56" s="31"/>
      <c r="BB56" s="30">
        <v>36</v>
      </c>
      <c r="BC56" s="31"/>
      <c r="BD56" s="298">
        <v>21837</v>
      </c>
      <c r="BE56" s="31"/>
      <c r="BF56" s="298">
        <f>IF(E56,BD56,0)</f>
        <v>21837</v>
      </c>
      <c r="BG56" s="31"/>
      <c r="BH56" s="298">
        <f>IF(K56,BD56,0)</f>
        <v>21837</v>
      </c>
      <c r="BI56" s="31"/>
      <c r="BJ56" s="298">
        <f>IF(AF56,BD56,0)</f>
        <v>21837</v>
      </c>
    </row>
    <row r="57" spans="1:62" ht="8.85" customHeight="1" x14ac:dyDescent="0.25">
      <c r="A57" s="30">
        <v>37</v>
      </c>
      <c r="B57" s="31"/>
      <c r="C57" s="11" t="s">
        <v>125</v>
      </c>
      <c r="D57" s="31"/>
      <c r="E57" s="114">
        <v>255761</v>
      </c>
      <c r="F57" s="31"/>
      <c r="G57" s="302">
        <f>(E57/$BD57)</f>
        <v>16.576641389591028</v>
      </c>
      <c r="H57" s="31"/>
      <c r="I57" s="302">
        <f>IF(G$60,G57/G$60*100,0)</f>
        <v>256.08243798722441</v>
      </c>
      <c r="J57" s="31"/>
      <c r="K57" s="114">
        <v>2700086</v>
      </c>
      <c r="L57" s="31"/>
      <c r="M57" s="302">
        <f>(K57/$BD57)</f>
        <v>175.00071294315899</v>
      </c>
      <c r="N57" s="31"/>
      <c r="O57" s="302">
        <f>IF(M$60,M57/M$60*100,0)</f>
        <v>102.81446782244925</v>
      </c>
      <c r="P57" s="31"/>
      <c r="Q57" s="114">
        <v>214846</v>
      </c>
      <c r="R57" s="31"/>
      <c r="S57" s="114">
        <v>60019</v>
      </c>
      <c r="T57" s="31"/>
      <c r="U57" s="114">
        <v>0</v>
      </c>
      <c r="V57" s="31"/>
      <c r="W57" s="114">
        <v>0</v>
      </c>
      <c r="X57" s="31"/>
      <c r="Y57" s="114">
        <v>0</v>
      </c>
      <c r="Z57" s="31"/>
      <c r="AA57" s="114">
        <v>0</v>
      </c>
      <c r="AB57" s="31"/>
      <c r="AC57" s="31"/>
      <c r="AD57" s="114">
        <v>0</v>
      </c>
      <c r="AE57" s="31"/>
      <c r="AF57" s="114">
        <v>171041</v>
      </c>
      <c r="AG57" s="31"/>
      <c r="AH57" s="302">
        <f>(AF57/$BD57)</f>
        <v>11.085682805107265</v>
      </c>
      <c r="AI57" s="31"/>
      <c r="AJ57" s="302">
        <f>IF(AH$60,AH57/AH$60*100,0)</f>
        <v>161.56655524116849</v>
      </c>
      <c r="AK57" s="31"/>
      <c r="AL57" s="114">
        <f>(E57+K57+AF57)</f>
        <v>3126888</v>
      </c>
      <c r="AM57" s="31"/>
      <c r="AN57" s="114">
        <v>178882</v>
      </c>
      <c r="AO57" s="31"/>
      <c r="AP57" s="302">
        <f>IF($AL57,AN57/$AL57*100,0)</f>
        <v>5.7207677409616204</v>
      </c>
      <c r="AQ57" s="31"/>
      <c r="AR57" s="114">
        <v>0</v>
      </c>
      <c r="AS57" s="31"/>
      <c r="AT57" s="302">
        <f>IF($AL57,AR57/$AL57*100,0)</f>
        <v>0</v>
      </c>
      <c r="AU57" s="31"/>
      <c r="AV57" s="114">
        <v>0</v>
      </c>
      <c r="AW57" s="31"/>
      <c r="AX57" s="302">
        <f>IF($AL57,AV57/$AL57*100,0)</f>
        <v>0</v>
      </c>
      <c r="AY57" s="31"/>
      <c r="AZ57" s="114">
        <v>0</v>
      </c>
      <c r="BA57" s="31"/>
      <c r="BB57" s="30">
        <v>37</v>
      </c>
      <c r="BC57" s="31"/>
      <c r="BD57" s="298">
        <v>15429</v>
      </c>
      <c r="BE57" s="31"/>
      <c r="BF57" s="298">
        <f>IF(E57,BD57,0)</f>
        <v>15429</v>
      </c>
      <c r="BG57" s="31"/>
      <c r="BH57" s="298">
        <f>IF(K57,BD57,0)</f>
        <v>15429</v>
      </c>
      <c r="BI57" s="31"/>
      <c r="BJ57" s="298">
        <f>IF(AF57,BD57,0)</f>
        <v>15429</v>
      </c>
    </row>
    <row r="58" spans="1:62" ht="8.85" customHeight="1" x14ac:dyDescent="0.25">
      <c r="A58" s="41">
        <v>38</v>
      </c>
      <c r="B58" s="31"/>
      <c r="C58" s="11" t="s">
        <v>126</v>
      </c>
      <c r="D58" s="31"/>
      <c r="E58" s="115">
        <v>240729</v>
      </c>
      <c r="F58" s="31"/>
      <c r="G58" s="302">
        <f>(E58/$BD58)</f>
        <v>8.7439250299662206</v>
      </c>
      <c r="H58" s="38"/>
      <c r="I58" s="302">
        <f>IF(G$60,G58/G$60*100,0)</f>
        <v>135.07957291380529</v>
      </c>
      <c r="J58" s="31"/>
      <c r="K58" s="115">
        <v>3243573</v>
      </c>
      <c r="L58" s="31"/>
      <c r="M58" s="302">
        <f>(K58/$BD58)</f>
        <v>117.81529911735862</v>
      </c>
      <c r="N58" s="38"/>
      <c r="O58" s="302">
        <f>IF(M$60,M58/M$60*100,0)</f>
        <v>69.217531039592373</v>
      </c>
      <c r="P58" s="31"/>
      <c r="Q58" s="115">
        <v>541318</v>
      </c>
      <c r="R58" s="31"/>
      <c r="S58" s="115">
        <v>467715</v>
      </c>
      <c r="T58" s="31"/>
      <c r="U58" s="115">
        <v>0</v>
      </c>
      <c r="V58" s="31"/>
      <c r="W58" s="115">
        <v>0</v>
      </c>
      <c r="X58" s="31"/>
      <c r="Y58" s="115">
        <v>0</v>
      </c>
      <c r="Z58" s="31"/>
      <c r="AA58" s="115">
        <v>0</v>
      </c>
      <c r="AB58" s="31"/>
      <c r="AC58" s="31"/>
      <c r="AD58" s="115">
        <v>0</v>
      </c>
      <c r="AE58" s="31"/>
      <c r="AF58" s="115">
        <v>300402</v>
      </c>
      <c r="AG58" s="31"/>
      <c r="AH58" s="302">
        <f>(AF58/$BD58)</f>
        <v>10.911408957175547</v>
      </c>
      <c r="AI58" s="38"/>
      <c r="AJ58" s="302">
        <f>IF(AH$60,AH58/AH$60*100,0)</f>
        <v>159.02662822233125</v>
      </c>
      <c r="AK58" s="31"/>
      <c r="AL58" s="115">
        <f>(E58+K58+AF58)</f>
        <v>3784704</v>
      </c>
      <c r="AM58" s="31"/>
      <c r="AN58" s="115">
        <v>241020</v>
      </c>
      <c r="AO58" s="31"/>
      <c r="AP58" s="302">
        <f>IF($AL58,AN58/$AL58*100,0)</f>
        <v>6.3682655235389616</v>
      </c>
      <c r="AQ58" s="31"/>
      <c r="AR58" s="115">
        <v>0</v>
      </c>
      <c r="AS58" s="31"/>
      <c r="AT58" s="302">
        <f>IF($AL58,AR58/$AL58*100,0)</f>
        <v>0</v>
      </c>
      <c r="AU58" s="31"/>
      <c r="AV58" s="115">
        <v>0</v>
      </c>
      <c r="AW58" s="31"/>
      <c r="AX58" s="302">
        <f>IF($AL58,AV58/$AL58*100,0)</f>
        <v>0</v>
      </c>
      <c r="AY58" s="31"/>
      <c r="AZ58" s="115">
        <v>0</v>
      </c>
      <c r="BA58" s="31"/>
      <c r="BB58" s="41">
        <v>38</v>
      </c>
      <c r="BC58" s="31"/>
      <c r="BD58" s="299">
        <v>27531</v>
      </c>
      <c r="BE58" s="31"/>
      <c r="BF58" s="299">
        <f>IF(E58,BD58,0)</f>
        <v>27531</v>
      </c>
      <c r="BG58" s="31"/>
      <c r="BH58" s="299">
        <f>IF(K58,BD58,0)</f>
        <v>27531</v>
      </c>
      <c r="BI58" s="31"/>
      <c r="BJ58" s="299">
        <f>IF(AF58,BD58,0)</f>
        <v>27531</v>
      </c>
    </row>
    <row r="59" spans="1:62" ht="8.85" customHeight="1" x14ac:dyDescent="0.25">
      <c r="A59" s="31"/>
      <c r="B59" s="31"/>
      <c r="C59" s="30"/>
      <c r="D59" s="31"/>
      <c r="E59" s="31"/>
      <c r="F59" s="31"/>
      <c r="G59" s="38"/>
      <c r="H59" s="38"/>
      <c r="I59" s="38"/>
      <c r="J59" s="31"/>
      <c r="K59" s="31"/>
      <c r="L59" s="31"/>
      <c r="M59" s="38"/>
      <c r="N59" s="38"/>
      <c r="O59" s="38"/>
      <c r="P59" s="31"/>
      <c r="Q59" s="31"/>
      <c r="R59" s="31"/>
      <c r="S59" s="31"/>
      <c r="T59" s="31"/>
      <c r="U59" s="31"/>
      <c r="V59" s="31"/>
      <c r="W59" s="31"/>
      <c r="X59" s="31"/>
      <c r="Y59" s="31"/>
      <c r="Z59" s="31"/>
      <c r="AA59" s="31"/>
      <c r="AB59" s="31"/>
      <c r="AC59" s="31"/>
      <c r="AD59" s="31"/>
      <c r="AE59" s="31"/>
      <c r="AF59" s="31"/>
      <c r="AG59" s="31"/>
      <c r="AH59" s="38"/>
      <c r="AI59" s="38"/>
      <c r="AJ59" s="38"/>
      <c r="AK59" s="31"/>
      <c r="AL59" s="31"/>
      <c r="AM59" s="31"/>
      <c r="AN59" s="31"/>
      <c r="AO59" s="31"/>
      <c r="AP59" s="38"/>
      <c r="AQ59" s="31"/>
      <c r="AR59" s="31"/>
      <c r="AS59" s="31"/>
      <c r="AT59" s="38"/>
      <c r="AU59" s="31"/>
      <c r="AV59" s="31"/>
      <c r="AW59" s="31"/>
      <c r="AX59" s="38"/>
      <c r="AY59" s="31"/>
      <c r="AZ59" s="31"/>
      <c r="BA59" s="31"/>
      <c r="BB59" s="31"/>
      <c r="BC59" s="31"/>
      <c r="BD59" s="31"/>
      <c r="BE59" s="31"/>
      <c r="BF59" s="31"/>
      <c r="BG59" s="31"/>
      <c r="BH59" s="31"/>
      <c r="BI59" s="31"/>
      <c r="BJ59" s="31"/>
    </row>
    <row r="60" spans="1:62" ht="8.85" customHeight="1" x14ac:dyDescent="0.25">
      <c r="A60" s="41">
        <f>A58</f>
        <v>38</v>
      </c>
      <c r="B60" s="31"/>
      <c r="C60" s="44" t="s">
        <v>68</v>
      </c>
      <c r="D60" s="31"/>
      <c r="E60" s="300">
        <f>SUM(E14:E58)</f>
        <v>16635603</v>
      </c>
      <c r="F60" s="31"/>
      <c r="G60" s="110">
        <f>IF(E60=0,0,IF(ISNONTEXT(H60),E60/$BD60,E60/BF60))</f>
        <v>6.4731660319549187</v>
      </c>
      <c r="H60" s="281"/>
      <c r="I60" s="302">
        <f>IF(G$60,G60/G$60*100,0)</f>
        <v>100</v>
      </c>
      <c r="J60" s="31"/>
      <c r="K60" s="300">
        <f>SUM(K14:K58)</f>
        <v>437428814</v>
      </c>
      <c r="L60" s="31"/>
      <c r="M60" s="110">
        <f>IF(K60=0,0,IF(ISNONTEXT(N60),K60/$BD60,K60/BH60))</f>
        <v>170.21020158891301</v>
      </c>
      <c r="N60" s="281"/>
      <c r="O60" s="302">
        <f>IF(M$60,M60/M$60*100,0)</f>
        <v>100</v>
      </c>
      <c r="P60" s="31"/>
      <c r="Q60" s="300">
        <f>SUM(Q14:Q58)</f>
        <v>42311748</v>
      </c>
      <c r="R60" s="31"/>
      <c r="S60" s="300">
        <f>SUM(S14:S58)</f>
        <v>37992056</v>
      </c>
      <c r="T60" s="31"/>
      <c r="U60" s="300">
        <f>SUM(U14:U58)</f>
        <v>32900</v>
      </c>
      <c r="V60" s="31"/>
      <c r="W60" s="300">
        <f>SUM(W14:W58)</f>
        <v>92075</v>
      </c>
      <c r="X60" s="31"/>
      <c r="Y60" s="300">
        <f>SUM(Y14:Y58)</f>
        <v>86249</v>
      </c>
      <c r="Z60" s="31"/>
      <c r="AA60" s="300">
        <f>SUM(AA14:AA58)</f>
        <v>0</v>
      </c>
      <c r="AB60" s="31"/>
      <c r="AC60" s="31"/>
      <c r="AD60" s="300">
        <f>SUM(AD14:AD58)</f>
        <v>0</v>
      </c>
      <c r="AE60" s="31"/>
      <c r="AF60" s="300">
        <f>SUM(AF14:AF58)</f>
        <v>17633267</v>
      </c>
      <c r="AG60" s="31"/>
      <c r="AH60" s="110">
        <f>IF(AF60=0,0,IF(ISNONTEXT(AI60),AF60/$BD60,AF60/BJ60))</f>
        <v>6.861372261455843</v>
      </c>
      <c r="AI60" s="281"/>
      <c r="AJ60" s="302">
        <f>IF(AH$60,AH60/AH$60*100,0)</f>
        <v>100</v>
      </c>
      <c r="AK60" s="31"/>
      <c r="AL60" s="300">
        <f>(E60+K60+AF60)</f>
        <v>471697684</v>
      </c>
      <c r="AM60" s="31"/>
      <c r="AN60" s="300">
        <f>SUM(AN14:AN58)</f>
        <v>21328335</v>
      </c>
      <c r="AO60" s="31"/>
      <c r="AP60" s="302">
        <f>IF($AL60,AN60/$AL60*100,0)</f>
        <v>4.5216111343044032</v>
      </c>
      <c r="AQ60" s="31"/>
      <c r="AR60" s="300">
        <f>SUM(AR14:AR58)</f>
        <v>383281</v>
      </c>
      <c r="AS60" s="31"/>
      <c r="AT60" s="302">
        <f>IF($AL60,AR60/$AL60*100,0)</f>
        <v>8.125564593613735E-2</v>
      </c>
      <c r="AU60" s="31"/>
      <c r="AV60" s="300">
        <f>SUM(AV14:AV58)</f>
        <v>3161763</v>
      </c>
      <c r="AW60" s="31"/>
      <c r="AX60" s="302">
        <f>IF($AL60,AV60/$AL60*100,0)</f>
        <v>0.6702943659142494</v>
      </c>
      <c r="AY60" s="31"/>
      <c r="AZ60" s="300">
        <f>SUM(AZ14:AZ58)</f>
        <v>11667079</v>
      </c>
      <c r="BA60" s="31"/>
      <c r="BB60" s="41">
        <f>BB58</f>
        <v>38</v>
      </c>
      <c r="BC60" s="31"/>
      <c r="BD60" s="299">
        <f>SUM(BD14:BD58)</f>
        <v>2569933</v>
      </c>
      <c r="BE60" s="31"/>
      <c r="BF60" s="299">
        <f>SUM(BF14:BF58)</f>
        <v>2490402</v>
      </c>
      <c r="BG60" s="31"/>
      <c r="BH60" s="299">
        <f>SUM(BH14:BH58)</f>
        <v>2569933</v>
      </c>
      <c r="BI60" s="31"/>
      <c r="BJ60" s="299">
        <f>SUM(BJ14:BJ58)</f>
        <v>2569933</v>
      </c>
    </row>
    <row r="61" spans="1:62" ht="8.85" customHeight="1" x14ac:dyDescent="0.25">
      <c r="A61" s="31"/>
      <c r="B61" s="31"/>
      <c r="C61" s="30"/>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row>
    <row r="62" spans="1:62" ht="8.85" customHeight="1" x14ac:dyDescent="0.25">
      <c r="A62" s="31"/>
      <c r="B62" s="31"/>
      <c r="C62" s="30"/>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row>
    <row r="63" spans="1:62" ht="8.85" customHeight="1" x14ac:dyDescent="0.25">
      <c r="A63" s="31"/>
      <c r="B63" s="31"/>
      <c r="C63" s="30"/>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row>
    <row r="64" spans="1:62" ht="8.85" customHeight="1" x14ac:dyDescent="0.25">
      <c r="A64" s="31"/>
      <c r="B64" s="31"/>
      <c r="C64" s="30"/>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row>
    <row r="65" spans="1:62" ht="8.85" customHeight="1" x14ac:dyDescent="0.25">
      <c r="A65" s="31"/>
      <c r="B65" s="31"/>
      <c r="C65" s="30"/>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row>
    <row r="66" spans="1:62" ht="8.85" customHeight="1" x14ac:dyDescent="0.25">
      <c r="A66" s="31"/>
      <c r="B66" s="31"/>
      <c r="C66" s="30"/>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row>
    <row r="67" spans="1:62" ht="8.85" customHeight="1" x14ac:dyDescent="0.25">
      <c r="A67" s="31"/>
      <c r="B67" s="31"/>
      <c r="C67" s="30"/>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row>
    <row r="68" spans="1:62" ht="8.85" customHeight="1" x14ac:dyDescent="0.25">
      <c r="A68" s="31"/>
      <c r="B68" s="31"/>
      <c r="C68" s="30"/>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row>
    <row r="69" spans="1:62" ht="8.85" customHeight="1" x14ac:dyDescent="0.25">
      <c r="A69" s="31"/>
      <c r="B69" s="31"/>
      <c r="C69" s="30"/>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row>
    <row r="70" spans="1:62" ht="8.85" customHeight="1" x14ac:dyDescent="0.25">
      <c r="A70" s="31"/>
      <c r="B70" s="31"/>
      <c r="C70" s="30"/>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row>
    <row r="71" spans="1:62" ht="8.85" customHeight="1" x14ac:dyDescent="0.25">
      <c r="A71" s="31"/>
      <c r="B71" s="31"/>
      <c r="C71" s="30"/>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row>
    <row r="72" spans="1:62" ht="8.85" customHeight="1" x14ac:dyDescent="0.25">
      <c r="A72" s="31"/>
      <c r="B72" s="31"/>
      <c r="C72" s="30"/>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row>
    <row r="73" spans="1:62" ht="8.85" customHeight="1" x14ac:dyDescent="0.25">
      <c r="A73" s="31"/>
      <c r="B73" s="31"/>
      <c r="C73" s="30"/>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row>
    <row r="74" spans="1:62" ht="8.85" customHeight="1" x14ac:dyDescent="0.25">
      <c r="A74" s="31"/>
      <c r="B74" s="31"/>
      <c r="C74" s="30"/>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row>
    <row r="75" spans="1:62" s="15" customFormat="1" ht="10.5" customHeight="1" x14ac:dyDescent="0.25">
      <c r="A75" s="49" t="s">
        <v>423</v>
      </c>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50" t="s">
        <v>424</v>
      </c>
      <c r="BD75" s="12"/>
      <c r="BE75" s="12"/>
      <c r="BF75" s="12"/>
      <c r="BG75" s="12"/>
      <c r="BH75" s="12"/>
      <c r="BI75" s="12"/>
      <c r="BJ75" s="12"/>
    </row>
    <row r="76" spans="1:62" s="15" customFormat="1" ht="10.5" customHeight="1" x14ac:dyDescent="0.25">
      <c r="A76" s="278"/>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289" t="s">
        <v>45</v>
      </c>
      <c r="AB76" s="12"/>
      <c r="AC76" s="12"/>
      <c r="AD76" s="278" t="s">
        <v>46</v>
      </c>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289" t="s">
        <v>393</v>
      </c>
      <c r="BC76" s="12"/>
      <c r="BD76" s="12"/>
      <c r="BE76" s="12"/>
      <c r="BF76" s="12"/>
      <c r="BG76" s="12"/>
      <c r="BH76" s="12"/>
      <c r="BI76" s="12"/>
      <c r="BJ76" s="12"/>
    </row>
    <row r="77" spans="1:62" s="15" customFormat="1" ht="10.5" customHeight="1" x14ac:dyDescent="0.25">
      <c r="A77" s="279"/>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289" t="s">
        <v>394</v>
      </c>
      <c r="AB77" s="12"/>
      <c r="AC77" s="12"/>
      <c r="AD77" s="278" t="s">
        <v>395</v>
      </c>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50" t="s">
        <v>129</v>
      </c>
      <c r="BC77" s="12"/>
      <c r="BD77" s="12"/>
      <c r="BE77" s="12"/>
      <c r="BF77" s="12"/>
      <c r="BG77" s="12"/>
      <c r="BH77" s="12"/>
      <c r="BI77" s="12"/>
      <c r="BJ77" s="12"/>
    </row>
    <row r="78" spans="1:62" s="15" customFormat="1" ht="10.5" customHeight="1" x14ac:dyDescent="0.25">
      <c r="A78" s="280"/>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289" t="s">
        <v>51</v>
      </c>
      <c r="AB78" s="12"/>
      <c r="AC78" s="12"/>
      <c r="AD78" s="290" t="s">
        <v>52</v>
      </c>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280"/>
      <c r="BC78" s="12"/>
      <c r="BD78" s="12"/>
      <c r="BE78" s="12"/>
      <c r="BF78" s="12"/>
      <c r="BG78" s="12"/>
      <c r="BH78" s="12"/>
      <c r="BI78" s="12"/>
      <c r="BJ78" s="12"/>
    </row>
    <row r="79" spans="1:62" ht="8.85"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291" t="s">
        <v>396</v>
      </c>
      <c r="AO79" s="291"/>
      <c r="AP79" s="291"/>
      <c r="AQ79" s="291"/>
      <c r="AR79" s="291"/>
      <c r="AS79" s="291"/>
      <c r="AT79" s="291"/>
      <c r="AU79" s="291"/>
      <c r="AV79" s="291"/>
      <c r="AW79" s="291"/>
      <c r="AX79" s="291"/>
      <c r="AY79" s="291"/>
      <c r="AZ79" s="291"/>
      <c r="BA79" s="30"/>
      <c r="BB79" s="30"/>
      <c r="BC79" s="30"/>
      <c r="BD79" s="30"/>
      <c r="BE79" s="30"/>
      <c r="BF79" s="30"/>
      <c r="BG79" s="30"/>
      <c r="BH79" s="30"/>
      <c r="BI79" s="30"/>
      <c r="BJ79" s="30"/>
    </row>
    <row r="80" spans="1:62" ht="9.6"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row>
    <row r="81" spans="1:62" ht="9.6" customHeight="1" x14ac:dyDescent="0.25">
      <c r="A81" s="30"/>
      <c r="B81" s="30"/>
      <c r="C81" s="30"/>
      <c r="D81" s="30"/>
      <c r="E81" s="291" t="s">
        <v>397</v>
      </c>
      <c r="F81" s="291"/>
      <c r="G81" s="291"/>
      <c r="H81" s="291"/>
      <c r="I81" s="291"/>
      <c r="J81" s="30"/>
      <c r="K81" s="291" t="s">
        <v>398</v>
      </c>
      <c r="L81" s="291"/>
      <c r="M81" s="291"/>
      <c r="N81" s="291"/>
      <c r="O81" s="291"/>
      <c r="P81" s="291"/>
      <c r="Q81" s="291"/>
      <c r="R81" s="291"/>
      <c r="S81" s="291"/>
      <c r="T81" s="291"/>
      <c r="U81" s="291"/>
      <c r="V81" s="291"/>
      <c r="W81" s="291"/>
      <c r="X81" s="291"/>
      <c r="Y81" s="291"/>
      <c r="Z81" s="291"/>
      <c r="AA81" s="291"/>
      <c r="AB81" s="293"/>
      <c r="AC81" s="293"/>
      <c r="AD81" s="291"/>
      <c r="AE81" s="30"/>
      <c r="AF81" s="291" t="s">
        <v>399</v>
      </c>
      <c r="AG81" s="291"/>
      <c r="AH81" s="291"/>
      <c r="AI81" s="291"/>
      <c r="AJ81" s="291"/>
      <c r="AK81" s="30"/>
      <c r="AL81" s="30"/>
      <c r="AM81" s="30"/>
      <c r="AN81" s="30"/>
      <c r="AO81" s="30"/>
      <c r="AP81" s="30"/>
      <c r="AQ81" s="30"/>
      <c r="AR81" s="291" t="s">
        <v>400</v>
      </c>
      <c r="AS81" s="291"/>
      <c r="AT81" s="291"/>
      <c r="AU81" s="291"/>
      <c r="AV81" s="291"/>
      <c r="AW81" s="291"/>
      <c r="AX81" s="291"/>
      <c r="AY81" s="30"/>
      <c r="AZ81" s="30"/>
      <c r="BA81" s="30"/>
      <c r="BB81" s="30"/>
      <c r="BC81" s="30"/>
      <c r="BD81" s="30"/>
      <c r="BE81" s="30"/>
      <c r="BF81" s="30"/>
      <c r="BG81" s="30"/>
      <c r="BH81" s="30"/>
      <c r="BI81" s="30"/>
      <c r="BJ81" s="30"/>
    </row>
    <row r="82" spans="1:62" ht="8.4499999999999993"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293" t="s">
        <v>401</v>
      </c>
      <c r="AO82" s="293"/>
      <c r="AP82" s="293"/>
      <c r="AQ82" s="30"/>
      <c r="AR82" s="30"/>
      <c r="AS82" s="30"/>
      <c r="AT82" s="30"/>
      <c r="AU82" s="30"/>
      <c r="AV82" s="30"/>
      <c r="AW82" s="30"/>
      <c r="AX82" s="30"/>
      <c r="AY82" s="30"/>
      <c r="AZ82" s="30"/>
      <c r="BA82" s="30"/>
      <c r="BB82" s="30"/>
      <c r="BC82" s="30"/>
      <c r="BD82" s="30"/>
      <c r="BE82" s="30"/>
      <c r="BF82" s="30"/>
      <c r="BG82" s="30"/>
      <c r="BH82" s="30"/>
      <c r="BI82" s="30"/>
      <c r="BJ82" s="30"/>
    </row>
    <row r="83" spans="1:62" ht="9.6" customHeight="1" x14ac:dyDescent="0.25">
      <c r="A83" s="30"/>
      <c r="B83" s="30"/>
      <c r="C83" s="30"/>
      <c r="D83" s="30"/>
      <c r="E83" s="30"/>
      <c r="F83" s="30"/>
      <c r="G83" s="30"/>
      <c r="H83" s="30"/>
      <c r="I83" s="30"/>
      <c r="J83" s="30"/>
      <c r="K83" s="30"/>
      <c r="L83" s="30"/>
      <c r="M83" s="30"/>
      <c r="N83" s="30"/>
      <c r="O83" s="30"/>
      <c r="P83" s="30"/>
      <c r="Q83" s="291" t="s">
        <v>402</v>
      </c>
      <c r="R83" s="291"/>
      <c r="S83" s="291"/>
      <c r="T83" s="291"/>
      <c r="U83" s="291"/>
      <c r="V83" s="291"/>
      <c r="W83" s="291"/>
      <c r="X83" s="291"/>
      <c r="Y83" s="291"/>
      <c r="Z83" s="291"/>
      <c r="AA83" s="291"/>
      <c r="AB83" s="293"/>
      <c r="AC83" s="293"/>
      <c r="AD83" s="291"/>
      <c r="AE83" s="30"/>
      <c r="AF83" s="30"/>
      <c r="AG83" s="30"/>
      <c r="AH83" s="30"/>
      <c r="AI83" s="30"/>
      <c r="AJ83" s="30"/>
      <c r="AK83" s="30"/>
      <c r="AL83" s="30"/>
      <c r="AM83" s="30"/>
      <c r="AN83" s="291" t="s">
        <v>403</v>
      </c>
      <c r="AO83" s="291"/>
      <c r="AP83" s="291"/>
      <c r="AQ83" s="30"/>
      <c r="AR83" s="291" t="s">
        <v>62</v>
      </c>
      <c r="AS83" s="291"/>
      <c r="AT83" s="291"/>
      <c r="AU83" s="30"/>
      <c r="AV83" s="291" t="s">
        <v>63</v>
      </c>
      <c r="AW83" s="291"/>
      <c r="AX83" s="291"/>
      <c r="AY83" s="30"/>
      <c r="AZ83" s="30"/>
      <c r="BA83" s="30"/>
      <c r="BB83" s="30"/>
      <c r="BC83" s="30"/>
      <c r="BD83" s="30"/>
      <c r="BE83" s="30"/>
      <c r="BF83" s="30"/>
      <c r="BG83" s="30"/>
      <c r="BH83" s="30"/>
      <c r="BI83" s="30"/>
      <c r="BJ83" s="30"/>
    </row>
    <row r="84" spans="1:62" ht="9.6" customHeight="1"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44" t="s">
        <v>404</v>
      </c>
      <c r="Z84" s="30"/>
      <c r="AA84" s="30"/>
      <c r="AB84" s="30"/>
      <c r="AC84" s="30"/>
      <c r="AD84" s="44" t="s">
        <v>405</v>
      </c>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44" t="s">
        <v>406</v>
      </c>
      <c r="BI84" s="30"/>
      <c r="BJ84" s="30"/>
    </row>
    <row r="85" spans="1:62" ht="9.6" customHeight="1" x14ac:dyDescent="0.25">
      <c r="A85" s="30"/>
      <c r="B85" s="30"/>
      <c r="C85" s="30"/>
      <c r="D85" s="30"/>
      <c r="E85" s="30"/>
      <c r="F85" s="30"/>
      <c r="G85" s="44" t="s">
        <v>66</v>
      </c>
      <c r="H85" s="30"/>
      <c r="I85" s="44" t="s">
        <v>67</v>
      </c>
      <c r="J85" s="30"/>
      <c r="K85" s="30"/>
      <c r="L85" s="30"/>
      <c r="M85" s="44" t="s">
        <v>66</v>
      </c>
      <c r="N85" s="30"/>
      <c r="O85" s="44" t="s">
        <v>67</v>
      </c>
      <c r="P85" s="30"/>
      <c r="Q85" s="44" t="s">
        <v>407</v>
      </c>
      <c r="R85" s="30"/>
      <c r="S85" s="30"/>
      <c r="T85" s="30"/>
      <c r="U85" s="44" t="s">
        <v>408</v>
      </c>
      <c r="V85" s="30"/>
      <c r="W85" s="44" t="s">
        <v>409</v>
      </c>
      <c r="X85" s="30"/>
      <c r="Y85" s="44" t="s">
        <v>410</v>
      </c>
      <c r="Z85" s="30"/>
      <c r="AA85" s="30"/>
      <c r="AB85" s="30"/>
      <c r="AC85" s="30"/>
      <c r="AD85" s="44" t="s">
        <v>411</v>
      </c>
      <c r="AE85" s="30"/>
      <c r="AF85" s="30"/>
      <c r="AG85" s="30"/>
      <c r="AH85" s="44" t="s">
        <v>66</v>
      </c>
      <c r="AI85" s="30"/>
      <c r="AJ85" s="44" t="s">
        <v>67</v>
      </c>
      <c r="AK85" s="30"/>
      <c r="AL85" s="30"/>
      <c r="AM85" s="30"/>
      <c r="AN85" s="30"/>
      <c r="AO85" s="30"/>
      <c r="AP85" s="44" t="s">
        <v>269</v>
      </c>
      <c r="AQ85" s="30"/>
      <c r="AR85" s="30"/>
      <c r="AS85" s="30"/>
      <c r="AT85" s="44" t="s">
        <v>269</v>
      </c>
      <c r="AU85" s="30"/>
      <c r="AV85" s="30"/>
      <c r="AW85" s="30"/>
      <c r="AX85" s="44" t="s">
        <v>269</v>
      </c>
      <c r="AY85" s="30"/>
      <c r="AZ85" s="44" t="s">
        <v>412</v>
      </c>
      <c r="BA85" s="30"/>
      <c r="BB85" s="30"/>
      <c r="BC85" s="30"/>
      <c r="BD85" s="30"/>
      <c r="BE85" s="30"/>
      <c r="BF85" s="30"/>
      <c r="BG85" s="30"/>
      <c r="BH85" s="44" t="s">
        <v>413</v>
      </c>
      <c r="BI85" s="30"/>
      <c r="BJ85" s="44" t="s">
        <v>414</v>
      </c>
    </row>
    <row r="86" spans="1:62" ht="9.6" customHeight="1" x14ac:dyDescent="0.25">
      <c r="A86" s="276" t="s">
        <v>74</v>
      </c>
      <c r="B86" s="30"/>
      <c r="C86" s="276" t="s">
        <v>76</v>
      </c>
      <c r="D86" s="30"/>
      <c r="E86" s="276" t="s">
        <v>77</v>
      </c>
      <c r="F86" s="30"/>
      <c r="G86" s="276" t="s">
        <v>78</v>
      </c>
      <c r="H86" s="30"/>
      <c r="I86" s="276" t="s">
        <v>83</v>
      </c>
      <c r="J86" s="30"/>
      <c r="K86" s="276" t="s">
        <v>77</v>
      </c>
      <c r="L86" s="30"/>
      <c r="M86" s="276" t="s">
        <v>78</v>
      </c>
      <c r="N86" s="30"/>
      <c r="O86" s="276" t="s">
        <v>83</v>
      </c>
      <c r="P86" s="30"/>
      <c r="Q86" s="276" t="s">
        <v>79</v>
      </c>
      <c r="R86" s="30"/>
      <c r="S86" s="276" t="s">
        <v>415</v>
      </c>
      <c r="T86" s="30"/>
      <c r="U86" s="276" t="s">
        <v>416</v>
      </c>
      <c r="V86" s="30"/>
      <c r="W86" s="276" t="s">
        <v>417</v>
      </c>
      <c r="X86" s="30"/>
      <c r="Y86" s="276" t="s">
        <v>418</v>
      </c>
      <c r="Z86" s="30"/>
      <c r="AA86" s="276" t="s">
        <v>419</v>
      </c>
      <c r="AB86" s="30"/>
      <c r="AC86" s="30"/>
      <c r="AD86" s="276" t="s">
        <v>420</v>
      </c>
      <c r="AE86" s="30"/>
      <c r="AF86" s="276" t="s">
        <v>77</v>
      </c>
      <c r="AG86" s="30"/>
      <c r="AH86" s="276" t="s">
        <v>78</v>
      </c>
      <c r="AI86" s="30"/>
      <c r="AJ86" s="276" t="s">
        <v>83</v>
      </c>
      <c r="AK86" s="30"/>
      <c r="AL86" s="276" t="s">
        <v>68</v>
      </c>
      <c r="AM86" s="30"/>
      <c r="AN86" s="276" t="s">
        <v>77</v>
      </c>
      <c r="AO86" s="30"/>
      <c r="AP86" s="276" t="s">
        <v>376</v>
      </c>
      <c r="AQ86" s="30"/>
      <c r="AR86" s="276" t="s">
        <v>77</v>
      </c>
      <c r="AS86" s="30"/>
      <c r="AT86" s="276" t="s">
        <v>376</v>
      </c>
      <c r="AU86" s="30"/>
      <c r="AV86" s="276" t="s">
        <v>77</v>
      </c>
      <c r="AW86" s="30"/>
      <c r="AX86" s="276" t="s">
        <v>376</v>
      </c>
      <c r="AY86" s="30"/>
      <c r="AZ86" s="276" t="s">
        <v>421</v>
      </c>
      <c r="BA86" s="30"/>
      <c r="BB86" s="276" t="s">
        <v>74</v>
      </c>
      <c r="BC86" s="30"/>
      <c r="BD86" s="30"/>
      <c r="BE86" s="30"/>
      <c r="BF86" s="295" t="s">
        <v>397</v>
      </c>
      <c r="BG86" s="30"/>
      <c r="BH86" s="295" t="s">
        <v>377</v>
      </c>
      <c r="BI86" s="30"/>
      <c r="BJ86" s="295" t="s">
        <v>422</v>
      </c>
    </row>
    <row r="87" spans="1:62" ht="8.8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row>
    <row r="88" spans="1:62" ht="8.85" customHeight="1" x14ac:dyDescent="0.25">
      <c r="A88" s="30"/>
      <c r="B88" s="30" t="s">
        <v>130</v>
      </c>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row>
    <row r="89" spans="1:62" ht="8.85" customHeight="1" x14ac:dyDescent="0.25">
      <c r="A89" s="30">
        <v>1</v>
      </c>
      <c r="B89" s="31"/>
      <c r="C89" s="30" t="s">
        <v>131</v>
      </c>
      <c r="D89" s="31"/>
      <c r="E89" s="296">
        <v>131846</v>
      </c>
      <c r="F89" s="31"/>
      <c r="G89" s="97">
        <f>(E89/$BD89)</f>
        <v>3.9557755775577559</v>
      </c>
      <c r="H89" s="31"/>
      <c r="I89" s="297">
        <f>IF(G$219,G89/G$219*100,0)</f>
        <v>68.983146541541203</v>
      </c>
      <c r="J89" s="31"/>
      <c r="K89" s="296">
        <v>3532726</v>
      </c>
      <c r="L89" s="31"/>
      <c r="M89" s="97">
        <f>(K89/$BD89)</f>
        <v>105.9923792379238</v>
      </c>
      <c r="N89" s="31"/>
      <c r="O89" s="297">
        <f>IF(M$219,M89/M$219*100,0)</f>
        <v>103.17316808210499</v>
      </c>
      <c r="P89" s="31"/>
      <c r="Q89" s="296">
        <v>296726</v>
      </c>
      <c r="R89" s="31"/>
      <c r="S89" s="296">
        <v>540668</v>
      </c>
      <c r="T89" s="31"/>
      <c r="U89" s="296">
        <v>0</v>
      </c>
      <c r="V89" s="31"/>
      <c r="W89" s="296">
        <v>0</v>
      </c>
      <c r="X89" s="31"/>
      <c r="Y89" s="296">
        <v>0</v>
      </c>
      <c r="Z89" s="31"/>
      <c r="AA89" s="296">
        <v>0</v>
      </c>
      <c r="AB89" s="31"/>
      <c r="AC89" s="31"/>
      <c r="AD89" s="296">
        <v>0</v>
      </c>
      <c r="AE89" s="31"/>
      <c r="AF89" s="296">
        <v>192922</v>
      </c>
      <c r="AG89" s="31"/>
      <c r="AH89" s="97">
        <f>(AF89/$BD89)</f>
        <v>5.7882388238823879</v>
      </c>
      <c r="AI89" s="31"/>
      <c r="AJ89" s="297">
        <f>IF(AH$219,AH89/AH$219*100,0)</f>
        <v>92.390814209666061</v>
      </c>
      <c r="AK89" s="31"/>
      <c r="AL89" s="296">
        <f>(E89+K89+AF89)</f>
        <v>3857494</v>
      </c>
      <c r="AM89" s="31"/>
      <c r="AN89" s="296">
        <v>267065</v>
      </c>
      <c r="AO89" s="31"/>
      <c r="AP89" s="297">
        <f>IF($AL89,AN89/$AL89*100,0)</f>
        <v>6.9232771327706537</v>
      </c>
      <c r="AQ89" s="31"/>
      <c r="AR89" s="296">
        <v>0</v>
      </c>
      <c r="AS89" s="31"/>
      <c r="AT89" s="297">
        <f>IF($AL89,AR89/$AL89*100,0)</f>
        <v>0</v>
      </c>
      <c r="AU89" s="31"/>
      <c r="AV89" s="296">
        <v>0</v>
      </c>
      <c r="AW89" s="31"/>
      <c r="AX89" s="297">
        <f>IF($AL89,AV89/$AL89*100,0)</f>
        <v>0</v>
      </c>
      <c r="AY89" s="31"/>
      <c r="AZ89" s="296">
        <v>245749</v>
      </c>
      <c r="BA89" s="31"/>
      <c r="BB89" s="30">
        <v>1</v>
      </c>
      <c r="BC89" s="31"/>
      <c r="BD89" s="298">
        <v>33330</v>
      </c>
      <c r="BE89" s="31"/>
      <c r="BF89" s="298">
        <f>IF(E89,BD89,0)</f>
        <v>33330</v>
      </c>
      <c r="BG89" s="31"/>
      <c r="BH89" s="298">
        <f>IF(K89,BD89,0)</f>
        <v>33330</v>
      </c>
      <c r="BI89" s="31"/>
      <c r="BJ89" s="298">
        <f>IF(AF89,BD89,0)</f>
        <v>33330</v>
      </c>
    </row>
    <row r="90" spans="1:62" ht="8.85" customHeight="1" x14ac:dyDescent="0.25">
      <c r="A90" s="30">
        <v>2</v>
      </c>
      <c r="B90" s="31"/>
      <c r="C90" s="30" t="s">
        <v>132</v>
      </c>
      <c r="D90" s="31"/>
      <c r="E90" s="114">
        <v>674548</v>
      </c>
      <c r="F90" s="31"/>
      <c r="G90" s="297">
        <f>(E90/$BD90)</f>
        <v>6.3808163458355009</v>
      </c>
      <c r="H90" s="31"/>
      <c r="I90" s="297">
        <f>IF(G$219,G90/G$219*100,0)</f>
        <v>111.27243707571155</v>
      </c>
      <c r="J90" s="31"/>
      <c r="K90" s="114">
        <v>9049386</v>
      </c>
      <c r="L90" s="31"/>
      <c r="M90" s="297">
        <f>(K90/$BD90)</f>
        <v>85.601721609989127</v>
      </c>
      <c r="N90" s="31"/>
      <c r="O90" s="297">
        <f>IF(M$219,M90/M$219*100,0)</f>
        <v>83.324866139291004</v>
      </c>
      <c r="P90" s="31"/>
      <c r="Q90" s="114">
        <v>0</v>
      </c>
      <c r="R90" s="31"/>
      <c r="S90" s="114">
        <v>0</v>
      </c>
      <c r="T90" s="31"/>
      <c r="U90" s="114">
        <v>0</v>
      </c>
      <c r="V90" s="31"/>
      <c r="W90" s="114">
        <v>0</v>
      </c>
      <c r="X90" s="31"/>
      <c r="Y90" s="114">
        <v>0</v>
      </c>
      <c r="Z90" s="31"/>
      <c r="AA90" s="114">
        <v>0</v>
      </c>
      <c r="AB90" s="31"/>
      <c r="AC90" s="31"/>
      <c r="AD90" s="114">
        <v>0</v>
      </c>
      <c r="AE90" s="31"/>
      <c r="AF90" s="114">
        <v>726891</v>
      </c>
      <c r="AG90" s="31"/>
      <c r="AH90" s="297">
        <f>(AF90/$BD90)</f>
        <v>6.8759494868277917</v>
      </c>
      <c r="AI90" s="31"/>
      <c r="AJ90" s="297">
        <f>IF(AH$219,AH90/AH$219*100,0)</f>
        <v>109.75265376601251</v>
      </c>
      <c r="AK90" s="31"/>
      <c r="AL90" s="114">
        <f>(E90+K90+AF90)</f>
        <v>10450825</v>
      </c>
      <c r="AM90" s="31"/>
      <c r="AN90" s="114">
        <v>536541</v>
      </c>
      <c r="AO90" s="31"/>
      <c r="AP90" s="297">
        <f>IF($AL90,AN90/$AL90*100,0)</f>
        <v>5.133958323864384</v>
      </c>
      <c r="AQ90" s="31"/>
      <c r="AR90" s="114">
        <v>3464</v>
      </c>
      <c r="AS90" s="31"/>
      <c r="AT90" s="297">
        <f>IF($AL90,AR90/$AL90*100,0)</f>
        <v>3.3145708592383853E-2</v>
      </c>
      <c r="AU90" s="31"/>
      <c r="AV90" s="114">
        <v>0</v>
      </c>
      <c r="AW90" s="31"/>
      <c r="AX90" s="297">
        <f>IF($AL90,AV90/$AL90*100,0)</f>
        <v>0</v>
      </c>
      <c r="AY90" s="31"/>
      <c r="AZ90" s="114">
        <v>365444</v>
      </c>
      <c r="BA90" s="31"/>
      <c r="BB90" s="30">
        <v>2</v>
      </c>
      <c r="BC90" s="31"/>
      <c r="BD90" s="298">
        <v>105715</v>
      </c>
      <c r="BE90" s="31"/>
      <c r="BF90" s="298">
        <f>IF(E90,BD90,0)</f>
        <v>105715</v>
      </c>
      <c r="BG90" s="31"/>
      <c r="BH90" s="298">
        <f>IF(K90,BD90,0)</f>
        <v>105715</v>
      </c>
      <c r="BI90" s="31"/>
      <c r="BJ90" s="298">
        <f>IF(AF90,BD90,0)</f>
        <v>105715</v>
      </c>
    </row>
    <row r="91" spans="1:62" ht="8.85" customHeight="1" x14ac:dyDescent="0.25">
      <c r="A91" s="30">
        <v>3</v>
      </c>
      <c r="B91" s="31"/>
      <c r="C91" s="30" t="s">
        <v>133</v>
      </c>
      <c r="D91" s="31"/>
      <c r="E91" s="114">
        <v>69594</v>
      </c>
      <c r="F91" s="31"/>
      <c r="G91" s="297">
        <f>(E91/$BD91)</f>
        <v>4.4723346828609989</v>
      </c>
      <c r="H91" s="31"/>
      <c r="I91" s="297">
        <f>IF(G$219,G91/G$219*100,0)</f>
        <v>77.991208743214685</v>
      </c>
      <c r="J91" s="31"/>
      <c r="K91" s="114">
        <v>973819</v>
      </c>
      <c r="L91" s="31"/>
      <c r="M91" s="297">
        <f>(K91/$BD91)</f>
        <v>62.580746738641473</v>
      </c>
      <c r="N91" s="31"/>
      <c r="O91" s="297">
        <f>IF(M$219,M91/M$219*100,0)</f>
        <v>60.916208772671141</v>
      </c>
      <c r="P91" s="31"/>
      <c r="Q91" s="114">
        <v>382818</v>
      </c>
      <c r="R91" s="31"/>
      <c r="S91" s="114">
        <v>383192</v>
      </c>
      <c r="T91" s="31"/>
      <c r="U91" s="114">
        <v>0</v>
      </c>
      <c r="V91" s="31"/>
      <c r="W91" s="114">
        <v>0</v>
      </c>
      <c r="X91" s="31"/>
      <c r="Y91" s="114">
        <v>0</v>
      </c>
      <c r="Z91" s="31"/>
      <c r="AA91" s="114">
        <v>0</v>
      </c>
      <c r="AB91" s="31"/>
      <c r="AC91" s="31"/>
      <c r="AD91" s="114">
        <v>0</v>
      </c>
      <c r="AE91" s="31"/>
      <c r="AF91" s="114">
        <v>265078</v>
      </c>
      <c r="AG91" s="31"/>
      <c r="AH91" s="297">
        <f>(AF91/$BD91)</f>
        <v>17.034766403187454</v>
      </c>
      <c r="AI91" s="31"/>
      <c r="AJ91" s="297">
        <f>IF(AH$219,AH91/AH$219*100,0)</f>
        <v>271.905839712106</v>
      </c>
      <c r="AK91" s="31"/>
      <c r="AL91" s="114">
        <f>(E91+K91+AF91)</f>
        <v>1308491</v>
      </c>
      <c r="AM91" s="31"/>
      <c r="AN91" s="114">
        <v>322500</v>
      </c>
      <c r="AO91" s="31"/>
      <c r="AP91" s="297">
        <f>IF($AL91,AN91/$AL91*100,0)</f>
        <v>24.646711364464867</v>
      </c>
      <c r="AQ91" s="31"/>
      <c r="AR91" s="114">
        <v>0</v>
      </c>
      <c r="AS91" s="31"/>
      <c r="AT91" s="297">
        <f>IF($AL91,AR91/$AL91*100,0)</f>
        <v>0</v>
      </c>
      <c r="AU91" s="31"/>
      <c r="AV91" s="114">
        <v>0</v>
      </c>
      <c r="AW91" s="31"/>
      <c r="AX91" s="297">
        <f>IF($AL91,AV91/$AL91*100,0)</f>
        <v>0</v>
      </c>
      <c r="AY91" s="31"/>
      <c r="AZ91" s="114">
        <v>64812</v>
      </c>
      <c r="BA91" s="31"/>
      <c r="BB91" s="30">
        <v>3</v>
      </c>
      <c r="BC91" s="31"/>
      <c r="BD91" s="298">
        <v>15561</v>
      </c>
      <c r="BE91" s="31"/>
      <c r="BF91" s="298">
        <f>IF(E91,BD91,0)</f>
        <v>15561</v>
      </c>
      <c r="BG91" s="31"/>
      <c r="BH91" s="298">
        <f>IF(K91,BD91,0)</f>
        <v>15561</v>
      </c>
      <c r="BI91" s="31"/>
      <c r="BJ91" s="298">
        <f>IF(AF91,BD91,0)</f>
        <v>15561</v>
      </c>
    </row>
    <row r="92" spans="1:62" ht="8.85" customHeight="1" x14ac:dyDescent="0.25">
      <c r="A92" s="30">
        <v>4</v>
      </c>
      <c r="B92" s="31"/>
      <c r="C92" s="30" t="s">
        <v>134</v>
      </c>
      <c r="D92" s="31"/>
      <c r="E92" s="114">
        <v>142256</v>
      </c>
      <c r="F92" s="31"/>
      <c r="G92" s="297">
        <f>(E92/$BD92)</f>
        <v>11.065339141257001</v>
      </c>
      <c r="H92" s="31"/>
      <c r="I92" s="297">
        <f>IF(G$219,G92/G$219*100,0)</f>
        <v>192.9639072154969</v>
      </c>
      <c r="J92" s="31"/>
      <c r="K92" s="114">
        <v>1296323</v>
      </c>
      <c r="L92" s="31"/>
      <c r="M92" s="297">
        <f>(K92/$BD92)</f>
        <v>100.8340852520224</v>
      </c>
      <c r="N92" s="31"/>
      <c r="O92" s="297">
        <f>IF(M$219,M92/M$219*100,0)</f>
        <v>98.152075657812119</v>
      </c>
      <c r="P92" s="31"/>
      <c r="Q92" s="114">
        <v>251042</v>
      </c>
      <c r="R92" s="31"/>
      <c r="S92" s="114">
        <v>285310</v>
      </c>
      <c r="T92" s="31"/>
      <c r="U92" s="114">
        <v>0</v>
      </c>
      <c r="V92" s="31"/>
      <c r="W92" s="114">
        <v>0</v>
      </c>
      <c r="X92" s="31"/>
      <c r="Y92" s="114">
        <v>0</v>
      </c>
      <c r="Z92" s="31"/>
      <c r="AA92" s="114">
        <v>0</v>
      </c>
      <c r="AB92" s="31"/>
      <c r="AC92" s="31"/>
      <c r="AD92" s="114">
        <v>0</v>
      </c>
      <c r="AE92" s="31"/>
      <c r="AF92" s="114">
        <v>122608</v>
      </c>
      <c r="AG92" s="31"/>
      <c r="AH92" s="297">
        <f>(AF92/$BD92)</f>
        <v>9.5370255133789676</v>
      </c>
      <c r="AI92" s="31"/>
      <c r="AJ92" s="297">
        <f>IF(AH$219,AH92/AH$219*100,0)</f>
        <v>152.22826478476784</v>
      </c>
      <c r="AK92" s="31"/>
      <c r="AL92" s="114">
        <f>(E92+K92+AF92)</f>
        <v>1561187</v>
      </c>
      <c r="AM92" s="31"/>
      <c r="AN92" s="114">
        <v>232379</v>
      </c>
      <c r="AO92" s="31"/>
      <c r="AP92" s="297">
        <f>IF($AL92,AN92/$AL92*100,0)</f>
        <v>14.884763964854947</v>
      </c>
      <c r="AQ92" s="31"/>
      <c r="AR92" s="114">
        <v>0</v>
      </c>
      <c r="AS92" s="31"/>
      <c r="AT92" s="297">
        <f>IF($AL92,AR92/$AL92*100,0)</f>
        <v>0</v>
      </c>
      <c r="AU92" s="31"/>
      <c r="AV92" s="114">
        <v>0</v>
      </c>
      <c r="AW92" s="31"/>
      <c r="AX92" s="297">
        <f>IF($AL92,AV92/$AL92*100,0)</f>
        <v>0</v>
      </c>
      <c r="AY92" s="31"/>
      <c r="AZ92" s="114">
        <v>0</v>
      </c>
      <c r="BA92" s="31"/>
      <c r="BB92" s="30">
        <v>4</v>
      </c>
      <c r="BC92" s="31"/>
      <c r="BD92" s="298">
        <v>12856</v>
      </c>
      <c r="BE92" s="31"/>
      <c r="BF92" s="298">
        <f>IF(E92,BD92,0)</f>
        <v>12856</v>
      </c>
      <c r="BG92" s="31"/>
      <c r="BH92" s="298">
        <f>IF(K92,BD92,0)</f>
        <v>12856</v>
      </c>
      <c r="BI92" s="31"/>
      <c r="BJ92" s="298">
        <f>IF(AF92,BD92,0)</f>
        <v>12856</v>
      </c>
    </row>
    <row r="93" spans="1:62" ht="8.85" customHeight="1" x14ac:dyDescent="0.25">
      <c r="A93" s="30">
        <v>5</v>
      </c>
      <c r="B93" s="31"/>
      <c r="C93" s="30" t="s">
        <v>135</v>
      </c>
      <c r="D93" s="31"/>
      <c r="E93" s="114">
        <v>210317</v>
      </c>
      <c r="F93" s="31"/>
      <c r="G93" s="302">
        <f>(E93/$BD93)</f>
        <v>6.5437772246421906</v>
      </c>
      <c r="H93" s="31"/>
      <c r="I93" s="302">
        <f>IF(G$219,G93/G$219*100,0)</f>
        <v>114.11424494950417</v>
      </c>
      <c r="J93" s="31"/>
      <c r="K93" s="114">
        <v>2066074</v>
      </c>
      <c r="L93" s="31"/>
      <c r="M93" s="302">
        <f>(K93/$BD93)</f>
        <v>64.283571873055379</v>
      </c>
      <c r="N93" s="31"/>
      <c r="O93" s="302">
        <f>IF(M$219,M93/M$219*100,0)</f>
        <v>62.573741748819856</v>
      </c>
      <c r="P93" s="31"/>
      <c r="Q93" s="114">
        <v>335498</v>
      </c>
      <c r="R93" s="31"/>
      <c r="S93" s="114">
        <v>427419</v>
      </c>
      <c r="T93" s="31"/>
      <c r="U93" s="114">
        <v>0</v>
      </c>
      <c r="V93" s="31"/>
      <c r="W93" s="114">
        <v>0</v>
      </c>
      <c r="X93" s="31"/>
      <c r="Y93" s="114">
        <v>0</v>
      </c>
      <c r="Z93" s="31"/>
      <c r="AA93" s="114">
        <v>0</v>
      </c>
      <c r="AB93" s="31"/>
      <c r="AC93" s="31"/>
      <c r="AD93" s="114">
        <v>0</v>
      </c>
      <c r="AE93" s="31"/>
      <c r="AF93" s="114">
        <v>220958</v>
      </c>
      <c r="AG93" s="31"/>
      <c r="AH93" s="302">
        <f>(AF93/$BD93)</f>
        <v>6.8748599875544496</v>
      </c>
      <c r="AI93" s="31"/>
      <c r="AJ93" s="302">
        <f>IF(AH$219,AH93/AH$219*100,0)</f>
        <v>109.73526337698267</v>
      </c>
      <c r="AK93" s="31"/>
      <c r="AL93" s="114">
        <f>(E93+K93+AF93)</f>
        <v>2497349</v>
      </c>
      <c r="AM93" s="31"/>
      <c r="AN93" s="114">
        <v>282911</v>
      </c>
      <c r="AO93" s="31"/>
      <c r="AP93" s="302">
        <f>IF($AL93,AN93/$AL93*100,0)</f>
        <v>11.328452691233784</v>
      </c>
      <c r="AQ93" s="31"/>
      <c r="AR93" s="114">
        <v>0</v>
      </c>
      <c r="AS93" s="31"/>
      <c r="AT93" s="302">
        <f>IF($AL93,AR93/$AL93*100,0)</f>
        <v>0</v>
      </c>
      <c r="AU93" s="31"/>
      <c r="AV93" s="114">
        <v>0</v>
      </c>
      <c r="AW93" s="31"/>
      <c r="AX93" s="302">
        <f>IF($AL93,AV93/$AL93*100,0)</f>
        <v>0</v>
      </c>
      <c r="AY93" s="31"/>
      <c r="AZ93" s="114">
        <v>88944</v>
      </c>
      <c r="BA93" s="31"/>
      <c r="BB93" s="30">
        <v>5</v>
      </c>
      <c r="BC93" s="31"/>
      <c r="BD93" s="298">
        <v>32140</v>
      </c>
      <c r="BE93" s="31"/>
      <c r="BF93" s="298">
        <f>IF(E93,BD93,0)</f>
        <v>32140</v>
      </c>
      <c r="BG93" s="31"/>
      <c r="BH93" s="298">
        <f>IF(K93,BD93,0)</f>
        <v>32140</v>
      </c>
      <c r="BI93" s="31"/>
      <c r="BJ93" s="298">
        <f>IF(AF93,BD93,0)</f>
        <v>32140</v>
      </c>
    </row>
    <row r="94" spans="1:62" ht="8.85" customHeight="1" x14ac:dyDescent="0.25">
      <c r="A94" s="37"/>
      <c r="B94" s="31"/>
      <c r="C94" s="30"/>
      <c r="D94" s="31"/>
      <c r="E94" s="31"/>
      <c r="F94" s="31"/>
      <c r="G94" s="38"/>
      <c r="H94" s="31"/>
      <c r="I94" s="38"/>
      <c r="J94" s="31"/>
      <c r="K94" s="31"/>
      <c r="L94" s="31"/>
      <c r="M94" s="38"/>
      <c r="N94" s="31"/>
      <c r="O94" s="38"/>
      <c r="P94" s="31"/>
      <c r="Q94" s="31"/>
      <c r="R94" s="31"/>
      <c r="S94" s="31"/>
      <c r="T94" s="31"/>
      <c r="U94" s="31"/>
      <c r="V94" s="31"/>
      <c r="W94" s="31"/>
      <c r="X94" s="31"/>
      <c r="Y94" s="31"/>
      <c r="Z94" s="31"/>
      <c r="AA94" s="31"/>
      <c r="AB94" s="31"/>
      <c r="AC94" s="31"/>
      <c r="AD94" s="31"/>
      <c r="AE94" s="31"/>
      <c r="AF94" s="31"/>
      <c r="AG94" s="31"/>
      <c r="AH94" s="38"/>
      <c r="AI94" s="31"/>
      <c r="AJ94" s="38"/>
      <c r="AK94" s="31"/>
      <c r="AL94" s="31"/>
      <c r="AM94" s="31"/>
      <c r="AN94" s="31"/>
      <c r="AO94" s="31"/>
      <c r="AP94" s="38"/>
      <c r="AQ94" s="31"/>
      <c r="AR94" s="31"/>
      <c r="AS94" s="31"/>
      <c r="AT94" s="38"/>
      <c r="AU94" s="31"/>
      <c r="AV94" s="31"/>
      <c r="AW94" s="31"/>
      <c r="AX94" s="38"/>
      <c r="AY94" s="31"/>
      <c r="AZ94" s="31"/>
      <c r="BA94" s="31"/>
      <c r="BB94" s="37"/>
      <c r="BC94" s="31"/>
      <c r="BD94" s="277"/>
      <c r="BE94" s="31"/>
      <c r="BF94" s="31"/>
      <c r="BG94" s="31"/>
      <c r="BH94" s="31"/>
      <c r="BI94" s="31"/>
      <c r="BJ94" s="31"/>
    </row>
    <row r="95" spans="1:62" ht="8.85" customHeight="1" x14ac:dyDescent="0.25">
      <c r="A95" s="30">
        <v>6</v>
      </c>
      <c r="B95" s="31"/>
      <c r="C95" s="30" t="s">
        <v>136</v>
      </c>
      <c r="D95" s="31"/>
      <c r="E95" s="114">
        <v>203430</v>
      </c>
      <c r="F95" s="31"/>
      <c r="G95" s="302">
        <f>(E95/$BD95)</f>
        <v>13.220041590850013</v>
      </c>
      <c r="H95" s="31"/>
      <c r="I95" s="302">
        <f>IF(G$219,G95/G$219*100,0)</f>
        <v>230.53887877782699</v>
      </c>
      <c r="J95" s="31"/>
      <c r="K95" s="114">
        <v>1255849</v>
      </c>
      <c r="L95" s="31"/>
      <c r="M95" s="302">
        <f>(K95/$BD95)</f>
        <v>81.612230309331949</v>
      </c>
      <c r="N95" s="31"/>
      <c r="O95" s="302">
        <f>IF(M$219,M95/M$219*100,0)</f>
        <v>79.441488301334829</v>
      </c>
      <c r="P95" s="31"/>
      <c r="Q95" s="114">
        <v>355258</v>
      </c>
      <c r="R95" s="31"/>
      <c r="S95" s="114">
        <v>268373</v>
      </c>
      <c r="T95" s="31"/>
      <c r="U95" s="114">
        <v>0</v>
      </c>
      <c r="V95" s="31"/>
      <c r="W95" s="114">
        <v>0</v>
      </c>
      <c r="X95" s="31"/>
      <c r="Y95" s="114">
        <v>0</v>
      </c>
      <c r="Z95" s="31"/>
      <c r="AA95" s="114">
        <v>0</v>
      </c>
      <c r="AB95" s="31"/>
      <c r="AC95" s="31"/>
      <c r="AD95" s="114">
        <v>0</v>
      </c>
      <c r="AE95" s="31"/>
      <c r="AF95" s="114">
        <v>169714</v>
      </c>
      <c r="AG95" s="31"/>
      <c r="AH95" s="302">
        <f>(AF95/$BD95)</f>
        <v>11.028983623602807</v>
      </c>
      <c r="AI95" s="31"/>
      <c r="AJ95" s="302">
        <f>IF(AH$219,AH95/AH$219*100,0)</f>
        <v>176.04262849097003</v>
      </c>
      <c r="AK95" s="31"/>
      <c r="AL95" s="114">
        <f>(E95+K95+AF95)</f>
        <v>1628993</v>
      </c>
      <c r="AM95" s="31"/>
      <c r="AN95" s="114">
        <v>219020</v>
      </c>
      <c r="AO95" s="31"/>
      <c r="AP95" s="302">
        <f>IF($AL95,AN95/$AL95*100,0)</f>
        <v>13.445116093193771</v>
      </c>
      <c r="AQ95" s="31"/>
      <c r="AR95" s="114">
        <v>0</v>
      </c>
      <c r="AS95" s="31"/>
      <c r="AT95" s="302">
        <f>IF($AL95,AR95/$AL95*100,0)</f>
        <v>0</v>
      </c>
      <c r="AU95" s="31"/>
      <c r="AV95" s="114">
        <v>0</v>
      </c>
      <c r="AW95" s="31"/>
      <c r="AX95" s="302">
        <f>IF($AL95,AV95/$AL95*100,0)</f>
        <v>0</v>
      </c>
      <c r="AY95" s="31"/>
      <c r="AZ95" s="114">
        <v>0</v>
      </c>
      <c r="BA95" s="31"/>
      <c r="BB95" s="30">
        <v>6</v>
      </c>
      <c r="BC95" s="31"/>
      <c r="BD95" s="298">
        <v>15388</v>
      </c>
      <c r="BE95" s="31"/>
      <c r="BF95" s="298">
        <f>IF(E95,BD95,0)</f>
        <v>15388</v>
      </c>
      <c r="BG95" s="31"/>
      <c r="BH95" s="298">
        <f>IF(K95,BD95,0)</f>
        <v>15388</v>
      </c>
      <c r="BI95" s="31"/>
      <c r="BJ95" s="298">
        <f>IF(AF95,BD95,0)</f>
        <v>15388</v>
      </c>
    </row>
    <row r="96" spans="1:62" ht="8.85" customHeight="1" x14ac:dyDescent="0.25">
      <c r="A96" s="30">
        <v>7</v>
      </c>
      <c r="B96" s="31"/>
      <c r="C96" s="30" t="s">
        <v>137</v>
      </c>
      <c r="D96" s="31"/>
      <c r="E96" s="114">
        <v>1713509</v>
      </c>
      <c r="F96" s="31"/>
      <c r="G96" s="302">
        <f>(E96/$BD96)</f>
        <v>7.239434537012392</v>
      </c>
      <c r="H96" s="31"/>
      <c r="I96" s="302">
        <f>IF(G$219,G96/G$219*100,0)</f>
        <v>126.24552726849656</v>
      </c>
      <c r="J96" s="31"/>
      <c r="K96" s="114">
        <v>44522506</v>
      </c>
      <c r="L96" s="31"/>
      <c r="M96" s="302">
        <f>(K96/$BD96)</f>
        <v>188.10392452606985</v>
      </c>
      <c r="N96" s="31"/>
      <c r="O96" s="302">
        <f>IF(M$219,M96/M$219*100,0)</f>
        <v>183.10069046065834</v>
      </c>
      <c r="P96" s="31"/>
      <c r="Q96" s="114">
        <v>6653721</v>
      </c>
      <c r="R96" s="31"/>
      <c r="S96" s="114">
        <v>8386168</v>
      </c>
      <c r="T96" s="31"/>
      <c r="U96" s="114">
        <v>0</v>
      </c>
      <c r="V96" s="31"/>
      <c r="W96" s="114">
        <v>0</v>
      </c>
      <c r="X96" s="31"/>
      <c r="Y96" s="114">
        <v>0</v>
      </c>
      <c r="Z96" s="31"/>
      <c r="AA96" s="114">
        <v>0</v>
      </c>
      <c r="AB96" s="31"/>
      <c r="AC96" s="31"/>
      <c r="AD96" s="114">
        <v>0</v>
      </c>
      <c r="AE96" s="31"/>
      <c r="AF96" s="114">
        <v>1803113</v>
      </c>
      <c r="AG96" s="31"/>
      <c r="AH96" s="302">
        <f>(AF96/$BD96)</f>
        <v>7.6180040643708464</v>
      </c>
      <c r="AI96" s="31"/>
      <c r="AJ96" s="302">
        <f>IF(AH$219,AH96/AH$219*100,0)</f>
        <v>121.59719382271106</v>
      </c>
      <c r="AK96" s="31"/>
      <c r="AL96" s="114">
        <f>(E96+K96+AF96)</f>
        <v>48039128</v>
      </c>
      <c r="AM96" s="31"/>
      <c r="AN96" s="114">
        <v>1032318</v>
      </c>
      <c r="AO96" s="31"/>
      <c r="AP96" s="302">
        <f>IF($AL96,AN96/$AL96*100,0)</f>
        <v>2.1489107795628599</v>
      </c>
      <c r="AQ96" s="31"/>
      <c r="AR96" s="114">
        <v>29700</v>
      </c>
      <c r="AS96" s="31"/>
      <c r="AT96" s="302">
        <f>IF($AL96,AR96/$AL96*100,0)</f>
        <v>6.1824602644744098E-2</v>
      </c>
      <c r="AU96" s="31"/>
      <c r="AV96" s="114">
        <v>0</v>
      </c>
      <c r="AW96" s="31"/>
      <c r="AX96" s="302">
        <f>IF($AL96,AV96/$AL96*100,0)</f>
        <v>0</v>
      </c>
      <c r="AY96" s="31"/>
      <c r="AZ96" s="114">
        <v>7338040</v>
      </c>
      <c r="BA96" s="31"/>
      <c r="BB96" s="30">
        <v>7</v>
      </c>
      <c r="BC96" s="31"/>
      <c r="BD96" s="298">
        <v>236691</v>
      </c>
      <c r="BE96" s="31"/>
      <c r="BF96" s="298">
        <f>IF(E96,BD96,0)</f>
        <v>236691</v>
      </c>
      <c r="BG96" s="31"/>
      <c r="BH96" s="298">
        <f>IF(K96,BD96,0)</f>
        <v>236691</v>
      </c>
      <c r="BI96" s="31"/>
      <c r="BJ96" s="298">
        <f>IF(AF96,BD96,0)</f>
        <v>236691</v>
      </c>
    </row>
    <row r="97" spans="1:62" ht="8.85" customHeight="1" x14ac:dyDescent="0.25">
      <c r="A97" s="30">
        <v>8</v>
      </c>
      <c r="B97" s="31"/>
      <c r="C97" s="30" t="s">
        <v>138</v>
      </c>
      <c r="D97" s="31"/>
      <c r="E97" s="114">
        <v>152553</v>
      </c>
      <c r="F97" s="31"/>
      <c r="G97" s="302">
        <f>(E97/$BD97)</f>
        <v>2.0392332473365502</v>
      </c>
      <c r="H97" s="31"/>
      <c r="I97" s="302">
        <f>IF(G$219,G97/G$219*100,0)</f>
        <v>35.561351541648804</v>
      </c>
      <c r="J97" s="31"/>
      <c r="K97" s="114">
        <v>4701312</v>
      </c>
      <c r="L97" s="31"/>
      <c r="M97" s="302">
        <f>(K97/$BD97)</f>
        <v>62.84420323757837</v>
      </c>
      <c r="N97" s="31"/>
      <c r="O97" s="302">
        <f>IF(M$219,M97/M$219*100,0)</f>
        <v>61.172657791389028</v>
      </c>
      <c r="P97" s="31"/>
      <c r="Q97" s="114">
        <v>840380</v>
      </c>
      <c r="R97" s="31"/>
      <c r="S97" s="114">
        <v>518848</v>
      </c>
      <c r="T97" s="31"/>
      <c r="U97" s="114">
        <v>0</v>
      </c>
      <c r="V97" s="31"/>
      <c r="W97" s="114">
        <v>0</v>
      </c>
      <c r="X97" s="31"/>
      <c r="Y97" s="114">
        <v>0</v>
      </c>
      <c r="Z97" s="31"/>
      <c r="AA97" s="114">
        <v>0</v>
      </c>
      <c r="AB97" s="31"/>
      <c r="AC97" s="31"/>
      <c r="AD97" s="114">
        <v>0</v>
      </c>
      <c r="AE97" s="31"/>
      <c r="AF97" s="114">
        <v>498299</v>
      </c>
      <c r="AG97" s="31"/>
      <c r="AH97" s="302">
        <f>(AF97/$BD97)</f>
        <v>6.6609498857089386</v>
      </c>
      <c r="AI97" s="31"/>
      <c r="AJ97" s="302">
        <f>IF(AH$219,AH97/AH$219*100,0)</f>
        <v>106.32086927913802</v>
      </c>
      <c r="AK97" s="31"/>
      <c r="AL97" s="114">
        <f>(E97+K97+AF97)</f>
        <v>5352164</v>
      </c>
      <c r="AM97" s="31"/>
      <c r="AN97" s="114">
        <v>420827</v>
      </c>
      <c r="AO97" s="31"/>
      <c r="AP97" s="302">
        <f>IF($AL97,AN97/$AL97*100,0)</f>
        <v>7.8627448635729404</v>
      </c>
      <c r="AQ97" s="31"/>
      <c r="AR97" s="114">
        <v>11</v>
      </c>
      <c r="AS97" s="31"/>
      <c r="AT97" s="302">
        <f>IF($AL97,AR97/$AL97*100,0)</f>
        <v>2.0552434491917664E-4</v>
      </c>
      <c r="AU97" s="31"/>
      <c r="AV97" s="114">
        <v>0</v>
      </c>
      <c r="AW97" s="31"/>
      <c r="AX97" s="302">
        <f>IF($AL97,AV97/$AL97*100,0)</f>
        <v>0</v>
      </c>
      <c r="AY97" s="31"/>
      <c r="AZ97" s="114">
        <v>95110</v>
      </c>
      <c r="BA97" s="31"/>
      <c r="BB97" s="30">
        <v>8</v>
      </c>
      <c r="BC97" s="31"/>
      <c r="BD97" s="298">
        <v>74809</v>
      </c>
      <c r="BE97" s="31"/>
      <c r="BF97" s="298">
        <f>IF(E97,BD97,0)</f>
        <v>74809</v>
      </c>
      <c r="BG97" s="31"/>
      <c r="BH97" s="298">
        <f>IF(K97,BD97,0)</f>
        <v>74809</v>
      </c>
      <c r="BI97" s="31"/>
      <c r="BJ97" s="298">
        <f>IF(AF97,BD97,0)</f>
        <v>74809</v>
      </c>
    </row>
    <row r="98" spans="1:62" ht="8.85" customHeight="1" x14ac:dyDescent="0.25">
      <c r="A98" s="30">
        <v>9</v>
      </c>
      <c r="B98" s="31"/>
      <c r="C98" s="30" t="s">
        <v>139</v>
      </c>
      <c r="D98" s="31"/>
      <c r="E98" s="114">
        <v>164349</v>
      </c>
      <c r="F98" s="31"/>
      <c r="G98" s="302">
        <f>(E98/$BD98)</f>
        <v>35.328675838349099</v>
      </c>
      <c r="H98" s="31"/>
      <c r="I98" s="302">
        <f>IF(G$219,G98/G$219*100,0)</f>
        <v>616.08227633076842</v>
      </c>
      <c r="J98" s="31"/>
      <c r="K98" s="114">
        <v>748053</v>
      </c>
      <c r="L98" s="31"/>
      <c r="M98" s="302">
        <f>(K98/$BD98)</f>
        <v>160.80245055889941</v>
      </c>
      <c r="N98" s="31"/>
      <c r="O98" s="302">
        <f>IF(M$219,M98/M$219*100,0)</f>
        <v>156.52538775723289</v>
      </c>
      <c r="P98" s="31"/>
      <c r="Q98" s="114">
        <v>200422</v>
      </c>
      <c r="R98" s="31"/>
      <c r="S98" s="114">
        <v>231616</v>
      </c>
      <c r="T98" s="31"/>
      <c r="U98" s="114">
        <v>0</v>
      </c>
      <c r="V98" s="31"/>
      <c r="W98" s="114">
        <v>0</v>
      </c>
      <c r="X98" s="31"/>
      <c r="Y98" s="114">
        <v>0</v>
      </c>
      <c r="Z98" s="31"/>
      <c r="AA98" s="114">
        <v>0</v>
      </c>
      <c r="AB98" s="31"/>
      <c r="AC98" s="31"/>
      <c r="AD98" s="114">
        <v>0</v>
      </c>
      <c r="AE98" s="31"/>
      <c r="AF98" s="114">
        <v>134047</v>
      </c>
      <c r="AG98" s="31"/>
      <c r="AH98" s="302">
        <f>(AF98/$BD98)</f>
        <v>28.814918314703352</v>
      </c>
      <c r="AI98" s="31"/>
      <c r="AJ98" s="302">
        <f>IF(AH$219,AH98/AH$219*100,0)</f>
        <v>459.9384796453167</v>
      </c>
      <c r="AK98" s="31"/>
      <c r="AL98" s="114">
        <f>(E98+K98+AF98)</f>
        <v>1046449</v>
      </c>
      <c r="AM98" s="31"/>
      <c r="AN98" s="114">
        <v>191119</v>
      </c>
      <c r="AO98" s="31"/>
      <c r="AP98" s="302">
        <f>IF($AL98,AN98/$AL98*100,0)</f>
        <v>18.263575195733381</v>
      </c>
      <c r="AQ98" s="31"/>
      <c r="AR98" s="114">
        <v>0</v>
      </c>
      <c r="AS98" s="31"/>
      <c r="AT98" s="302">
        <f>IF($AL98,AR98/$AL98*100,0)</f>
        <v>0</v>
      </c>
      <c r="AU98" s="31"/>
      <c r="AV98" s="114">
        <v>0</v>
      </c>
      <c r="AW98" s="31"/>
      <c r="AX98" s="302">
        <f>IF($AL98,AV98/$AL98*100,0)</f>
        <v>0</v>
      </c>
      <c r="AY98" s="31"/>
      <c r="AZ98" s="114">
        <v>4521</v>
      </c>
      <c r="BA98" s="31"/>
      <c r="BB98" s="30">
        <v>9</v>
      </c>
      <c r="BC98" s="31"/>
      <c r="BD98" s="298">
        <v>4652</v>
      </c>
      <c r="BE98" s="31"/>
      <c r="BF98" s="298">
        <f>IF(E98,BD98,0)</f>
        <v>4652</v>
      </c>
      <c r="BG98" s="31"/>
      <c r="BH98" s="298">
        <f>IF(K98,BD98,0)</f>
        <v>4652</v>
      </c>
      <c r="BI98" s="31"/>
      <c r="BJ98" s="298">
        <f>IF(AF98,BD98,0)</f>
        <v>4652</v>
      </c>
    </row>
    <row r="99" spans="1:62" ht="8.85" customHeight="1" x14ac:dyDescent="0.25">
      <c r="A99" s="30">
        <v>10</v>
      </c>
      <c r="B99" s="31"/>
      <c r="C99" s="30" t="s">
        <v>140</v>
      </c>
      <c r="D99" s="31"/>
      <c r="E99" s="114">
        <v>118498</v>
      </c>
      <c r="F99" s="31"/>
      <c r="G99" s="302">
        <f>(E99/$BD99)</f>
        <v>1.5296972826437747</v>
      </c>
      <c r="H99" s="31"/>
      <c r="I99" s="302">
        <f>IF(G$219,G99/G$219*100,0)</f>
        <v>26.675763006242537</v>
      </c>
      <c r="J99" s="31"/>
      <c r="K99" s="114">
        <v>2643229</v>
      </c>
      <c r="L99" s="31"/>
      <c r="M99" s="302">
        <f>(K99/$BD99)</f>
        <v>34.121590395662558</v>
      </c>
      <c r="N99" s="31"/>
      <c r="O99" s="302">
        <f>IF(M$219,M99/M$219*100,0)</f>
        <v>33.214016011642002</v>
      </c>
      <c r="P99" s="31"/>
      <c r="Q99" s="114">
        <v>589927</v>
      </c>
      <c r="R99" s="31"/>
      <c r="S99" s="114">
        <v>670409</v>
      </c>
      <c r="T99" s="31"/>
      <c r="U99" s="114">
        <v>0</v>
      </c>
      <c r="V99" s="31"/>
      <c r="W99" s="114">
        <v>0</v>
      </c>
      <c r="X99" s="31"/>
      <c r="Y99" s="114">
        <v>0</v>
      </c>
      <c r="Z99" s="31"/>
      <c r="AA99" s="114">
        <v>0</v>
      </c>
      <c r="AB99" s="31"/>
      <c r="AC99" s="31"/>
      <c r="AD99" s="114">
        <v>0</v>
      </c>
      <c r="AE99" s="31"/>
      <c r="AF99" s="114">
        <v>355941</v>
      </c>
      <c r="AG99" s="31"/>
      <c r="AH99" s="302">
        <f>(AF99/$BD99)</f>
        <v>4.594862195830375</v>
      </c>
      <c r="AI99" s="31"/>
      <c r="AJ99" s="302">
        <f>IF(AH$219,AH99/AH$219*100,0)</f>
        <v>73.342353757483508</v>
      </c>
      <c r="AK99" s="31"/>
      <c r="AL99" s="114">
        <f>(E99+K99+AF99)</f>
        <v>3117668</v>
      </c>
      <c r="AM99" s="31"/>
      <c r="AN99" s="114">
        <v>485552</v>
      </c>
      <c r="AO99" s="31"/>
      <c r="AP99" s="302">
        <f>IF($AL99,AN99/$AL99*100,0)</f>
        <v>15.574204822322328</v>
      </c>
      <c r="AQ99" s="31"/>
      <c r="AR99" s="114">
        <v>0</v>
      </c>
      <c r="AS99" s="31"/>
      <c r="AT99" s="302">
        <f>IF($AL99,AR99/$AL99*100,0)</f>
        <v>0</v>
      </c>
      <c r="AU99" s="31"/>
      <c r="AV99" s="114">
        <v>0</v>
      </c>
      <c r="AW99" s="31"/>
      <c r="AX99" s="302">
        <f>IF($AL99,AV99/$AL99*100,0)</f>
        <v>0</v>
      </c>
      <c r="AY99" s="31"/>
      <c r="AZ99" s="114">
        <v>2316</v>
      </c>
      <c r="BA99" s="31"/>
      <c r="BB99" s="30">
        <v>10</v>
      </c>
      <c r="BC99" s="31"/>
      <c r="BD99" s="298">
        <v>77465</v>
      </c>
      <c r="BE99" s="31"/>
      <c r="BF99" s="298">
        <f>IF(E99,BD99,0)</f>
        <v>77465</v>
      </c>
      <c r="BG99" s="31"/>
      <c r="BH99" s="298">
        <f>IF(K99,BD99,0)</f>
        <v>77465</v>
      </c>
      <c r="BI99" s="31"/>
      <c r="BJ99" s="298">
        <f>IF(AF99,BD99,0)</f>
        <v>77465</v>
      </c>
    </row>
    <row r="100" spans="1:62" ht="8.85" customHeight="1" x14ac:dyDescent="0.25">
      <c r="A100" s="37"/>
      <c r="B100" s="31"/>
      <c r="C100" s="30"/>
      <c r="D100" s="31"/>
      <c r="E100" s="31"/>
      <c r="F100" s="31"/>
      <c r="G100" s="38"/>
      <c r="H100" s="31"/>
      <c r="I100" s="38"/>
      <c r="J100" s="31"/>
      <c r="K100" s="31"/>
      <c r="L100" s="31"/>
      <c r="M100" s="38"/>
      <c r="N100" s="31"/>
      <c r="O100" s="38"/>
      <c r="P100" s="31"/>
      <c r="Q100" s="31"/>
      <c r="R100" s="31"/>
      <c r="S100" s="31"/>
      <c r="T100" s="31"/>
      <c r="U100" s="31"/>
      <c r="V100" s="31"/>
      <c r="W100" s="31"/>
      <c r="X100" s="31"/>
      <c r="Y100" s="31"/>
      <c r="Z100" s="31"/>
      <c r="AA100" s="31"/>
      <c r="AB100" s="31"/>
      <c r="AC100" s="31"/>
      <c r="AD100" s="31"/>
      <c r="AE100" s="31"/>
      <c r="AF100" s="31"/>
      <c r="AG100" s="31"/>
      <c r="AH100" s="38"/>
      <c r="AI100" s="31"/>
      <c r="AJ100" s="38"/>
      <c r="AK100" s="31"/>
      <c r="AL100" s="31"/>
      <c r="AM100" s="31"/>
      <c r="AN100" s="31"/>
      <c r="AO100" s="31"/>
      <c r="AP100" s="38"/>
      <c r="AQ100" s="31"/>
      <c r="AR100" s="31"/>
      <c r="AS100" s="31"/>
      <c r="AT100" s="38"/>
      <c r="AU100" s="31"/>
      <c r="AV100" s="31"/>
      <c r="AW100" s="31"/>
      <c r="AX100" s="38"/>
      <c r="AY100" s="31"/>
      <c r="AZ100" s="31"/>
      <c r="BA100" s="31"/>
      <c r="BB100" s="37"/>
      <c r="BC100" s="31"/>
      <c r="BD100" s="277"/>
      <c r="BE100" s="31"/>
      <c r="BF100" s="31"/>
      <c r="BG100" s="31"/>
      <c r="BH100" s="31"/>
      <c r="BI100" s="31"/>
      <c r="BJ100" s="31"/>
    </row>
    <row r="101" spans="1:62" ht="8.85" customHeight="1" x14ac:dyDescent="0.25">
      <c r="A101" s="30">
        <v>11</v>
      </c>
      <c r="B101" s="31"/>
      <c r="C101" s="30" t="s">
        <v>141</v>
      </c>
      <c r="D101" s="31"/>
      <c r="E101" s="114">
        <v>55142</v>
      </c>
      <c r="F101" s="31"/>
      <c r="G101" s="302">
        <f>(E101/$BD101)</f>
        <v>8.3917211992086447</v>
      </c>
      <c r="H101" s="31"/>
      <c r="I101" s="302">
        <f>IF(G$219,G101/G$219*100,0)</f>
        <v>146.33978138319094</v>
      </c>
      <c r="J101" s="31"/>
      <c r="K101" s="114">
        <v>881362</v>
      </c>
      <c r="L101" s="31"/>
      <c r="M101" s="302">
        <f>(K101/$BD101)</f>
        <v>134.12905189468879</v>
      </c>
      <c r="N101" s="31"/>
      <c r="O101" s="302">
        <f>IF(M$219,M101/M$219*100,0)</f>
        <v>130.56145465666387</v>
      </c>
      <c r="P101" s="31"/>
      <c r="Q101" s="114">
        <v>181769</v>
      </c>
      <c r="R101" s="31"/>
      <c r="S101" s="114">
        <v>161060</v>
      </c>
      <c r="T101" s="31"/>
      <c r="U101" s="114">
        <v>35210</v>
      </c>
      <c r="V101" s="31"/>
      <c r="W101" s="114">
        <v>0</v>
      </c>
      <c r="X101" s="31"/>
      <c r="Y101" s="114">
        <v>0</v>
      </c>
      <c r="Z101" s="31"/>
      <c r="AA101" s="114">
        <v>0</v>
      </c>
      <c r="AB101" s="31"/>
      <c r="AC101" s="31"/>
      <c r="AD101" s="114">
        <v>0</v>
      </c>
      <c r="AE101" s="31"/>
      <c r="AF101" s="114">
        <v>103437</v>
      </c>
      <c r="AG101" s="31"/>
      <c r="AH101" s="302">
        <f>(AF101/$BD101)</f>
        <v>15.741439659108202</v>
      </c>
      <c r="AI101" s="31"/>
      <c r="AJ101" s="302">
        <f>IF(AH$219,AH101/AH$219*100,0)</f>
        <v>251.26199370637553</v>
      </c>
      <c r="AK101" s="31"/>
      <c r="AL101" s="114">
        <f>(E101+K101+AF101)</f>
        <v>1039941</v>
      </c>
      <c r="AM101" s="31"/>
      <c r="AN101" s="114">
        <v>176715</v>
      </c>
      <c r="AO101" s="31"/>
      <c r="AP101" s="302">
        <f>IF($AL101,AN101/$AL101*100,0)</f>
        <v>16.992790937178167</v>
      </c>
      <c r="AQ101" s="31"/>
      <c r="AR101" s="114">
        <v>0</v>
      </c>
      <c r="AS101" s="31"/>
      <c r="AT101" s="302">
        <f>IF($AL101,AR101/$AL101*100,0)</f>
        <v>0</v>
      </c>
      <c r="AU101" s="31"/>
      <c r="AV101" s="114">
        <v>0</v>
      </c>
      <c r="AW101" s="31"/>
      <c r="AX101" s="302">
        <f>IF($AL101,AV101/$AL101*100,0)</f>
        <v>0</v>
      </c>
      <c r="AY101" s="31"/>
      <c r="AZ101" s="114">
        <v>6085</v>
      </c>
      <c r="BA101" s="31"/>
      <c r="BB101" s="30">
        <v>11</v>
      </c>
      <c r="BC101" s="31"/>
      <c r="BD101" s="298">
        <v>6571</v>
      </c>
      <c r="BE101" s="31"/>
      <c r="BF101" s="298">
        <f>IF(E101,BD101,0)</f>
        <v>6571</v>
      </c>
      <c r="BG101" s="31"/>
      <c r="BH101" s="298">
        <f>IF(K101,BD101,0)</f>
        <v>6571</v>
      </c>
      <c r="BI101" s="31"/>
      <c r="BJ101" s="298">
        <f>IF(AF101,BD101,0)</f>
        <v>6571</v>
      </c>
    </row>
    <row r="102" spans="1:62" ht="8.85" customHeight="1" x14ac:dyDescent="0.25">
      <c r="A102" s="30">
        <v>12</v>
      </c>
      <c r="B102" s="31"/>
      <c r="C102" s="30" t="s">
        <v>142</v>
      </c>
      <c r="D102" s="31"/>
      <c r="E102" s="114">
        <v>229753</v>
      </c>
      <c r="F102" s="31"/>
      <c r="G102" s="302">
        <f>(E102/$BD102)</f>
        <v>6.9252773088979982</v>
      </c>
      <c r="H102" s="31"/>
      <c r="I102" s="302">
        <f>IF(G$219,G102/G$219*100,0)</f>
        <v>120.76706832177355</v>
      </c>
      <c r="J102" s="31"/>
      <c r="K102" s="114">
        <v>2751155</v>
      </c>
      <c r="L102" s="31"/>
      <c r="M102" s="302">
        <f>(K102/$BD102)</f>
        <v>82.926061007957557</v>
      </c>
      <c r="N102" s="31"/>
      <c r="O102" s="302">
        <f>IF(M$219,M102/M$219*100,0)</f>
        <v>80.720373410578887</v>
      </c>
      <c r="P102" s="31"/>
      <c r="Q102" s="114">
        <v>379960</v>
      </c>
      <c r="R102" s="31"/>
      <c r="S102" s="114">
        <v>464851</v>
      </c>
      <c r="T102" s="31"/>
      <c r="U102" s="114">
        <v>0</v>
      </c>
      <c r="V102" s="31"/>
      <c r="W102" s="114">
        <v>0</v>
      </c>
      <c r="X102" s="31"/>
      <c r="Y102" s="114">
        <v>0</v>
      </c>
      <c r="Z102" s="31"/>
      <c r="AA102" s="114">
        <v>0</v>
      </c>
      <c r="AB102" s="31"/>
      <c r="AC102" s="31"/>
      <c r="AD102" s="114">
        <v>0</v>
      </c>
      <c r="AE102" s="31"/>
      <c r="AF102" s="114">
        <v>306279</v>
      </c>
      <c r="AG102" s="31"/>
      <c r="AH102" s="302">
        <f>(AF102/$BD102)</f>
        <v>9.2319447793585727</v>
      </c>
      <c r="AI102" s="31"/>
      <c r="AJ102" s="302">
        <f>IF(AH$219,AH102/AH$219*100,0)</f>
        <v>147.3586216560966</v>
      </c>
      <c r="AK102" s="31"/>
      <c r="AL102" s="114">
        <f>(E102+K102+AF102)</f>
        <v>3287187</v>
      </c>
      <c r="AM102" s="31"/>
      <c r="AN102" s="114">
        <v>653770</v>
      </c>
      <c r="AO102" s="31"/>
      <c r="AP102" s="302">
        <f>IF($AL102,AN102/$AL102*100,0)</f>
        <v>19.888433484313488</v>
      </c>
      <c r="AQ102" s="31"/>
      <c r="AR102" s="114">
        <v>0</v>
      </c>
      <c r="AS102" s="31"/>
      <c r="AT102" s="302">
        <f>IF($AL102,AR102/$AL102*100,0)</f>
        <v>0</v>
      </c>
      <c r="AU102" s="31"/>
      <c r="AV102" s="114">
        <v>0</v>
      </c>
      <c r="AW102" s="31"/>
      <c r="AX102" s="302">
        <f>IF($AL102,AV102/$AL102*100,0)</f>
        <v>0</v>
      </c>
      <c r="AY102" s="31"/>
      <c r="AZ102" s="114">
        <v>150</v>
      </c>
      <c r="BA102" s="31"/>
      <c r="BB102" s="30">
        <v>12</v>
      </c>
      <c r="BC102" s="31"/>
      <c r="BD102" s="298">
        <v>33176</v>
      </c>
      <c r="BE102" s="31"/>
      <c r="BF102" s="298">
        <f>IF(E102,BD102,0)</f>
        <v>33176</v>
      </c>
      <c r="BG102" s="31"/>
      <c r="BH102" s="298">
        <f>IF(K102,BD102,0)</f>
        <v>33176</v>
      </c>
      <c r="BI102" s="31"/>
      <c r="BJ102" s="298">
        <f>IF(AF102,BD102,0)</f>
        <v>33176</v>
      </c>
    </row>
    <row r="103" spans="1:62" ht="8.85" customHeight="1" x14ac:dyDescent="0.25">
      <c r="A103" s="30">
        <v>13</v>
      </c>
      <c r="B103" s="31"/>
      <c r="C103" s="30" t="s">
        <v>143</v>
      </c>
      <c r="D103" s="31"/>
      <c r="E103" s="114">
        <v>198398</v>
      </c>
      <c r="F103" s="31"/>
      <c r="G103" s="302">
        <f>(E103/$BD103)</f>
        <v>11.889374962545695</v>
      </c>
      <c r="H103" s="31"/>
      <c r="I103" s="302">
        <f>IF(G$219,G103/G$219*100,0)</f>
        <v>207.33392965507434</v>
      </c>
      <c r="J103" s="31"/>
      <c r="K103" s="114">
        <v>1228291</v>
      </c>
      <c r="L103" s="31"/>
      <c r="M103" s="302">
        <f>(K103/$BD103)</f>
        <v>73.607658656439142</v>
      </c>
      <c r="N103" s="31"/>
      <c r="O103" s="302">
        <f>IF(M$219,M103/M$219*100,0)</f>
        <v>71.649824197679408</v>
      </c>
      <c r="P103" s="31"/>
      <c r="Q103" s="114">
        <v>201062</v>
      </c>
      <c r="R103" s="31"/>
      <c r="S103" s="114">
        <v>244665</v>
      </c>
      <c r="T103" s="31"/>
      <c r="U103" s="114">
        <v>0</v>
      </c>
      <c r="V103" s="31"/>
      <c r="W103" s="114">
        <v>0</v>
      </c>
      <c r="X103" s="31"/>
      <c r="Y103" s="114">
        <v>0</v>
      </c>
      <c r="Z103" s="31"/>
      <c r="AA103" s="114">
        <v>0</v>
      </c>
      <c r="AB103" s="31"/>
      <c r="AC103" s="31"/>
      <c r="AD103" s="114">
        <v>0</v>
      </c>
      <c r="AE103" s="31"/>
      <c r="AF103" s="114">
        <v>148334</v>
      </c>
      <c r="AG103" s="31"/>
      <c r="AH103" s="302">
        <f>(AF103/$BD103)</f>
        <v>8.8891951818781081</v>
      </c>
      <c r="AI103" s="31"/>
      <c r="AJ103" s="302">
        <f>IF(AH$219,AH103/AH$219*100,0)</f>
        <v>141.88771498745726</v>
      </c>
      <c r="AK103" s="31"/>
      <c r="AL103" s="114">
        <f>(E103+K103+AF103)</f>
        <v>1575023</v>
      </c>
      <c r="AM103" s="31"/>
      <c r="AN103" s="114">
        <v>207970</v>
      </c>
      <c r="AO103" s="31"/>
      <c r="AP103" s="302">
        <f>IF($AL103,AN103/$AL103*100,0)</f>
        <v>13.204251620452526</v>
      </c>
      <c r="AQ103" s="31"/>
      <c r="AR103" s="114">
        <v>0</v>
      </c>
      <c r="AS103" s="31"/>
      <c r="AT103" s="302">
        <f>IF($AL103,AR103/$AL103*100,0)</f>
        <v>0</v>
      </c>
      <c r="AU103" s="31"/>
      <c r="AV103" s="114">
        <v>0</v>
      </c>
      <c r="AW103" s="31"/>
      <c r="AX103" s="302">
        <f>IF($AL103,AV103/$AL103*100,0)</f>
        <v>0</v>
      </c>
      <c r="AY103" s="31"/>
      <c r="AZ103" s="114">
        <v>0</v>
      </c>
      <c r="BA103" s="31"/>
      <c r="BB103" s="30">
        <v>13</v>
      </c>
      <c r="BC103" s="31"/>
      <c r="BD103" s="298">
        <v>16687</v>
      </c>
      <c r="BE103" s="31"/>
      <c r="BF103" s="298">
        <f>IF(E103,BD103,0)</f>
        <v>16687</v>
      </c>
      <c r="BG103" s="31"/>
      <c r="BH103" s="298">
        <f>IF(K103,BD103,0)</f>
        <v>16687</v>
      </c>
      <c r="BI103" s="31"/>
      <c r="BJ103" s="298">
        <f>IF(AF103,BD103,0)</f>
        <v>16687</v>
      </c>
    </row>
    <row r="104" spans="1:62" ht="8.85" customHeight="1" x14ac:dyDescent="0.25">
      <c r="A104" s="30">
        <v>14</v>
      </c>
      <c r="B104" s="31"/>
      <c r="C104" s="30" t="s">
        <v>144</v>
      </c>
      <c r="D104" s="31"/>
      <c r="E104" s="114">
        <v>367036</v>
      </c>
      <c r="F104" s="31"/>
      <c r="G104" s="302">
        <f>(E104/$BD104)</f>
        <v>16.332309882970677</v>
      </c>
      <c r="H104" s="31"/>
      <c r="I104" s="302">
        <f>IF(G$219,G104/G$219*100,0)</f>
        <v>284.81244800909803</v>
      </c>
      <c r="J104" s="31"/>
      <c r="K104" s="114">
        <v>1382736</v>
      </c>
      <c r="L104" s="31"/>
      <c r="M104" s="302">
        <f>(K104/$BD104)</f>
        <v>61.528767854759046</v>
      </c>
      <c r="N104" s="31"/>
      <c r="O104" s="302">
        <f>IF(M$219,M104/M$219*100,0)</f>
        <v>59.892210679732841</v>
      </c>
      <c r="P104" s="31"/>
      <c r="Q104" s="114">
        <v>363939</v>
      </c>
      <c r="R104" s="31"/>
      <c r="S104" s="114">
        <v>351887</v>
      </c>
      <c r="T104" s="31"/>
      <c r="U104" s="114">
        <v>0</v>
      </c>
      <c r="V104" s="31"/>
      <c r="W104" s="114">
        <v>0</v>
      </c>
      <c r="X104" s="31"/>
      <c r="Y104" s="114">
        <v>0</v>
      </c>
      <c r="Z104" s="31"/>
      <c r="AA104" s="114">
        <v>0</v>
      </c>
      <c r="AB104" s="31"/>
      <c r="AC104" s="31"/>
      <c r="AD104" s="114">
        <v>0</v>
      </c>
      <c r="AE104" s="31"/>
      <c r="AF104" s="114">
        <v>228187</v>
      </c>
      <c r="AG104" s="31"/>
      <c r="AH104" s="302">
        <f>(AF104/$BD104)</f>
        <v>10.153829039291594</v>
      </c>
      <c r="AI104" s="31"/>
      <c r="AJ104" s="302">
        <f>IF(AH$219,AH104/AH$219*100,0)</f>
        <v>162.07357036050377</v>
      </c>
      <c r="AK104" s="31"/>
      <c r="AL104" s="114">
        <f>(E104+K104+AF104)</f>
        <v>1977959</v>
      </c>
      <c r="AM104" s="31"/>
      <c r="AN104" s="114">
        <v>300017</v>
      </c>
      <c r="AO104" s="31"/>
      <c r="AP104" s="302">
        <f>IF($AL104,AN104/$AL104*100,0)</f>
        <v>15.168009043665718</v>
      </c>
      <c r="AQ104" s="31"/>
      <c r="AR104" s="114">
        <v>0</v>
      </c>
      <c r="AS104" s="31"/>
      <c r="AT104" s="302">
        <f>IF($AL104,AR104/$AL104*100,0)</f>
        <v>0</v>
      </c>
      <c r="AU104" s="31"/>
      <c r="AV104" s="114">
        <v>0</v>
      </c>
      <c r="AW104" s="31"/>
      <c r="AX104" s="302">
        <f>IF($AL104,AV104/$AL104*100,0)</f>
        <v>0</v>
      </c>
      <c r="AY104" s="31"/>
      <c r="AZ104" s="114">
        <v>5416</v>
      </c>
      <c r="BA104" s="31"/>
      <c r="BB104" s="30">
        <v>14</v>
      </c>
      <c r="BC104" s="31"/>
      <c r="BD104" s="298">
        <v>22473</v>
      </c>
      <c r="BE104" s="31"/>
      <c r="BF104" s="298">
        <f>IF(E104,BD104,0)</f>
        <v>22473</v>
      </c>
      <c r="BG104" s="31"/>
      <c r="BH104" s="298">
        <f>IF(K104,BD104,0)</f>
        <v>22473</v>
      </c>
      <c r="BI104" s="31"/>
      <c r="BJ104" s="298">
        <f>IF(AF104,BD104,0)</f>
        <v>22473</v>
      </c>
    </row>
    <row r="105" spans="1:62" ht="8.85" customHeight="1" x14ac:dyDescent="0.25">
      <c r="A105" s="30">
        <v>15</v>
      </c>
      <c r="B105" s="31"/>
      <c r="C105" s="30" t="s">
        <v>145</v>
      </c>
      <c r="D105" s="31"/>
      <c r="E105" s="114">
        <v>77954</v>
      </c>
      <c r="F105" s="31"/>
      <c r="G105" s="302">
        <f>(E105/$BD105)</f>
        <v>4.6091172470880384</v>
      </c>
      <c r="H105" s="31"/>
      <c r="I105" s="302">
        <f>IF(G$219,G105/G$219*100,0)</f>
        <v>80.376503734652772</v>
      </c>
      <c r="J105" s="31"/>
      <c r="K105" s="114">
        <v>1187164</v>
      </c>
      <c r="L105" s="31"/>
      <c r="M105" s="302">
        <f>(K105/$BD105)</f>
        <v>70.1923963814817</v>
      </c>
      <c r="N105" s="31"/>
      <c r="O105" s="302">
        <f>IF(M$219,M105/M$219*100,0)</f>
        <v>68.325401901735887</v>
      </c>
      <c r="P105" s="31"/>
      <c r="Q105" s="114">
        <v>233875</v>
      </c>
      <c r="R105" s="31"/>
      <c r="S105" s="114">
        <v>266752</v>
      </c>
      <c r="T105" s="31"/>
      <c r="U105" s="114">
        <v>0</v>
      </c>
      <c r="V105" s="31"/>
      <c r="W105" s="114">
        <v>0</v>
      </c>
      <c r="X105" s="31"/>
      <c r="Y105" s="114">
        <v>0</v>
      </c>
      <c r="Z105" s="31"/>
      <c r="AA105" s="114">
        <v>0</v>
      </c>
      <c r="AB105" s="31"/>
      <c r="AC105" s="31"/>
      <c r="AD105" s="114">
        <v>0</v>
      </c>
      <c r="AE105" s="31"/>
      <c r="AF105" s="114">
        <v>150184</v>
      </c>
      <c r="AG105" s="31"/>
      <c r="AH105" s="302">
        <f>(AF105/$BD105)</f>
        <v>8.8797966061609408</v>
      </c>
      <c r="AI105" s="31"/>
      <c r="AJ105" s="302">
        <f>IF(AH$219,AH105/AH$219*100,0)</f>
        <v>141.73769663311128</v>
      </c>
      <c r="AK105" s="31"/>
      <c r="AL105" s="114">
        <f>(E105+K105+AF105)</f>
        <v>1415302</v>
      </c>
      <c r="AM105" s="31"/>
      <c r="AN105" s="114">
        <v>196833</v>
      </c>
      <c r="AO105" s="31"/>
      <c r="AP105" s="302">
        <f>IF($AL105,AN105/$AL105*100,0)</f>
        <v>13.907491122036145</v>
      </c>
      <c r="AQ105" s="31"/>
      <c r="AR105" s="114">
        <v>0</v>
      </c>
      <c r="AS105" s="31"/>
      <c r="AT105" s="302">
        <f>IF($AL105,AR105/$AL105*100,0)</f>
        <v>0</v>
      </c>
      <c r="AU105" s="31"/>
      <c r="AV105" s="114">
        <v>0</v>
      </c>
      <c r="AW105" s="31"/>
      <c r="AX105" s="302">
        <f>IF($AL105,AV105/$AL105*100,0)</f>
        <v>0</v>
      </c>
      <c r="AY105" s="31"/>
      <c r="AZ105" s="114">
        <v>0</v>
      </c>
      <c r="BA105" s="31"/>
      <c r="BB105" s="30">
        <v>15</v>
      </c>
      <c r="BC105" s="31"/>
      <c r="BD105" s="298">
        <v>16913</v>
      </c>
      <c r="BE105" s="31"/>
      <c r="BF105" s="298">
        <f>IF(E105,BD105,0)</f>
        <v>16913</v>
      </c>
      <c r="BG105" s="31"/>
      <c r="BH105" s="298">
        <f>IF(K105,BD105,0)</f>
        <v>16913</v>
      </c>
      <c r="BI105" s="31"/>
      <c r="BJ105" s="298">
        <f>IF(AF105,BD105,0)</f>
        <v>16913</v>
      </c>
    </row>
    <row r="106" spans="1:62" ht="8.85" customHeight="1" x14ac:dyDescent="0.25">
      <c r="A106" s="37"/>
      <c r="B106" s="31"/>
      <c r="C106" s="30"/>
      <c r="D106" s="31"/>
      <c r="E106" s="31"/>
      <c r="F106" s="31"/>
      <c r="G106" s="38"/>
      <c r="H106" s="31"/>
      <c r="I106" s="38"/>
      <c r="J106" s="31"/>
      <c r="K106" s="31"/>
      <c r="L106" s="31"/>
      <c r="M106" s="38"/>
      <c r="N106" s="31"/>
      <c r="O106" s="38"/>
      <c r="P106" s="31"/>
      <c r="Q106" s="31"/>
      <c r="R106" s="31"/>
      <c r="S106" s="31"/>
      <c r="T106" s="31"/>
      <c r="U106" s="31"/>
      <c r="V106" s="31"/>
      <c r="W106" s="31"/>
      <c r="X106" s="31"/>
      <c r="Y106" s="31"/>
      <c r="Z106" s="31"/>
      <c r="AA106" s="31"/>
      <c r="AB106" s="31"/>
      <c r="AC106" s="31"/>
      <c r="AD106" s="31"/>
      <c r="AE106" s="31"/>
      <c r="AF106" s="31"/>
      <c r="AG106" s="31"/>
      <c r="AH106" s="38"/>
      <c r="AI106" s="31"/>
      <c r="AJ106" s="38"/>
      <c r="AK106" s="31"/>
      <c r="AL106" s="31"/>
      <c r="AM106" s="31"/>
      <c r="AN106" s="31"/>
      <c r="AO106" s="31"/>
      <c r="AP106" s="38"/>
      <c r="AQ106" s="31"/>
      <c r="AR106" s="31"/>
      <c r="AS106" s="31"/>
      <c r="AT106" s="38"/>
      <c r="AU106" s="31"/>
      <c r="AV106" s="31"/>
      <c r="AW106" s="31"/>
      <c r="AX106" s="38"/>
      <c r="AY106" s="31"/>
      <c r="AZ106" s="31"/>
      <c r="BA106" s="31"/>
      <c r="BB106" s="37"/>
      <c r="BC106" s="31"/>
      <c r="BD106" s="277"/>
      <c r="BE106" s="31"/>
      <c r="BF106" s="31"/>
      <c r="BG106" s="31"/>
      <c r="BH106" s="31"/>
      <c r="BI106" s="31"/>
      <c r="BJ106" s="31"/>
    </row>
    <row r="107" spans="1:62" ht="8.85" customHeight="1" x14ac:dyDescent="0.25">
      <c r="A107" s="30">
        <v>16</v>
      </c>
      <c r="B107" s="31"/>
      <c r="C107" s="30" t="s">
        <v>146</v>
      </c>
      <c r="D107" s="31"/>
      <c r="E107" s="114">
        <v>79376</v>
      </c>
      <c r="F107" s="31"/>
      <c r="G107" s="302">
        <f>(E107/$BD107)</f>
        <v>1.4286022821352724</v>
      </c>
      <c r="H107" s="31"/>
      <c r="I107" s="302">
        <f>IF(G$219,G107/G$219*100,0)</f>
        <v>24.91280878956254</v>
      </c>
      <c r="J107" s="31"/>
      <c r="K107" s="114">
        <v>3982846</v>
      </c>
      <c r="L107" s="31"/>
      <c r="M107" s="302">
        <f>(K107/$BD107)</f>
        <v>71.68291278211727</v>
      </c>
      <c r="N107" s="31"/>
      <c r="O107" s="302">
        <f>IF(M$219,M107/M$219*100,0)</f>
        <v>69.776273183592011</v>
      </c>
      <c r="P107" s="31"/>
      <c r="Q107" s="114">
        <v>362123</v>
      </c>
      <c r="R107" s="31"/>
      <c r="S107" s="114">
        <v>565164</v>
      </c>
      <c r="T107" s="31"/>
      <c r="U107" s="114">
        <v>0</v>
      </c>
      <c r="V107" s="31"/>
      <c r="W107" s="114">
        <v>0</v>
      </c>
      <c r="X107" s="31"/>
      <c r="Y107" s="114">
        <v>0</v>
      </c>
      <c r="Z107" s="31"/>
      <c r="AA107" s="114">
        <v>0</v>
      </c>
      <c r="AB107" s="31"/>
      <c r="AC107" s="31"/>
      <c r="AD107" s="114">
        <v>0</v>
      </c>
      <c r="AE107" s="31"/>
      <c r="AF107" s="114">
        <v>250172</v>
      </c>
      <c r="AG107" s="31"/>
      <c r="AH107" s="302">
        <f>(AF107/$BD107)</f>
        <v>4.5025737014506317</v>
      </c>
      <c r="AI107" s="31"/>
      <c r="AJ107" s="302">
        <f>IF(AH$219,AH107/AH$219*100,0)</f>
        <v>71.869261613678447</v>
      </c>
      <c r="AK107" s="31"/>
      <c r="AL107" s="114">
        <f>(E107+K107+AF107)</f>
        <v>4312394</v>
      </c>
      <c r="AM107" s="31"/>
      <c r="AN107" s="114">
        <v>351267</v>
      </c>
      <c r="AO107" s="31"/>
      <c r="AP107" s="302">
        <f>IF($AL107,AN107/$AL107*100,0)</f>
        <v>8.1455219536990366</v>
      </c>
      <c r="AQ107" s="31"/>
      <c r="AR107" s="114">
        <v>0</v>
      </c>
      <c r="AS107" s="31"/>
      <c r="AT107" s="302">
        <f>IF($AL107,AR107/$AL107*100,0)</f>
        <v>0</v>
      </c>
      <c r="AU107" s="31"/>
      <c r="AV107" s="114">
        <v>0</v>
      </c>
      <c r="AW107" s="31"/>
      <c r="AX107" s="302">
        <f>IF($AL107,AV107/$AL107*100,0)</f>
        <v>0</v>
      </c>
      <c r="AY107" s="31"/>
      <c r="AZ107" s="114">
        <v>411790</v>
      </c>
      <c r="BA107" s="31"/>
      <c r="BB107" s="30">
        <v>16</v>
      </c>
      <c r="BC107" s="31"/>
      <c r="BD107" s="298">
        <v>55562</v>
      </c>
      <c r="BE107" s="31"/>
      <c r="BF107" s="298">
        <f>IF(E107,BD107,0)</f>
        <v>55562</v>
      </c>
      <c r="BG107" s="31"/>
      <c r="BH107" s="298">
        <f>IF(K107,BD107,0)</f>
        <v>55562</v>
      </c>
      <c r="BI107" s="31"/>
      <c r="BJ107" s="298">
        <f>IF(AF107,BD107,0)</f>
        <v>55562</v>
      </c>
    </row>
    <row r="108" spans="1:62" ht="8.85" customHeight="1" x14ac:dyDescent="0.25">
      <c r="A108" s="30">
        <v>17</v>
      </c>
      <c r="B108" s="31"/>
      <c r="C108" s="30" t="s">
        <v>147</v>
      </c>
      <c r="D108" s="31"/>
      <c r="E108" s="114">
        <v>193937</v>
      </c>
      <c r="F108" s="31"/>
      <c r="G108" s="302">
        <f>(E108/$BD108)</f>
        <v>6.5289859951521683</v>
      </c>
      <c r="H108" s="31"/>
      <c r="I108" s="302">
        <f>IF(G$219,G108/G$219*100,0)</f>
        <v>113.8563067698894</v>
      </c>
      <c r="J108" s="31"/>
      <c r="K108" s="114">
        <v>2820004</v>
      </c>
      <c r="L108" s="31"/>
      <c r="M108" s="302">
        <f>(K108/$BD108)</f>
        <v>94.936843522757883</v>
      </c>
      <c r="N108" s="31"/>
      <c r="O108" s="302">
        <f>IF(M$219,M108/M$219*100,0)</f>
        <v>92.411690202472556</v>
      </c>
      <c r="P108" s="31"/>
      <c r="Q108" s="114">
        <v>757811</v>
      </c>
      <c r="R108" s="31"/>
      <c r="S108" s="114">
        <v>580206</v>
      </c>
      <c r="T108" s="31"/>
      <c r="U108" s="114">
        <v>0</v>
      </c>
      <c r="V108" s="31"/>
      <c r="W108" s="114">
        <v>0</v>
      </c>
      <c r="X108" s="31"/>
      <c r="Y108" s="114">
        <v>0</v>
      </c>
      <c r="Z108" s="31"/>
      <c r="AA108" s="114">
        <v>0</v>
      </c>
      <c r="AB108" s="31"/>
      <c r="AC108" s="31"/>
      <c r="AD108" s="114">
        <v>0</v>
      </c>
      <c r="AE108" s="31"/>
      <c r="AF108" s="114">
        <v>232640</v>
      </c>
      <c r="AG108" s="31"/>
      <c r="AH108" s="302">
        <f>(AF108/$BD108)</f>
        <v>7.8319418260166982</v>
      </c>
      <c r="AI108" s="31"/>
      <c r="AJ108" s="302">
        <f>IF(AH$219,AH108/AH$219*100,0)</f>
        <v>125.01202942125258</v>
      </c>
      <c r="AK108" s="31"/>
      <c r="AL108" s="114">
        <f>(E108+K108+AF108)</f>
        <v>3246581</v>
      </c>
      <c r="AM108" s="31"/>
      <c r="AN108" s="114">
        <v>262374</v>
      </c>
      <c r="AO108" s="31"/>
      <c r="AP108" s="302">
        <f>IF($AL108,AN108/$AL108*100,0)</f>
        <v>8.0815479422814338</v>
      </c>
      <c r="AQ108" s="31"/>
      <c r="AR108" s="114">
        <v>0</v>
      </c>
      <c r="AS108" s="31"/>
      <c r="AT108" s="302">
        <f>IF($AL108,AR108/$AL108*100,0)</f>
        <v>0</v>
      </c>
      <c r="AU108" s="31"/>
      <c r="AV108" s="114">
        <v>0</v>
      </c>
      <c r="AW108" s="31"/>
      <c r="AX108" s="302">
        <f>IF($AL108,AV108/$AL108*100,0)</f>
        <v>0</v>
      </c>
      <c r="AY108" s="31"/>
      <c r="AZ108" s="114">
        <v>8185</v>
      </c>
      <c r="BA108" s="31"/>
      <c r="BB108" s="30">
        <v>17</v>
      </c>
      <c r="BC108" s="31"/>
      <c r="BD108" s="298">
        <v>29704</v>
      </c>
      <c r="BE108" s="31"/>
      <c r="BF108" s="298">
        <f>IF(E108,BD108,0)</f>
        <v>29704</v>
      </c>
      <c r="BG108" s="31"/>
      <c r="BH108" s="298">
        <f>IF(K108,BD108,0)</f>
        <v>29704</v>
      </c>
      <c r="BI108" s="31"/>
      <c r="BJ108" s="298">
        <f>IF(AF108,BD108,0)</f>
        <v>29704</v>
      </c>
    </row>
    <row r="109" spans="1:62" ht="8.85" customHeight="1" x14ac:dyDescent="0.25">
      <c r="A109" s="30">
        <v>18</v>
      </c>
      <c r="B109" s="31"/>
      <c r="C109" s="30" t="s">
        <v>148</v>
      </c>
      <c r="D109" s="31"/>
      <c r="E109" s="114">
        <v>420900</v>
      </c>
      <c r="F109" s="31"/>
      <c r="G109" s="302">
        <f>(E109/$BD109)</f>
        <v>14.476852170324001</v>
      </c>
      <c r="H109" s="31"/>
      <c r="I109" s="302">
        <f>IF(G$219,G109/G$219*100,0)</f>
        <v>252.45588258124803</v>
      </c>
      <c r="J109" s="31"/>
      <c r="K109" s="114">
        <v>1825019</v>
      </c>
      <c r="L109" s="31"/>
      <c r="M109" s="302">
        <f>(K109/$BD109)</f>
        <v>62.771514067551763</v>
      </c>
      <c r="N109" s="31"/>
      <c r="O109" s="302">
        <f>IF(M$219,M109/M$219*100,0)</f>
        <v>61.101902025636569</v>
      </c>
      <c r="P109" s="31"/>
      <c r="Q109" s="114">
        <v>654729</v>
      </c>
      <c r="R109" s="31"/>
      <c r="S109" s="114">
        <v>353013</v>
      </c>
      <c r="T109" s="31"/>
      <c r="U109" s="114">
        <v>0</v>
      </c>
      <c r="V109" s="31"/>
      <c r="W109" s="114">
        <v>0</v>
      </c>
      <c r="X109" s="31"/>
      <c r="Y109" s="114">
        <v>0</v>
      </c>
      <c r="Z109" s="31"/>
      <c r="AA109" s="114">
        <v>0</v>
      </c>
      <c r="AB109" s="31"/>
      <c r="AC109" s="31"/>
      <c r="AD109" s="114">
        <v>0</v>
      </c>
      <c r="AE109" s="31"/>
      <c r="AF109" s="114">
        <v>209379</v>
      </c>
      <c r="AG109" s="31"/>
      <c r="AH109" s="302">
        <f>(AF109/$BD109)</f>
        <v>7.2015890486345189</v>
      </c>
      <c r="AI109" s="31"/>
      <c r="AJ109" s="302">
        <f>IF(AH$219,AH109/AH$219*100,0)</f>
        <v>114.95045316054795</v>
      </c>
      <c r="AK109" s="31"/>
      <c r="AL109" s="114">
        <f>(E109+K109+AF109)</f>
        <v>2455298</v>
      </c>
      <c r="AM109" s="31"/>
      <c r="AN109" s="114">
        <v>280120</v>
      </c>
      <c r="AO109" s="31"/>
      <c r="AP109" s="302">
        <f>IF($AL109,AN109/$AL109*100,0)</f>
        <v>11.40879844320323</v>
      </c>
      <c r="AQ109" s="31"/>
      <c r="AR109" s="114">
        <v>0</v>
      </c>
      <c r="AS109" s="31"/>
      <c r="AT109" s="302">
        <f>IF($AL109,AR109/$AL109*100,0)</f>
        <v>0</v>
      </c>
      <c r="AU109" s="31"/>
      <c r="AV109" s="114">
        <v>0</v>
      </c>
      <c r="AW109" s="31"/>
      <c r="AX109" s="302">
        <f>IF($AL109,AV109/$AL109*100,0)</f>
        <v>0</v>
      </c>
      <c r="AY109" s="31"/>
      <c r="AZ109" s="114">
        <v>12531</v>
      </c>
      <c r="BA109" s="31"/>
      <c r="BB109" s="30">
        <v>18</v>
      </c>
      <c r="BC109" s="31"/>
      <c r="BD109" s="298">
        <v>29074</v>
      </c>
      <c r="BE109" s="31"/>
      <c r="BF109" s="298">
        <f>IF(E109,BD109,0)</f>
        <v>29074</v>
      </c>
      <c r="BG109" s="31"/>
      <c r="BH109" s="298">
        <f>IF(K109,BD109,0)</f>
        <v>29074</v>
      </c>
      <c r="BI109" s="31"/>
      <c r="BJ109" s="298">
        <f>IF(AF109,BD109,0)</f>
        <v>29074</v>
      </c>
    </row>
    <row r="110" spans="1:62" ht="8.85" customHeight="1" x14ac:dyDescent="0.25">
      <c r="A110" s="30">
        <v>19</v>
      </c>
      <c r="B110" s="31"/>
      <c r="C110" s="30" t="s">
        <v>149</v>
      </c>
      <c r="D110" s="31"/>
      <c r="E110" s="114">
        <v>58825</v>
      </c>
      <c r="F110" s="31"/>
      <c r="G110" s="302">
        <f>(E110/$BD110)</f>
        <v>8.110437060526678</v>
      </c>
      <c r="H110" s="31"/>
      <c r="I110" s="302">
        <f>IF(G$219,G110/G$219*100,0)</f>
        <v>141.43458274942796</v>
      </c>
      <c r="J110" s="31"/>
      <c r="K110" s="114">
        <v>1848570</v>
      </c>
      <c r="L110" s="31"/>
      <c r="M110" s="302">
        <f>(K110/$BD110)</f>
        <v>254.86970908589549</v>
      </c>
      <c r="N110" s="31"/>
      <c r="O110" s="302">
        <f>IF(M$219,M110/M$219*100,0)</f>
        <v>248.09062239776347</v>
      </c>
      <c r="P110" s="31"/>
      <c r="Q110" s="114">
        <v>231517</v>
      </c>
      <c r="R110" s="31"/>
      <c r="S110" s="114">
        <v>169749</v>
      </c>
      <c r="T110" s="31"/>
      <c r="U110" s="114">
        <v>0</v>
      </c>
      <c r="V110" s="31"/>
      <c r="W110" s="114">
        <v>70323</v>
      </c>
      <c r="X110" s="31"/>
      <c r="Y110" s="114">
        <v>0</v>
      </c>
      <c r="Z110" s="31"/>
      <c r="AA110" s="114">
        <v>0</v>
      </c>
      <c r="AB110" s="31"/>
      <c r="AC110" s="31"/>
      <c r="AD110" s="114">
        <v>0</v>
      </c>
      <c r="AE110" s="31"/>
      <c r="AF110" s="114">
        <v>101489</v>
      </c>
      <c r="AG110" s="31"/>
      <c r="AH110" s="302">
        <f>(AF110/$BD110)</f>
        <v>13.992692678891494</v>
      </c>
      <c r="AI110" s="31"/>
      <c r="AJ110" s="302">
        <f>IF(AH$219,AH110/AH$219*100,0)</f>
        <v>223.34881281233865</v>
      </c>
      <c r="AK110" s="31"/>
      <c r="AL110" s="114">
        <f>(E110+K110+AF110)</f>
        <v>2008884</v>
      </c>
      <c r="AM110" s="31"/>
      <c r="AN110" s="114">
        <v>186668</v>
      </c>
      <c r="AO110" s="31"/>
      <c r="AP110" s="302">
        <f>IF($AL110,AN110/$AL110*100,0)</f>
        <v>9.2921243834885434</v>
      </c>
      <c r="AQ110" s="31"/>
      <c r="AR110" s="114">
        <v>0</v>
      </c>
      <c r="AS110" s="31"/>
      <c r="AT110" s="302">
        <f>IF($AL110,AR110/$AL110*100,0)</f>
        <v>0</v>
      </c>
      <c r="AU110" s="31"/>
      <c r="AV110" s="114">
        <v>0</v>
      </c>
      <c r="AW110" s="31"/>
      <c r="AX110" s="302">
        <f>IF($AL110,AV110/$AL110*100,0)</f>
        <v>0</v>
      </c>
      <c r="AY110" s="31"/>
      <c r="AZ110" s="114">
        <v>0</v>
      </c>
      <c r="BA110" s="31"/>
      <c r="BB110" s="30">
        <v>19</v>
      </c>
      <c r="BC110" s="31"/>
      <c r="BD110" s="298">
        <v>7253</v>
      </c>
      <c r="BE110" s="31"/>
      <c r="BF110" s="298">
        <f>IF(E110,BD110,0)</f>
        <v>7253</v>
      </c>
      <c r="BG110" s="31"/>
      <c r="BH110" s="298">
        <f>IF(K110,BD110,0)</f>
        <v>7253</v>
      </c>
      <c r="BI110" s="31"/>
      <c r="BJ110" s="298">
        <f>IF(AF110,BD110,0)</f>
        <v>7253</v>
      </c>
    </row>
    <row r="111" spans="1:62" ht="8.85" customHeight="1" x14ac:dyDescent="0.25">
      <c r="A111" s="30">
        <v>20</v>
      </c>
      <c r="B111" s="31"/>
      <c r="C111" s="30" t="s">
        <v>150</v>
      </c>
      <c r="D111" s="31"/>
      <c r="E111" s="114">
        <v>123765</v>
      </c>
      <c r="F111" s="31"/>
      <c r="G111" s="302">
        <f>(E111/$BD111)</f>
        <v>10.049123091912959</v>
      </c>
      <c r="H111" s="31"/>
      <c r="I111" s="302">
        <f>IF(G$219,G111/G$219*100,0)</f>
        <v>175.24253266445476</v>
      </c>
      <c r="J111" s="31"/>
      <c r="K111" s="114">
        <v>1195522</v>
      </c>
      <c r="L111" s="31"/>
      <c r="M111" s="302">
        <f>(K111/$BD111)</f>
        <v>97.070639818122771</v>
      </c>
      <c r="N111" s="31"/>
      <c r="O111" s="302">
        <f>IF(M$219,M111/M$219*100,0)</f>
        <v>94.488731263514097</v>
      </c>
      <c r="P111" s="31"/>
      <c r="Q111" s="114">
        <v>236376</v>
      </c>
      <c r="R111" s="31"/>
      <c r="S111" s="114">
        <v>280427</v>
      </c>
      <c r="T111" s="31"/>
      <c r="U111" s="114">
        <v>0</v>
      </c>
      <c r="V111" s="31"/>
      <c r="W111" s="114">
        <v>0</v>
      </c>
      <c r="X111" s="31"/>
      <c r="Y111" s="114">
        <v>0</v>
      </c>
      <c r="Z111" s="31"/>
      <c r="AA111" s="114">
        <v>0</v>
      </c>
      <c r="AB111" s="31"/>
      <c r="AC111" s="31"/>
      <c r="AD111" s="114">
        <v>0</v>
      </c>
      <c r="AE111" s="31"/>
      <c r="AF111" s="114">
        <v>205083</v>
      </c>
      <c r="AG111" s="31"/>
      <c r="AH111" s="302">
        <f>(AF111/$BD111)</f>
        <v>16.651753816174082</v>
      </c>
      <c r="AI111" s="31"/>
      <c r="AJ111" s="302">
        <f>IF(AH$219,AH111/AH$219*100,0)</f>
        <v>265.79226253545096</v>
      </c>
      <c r="AK111" s="31"/>
      <c r="AL111" s="114">
        <f>(E111+K111+AF111)</f>
        <v>1524370</v>
      </c>
      <c r="AM111" s="31"/>
      <c r="AN111" s="114">
        <v>229126</v>
      </c>
      <c r="AO111" s="31"/>
      <c r="AP111" s="302">
        <f>IF($AL111,AN111/$AL111*100,0)</f>
        <v>15.030865209889988</v>
      </c>
      <c r="AQ111" s="31"/>
      <c r="AR111" s="114">
        <v>0</v>
      </c>
      <c r="AS111" s="31"/>
      <c r="AT111" s="302">
        <f>IF($AL111,AR111/$AL111*100,0)</f>
        <v>0</v>
      </c>
      <c r="AU111" s="31"/>
      <c r="AV111" s="114">
        <v>0</v>
      </c>
      <c r="AW111" s="31"/>
      <c r="AX111" s="302">
        <f>IF($AL111,AV111/$AL111*100,0)</f>
        <v>0</v>
      </c>
      <c r="AY111" s="31"/>
      <c r="AZ111" s="114">
        <v>0</v>
      </c>
      <c r="BA111" s="31"/>
      <c r="BB111" s="30">
        <v>20</v>
      </c>
      <c r="BC111" s="31"/>
      <c r="BD111" s="298">
        <v>12316</v>
      </c>
      <c r="BE111" s="31"/>
      <c r="BF111" s="298">
        <f>IF(E111,BD111,0)</f>
        <v>12316</v>
      </c>
      <c r="BG111" s="31"/>
      <c r="BH111" s="298">
        <f>IF(K111,BD111,0)</f>
        <v>12316</v>
      </c>
      <c r="BI111" s="31"/>
      <c r="BJ111" s="298">
        <f>IF(AF111,BD111,0)</f>
        <v>12316</v>
      </c>
    </row>
    <row r="112" spans="1:62" ht="8.85" customHeight="1" x14ac:dyDescent="0.25">
      <c r="A112" s="37"/>
      <c r="B112" s="31"/>
      <c r="C112" s="30"/>
      <c r="D112" s="31"/>
      <c r="E112" s="31"/>
      <c r="F112" s="31"/>
      <c r="G112" s="38"/>
      <c r="H112" s="31"/>
      <c r="I112" s="38"/>
      <c r="J112" s="31"/>
      <c r="K112" s="277"/>
      <c r="L112" s="31"/>
      <c r="M112" s="38"/>
      <c r="N112" s="31"/>
      <c r="O112" s="38"/>
      <c r="P112" s="31"/>
      <c r="Q112" s="31"/>
      <c r="R112" s="31"/>
      <c r="S112" s="31"/>
      <c r="T112" s="31"/>
      <c r="U112" s="31"/>
      <c r="V112" s="31"/>
      <c r="W112" s="31"/>
      <c r="X112" s="31"/>
      <c r="Y112" s="31"/>
      <c r="Z112" s="31"/>
      <c r="AA112" s="31"/>
      <c r="AB112" s="31"/>
      <c r="AC112" s="31"/>
      <c r="AD112" s="31"/>
      <c r="AE112" s="31"/>
      <c r="AF112" s="31"/>
      <c r="AG112" s="31"/>
      <c r="AH112" s="38"/>
      <c r="AI112" s="31"/>
      <c r="AJ112" s="38"/>
      <c r="AK112" s="31"/>
      <c r="AL112" s="277"/>
      <c r="AM112" s="31"/>
      <c r="AN112" s="31"/>
      <c r="AO112" s="31"/>
      <c r="AP112" s="38"/>
      <c r="AQ112" s="31"/>
      <c r="AR112" s="31"/>
      <c r="AS112" s="31"/>
      <c r="AT112" s="38"/>
      <c r="AU112" s="31"/>
      <c r="AV112" s="31"/>
      <c r="AW112" s="31"/>
      <c r="AX112" s="38"/>
      <c r="AY112" s="31"/>
      <c r="AZ112" s="31"/>
      <c r="BA112" s="31"/>
      <c r="BB112" s="37"/>
      <c r="BC112" s="31"/>
      <c r="BD112" s="277"/>
      <c r="BE112" s="31"/>
      <c r="BF112" s="31"/>
      <c r="BG112" s="31"/>
      <c r="BH112" s="31"/>
      <c r="BI112" s="31"/>
      <c r="BJ112" s="31"/>
    </row>
    <row r="113" spans="1:62" ht="8.85" customHeight="1" x14ac:dyDescent="0.25">
      <c r="A113" s="30">
        <v>21</v>
      </c>
      <c r="B113" s="31"/>
      <c r="C113" s="30" t="s">
        <v>151</v>
      </c>
      <c r="D113" s="31"/>
      <c r="E113" s="114">
        <v>593615</v>
      </c>
      <c r="F113" s="31"/>
      <c r="G113" s="302">
        <f>(E113/$BD113)</f>
        <v>1.7774873264403541</v>
      </c>
      <c r="H113" s="31"/>
      <c r="I113" s="302">
        <f>IF(G$219,G113/G$219*100,0)</f>
        <v>30.996871867859898</v>
      </c>
      <c r="J113" s="31"/>
      <c r="K113" s="114">
        <v>28873063</v>
      </c>
      <c r="L113" s="31"/>
      <c r="M113" s="302">
        <f>(K113/$BD113)</f>
        <v>86.455873854289251</v>
      </c>
      <c r="N113" s="31"/>
      <c r="O113" s="302">
        <f>IF(M$219,M113/M$219*100,0)</f>
        <v>84.156299433858962</v>
      </c>
      <c r="P113" s="31"/>
      <c r="Q113" s="114">
        <v>3215375</v>
      </c>
      <c r="R113" s="31"/>
      <c r="S113" s="114">
        <v>4231585</v>
      </c>
      <c r="T113" s="31"/>
      <c r="U113" s="114">
        <v>0</v>
      </c>
      <c r="V113" s="31"/>
      <c r="W113" s="114">
        <v>0</v>
      </c>
      <c r="X113" s="31"/>
      <c r="Y113" s="114">
        <v>0</v>
      </c>
      <c r="Z113" s="31"/>
      <c r="AA113" s="114">
        <v>0</v>
      </c>
      <c r="AB113" s="31"/>
      <c r="AC113" s="31"/>
      <c r="AD113" s="114">
        <v>0</v>
      </c>
      <c r="AE113" s="31"/>
      <c r="AF113" s="114">
        <v>1597282</v>
      </c>
      <c r="AG113" s="31"/>
      <c r="AH113" s="302">
        <f>(AF113/$BD113)</f>
        <v>4.7828112695118916</v>
      </c>
      <c r="AI113" s="31"/>
      <c r="AJ113" s="302">
        <f>IF(AH$219,AH113/AH$219*100,0)</f>
        <v>76.342362650644674</v>
      </c>
      <c r="AK113" s="31"/>
      <c r="AL113" s="114">
        <f>(E113+K113+AF113)</f>
        <v>31063960</v>
      </c>
      <c r="AM113" s="31"/>
      <c r="AN113" s="114">
        <v>1044612</v>
      </c>
      <c r="AO113" s="31"/>
      <c r="AP113" s="302">
        <f>IF($AL113,AN113/$AL113*100,0)</f>
        <v>3.3627779587663644</v>
      </c>
      <c r="AQ113" s="31"/>
      <c r="AR113" s="114">
        <v>6498</v>
      </c>
      <c r="AS113" s="31"/>
      <c r="AT113" s="302">
        <f>IF($AL113,AR113/$AL113*100,0)</f>
        <v>2.0918131493859765E-2</v>
      </c>
      <c r="AU113" s="31"/>
      <c r="AV113" s="114">
        <v>0</v>
      </c>
      <c r="AW113" s="31"/>
      <c r="AX113" s="302">
        <f>IF($AL113,AV113/$AL113*100,0)</f>
        <v>0</v>
      </c>
      <c r="AY113" s="31"/>
      <c r="AZ113" s="114">
        <v>2589537</v>
      </c>
      <c r="BA113" s="31"/>
      <c r="BB113" s="30">
        <v>21</v>
      </c>
      <c r="BC113" s="31"/>
      <c r="BD113" s="298">
        <v>333963</v>
      </c>
      <c r="BE113" s="31"/>
      <c r="BF113" s="298">
        <f>IF(E113,BD113,0)</f>
        <v>333963</v>
      </c>
      <c r="BG113" s="31"/>
      <c r="BH113" s="298">
        <f>IF(K113,BD113,0)</f>
        <v>333963</v>
      </c>
      <c r="BI113" s="31"/>
      <c r="BJ113" s="298">
        <f>IF(AF113,BD113,0)</f>
        <v>333963</v>
      </c>
    </row>
    <row r="114" spans="1:62" ht="8.85" customHeight="1" x14ac:dyDescent="0.25">
      <c r="A114" s="30">
        <v>22</v>
      </c>
      <c r="B114" s="31"/>
      <c r="C114" s="30" t="s">
        <v>152</v>
      </c>
      <c r="D114" s="31"/>
      <c r="E114" s="114">
        <v>56051</v>
      </c>
      <c r="F114" s="31"/>
      <c r="G114" s="302">
        <f>(E114/$BD114)</f>
        <v>3.9361657303370787</v>
      </c>
      <c r="H114" s="31"/>
      <c r="I114" s="302">
        <f>IF(G$219,G114/G$219*100,0)</f>
        <v>68.641178465254043</v>
      </c>
      <c r="J114" s="31"/>
      <c r="K114" s="114">
        <v>1708332</v>
      </c>
      <c r="L114" s="31"/>
      <c r="M114" s="302">
        <f>(K114/$BD114)</f>
        <v>119.96713483146067</v>
      </c>
      <c r="N114" s="31"/>
      <c r="O114" s="302">
        <f>IF(M$219,M114/M$219*100,0)</f>
        <v>116.77621971774971</v>
      </c>
      <c r="P114" s="31"/>
      <c r="Q114" s="114">
        <v>203428</v>
      </c>
      <c r="R114" s="31"/>
      <c r="S114" s="114">
        <v>277071</v>
      </c>
      <c r="T114" s="31"/>
      <c r="U114" s="114">
        <v>0</v>
      </c>
      <c r="V114" s="31"/>
      <c r="W114" s="114">
        <v>0</v>
      </c>
      <c r="X114" s="31"/>
      <c r="Y114" s="114">
        <v>0</v>
      </c>
      <c r="Z114" s="31"/>
      <c r="AA114" s="114">
        <v>0</v>
      </c>
      <c r="AB114" s="31"/>
      <c r="AC114" s="31"/>
      <c r="AD114" s="114">
        <v>0</v>
      </c>
      <c r="AE114" s="31"/>
      <c r="AF114" s="114">
        <v>114995</v>
      </c>
      <c r="AG114" s="31"/>
      <c r="AH114" s="302">
        <f>(AF114/$BD114)</f>
        <v>8.0754915730337071</v>
      </c>
      <c r="AI114" s="31"/>
      <c r="AJ114" s="302">
        <f>IF(AH$219,AH114/AH$219*100,0)</f>
        <v>128.89952613866805</v>
      </c>
      <c r="AK114" s="31"/>
      <c r="AL114" s="114">
        <f>(E114+K114+AF114)</f>
        <v>1879378</v>
      </c>
      <c r="AM114" s="31"/>
      <c r="AN114" s="114">
        <v>206943</v>
      </c>
      <c r="AO114" s="31"/>
      <c r="AP114" s="302">
        <f>IF($AL114,AN114/$AL114*100,0)</f>
        <v>11.011249466578835</v>
      </c>
      <c r="AQ114" s="31"/>
      <c r="AR114" s="114">
        <v>0</v>
      </c>
      <c r="AS114" s="31"/>
      <c r="AT114" s="302">
        <f>IF($AL114,AR114/$AL114*100,0)</f>
        <v>0</v>
      </c>
      <c r="AU114" s="31"/>
      <c r="AV114" s="114">
        <v>0</v>
      </c>
      <c r="AW114" s="31"/>
      <c r="AX114" s="302">
        <f>IF($AL114,AV114/$AL114*100,0)</f>
        <v>0</v>
      </c>
      <c r="AY114" s="31"/>
      <c r="AZ114" s="114">
        <v>52000</v>
      </c>
      <c r="BA114" s="31"/>
      <c r="BB114" s="30">
        <v>22</v>
      </c>
      <c r="BC114" s="31"/>
      <c r="BD114" s="298">
        <v>14240</v>
      </c>
      <c r="BE114" s="31"/>
      <c r="BF114" s="298">
        <f>IF(E114,BD114,0)</f>
        <v>14240</v>
      </c>
      <c r="BG114" s="31"/>
      <c r="BH114" s="298">
        <f>IF(K114,BD114,0)</f>
        <v>14240</v>
      </c>
      <c r="BI114" s="31"/>
      <c r="BJ114" s="298">
        <f>IF(AF114,BD114,0)</f>
        <v>14240</v>
      </c>
    </row>
    <row r="115" spans="1:62" ht="8.85" customHeight="1" x14ac:dyDescent="0.25">
      <c r="A115" s="30">
        <v>23</v>
      </c>
      <c r="B115" s="31"/>
      <c r="C115" s="30" t="s">
        <v>153</v>
      </c>
      <c r="D115" s="31"/>
      <c r="E115" s="114">
        <v>24995</v>
      </c>
      <c r="F115" s="31"/>
      <c r="G115" s="302">
        <f>(E115/$BD115)</f>
        <v>4.7919861963190185</v>
      </c>
      <c r="H115" s="31"/>
      <c r="I115" s="302">
        <f>IF(G$219,G115/G$219*100,0)</f>
        <v>83.565480276766564</v>
      </c>
      <c r="J115" s="31"/>
      <c r="K115" s="114">
        <v>692126</v>
      </c>
      <c r="L115" s="31"/>
      <c r="M115" s="302">
        <f>(K115/$BD115)</f>
        <v>132.69286809815952</v>
      </c>
      <c r="N115" s="31"/>
      <c r="O115" s="302">
        <f>IF(M$219,M115/M$219*100,0)</f>
        <v>129.16347082705764</v>
      </c>
      <c r="P115" s="31"/>
      <c r="Q115" s="114">
        <v>150129</v>
      </c>
      <c r="R115" s="31"/>
      <c r="S115" s="114">
        <v>205167</v>
      </c>
      <c r="T115" s="31"/>
      <c r="U115" s="114">
        <v>0</v>
      </c>
      <c r="V115" s="31"/>
      <c r="W115" s="114">
        <v>0</v>
      </c>
      <c r="X115" s="31"/>
      <c r="Y115" s="114">
        <v>0</v>
      </c>
      <c r="Z115" s="31"/>
      <c r="AA115" s="114">
        <v>0</v>
      </c>
      <c r="AB115" s="31"/>
      <c r="AC115" s="31"/>
      <c r="AD115" s="114">
        <v>0</v>
      </c>
      <c r="AE115" s="31"/>
      <c r="AF115" s="114">
        <v>93805</v>
      </c>
      <c r="AG115" s="31"/>
      <c r="AH115" s="302">
        <f>(AF115/$BD115)</f>
        <v>17.984087423312882</v>
      </c>
      <c r="AI115" s="31"/>
      <c r="AJ115" s="302">
        <f>IF(AH$219,AH115/AH$219*100,0)</f>
        <v>287.05872898713938</v>
      </c>
      <c r="AK115" s="31"/>
      <c r="AL115" s="114">
        <f>(E115+K115+AF115)</f>
        <v>810926</v>
      </c>
      <c r="AM115" s="31"/>
      <c r="AN115" s="114">
        <v>175143</v>
      </c>
      <c r="AO115" s="31"/>
      <c r="AP115" s="302">
        <f>IF($AL115,AN115/$AL115*100,0)</f>
        <v>21.597901658104437</v>
      </c>
      <c r="AQ115" s="31"/>
      <c r="AR115" s="114">
        <v>0</v>
      </c>
      <c r="AS115" s="31"/>
      <c r="AT115" s="302">
        <f>IF($AL115,AR115/$AL115*100,0)</f>
        <v>0</v>
      </c>
      <c r="AU115" s="31"/>
      <c r="AV115" s="114">
        <v>0</v>
      </c>
      <c r="AW115" s="31"/>
      <c r="AX115" s="302">
        <f>IF($AL115,AV115/$AL115*100,0)</f>
        <v>0</v>
      </c>
      <c r="AY115" s="31"/>
      <c r="AZ115" s="114">
        <v>1718</v>
      </c>
      <c r="BA115" s="31"/>
      <c r="BB115" s="30">
        <v>23</v>
      </c>
      <c r="BC115" s="31"/>
      <c r="BD115" s="298">
        <v>5216</v>
      </c>
      <c r="BE115" s="31"/>
      <c r="BF115" s="298">
        <f>IF(E115,BD115,0)</f>
        <v>5216</v>
      </c>
      <c r="BG115" s="31"/>
      <c r="BH115" s="298">
        <f>IF(K115,BD115,0)</f>
        <v>5216</v>
      </c>
      <c r="BI115" s="31"/>
      <c r="BJ115" s="298">
        <f>IF(AF115,BD115,0)</f>
        <v>5216</v>
      </c>
    </row>
    <row r="116" spans="1:62" ht="8.85" customHeight="1" x14ac:dyDescent="0.25">
      <c r="A116" s="30">
        <v>24</v>
      </c>
      <c r="B116" s="31"/>
      <c r="C116" s="30" t="s">
        <v>154</v>
      </c>
      <c r="D116" s="31"/>
      <c r="E116" s="114">
        <v>227809</v>
      </c>
      <c r="F116" s="31"/>
      <c r="G116" s="302">
        <f>(E116/$BD116)</f>
        <v>4.6126386976593503</v>
      </c>
      <c r="H116" s="31"/>
      <c r="I116" s="302">
        <f>IF(G$219,G116/G$219*100,0)</f>
        <v>80.437912865690876</v>
      </c>
      <c r="J116" s="31"/>
      <c r="K116" s="114">
        <v>3335929</v>
      </c>
      <c r="L116" s="31"/>
      <c r="M116" s="302">
        <f>(K116/$BD116)</f>
        <v>67.545334899165795</v>
      </c>
      <c r="N116" s="31"/>
      <c r="O116" s="302">
        <f>IF(M$219,M116/M$219*100,0)</f>
        <v>65.748747606377549</v>
      </c>
      <c r="P116" s="31"/>
      <c r="Q116" s="114">
        <v>536814</v>
      </c>
      <c r="R116" s="31"/>
      <c r="S116" s="114">
        <v>507819</v>
      </c>
      <c r="T116" s="31"/>
      <c r="U116" s="114">
        <v>0</v>
      </c>
      <c r="V116" s="31"/>
      <c r="W116" s="114">
        <v>0</v>
      </c>
      <c r="X116" s="31"/>
      <c r="Y116" s="114">
        <v>0</v>
      </c>
      <c r="Z116" s="31"/>
      <c r="AA116" s="114">
        <v>0</v>
      </c>
      <c r="AB116" s="31"/>
      <c r="AC116" s="31"/>
      <c r="AD116" s="114">
        <v>0</v>
      </c>
      <c r="AE116" s="31"/>
      <c r="AF116" s="114">
        <v>304163</v>
      </c>
      <c r="AG116" s="31"/>
      <c r="AH116" s="302">
        <f>(AF116/$BD116)</f>
        <v>6.1586417753300395</v>
      </c>
      <c r="AI116" s="31"/>
      <c r="AJ116" s="302">
        <f>IF(AH$219,AH116/AH$219*100,0)</f>
        <v>98.303118679328236</v>
      </c>
      <c r="AK116" s="31"/>
      <c r="AL116" s="114">
        <f>(E116+K116+AF116)</f>
        <v>3867901</v>
      </c>
      <c r="AM116" s="31"/>
      <c r="AN116" s="114">
        <v>291878</v>
      </c>
      <c r="AO116" s="31"/>
      <c r="AP116" s="302">
        <f>IF($AL116,AN116/$AL116*100,0)</f>
        <v>7.5461600490808838</v>
      </c>
      <c r="AQ116" s="31"/>
      <c r="AR116" s="114">
        <v>0</v>
      </c>
      <c r="AS116" s="31"/>
      <c r="AT116" s="302">
        <f>IF($AL116,AR116/$AL116*100,0)</f>
        <v>0</v>
      </c>
      <c r="AU116" s="31"/>
      <c r="AV116" s="114">
        <v>0</v>
      </c>
      <c r="AW116" s="31"/>
      <c r="AX116" s="302">
        <f>IF($AL116,AV116/$AL116*100,0)</f>
        <v>0</v>
      </c>
      <c r="AY116" s="31"/>
      <c r="AZ116" s="114">
        <v>0</v>
      </c>
      <c r="BA116" s="31"/>
      <c r="BB116" s="30">
        <v>24</v>
      </c>
      <c r="BC116" s="31"/>
      <c r="BD116" s="298">
        <v>49388</v>
      </c>
      <c r="BE116" s="31"/>
      <c r="BF116" s="298">
        <f>IF(E116,BD116,0)</f>
        <v>49388</v>
      </c>
      <c r="BG116" s="31"/>
      <c r="BH116" s="298">
        <f>IF(K116,BD116,0)</f>
        <v>49388</v>
      </c>
      <c r="BI116" s="31"/>
      <c r="BJ116" s="298">
        <f>IF(AF116,BD116,0)</f>
        <v>49388</v>
      </c>
    </row>
    <row r="117" spans="1:62" ht="8.85" customHeight="1" x14ac:dyDescent="0.25">
      <c r="A117" s="30">
        <v>25</v>
      </c>
      <c r="B117" s="31"/>
      <c r="C117" s="30" t="s">
        <v>155</v>
      </c>
      <c r="D117" s="31"/>
      <c r="E117" s="114">
        <v>44534</v>
      </c>
      <c r="F117" s="31"/>
      <c r="G117" s="302">
        <f>(E117/$BD117)</f>
        <v>4.5180075073551791</v>
      </c>
      <c r="H117" s="31"/>
      <c r="I117" s="302">
        <f>IF(G$219,G117/G$219*100,0)</f>
        <v>78.787678381917814</v>
      </c>
      <c r="J117" s="31"/>
      <c r="K117" s="114">
        <v>1326663</v>
      </c>
      <c r="L117" s="31"/>
      <c r="M117" s="302">
        <f>(K117/$BD117)</f>
        <v>134.59095059348687</v>
      </c>
      <c r="N117" s="31"/>
      <c r="O117" s="302">
        <f>IF(M$219,M117/M$219*100,0)</f>
        <v>131.0110676612085</v>
      </c>
      <c r="P117" s="31"/>
      <c r="Q117" s="114">
        <v>239594</v>
      </c>
      <c r="R117" s="31"/>
      <c r="S117" s="114">
        <v>282637</v>
      </c>
      <c r="T117" s="31"/>
      <c r="U117" s="114">
        <v>0</v>
      </c>
      <c r="V117" s="31"/>
      <c r="W117" s="114">
        <v>0</v>
      </c>
      <c r="X117" s="31"/>
      <c r="Y117" s="114">
        <v>0</v>
      </c>
      <c r="Z117" s="31"/>
      <c r="AA117" s="114">
        <v>0</v>
      </c>
      <c r="AB117" s="31"/>
      <c r="AC117" s="31"/>
      <c r="AD117" s="114">
        <v>0</v>
      </c>
      <c r="AE117" s="31"/>
      <c r="AF117" s="114">
        <v>120510</v>
      </c>
      <c r="AG117" s="31"/>
      <c r="AH117" s="302">
        <f>(AF117/$BD117)</f>
        <v>12.225829359845795</v>
      </c>
      <c r="AI117" s="31"/>
      <c r="AJ117" s="302">
        <f>IF(AH$219,AH117/AH$219*100,0)</f>
        <v>195.14646221645694</v>
      </c>
      <c r="AK117" s="31"/>
      <c r="AL117" s="114">
        <f>(E117+K117+AF117)</f>
        <v>1491707</v>
      </c>
      <c r="AM117" s="31"/>
      <c r="AN117" s="114">
        <v>224410</v>
      </c>
      <c r="AO117" s="31"/>
      <c r="AP117" s="302">
        <f>IF($AL117,AN117/$AL117*100,0)</f>
        <v>15.043839038095284</v>
      </c>
      <c r="AQ117" s="31"/>
      <c r="AR117" s="114">
        <v>0</v>
      </c>
      <c r="AS117" s="31"/>
      <c r="AT117" s="302">
        <f>IF($AL117,AR117/$AL117*100,0)</f>
        <v>0</v>
      </c>
      <c r="AU117" s="31"/>
      <c r="AV117" s="114">
        <v>0</v>
      </c>
      <c r="AW117" s="31"/>
      <c r="AX117" s="302">
        <f>IF($AL117,AV117/$AL117*100,0)</f>
        <v>0</v>
      </c>
      <c r="AY117" s="31"/>
      <c r="AZ117" s="114">
        <v>3378</v>
      </c>
      <c r="BA117" s="31"/>
      <c r="BB117" s="30">
        <v>25</v>
      </c>
      <c r="BC117" s="31"/>
      <c r="BD117" s="298">
        <v>9857</v>
      </c>
      <c r="BE117" s="31"/>
      <c r="BF117" s="298">
        <f>IF(E117,BD117,0)</f>
        <v>9857</v>
      </c>
      <c r="BG117" s="31"/>
      <c r="BH117" s="298">
        <f>IF(K117,BD117,0)</f>
        <v>9857</v>
      </c>
      <c r="BI117" s="31"/>
      <c r="BJ117" s="298">
        <f>IF(AF117,BD117,0)</f>
        <v>9857</v>
      </c>
    </row>
    <row r="118" spans="1:62" ht="8.85" customHeight="1" x14ac:dyDescent="0.25">
      <c r="A118" s="37"/>
      <c r="B118" s="31"/>
      <c r="C118" s="30"/>
      <c r="D118" s="31"/>
      <c r="E118" s="31"/>
      <c r="F118" s="31"/>
      <c r="G118" s="38"/>
      <c r="H118" s="31"/>
      <c r="I118" s="38"/>
      <c r="J118" s="31"/>
      <c r="K118" s="277"/>
      <c r="L118" s="31"/>
      <c r="M118" s="38"/>
      <c r="N118" s="31"/>
      <c r="O118" s="38"/>
      <c r="P118" s="31"/>
      <c r="Q118" s="31"/>
      <c r="R118" s="31"/>
      <c r="S118" s="31"/>
      <c r="T118" s="31"/>
      <c r="U118" s="31"/>
      <c r="V118" s="31"/>
      <c r="W118" s="31"/>
      <c r="X118" s="31"/>
      <c r="Y118" s="31"/>
      <c r="Z118" s="31"/>
      <c r="AA118" s="31"/>
      <c r="AB118" s="31"/>
      <c r="AC118" s="31"/>
      <c r="AD118" s="31"/>
      <c r="AE118" s="31"/>
      <c r="AF118" s="31"/>
      <c r="AG118" s="31"/>
      <c r="AH118" s="38"/>
      <c r="AI118" s="31"/>
      <c r="AJ118" s="38"/>
      <c r="AK118" s="31"/>
      <c r="AL118" s="277"/>
      <c r="AM118" s="31"/>
      <c r="AN118" s="31"/>
      <c r="AO118" s="31"/>
      <c r="AP118" s="38"/>
      <c r="AQ118" s="31"/>
      <c r="AR118" s="31"/>
      <c r="AS118" s="31"/>
      <c r="AT118" s="38"/>
      <c r="AU118" s="31"/>
      <c r="AV118" s="31"/>
      <c r="AW118" s="31"/>
      <c r="AX118" s="38"/>
      <c r="AY118" s="31"/>
      <c r="AZ118" s="31"/>
      <c r="BA118" s="31"/>
      <c r="BB118" s="37"/>
      <c r="BC118" s="31"/>
      <c r="BD118" s="277"/>
      <c r="BE118" s="31"/>
      <c r="BF118" s="31"/>
      <c r="BG118" s="31"/>
      <c r="BH118" s="31"/>
      <c r="BI118" s="31"/>
      <c r="BJ118" s="31"/>
    </row>
    <row r="119" spans="1:62" ht="8.85" customHeight="1" x14ac:dyDescent="0.25">
      <c r="A119" s="30">
        <v>26</v>
      </c>
      <c r="B119" s="31"/>
      <c r="C119" s="30" t="s">
        <v>156</v>
      </c>
      <c r="D119" s="31"/>
      <c r="E119" s="114">
        <v>127027</v>
      </c>
      <c r="F119" s="31"/>
      <c r="G119" s="302">
        <f>(E119/$BD119)</f>
        <v>8.4707255268071489</v>
      </c>
      <c r="H119" s="31"/>
      <c r="I119" s="302">
        <f>IF(G$219,G119/G$219*100,0)</f>
        <v>147.71750542270996</v>
      </c>
      <c r="J119" s="31"/>
      <c r="K119" s="114">
        <v>1407756</v>
      </c>
      <c r="L119" s="31"/>
      <c r="M119" s="302">
        <f>(K119/$BD119)</f>
        <v>93.875433448919708</v>
      </c>
      <c r="N119" s="31"/>
      <c r="O119" s="302">
        <f>IF(M$219,M119/M$219*100,0)</f>
        <v>91.378511772669341</v>
      </c>
      <c r="P119" s="31"/>
      <c r="Q119" s="114">
        <v>353151</v>
      </c>
      <c r="R119" s="31"/>
      <c r="S119" s="114">
        <v>321695</v>
      </c>
      <c r="T119" s="31"/>
      <c r="U119" s="114">
        <v>0</v>
      </c>
      <c r="V119" s="31"/>
      <c r="W119" s="114">
        <v>0</v>
      </c>
      <c r="X119" s="31"/>
      <c r="Y119" s="114">
        <v>0</v>
      </c>
      <c r="Z119" s="31"/>
      <c r="AA119" s="114">
        <v>0</v>
      </c>
      <c r="AB119" s="31"/>
      <c r="AC119" s="31"/>
      <c r="AD119" s="114">
        <v>0</v>
      </c>
      <c r="AE119" s="31"/>
      <c r="AF119" s="114">
        <v>192908</v>
      </c>
      <c r="AG119" s="31"/>
      <c r="AH119" s="302">
        <f>(AF119/$BD119)</f>
        <v>12.863963723659642</v>
      </c>
      <c r="AI119" s="31"/>
      <c r="AJ119" s="302">
        <f>IF(AH$219,AH119/AH$219*100,0)</f>
        <v>205.33224674294672</v>
      </c>
      <c r="AK119" s="31"/>
      <c r="AL119" s="114">
        <f>(E119+K119+AF119)</f>
        <v>1727691</v>
      </c>
      <c r="AM119" s="31"/>
      <c r="AN119" s="114">
        <v>351784</v>
      </c>
      <c r="AO119" s="31"/>
      <c r="AP119" s="302">
        <f>IF($AL119,AN119/$AL119*100,0)</f>
        <v>20.361511404527775</v>
      </c>
      <c r="AQ119" s="31"/>
      <c r="AR119" s="114">
        <v>0</v>
      </c>
      <c r="AS119" s="31"/>
      <c r="AT119" s="302">
        <f>IF($AL119,AR119/$AL119*100,0)</f>
        <v>0</v>
      </c>
      <c r="AU119" s="31"/>
      <c r="AV119" s="114">
        <v>0</v>
      </c>
      <c r="AW119" s="31"/>
      <c r="AX119" s="302">
        <f>IF($AL119,AV119/$AL119*100,0)</f>
        <v>0</v>
      </c>
      <c r="AY119" s="31"/>
      <c r="AZ119" s="114">
        <v>0</v>
      </c>
      <c r="BA119" s="31"/>
      <c r="BB119" s="30">
        <v>26</v>
      </c>
      <c r="BC119" s="31"/>
      <c r="BD119" s="298">
        <v>14996</v>
      </c>
      <c r="BE119" s="31"/>
      <c r="BF119" s="298">
        <f>IF(E119,BD119,0)</f>
        <v>14996</v>
      </c>
      <c r="BG119" s="31"/>
      <c r="BH119" s="298">
        <f>IF(K119,BD119,0)</f>
        <v>14996</v>
      </c>
      <c r="BI119" s="31"/>
      <c r="BJ119" s="298">
        <f>IF(AF119,BD119,0)</f>
        <v>14996</v>
      </c>
    </row>
    <row r="120" spans="1:62" ht="8.85" customHeight="1" x14ac:dyDescent="0.25">
      <c r="A120" s="30">
        <v>27</v>
      </c>
      <c r="B120" s="31"/>
      <c r="C120" s="30" t="s">
        <v>157</v>
      </c>
      <c r="D120" s="31"/>
      <c r="E120" s="114">
        <v>115068</v>
      </c>
      <c r="F120" s="31"/>
      <c r="G120" s="302">
        <f>(E120/$BD120)</f>
        <v>4.0569756372739132</v>
      </c>
      <c r="H120" s="31"/>
      <c r="I120" s="302">
        <f>IF(G$219,G120/G$219*100,0)</f>
        <v>70.747932842619093</v>
      </c>
      <c r="J120" s="31"/>
      <c r="K120" s="114">
        <v>2918117</v>
      </c>
      <c r="L120" s="31"/>
      <c r="M120" s="302">
        <f>(K120/$BD120)</f>
        <v>102.88463843740084</v>
      </c>
      <c r="N120" s="31"/>
      <c r="O120" s="302">
        <f>IF(M$219,M120/M$219*100,0)</f>
        <v>100.14808772941063</v>
      </c>
      <c r="P120" s="31"/>
      <c r="Q120" s="114">
        <v>460674</v>
      </c>
      <c r="R120" s="31"/>
      <c r="S120" s="114">
        <v>499383</v>
      </c>
      <c r="T120" s="31"/>
      <c r="U120" s="114">
        <v>0</v>
      </c>
      <c r="V120" s="31"/>
      <c r="W120" s="114">
        <v>0</v>
      </c>
      <c r="X120" s="31"/>
      <c r="Y120" s="114">
        <v>0</v>
      </c>
      <c r="Z120" s="31"/>
      <c r="AA120" s="114">
        <v>0</v>
      </c>
      <c r="AB120" s="31"/>
      <c r="AC120" s="31"/>
      <c r="AD120" s="114">
        <v>0</v>
      </c>
      <c r="AE120" s="31"/>
      <c r="AF120" s="114">
        <v>148553</v>
      </c>
      <c r="AG120" s="31"/>
      <c r="AH120" s="302">
        <f>(AF120/$BD120)</f>
        <v>5.2375630222472944</v>
      </c>
      <c r="AI120" s="31"/>
      <c r="AJ120" s="302">
        <f>IF(AH$219,AH120/AH$219*100,0)</f>
        <v>83.601027328602058</v>
      </c>
      <c r="AK120" s="31"/>
      <c r="AL120" s="114">
        <f>(E120+K120+AF120)</f>
        <v>3181738</v>
      </c>
      <c r="AM120" s="31"/>
      <c r="AN120" s="114">
        <v>251170</v>
      </c>
      <c r="AO120" s="31"/>
      <c r="AP120" s="302">
        <f>IF($AL120,AN120/$AL120*100,0)</f>
        <v>7.8941132173673632</v>
      </c>
      <c r="AQ120" s="31"/>
      <c r="AR120" s="114">
        <v>0</v>
      </c>
      <c r="AS120" s="31"/>
      <c r="AT120" s="302">
        <f>IF($AL120,AR120/$AL120*100,0)</f>
        <v>0</v>
      </c>
      <c r="AU120" s="31"/>
      <c r="AV120" s="114">
        <v>0</v>
      </c>
      <c r="AW120" s="31"/>
      <c r="AX120" s="302">
        <f>IF($AL120,AV120/$AL120*100,0)</f>
        <v>0</v>
      </c>
      <c r="AY120" s="31"/>
      <c r="AZ120" s="114">
        <v>0</v>
      </c>
      <c r="BA120" s="31"/>
      <c r="BB120" s="30">
        <v>27</v>
      </c>
      <c r="BC120" s="31"/>
      <c r="BD120" s="298">
        <v>28363</v>
      </c>
      <c r="BE120" s="31"/>
      <c r="BF120" s="298">
        <f>IF(E120,BD120,0)</f>
        <v>28363</v>
      </c>
      <c r="BG120" s="31"/>
      <c r="BH120" s="298">
        <f>IF(K120,BD120,0)</f>
        <v>28363</v>
      </c>
      <c r="BI120" s="31"/>
      <c r="BJ120" s="298">
        <f>IF(AF120,BD120,0)</f>
        <v>28363</v>
      </c>
    </row>
    <row r="121" spans="1:62" ht="8.85" customHeight="1" x14ac:dyDescent="0.25">
      <c r="A121" s="30">
        <v>28</v>
      </c>
      <c r="B121" s="31"/>
      <c r="C121" s="30" t="s">
        <v>158</v>
      </c>
      <c r="D121" s="31"/>
      <c r="E121" s="114">
        <v>334852</v>
      </c>
      <c r="F121" s="31"/>
      <c r="G121" s="302">
        <f>(E121/$BD121)</f>
        <v>31.027798369162344</v>
      </c>
      <c r="H121" s="31"/>
      <c r="I121" s="302">
        <f>IF(G$219,G121/G$219*100,0)</f>
        <v>541.0810395575503</v>
      </c>
      <c r="J121" s="31"/>
      <c r="K121" s="114">
        <v>1157163</v>
      </c>
      <c r="L121" s="31"/>
      <c r="M121" s="302">
        <f>(K121/$BD121)</f>
        <v>107.22414751667903</v>
      </c>
      <c r="N121" s="31"/>
      <c r="O121" s="302">
        <f>IF(M$219,M121/M$219*100,0)</f>
        <v>104.37217348773839</v>
      </c>
      <c r="P121" s="31"/>
      <c r="Q121" s="114">
        <v>323573</v>
      </c>
      <c r="R121" s="31"/>
      <c r="S121" s="114">
        <v>219692</v>
      </c>
      <c r="T121" s="31"/>
      <c r="U121" s="114">
        <v>0</v>
      </c>
      <c r="V121" s="31"/>
      <c r="W121" s="114">
        <v>0</v>
      </c>
      <c r="X121" s="31"/>
      <c r="Y121" s="114">
        <v>0</v>
      </c>
      <c r="Z121" s="31"/>
      <c r="AA121" s="114">
        <v>0</v>
      </c>
      <c r="AB121" s="31"/>
      <c r="AC121" s="31"/>
      <c r="AD121" s="114">
        <v>0</v>
      </c>
      <c r="AE121" s="31"/>
      <c r="AF121" s="114">
        <v>134885</v>
      </c>
      <c r="AG121" s="31"/>
      <c r="AH121" s="302">
        <f>(AF121/$BD121)</f>
        <v>12.498610081541884</v>
      </c>
      <c r="AI121" s="31"/>
      <c r="AJ121" s="302">
        <f>IF(AH$219,AH121/AH$219*100,0)</f>
        <v>199.50053842945218</v>
      </c>
      <c r="AK121" s="31"/>
      <c r="AL121" s="114">
        <f>(E121+K121+AF121)</f>
        <v>1626900</v>
      </c>
      <c r="AM121" s="31"/>
      <c r="AN121" s="114">
        <v>201888</v>
      </c>
      <c r="AO121" s="31"/>
      <c r="AP121" s="302">
        <f>IF($AL121,AN121/$AL121*100,0)</f>
        <v>12.40936750875899</v>
      </c>
      <c r="AQ121" s="31"/>
      <c r="AR121" s="114">
        <v>0</v>
      </c>
      <c r="AS121" s="31"/>
      <c r="AT121" s="302">
        <f>IF($AL121,AR121/$AL121*100,0)</f>
        <v>0</v>
      </c>
      <c r="AU121" s="31"/>
      <c r="AV121" s="114">
        <v>0</v>
      </c>
      <c r="AW121" s="31"/>
      <c r="AX121" s="302">
        <f>IF($AL121,AV121/$AL121*100,0)</f>
        <v>0</v>
      </c>
      <c r="AY121" s="31"/>
      <c r="AZ121" s="114">
        <v>0</v>
      </c>
      <c r="BA121" s="31"/>
      <c r="BB121" s="30">
        <v>28</v>
      </c>
      <c r="BC121" s="31"/>
      <c r="BD121" s="298">
        <v>10792</v>
      </c>
      <c r="BE121" s="31"/>
      <c r="BF121" s="298">
        <f>IF(E121,BD121,0)</f>
        <v>10792</v>
      </c>
      <c r="BG121" s="31"/>
      <c r="BH121" s="298">
        <f>IF(K121,BD121,0)</f>
        <v>10792</v>
      </c>
      <c r="BI121" s="31"/>
      <c r="BJ121" s="298">
        <f>IF(AF121,BD121,0)</f>
        <v>10792</v>
      </c>
    </row>
    <row r="122" spans="1:62" ht="8.85" customHeight="1" x14ac:dyDescent="0.25">
      <c r="A122" s="30">
        <v>29</v>
      </c>
      <c r="B122" s="31"/>
      <c r="C122" s="30" t="s">
        <v>98</v>
      </c>
      <c r="D122" s="31"/>
      <c r="E122" s="114">
        <v>6042396</v>
      </c>
      <c r="F122" s="31"/>
      <c r="G122" s="302">
        <f>(E122/$BD122)</f>
        <v>5.3129773408717211</v>
      </c>
      <c r="H122" s="31"/>
      <c r="I122" s="302">
        <f>IF(G$219,G122/G$219*100,0)</f>
        <v>92.650830991660513</v>
      </c>
      <c r="J122" s="31"/>
      <c r="K122" s="114">
        <v>141349095</v>
      </c>
      <c r="L122" s="31"/>
      <c r="M122" s="302">
        <f>(K122/$BD122)</f>
        <v>124.28588574593991</v>
      </c>
      <c r="N122" s="31"/>
      <c r="O122" s="302">
        <f>IF(M$219,M122/M$219*100,0)</f>
        <v>120.98009944200902</v>
      </c>
      <c r="P122" s="31"/>
      <c r="Q122" s="114">
        <v>0</v>
      </c>
      <c r="R122" s="31"/>
      <c r="S122" s="114">
        <v>0</v>
      </c>
      <c r="T122" s="31"/>
      <c r="U122" s="114">
        <v>0</v>
      </c>
      <c r="V122" s="31"/>
      <c r="W122" s="114">
        <v>0</v>
      </c>
      <c r="X122" s="31"/>
      <c r="Y122" s="114">
        <v>0</v>
      </c>
      <c r="Z122" s="31"/>
      <c r="AA122" s="114">
        <v>0</v>
      </c>
      <c r="AB122" s="31"/>
      <c r="AC122" s="31"/>
      <c r="AD122" s="114">
        <v>0</v>
      </c>
      <c r="AE122" s="31"/>
      <c r="AF122" s="114">
        <v>5804534</v>
      </c>
      <c r="AG122" s="31"/>
      <c r="AH122" s="302">
        <f>(AF122/$BD122)</f>
        <v>5.1038292783722712</v>
      </c>
      <c r="AI122" s="31"/>
      <c r="AJ122" s="302">
        <f>IF(AH$219,AH122/AH$219*100,0)</f>
        <v>81.466393658522605</v>
      </c>
      <c r="AK122" s="31"/>
      <c r="AL122" s="114">
        <f>(E122+K122+AF122)</f>
        <v>153196025</v>
      </c>
      <c r="AM122" s="31"/>
      <c r="AN122" s="114">
        <v>3700044</v>
      </c>
      <c r="AO122" s="31"/>
      <c r="AP122" s="302">
        <f>IF($AL122,AN122/$AL122*100,0)</f>
        <v>2.4152349905945667</v>
      </c>
      <c r="AQ122" s="31"/>
      <c r="AR122" s="114">
        <v>6147898</v>
      </c>
      <c r="AS122" s="31"/>
      <c r="AT122" s="302">
        <f>IF($AL122,AR122/$AL122*100,0)</f>
        <v>4.0130923762545407</v>
      </c>
      <c r="AU122" s="31"/>
      <c r="AV122" s="114">
        <v>0</v>
      </c>
      <c r="AW122" s="31"/>
      <c r="AX122" s="302">
        <f>IF($AL122,AV122/$AL122*100,0)</f>
        <v>0</v>
      </c>
      <c r="AY122" s="31"/>
      <c r="AZ122" s="114">
        <v>2907717</v>
      </c>
      <c r="BA122" s="31"/>
      <c r="BB122" s="30">
        <v>29</v>
      </c>
      <c r="BC122" s="31"/>
      <c r="BD122" s="298">
        <v>1137290</v>
      </c>
      <c r="BE122" s="31"/>
      <c r="BF122" s="298">
        <f>IF(E122,BD122,0)</f>
        <v>1137290</v>
      </c>
      <c r="BG122" s="31"/>
      <c r="BH122" s="298">
        <f>IF(K122,BD122,0)</f>
        <v>1137290</v>
      </c>
      <c r="BI122" s="31"/>
      <c r="BJ122" s="298">
        <f>IF(AF122,BD122,0)</f>
        <v>1137290</v>
      </c>
    </row>
    <row r="123" spans="1:62" ht="8.85" customHeight="1" x14ac:dyDescent="0.25">
      <c r="A123" s="30">
        <v>30</v>
      </c>
      <c r="B123" s="31"/>
      <c r="C123" s="30" t="s">
        <v>159</v>
      </c>
      <c r="D123" s="31"/>
      <c r="E123" s="114">
        <v>323738</v>
      </c>
      <c r="F123" s="31"/>
      <c r="G123" s="302">
        <f>(E123/$BD123)</f>
        <v>4.7491198216171808</v>
      </c>
      <c r="H123" s="31"/>
      <c r="I123" s="302">
        <f>IF(G$219,G123/G$219*100,0)</f>
        <v>82.817951164008576</v>
      </c>
      <c r="J123" s="31"/>
      <c r="K123" s="114">
        <v>9772328</v>
      </c>
      <c r="L123" s="31"/>
      <c r="M123" s="302">
        <f>(K123/$BD123)</f>
        <v>143.35653092360053</v>
      </c>
      <c r="N123" s="31"/>
      <c r="O123" s="302">
        <f>IF(M$219,M123/M$219*100,0)</f>
        <v>139.54349894766867</v>
      </c>
      <c r="P123" s="31"/>
      <c r="Q123" s="114">
        <v>1556767</v>
      </c>
      <c r="R123" s="31"/>
      <c r="S123" s="114">
        <v>1287824</v>
      </c>
      <c r="T123" s="31"/>
      <c r="U123" s="114">
        <v>0</v>
      </c>
      <c r="V123" s="31"/>
      <c r="W123" s="114">
        <v>0</v>
      </c>
      <c r="X123" s="31"/>
      <c r="Y123" s="114">
        <v>0</v>
      </c>
      <c r="Z123" s="31"/>
      <c r="AA123" s="114">
        <v>0</v>
      </c>
      <c r="AB123" s="31"/>
      <c r="AC123" s="31"/>
      <c r="AD123" s="114">
        <v>0</v>
      </c>
      <c r="AE123" s="31"/>
      <c r="AF123" s="114">
        <v>501005</v>
      </c>
      <c r="AG123" s="31"/>
      <c r="AH123" s="302">
        <f>(AF123/$BD123)</f>
        <v>7.3495628447365329</v>
      </c>
      <c r="AI123" s="31"/>
      <c r="AJ123" s="302">
        <f>IF(AH$219,AH123/AH$219*100,0)</f>
        <v>117.31238395150837</v>
      </c>
      <c r="AK123" s="31"/>
      <c r="AL123" s="114">
        <f>(E123+K123+AF123)</f>
        <v>10597071</v>
      </c>
      <c r="AM123" s="31"/>
      <c r="AN123" s="114">
        <v>377529</v>
      </c>
      <c r="AO123" s="31"/>
      <c r="AP123" s="302">
        <f>IF($AL123,AN123/$AL123*100,0)</f>
        <v>3.5625787540727054</v>
      </c>
      <c r="AQ123" s="31"/>
      <c r="AR123" s="114">
        <v>0</v>
      </c>
      <c r="AS123" s="31"/>
      <c r="AT123" s="302">
        <f>IF($AL123,AR123/$AL123*100,0)</f>
        <v>0</v>
      </c>
      <c r="AU123" s="31"/>
      <c r="AV123" s="114">
        <v>0</v>
      </c>
      <c r="AW123" s="31"/>
      <c r="AX123" s="302">
        <f>IF($AL123,AV123/$AL123*100,0)</f>
        <v>0</v>
      </c>
      <c r="AY123" s="31"/>
      <c r="AZ123" s="114">
        <v>0</v>
      </c>
      <c r="BA123" s="31"/>
      <c r="BB123" s="30">
        <v>30</v>
      </c>
      <c r="BC123" s="31"/>
      <c r="BD123" s="298">
        <v>68168</v>
      </c>
      <c r="BE123" s="31"/>
      <c r="BF123" s="298">
        <f>IF(E123,BD123,0)</f>
        <v>68168</v>
      </c>
      <c r="BG123" s="31"/>
      <c r="BH123" s="298">
        <f>IF(K123,BD123,0)</f>
        <v>68168</v>
      </c>
      <c r="BI123" s="31"/>
      <c r="BJ123" s="298">
        <f>IF(AF123,BD123,0)</f>
        <v>68168</v>
      </c>
    </row>
    <row r="124" spans="1:62" ht="8.85" customHeight="1" x14ac:dyDescent="0.25">
      <c r="A124" s="37"/>
      <c r="B124" s="31"/>
      <c r="C124" s="30"/>
      <c r="D124" s="31"/>
      <c r="E124" s="31"/>
      <c r="F124" s="31"/>
      <c r="G124" s="38"/>
      <c r="H124" s="31"/>
      <c r="I124" s="38"/>
      <c r="J124" s="31"/>
      <c r="K124" s="31"/>
      <c r="L124" s="31"/>
      <c r="M124" s="38"/>
      <c r="N124" s="31"/>
      <c r="O124" s="38"/>
      <c r="P124" s="31"/>
      <c r="Q124" s="31"/>
      <c r="R124" s="31"/>
      <c r="S124" s="31"/>
      <c r="T124" s="31"/>
      <c r="U124" s="31"/>
      <c r="V124" s="31"/>
      <c r="W124" s="31"/>
      <c r="X124" s="31"/>
      <c r="Y124" s="31"/>
      <c r="Z124" s="31"/>
      <c r="AA124" s="31"/>
      <c r="AB124" s="31"/>
      <c r="AC124" s="31"/>
      <c r="AD124" s="31"/>
      <c r="AE124" s="31"/>
      <c r="AF124" s="31"/>
      <c r="AG124" s="31"/>
      <c r="AH124" s="38"/>
      <c r="AI124" s="31"/>
      <c r="AJ124" s="38"/>
      <c r="AK124" s="31"/>
      <c r="AL124" s="31"/>
      <c r="AM124" s="31"/>
      <c r="AN124" s="31"/>
      <c r="AO124" s="31"/>
      <c r="AP124" s="38"/>
      <c r="AQ124" s="31"/>
      <c r="AR124" s="31"/>
      <c r="AS124" s="31"/>
      <c r="AT124" s="38"/>
      <c r="AU124" s="31"/>
      <c r="AV124" s="31"/>
      <c r="AW124" s="31"/>
      <c r="AX124" s="38"/>
      <c r="AY124" s="31"/>
      <c r="AZ124" s="31"/>
      <c r="BA124" s="31"/>
      <c r="BB124" s="37"/>
      <c r="BC124" s="31"/>
      <c r="BD124" s="277"/>
      <c r="BE124" s="31"/>
      <c r="BF124" s="31"/>
      <c r="BG124" s="31"/>
      <c r="BH124" s="31"/>
      <c r="BI124" s="31"/>
      <c r="BJ124" s="31"/>
    </row>
    <row r="125" spans="1:62" ht="8.85" customHeight="1" x14ac:dyDescent="0.25">
      <c r="A125" s="30">
        <v>31</v>
      </c>
      <c r="B125" s="31"/>
      <c r="C125" s="30" t="s">
        <v>160</v>
      </c>
      <c r="D125" s="31"/>
      <c r="E125" s="114">
        <v>75589</v>
      </c>
      <c r="F125" s="31"/>
      <c r="G125" s="302">
        <f>(E125/$BD125)</f>
        <v>4.9336857907447298</v>
      </c>
      <c r="H125" s="31"/>
      <c r="I125" s="302">
        <f>IF(G$219,G125/G$219*100,0)</f>
        <v>86.036521339510756</v>
      </c>
      <c r="J125" s="31"/>
      <c r="K125" s="114">
        <v>888366</v>
      </c>
      <c r="L125" s="31"/>
      <c r="M125" s="302">
        <f>(K125/$BD125)</f>
        <v>57.983551987468182</v>
      </c>
      <c r="N125" s="31"/>
      <c r="O125" s="302">
        <f>IF(M$219,M125/M$219*100,0)</f>
        <v>56.441291328802059</v>
      </c>
      <c r="P125" s="31"/>
      <c r="Q125" s="114">
        <v>274527</v>
      </c>
      <c r="R125" s="31"/>
      <c r="S125" s="114">
        <v>226384</v>
      </c>
      <c r="T125" s="31"/>
      <c r="U125" s="114">
        <v>0</v>
      </c>
      <c r="V125" s="31"/>
      <c r="W125" s="114">
        <v>0</v>
      </c>
      <c r="X125" s="31"/>
      <c r="Y125" s="114">
        <v>0</v>
      </c>
      <c r="Z125" s="31"/>
      <c r="AA125" s="114">
        <v>0</v>
      </c>
      <c r="AB125" s="31"/>
      <c r="AC125" s="31"/>
      <c r="AD125" s="114">
        <v>0</v>
      </c>
      <c r="AE125" s="31"/>
      <c r="AF125" s="114">
        <v>238546</v>
      </c>
      <c r="AG125" s="31"/>
      <c r="AH125" s="302">
        <f>(AF125/$BD125)</f>
        <v>15.569871418314731</v>
      </c>
      <c r="AI125" s="31"/>
      <c r="AJ125" s="302">
        <f>IF(AH$219,AH125/AH$219*100,0)</f>
        <v>248.52345268522313</v>
      </c>
      <c r="AK125" s="31"/>
      <c r="AL125" s="114">
        <f>(E125+K125+AF125)</f>
        <v>1202501</v>
      </c>
      <c r="AM125" s="31"/>
      <c r="AN125" s="114">
        <v>215284</v>
      </c>
      <c r="AO125" s="31"/>
      <c r="AP125" s="302">
        <f>IF($AL125,AN125/$AL125*100,0)</f>
        <v>17.903020454868646</v>
      </c>
      <c r="AQ125" s="31"/>
      <c r="AR125" s="114">
        <v>0</v>
      </c>
      <c r="AS125" s="31"/>
      <c r="AT125" s="302">
        <f>IF($AL125,AR125/$AL125*100,0)</f>
        <v>0</v>
      </c>
      <c r="AU125" s="31"/>
      <c r="AV125" s="114">
        <v>0</v>
      </c>
      <c r="AW125" s="31"/>
      <c r="AX125" s="302">
        <f>IF($AL125,AV125/$AL125*100,0)</f>
        <v>0</v>
      </c>
      <c r="AY125" s="31"/>
      <c r="AZ125" s="114">
        <v>0</v>
      </c>
      <c r="BA125" s="31"/>
      <c r="BB125" s="30">
        <v>31</v>
      </c>
      <c r="BC125" s="31"/>
      <c r="BD125" s="298">
        <v>15321</v>
      </c>
      <c r="BE125" s="31"/>
      <c r="BF125" s="298">
        <f>IF(E125,BD125,0)</f>
        <v>15321</v>
      </c>
      <c r="BG125" s="31"/>
      <c r="BH125" s="298">
        <f>IF(K125,BD125,0)</f>
        <v>15321</v>
      </c>
      <c r="BI125" s="31"/>
      <c r="BJ125" s="298">
        <f>IF(AF125,BD125,0)</f>
        <v>15321</v>
      </c>
    </row>
    <row r="126" spans="1:62" ht="8.85" customHeight="1" x14ac:dyDescent="0.25">
      <c r="A126" s="30">
        <v>32</v>
      </c>
      <c r="B126" s="31"/>
      <c r="C126" s="30" t="s">
        <v>161</v>
      </c>
      <c r="D126" s="31"/>
      <c r="E126" s="114">
        <v>159964</v>
      </c>
      <c r="F126" s="31"/>
      <c r="G126" s="302">
        <f>(E126/$BD126)</f>
        <v>6.1211495044579651</v>
      </c>
      <c r="H126" s="31"/>
      <c r="I126" s="302">
        <f>IF(G$219,G126/G$219*100,0)</f>
        <v>106.74421361623392</v>
      </c>
      <c r="J126" s="31"/>
      <c r="K126" s="114">
        <v>2100570</v>
      </c>
      <c r="L126" s="31"/>
      <c r="M126" s="302">
        <f>(K126/$BD126)</f>
        <v>80.379979336471123</v>
      </c>
      <c r="N126" s="31"/>
      <c r="O126" s="302">
        <f>IF(M$219,M126/M$219*100,0)</f>
        <v>78.242013040411365</v>
      </c>
      <c r="P126" s="31"/>
      <c r="Q126" s="114">
        <v>352312</v>
      </c>
      <c r="R126" s="31"/>
      <c r="S126" s="114">
        <v>432376</v>
      </c>
      <c r="T126" s="31"/>
      <c r="U126" s="114">
        <v>0</v>
      </c>
      <c r="V126" s="31"/>
      <c r="W126" s="114">
        <v>0</v>
      </c>
      <c r="X126" s="31"/>
      <c r="Y126" s="114">
        <v>0</v>
      </c>
      <c r="Z126" s="31"/>
      <c r="AA126" s="114">
        <v>0</v>
      </c>
      <c r="AB126" s="31"/>
      <c r="AC126" s="31"/>
      <c r="AD126" s="114">
        <v>0</v>
      </c>
      <c r="AE126" s="31"/>
      <c r="AF126" s="114">
        <v>219988</v>
      </c>
      <c r="AG126" s="31"/>
      <c r="AH126" s="302">
        <f>(AF126/$BD126)</f>
        <v>8.4180155359124473</v>
      </c>
      <c r="AI126" s="31"/>
      <c r="AJ126" s="302">
        <f>IF(AH$219,AH126/AH$219*100,0)</f>
        <v>134.36683126887726</v>
      </c>
      <c r="AK126" s="31"/>
      <c r="AL126" s="114">
        <f>(E126+K126+AF126)</f>
        <v>2480522</v>
      </c>
      <c r="AM126" s="31"/>
      <c r="AN126" s="114">
        <v>289763</v>
      </c>
      <c r="AO126" s="31"/>
      <c r="AP126" s="302">
        <f>IF($AL126,AN126/$AL126*100,0)</f>
        <v>11.681533161165271</v>
      </c>
      <c r="AQ126" s="31"/>
      <c r="AR126" s="114">
        <v>0</v>
      </c>
      <c r="AS126" s="31"/>
      <c r="AT126" s="302">
        <f>IF($AL126,AR126/$AL126*100,0)</f>
        <v>0</v>
      </c>
      <c r="AU126" s="31"/>
      <c r="AV126" s="114">
        <v>0</v>
      </c>
      <c r="AW126" s="31"/>
      <c r="AX126" s="302">
        <f>IF($AL126,AV126/$AL126*100,0)</f>
        <v>0</v>
      </c>
      <c r="AY126" s="31"/>
      <c r="AZ126" s="114">
        <v>0</v>
      </c>
      <c r="BA126" s="31"/>
      <c r="BB126" s="30">
        <v>32</v>
      </c>
      <c r="BC126" s="31"/>
      <c r="BD126" s="298">
        <v>26133</v>
      </c>
      <c r="BE126" s="31"/>
      <c r="BF126" s="298">
        <f>IF(E126,BD126,0)</f>
        <v>26133</v>
      </c>
      <c r="BG126" s="31"/>
      <c r="BH126" s="298">
        <f>IF(K126,BD126,0)</f>
        <v>26133</v>
      </c>
      <c r="BI126" s="31"/>
      <c r="BJ126" s="298">
        <f>IF(AF126,BD126,0)</f>
        <v>26133</v>
      </c>
    </row>
    <row r="127" spans="1:62" ht="8.85" customHeight="1" x14ac:dyDescent="0.25">
      <c r="A127" s="30">
        <v>33</v>
      </c>
      <c r="B127" s="31"/>
      <c r="C127" s="30" t="s">
        <v>100</v>
      </c>
      <c r="D127" s="31"/>
      <c r="E127" s="114">
        <v>393308</v>
      </c>
      <c r="F127" s="31"/>
      <c r="G127" s="302">
        <f>(E127/$BD127)</f>
        <v>6.9977404145538653</v>
      </c>
      <c r="H127" s="31"/>
      <c r="I127" s="302">
        <f>IF(G$219,G127/G$219*100,0)</f>
        <v>122.03072267685708</v>
      </c>
      <c r="J127" s="31"/>
      <c r="K127" s="114">
        <v>3102150</v>
      </c>
      <c r="L127" s="31"/>
      <c r="M127" s="302">
        <f>(K127/$BD127)</f>
        <v>55.193488123832402</v>
      </c>
      <c r="N127" s="31"/>
      <c r="O127" s="302">
        <f>IF(M$219,M127/M$219*100,0)</f>
        <v>53.725438264342237</v>
      </c>
      <c r="P127" s="31"/>
      <c r="Q127" s="114">
        <v>554140</v>
      </c>
      <c r="R127" s="31"/>
      <c r="S127" s="114">
        <v>509362</v>
      </c>
      <c r="T127" s="31"/>
      <c r="U127" s="114">
        <v>0</v>
      </c>
      <c r="V127" s="31"/>
      <c r="W127" s="114">
        <v>0</v>
      </c>
      <c r="X127" s="31"/>
      <c r="Y127" s="114">
        <v>0</v>
      </c>
      <c r="Z127" s="31"/>
      <c r="AA127" s="114">
        <v>0</v>
      </c>
      <c r="AB127" s="31"/>
      <c r="AC127" s="31"/>
      <c r="AD127" s="114">
        <v>0</v>
      </c>
      <c r="AE127" s="31"/>
      <c r="AF127" s="114">
        <v>259959</v>
      </c>
      <c r="AG127" s="31"/>
      <c r="AH127" s="302">
        <f>(AF127/$BD127)</f>
        <v>4.6251934881238324</v>
      </c>
      <c r="AI127" s="31"/>
      <c r="AJ127" s="302">
        <f>IF(AH$219,AH127/AH$219*100,0)</f>
        <v>73.826496322482981</v>
      </c>
      <c r="AK127" s="31"/>
      <c r="AL127" s="114">
        <f>(E127+K127+AF127)</f>
        <v>3755417</v>
      </c>
      <c r="AM127" s="31"/>
      <c r="AN127" s="114">
        <v>533966</v>
      </c>
      <c r="AO127" s="31"/>
      <c r="AP127" s="302">
        <f>IF($AL127,AN127/$AL127*100,0)</f>
        <v>14.21855415790044</v>
      </c>
      <c r="AQ127" s="31"/>
      <c r="AR127" s="114">
        <v>0</v>
      </c>
      <c r="AS127" s="31"/>
      <c r="AT127" s="302">
        <f>IF($AL127,AR127/$AL127*100,0)</f>
        <v>0</v>
      </c>
      <c r="AU127" s="31"/>
      <c r="AV127" s="114">
        <v>0</v>
      </c>
      <c r="AW127" s="31"/>
      <c r="AX127" s="302">
        <f>IF($AL127,AV127/$AL127*100,0)</f>
        <v>0</v>
      </c>
      <c r="AY127" s="31"/>
      <c r="AZ127" s="114">
        <v>0</v>
      </c>
      <c r="BA127" s="31"/>
      <c r="BB127" s="30">
        <v>33</v>
      </c>
      <c r="BC127" s="31"/>
      <c r="BD127" s="298">
        <v>56205</v>
      </c>
      <c r="BE127" s="31"/>
      <c r="BF127" s="298">
        <f>IF(E127,BD127,0)</f>
        <v>56205</v>
      </c>
      <c r="BG127" s="31"/>
      <c r="BH127" s="298">
        <f>IF(K127,BD127,0)</f>
        <v>56205</v>
      </c>
      <c r="BI127" s="31"/>
      <c r="BJ127" s="298">
        <f>IF(AF127,BD127,0)</f>
        <v>56205</v>
      </c>
    </row>
    <row r="128" spans="1:62" ht="8.85" customHeight="1" x14ac:dyDescent="0.25">
      <c r="A128" s="30">
        <v>34</v>
      </c>
      <c r="B128" s="31"/>
      <c r="C128" s="30" t="s">
        <v>162</v>
      </c>
      <c r="D128" s="31"/>
      <c r="E128" s="114">
        <v>251315</v>
      </c>
      <c r="F128" s="31"/>
      <c r="G128" s="302">
        <f>(E128/$BD128)</f>
        <v>2.9919164742017665</v>
      </c>
      <c r="H128" s="31"/>
      <c r="I128" s="302">
        <f>IF(G$219,G128/G$219*100,0)</f>
        <v>52.174803280254686</v>
      </c>
      <c r="J128" s="31"/>
      <c r="K128" s="114">
        <v>7654369</v>
      </c>
      <c r="L128" s="31"/>
      <c r="M128" s="302">
        <f>(K128/$BD128)</f>
        <v>91.125610133574611</v>
      </c>
      <c r="N128" s="31"/>
      <c r="O128" s="302">
        <f>IF(M$219,M128/M$219*100,0)</f>
        <v>88.701828928581619</v>
      </c>
      <c r="P128" s="31"/>
      <c r="Q128" s="114">
        <v>1314989</v>
      </c>
      <c r="R128" s="31"/>
      <c r="S128" s="114">
        <v>1222095</v>
      </c>
      <c r="T128" s="31"/>
      <c r="U128" s="114">
        <v>0</v>
      </c>
      <c r="V128" s="31"/>
      <c r="W128" s="114">
        <v>0</v>
      </c>
      <c r="X128" s="31"/>
      <c r="Y128" s="114">
        <v>0</v>
      </c>
      <c r="Z128" s="31"/>
      <c r="AA128" s="114">
        <v>0</v>
      </c>
      <c r="AB128" s="31"/>
      <c r="AC128" s="31"/>
      <c r="AD128" s="114">
        <v>0</v>
      </c>
      <c r="AE128" s="31"/>
      <c r="AF128" s="114">
        <v>425802</v>
      </c>
      <c r="AG128" s="31"/>
      <c r="AH128" s="302">
        <f>(AF128/$BD128)</f>
        <v>5.069192123621991</v>
      </c>
      <c r="AI128" s="31"/>
      <c r="AJ128" s="302">
        <f>IF(AH$219,AH128/AH$219*100,0)</f>
        <v>80.913521700979899</v>
      </c>
      <c r="AK128" s="31"/>
      <c r="AL128" s="114">
        <f>(E128+K128+AF128)</f>
        <v>8331486</v>
      </c>
      <c r="AM128" s="31"/>
      <c r="AN128" s="114">
        <v>436392</v>
      </c>
      <c r="AO128" s="31"/>
      <c r="AP128" s="302">
        <f>IF($AL128,AN128/$AL128*100,0)</f>
        <v>5.2378651299420058</v>
      </c>
      <c r="AQ128" s="31"/>
      <c r="AR128" s="114">
        <v>0</v>
      </c>
      <c r="AS128" s="31"/>
      <c r="AT128" s="302">
        <f>IF($AL128,AR128/$AL128*100,0)</f>
        <v>0</v>
      </c>
      <c r="AU128" s="31"/>
      <c r="AV128" s="114">
        <v>0</v>
      </c>
      <c r="AW128" s="31"/>
      <c r="AX128" s="302">
        <f>IF($AL128,AV128/$AL128*100,0)</f>
        <v>0</v>
      </c>
      <c r="AY128" s="31"/>
      <c r="AZ128" s="114">
        <v>0</v>
      </c>
      <c r="BA128" s="31"/>
      <c r="BB128" s="30">
        <v>34</v>
      </c>
      <c r="BC128" s="31"/>
      <c r="BD128" s="298">
        <v>83998</v>
      </c>
      <c r="BE128" s="31"/>
      <c r="BF128" s="298">
        <f>IF(E128,BD128,0)</f>
        <v>83998</v>
      </c>
      <c r="BG128" s="31"/>
      <c r="BH128" s="298">
        <f>IF(K128,BD128,0)</f>
        <v>83998</v>
      </c>
      <c r="BI128" s="31"/>
      <c r="BJ128" s="298">
        <f>IF(AF128,BD128,0)</f>
        <v>83998</v>
      </c>
    </row>
    <row r="129" spans="1:62" ht="8.85" customHeight="1" x14ac:dyDescent="0.25">
      <c r="A129" s="30">
        <v>35</v>
      </c>
      <c r="B129" s="31"/>
      <c r="C129" s="30" t="s">
        <v>163</v>
      </c>
      <c r="D129" s="31"/>
      <c r="E129" s="114">
        <v>138904</v>
      </c>
      <c r="F129" s="31"/>
      <c r="G129" s="302">
        <f>(E129/$BD129)</f>
        <v>8.1593045112781954</v>
      </c>
      <c r="H129" s="31"/>
      <c r="I129" s="302">
        <f>IF(G$219,G129/G$219*100,0)</f>
        <v>142.28676216411171</v>
      </c>
      <c r="J129" s="31"/>
      <c r="K129" s="114">
        <v>1434713</v>
      </c>
      <c r="L129" s="31"/>
      <c r="M129" s="302">
        <f>(K129/$BD129)</f>
        <v>84.275904605263165</v>
      </c>
      <c r="N129" s="31"/>
      <c r="O129" s="302">
        <f>IF(M$219,M129/M$219*100,0)</f>
        <v>82.034313538639864</v>
      </c>
      <c r="P129" s="31"/>
      <c r="Q129" s="114">
        <v>328744</v>
      </c>
      <c r="R129" s="31"/>
      <c r="S129" s="114">
        <v>525216</v>
      </c>
      <c r="T129" s="31"/>
      <c r="U129" s="114">
        <v>0</v>
      </c>
      <c r="V129" s="31"/>
      <c r="W129" s="114">
        <v>0</v>
      </c>
      <c r="X129" s="31"/>
      <c r="Y129" s="114">
        <v>0</v>
      </c>
      <c r="Z129" s="31"/>
      <c r="AA129" s="114">
        <v>0</v>
      </c>
      <c r="AB129" s="31"/>
      <c r="AC129" s="31"/>
      <c r="AD129" s="114">
        <v>0</v>
      </c>
      <c r="AE129" s="31"/>
      <c r="AF129" s="114">
        <v>174438</v>
      </c>
      <c r="AG129" s="31"/>
      <c r="AH129" s="302">
        <f>(AF129/$BD129)</f>
        <v>10.246593045112782</v>
      </c>
      <c r="AI129" s="31"/>
      <c r="AJ129" s="302">
        <f>IF(AH$219,AH129/AH$219*100,0)</f>
        <v>163.55425253135815</v>
      </c>
      <c r="AK129" s="31"/>
      <c r="AL129" s="114">
        <f>(E129+K129+AF129)</f>
        <v>1748055</v>
      </c>
      <c r="AM129" s="31"/>
      <c r="AN129" s="114">
        <v>271930</v>
      </c>
      <c r="AO129" s="31"/>
      <c r="AP129" s="302">
        <f>IF($AL129,AN129/$AL129*100,0)</f>
        <v>15.556146688748351</v>
      </c>
      <c r="AQ129" s="31"/>
      <c r="AR129" s="114">
        <v>0</v>
      </c>
      <c r="AS129" s="31"/>
      <c r="AT129" s="302">
        <f>IF($AL129,AR129/$AL129*100,0)</f>
        <v>0</v>
      </c>
      <c r="AU129" s="31"/>
      <c r="AV129" s="114">
        <v>0</v>
      </c>
      <c r="AW129" s="31"/>
      <c r="AX129" s="302">
        <f>IF($AL129,AV129/$AL129*100,0)</f>
        <v>0</v>
      </c>
      <c r="AY129" s="31"/>
      <c r="AZ129" s="114">
        <v>14940</v>
      </c>
      <c r="BA129" s="31"/>
      <c r="BB129" s="30">
        <v>35</v>
      </c>
      <c r="BC129" s="31"/>
      <c r="BD129" s="298">
        <v>17024</v>
      </c>
      <c r="BE129" s="31"/>
      <c r="BF129" s="298">
        <f>IF(E129,BD129,0)</f>
        <v>17024</v>
      </c>
      <c r="BG129" s="31"/>
      <c r="BH129" s="298">
        <f>IF(K129,BD129,0)</f>
        <v>17024</v>
      </c>
      <c r="BI129" s="31"/>
      <c r="BJ129" s="298">
        <f>IF(AF129,BD129,0)</f>
        <v>17024</v>
      </c>
    </row>
    <row r="130" spans="1:62" ht="8.85" customHeight="1" x14ac:dyDescent="0.25">
      <c r="A130" s="31"/>
      <c r="B130" s="31"/>
      <c r="C130" s="30"/>
      <c r="D130" s="31"/>
      <c r="E130" s="31"/>
      <c r="F130" s="31"/>
      <c r="G130" s="31"/>
      <c r="H130" s="31"/>
      <c r="I130" s="31"/>
      <c r="J130" s="31"/>
      <c r="K130" s="298"/>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277"/>
      <c r="BE130" s="31"/>
      <c r="BF130" s="31"/>
      <c r="BG130" s="31"/>
      <c r="BH130" s="31"/>
      <c r="BI130" s="31"/>
      <c r="BJ130" s="31"/>
    </row>
    <row r="131" spans="1:62" ht="8.85" customHeight="1" x14ac:dyDescent="0.25">
      <c r="A131" s="30">
        <v>36</v>
      </c>
      <c r="B131" s="31"/>
      <c r="C131" s="30" t="s">
        <v>164</v>
      </c>
      <c r="D131" s="31"/>
      <c r="E131" s="114">
        <v>289565</v>
      </c>
      <c r="F131" s="31"/>
      <c r="G131" s="302">
        <f>(E131/$BD131)</f>
        <v>7.8296785009328609</v>
      </c>
      <c r="H131" s="31"/>
      <c r="I131" s="302">
        <f>IF(G$219,G131/G$219*100,0)</f>
        <v>136.53854947364499</v>
      </c>
      <c r="J131" s="31"/>
      <c r="K131" s="114">
        <v>5121977</v>
      </c>
      <c r="L131" s="31"/>
      <c r="M131" s="302">
        <f>(K131/$BD131)</f>
        <v>138.49544385258091</v>
      </c>
      <c r="N131" s="31"/>
      <c r="O131" s="302">
        <f>IF(M$219,M131/M$219*100,0)</f>
        <v>134.81170825624312</v>
      </c>
      <c r="P131" s="31"/>
      <c r="Q131" s="114">
        <v>483542</v>
      </c>
      <c r="R131" s="31"/>
      <c r="S131" s="114">
        <v>606855</v>
      </c>
      <c r="T131" s="31"/>
      <c r="U131" s="114">
        <v>0</v>
      </c>
      <c r="V131" s="31"/>
      <c r="W131" s="114">
        <v>0</v>
      </c>
      <c r="X131" s="31"/>
      <c r="Y131" s="114">
        <v>0</v>
      </c>
      <c r="Z131" s="31"/>
      <c r="AA131" s="114">
        <v>0</v>
      </c>
      <c r="AB131" s="31"/>
      <c r="AC131" s="31"/>
      <c r="AD131" s="114">
        <v>0</v>
      </c>
      <c r="AE131" s="31"/>
      <c r="AF131" s="114">
        <v>213897</v>
      </c>
      <c r="AG131" s="31"/>
      <c r="AH131" s="302">
        <f>(AF131/$BD131)</f>
        <v>5.7836573560825242</v>
      </c>
      <c r="AI131" s="31"/>
      <c r="AJ131" s="302">
        <f>IF(AH$219,AH131/AH$219*100,0)</f>
        <v>92.31768565481822</v>
      </c>
      <c r="AK131" s="31"/>
      <c r="AL131" s="114">
        <f>(E131+K131+AF131)</f>
        <v>5625439</v>
      </c>
      <c r="AM131" s="31"/>
      <c r="AN131" s="114">
        <v>306475</v>
      </c>
      <c r="AO131" s="31"/>
      <c r="AP131" s="302">
        <f>IF($AL131,AN131/$AL131*100,0)</f>
        <v>5.4480192568082249</v>
      </c>
      <c r="AQ131" s="31"/>
      <c r="AR131" s="114">
        <v>0</v>
      </c>
      <c r="AS131" s="31"/>
      <c r="AT131" s="302">
        <f>IF($AL131,AR131/$AL131*100,0)</f>
        <v>0</v>
      </c>
      <c r="AU131" s="31"/>
      <c r="AV131" s="114">
        <v>0</v>
      </c>
      <c r="AW131" s="31"/>
      <c r="AX131" s="302">
        <f>IF($AL131,AV131/$AL131*100,0)</f>
        <v>0</v>
      </c>
      <c r="AY131" s="31"/>
      <c r="AZ131" s="114">
        <v>0</v>
      </c>
      <c r="BA131" s="31"/>
      <c r="BB131" s="30">
        <v>36</v>
      </c>
      <c r="BC131" s="31"/>
      <c r="BD131" s="298">
        <v>36983</v>
      </c>
      <c r="BE131" s="31"/>
      <c r="BF131" s="298">
        <f>IF(E131,BD131,0)</f>
        <v>36983</v>
      </c>
      <c r="BG131" s="31"/>
      <c r="BH131" s="298">
        <f>IF(K131,BD131,0)</f>
        <v>36983</v>
      </c>
      <c r="BI131" s="31"/>
      <c r="BJ131" s="298">
        <f>IF(AF131,BD131,0)</f>
        <v>36983</v>
      </c>
    </row>
    <row r="132" spans="1:62" ht="8.85" customHeight="1" x14ac:dyDescent="0.25">
      <c r="A132" s="30">
        <v>37</v>
      </c>
      <c r="B132" s="31"/>
      <c r="C132" s="30" t="s">
        <v>165</v>
      </c>
      <c r="D132" s="31"/>
      <c r="E132" s="114">
        <v>145825</v>
      </c>
      <c r="F132" s="31"/>
      <c r="G132" s="302">
        <f>(E132/$BD132)</f>
        <v>6.5357206884187882</v>
      </c>
      <c r="H132" s="31"/>
      <c r="I132" s="302">
        <f>IF(G$219,G132/G$219*100,0)</f>
        <v>113.97375032132828</v>
      </c>
      <c r="J132" s="31"/>
      <c r="K132" s="114">
        <v>3378305</v>
      </c>
      <c r="L132" s="31"/>
      <c r="M132" s="302">
        <f>(K132/$BD132)</f>
        <v>151.41202043743277</v>
      </c>
      <c r="N132" s="31"/>
      <c r="O132" s="302">
        <f>IF(M$219,M132/M$219*100,0)</f>
        <v>147.38472658657878</v>
      </c>
      <c r="P132" s="31"/>
      <c r="Q132" s="114">
        <v>413504</v>
      </c>
      <c r="R132" s="31"/>
      <c r="S132" s="114">
        <v>544892</v>
      </c>
      <c r="T132" s="31"/>
      <c r="U132" s="114">
        <v>0</v>
      </c>
      <c r="V132" s="31"/>
      <c r="W132" s="114">
        <v>0</v>
      </c>
      <c r="X132" s="31"/>
      <c r="Y132" s="114">
        <v>0</v>
      </c>
      <c r="Z132" s="31"/>
      <c r="AA132" s="114">
        <v>0</v>
      </c>
      <c r="AB132" s="31"/>
      <c r="AC132" s="31"/>
      <c r="AD132" s="114">
        <v>63278</v>
      </c>
      <c r="AE132" s="31"/>
      <c r="AF132" s="114">
        <v>215996</v>
      </c>
      <c r="AG132" s="31"/>
      <c r="AH132" s="302">
        <f>(AF132/$BD132)</f>
        <v>9.6807099318752243</v>
      </c>
      <c r="AI132" s="31"/>
      <c r="AJ132" s="302">
        <f>IF(AH$219,AH132/AH$219*100,0)</f>
        <v>154.52172931137619</v>
      </c>
      <c r="AK132" s="31"/>
      <c r="AL132" s="114">
        <f>(E132+K132+AF132)</f>
        <v>3740126</v>
      </c>
      <c r="AM132" s="31"/>
      <c r="AN132" s="114">
        <v>340529</v>
      </c>
      <c r="AO132" s="31"/>
      <c r="AP132" s="302">
        <f>IF($AL132,AN132/$AL132*100,0)</f>
        <v>9.1047467384788643</v>
      </c>
      <c r="AQ132" s="31"/>
      <c r="AR132" s="114">
        <v>0</v>
      </c>
      <c r="AS132" s="31"/>
      <c r="AT132" s="302">
        <f>IF($AL132,AR132/$AL132*100,0)</f>
        <v>0</v>
      </c>
      <c r="AU132" s="31"/>
      <c r="AV132" s="114">
        <v>0</v>
      </c>
      <c r="AW132" s="31"/>
      <c r="AX132" s="302">
        <f>IF($AL132,AV132/$AL132*100,0)</f>
        <v>0</v>
      </c>
      <c r="AY132" s="31"/>
      <c r="AZ132" s="114">
        <v>0</v>
      </c>
      <c r="BA132" s="31"/>
      <c r="BB132" s="30">
        <v>37</v>
      </c>
      <c r="BC132" s="31"/>
      <c r="BD132" s="298">
        <v>22312</v>
      </c>
      <c r="BE132" s="31"/>
      <c r="BF132" s="298">
        <f>IF(E132,BD132,0)</f>
        <v>22312</v>
      </c>
      <c r="BG132" s="31"/>
      <c r="BH132" s="298">
        <f>IF(K132,BD132,0)</f>
        <v>22312</v>
      </c>
      <c r="BI132" s="31"/>
      <c r="BJ132" s="298">
        <f>IF(AF132,BD132,0)</f>
        <v>22312</v>
      </c>
    </row>
    <row r="133" spans="1:62" ht="8.85" customHeight="1" x14ac:dyDescent="0.25">
      <c r="A133" s="30">
        <v>38</v>
      </c>
      <c r="B133" s="31"/>
      <c r="C133" s="30" t="s">
        <v>166</v>
      </c>
      <c r="D133" s="31"/>
      <c r="E133" s="114">
        <v>56941</v>
      </c>
      <c r="F133" s="31"/>
      <c r="G133" s="302">
        <f>(E133/$BD133)</f>
        <v>3.5753484867512246</v>
      </c>
      <c r="H133" s="31"/>
      <c r="I133" s="302">
        <f>IF(G$219,G133/G$219*100,0)</f>
        <v>62.349034661594459</v>
      </c>
      <c r="J133" s="31"/>
      <c r="K133" s="114">
        <v>1293478</v>
      </c>
      <c r="L133" s="31"/>
      <c r="M133" s="302">
        <f>(K133/$BD133)</f>
        <v>81.218008288333536</v>
      </c>
      <c r="N133" s="31"/>
      <c r="O133" s="302">
        <f>IF(M$219,M133/M$219*100,0)</f>
        <v>79.057751893806554</v>
      </c>
      <c r="P133" s="31"/>
      <c r="Q133" s="114">
        <v>250361</v>
      </c>
      <c r="R133" s="31"/>
      <c r="S133" s="114">
        <v>336964</v>
      </c>
      <c r="T133" s="31"/>
      <c r="U133" s="114">
        <v>0</v>
      </c>
      <c r="V133" s="31"/>
      <c r="W133" s="114">
        <v>0</v>
      </c>
      <c r="X133" s="31"/>
      <c r="Y133" s="114">
        <v>0</v>
      </c>
      <c r="Z133" s="31"/>
      <c r="AA133" s="114">
        <v>0</v>
      </c>
      <c r="AB133" s="31"/>
      <c r="AC133" s="31"/>
      <c r="AD133" s="114">
        <v>0</v>
      </c>
      <c r="AE133" s="31"/>
      <c r="AF133" s="114">
        <v>136412</v>
      </c>
      <c r="AG133" s="31"/>
      <c r="AH133" s="302">
        <f>(AF133/$BD133)</f>
        <v>8.5653648122566874</v>
      </c>
      <c r="AI133" s="31"/>
      <c r="AJ133" s="302">
        <f>IF(AH$219,AH133/AH$219*100,0)</f>
        <v>136.71879358917388</v>
      </c>
      <c r="AK133" s="31"/>
      <c r="AL133" s="114">
        <f>(E133+K133+AF133)</f>
        <v>1486831</v>
      </c>
      <c r="AM133" s="31"/>
      <c r="AN133" s="114">
        <v>209284</v>
      </c>
      <c r="AO133" s="31"/>
      <c r="AP133" s="302">
        <f>IF($AL133,AN133/$AL133*100,0)</f>
        <v>14.075843185943796</v>
      </c>
      <c r="AQ133" s="31"/>
      <c r="AR133" s="114">
        <v>0</v>
      </c>
      <c r="AS133" s="31"/>
      <c r="AT133" s="302">
        <f>IF($AL133,AR133/$AL133*100,0)</f>
        <v>0</v>
      </c>
      <c r="AU133" s="31"/>
      <c r="AV133" s="114">
        <v>0</v>
      </c>
      <c r="AW133" s="31"/>
      <c r="AX133" s="302">
        <f>IF($AL133,AV133/$AL133*100,0)</f>
        <v>0</v>
      </c>
      <c r="AY133" s="31"/>
      <c r="AZ133" s="114">
        <v>17647</v>
      </c>
      <c r="BA133" s="31"/>
      <c r="BB133" s="30">
        <v>38</v>
      </c>
      <c r="BC133" s="31"/>
      <c r="BD133" s="298">
        <v>15926</v>
      </c>
      <c r="BE133" s="31"/>
      <c r="BF133" s="298">
        <f>IF(E133,BD133,0)</f>
        <v>15926</v>
      </c>
      <c r="BG133" s="31"/>
      <c r="BH133" s="298">
        <f>IF(K133,BD133,0)</f>
        <v>15926</v>
      </c>
      <c r="BI133" s="31"/>
      <c r="BJ133" s="298">
        <f>IF(AF133,BD133,0)</f>
        <v>15926</v>
      </c>
    </row>
    <row r="134" spans="1:62" ht="8.85" customHeight="1" x14ac:dyDescent="0.25">
      <c r="A134" s="30">
        <v>39</v>
      </c>
      <c r="B134" s="31"/>
      <c r="C134" s="30" t="s">
        <v>167</v>
      </c>
      <c r="D134" s="31"/>
      <c r="E134" s="114">
        <v>113258</v>
      </c>
      <c r="F134" s="31"/>
      <c r="G134" s="302">
        <f>(E134/$BD134)</f>
        <v>5.7244377053323223</v>
      </c>
      <c r="H134" s="31"/>
      <c r="I134" s="302">
        <f>IF(G$219,G134/G$219*100,0)</f>
        <v>99.826119392410845</v>
      </c>
      <c r="J134" s="31"/>
      <c r="K134" s="114">
        <v>1115928</v>
      </c>
      <c r="L134" s="31"/>
      <c r="M134" s="302">
        <f>(K134/$BD134)</f>
        <v>56.402729340409401</v>
      </c>
      <c r="N134" s="31"/>
      <c r="O134" s="302">
        <f>IF(M$219,M134/M$219*100,0)</f>
        <v>54.90251578809189</v>
      </c>
      <c r="P134" s="31"/>
      <c r="Q134" s="114">
        <v>220507</v>
      </c>
      <c r="R134" s="31"/>
      <c r="S134" s="114">
        <v>297405</v>
      </c>
      <c r="T134" s="31"/>
      <c r="U134" s="114">
        <v>0</v>
      </c>
      <c r="V134" s="31"/>
      <c r="W134" s="114">
        <v>0</v>
      </c>
      <c r="X134" s="31"/>
      <c r="Y134" s="114">
        <v>0</v>
      </c>
      <c r="Z134" s="31"/>
      <c r="AA134" s="114">
        <v>0</v>
      </c>
      <c r="AB134" s="31"/>
      <c r="AC134" s="31"/>
      <c r="AD134" s="114">
        <v>0</v>
      </c>
      <c r="AE134" s="31"/>
      <c r="AF134" s="114">
        <v>149490</v>
      </c>
      <c r="AG134" s="31"/>
      <c r="AH134" s="302">
        <f>(AF134/$BD134)</f>
        <v>7.5557240333586053</v>
      </c>
      <c r="AI134" s="31"/>
      <c r="AJ134" s="302">
        <f>IF(AH$219,AH134/AH$219*100,0)</f>
        <v>120.60309130736864</v>
      </c>
      <c r="AK134" s="31"/>
      <c r="AL134" s="114">
        <f>(E134+K134+AF134)</f>
        <v>1378676</v>
      </c>
      <c r="AM134" s="31"/>
      <c r="AN134" s="114">
        <v>195525</v>
      </c>
      <c r="AO134" s="31"/>
      <c r="AP134" s="302">
        <f>IF($AL134,AN134/$AL134*100,0)</f>
        <v>14.182084840818293</v>
      </c>
      <c r="AQ134" s="31"/>
      <c r="AR134" s="114">
        <v>0</v>
      </c>
      <c r="AS134" s="31"/>
      <c r="AT134" s="302">
        <f>IF($AL134,AR134/$AL134*100,0)</f>
        <v>0</v>
      </c>
      <c r="AU134" s="31"/>
      <c r="AV134" s="114">
        <v>0</v>
      </c>
      <c r="AW134" s="31"/>
      <c r="AX134" s="302">
        <f>IF($AL134,AV134/$AL134*100,0)</f>
        <v>0</v>
      </c>
      <c r="AY134" s="31"/>
      <c r="AZ134" s="114">
        <v>31980</v>
      </c>
      <c r="BA134" s="31"/>
      <c r="BB134" s="30">
        <v>39</v>
      </c>
      <c r="BC134" s="31"/>
      <c r="BD134" s="298">
        <v>19785</v>
      </c>
      <c r="BE134" s="31"/>
      <c r="BF134" s="298">
        <f>IF(E134,BD134,0)</f>
        <v>19785</v>
      </c>
      <c r="BG134" s="31"/>
      <c r="BH134" s="298">
        <f>IF(K134,BD134,0)</f>
        <v>19785</v>
      </c>
      <c r="BI134" s="31"/>
      <c r="BJ134" s="298">
        <f>IF(AF134,BD134,0)</f>
        <v>19785</v>
      </c>
    </row>
    <row r="135" spans="1:62" ht="8.85" customHeight="1" x14ac:dyDescent="0.25">
      <c r="A135" s="30">
        <v>40</v>
      </c>
      <c r="B135" s="31"/>
      <c r="C135" s="30" t="s">
        <v>168</v>
      </c>
      <c r="D135" s="31"/>
      <c r="E135" s="116">
        <v>162697</v>
      </c>
      <c r="F135" s="31"/>
      <c r="G135" s="302">
        <f>(E135/$BD135)</f>
        <v>13.995440860215053</v>
      </c>
      <c r="H135" s="31"/>
      <c r="I135" s="302">
        <f>IF(G$219,G135/G$219*100,0)</f>
        <v>244.06074835260108</v>
      </c>
      <c r="J135" s="31"/>
      <c r="K135" s="116">
        <v>1530247</v>
      </c>
      <c r="L135" s="31"/>
      <c r="M135" s="302">
        <f>(K135/$BD135)</f>
        <v>131.63415053763441</v>
      </c>
      <c r="N135" s="31"/>
      <c r="O135" s="302">
        <f>IF(M$219,M135/M$219*100,0)</f>
        <v>128.13291329444164</v>
      </c>
      <c r="P135" s="31"/>
      <c r="Q135" s="116">
        <v>277900</v>
      </c>
      <c r="R135" s="31"/>
      <c r="S135" s="116">
        <v>290038</v>
      </c>
      <c r="T135" s="31"/>
      <c r="U135" s="116">
        <v>0</v>
      </c>
      <c r="V135" s="31"/>
      <c r="W135" s="116">
        <v>0</v>
      </c>
      <c r="X135" s="31"/>
      <c r="Y135" s="116">
        <v>0</v>
      </c>
      <c r="Z135" s="31"/>
      <c r="AA135" s="116">
        <v>0</v>
      </c>
      <c r="AB135" s="31"/>
      <c r="AC135" s="31"/>
      <c r="AD135" s="116">
        <v>0</v>
      </c>
      <c r="AE135" s="31"/>
      <c r="AF135" s="116">
        <v>231268</v>
      </c>
      <c r="AG135" s="31"/>
      <c r="AH135" s="302">
        <f>(AF135/$BD135)</f>
        <v>19.894021505376344</v>
      </c>
      <c r="AI135" s="31"/>
      <c r="AJ135" s="302">
        <f>IF(AH$219,AH135/AH$219*100,0)</f>
        <v>317.54474905261338</v>
      </c>
      <c r="AK135" s="31"/>
      <c r="AL135" s="114">
        <f>(E135+K135+AF135)</f>
        <v>1924212</v>
      </c>
      <c r="AM135" s="31"/>
      <c r="AN135" s="116">
        <v>243208</v>
      </c>
      <c r="AO135" s="31"/>
      <c r="AP135" s="302">
        <f>IF($AL135,AN135/$AL135*100,0)</f>
        <v>12.639355746664089</v>
      </c>
      <c r="AQ135" s="31"/>
      <c r="AR135" s="116">
        <v>0</v>
      </c>
      <c r="AS135" s="31"/>
      <c r="AT135" s="302">
        <f>IF($AL135,AR135/$AL135*100,0)</f>
        <v>0</v>
      </c>
      <c r="AU135" s="31"/>
      <c r="AV135" s="116">
        <v>0</v>
      </c>
      <c r="AW135" s="31"/>
      <c r="AX135" s="302">
        <f>IF($AL135,AV135/$AL135*100,0)</f>
        <v>0</v>
      </c>
      <c r="AY135" s="31"/>
      <c r="AZ135" s="116">
        <v>83463</v>
      </c>
      <c r="BA135" s="31"/>
      <c r="BB135" s="30">
        <v>40</v>
      </c>
      <c r="BC135" s="31"/>
      <c r="BD135" s="298">
        <v>11625</v>
      </c>
      <c r="BE135" s="31"/>
      <c r="BF135" s="298">
        <f>IF(E135,BD135,0)</f>
        <v>11625</v>
      </c>
      <c r="BG135" s="31"/>
      <c r="BH135" s="298">
        <f>IF(K135,BD135,0)</f>
        <v>11625</v>
      </c>
      <c r="BI135" s="31"/>
      <c r="BJ135" s="298">
        <f>IF(AF135,BD135,0)</f>
        <v>11625</v>
      </c>
    </row>
    <row r="136" spans="1:62" ht="8.85" customHeight="1" x14ac:dyDescent="0.25">
      <c r="A136" s="37"/>
      <c r="B136" s="31"/>
      <c r="C136" s="30"/>
      <c r="D136" s="31"/>
      <c r="E136" s="277"/>
      <c r="F136" s="31"/>
      <c r="G136" s="38"/>
      <c r="H136" s="31"/>
      <c r="I136" s="38"/>
      <c r="J136" s="31"/>
      <c r="K136" s="277"/>
      <c r="L136" s="31"/>
      <c r="M136" s="38"/>
      <c r="N136" s="31"/>
      <c r="O136" s="38"/>
      <c r="P136" s="31"/>
      <c r="Q136" s="277"/>
      <c r="R136" s="31"/>
      <c r="S136" s="277"/>
      <c r="T136" s="31"/>
      <c r="U136" s="277"/>
      <c r="V136" s="31"/>
      <c r="W136" s="277"/>
      <c r="X136" s="31"/>
      <c r="Y136" s="277"/>
      <c r="Z136" s="31"/>
      <c r="AA136" s="277"/>
      <c r="AB136" s="31"/>
      <c r="AC136" s="31"/>
      <c r="AD136" s="277"/>
      <c r="AE136" s="31"/>
      <c r="AF136" s="277"/>
      <c r="AG136" s="31"/>
      <c r="AH136" s="38"/>
      <c r="AI136" s="31"/>
      <c r="AJ136" s="38"/>
      <c r="AK136" s="31"/>
      <c r="AL136" s="277"/>
      <c r="AM136" s="31"/>
      <c r="AN136" s="277"/>
      <c r="AO136" s="31"/>
      <c r="AP136" s="38"/>
      <c r="AQ136" s="31"/>
      <c r="AR136" s="277"/>
      <c r="AS136" s="31"/>
      <c r="AT136" s="38"/>
      <c r="AU136" s="31"/>
      <c r="AV136" s="277"/>
      <c r="AW136" s="31"/>
      <c r="AX136" s="38"/>
      <c r="AY136" s="31"/>
      <c r="AZ136" s="277"/>
      <c r="BA136" s="31"/>
      <c r="BB136" s="37"/>
      <c r="BC136" s="31"/>
      <c r="BD136" s="277"/>
      <c r="BE136" s="31"/>
      <c r="BF136" s="31"/>
      <c r="BG136" s="31"/>
      <c r="BH136" s="31"/>
      <c r="BI136" s="31"/>
      <c r="BJ136" s="31"/>
    </row>
    <row r="137" spans="1:62" ht="8.85" customHeight="1" x14ac:dyDescent="0.25">
      <c r="A137" s="30">
        <v>41</v>
      </c>
      <c r="B137" s="31"/>
      <c r="C137" s="30" t="s">
        <v>169</v>
      </c>
      <c r="D137" s="31"/>
      <c r="E137" s="114">
        <v>207426</v>
      </c>
      <c r="F137" s="31"/>
      <c r="G137" s="302">
        <f>(E137/$BD137)</f>
        <v>5.8291928956834536</v>
      </c>
      <c r="H137" s="31"/>
      <c r="I137" s="302">
        <f>IF(G$219,G137/G$219*100,0)</f>
        <v>101.65290215733216</v>
      </c>
      <c r="J137" s="31"/>
      <c r="K137" s="114">
        <v>1911033</v>
      </c>
      <c r="L137" s="31"/>
      <c r="M137" s="302">
        <f>(K137/$BD137)</f>
        <v>53.704839253597122</v>
      </c>
      <c r="N137" s="31"/>
      <c r="O137" s="302">
        <f>IF(M$219,M137/M$219*100,0)</f>
        <v>52.2763848398573</v>
      </c>
      <c r="P137" s="31"/>
      <c r="Q137" s="114">
        <v>361056</v>
      </c>
      <c r="R137" s="31"/>
      <c r="S137" s="114">
        <v>430807</v>
      </c>
      <c r="T137" s="31"/>
      <c r="U137" s="114">
        <v>0</v>
      </c>
      <c r="V137" s="31"/>
      <c r="W137" s="114">
        <v>0</v>
      </c>
      <c r="X137" s="31"/>
      <c r="Y137" s="114">
        <v>0</v>
      </c>
      <c r="Z137" s="31"/>
      <c r="AA137" s="114">
        <v>0</v>
      </c>
      <c r="AB137" s="31"/>
      <c r="AC137" s="31"/>
      <c r="AD137" s="114">
        <v>0</v>
      </c>
      <c r="AE137" s="31"/>
      <c r="AF137" s="114">
        <v>198518</v>
      </c>
      <c r="AG137" s="31"/>
      <c r="AH137" s="302">
        <f>(AF137/$BD137)</f>
        <v>5.5788556654676258</v>
      </c>
      <c r="AI137" s="31"/>
      <c r="AJ137" s="302">
        <f>IF(AH$219,AH137/AH$219*100,0)</f>
        <v>89.048678358617011</v>
      </c>
      <c r="AK137" s="31"/>
      <c r="AL137" s="114">
        <f>(E137+K137+AF137)</f>
        <v>2316977</v>
      </c>
      <c r="AM137" s="31"/>
      <c r="AN137" s="114">
        <v>297301</v>
      </c>
      <c r="AO137" s="31"/>
      <c r="AP137" s="302">
        <f>IF($AL137,AN137/$AL137*100,0)</f>
        <v>12.831417834531806</v>
      </c>
      <c r="AQ137" s="31"/>
      <c r="AR137" s="114">
        <v>0</v>
      </c>
      <c r="AS137" s="31"/>
      <c r="AT137" s="302">
        <f>IF($AL137,AR137/$AL137*100,0)</f>
        <v>0</v>
      </c>
      <c r="AU137" s="31"/>
      <c r="AV137" s="114">
        <v>0</v>
      </c>
      <c r="AW137" s="31"/>
      <c r="AX137" s="302">
        <f>IF($AL137,AV137/$AL137*100,0)</f>
        <v>0</v>
      </c>
      <c r="AY137" s="31"/>
      <c r="AZ137" s="114">
        <v>0</v>
      </c>
      <c r="BA137" s="31"/>
      <c r="BB137" s="30">
        <v>41</v>
      </c>
      <c r="BC137" s="31"/>
      <c r="BD137" s="298">
        <v>35584</v>
      </c>
      <c r="BE137" s="31"/>
      <c r="BF137" s="298">
        <f>IF(E137,BD137,0)</f>
        <v>35584</v>
      </c>
      <c r="BG137" s="31"/>
      <c r="BH137" s="298">
        <f>IF(K137,BD137,0)</f>
        <v>35584</v>
      </c>
      <c r="BI137" s="31"/>
      <c r="BJ137" s="298">
        <f>IF(AF137,BD137,0)</f>
        <v>35584</v>
      </c>
    </row>
    <row r="138" spans="1:62" ht="8.85" customHeight="1" x14ac:dyDescent="0.25">
      <c r="A138" s="30">
        <v>42</v>
      </c>
      <c r="B138" s="31"/>
      <c r="C138" s="30" t="s">
        <v>170</v>
      </c>
      <c r="D138" s="31"/>
      <c r="E138" s="114">
        <v>526003</v>
      </c>
      <c r="F138" s="31"/>
      <c r="G138" s="302">
        <f>(E138/$BD138)</f>
        <v>4.9995532744035742</v>
      </c>
      <c r="H138" s="31"/>
      <c r="I138" s="302">
        <f>IF(G$219,G138/G$219*100,0)</f>
        <v>87.185157349940312</v>
      </c>
      <c r="J138" s="31"/>
      <c r="K138" s="114">
        <v>10516467</v>
      </c>
      <c r="L138" s="31"/>
      <c r="M138" s="302">
        <f>(K138/$BD138)</f>
        <v>99.956914741944686</v>
      </c>
      <c r="N138" s="31"/>
      <c r="O138" s="302">
        <f>IF(M$219,M138/M$219*100,0)</f>
        <v>97.298236342914151</v>
      </c>
      <c r="P138" s="31"/>
      <c r="Q138" s="114">
        <v>1878377</v>
      </c>
      <c r="R138" s="31"/>
      <c r="S138" s="114">
        <v>1508044</v>
      </c>
      <c r="T138" s="31"/>
      <c r="U138" s="114">
        <v>0</v>
      </c>
      <c r="V138" s="31"/>
      <c r="W138" s="114">
        <v>0</v>
      </c>
      <c r="X138" s="31"/>
      <c r="Y138" s="114">
        <v>0</v>
      </c>
      <c r="Z138" s="31"/>
      <c r="AA138" s="114">
        <v>0</v>
      </c>
      <c r="AB138" s="31"/>
      <c r="AC138" s="31"/>
      <c r="AD138" s="114">
        <v>0</v>
      </c>
      <c r="AE138" s="31"/>
      <c r="AF138" s="114">
        <v>671722</v>
      </c>
      <c r="AG138" s="31"/>
      <c r="AH138" s="302">
        <f>(AF138/$BD138)</f>
        <v>6.3845832145233343</v>
      </c>
      <c r="AI138" s="31"/>
      <c r="AJ138" s="302">
        <f>IF(AH$219,AH138/AH$219*100,0)</f>
        <v>101.90955479330508</v>
      </c>
      <c r="AK138" s="31"/>
      <c r="AL138" s="114">
        <f>(E138+K138+AF138)</f>
        <v>11714192</v>
      </c>
      <c r="AM138" s="31"/>
      <c r="AN138" s="114">
        <v>517777</v>
      </c>
      <c r="AO138" s="31"/>
      <c r="AP138" s="302">
        <f>IF($AL138,AN138/$AL138*100,0)</f>
        <v>4.4200829216389828</v>
      </c>
      <c r="AQ138" s="31"/>
      <c r="AR138" s="114">
        <v>0</v>
      </c>
      <c r="AS138" s="31"/>
      <c r="AT138" s="302">
        <f>IF($AL138,AR138/$AL138*100,0)</f>
        <v>0</v>
      </c>
      <c r="AU138" s="31"/>
      <c r="AV138" s="114">
        <v>0</v>
      </c>
      <c r="AW138" s="31"/>
      <c r="AX138" s="302">
        <f>IF($AL138,AV138/$AL138*100,0)</f>
        <v>0</v>
      </c>
      <c r="AY138" s="31"/>
      <c r="AZ138" s="114">
        <v>0</v>
      </c>
      <c r="BA138" s="31"/>
      <c r="BB138" s="30">
        <v>42</v>
      </c>
      <c r="BC138" s="31"/>
      <c r="BD138" s="298">
        <v>105210</v>
      </c>
      <c r="BE138" s="31"/>
      <c r="BF138" s="298">
        <f>IF(E138,BD138,0)</f>
        <v>105210</v>
      </c>
      <c r="BG138" s="31"/>
      <c r="BH138" s="298">
        <f>IF(K138,BD138,0)</f>
        <v>105210</v>
      </c>
      <c r="BI138" s="31"/>
      <c r="BJ138" s="298">
        <f>IF(AF138,BD138,0)</f>
        <v>105210</v>
      </c>
    </row>
    <row r="139" spans="1:62" ht="8.85" customHeight="1" x14ac:dyDescent="0.25">
      <c r="A139" s="30">
        <v>43</v>
      </c>
      <c r="B139" s="31"/>
      <c r="C139" s="30" t="s">
        <v>171</v>
      </c>
      <c r="D139" s="31"/>
      <c r="E139" s="114">
        <v>1089544</v>
      </c>
      <c r="F139" s="31"/>
      <c r="G139" s="302">
        <f>(E139/$BD139)</f>
        <v>3.3917561396245093</v>
      </c>
      <c r="H139" s="31"/>
      <c r="I139" s="302">
        <f>IF(G$219,G139/G$219*100,0)</f>
        <v>59.147443080515238</v>
      </c>
      <c r="J139" s="31"/>
      <c r="K139" s="114">
        <v>52752960</v>
      </c>
      <c r="L139" s="31"/>
      <c r="M139" s="302">
        <f>(K139/$BD139)</f>
        <v>164.22023889201918</v>
      </c>
      <c r="N139" s="31"/>
      <c r="O139" s="302">
        <f>IF(M$219,M139/M$219*100,0)</f>
        <v>159.85226892262762</v>
      </c>
      <c r="P139" s="31"/>
      <c r="Q139" s="114">
        <v>0</v>
      </c>
      <c r="R139" s="31"/>
      <c r="S139" s="114">
        <v>0</v>
      </c>
      <c r="T139" s="31"/>
      <c r="U139" s="114">
        <v>0</v>
      </c>
      <c r="V139" s="31"/>
      <c r="W139" s="114">
        <v>0</v>
      </c>
      <c r="X139" s="31"/>
      <c r="Y139" s="114">
        <v>0</v>
      </c>
      <c r="Z139" s="31"/>
      <c r="AA139" s="114">
        <v>0</v>
      </c>
      <c r="AB139" s="31"/>
      <c r="AC139" s="31"/>
      <c r="AD139" s="114">
        <v>0</v>
      </c>
      <c r="AE139" s="31"/>
      <c r="AF139" s="114">
        <v>2086613</v>
      </c>
      <c r="AG139" s="31"/>
      <c r="AH139" s="302">
        <f>(AF139/$BD139)</f>
        <v>6.495637123209633</v>
      </c>
      <c r="AI139" s="31"/>
      <c r="AJ139" s="302">
        <f>IF(AH$219,AH139/AH$219*100,0)</f>
        <v>103.68217706354703</v>
      </c>
      <c r="AK139" s="31"/>
      <c r="AL139" s="114">
        <f>(E139+K139+AF139)</f>
        <v>55929117</v>
      </c>
      <c r="AM139" s="31"/>
      <c r="AN139" s="114">
        <v>863308</v>
      </c>
      <c r="AO139" s="31"/>
      <c r="AP139" s="302">
        <f>IF($AL139,AN139/$AL139*100,0)</f>
        <v>1.5435752364908604</v>
      </c>
      <c r="AQ139" s="31"/>
      <c r="AR139" s="114">
        <v>0</v>
      </c>
      <c r="AS139" s="31"/>
      <c r="AT139" s="302">
        <f>IF($AL139,AR139/$AL139*100,0)</f>
        <v>0</v>
      </c>
      <c r="AU139" s="31"/>
      <c r="AV139" s="114">
        <v>0</v>
      </c>
      <c r="AW139" s="31"/>
      <c r="AX139" s="302">
        <f>IF($AL139,AV139/$AL139*100,0)</f>
        <v>0</v>
      </c>
      <c r="AY139" s="31"/>
      <c r="AZ139" s="114">
        <v>1037212</v>
      </c>
      <c r="BA139" s="31"/>
      <c r="BB139" s="30">
        <v>43</v>
      </c>
      <c r="BC139" s="31"/>
      <c r="BD139" s="298">
        <v>321233</v>
      </c>
      <c r="BE139" s="31"/>
      <c r="BF139" s="298">
        <f>IF(E139,BD139,0)</f>
        <v>321233</v>
      </c>
      <c r="BG139" s="31"/>
      <c r="BH139" s="298">
        <f>IF(K139,BD139,0)</f>
        <v>321233</v>
      </c>
      <c r="BI139" s="31"/>
      <c r="BJ139" s="298">
        <f>IF(AF139,BD139,0)</f>
        <v>321233</v>
      </c>
    </row>
    <row r="140" spans="1:62" ht="8.85" customHeight="1" x14ac:dyDescent="0.25">
      <c r="A140" s="30">
        <v>44</v>
      </c>
      <c r="B140" s="31"/>
      <c r="C140" s="30" t="s">
        <v>172</v>
      </c>
      <c r="D140" s="31"/>
      <c r="E140" s="114">
        <v>130833</v>
      </c>
      <c r="F140" s="31"/>
      <c r="G140" s="302">
        <f>(E140/$BD140)</f>
        <v>2.4991022310513449</v>
      </c>
      <c r="H140" s="31"/>
      <c r="I140" s="302">
        <f>IF(G$219,G140/G$219*100,0)</f>
        <v>43.580817982940914</v>
      </c>
      <c r="J140" s="31"/>
      <c r="K140" s="114">
        <v>2049696</v>
      </c>
      <c r="L140" s="31"/>
      <c r="M140" s="302">
        <f>(K140/$BD140)</f>
        <v>39.152200488997558</v>
      </c>
      <c r="N140" s="31"/>
      <c r="O140" s="302">
        <f>IF(M$219,M140/M$219*100,0)</f>
        <v>38.110820710686632</v>
      </c>
      <c r="P140" s="31"/>
      <c r="Q140" s="114">
        <v>546162</v>
      </c>
      <c r="R140" s="31"/>
      <c r="S140" s="114">
        <v>574601</v>
      </c>
      <c r="T140" s="31"/>
      <c r="U140" s="114">
        <v>0</v>
      </c>
      <c r="V140" s="31"/>
      <c r="W140" s="114">
        <v>0</v>
      </c>
      <c r="X140" s="31"/>
      <c r="Y140" s="114">
        <v>0</v>
      </c>
      <c r="Z140" s="31"/>
      <c r="AA140" s="114">
        <v>0</v>
      </c>
      <c r="AB140" s="31"/>
      <c r="AC140" s="31"/>
      <c r="AD140" s="114">
        <v>0</v>
      </c>
      <c r="AE140" s="31"/>
      <c r="AF140" s="114">
        <v>456214</v>
      </c>
      <c r="AG140" s="31"/>
      <c r="AH140" s="302">
        <f>(AF140/$BD140)</f>
        <v>8.7143566625916868</v>
      </c>
      <c r="AI140" s="31"/>
      <c r="AJ140" s="302">
        <f>IF(AH$219,AH140/AH$219*100,0)</f>
        <v>139.09697437643837</v>
      </c>
      <c r="AK140" s="31"/>
      <c r="AL140" s="114">
        <f>(E140+K140+AF140)</f>
        <v>2636743</v>
      </c>
      <c r="AM140" s="31"/>
      <c r="AN140" s="114">
        <v>449193</v>
      </c>
      <c r="AO140" s="31"/>
      <c r="AP140" s="302">
        <f>IF($AL140,AN140/$AL140*100,0)</f>
        <v>17.035903764606562</v>
      </c>
      <c r="AQ140" s="31"/>
      <c r="AR140" s="114">
        <v>0</v>
      </c>
      <c r="AS140" s="31"/>
      <c r="AT140" s="302">
        <f>IF($AL140,AR140/$AL140*100,0)</f>
        <v>0</v>
      </c>
      <c r="AU140" s="31"/>
      <c r="AV140" s="114">
        <v>0</v>
      </c>
      <c r="AW140" s="31"/>
      <c r="AX140" s="302">
        <f>IF($AL140,AV140/$AL140*100,0)</f>
        <v>0</v>
      </c>
      <c r="AY140" s="31"/>
      <c r="AZ140" s="114">
        <v>28232</v>
      </c>
      <c r="BA140" s="31"/>
      <c r="BB140" s="30">
        <v>44</v>
      </c>
      <c r="BC140" s="31"/>
      <c r="BD140" s="298">
        <v>52352</v>
      </c>
      <c r="BE140" s="31"/>
      <c r="BF140" s="298">
        <f>IF(E140,BD140,0)</f>
        <v>52352</v>
      </c>
      <c r="BG140" s="31"/>
      <c r="BH140" s="298">
        <f>IF(K140,BD140,0)</f>
        <v>52352</v>
      </c>
      <c r="BI140" s="31"/>
      <c r="BJ140" s="298">
        <f>IF(AF140,BD140,0)</f>
        <v>52352</v>
      </c>
    </row>
    <row r="141" spans="1:62" ht="8.85" customHeight="1" x14ac:dyDescent="0.25">
      <c r="A141" s="30">
        <v>45</v>
      </c>
      <c r="B141" s="31"/>
      <c r="C141" s="30" t="s">
        <v>173</v>
      </c>
      <c r="D141" s="31"/>
      <c r="E141" s="114">
        <v>29344</v>
      </c>
      <c r="F141" s="31"/>
      <c r="G141" s="302">
        <f>(E141/$BD141)</f>
        <v>12.758260869565218</v>
      </c>
      <c r="H141" s="31"/>
      <c r="I141" s="302">
        <f>IF(G$219,G141/G$219*100,0)</f>
        <v>222.48607432977624</v>
      </c>
      <c r="J141" s="31"/>
      <c r="K141" s="114">
        <v>551498</v>
      </c>
      <c r="L141" s="31"/>
      <c r="M141" s="302">
        <f>(K141/$BD141)</f>
        <v>239.78173913043477</v>
      </c>
      <c r="N141" s="31"/>
      <c r="O141" s="302">
        <f>IF(M$219,M141/M$219*100,0)</f>
        <v>233.40396594732002</v>
      </c>
      <c r="P141" s="31"/>
      <c r="Q141" s="114">
        <v>126724</v>
      </c>
      <c r="R141" s="31"/>
      <c r="S141" s="114">
        <v>136607</v>
      </c>
      <c r="T141" s="31"/>
      <c r="U141" s="114">
        <v>0</v>
      </c>
      <c r="V141" s="31"/>
      <c r="W141" s="114">
        <v>0</v>
      </c>
      <c r="X141" s="31"/>
      <c r="Y141" s="114">
        <v>0</v>
      </c>
      <c r="Z141" s="31"/>
      <c r="AA141" s="114">
        <v>0</v>
      </c>
      <c r="AB141" s="31"/>
      <c r="AC141" s="31"/>
      <c r="AD141" s="114">
        <v>0</v>
      </c>
      <c r="AE141" s="31"/>
      <c r="AF141" s="114">
        <v>92589</v>
      </c>
      <c r="AG141" s="31"/>
      <c r="AH141" s="302">
        <f>(AF141/$BD141)</f>
        <v>40.256086956521742</v>
      </c>
      <c r="AI141" s="31"/>
      <c r="AJ141" s="302">
        <f>IF(AH$219,AH141/AH$219*100,0)</f>
        <v>642.56033034820314</v>
      </c>
      <c r="AK141" s="31"/>
      <c r="AL141" s="114">
        <f>(E141+K141+AF141)</f>
        <v>673431</v>
      </c>
      <c r="AM141" s="31"/>
      <c r="AN141" s="114">
        <v>169161</v>
      </c>
      <c r="AO141" s="31"/>
      <c r="AP141" s="302">
        <f>IF($AL141,AN141/$AL141*100,0)</f>
        <v>25.119277253348894</v>
      </c>
      <c r="AQ141" s="31"/>
      <c r="AR141" s="114">
        <v>0</v>
      </c>
      <c r="AS141" s="31"/>
      <c r="AT141" s="302">
        <f>IF($AL141,AR141/$AL141*100,0)</f>
        <v>0</v>
      </c>
      <c r="AU141" s="31"/>
      <c r="AV141" s="114">
        <v>0</v>
      </c>
      <c r="AW141" s="31"/>
      <c r="AX141" s="302">
        <f>IF($AL141,AV141/$AL141*100,0)</f>
        <v>0</v>
      </c>
      <c r="AY141" s="31"/>
      <c r="AZ141" s="114">
        <v>0</v>
      </c>
      <c r="BA141" s="31"/>
      <c r="BB141" s="30">
        <v>45</v>
      </c>
      <c r="BC141" s="31"/>
      <c r="BD141" s="298">
        <v>2300</v>
      </c>
      <c r="BE141" s="31"/>
      <c r="BF141" s="298">
        <f>IF(E141,BD141,0)</f>
        <v>2300</v>
      </c>
      <c r="BG141" s="31"/>
      <c r="BH141" s="298">
        <f>IF(K141,BD141,0)</f>
        <v>2300</v>
      </c>
      <c r="BI141" s="31"/>
      <c r="BJ141" s="298">
        <f>IF(AF141,BD141,0)</f>
        <v>2300</v>
      </c>
    </row>
    <row r="142" spans="1:62" ht="8.85" customHeight="1" x14ac:dyDescent="0.25">
      <c r="A142" s="37"/>
      <c r="B142" s="31"/>
      <c r="C142" s="30"/>
      <c r="D142" s="31"/>
      <c r="E142" s="31"/>
      <c r="F142" s="31"/>
      <c r="G142" s="38"/>
      <c r="H142" s="31"/>
      <c r="I142" s="38"/>
      <c r="J142" s="31"/>
      <c r="K142" s="298"/>
      <c r="L142" s="31"/>
      <c r="M142" s="38"/>
      <c r="N142" s="31"/>
      <c r="O142" s="38"/>
      <c r="P142" s="31"/>
      <c r="Q142" s="31"/>
      <c r="R142" s="31"/>
      <c r="S142" s="31"/>
      <c r="T142" s="31"/>
      <c r="U142" s="31"/>
      <c r="V142" s="31"/>
      <c r="W142" s="31"/>
      <c r="X142" s="31"/>
      <c r="Y142" s="31"/>
      <c r="Z142" s="31"/>
      <c r="AA142" s="31"/>
      <c r="AB142" s="31"/>
      <c r="AC142" s="31"/>
      <c r="AD142" s="31"/>
      <c r="AE142" s="31"/>
      <c r="AF142" s="31"/>
      <c r="AG142" s="31"/>
      <c r="AH142" s="38"/>
      <c r="AI142" s="31"/>
      <c r="AJ142" s="38"/>
      <c r="AK142" s="31"/>
      <c r="AL142" s="31"/>
      <c r="AM142" s="31"/>
      <c r="AN142" s="31"/>
      <c r="AO142" s="31"/>
      <c r="AP142" s="38"/>
      <c r="AQ142" s="31"/>
      <c r="AR142" s="31"/>
      <c r="AS142" s="31"/>
      <c r="AT142" s="38"/>
      <c r="AU142" s="31"/>
      <c r="AV142" s="31"/>
      <c r="AW142" s="31"/>
      <c r="AX142" s="38"/>
      <c r="AY142" s="31"/>
      <c r="AZ142" s="31"/>
      <c r="BA142" s="31"/>
      <c r="BB142" s="37"/>
      <c r="BC142" s="31"/>
      <c r="BD142" s="277"/>
      <c r="BE142" s="31"/>
      <c r="BF142" s="31"/>
      <c r="BG142" s="31"/>
      <c r="BH142" s="31"/>
      <c r="BI142" s="31"/>
      <c r="BJ142" s="31"/>
    </row>
    <row r="143" spans="1:62" ht="8.85" customHeight="1" x14ac:dyDescent="0.25">
      <c r="A143" s="30">
        <v>46</v>
      </c>
      <c r="B143" s="31"/>
      <c r="C143" s="30" t="s">
        <v>174</v>
      </c>
      <c r="D143" s="31"/>
      <c r="E143" s="114">
        <v>279514</v>
      </c>
      <c r="F143" s="31"/>
      <c r="G143" s="302">
        <f>(E143/$BD143)</f>
        <v>7.5393537249824671</v>
      </c>
      <c r="H143" s="31"/>
      <c r="I143" s="302">
        <f>IF(G$219,G143/G$219*100,0)</f>
        <v>131.47569487753293</v>
      </c>
      <c r="J143" s="31"/>
      <c r="K143" s="114">
        <v>5016008</v>
      </c>
      <c r="L143" s="31"/>
      <c r="M143" s="302">
        <f>(K143/$BD143)</f>
        <v>135.29718940497384</v>
      </c>
      <c r="N143" s="31"/>
      <c r="O143" s="302">
        <f>IF(M$219,M143/M$219*100,0)</f>
        <v>131.6985217605272</v>
      </c>
      <c r="P143" s="31"/>
      <c r="Q143" s="114">
        <v>619346</v>
      </c>
      <c r="R143" s="31"/>
      <c r="S143" s="114">
        <v>657685</v>
      </c>
      <c r="T143" s="31"/>
      <c r="U143" s="114">
        <v>0</v>
      </c>
      <c r="V143" s="31"/>
      <c r="W143" s="114">
        <v>0</v>
      </c>
      <c r="X143" s="31"/>
      <c r="Y143" s="114">
        <v>0</v>
      </c>
      <c r="Z143" s="31"/>
      <c r="AA143" s="114">
        <v>0</v>
      </c>
      <c r="AB143" s="31"/>
      <c r="AC143" s="31"/>
      <c r="AD143" s="114">
        <v>0</v>
      </c>
      <c r="AE143" s="31"/>
      <c r="AF143" s="114">
        <v>411895</v>
      </c>
      <c r="AG143" s="31"/>
      <c r="AH143" s="302">
        <f>(AF143/$BD143)</f>
        <v>11.110077143011274</v>
      </c>
      <c r="AI143" s="31"/>
      <c r="AJ143" s="302">
        <f>IF(AH$219,AH143/AH$219*100,0)</f>
        <v>177.33702848261558</v>
      </c>
      <c r="AK143" s="31"/>
      <c r="AL143" s="114">
        <f>(E143+K143+AF143)</f>
        <v>5707417</v>
      </c>
      <c r="AM143" s="31"/>
      <c r="AN143" s="114">
        <v>291012</v>
      </c>
      <c r="AO143" s="31"/>
      <c r="AP143" s="302">
        <f>IF($AL143,AN143/$AL143*100,0)</f>
        <v>5.0988389318670775</v>
      </c>
      <c r="AQ143" s="31"/>
      <c r="AR143" s="114">
        <v>0</v>
      </c>
      <c r="AS143" s="31"/>
      <c r="AT143" s="302">
        <f>IF($AL143,AR143/$AL143*100,0)</f>
        <v>0</v>
      </c>
      <c r="AU143" s="31"/>
      <c r="AV143" s="114">
        <v>0</v>
      </c>
      <c r="AW143" s="31"/>
      <c r="AX143" s="302">
        <f>IF($AL143,AV143/$AL143*100,0)</f>
        <v>0</v>
      </c>
      <c r="AY143" s="31"/>
      <c r="AZ143" s="114">
        <v>473937</v>
      </c>
      <c r="BA143" s="31"/>
      <c r="BB143" s="30">
        <v>46</v>
      </c>
      <c r="BC143" s="31"/>
      <c r="BD143" s="298">
        <v>37074</v>
      </c>
      <c r="BE143" s="31"/>
      <c r="BF143" s="298">
        <f>IF(E143,BD143,0)</f>
        <v>37074</v>
      </c>
      <c r="BG143" s="31"/>
      <c r="BH143" s="298">
        <f>IF(K143,BD143,0)</f>
        <v>37074</v>
      </c>
      <c r="BI143" s="31"/>
      <c r="BJ143" s="298">
        <f>IF(AF143,BD143,0)</f>
        <v>37074</v>
      </c>
    </row>
    <row r="144" spans="1:62" ht="8.85" customHeight="1" x14ac:dyDescent="0.25">
      <c r="A144" s="30">
        <v>47</v>
      </c>
      <c r="B144" s="31"/>
      <c r="C144" s="30" t="s">
        <v>175</v>
      </c>
      <c r="D144" s="31"/>
      <c r="E144" s="114">
        <v>306573</v>
      </c>
      <c r="F144" s="31"/>
      <c r="G144" s="302">
        <f>(E144/$BD144)</f>
        <v>4.1645452693065268</v>
      </c>
      <c r="H144" s="31"/>
      <c r="I144" s="302">
        <f>IF(G$219,G144/G$219*100,0)</f>
        <v>72.623795500759783</v>
      </c>
      <c r="J144" s="31"/>
      <c r="K144" s="114">
        <v>6528773</v>
      </c>
      <c r="L144" s="31"/>
      <c r="M144" s="302">
        <f>(K144/$BD144)</f>
        <v>88.688079875025466</v>
      </c>
      <c r="N144" s="31"/>
      <c r="O144" s="302">
        <f>IF(M$219,M144/M$219*100,0)</f>
        <v>86.329132694393053</v>
      </c>
      <c r="P144" s="31"/>
      <c r="Q144" s="114">
        <v>933601</v>
      </c>
      <c r="R144" s="31"/>
      <c r="S144" s="114">
        <v>1631504</v>
      </c>
      <c r="T144" s="31"/>
      <c r="U144" s="114">
        <v>0</v>
      </c>
      <c r="V144" s="31"/>
      <c r="W144" s="114">
        <v>0</v>
      </c>
      <c r="X144" s="31"/>
      <c r="Y144" s="114">
        <v>0</v>
      </c>
      <c r="Z144" s="31"/>
      <c r="AA144" s="114">
        <v>0</v>
      </c>
      <c r="AB144" s="31"/>
      <c r="AC144" s="31"/>
      <c r="AD144" s="114">
        <v>0</v>
      </c>
      <c r="AE144" s="31"/>
      <c r="AF144" s="114">
        <v>390049</v>
      </c>
      <c r="AG144" s="31"/>
      <c r="AH144" s="302">
        <f>(AF144/$BD144)</f>
        <v>5.29849894722543</v>
      </c>
      <c r="AI144" s="31"/>
      <c r="AJ144" s="302">
        <f>IF(AH$219,AH144/AH$219*100,0)</f>
        <v>84.57367546815702</v>
      </c>
      <c r="AK144" s="31"/>
      <c r="AL144" s="114">
        <f>(E144+K144+AF144)</f>
        <v>7225395</v>
      </c>
      <c r="AM144" s="31"/>
      <c r="AN144" s="114">
        <v>383984</v>
      </c>
      <c r="AO144" s="31"/>
      <c r="AP144" s="302">
        <f>IF($AL144,AN144/$AL144*100,0)</f>
        <v>5.3143668962042909</v>
      </c>
      <c r="AQ144" s="31"/>
      <c r="AR144" s="114">
        <v>13440</v>
      </c>
      <c r="AS144" s="31"/>
      <c r="AT144" s="302">
        <f>IF($AL144,AR144/$AL144*100,0)</f>
        <v>0.18601059180847554</v>
      </c>
      <c r="AU144" s="31"/>
      <c r="AV144" s="114">
        <v>0</v>
      </c>
      <c r="AW144" s="31"/>
      <c r="AX144" s="302">
        <f>IF($AL144,AV144/$AL144*100,0)</f>
        <v>0</v>
      </c>
      <c r="AY144" s="31"/>
      <c r="AZ144" s="114">
        <v>181284</v>
      </c>
      <c r="BA144" s="31"/>
      <c r="BB144" s="30">
        <v>47</v>
      </c>
      <c r="BC144" s="31"/>
      <c r="BD144" s="298">
        <v>73615</v>
      </c>
      <c r="BE144" s="31"/>
      <c r="BF144" s="298">
        <f>IF(E144,BD144,0)</f>
        <v>73615</v>
      </c>
      <c r="BG144" s="31"/>
      <c r="BH144" s="298">
        <f>IF(K144,BD144,0)</f>
        <v>73615</v>
      </c>
      <c r="BI144" s="31"/>
      <c r="BJ144" s="298">
        <f>IF(AF144,BD144,0)</f>
        <v>73615</v>
      </c>
    </row>
    <row r="145" spans="1:62" ht="8.85" customHeight="1" x14ac:dyDescent="0.25">
      <c r="A145" s="30">
        <v>48</v>
      </c>
      <c r="B145" s="31"/>
      <c r="C145" s="30" t="s">
        <v>176</v>
      </c>
      <c r="D145" s="31"/>
      <c r="E145" s="114">
        <v>35656</v>
      </c>
      <c r="F145" s="31"/>
      <c r="G145" s="302">
        <f>(E145/$BD145)</f>
        <v>4.9826718837339294</v>
      </c>
      <c r="H145" s="31"/>
      <c r="I145" s="302">
        <f>IF(G$219,G145/G$219*100,0)</f>
        <v>86.890769707477517</v>
      </c>
      <c r="J145" s="31"/>
      <c r="K145" s="114">
        <v>1120940</v>
      </c>
      <c r="L145" s="31"/>
      <c r="M145" s="302">
        <f>(K145/$BD145)</f>
        <v>156.64337618781443</v>
      </c>
      <c r="N145" s="31"/>
      <c r="O145" s="302">
        <f>IF(M$219,M145/M$219*100,0)</f>
        <v>152.47693746071957</v>
      </c>
      <c r="P145" s="31"/>
      <c r="Q145" s="114">
        <v>173626</v>
      </c>
      <c r="R145" s="31"/>
      <c r="S145" s="114">
        <v>213299</v>
      </c>
      <c r="T145" s="31"/>
      <c r="U145" s="114">
        <v>0</v>
      </c>
      <c r="V145" s="31"/>
      <c r="W145" s="114">
        <v>0</v>
      </c>
      <c r="X145" s="31"/>
      <c r="Y145" s="114">
        <v>0</v>
      </c>
      <c r="Z145" s="31"/>
      <c r="AA145" s="114">
        <v>0</v>
      </c>
      <c r="AB145" s="31"/>
      <c r="AC145" s="31"/>
      <c r="AD145" s="114">
        <v>0</v>
      </c>
      <c r="AE145" s="31"/>
      <c r="AF145" s="114">
        <v>116069</v>
      </c>
      <c r="AG145" s="31"/>
      <c r="AH145" s="302">
        <f>(AF145/$BD145)</f>
        <v>16.219815539407492</v>
      </c>
      <c r="AI145" s="31"/>
      <c r="AJ145" s="302">
        <f>IF(AH$219,AH145/AH$219*100,0)</f>
        <v>258.89774240713012</v>
      </c>
      <c r="AK145" s="31"/>
      <c r="AL145" s="114">
        <f>(E145+K145+AF145)</f>
        <v>1272665</v>
      </c>
      <c r="AM145" s="31"/>
      <c r="AN145" s="114">
        <v>184347</v>
      </c>
      <c r="AO145" s="31"/>
      <c r="AP145" s="302">
        <f>IF($AL145,AN145/$AL145*100,0)</f>
        <v>14.485115878884075</v>
      </c>
      <c r="AQ145" s="31"/>
      <c r="AR145" s="114">
        <v>0</v>
      </c>
      <c r="AS145" s="31"/>
      <c r="AT145" s="302">
        <f>IF($AL145,AR145/$AL145*100,0)</f>
        <v>0</v>
      </c>
      <c r="AU145" s="31"/>
      <c r="AV145" s="114">
        <v>0</v>
      </c>
      <c r="AW145" s="31"/>
      <c r="AX145" s="302">
        <f>IF($AL145,AV145/$AL145*100,0)</f>
        <v>0</v>
      </c>
      <c r="AY145" s="31"/>
      <c r="AZ145" s="114">
        <v>0</v>
      </c>
      <c r="BA145" s="31"/>
      <c r="BB145" s="30">
        <v>48</v>
      </c>
      <c r="BC145" s="31"/>
      <c r="BD145" s="298">
        <v>7156</v>
      </c>
      <c r="BE145" s="31"/>
      <c r="BF145" s="298">
        <f>IF(E145,BD145,0)</f>
        <v>7156</v>
      </c>
      <c r="BG145" s="31"/>
      <c r="BH145" s="298">
        <f>IF(K145,BD145,0)</f>
        <v>7156</v>
      </c>
      <c r="BI145" s="31"/>
      <c r="BJ145" s="298">
        <f>IF(AF145,BD145,0)</f>
        <v>7156</v>
      </c>
    </row>
    <row r="146" spans="1:62" ht="8.85" customHeight="1" x14ac:dyDescent="0.25">
      <c r="A146" s="30">
        <v>49</v>
      </c>
      <c r="B146" s="31"/>
      <c r="C146" s="30" t="s">
        <v>177</v>
      </c>
      <c r="D146" s="31"/>
      <c r="E146" s="114">
        <v>79660</v>
      </c>
      <c r="F146" s="31"/>
      <c r="G146" s="302">
        <f>(E146/$BD146)</f>
        <v>3.2219705549263873</v>
      </c>
      <c r="H146" s="31"/>
      <c r="I146" s="302">
        <f>IF(G$219,G146/G$219*100,0)</f>
        <v>56.186621962067754</v>
      </c>
      <c r="J146" s="31"/>
      <c r="K146" s="114">
        <v>2908688</v>
      </c>
      <c r="L146" s="31"/>
      <c r="M146" s="302">
        <f>(K146/$BD146)</f>
        <v>117.64633554441029</v>
      </c>
      <c r="N146" s="31"/>
      <c r="O146" s="302">
        <f>IF(M$219,M146/M$219*100,0)</f>
        <v>114.51714961620787</v>
      </c>
      <c r="P146" s="31"/>
      <c r="Q146" s="114">
        <v>364026</v>
      </c>
      <c r="R146" s="31"/>
      <c r="S146" s="114">
        <v>330533</v>
      </c>
      <c r="T146" s="31"/>
      <c r="U146" s="114">
        <v>0</v>
      </c>
      <c r="V146" s="31"/>
      <c r="W146" s="114">
        <v>0</v>
      </c>
      <c r="X146" s="31"/>
      <c r="Y146" s="114">
        <v>0</v>
      </c>
      <c r="Z146" s="31"/>
      <c r="AA146" s="114">
        <v>0</v>
      </c>
      <c r="AB146" s="31"/>
      <c r="AC146" s="31"/>
      <c r="AD146" s="114">
        <v>0</v>
      </c>
      <c r="AE146" s="31"/>
      <c r="AF146" s="114">
        <v>185411</v>
      </c>
      <c r="AG146" s="31"/>
      <c r="AH146" s="302">
        <f>(AF146/$BD146)</f>
        <v>7.4992315159359331</v>
      </c>
      <c r="AI146" s="31"/>
      <c r="AJ146" s="302">
        <f>IF(AH$219,AH146/AH$219*100,0)</f>
        <v>119.70136803017779</v>
      </c>
      <c r="AK146" s="31"/>
      <c r="AL146" s="114">
        <f>(E146+K146+AF146)</f>
        <v>3173759</v>
      </c>
      <c r="AM146" s="31"/>
      <c r="AN146" s="114">
        <v>324742</v>
      </c>
      <c r="AO146" s="31"/>
      <c r="AP146" s="302">
        <f>IF($AL146,AN146/$AL146*100,0)</f>
        <v>10.232093867240707</v>
      </c>
      <c r="AQ146" s="31"/>
      <c r="AR146" s="114">
        <v>0</v>
      </c>
      <c r="AS146" s="31"/>
      <c r="AT146" s="302">
        <f>IF($AL146,AR146/$AL146*100,0)</f>
        <v>0</v>
      </c>
      <c r="AU146" s="31"/>
      <c r="AV146" s="114">
        <v>0</v>
      </c>
      <c r="AW146" s="31"/>
      <c r="AX146" s="302">
        <f>IF($AL146,AV146/$AL146*100,0)</f>
        <v>0</v>
      </c>
      <c r="AY146" s="31"/>
      <c r="AZ146" s="114">
        <v>0</v>
      </c>
      <c r="BA146" s="31"/>
      <c r="BB146" s="30">
        <v>49</v>
      </c>
      <c r="BC146" s="31"/>
      <c r="BD146" s="298">
        <v>24724</v>
      </c>
      <c r="BE146" s="31"/>
      <c r="BF146" s="298">
        <f>IF(E146,BD146,0)</f>
        <v>24724</v>
      </c>
      <c r="BG146" s="31"/>
      <c r="BH146" s="298">
        <f>IF(K146,BD146,0)</f>
        <v>24724</v>
      </c>
      <c r="BI146" s="31"/>
      <c r="BJ146" s="298">
        <f>IF(AF146,BD146,0)</f>
        <v>24724</v>
      </c>
    </row>
    <row r="147" spans="1:62" ht="8.85" customHeight="1" x14ac:dyDescent="0.25">
      <c r="A147" s="30">
        <v>50</v>
      </c>
      <c r="B147" s="31"/>
      <c r="C147" s="30" t="s">
        <v>178</v>
      </c>
      <c r="D147" s="31"/>
      <c r="E147" s="116">
        <v>80123</v>
      </c>
      <c r="F147" s="31"/>
      <c r="G147" s="302">
        <f>(E147/$BD147)</f>
        <v>4.905589909998163</v>
      </c>
      <c r="H147" s="31"/>
      <c r="I147" s="302">
        <f>IF(G$219,G147/G$219*100,0)</f>
        <v>85.546568807888463</v>
      </c>
      <c r="J147" s="31"/>
      <c r="K147" s="114">
        <v>1237013</v>
      </c>
      <c r="L147" s="31"/>
      <c r="M147" s="302">
        <f>(K147/$BD147)</f>
        <v>75.737035449703058</v>
      </c>
      <c r="N147" s="31"/>
      <c r="O147" s="302">
        <f>IF(M$219,M147/M$219*100,0)</f>
        <v>73.722563307614834</v>
      </c>
      <c r="P147" s="31"/>
      <c r="Q147" s="116">
        <v>240211</v>
      </c>
      <c r="R147" s="31"/>
      <c r="S147" s="116">
        <v>227497</v>
      </c>
      <c r="T147" s="31"/>
      <c r="U147" s="116">
        <v>0</v>
      </c>
      <c r="V147" s="31"/>
      <c r="W147" s="116">
        <v>0</v>
      </c>
      <c r="X147" s="31"/>
      <c r="Y147" s="116">
        <v>0</v>
      </c>
      <c r="Z147" s="31"/>
      <c r="AA147" s="116">
        <v>0</v>
      </c>
      <c r="AB147" s="31"/>
      <c r="AC147" s="31"/>
      <c r="AD147" s="116">
        <v>0</v>
      </c>
      <c r="AE147" s="31"/>
      <c r="AF147" s="116">
        <v>147094</v>
      </c>
      <c r="AG147" s="31"/>
      <c r="AH147" s="302">
        <f>(AF147/$BD147)</f>
        <v>9.005938896712177</v>
      </c>
      <c r="AI147" s="31"/>
      <c r="AJ147" s="302">
        <f>IF(AH$219,AH147/AH$219*100,0)</f>
        <v>143.75115690745497</v>
      </c>
      <c r="AK147" s="31"/>
      <c r="AL147" s="114">
        <f>(E147+K147+AF147)</f>
        <v>1464230</v>
      </c>
      <c r="AM147" s="31"/>
      <c r="AN147" s="116">
        <v>207186</v>
      </c>
      <c r="AO147" s="31"/>
      <c r="AP147" s="302">
        <f>IF($AL147,AN147/$AL147*100,0)</f>
        <v>14.149826188508635</v>
      </c>
      <c r="AQ147" s="31"/>
      <c r="AR147" s="116">
        <v>0</v>
      </c>
      <c r="AS147" s="31"/>
      <c r="AT147" s="302">
        <f>IF($AL147,AR147/$AL147*100,0)</f>
        <v>0</v>
      </c>
      <c r="AU147" s="31"/>
      <c r="AV147" s="116">
        <v>0</v>
      </c>
      <c r="AW147" s="31"/>
      <c r="AX147" s="302">
        <f>IF($AL147,AV147/$AL147*100,0)</f>
        <v>0</v>
      </c>
      <c r="AY147" s="31"/>
      <c r="AZ147" s="116">
        <v>0</v>
      </c>
      <c r="BA147" s="31"/>
      <c r="BB147" s="30">
        <v>50</v>
      </c>
      <c r="BC147" s="31"/>
      <c r="BD147" s="298">
        <v>16333</v>
      </c>
      <c r="BE147" s="31"/>
      <c r="BF147" s="298">
        <f>IF(E147,BD147,0)</f>
        <v>16333</v>
      </c>
      <c r="BG147" s="31"/>
      <c r="BH147" s="298">
        <f>IF(K147,BD147,0)</f>
        <v>16333</v>
      </c>
      <c r="BI147" s="31"/>
      <c r="BJ147" s="298">
        <f>IF(AF147,BD147,0)</f>
        <v>16333</v>
      </c>
    </row>
    <row r="148" spans="1:62" ht="8.85" customHeight="1" x14ac:dyDescent="0.25">
      <c r="A148" s="31"/>
      <c r="B148" s="31"/>
      <c r="C148" s="30"/>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row>
    <row r="149" spans="1:62" ht="8.85" customHeight="1" x14ac:dyDescent="0.25">
      <c r="A149" s="31"/>
      <c r="B149" s="31"/>
      <c r="C149" s="30"/>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row>
    <row r="150" spans="1:62" ht="0.6" customHeight="1" x14ac:dyDescent="0.25">
      <c r="A150" s="31"/>
      <c r="B150" s="31"/>
      <c r="C150" s="30"/>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row>
    <row r="151" spans="1:62" s="15" customFormat="1" ht="9.6" customHeight="1" x14ac:dyDescent="0.25">
      <c r="A151" s="49" t="s">
        <v>425</v>
      </c>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50" t="s">
        <v>426</v>
      </c>
      <c r="BD151" s="12"/>
      <c r="BE151" s="12"/>
      <c r="BF151" s="12"/>
      <c r="BG151" s="12"/>
      <c r="BH151" s="12"/>
      <c r="BI151" s="12"/>
      <c r="BJ151" s="12"/>
    </row>
    <row r="152" spans="1:62" s="15" customFormat="1" ht="10.5" customHeight="1" x14ac:dyDescent="0.25">
      <c r="A152" s="278"/>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289" t="s">
        <v>45</v>
      </c>
      <c r="AB152" s="12"/>
      <c r="AC152" s="12"/>
      <c r="AD152" s="278" t="s">
        <v>46</v>
      </c>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289" t="s">
        <v>393</v>
      </c>
      <c r="BC152" s="12"/>
      <c r="BD152" s="12"/>
      <c r="BE152" s="12"/>
      <c r="BF152" s="12"/>
      <c r="BG152" s="12"/>
      <c r="BH152" s="12"/>
      <c r="BI152" s="12"/>
      <c r="BJ152" s="12"/>
    </row>
    <row r="153" spans="1:62" s="15" customFormat="1" ht="10.5" customHeight="1" x14ac:dyDescent="0.25">
      <c r="A153" s="279"/>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289" t="s">
        <v>394</v>
      </c>
      <c r="AB153" s="12"/>
      <c r="AC153" s="12"/>
      <c r="AD153" s="278" t="s">
        <v>395</v>
      </c>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50" t="s">
        <v>179</v>
      </c>
      <c r="BC153" s="12"/>
      <c r="BD153" s="12"/>
      <c r="BE153" s="12"/>
      <c r="BF153" s="12"/>
      <c r="BG153" s="12"/>
      <c r="BH153" s="12"/>
      <c r="BI153" s="12"/>
      <c r="BJ153" s="12"/>
    </row>
    <row r="154" spans="1:62" s="15" customFormat="1" ht="10.5" customHeight="1" x14ac:dyDescent="0.25">
      <c r="A154" s="280"/>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289" t="s">
        <v>51</v>
      </c>
      <c r="AB154" s="12"/>
      <c r="AC154" s="12"/>
      <c r="AD154" s="290" t="s">
        <v>52</v>
      </c>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280"/>
      <c r="BC154" s="12"/>
      <c r="BD154" s="12"/>
      <c r="BE154" s="12"/>
      <c r="BF154" s="12"/>
      <c r="BG154" s="12"/>
      <c r="BH154" s="12"/>
      <c r="BI154" s="12"/>
      <c r="BJ154" s="12"/>
    </row>
    <row r="155" spans="1:62" s="15" customFormat="1" ht="9.6" customHeight="1" x14ac:dyDescent="0.2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321" t="s">
        <v>396</v>
      </c>
      <c r="AO155" s="321"/>
      <c r="AP155" s="321"/>
      <c r="AQ155" s="321"/>
      <c r="AR155" s="321"/>
      <c r="AS155" s="321"/>
      <c r="AT155" s="321"/>
      <c r="AU155" s="321"/>
      <c r="AV155" s="321"/>
      <c r="AW155" s="321"/>
      <c r="AX155" s="321"/>
      <c r="AY155" s="321"/>
      <c r="AZ155" s="321"/>
      <c r="BA155" s="12"/>
      <c r="BB155" s="12"/>
      <c r="BC155" s="12"/>
      <c r="BD155" s="12"/>
      <c r="BE155" s="12"/>
      <c r="BF155" s="12"/>
      <c r="BG155" s="12"/>
      <c r="BH155" s="12"/>
      <c r="BI155" s="12"/>
      <c r="BJ155" s="12"/>
    </row>
    <row r="156" spans="1:62" s="15" customFormat="1" ht="9.6" customHeight="1" x14ac:dyDescent="0.2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row>
    <row r="157" spans="1:62" s="15" customFormat="1" ht="9.6" customHeight="1" x14ac:dyDescent="0.25">
      <c r="A157" s="12"/>
      <c r="B157" s="12"/>
      <c r="C157" s="12"/>
      <c r="D157" s="12"/>
      <c r="E157" s="321" t="s">
        <v>397</v>
      </c>
      <c r="F157" s="321"/>
      <c r="G157" s="321"/>
      <c r="H157" s="321"/>
      <c r="I157" s="321"/>
      <c r="J157" s="12"/>
      <c r="K157" s="321" t="s">
        <v>398</v>
      </c>
      <c r="L157" s="321"/>
      <c r="M157" s="321"/>
      <c r="N157" s="321"/>
      <c r="O157" s="321"/>
      <c r="P157" s="321"/>
      <c r="Q157" s="321"/>
      <c r="R157" s="321"/>
      <c r="S157" s="321"/>
      <c r="T157" s="321"/>
      <c r="U157" s="321"/>
      <c r="V157" s="321"/>
      <c r="W157" s="321"/>
      <c r="X157" s="321"/>
      <c r="Y157" s="321"/>
      <c r="Z157" s="321"/>
      <c r="AA157" s="321"/>
      <c r="AB157" s="322"/>
      <c r="AC157" s="322"/>
      <c r="AD157" s="321"/>
      <c r="AE157" s="12"/>
      <c r="AF157" s="321" t="s">
        <v>399</v>
      </c>
      <c r="AG157" s="321"/>
      <c r="AH157" s="321"/>
      <c r="AI157" s="321"/>
      <c r="AJ157" s="321"/>
      <c r="AK157" s="12"/>
      <c r="AL157" s="12"/>
      <c r="AM157" s="12"/>
      <c r="AN157" s="12"/>
      <c r="AO157" s="12"/>
      <c r="AP157" s="12"/>
      <c r="AQ157" s="12"/>
      <c r="AR157" s="321" t="s">
        <v>400</v>
      </c>
      <c r="AS157" s="321"/>
      <c r="AT157" s="321"/>
      <c r="AU157" s="321"/>
      <c r="AV157" s="321"/>
      <c r="AW157" s="321"/>
      <c r="AX157" s="321"/>
      <c r="AY157" s="12"/>
      <c r="AZ157" s="12"/>
      <c r="BA157" s="12"/>
      <c r="BB157" s="12"/>
      <c r="BC157" s="12"/>
      <c r="BD157" s="12"/>
      <c r="BE157" s="12"/>
      <c r="BF157" s="12"/>
      <c r="BG157" s="12"/>
      <c r="BH157" s="12"/>
      <c r="BI157" s="12"/>
      <c r="BJ157" s="12"/>
    </row>
    <row r="158" spans="1:62" s="15" customFormat="1" ht="8.85" customHeight="1" x14ac:dyDescent="0.2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322" t="s">
        <v>401</v>
      </c>
      <c r="AO158" s="322"/>
      <c r="AP158" s="322"/>
      <c r="AQ158" s="12"/>
      <c r="AR158" s="12"/>
      <c r="AS158" s="12"/>
      <c r="AT158" s="12"/>
      <c r="AU158" s="12"/>
      <c r="AV158" s="12"/>
      <c r="AW158" s="12"/>
      <c r="AX158" s="12"/>
      <c r="AY158" s="12"/>
      <c r="AZ158" s="12"/>
      <c r="BA158" s="12"/>
      <c r="BB158" s="12"/>
      <c r="BC158" s="12"/>
      <c r="BD158" s="12"/>
      <c r="BE158" s="12"/>
      <c r="BF158" s="12"/>
      <c r="BG158" s="12"/>
      <c r="BH158" s="12"/>
      <c r="BI158" s="12"/>
      <c r="BJ158" s="12"/>
    </row>
    <row r="159" spans="1:62" s="15" customFormat="1" ht="9.6" customHeight="1" x14ac:dyDescent="0.25">
      <c r="A159" s="12"/>
      <c r="B159" s="12"/>
      <c r="C159" s="12"/>
      <c r="D159" s="12"/>
      <c r="E159" s="12"/>
      <c r="F159" s="12"/>
      <c r="G159" s="12"/>
      <c r="H159" s="12"/>
      <c r="I159" s="12"/>
      <c r="J159" s="12"/>
      <c r="K159" s="12"/>
      <c r="L159" s="12"/>
      <c r="M159" s="12"/>
      <c r="N159" s="12"/>
      <c r="O159" s="12"/>
      <c r="P159" s="12"/>
      <c r="Q159" s="321" t="s">
        <v>402</v>
      </c>
      <c r="R159" s="321"/>
      <c r="S159" s="321"/>
      <c r="T159" s="321"/>
      <c r="U159" s="321"/>
      <c r="V159" s="321"/>
      <c r="W159" s="321"/>
      <c r="X159" s="321"/>
      <c r="Y159" s="321"/>
      <c r="Z159" s="321"/>
      <c r="AA159" s="321"/>
      <c r="AB159" s="322"/>
      <c r="AC159" s="322"/>
      <c r="AD159" s="321"/>
      <c r="AE159" s="12"/>
      <c r="AF159" s="12"/>
      <c r="AG159" s="12"/>
      <c r="AH159" s="12"/>
      <c r="AI159" s="12"/>
      <c r="AJ159" s="12"/>
      <c r="AK159" s="12"/>
      <c r="AL159" s="12"/>
      <c r="AM159" s="12"/>
      <c r="AN159" s="321" t="s">
        <v>403</v>
      </c>
      <c r="AO159" s="321"/>
      <c r="AP159" s="321"/>
      <c r="AQ159" s="12"/>
      <c r="AR159" s="321" t="s">
        <v>62</v>
      </c>
      <c r="AS159" s="321"/>
      <c r="AT159" s="321"/>
      <c r="AU159" s="12"/>
      <c r="AV159" s="321" t="s">
        <v>63</v>
      </c>
      <c r="AW159" s="321"/>
      <c r="AX159" s="321"/>
      <c r="AY159" s="12"/>
      <c r="AZ159" s="12"/>
      <c r="BA159" s="12"/>
      <c r="BB159" s="12"/>
      <c r="BC159" s="12"/>
      <c r="BD159" s="12"/>
      <c r="BE159" s="12"/>
      <c r="BF159" s="12"/>
      <c r="BG159" s="12"/>
      <c r="BH159" s="12"/>
      <c r="BI159" s="12"/>
      <c r="BJ159" s="12"/>
    </row>
    <row r="160" spans="1:62" s="15" customFormat="1" ht="9.6" customHeight="1" x14ac:dyDescent="0.2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67" t="s">
        <v>404</v>
      </c>
      <c r="Z160" s="12"/>
      <c r="AA160" s="12"/>
      <c r="AB160" s="12"/>
      <c r="AC160" s="12"/>
      <c r="AD160" s="67" t="s">
        <v>405</v>
      </c>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67" t="s">
        <v>406</v>
      </c>
      <c r="BI160" s="12"/>
      <c r="BJ160" s="12"/>
    </row>
    <row r="161" spans="1:62" s="15" customFormat="1" ht="9.6" customHeight="1" x14ac:dyDescent="0.25">
      <c r="A161" s="12"/>
      <c r="B161" s="12"/>
      <c r="C161" s="12"/>
      <c r="D161" s="12"/>
      <c r="E161" s="12"/>
      <c r="F161" s="12"/>
      <c r="G161" s="67" t="s">
        <v>66</v>
      </c>
      <c r="H161" s="12"/>
      <c r="I161" s="67" t="s">
        <v>67</v>
      </c>
      <c r="J161" s="12"/>
      <c r="K161" s="12"/>
      <c r="L161" s="12"/>
      <c r="M161" s="67" t="s">
        <v>66</v>
      </c>
      <c r="N161" s="12"/>
      <c r="O161" s="67" t="s">
        <v>67</v>
      </c>
      <c r="P161" s="12"/>
      <c r="Q161" s="67" t="s">
        <v>407</v>
      </c>
      <c r="R161" s="12"/>
      <c r="S161" s="12"/>
      <c r="T161" s="12"/>
      <c r="U161" s="67" t="s">
        <v>408</v>
      </c>
      <c r="V161" s="12"/>
      <c r="W161" s="67" t="s">
        <v>409</v>
      </c>
      <c r="X161" s="12"/>
      <c r="Y161" s="67" t="s">
        <v>410</v>
      </c>
      <c r="Z161" s="12"/>
      <c r="AA161" s="12"/>
      <c r="AB161" s="12"/>
      <c r="AC161" s="12"/>
      <c r="AD161" s="67" t="s">
        <v>411</v>
      </c>
      <c r="AE161" s="12"/>
      <c r="AF161" s="12"/>
      <c r="AG161" s="12"/>
      <c r="AH161" s="67" t="s">
        <v>66</v>
      </c>
      <c r="AI161" s="12"/>
      <c r="AJ161" s="67" t="s">
        <v>67</v>
      </c>
      <c r="AK161" s="12"/>
      <c r="AL161" s="12"/>
      <c r="AM161" s="12"/>
      <c r="AN161" s="12"/>
      <c r="AO161" s="12"/>
      <c r="AP161" s="67" t="s">
        <v>269</v>
      </c>
      <c r="AQ161" s="12"/>
      <c r="AR161" s="12"/>
      <c r="AS161" s="12"/>
      <c r="AT161" s="67" t="s">
        <v>269</v>
      </c>
      <c r="AU161" s="12"/>
      <c r="AV161" s="12"/>
      <c r="AW161" s="12"/>
      <c r="AX161" s="67" t="s">
        <v>269</v>
      </c>
      <c r="AY161" s="12"/>
      <c r="AZ161" s="67" t="s">
        <v>412</v>
      </c>
      <c r="BA161" s="12"/>
      <c r="BB161" s="12"/>
      <c r="BC161" s="12"/>
      <c r="BD161" s="12"/>
      <c r="BE161" s="12"/>
      <c r="BF161" s="12"/>
      <c r="BG161" s="12"/>
      <c r="BH161" s="67" t="s">
        <v>413</v>
      </c>
      <c r="BI161" s="12"/>
      <c r="BJ161" s="67" t="s">
        <v>414</v>
      </c>
    </row>
    <row r="162" spans="1:62" s="15" customFormat="1" ht="9.6" customHeight="1" x14ac:dyDescent="0.25">
      <c r="A162" s="323" t="s">
        <v>74</v>
      </c>
      <c r="B162" s="12"/>
      <c r="C162" s="323" t="s">
        <v>76</v>
      </c>
      <c r="D162" s="12"/>
      <c r="E162" s="323" t="s">
        <v>77</v>
      </c>
      <c r="F162" s="12"/>
      <c r="G162" s="323" t="s">
        <v>78</v>
      </c>
      <c r="H162" s="12"/>
      <c r="I162" s="323" t="s">
        <v>83</v>
      </c>
      <c r="J162" s="12"/>
      <c r="K162" s="323" t="s">
        <v>77</v>
      </c>
      <c r="L162" s="12"/>
      <c r="M162" s="323" t="s">
        <v>78</v>
      </c>
      <c r="N162" s="12"/>
      <c r="O162" s="323" t="s">
        <v>83</v>
      </c>
      <c r="P162" s="12"/>
      <c r="Q162" s="323" t="s">
        <v>79</v>
      </c>
      <c r="R162" s="12"/>
      <c r="S162" s="323" t="s">
        <v>415</v>
      </c>
      <c r="T162" s="12"/>
      <c r="U162" s="323" t="s">
        <v>416</v>
      </c>
      <c r="V162" s="12"/>
      <c r="W162" s="323" t="s">
        <v>417</v>
      </c>
      <c r="X162" s="12"/>
      <c r="Y162" s="323" t="s">
        <v>418</v>
      </c>
      <c r="Z162" s="12"/>
      <c r="AA162" s="323" t="s">
        <v>419</v>
      </c>
      <c r="AB162" s="12"/>
      <c r="AC162" s="12"/>
      <c r="AD162" s="323" t="s">
        <v>420</v>
      </c>
      <c r="AE162" s="12"/>
      <c r="AF162" s="323" t="s">
        <v>77</v>
      </c>
      <c r="AG162" s="12"/>
      <c r="AH162" s="323" t="s">
        <v>78</v>
      </c>
      <c r="AI162" s="12"/>
      <c r="AJ162" s="323" t="s">
        <v>83</v>
      </c>
      <c r="AK162" s="12"/>
      <c r="AL162" s="323" t="s">
        <v>68</v>
      </c>
      <c r="AM162" s="12"/>
      <c r="AN162" s="323" t="s">
        <v>77</v>
      </c>
      <c r="AO162" s="12"/>
      <c r="AP162" s="323" t="s">
        <v>376</v>
      </c>
      <c r="AQ162" s="12"/>
      <c r="AR162" s="323" t="s">
        <v>77</v>
      </c>
      <c r="AS162" s="12"/>
      <c r="AT162" s="323" t="s">
        <v>376</v>
      </c>
      <c r="AU162" s="12"/>
      <c r="AV162" s="323" t="s">
        <v>77</v>
      </c>
      <c r="AW162" s="12"/>
      <c r="AX162" s="323" t="s">
        <v>376</v>
      </c>
      <c r="AY162" s="12"/>
      <c r="AZ162" s="323" t="s">
        <v>421</v>
      </c>
      <c r="BA162" s="12"/>
      <c r="BB162" s="323" t="s">
        <v>74</v>
      </c>
      <c r="BC162" s="12"/>
      <c r="BD162" s="12"/>
      <c r="BE162" s="12"/>
      <c r="BF162" s="324" t="s">
        <v>397</v>
      </c>
      <c r="BG162" s="12"/>
      <c r="BH162" s="324" t="s">
        <v>377</v>
      </c>
      <c r="BI162" s="12"/>
      <c r="BJ162" s="324" t="s">
        <v>422</v>
      </c>
    </row>
    <row r="163" spans="1:62" s="15" customFormat="1" ht="8.85" customHeight="1" x14ac:dyDescent="0.2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row>
    <row r="164" spans="1:62" s="15" customFormat="1" ht="8.85" customHeight="1" x14ac:dyDescent="0.25">
      <c r="A164" s="12"/>
      <c r="B164" s="12" t="s">
        <v>130</v>
      </c>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row>
    <row r="165" spans="1:62" ht="8.85" customHeight="1" x14ac:dyDescent="0.25">
      <c r="A165" s="30">
        <v>51</v>
      </c>
      <c r="B165" s="31"/>
      <c r="C165" s="30" t="s">
        <v>180</v>
      </c>
      <c r="D165" s="31"/>
      <c r="E165" s="296">
        <v>61460</v>
      </c>
      <c r="F165" s="31"/>
      <c r="G165" s="97">
        <f>(E165/$BD165)</f>
        <v>5.4699181203275185</v>
      </c>
      <c r="H165" s="31"/>
      <c r="I165" s="297">
        <f>IF(G$219,G165/G$219*100,0)</f>
        <v>95.387656823986163</v>
      </c>
      <c r="J165" s="31"/>
      <c r="K165" s="296">
        <v>1386129</v>
      </c>
      <c r="L165" s="31"/>
      <c r="M165" s="97">
        <f>(K165/$BD165)</f>
        <v>123.36498754004984</v>
      </c>
      <c r="N165" s="31"/>
      <c r="O165" s="297">
        <f>IF(M$219,M165/M$219*100,0)</f>
        <v>120.08369551121764</v>
      </c>
      <c r="P165" s="31"/>
      <c r="Q165" s="296">
        <v>252019</v>
      </c>
      <c r="R165" s="31"/>
      <c r="S165" s="296">
        <v>298294</v>
      </c>
      <c r="T165" s="31"/>
      <c r="U165" s="296">
        <v>0</v>
      </c>
      <c r="V165" s="31"/>
      <c r="W165" s="296">
        <v>0</v>
      </c>
      <c r="X165" s="31"/>
      <c r="Y165" s="296">
        <v>0</v>
      </c>
      <c r="Z165" s="31"/>
      <c r="AA165" s="296">
        <v>0</v>
      </c>
      <c r="AB165" s="31"/>
      <c r="AC165" s="31"/>
      <c r="AD165" s="296">
        <v>0</v>
      </c>
      <c r="AE165" s="31"/>
      <c r="AF165" s="296">
        <v>139319</v>
      </c>
      <c r="AG165" s="31"/>
      <c r="AH165" s="97">
        <f>(AF165/$BD165)</f>
        <v>12.39934140263439</v>
      </c>
      <c r="AI165" s="31"/>
      <c r="AJ165" s="297">
        <f>IF(AH$219,AH165/AH$219*100,0)</f>
        <v>197.91602985113656</v>
      </c>
      <c r="AK165" s="31"/>
      <c r="AL165" s="296">
        <f>(E165+K165+AF165)</f>
        <v>1586908</v>
      </c>
      <c r="AM165" s="31"/>
      <c r="AN165" s="296">
        <v>226468</v>
      </c>
      <c r="AO165" s="31"/>
      <c r="AP165" s="297">
        <f>IF($AL165,AN165/$AL165*100,0)</f>
        <v>14.271022642774502</v>
      </c>
      <c r="AQ165" s="31"/>
      <c r="AR165" s="296">
        <v>0</v>
      </c>
      <c r="AS165" s="31"/>
      <c r="AT165" s="297">
        <f>IF($AL165,AR165/$AL165*100,0)</f>
        <v>0</v>
      </c>
      <c r="AU165" s="31"/>
      <c r="AV165" s="296">
        <v>0</v>
      </c>
      <c r="AW165" s="31"/>
      <c r="AX165" s="297">
        <f>IF($AL165,AV165/$AL165*100,0)</f>
        <v>0</v>
      </c>
      <c r="AY165" s="31"/>
      <c r="AZ165" s="296">
        <v>0</v>
      </c>
      <c r="BA165" s="31"/>
      <c r="BB165" s="30">
        <v>51</v>
      </c>
      <c r="BC165" s="31"/>
      <c r="BD165" s="298">
        <v>11236</v>
      </c>
      <c r="BE165" s="31"/>
      <c r="BF165" s="298">
        <f>IF(E165,BD165,0)</f>
        <v>11236</v>
      </c>
      <c r="BG165" s="31"/>
      <c r="BH165" s="298">
        <f>IF(K165,BD165,0)</f>
        <v>11236</v>
      </c>
      <c r="BI165" s="31"/>
      <c r="BJ165" s="298">
        <f>IF(AF165,BD165,0)</f>
        <v>11236</v>
      </c>
    </row>
    <row r="166" spans="1:62" ht="8.85" customHeight="1" x14ac:dyDescent="0.25">
      <c r="A166" s="30">
        <v>52</v>
      </c>
      <c r="B166" s="31"/>
      <c r="C166" s="30" t="s">
        <v>181</v>
      </c>
      <c r="D166" s="31"/>
      <c r="E166" s="114">
        <v>108181</v>
      </c>
      <c r="F166" s="31"/>
      <c r="G166" s="297">
        <f>(E166/$BD166)</f>
        <v>4.3881474871212429</v>
      </c>
      <c r="H166" s="31"/>
      <c r="I166" s="297">
        <f>IF(G$219,G166/G$219*100,0)</f>
        <v>76.52310279362932</v>
      </c>
      <c r="J166" s="31"/>
      <c r="K166" s="114">
        <v>997491</v>
      </c>
      <c r="L166" s="31"/>
      <c r="M166" s="297">
        <f>(K166/$BD166)</f>
        <v>40.461242039508377</v>
      </c>
      <c r="N166" s="31"/>
      <c r="O166" s="297">
        <f>IF(M$219,M166/M$219*100,0)</f>
        <v>39.385044054745592</v>
      </c>
      <c r="P166" s="31"/>
      <c r="Q166" s="114">
        <v>312733</v>
      </c>
      <c r="R166" s="31"/>
      <c r="S166" s="114">
        <v>250426</v>
      </c>
      <c r="T166" s="31"/>
      <c r="U166" s="114">
        <v>53728</v>
      </c>
      <c r="V166" s="31"/>
      <c r="W166" s="114">
        <v>0</v>
      </c>
      <c r="X166" s="31"/>
      <c r="Y166" s="114">
        <v>0</v>
      </c>
      <c r="Z166" s="31"/>
      <c r="AA166" s="114">
        <v>0</v>
      </c>
      <c r="AB166" s="31"/>
      <c r="AC166" s="31"/>
      <c r="AD166" s="114">
        <v>0</v>
      </c>
      <c r="AE166" s="31"/>
      <c r="AF166" s="114">
        <v>173222</v>
      </c>
      <c r="AG166" s="31"/>
      <c r="AH166" s="297">
        <f>(AF166/$BD166)</f>
        <v>7.0264065225327546</v>
      </c>
      <c r="AI166" s="31"/>
      <c r="AJ166" s="297">
        <f>IF(AH$219,AH166/AH$219*100,0)</f>
        <v>112.1542215753778</v>
      </c>
      <c r="AK166" s="31"/>
      <c r="AL166" s="114">
        <f>(E166+K166+AF166)</f>
        <v>1278894</v>
      </c>
      <c r="AM166" s="31"/>
      <c r="AN166" s="114">
        <v>243029</v>
      </c>
      <c r="AO166" s="31"/>
      <c r="AP166" s="297">
        <f>IF($AL166,AN166/$AL166*100,0)</f>
        <v>19.003060456926065</v>
      </c>
      <c r="AQ166" s="31"/>
      <c r="AR166" s="114">
        <v>0</v>
      </c>
      <c r="AS166" s="31"/>
      <c r="AT166" s="297">
        <f>IF($AL166,AR166/$AL166*100,0)</f>
        <v>0</v>
      </c>
      <c r="AU166" s="31"/>
      <c r="AV166" s="114">
        <v>0</v>
      </c>
      <c r="AW166" s="31"/>
      <c r="AX166" s="297">
        <f>IF($AL166,AV166/$AL166*100,0)</f>
        <v>0</v>
      </c>
      <c r="AY166" s="31"/>
      <c r="AZ166" s="114">
        <v>13004</v>
      </c>
      <c r="BA166" s="31"/>
      <c r="BB166" s="30">
        <v>52</v>
      </c>
      <c r="BC166" s="31"/>
      <c r="BD166" s="298">
        <v>24653</v>
      </c>
      <c r="BE166" s="31"/>
      <c r="BF166" s="298">
        <f>IF(E166,BD166,0)</f>
        <v>24653</v>
      </c>
      <c r="BG166" s="31"/>
      <c r="BH166" s="298">
        <f>IF(K166,BD166,0)</f>
        <v>24653</v>
      </c>
      <c r="BI166" s="31"/>
      <c r="BJ166" s="298">
        <f>IF(AF166,BD166,0)</f>
        <v>24653</v>
      </c>
    </row>
    <row r="167" spans="1:62" ht="8.85" customHeight="1" x14ac:dyDescent="0.25">
      <c r="A167" s="30">
        <v>53</v>
      </c>
      <c r="B167" s="31"/>
      <c r="C167" s="30" t="s">
        <v>182</v>
      </c>
      <c r="D167" s="31"/>
      <c r="E167" s="114">
        <v>3217612</v>
      </c>
      <c r="F167" s="31"/>
      <c r="G167" s="297">
        <f>(E167/$BD167)</f>
        <v>8.3503413983447832</v>
      </c>
      <c r="H167" s="31"/>
      <c r="I167" s="297">
        <f>IF(G$219,G167/G$219*100,0)</f>
        <v>145.61817602138882</v>
      </c>
      <c r="J167" s="31"/>
      <c r="K167" s="114">
        <v>43430439</v>
      </c>
      <c r="L167" s="31"/>
      <c r="M167" s="297">
        <f>(K167/$BD167)</f>
        <v>112.71060424003508</v>
      </c>
      <c r="N167" s="31"/>
      <c r="O167" s="297">
        <f>IF(M$219,M167/M$219*100,0)</f>
        <v>109.71270009695218</v>
      </c>
      <c r="P167" s="31"/>
      <c r="Q167" s="114">
        <v>6827446</v>
      </c>
      <c r="R167" s="31"/>
      <c r="S167" s="114">
        <v>5209698</v>
      </c>
      <c r="T167" s="31"/>
      <c r="U167" s="114">
        <v>0</v>
      </c>
      <c r="V167" s="31"/>
      <c r="W167" s="114">
        <v>0</v>
      </c>
      <c r="X167" s="31"/>
      <c r="Y167" s="114">
        <v>0</v>
      </c>
      <c r="Z167" s="31"/>
      <c r="AA167" s="114">
        <v>0</v>
      </c>
      <c r="AB167" s="31"/>
      <c r="AC167" s="31"/>
      <c r="AD167" s="114">
        <v>0</v>
      </c>
      <c r="AE167" s="31"/>
      <c r="AF167" s="114">
        <v>1949100</v>
      </c>
      <c r="AG167" s="31"/>
      <c r="AH167" s="297">
        <f>(AF167/$BD167)</f>
        <v>5.0583011312469672</v>
      </c>
      <c r="AI167" s="31"/>
      <c r="AJ167" s="297">
        <f>IF(AH$219,AH167/AH$219*100,0)</f>
        <v>80.739681663673906</v>
      </c>
      <c r="AK167" s="31"/>
      <c r="AL167" s="114">
        <f>(E167+K167+AF167)</f>
        <v>48597151</v>
      </c>
      <c r="AM167" s="31"/>
      <c r="AN167" s="114">
        <v>747674</v>
      </c>
      <c r="AO167" s="31"/>
      <c r="AP167" s="297">
        <f>IF($AL167,AN167/$AL167*100,0)</f>
        <v>1.5385140581595</v>
      </c>
      <c r="AQ167" s="31"/>
      <c r="AR167" s="114">
        <v>0</v>
      </c>
      <c r="AS167" s="31"/>
      <c r="AT167" s="297">
        <f>IF($AL167,AR167/$AL167*100,0)</f>
        <v>0</v>
      </c>
      <c r="AU167" s="31"/>
      <c r="AV167" s="114">
        <v>0</v>
      </c>
      <c r="AW167" s="31"/>
      <c r="AX167" s="297">
        <f>IF($AL167,AV167/$AL167*100,0)</f>
        <v>0</v>
      </c>
      <c r="AY167" s="31"/>
      <c r="AZ167" s="114">
        <v>850980</v>
      </c>
      <c r="BA167" s="31"/>
      <c r="BB167" s="30">
        <v>53</v>
      </c>
      <c r="BC167" s="31"/>
      <c r="BD167" s="298">
        <v>385327</v>
      </c>
      <c r="BE167" s="31"/>
      <c r="BF167" s="298">
        <f>IF(E167,BD167,0)</f>
        <v>385327</v>
      </c>
      <c r="BG167" s="31"/>
      <c r="BH167" s="298">
        <f>IF(K167,BD167,0)</f>
        <v>385327</v>
      </c>
      <c r="BI167" s="31"/>
      <c r="BJ167" s="298">
        <f>IF(AF167,BD167,0)</f>
        <v>385327</v>
      </c>
    </row>
    <row r="168" spans="1:62" ht="8.85" customHeight="1" x14ac:dyDescent="0.25">
      <c r="A168" s="30">
        <v>54</v>
      </c>
      <c r="B168" s="31"/>
      <c r="C168" s="30" t="s">
        <v>183</v>
      </c>
      <c r="D168" s="31"/>
      <c r="E168" s="114">
        <v>168550</v>
      </c>
      <c r="F168" s="31"/>
      <c r="G168" s="297">
        <f>(E168/$BD168)</f>
        <v>4.9117029956871434</v>
      </c>
      <c r="H168" s="31"/>
      <c r="I168" s="297">
        <f>IF(G$219,G168/G$219*100,0)</f>
        <v>85.653172399936579</v>
      </c>
      <c r="J168" s="31"/>
      <c r="K168" s="114">
        <v>2861993</v>
      </c>
      <c r="L168" s="31"/>
      <c r="M168" s="297">
        <f>(K168/$BD168)</f>
        <v>83.401124839724915</v>
      </c>
      <c r="N168" s="31"/>
      <c r="O168" s="297">
        <f>IF(M$219,M168/M$219*100,0)</f>
        <v>81.182801378674966</v>
      </c>
      <c r="P168" s="31"/>
      <c r="Q168" s="114">
        <v>399761</v>
      </c>
      <c r="R168" s="31"/>
      <c r="S168" s="114">
        <v>428679</v>
      </c>
      <c r="T168" s="31"/>
      <c r="U168" s="114">
        <v>0</v>
      </c>
      <c r="V168" s="31"/>
      <c r="W168" s="114">
        <v>0</v>
      </c>
      <c r="X168" s="31"/>
      <c r="Y168" s="114">
        <v>0</v>
      </c>
      <c r="Z168" s="31"/>
      <c r="AA168" s="114">
        <v>0</v>
      </c>
      <c r="AB168" s="31"/>
      <c r="AC168" s="31"/>
      <c r="AD168" s="114">
        <v>0</v>
      </c>
      <c r="AE168" s="31"/>
      <c r="AF168" s="114">
        <v>207560</v>
      </c>
      <c r="AG168" s="31"/>
      <c r="AH168" s="297">
        <f>(AF168/$BD168)</f>
        <v>6.048490500058282</v>
      </c>
      <c r="AI168" s="31"/>
      <c r="AJ168" s="297">
        <f>IF(AH$219,AH168/AH$219*100,0)</f>
        <v>96.544904079301659</v>
      </c>
      <c r="AK168" s="31"/>
      <c r="AL168" s="114">
        <f>(E168+K168+AF168)</f>
        <v>3238103</v>
      </c>
      <c r="AM168" s="31"/>
      <c r="AN168" s="114">
        <v>296047</v>
      </c>
      <c r="AO168" s="31"/>
      <c r="AP168" s="297">
        <f>IF($AL168,AN168/$AL168*100,0)</f>
        <v>9.142606025812027</v>
      </c>
      <c r="AQ168" s="31"/>
      <c r="AR168" s="114">
        <v>226286</v>
      </c>
      <c r="AS168" s="31"/>
      <c r="AT168" s="297">
        <f>IF($AL168,AR168/$AL168*100,0)</f>
        <v>6.9882273664549892</v>
      </c>
      <c r="AU168" s="31"/>
      <c r="AV168" s="114">
        <v>0</v>
      </c>
      <c r="AW168" s="31"/>
      <c r="AX168" s="297">
        <f>IF($AL168,AV168/$AL168*100,0)</f>
        <v>0</v>
      </c>
      <c r="AY168" s="31"/>
      <c r="AZ168" s="114">
        <v>1567</v>
      </c>
      <c r="BA168" s="31"/>
      <c r="BB168" s="30">
        <v>54</v>
      </c>
      <c r="BC168" s="31"/>
      <c r="BD168" s="298">
        <v>34316</v>
      </c>
      <c r="BE168" s="31"/>
      <c r="BF168" s="298">
        <f>IF(E168,BD168,0)</f>
        <v>34316</v>
      </c>
      <c r="BG168" s="31"/>
      <c r="BH168" s="298">
        <f>IF(K168,BD168,0)</f>
        <v>34316</v>
      </c>
      <c r="BI168" s="31"/>
      <c r="BJ168" s="298">
        <f>IF(AF168,BD168,0)</f>
        <v>34316</v>
      </c>
    </row>
    <row r="169" spans="1:62" ht="8.85" customHeight="1" x14ac:dyDescent="0.25">
      <c r="A169" s="30">
        <v>55</v>
      </c>
      <c r="B169" s="31"/>
      <c r="C169" s="30" t="s">
        <v>184</v>
      </c>
      <c r="D169" s="31"/>
      <c r="E169" s="114">
        <v>43758</v>
      </c>
      <c r="F169" s="31"/>
      <c r="G169" s="302">
        <f>(E169/$BD169)</f>
        <v>3.5388596845936111</v>
      </c>
      <c r="H169" s="31"/>
      <c r="I169" s="302">
        <f>IF(G$219,G169/G$219*100,0)</f>
        <v>61.712721418587378</v>
      </c>
      <c r="J169" s="31"/>
      <c r="K169" s="114">
        <v>909627</v>
      </c>
      <c r="L169" s="31"/>
      <c r="M169" s="302">
        <f>(K169/$BD169)</f>
        <v>73.564658309745255</v>
      </c>
      <c r="N169" s="31"/>
      <c r="O169" s="302">
        <f>IF(M$219,M169/M$219*100,0)</f>
        <v>71.607967584695203</v>
      </c>
      <c r="P169" s="31"/>
      <c r="Q169" s="114">
        <v>198587</v>
      </c>
      <c r="R169" s="31"/>
      <c r="S169" s="114">
        <v>213569</v>
      </c>
      <c r="T169" s="31"/>
      <c r="U169" s="114">
        <v>0</v>
      </c>
      <c r="V169" s="31"/>
      <c r="W169" s="114">
        <v>0</v>
      </c>
      <c r="X169" s="31"/>
      <c r="Y169" s="114">
        <v>0</v>
      </c>
      <c r="Z169" s="31"/>
      <c r="AA169" s="114">
        <v>0</v>
      </c>
      <c r="AB169" s="31"/>
      <c r="AC169" s="31"/>
      <c r="AD169" s="114">
        <v>0</v>
      </c>
      <c r="AE169" s="31"/>
      <c r="AF169" s="114">
        <v>110008</v>
      </c>
      <c r="AG169" s="31"/>
      <c r="AH169" s="302">
        <f>(AF169/$BD169)</f>
        <v>8.8967246259603723</v>
      </c>
      <c r="AI169" s="31"/>
      <c r="AJ169" s="302">
        <f>IF(AH$219,AH169/AH$219*100,0)</f>
        <v>142.00789860297019</v>
      </c>
      <c r="AK169" s="31"/>
      <c r="AL169" s="114">
        <f>(E169+K169+AF169)</f>
        <v>1063393</v>
      </c>
      <c r="AM169" s="31"/>
      <c r="AN169" s="114">
        <v>187466</v>
      </c>
      <c r="AO169" s="31"/>
      <c r="AP169" s="302">
        <f>IF($AL169,AN169/$AL169*100,0)</f>
        <v>17.629042132118606</v>
      </c>
      <c r="AQ169" s="31"/>
      <c r="AR169" s="114">
        <v>0</v>
      </c>
      <c r="AS169" s="31"/>
      <c r="AT169" s="302">
        <f>IF($AL169,AR169/$AL169*100,0)</f>
        <v>0</v>
      </c>
      <c r="AU169" s="31"/>
      <c r="AV169" s="114">
        <v>0</v>
      </c>
      <c r="AW169" s="31"/>
      <c r="AX169" s="302">
        <f>IF($AL169,AV169/$AL169*100,0)</f>
        <v>0</v>
      </c>
      <c r="AY169" s="31"/>
      <c r="AZ169" s="114">
        <v>4016</v>
      </c>
      <c r="BA169" s="31"/>
      <c r="BB169" s="30">
        <v>55</v>
      </c>
      <c r="BC169" s="31"/>
      <c r="BD169" s="298">
        <v>12365</v>
      </c>
      <c r="BE169" s="31"/>
      <c r="BF169" s="298">
        <f>IF(E169,BD169,0)</f>
        <v>12365</v>
      </c>
      <c r="BG169" s="31"/>
      <c r="BH169" s="298">
        <f>IF(K169,BD169,0)</f>
        <v>12365</v>
      </c>
      <c r="BI169" s="31"/>
      <c r="BJ169" s="298">
        <f>IF(AF169,BD169,0)</f>
        <v>12365</v>
      </c>
    </row>
    <row r="170" spans="1:62" ht="8.85" customHeight="1" x14ac:dyDescent="0.25">
      <c r="A170" s="37"/>
      <c r="B170" s="31"/>
      <c r="C170" s="30"/>
      <c r="D170" s="31"/>
      <c r="E170" s="31"/>
      <c r="F170" s="31"/>
      <c r="G170" s="38"/>
      <c r="H170" s="31"/>
      <c r="I170" s="38"/>
      <c r="J170" s="31"/>
      <c r="K170" s="298"/>
      <c r="L170" s="31"/>
      <c r="M170" s="38"/>
      <c r="N170" s="31"/>
      <c r="O170" s="38"/>
      <c r="P170" s="31"/>
      <c r="Q170" s="31"/>
      <c r="R170" s="31"/>
      <c r="S170" s="31"/>
      <c r="T170" s="31"/>
      <c r="U170" s="31"/>
      <c r="V170" s="31"/>
      <c r="W170" s="31"/>
      <c r="X170" s="31"/>
      <c r="Y170" s="31"/>
      <c r="Z170" s="31"/>
      <c r="AA170" s="31"/>
      <c r="AB170" s="31"/>
      <c r="AC170" s="31"/>
      <c r="AD170" s="31"/>
      <c r="AE170" s="31"/>
      <c r="AF170" s="31"/>
      <c r="AG170" s="31"/>
      <c r="AH170" s="38"/>
      <c r="AI170" s="31"/>
      <c r="AJ170" s="38"/>
      <c r="AK170" s="31"/>
      <c r="AL170" s="31"/>
      <c r="AM170" s="31"/>
      <c r="AN170" s="31"/>
      <c r="AO170" s="31"/>
      <c r="AP170" s="38"/>
      <c r="AQ170" s="31"/>
      <c r="AR170" s="31"/>
      <c r="AS170" s="31"/>
      <c r="AT170" s="38"/>
      <c r="AU170" s="31"/>
      <c r="AV170" s="31"/>
      <c r="AW170" s="31"/>
      <c r="AX170" s="38"/>
      <c r="AY170" s="31"/>
      <c r="AZ170" s="31"/>
      <c r="BA170" s="31"/>
      <c r="BB170" s="37"/>
      <c r="BC170" s="31"/>
      <c r="BD170" s="277"/>
      <c r="BE170" s="31"/>
      <c r="BF170" s="31"/>
      <c r="BG170" s="31"/>
      <c r="BH170" s="31"/>
      <c r="BI170" s="31"/>
      <c r="BJ170" s="31"/>
    </row>
    <row r="171" spans="1:62" ht="8.85" customHeight="1" x14ac:dyDescent="0.25">
      <c r="A171" s="30">
        <v>56</v>
      </c>
      <c r="B171" s="31"/>
      <c r="C171" s="30" t="s">
        <v>185</v>
      </c>
      <c r="D171" s="31"/>
      <c r="E171" s="114">
        <v>58142</v>
      </c>
      <c r="F171" s="31"/>
      <c r="G171" s="302">
        <f>(E171/$BD171)</f>
        <v>4.4386594396518815</v>
      </c>
      <c r="H171" s="31"/>
      <c r="I171" s="302">
        <f>IF(G$219,G171/G$219*100,0)</f>
        <v>77.403959999808762</v>
      </c>
      <c r="J171" s="31"/>
      <c r="K171" s="114">
        <v>1250449</v>
      </c>
      <c r="L171" s="31"/>
      <c r="M171" s="302">
        <f>(K171/$BD171)</f>
        <v>95.461409267883042</v>
      </c>
      <c r="N171" s="31"/>
      <c r="O171" s="302">
        <f>IF(M$219,M171/M$219*100,0)</f>
        <v>92.922303419960826</v>
      </c>
      <c r="P171" s="31"/>
      <c r="Q171" s="114">
        <v>204812</v>
      </c>
      <c r="R171" s="31"/>
      <c r="S171" s="114">
        <v>253353</v>
      </c>
      <c r="T171" s="31"/>
      <c r="U171" s="114">
        <v>0</v>
      </c>
      <c r="V171" s="31"/>
      <c r="W171" s="114">
        <v>0</v>
      </c>
      <c r="X171" s="31"/>
      <c r="Y171" s="114">
        <v>0</v>
      </c>
      <c r="Z171" s="31"/>
      <c r="AA171" s="114">
        <v>0</v>
      </c>
      <c r="AB171" s="31"/>
      <c r="AC171" s="31"/>
      <c r="AD171" s="114">
        <v>0</v>
      </c>
      <c r="AE171" s="31"/>
      <c r="AF171" s="114">
        <v>108215</v>
      </c>
      <c r="AG171" s="31"/>
      <c r="AH171" s="302">
        <f>(AF171/$BD171)</f>
        <v>8.2613176578364769</v>
      </c>
      <c r="AI171" s="31"/>
      <c r="AJ171" s="302">
        <f>IF(AH$219,AH171/AH$219*100,0)</f>
        <v>131.86564826989118</v>
      </c>
      <c r="AK171" s="31"/>
      <c r="AL171" s="114">
        <f>(E171+K171+AF171)</f>
        <v>1416806</v>
      </c>
      <c r="AM171" s="31"/>
      <c r="AN171" s="114">
        <v>201452</v>
      </c>
      <c r="AO171" s="31"/>
      <c r="AP171" s="302">
        <f>IF($AL171,AN171/$AL171*100,0)</f>
        <v>14.218742721304118</v>
      </c>
      <c r="AQ171" s="31"/>
      <c r="AR171" s="114">
        <v>0</v>
      </c>
      <c r="AS171" s="31"/>
      <c r="AT171" s="302">
        <f>IF($AL171,AR171/$AL171*100,0)</f>
        <v>0</v>
      </c>
      <c r="AU171" s="31"/>
      <c r="AV171" s="114">
        <v>0</v>
      </c>
      <c r="AW171" s="31"/>
      <c r="AX171" s="302">
        <f>IF($AL171,AV171/$AL171*100,0)</f>
        <v>0</v>
      </c>
      <c r="AY171" s="31"/>
      <c r="AZ171" s="114">
        <v>19063</v>
      </c>
      <c r="BA171" s="31"/>
      <c r="BB171" s="30">
        <v>56</v>
      </c>
      <c r="BC171" s="31"/>
      <c r="BD171" s="298">
        <v>13099</v>
      </c>
      <c r="BE171" s="31"/>
      <c r="BF171" s="298">
        <f>IF(E171,BD171,0)</f>
        <v>13099</v>
      </c>
      <c r="BG171" s="31"/>
      <c r="BH171" s="298">
        <f>IF(K171,BD171,0)</f>
        <v>13099</v>
      </c>
      <c r="BI171" s="31"/>
      <c r="BJ171" s="298">
        <f>IF(AF171,BD171,0)</f>
        <v>13099</v>
      </c>
    </row>
    <row r="172" spans="1:62" ht="8.85" customHeight="1" x14ac:dyDescent="0.25">
      <c r="A172" s="30">
        <v>57</v>
      </c>
      <c r="B172" s="31"/>
      <c r="C172" s="30" t="s">
        <v>186</v>
      </c>
      <c r="D172" s="31"/>
      <c r="E172" s="114">
        <v>69572</v>
      </c>
      <c r="F172" s="31"/>
      <c r="G172" s="302">
        <f>(E172/$BD172)</f>
        <v>8.0457962299063261</v>
      </c>
      <c r="H172" s="31"/>
      <c r="I172" s="302">
        <f>IF(G$219,G172/G$219*100,0)</f>
        <v>140.30733783782364</v>
      </c>
      <c r="J172" s="31"/>
      <c r="K172" s="114">
        <v>1162788</v>
      </c>
      <c r="L172" s="31"/>
      <c r="M172" s="302">
        <f>(K172/$BD172)</f>
        <v>134.4729964149416</v>
      </c>
      <c r="N172" s="31"/>
      <c r="O172" s="302">
        <f>IF(M$219,M172/M$219*100,0)</f>
        <v>130.8962508566747</v>
      </c>
      <c r="P172" s="31"/>
      <c r="Q172" s="114">
        <v>240768</v>
      </c>
      <c r="R172" s="31"/>
      <c r="S172" s="114">
        <v>262580</v>
      </c>
      <c r="T172" s="31"/>
      <c r="U172" s="114">
        <v>0</v>
      </c>
      <c r="V172" s="31"/>
      <c r="W172" s="114">
        <v>0</v>
      </c>
      <c r="X172" s="31"/>
      <c r="Y172" s="114">
        <v>0</v>
      </c>
      <c r="Z172" s="31"/>
      <c r="AA172" s="114">
        <v>0</v>
      </c>
      <c r="AB172" s="31"/>
      <c r="AC172" s="31"/>
      <c r="AD172" s="114">
        <v>0</v>
      </c>
      <c r="AE172" s="31"/>
      <c r="AF172" s="114">
        <v>148037</v>
      </c>
      <c r="AG172" s="31"/>
      <c r="AH172" s="302">
        <f>(AF172/$BD172)</f>
        <v>17.120041632936278</v>
      </c>
      <c r="AI172" s="31"/>
      <c r="AJ172" s="302">
        <f>IF(AH$219,AH172/AH$219*100,0)</f>
        <v>273.26698740281682</v>
      </c>
      <c r="AK172" s="31"/>
      <c r="AL172" s="114">
        <f>(E172+K172+AF172)</f>
        <v>1380397</v>
      </c>
      <c r="AM172" s="31"/>
      <c r="AN172" s="114">
        <v>338504</v>
      </c>
      <c r="AO172" s="31"/>
      <c r="AP172" s="302">
        <f>IF($AL172,AN172/$AL172*100,0)</f>
        <v>24.522220781412884</v>
      </c>
      <c r="AQ172" s="31"/>
      <c r="AR172" s="114">
        <v>0</v>
      </c>
      <c r="AS172" s="31"/>
      <c r="AT172" s="302">
        <f>IF($AL172,AR172/$AL172*100,0)</f>
        <v>0</v>
      </c>
      <c r="AU172" s="31"/>
      <c r="AV172" s="114">
        <v>0</v>
      </c>
      <c r="AW172" s="31"/>
      <c r="AX172" s="302">
        <f>IF($AL172,AV172/$AL172*100,0)</f>
        <v>0</v>
      </c>
      <c r="AY172" s="31"/>
      <c r="AZ172" s="114">
        <v>0</v>
      </c>
      <c r="BA172" s="31"/>
      <c r="BB172" s="30">
        <v>57</v>
      </c>
      <c r="BC172" s="31"/>
      <c r="BD172" s="298">
        <v>8647</v>
      </c>
      <c r="BE172" s="31"/>
      <c r="BF172" s="298">
        <f>IF(E172,BD172,0)</f>
        <v>8647</v>
      </c>
      <c r="BG172" s="31"/>
      <c r="BH172" s="298">
        <f>IF(K172,BD172,0)</f>
        <v>8647</v>
      </c>
      <c r="BI172" s="31"/>
      <c r="BJ172" s="298">
        <f>IF(AF172,BD172,0)</f>
        <v>8647</v>
      </c>
    </row>
    <row r="173" spans="1:62" ht="8.85" customHeight="1" x14ac:dyDescent="0.25">
      <c r="A173" s="30">
        <v>58</v>
      </c>
      <c r="B173" s="31"/>
      <c r="C173" s="30" t="s">
        <v>187</v>
      </c>
      <c r="D173" s="31"/>
      <c r="E173" s="114">
        <v>226377</v>
      </c>
      <c r="F173" s="31"/>
      <c r="G173" s="302">
        <f>(E173/$BD173)</f>
        <v>7.2216480045937415</v>
      </c>
      <c r="H173" s="31"/>
      <c r="I173" s="302">
        <f>IF(G$219,G173/G$219*100,0)</f>
        <v>125.93535523061286</v>
      </c>
      <c r="J173" s="31"/>
      <c r="K173" s="114">
        <v>3169884</v>
      </c>
      <c r="L173" s="31"/>
      <c r="M173" s="302">
        <f>(K173/$BD173)</f>
        <v>101.12240405780457</v>
      </c>
      <c r="N173" s="31"/>
      <c r="O173" s="302">
        <f>IF(M$219,M173/M$219*100,0)</f>
        <v>98.432725689673589</v>
      </c>
      <c r="P173" s="31"/>
      <c r="Q173" s="114">
        <v>639350</v>
      </c>
      <c r="R173" s="31"/>
      <c r="S173" s="114">
        <v>840029</v>
      </c>
      <c r="T173" s="31"/>
      <c r="U173" s="114">
        <v>0</v>
      </c>
      <c r="V173" s="31"/>
      <c r="W173" s="114">
        <v>0</v>
      </c>
      <c r="X173" s="31"/>
      <c r="Y173" s="114">
        <v>0</v>
      </c>
      <c r="Z173" s="31"/>
      <c r="AA173" s="114">
        <v>0</v>
      </c>
      <c r="AB173" s="31"/>
      <c r="AC173" s="31"/>
      <c r="AD173" s="114">
        <v>0</v>
      </c>
      <c r="AE173" s="31"/>
      <c r="AF173" s="114">
        <v>64929</v>
      </c>
      <c r="AG173" s="31"/>
      <c r="AH173" s="302">
        <f>(AF173/$BD173)</f>
        <v>2.0712986888697484</v>
      </c>
      <c r="AI173" s="31"/>
      <c r="AJ173" s="302">
        <f>IF(AH$219,AH173/AH$219*100,0)</f>
        <v>33.061692538755949</v>
      </c>
      <c r="AK173" s="31"/>
      <c r="AL173" s="114">
        <f>(E173+K173+AF173)</f>
        <v>3461190</v>
      </c>
      <c r="AM173" s="31"/>
      <c r="AN173" s="114">
        <v>272109</v>
      </c>
      <c r="AO173" s="31"/>
      <c r="AP173" s="302">
        <f>IF($AL173,AN173/$AL173*100,0)</f>
        <v>7.8617180796200152</v>
      </c>
      <c r="AQ173" s="31"/>
      <c r="AR173" s="114">
        <v>0</v>
      </c>
      <c r="AS173" s="31"/>
      <c r="AT173" s="302">
        <f>IF($AL173,AR173/$AL173*100,0)</f>
        <v>0</v>
      </c>
      <c r="AU173" s="31"/>
      <c r="AV173" s="114">
        <v>0</v>
      </c>
      <c r="AW173" s="31"/>
      <c r="AX173" s="302">
        <f>IF($AL173,AV173/$AL173*100,0)</f>
        <v>0</v>
      </c>
      <c r="AY173" s="31"/>
      <c r="AZ173" s="114">
        <v>2759</v>
      </c>
      <c r="BA173" s="31"/>
      <c r="BB173" s="30">
        <v>58</v>
      </c>
      <c r="BC173" s="31"/>
      <c r="BD173" s="298">
        <v>31347</v>
      </c>
      <c r="BE173" s="31"/>
      <c r="BF173" s="298">
        <f>IF(E173,BD173,0)</f>
        <v>31347</v>
      </c>
      <c r="BG173" s="31"/>
      <c r="BH173" s="298">
        <f>IF(K173,BD173,0)</f>
        <v>31347</v>
      </c>
      <c r="BI173" s="31"/>
      <c r="BJ173" s="298">
        <f>IF(AF173,BD173,0)</f>
        <v>31347</v>
      </c>
    </row>
    <row r="174" spans="1:62" ht="8.85" customHeight="1" x14ac:dyDescent="0.25">
      <c r="A174" s="30">
        <v>59</v>
      </c>
      <c r="B174" s="31"/>
      <c r="C174" s="30" t="s">
        <v>188</v>
      </c>
      <c r="D174" s="31"/>
      <c r="E174" s="114">
        <v>98805</v>
      </c>
      <c r="F174" s="31"/>
      <c r="G174" s="302">
        <f>(E174/$BD174)</f>
        <v>8.9424382297040452</v>
      </c>
      <c r="H174" s="31"/>
      <c r="I174" s="302">
        <f>IF(G$219,G174/G$219*100,0)</f>
        <v>155.94350962124264</v>
      </c>
      <c r="J174" s="31"/>
      <c r="K174" s="114">
        <v>1411058</v>
      </c>
      <c r="L174" s="31"/>
      <c r="M174" s="302">
        <f>(K174/$BD174)</f>
        <v>127.70911394696353</v>
      </c>
      <c r="N174" s="31"/>
      <c r="O174" s="302">
        <f>IF(M$219,M174/M$219*100,0)</f>
        <v>124.31227578437425</v>
      </c>
      <c r="P174" s="31"/>
      <c r="Q174" s="114">
        <v>218217</v>
      </c>
      <c r="R174" s="31"/>
      <c r="S174" s="114">
        <v>234446</v>
      </c>
      <c r="T174" s="31"/>
      <c r="U174" s="114">
        <v>0</v>
      </c>
      <c r="V174" s="31"/>
      <c r="W174" s="114">
        <v>0</v>
      </c>
      <c r="X174" s="31"/>
      <c r="Y174" s="114">
        <v>0</v>
      </c>
      <c r="Z174" s="31"/>
      <c r="AA174" s="114">
        <v>0</v>
      </c>
      <c r="AB174" s="31"/>
      <c r="AC174" s="31"/>
      <c r="AD174" s="114">
        <v>0</v>
      </c>
      <c r="AE174" s="31"/>
      <c r="AF174" s="114">
        <v>132420</v>
      </c>
      <c r="AG174" s="31"/>
      <c r="AH174" s="302">
        <f>(AF174/$BD174)</f>
        <v>11.984795004072767</v>
      </c>
      <c r="AI174" s="31"/>
      <c r="AJ174" s="302">
        <f>IF(AH$219,AH174/AH$219*100,0)</f>
        <v>191.29911571608648</v>
      </c>
      <c r="AK174" s="31"/>
      <c r="AL174" s="114">
        <f>(E174+K174+AF174)</f>
        <v>1642283</v>
      </c>
      <c r="AM174" s="31"/>
      <c r="AN174" s="114">
        <v>219399</v>
      </c>
      <c r="AO174" s="31"/>
      <c r="AP174" s="302">
        <f>IF($AL174,AN174/$AL174*100,0)</f>
        <v>13.359390555708121</v>
      </c>
      <c r="AQ174" s="31"/>
      <c r="AR174" s="114">
        <v>0</v>
      </c>
      <c r="AS174" s="31"/>
      <c r="AT174" s="302">
        <f>IF($AL174,AR174/$AL174*100,0)</f>
        <v>0</v>
      </c>
      <c r="AU174" s="31"/>
      <c r="AV174" s="114">
        <v>0</v>
      </c>
      <c r="AW174" s="31"/>
      <c r="AX174" s="302">
        <f>IF($AL174,AV174/$AL174*100,0)</f>
        <v>0</v>
      </c>
      <c r="AY174" s="31"/>
      <c r="AZ174" s="114">
        <v>17931</v>
      </c>
      <c r="BA174" s="31"/>
      <c r="BB174" s="30">
        <v>59</v>
      </c>
      <c r="BC174" s="31"/>
      <c r="BD174" s="298">
        <v>11049</v>
      </c>
      <c r="BE174" s="31"/>
      <c r="BF174" s="298">
        <f>IF(E174,BD174,0)</f>
        <v>11049</v>
      </c>
      <c r="BG174" s="31"/>
      <c r="BH174" s="298">
        <f>IF(K174,BD174,0)</f>
        <v>11049</v>
      </c>
      <c r="BI174" s="31"/>
      <c r="BJ174" s="298">
        <f>IF(AF174,BD174,0)</f>
        <v>11049</v>
      </c>
    </row>
    <row r="175" spans="1:62" ht="8.85" customHeight="1" x14ac:dyDescent="0.25">
      <c r="A175" s="30">
        <v>60</v>
      </c>
      <c r="B175" s="31"/>
      <c r="C175" s="30" t="s">
        <v>189</v>
      </c>
      <c r="D175" s="31"/>
      <c r="E175" s="114">
        <v>226550</v>
      </c>
      <c r="F175" s="31"/>
      <c r="G175" s="302">
        <f>(E175/$BD175)</f>
        <v>2.2997898669157131</v>
      </c>
      <c r="H175" s="31"/>
      <c r="I175" s="302">
        <f>IF(G$219,G175/G$219*100,0)</f>
        <v>40.105091477950985</v>
      </c>
      <c r="J175" s="31"/>
      <c r="K175" s="114">
        <v>6104623</v>
      </c>
      <c r="L175" s="31"/>
      <c r="M175" s="302">
        <f>(K175/$BD175)</f>
        <v>61.970205768000895</v>
      </c>
      <c r="N175" s="31"/>
      <c r="O175" s="302">
        <f>IF(M$219,M175/M$219*100,0)</f>
        <v>60.321907119686138</v>
      </c>
      <c r="P175" s="31"/>
      <c r="Q175" s="114">
        <v>920006</v>
      </c>
      <c r="R175" s="31"/>
      <c r="S175" s="114">
        <v>957367</v>
      </c>
      <c r="T175" s="31"/>
      <c r="U175" s="114">
        <v>0</v>
      </c>
      <c r="V175" s="31"/>
      <c r="W175" s="114">
        <v>0</v>
      </c>
      <c r="X175" s="31"/>
      <c r="Y175" s="114">
        <v>0</v>
      </c>
      <c r="Z175" s="31"/>
      <c r="AA175" s="114">
        <v>0</v>
      </c>
      <c r="AB175" s="31"/>
      <c r="AC175" s="31"/>
      <c r="AD175" s="114">
        <v>0</v>
      </c>
      <c r="AE175" s="31"/>
      <c r="AF175" s="114">
        <v>441015</v>
      </c>
      <c r="AG175" s="31"/>
      <c r="AH175" s="302">
        <f>(AF175/$BD175)</f>
        <v>4.4769005877635548</v>
      </c>
      <c r="AI175" s="31"/>
      <c r="AJ175" s="302">
        <f>IF(AH$219,AH175/AH$219*100,0)</f>
        <v>71.459472047453289</v>
      </c>
      <c r="AK175" s="31"/>
      <c r="AL175" s="114">
        <f>(E175+K175+AF175)</f>
        <v>6772188</v>
      </c>
      <c r="AM175" s="31"/>
      <c r="AN175" s="114">
        <v>438458</v>
      </c>
      <c r="AO175" s="31"/>
      <c r="AP175" s="302">
        <f>IF($AL175,AN175/$AL175*100,0)</f>
        <v>6.474392028100814</v>
      </c>
      <c r="AQ175" s="31"/>
      <c r="AR175" s="114">
        <v>0</v>
      </c>
      <c r="AS175" s="31"/>
      <c r="AT175" s="302">
        <f>IF($AL175,AR175/$AL175*100,0)</f>
        <v>0</v>
      </c>
      <c r="AU175" s="31"/>
      <c r="AV175" s="114">
        <v>0</v>
      </c>
      <c r="AW175" s="31"/>
      <c r="AX175" s="302">
        <f>IF($AL175,AV175/$AL175*100,0)</f>
        <v>0</v>
      </c>
      <c r="AY175" s="31"/>
      <c r="AZ175" s="114">
        <v>6160</v>
      </c>
      <c r="BA175" s="31"/>
      <c r="BB175" s="30">
        <v>60</v>
      </c>
      <c r="BC175" s="31"/>
      <c r="BD175" s="298">
        <v>98509</v>
      </c>
      <c r="BE175" s="31"/>
      <c r="BF175" s="298">
        <f>IF(E175,BD175,0)</f>
        <v>98509</v>
      </c>
      <c r="BG175" s="31"/>
      <c r="BH175" s="298">
        <f>IF(K175,BD175,0)</f>
        <v>98509</v>
      </c>
      <c r="BI175" s="31"/>
      <c r="BJ175" s="298">
        <f>IF(AF175,BD175,0)</f>
        <v>98509</v>
      </c>
    </row>
    <row r="176" spans="1:62" ht="8.85" customHeight="1" x14ac:dyDescent="0.25">
      <c r="A176" s="37"/>
      <c r="B176" s="31"/>
      <c r="C176" s="30"/>
      <c r="D176" s="31"/>
      <c r="E176" s="31"/>
      <c r="F176" s="31"/>
      <c r="G176" s="38"/>
      <c r="H176" s="31"/>
      <c r="I176" s="38"/>
      <c r="J176" s="31"/>
      <c r="K176" s="31"/>
      <c r="L176" s="31"/>
      <c r="M176" s="38"/>
      <c r="N176" s="31"/>
      <c r="O176" s="38"/>
      <c r="P176" s="31"/>
      <c r="Q176" s="31"/>
      <c r="R176" s="31"/>
      <c r="S176" s="31"/>
      <c r="T176" s="31"/>
      <c r="U176" s="31"/>
      <c r="V176" s="31"/>
      <c r="W176" s="31"/>
      <c r="X176" s="31"/>
      <c r="Y176" s="31"/>
      <c r="Z176" s="31"/>
      <c r="AA176" s="31"/>
      <c r="AB176" s="31"/>
      <c r="AC176" s="31"/>
      <c r="AD176" s="31"/>
      <c r="AE176" s="31"/>
      <c r="AF176" s="31"/>
      <c r="AG176" s="31"/>
      <c r="AH176" s="38"/>
      <c r="AI176" s="31"/>
      <c r="AJ176" s="38"/>
      <c r="AK176" s="31"/>
      <c r="AL176" s="31"/>
      <c r="AM176" s="31"/>
      <c r="AN176" s="31"/>
      <c r="AO176" s="31"/>
      <c r="AP176" s="38"/>
      <c r="AQ176" s="31"/>
      <c r="AR176" s="31"/>
      <c r="AS176" s="31"/>
      <c r="AT176" s="38"/>
      <c r="AU176" s="31"/>
      <c r="AV176" s="31"/>
      <c r="AW176" s="31"/>
      <c r="AX176" s="38"/>
      <c r="AY176" s="31"/>
      <c r="AZ176" s="31"/>
      <c r="BA176" s="31"/>
      <c r="BB176" s="37"/>
      <c r="BC176" s="31"/>
      <c r="BD176" s="277"/>
      <c r="BE176" s="31"/>
      <c r="BF176" s="31"/>
      <c r="BG176" s="31"/>
      <c r="BH176" s="31"/>
      <c r="BI176" s="31"/>
      <c r="BJ176" s="31"/>
    </row>
    <row r="177" spans="1:62" ht="8.85" customHeight="1" x14ac:dyDescent="0.25">
      <c r="A177" s="30">
        <v>61</v>
      </c>
      <c r="B177" s="31"/>
      <c r="C177" s="30" t="s">
        <v>190</v>
      </c>
      <c r="D177" s="31"/>
      <c r="E177" s="114">
        <v>118256</v>
      </c>
      <c r="F177" s="31"/>
      <c r="G177" s="302">
        <f>(E177/$BD177)</f>
        <v>7.9714189416919448</v>
      </c>
      <c r="H177" s="31"/>
      <c r="I177" s="302">
        <f>IF(G$219,G177/G$219*100,0)</f>
        <v>139.01030283883037</v>
      </c>
      <c r="J177" s="31"/>
      <c r="K177" s="114">
        <v>1598218</v>
      </c>
      <c r="L177" s="31"/>
      <c r="M177" s="302">
        <f>(K177/$BD177)</f>
        <v>107.73292888439501</v>
      </c>
      <c r="N177" s="31"/>
      <c r="O177" s="302">
        <f>IF(M$219,M177/M$219*100,0)</f>
        <v>104.86742216453784</v>
      </c>
      <c r="P177" s="31"/>
      <c r="Q177" s="114">
        <v>237976</v>
      </c>
      <c r="R177" s="31"/>
      <c r="S177" s="114">
        <v>303222</v>
      </c>
      <c r="T177" s="31"/>
      <c r="U177" s="114">
        <v>0</v>
      </c>
      <c r="V177" s="31"/>
      <c r="W177" s="114">
        <v>0</v>
      </c>
      <c r="X177" s="31"/>
      <c r="Y177" s="114">
        <v>0</v>
      </c>
      <c r="Z177" s="31"/>
      <c r="AA177" s="114">
        <v>0</v>
      </c>
      <c r="AB177" s="31"/>
      <c r="AC177" s="31"/>
      <c r="AD177" s="114">
        <v>0</v>
      </c>
      <c r="AE177" s="31"/>
      <c r="AF177" s="114">
        <v>143970</v>
      </c>
      <c r="AG177" s="31"/>
      <c r="AH177" s="302">
        <f>(AF177/$BD177)</f>
        <v>9.7047522750252782</v>
      </c>
      <c r="AI177" s="31"/>
      <c r="AJ177" s="302">
        <f>IF(AH$219,AH177/AH$219*100,0)</f>
        <v>154.90548881521292</v>
      </c>
      <c r="AK177" s="31"/>
      <c r="AL177" s="114">
        <f>(E177+K177+AF177)</f>
        <v>1860444</v>
      </c>
      <c r="AM177" s="31"/>
      <c r="AN177" s="114">
        <v>233330</v>
      </c>
      <c r="AO177" s="31"/>
      <c r="AP177" s="302">
        <f>IF($AL177,AN177/$AL177*100,0)</f>
        <v>12.54162984749877</v>
      </c>
      <c r="AQ177" s="31"/>
      <c r="AR177" s="114">
        <v>0</v>
      </c>
      <c r="AS177" s="31"/>
      <c r="AT177" s="302">
        <f>IF($AL177,AR177/$AL177*100,0)</f>
        <v>0</v>
      </c>
      <c r="AU177" s="31"/>
      <c r="AV177" s="114">
        <v>0</v>
      </c>
      <c r="AW177" s="31"/>
      <c r="AX177" s="302">
        <f>IF($AL177,AV177/$AL177*100,0)</f>
        <v>0</v>
      </c>
      <c r="AY177" s="31"/>
      <c r="AZ177" s="114">
        <v>4061</v>
      </c>
      <c r="BA177" s="31"/>
      <c r="BB177" s="30">
        <v>61</v>
      </c>
      <c r="BC177" s="31"/>
      <c r="BD177" s="298">
        <v>14835</v>
      </c>
      <c r="BE177" s="31"/>
      <c r="BF177" s="298">
        <f>IF(E177,BD177,0)</f>
        <v>14835</v>
      </c>
      <c r="BG177" s="31"/>
      <c r="BH177" s="298">
        <f>IF(K177,BD177,0)</f>
        <v>14835</v>
      </c>
      <c r="BI177" s="31"/>
      <c r="BJ177" s="298">
        <f>IF(AF177,BD177,0)</f>
        <v>14835</v>
      </c>
    </row>
    <row r="178" spans="1:62" ht="8.85" customHeight="1" x14ac:dyDescent="0.25">
      <c r="A178" s="30">
        <v>62</v>
      </c>
      <c r="B178" s="31"/>
      <c r="C178" s="30" t="s">
        <v>191</v>
      </c>
      <c r="D178" s="31"/>
      <c r="E178" s="114">
        <v>94982</v>
      </c>
      <c r="F178" s="31"/>
      <c r="G178" s="302">
        <f>(E178/$BD178)</f>
        <v>4.5456807848767644</v>
      </c>
      <c r="H178" s="31"/>
      <c r="I178" s="302">
        <f>IF(G$219,G178/G$219*100,0)</f>
        <v>79.270261309368635</v>
      </c>
      <c r="J178" s="31"/>
      <c r="K178" s="114">
        <v>3184670</v>
      </c>
      <c r="L178" s="31"/>
      <c r="M178" s="302">
        <f>(K178/$BD178)</f>
        <v>152.41301746829384</v>
      </c>
      <c r="N178" s="31"/>
      <c r="O178" s="302">
        <f>IF(M$219,M178/M$219*100,0)</f>
        <v>148.35909885425747</v>
      </c>
      <c r="P178" s="31"/>
      <c r="Q178" s="114">
        <v>581310</v>
      </c>
      <c r="R178" s="31"/>
      <c r="S178" s="114">
        <v>432539</v>
      </c>
      <c r="T178" s="31"/>
      <c r="U178" s="114">
        <v>0</v>
      </c>
      <c r="V178" s="31"/>
      <c r="W178" s="114">
        <v>0</v>
      </c>
      <c r="X178" s="31"/>
      <c r="Y178" s="114">
        <v>0</v>
      </c>
      <c r="Z178" s="31"/>
      <c r="AA178" s="114">
        <v>0</v>
      </c>
      <c r="AB178" s="31"/>
      <c r="AC178" s="31"/>
      <c r="AD178" s="114">
        <v>0</v>
      </c>
      <c r="AE178" s="31"/>
      <c r="AF178" s="114">
        <v>231239</v>
      </c>
      <c r="AG178" s="31"/>
      <c r="AH178" s="302">
        <f>(AF178/$BD178)</f>
        <v>11.066714525005983</v>
      </c>
      <c r="AI178" s="31"/>
      <c r="AJ178" s="302">
        <f>IF(AH$219,AH178/AH$219*100,0)</f>
        <v>176.64488226929046</v>
      </c>
      <c r="AK178" s="31"/>
      <c r="AL178" s="114">
        <f>(E178+K178+AF178)</f>
        <v>3510891</v>
      </c>
      <c r="AM178" s="31"/>
      <c r="AN178" s="114">
        <v>223771</v>
      </c>
      <c r="AO178" s="31"/>
      <c r="AP178" s="302">
        <f>IF($AL178,AN178/$AL178*100,0)</f>
        <v>6.3736242452414507</v>
      </c>
      <c r="AQ178" s="31"/>
      <c r="AR178" s="114">
        <v>0</v>
      </c>
      <c r="AS178" s="31"/>
      <c r="AT178" s="302">
        <f>IF($AL178,AR178/$AL178*100,0)</f>
        <v>0</v>
      </c>
      <c r="AU178" s="31"/>
      <c r="AV178" s="114">
        <v>0</v>
      </c>
      <c r="AW178" s="31"/>
      <c r="AX178" s="302">
        <f>IF($AL178,AV178/$AL178*100,0)</f>
        <v>0</v>
      </c>
      <c r="AY178" s="31"/>
      <c r="AZ178" s="114">
        <v>999</v>
      </c>
      <c r="BA178" s="31"/>
      <c r="BB178" s="30">
        <v>62</v>
      </c>
      <c r="BC178" s="31"/>
      <c r="BD178" s="298">
        <v>20895</v>
      </c>
      <c r="BE178" s="31"/>
      <c r="BF178" s="298">
        <f>IF(E178,BD178,0)</f>
        <v>20895</v>
      </c>
      <c r="BG178" s="31"/>
      <c r="BH178" s="298">
        <f>IF(K178,BD178,0)</f>
        <v>20895</v>
      </c>
      <c r="BI178" s="31"/>
      <c r="BJ178" s="298">
        <f>IF(AF178,BD178,0)</f>
        <v>20895</v>
      </c>
    </row>
    <row r="179" spans="1:62" ht="8.85" customHeight="1" x14ac:dyDescent="0.25">
      <c r="A179" s="30">
        <v>63</v>
      </c>
      <c r="B179" s="31"/>
      <c r="C179" s="30" t="s">
        <v>192</v>
      </c>
      <c r="D179" s="31"/>
      <c r="E179" s="114">
        <v>40715</v>
      </c>
      <c r="F179" s="31"/>
      <c r="G179" s="302">
        <f>(E179/$BD179)</f>
        <v>3.3540654090122746</v>
      </c>
      <c r="H179" s="31"/>
      <c r="I179" s="302">
        <f>IF(G$219,G179/G$219*100,0)</f>
        <v>58.490169900552189</v>
      </c>
      <c r="J179" s="31"/>
      <c r="K179" s="114">
        <v>1591326</v>
      </c>
      <c r="L179" s="31"/>
      <c r="M179" s="302">
        <f>(K179/$BD179)</f>
        <v>131.09201746437103</v>
      </c>
      <c r="N179" s="31"/>
      <c r="O179" s="302">
        <f>IF(M$219,M179/M$219*100,0)</f>
        <v>127.60520000889383</v>
      </c>
      <c r="P179" s="31"/>
      <c r="Q179" s="114">
        <v>210858</v>
      </c>
      <c r="R179" s="31"/>
      <c r="S179" s="114">
        <v>49929</v>
      </c>
      <c r="T179" s="31"/>
      <c r="U179" s="114">
        <v>0</v>
      </c>
      <c r="V179" s="31"/>
      <c r="W179" s="114">
        <v>0</v>
      </c>
      <c r="X179" s="31"/>
      <c r="Y179" s="114">
        <v>0</v>
      </c>
      <c r="Z179" s="31"/>
      <c r="AA179" s="114">
        <v>0</v>
      </c>
      <c r="AB179" s="31"/>
      <c r="AC179" s="31"/>
      <c r="AD179" s="114">
        <v>0</v>
      </c>
      <c r="AE179" s="31"/>
      <c r="AF179" s="114">
        <v>163896</v>
      </c>
      <c r="AG179" s="31"/>
      <c r="AH179" s="302">
        <f>(AF179/$BD179)</f>
        <v>13.501606392618832</v>
      </c>
      <c r="AI179" s="31"/>
      <c r="AJ179" s="302">
        <f>IF(AH$219,AH179/AH$219*100,0)</f>
        <v>215.51018292569205</v>
      </c>
      <c r="AK179" s="31"/>
      <c r="AL179" s="114">
        <f>(E179+K179+AF179)</f>
        <v>1795937</v>
      </c>
      <c r="AM179" s="31"/>
      <c r="AN179" s="114">
        <v>203100</v>
      </c>
      <c r="AO179" s="31"/>
      <c r="AP179" s="302">
        <f>IF($AL179,AN179/$AL179*100,0)</f>
        <v>11.308859943305361</v>
      </c>
      <c r="AQ179" s="31"/>
      <c r="AR179" s="114">
        <v>0</v>
      </c>
      <c r="AS179" s="31"/>
      <c r="AT179" s="302">
        <f>IF($AL179,AR179/$AL179*100,0)</f>
        <v>0</v>
      </c>
      <c r="AU179" s="31"/>
      <c r="AV179" s="114">
        <v>0</v>
      </c>
      <c r="AW179" s="31"/>
      <c r="AX179" s="302">
        <f>IF($AL179,AV179/$AL179*100,0)</f>
        <v>0</v>
      </c>
      <c r="AY179" s="31"/>
      <c r="AZ179" s="114">
        <v>0</v>
      </c>
      <c r="BA179" s="31"/>
      <c r="BB179" s="30">
        <v>63</v>
      </c>
      <c r="BC179" s="31"/>
      <c r="BD179" s="298">
        <v>12139</v>
      </c>
      <c r="BE179" s="31"/>
      <c r="BF179" s="298">
        <f>IF(E179,BD179,0)</f>
        <v>12139</v>
      </c>
      <c r="BG179" s="31"/>
      <c r="BH179" s="298">
        <f>IF(K179,BD179,0)</f>
        <v>12139</v>
      </c>
      <c r="BI179" s="31"/>
      <c r="BJ179" s="298">
        <f>IF(AF179,BD179,0)</f>
        <v>12139</v>
      </c>
    </row>
    <row r="180" spans="1:62" ht="8.85" customHeight="1" x14ac:dyDescent="0.25">
      <c r="A180" s="30">
        <v>64</v>
      </c>
      <c r="B180" s="31"/>
      <c r="C180" s="30" t="s">
        <v>193</v>
      </c>
      <c r="D180" s="31"/>
      <c r="E180" s="114">
        <v>230681</v>
      </c>
      <c r="F180" s="31"/>
      <c r="G180" s="302">
        <f>(E180/$BD180)</f>
        <v>19.081892629663329</v>
      </c>
      <c r="H180" s="31"/>
      <c r="I180" s="302">
        <f>IF(G$219,G180/G$219*100,0)</f>
        <v>332.76129288777929</v>
      </c>
      <c r="J180" s="31"/>
      <c r="K180" s="114">
        <v>1150904</v>
      </c>
      <c r="L180" s="31"/>
      <c r="M180" s="302">
        <f>(K180/$BD180)</f>
        <v>95.202580858631819</v>
      </c>
      <c r="N180" s="31"/>
      <c r="O180" s="302">
        <f>IF(M$219,M180/M$219*100,0)</f>
        <v>92.670359391870321</v>
      </c>
      <c r="P180" s="31"/>
      <c r="Q180" s="114">
        <v>308294</v>
      </c>
      <c r="R180" s="31"/>
      <c r="S180" s="114">
        <v>331180</v>
      </c>
      <c r="T180" s="31"/>
      <c r="U180" s="114">
        <v>0</v>
      </c>
      <c r="V180" s="31"/>
      <c r="W180" s="114">
        <v>0</v>
      </c>
      <c r="X180" s="31"/>
      <c r="Y180" s="114">
        <v>0</v>
      </c>
      <c r="Z180" s="31"/>
      <c r="AA180" s="114">
        <v>0</v>
      </c>
      <c r="AB180" s="31"/>
      <c r="AC180" s="31"/>
      <c r="AD180" s="114">
        <v>0</v>
      </c>
      <c r="AE180" s="31"/>
      <c r="AF180" s="114">
        <v>127625</v>
      </c>
      <c r="AG180" s="31"/>
      <c r="AH180" s="302">
        <f>(AF180/$BD180)</f>
        <v>10.557118041194475</v>
      </c>
      <c r="AI180" s="31"/>
      <c r="AJ180" s="302">
        <f>IF(AH$219,AH180/AH$219*100,0)</f>
        <v>168.51079597978443</v>
      </c>
      <c r="AK180" s="31"/>
      <c r="AL180" s="114">
        <f>(E180+K180+AF180)</f>
        <v>1509210</v>
      </c>
      <c r="AM180" s="31"/>
      <c r="AN180" s="114">
        <v>241081</v>
      </c>
      <c r="AO180" s="31"/>
      <c r="AP180" s="302">
        <f>IF($AL180,AN180/$AL180*100,0)</f>
        <v>15.973986390230651</v>
      </c>
      <c r="AQ180" s="31"/>
      <c r="AR180" s="114">
        <v>0</v>
      </c>
      <c r="AS180" s="31"/>
      <c r="AT180" s="302">
        <f>IF($AL180,AR180/$AL180*100,0)</f>
        <v>0</v>
      </c>
      <c r="AU180" s="31"/>
      <c r="AV180" s="114">
        <v>0</v>
      </c>
      <c r="AW180" s="31"/>
      <c r="AX180" s="302">
        <f>IF($AL180,AV180/$AL180*100,0)</f>
        <v>0</v>
      </c>
      <c r="AY180" s="31"/>
      <c r="AZ180" s="114">
        <v>0</v>
      </c>
      <c r="BA180" s="31"/>
      <c r="BB180" s="30">
        <v>64</v>
      </c>
      <c r="BC180" s="31"/>
      <c r="BD180" s="298">
        <v>12089</v>
      </c>
      <c r="BE180" s="31"/>
      <c r="BF180" s="298">
        <f>IF(E180,BD180,0)</f>
        <v>12089</v>
      </c>
      <c r="BG180" s="31"/>
      <c r="BH180" s="298">
        <f>IF(K180,BD180,0)</f>
        <v>12089</v>
      </c>
      <c r="BI180" s="31"/>
      <c r="BJ180" s="298">
        <f>IF(AF180,BD180,0)</f>
        <v>12089</v>
      </c>
    </row>
    <row r="181" spans="1:62" ht="8.85" customHeight="1" x14ac:dyDescent="0.25">
      <c r="A181" s="30">
        <v>65</v>
      </c>
      <c r="B181" s="31"/>
      <c r="C181" s="30" t="s">
        <v>194</v>
      </c>
      <c r="D181" s="31"/>
      <c r="E181" s="114">
        <v>255043</v>
      </c>
      <c r="F181" s="31"/>
      <c r="G181" s="302">
        <f>(E181/$BD181)</f>
        <v>15.83527877809512</v>
      </c>
      <c r="H181" s="31"/>
      <c r="I181" s="302">
        <f>IF(G$219,G181/G$219*100,0)</f>
        <v>276.14492659108498</v>
      </c>
      <c r="J181" s="31"/>
      <c r="K181" s="114">
        <v>732204</v>
      </c>
      <c r="L181" s="31"/>
      <c r="M181" s="302">
        <f>(K181/$BD181)</f>
        <v>45.461567117844282</v>
      </c>
      <c r="N181" s="31"/>
      <c r="O181" s="302">
        <f>IF(M$219,M181/M$219*100,0)</f>
        <v>44.252369267006955</v>
      </c>
      <c r="P181" s="31"/>
      <c r="Q181" s="114">
        <v>292195</v>
      </c>
      <c r="R181" s="31"/>
      <c r="S181" s="114">
        <v>194005</v>
      </c>
      <c r="T181" s="31"/>
      <c r="U181" s="114">
        <v>0</v>
      </c>
      <c r="V181" s="31"/>
      <c r="W181" s="114">
        <v>0</v>
      </c>
      <c r="X181" s="31"/>
      <c r="Y181" s="114">
        <v>0</v>
      </c>
      <c r="Z181" s="31"/>
      <c r="AA181" s="114">
        <v>0</v>
      </c>
      <c r="AB181" s="31"/>
      <c r="AC181" s="31"/>
      <c r="AD181" s="114">
        <v>0</v>
      </c>
      <c r="AE181" s="31"/>
      <c r="AF181" s="114">
        <v>154592</v>
      </c>
      <c r="AG181" s="31"/>
      <c r="AH181" s="302">
        <f>(AF181/$BD181)</f>
        <v>9.5984105302371781</v>
      </c>
      <c r="AI181" s="31"/>
      <c r="AJ181" s="302">
        <f>IF(AH$219,AH181/AH$219*100,0)</f>
        <v>153.20808124714389</v>
      </c>
      <c r="AK181" s="31"/>
      <c r="AL181" s="114">
        <f>(E181+K181+AF181)</f>
        <v>1141839</v>
      </c>
      <c r="AM181" s="31"/>
      <c r="AN181" s="114">
        <v>185094</v>
      </c>
      <c r="AO181" s="31"/>
      <c r="AP181" s="302">
        <f>IF($AL181,AN181/$AL181*100,0)</f>
        <v>16.210166231841789</v>
      </c>
      <c r="AQ181" s="31"/>
      <c r="AR181" s="114">
        <v>0</v>
      </c>
      <c r="AS181" s="31"/>
      <c r="AT181" s="302">
        <f>IF($AL181,AR181/$AL181*100,0)</f>
        <v>0</v>
      </c>
      <c r="AU181" s="31"/>
      <c r="AV181" s="114">
        <v>0</v>
      </c>
      <c r="AW181" s="31"/>
      <c r="AX181" s="302">
        <f>IF($AL181,AV181/$AL181*100,0)</f>
        <v>0</v>
      </c>
      <c r="AY181" s="31"/>
      <c r="AZ181" s="114">
        <v>0</v>
      </c>
      <c r="BA181" s="31"/>
      <c r="BB181" s="30">
        <v>65</v>
      </c>
      <c r="BC181" s="31"/>
      <c r="BD181" s="298">
        <v>16106</v>
      </c>
      <c r="BE181" s="31"/>
      <c r="BF181" s="298">
        <f>IF(E181,BD181,0)</f>
        <v>16106</v>
      </c>
      <c r="BG181" s="31"/>
      <c r="BH181" s="298">
        <f>IF(K181,BD181,0)</f>
        <v>16106</v>
      </c>
      <c r="BI181" s="31"/>
      <c r="BJ181" s="298">
        <f>IF(AF181,BD181,0)</f>
        <v>16106</v>
      </c>
    </row>
    <row r="182" spans="1:62" ht="8.85" customHeight="1" x14ac:dyDescent="0.25">
      <c r="A182" s="37"/>
      <c r="B182" s="31"/>
      <c r="C182" s="30"/>
      <c r="D182" s="31"/>
      <c r="E182" s="31"/>
      <c r="F182" s="31"/>
      <c r="G182" s="38"/>
      <c r="H182" s="31"/>
      <c r="I182" s="38"/>
      <c r="J182" s="31"/>
      <c r="K182" s="298"/>
      <c r="L182" s="31"/>
      <c r="M182" s="38"/>
      <c r="N182" s="31"/>
      <c r="O182" s="38"/>
      <c r="P182" s="31"/>
      <c r="Q182" s="31"/>
      <c r="R182" s="31"/>
      <c r="S182" s="31"/>
      <c r="T182" s="31"/>
      <c r="U182" s="31"/>
      <c r="V182" s="31"/>
      <c r="W182" s="31"/>
      <c r="X182" s="31"/>
      <c r="Y182" s="31"/>
      <c r="Z182" s="31"/>
      <c r="AA182" s="31"/>
      <c r="AB182" s="31"/>
      <c r="AC182" s="31"/>
      <c r="AD182" s="31"/>
      <c r="AE182" s="31"/>
      <c r="AF182" s="31"/>
      <c r="AG182" s="31"/>
      <c r="AH182" s="38"/>
      <c r="AI182" s="31"/>
      <c r="AJ182" s="38"/>
      <c r="AK182" s="31"/>
      <c r="AL182" s="31"/>
      <c r="AM182" s="31"/>
      <c r="AN182" s="31"/>
      <c r="AO182" s="31"/>
      <c r="AP182" s="38"/>
      <c r="AQ182" s="31"/>
      <c r="AR182" s="31"/>
      <c r="AS182" s="31"/>
      <c r="AT182" s="38"/>
      <c r="AU182" s="31"/>
      <c r="AV182" s="31"/>
      <c r="AW182" s="31"/>
      <c r="AX182" s="38"/>
      <c r="AY182" s="31"/>
      <c r="AZ182" s="31"/>
      <c r="BA182" s="31"/>
      <c r="BB182" s="37"/>
      <c r="BC182" s="31"/>
      <c r="BD182" s="277"/>
      <c r="BE182" s="31"/>
      <c r="BF182" s="31"/>
      <c r="BG182" s="31"/>
      <c r="BH182" s="31"/>
      <c r="BI182" s="31"/>
      <c r="BJ182" s="31"/>
    </row>
    <row r="183" spans="1:62" ht="8.85" customHeight="1" x14ac:dyDescent="0.25">
      <c r="A183" s="30">
        <v>66</v>
      </c>
      <c r="B183" s="31"/>
      <c r="C183" s="30" t="s">
        <v>195</v>
      </c>
      <c r="D183" s="31"/>
      <c r="E183" s="114">
        <v>90438</v>
      </c>
      <c r="F183" s="31"/>
      <c r="G183" s="302">
        <f>(E183/$BD183)</f>
        <v>2.6775024424904519</v>
      </c>
      <c r="H183" s="31"/>
      <c r="I183" s="302">
        <f>IF(G$219,G183/G$219*100,0)</f>
        <v>46.691866041016993</v>
      </c>
      <c r="J183" s="31"/>
      <c r="K183" s="114">
        <v>2645251</v>
      </c>
      <c r="L183" s="31"/>
      <c r="M183" s="302">
        <f>(K183/$BD183)</f>
        <v>78.315155283180857</v>
      </c>
      <c r="N183" s="31"/>
      <c r="O183" s="302">
        <f>IF(M$219,M183/M$219*100,0)</f>
        <v>76.23210968092657</v>
      </c>
      <c r="P183" s="31"/>
      <c r="Q183" s="114">
        <v>387135</v>
      </c>
      <c r="R183" s="31"/>
      <c r="S183" s="114">
        <v>390725</v>
      </c>
      <c r="T183" s="31"/>
      <c r="U183" s="114">
        <v>0</v>
      </c>
      <c r="V183" s="31"/>
      <c r="W183" s="114">
        <v>0</v>
      </c>
      <c r="X183" s="31"/>
      <c r="Y183" s="114">
        <v>0</v>
      </c>
      <c r="Z183" s="31"/>
      <c r="AA183" s="114">
        <v>0</v>
      </c>
      <c r="AB183" s="31"/>
      <c r="AC183" s="31"/>
      <c r="AD183" s="114">
        <v>0</v>
      </c>
      <c r="AE183" s="31"/>
      <c r="AF183" s="114">
        <v>80774</v>
      </c>
      <c r="AG183" s="31"/>
      <c r="AH183" s="302">
        <f>(AF183/$BD183)</f>
        <v>2.391390591230719</v>
      </c>
      <c r="AI183" s="31"/>
      <c r="AJ183" s="302">
        <f>IF(AH$219,AH183/AH$219*100,0)</f>
        <v>38.170941203311727</v>
      </c>
      <c r="AK183" s="31"/>
      <c r="AL183" s="114">
        <f>(E183+K183+AF183)</f>
        <v>2816463</v>
      </c>
      <c r="AM183" s="31"/>
      <c r="AN183" s="114">
        <v>232212</v>
      </c>
      <c r="AO183" s="31"/>
      <c r="AP183" s="302">
        <f>IF($AL183,AN183/$AL183*100,0)</f>
        <v>8.2448091808768673</v>
      </c>
      <c r="AQ183" s="31"/>
      <c r="AR183" s="114">
        <v>0</v>
      </c>
      <c r="AS183" s="31"/>
      <c r="AT183" s="302">
        <f>IF($AL183,AR183/$AL183*100,0)</f>
        <v>0</v>
      </c>
      <c r="AU183" s="31"/>
      <c r="AV183" s="114">
        <v>0</v>
      </c>
      <c r="AW183" s="31"/>
      <c r="AX183" s="302">
        <f>IF($AL183,AV183/$AL183*100,0)</f>
        <v>0</v>
      </c>
      <c r="AY183" s="31"/>
      <c r="AZ183" s="114">
        <v>0</v>
      </c>
      <c r="BA183" s="31"/>
      <c r="BB183" s="30">
        <v>66</v>
      </c>
      <c r="BC183" s="31"/>
      <c r="BD183" s="298">
        <v>33777</v>
      </c>
      <c r="BE183" s="31"/>
      <c r="BF183" s="298">
        <f>IF(E183,BD183,0)</f>
        <v>33777</v>
      </c>
      <c r="BG183" s="31"/>
      <c r="BH183" s="298">
        <f>IF(K183,BD183,0)</f>
        <v>33777</v>
      </c>
      <c r="BI183" s="31"/>
      <c r="BJ183" s="298">
        <f>IF(AF183,BD183,0)</f>
        <v>33777</v>
      </c>
    </row>
    <row r="184" spans="1:62" ht="8.85" customHeight="1" x14ac:dyDescent="0.25">
      <c r="A184" s="30">
        <v>67</v>
      </c>
      <c r="B184" s="31"/>
      <c r="C184" s="30" t="s">
        <v>196</v>
      </c>
      <c r="D184" s="31"/>
      <c r="E184" s="114">
        <v>103465</v>
      </c>
      <c r="F184" s="31"/>
      <c r="G184" s="302">
        <f>(E184/$BD184)</f>
        <v>4.3867124565420168</v>
      </c>
      <c r="H184" s="31"/>
      <c r="I184" s="302">
        <f>IF(G$219,G184/G$219*100,0)</f>
        <v>76.498077884405461</v>
      </c>
      <c r="J184" s="31"/>
      <c r="K184" s="114">
        <v>1918831</v>
      </c>
      <c r="L184" s="31"/>
      <c r="M184" s="302">
        <f>(K184/$BD184)</f>
        <v>81.354659543797169</v>
      </c>
      <c r="N184" s="31"/>
      <c r="O184" s="302">
        <f>IF(M$219,M184/M$219*100,0)</f>
        <v>79.190768465846432</v>
      </c>
      <c r="P184" s="31"/>
      <c r="Q184" s="114">
        <v>462458</v>
      </c>
      <c r="R184" s="31"/>
      <c r="S184" s="114">
        <v>496037</v>
      </c>
      <c r="T184" s="31"/>
      <c r="U184" s="114">
        <v>0</v>
      </c>
      <c r="V184" s="31"/>
      <c r="W184" s="114">
        <v>0</v>
      </c>
      <c r="X184" s="31"/>
      <c r="Y184" s="114">
        <v>0</v>
      </c>
      <c r="Z184" s="31"/>
      <c r="AA184" s="114">
        <v>0</v>
      </c>
      <c r="AB184" s="31"/>
      <c r="AC184" s="31"/>
      <c r="AD184" s="114">
        <v>0</v>
      </c>
      <c r="AE184" s="31"/>
      <c r="AF184" s="114">
        <v>168192</v>
      </c>
      <c r="AG184" s="31"/>
      <c r="AH184" s="302">
        <f>(AF184/$BD184)</f>
        <v>7.1310099211396594</v>
      </c>
      <c r="AI184" s="31"/>
      <c r="AJ184" s="302">
        <f>IF(AH$219,AH184/AH$219*100,0)</f>
        <v>113.82388197821307</v>
      </c>
      <c r="AK184" s="31"/>
      <c r="AL184" s="114">
        <f>(E184+K184+AF184)</f>
        <v>2190488</v>
      </c>
      <c r="AM184" s="31"/>
      <c r="AN184" s="114">
        <v>302629</v>
      </c>
      <c r="AO184" s="31"/>
      <c r="AP184" s="302">
        <f>IF($AL184,AN184/$AL184*100,0)</f>
        <v>13.815597255040885</v>
      </c>
      <c r="AQ184" s="31"/>
      <c r="AR184" s="114">
        <v>0</v>
      </c>
      <c r="AS184" s="31"/>
      <c r="AT184" s="302">
        <f>IF($AL184,AR184/$AL184*100,0)</f>
        <v>0</v>
      </c>
      <c r="AU184" s="31"/>
      <c r="AV184" s="114">
        <v>0</v>
      </c>
      <c r="AW184" s="31"/>
      <c r="AX184" s="302">
        <f>IF($AL184,AV184/$AL184*100,0)</f>
        <v>0</v>
      </c>
      <c r="AY184" s="31"/>
      <c r="AZ184" s="114">
        <v>9224</v>
      </c>
      <c r="BA184" s="31"/>
      <c r="BB184" s="30">
        <v>67</v>
      </c>
      <c r="BC184" s="31"/>
      <c r="BD184" s="298">
        <v>23586</v>
      </c>
      <c r="BE184" s="31"/>
      <c r="BF184" s="298">
        <f>IF(E184,BD184,0)</f>
        <v>23586</v>
      </c>
      <c r="BG184" s="31"/>
      <c r="BH184" s="298">
        <f>IF(K184,BD184,0)</f>
        <v>23586</v>
      </c>
      <c r="BI184" s="31"/>
      <c r="BJ184" s="298">
        <f>IF(AF184,BD184,0)</f>
        <v>23586</v>
      </c>
    </row>
    <row r="185" spans="1:62" ht="8.85" customHeight="1" x14ac:dyDescent="0.25">
      <c r="A185" s="30">
        <v>68</v>
      </c>
      <c r="B185" s="31"/>
      <c r="C185" s="30" t="s">
        <v>197</v>
      </c>
      <c r="D185" s="31"/>
      <c r="E185" s="114">
        <v>56041</v>
      </c>
      <c r="F185" s="31"/>
      <c r="G185" s="302">
        <f>(E185/$BD185)</f>
        <v>3.1066577969953988</v>
      </c>
      <c r="H185" s="31"/>
      <c r="I185" s="302">
        <f>IF(G$219,G185/G$219*100,0)</f>
        <v>54.175730109761567</v>
      </c>
      <c r="J185" s="31"/>
      <c r="K185" s="114">
        <v>921920</v>
      </c>
      <c r="L185" s="31"/>
      <c r="M185" s="302">
        <f>(K185/$BD185)</f>
        <v>51.107045845113369</v>
      </c>
      <c r="N185" s="31"/>
      <c r="O185" s="302">
        <f>IF(M$219,M185/M$219*100,0)</f>
        <v>49.74768817408625</v>
      </c>
      <c r="P185" s="31"/>
      <c r="Q185" s="114">
        <v>264450</v>
      </c>
      <c r="R185" s="31"/>
      <c r="S185" s="114">
        <v>314231</v>
      </c>
      <c r="T185" s="31"/>
      <c r="U185" s="114">
        <v>0</v>
      </c>
      <c r="V185" s="31"/>
      <c r="W185" s="114">
        <v>0</v>
      </c>
      <c r="X185" s="31"/>
      <c r="Y185" s="114">
        <v>0</v>
      </c>
      <c r="Z185" s="31"/>
      <c r="AA185" s="114">
        <v>0</v>
      </c>
      <c r="AB185" s="31"/>
      <c r="AC185" s="31"/>
      <c r="AD185" s="114">
        <v>0</v>
      </c>
      <c r="AE185" s="31"/>
      <c r="AF185" s="114">
        <v>248787</v>
      </c>
      <c r="AG185" s="31"/>
      <c r="AH185" s="302">
        <f>(AF185/$BD185)</f>
        <v>13.791618160651922</v>
      </c>
      <c r="AI185" s="31"/>
      <c r="AJ185" s="302">
        <f>IF(AH$219,AH185/AH$219*100,0)</f>
        <v>220.13929796296517</v>
      </c>
      <c r="AK185" s="31"/>
      <c r="AL185" s="114">
        <f>(E185+K185+AF185)</f>
        <v>1226748</v>
      </c>
      <c r="AM185" s="31"/>
      <c r="AN185" s="114">
        <v>222385</v>
      </c>
      <c r="AO185" s="31"/>
      <c r="AP185" s="302">
        <f>IF($AL185,AN185/$AL185*100,0)</f>
        <v>18.128009990641925</v>
      </c>
      <c r="AQ185" s="31"/>
      <c r="AR185" s="114">
        <v>0</v>
      </c>
      <c r="AS185" s="31"/>
      <c r="AT185" s="302">
        <f>IF($AL185,AR185/$AL185*100,0)</f>
        <v>0</v>
      </c>
      <c r="AU185" s="31"/>
      <c r="AV185" s="114">
        <v>0</v>
      </c>
      <c r="AW185" s="31"/>
      <c r="AX185" s="302">
        <f>IF($AL185,AV185/$AL185*100,0)</f>
        <v>0</v>
      </c>
      <c r="AY185" s="31"/>
      <c r="AZ185" s="114">
        <v>7724</v>
      </c>
      <c r="BA185" s="31"/>
      <c r="BB185" s="30">
        <v>68</v>
      </c>
      <c r="BC185" s="31"/>
      <c r="BD185" s="298">
        <v>18039</v>
      </c>
      <c r="BE185" s="31"/>
      <c r="BF185" s="298">
        <f>IF(E185,BD185,0)</f>
        <v>18039</v>
      </c>
      <c r="BG185" s="31"/>
      <c r="BH185" s="298">
        <f>IF(K185,BD185,0)</f>
        <v>18039</v>
      </c>
      <c r="BI185" s="31"/>
      <c r="BJ185" s="298">
        <f>IF(AF185,BD185,0)</f>
        <v>18039</v>
      </c>
    </row>
    <row r="186" spans="1:62" ht="8.85" customHeight="1" x14ac:dyDescent="0.25">
      <c r="A186" s="30">
        <v>69</v>
      </c>
      <c r="B186" s="31"/>
      <c r="C186" s="30" t="s">
        <v>198</v>
      </c>
      <c r="D186" s="31"/>
      <c r="E186" s="114">
        <v>188210</v>
      </c>
      <c r="F186" s="31"/>
      <c r="G186" s="302">
        <f>(E186/$BD186)</f>
        <v>3.0058772798415689</v>
      </c>
      <c r="H186" s="31"/>
      <c r="I186" s="302">
        <f>IF(G$219,G186/G$219*100,0)</f>
        <v>52.418260039215482</v>
      </c>
      <c r="J186" s="31"/>
      <c r="K186" s="114">
        <v>2885278</v>
      </c>
      <c r="L186" s="31"/>
      <c r="M186" s="302">
        <f>(K186/$BD186)</f>
        <v>46.080397355224072</v>
      </c>
      <c r="N186" s="31"/>
      <c r="O186" s="302">
        <f>IF(M$219,M186/M$219*100,0)</f>
        <v>44.854739706792593</v>
      </c>
      <c r="P186" s="31"/>
      <c r="Q186" s="114">
        <v>601413</v>
      </c>
      <c r="R186" s="31"/>
      <c r="S186" s="114">
        <v>668352</v>
      </c>
      <c r="T186" s="31"/>
      <c r="U186" s="114">
        <v>0</v>
      </c>
      <c r="V186" s="31"/>
      <c r="W186" s="114">
        <v>0</v>
      </c>
      <c r="X186" s="31"/>
      <c r="Y186" s="114">
        <v>0</v>
      </c>
      <c r="Z186" s="31"/>
      <c r="AA186" s="114">
        <v>0</v>
      </c>
      <c r="AB186" s="31"/>
      <c r="AC186" s="31"/>
      <c r="AD186" s="114">
        <v>0</v>
      </c>
      <c r="AE186" s="31"/>
      <c r="AF186" s="114">
        <v>322386</v>
      </c>
      <c r="AG186" s="31"/>
      <c r="AH186" s="302">
        <f>(AF186/$BD186)</f>
        <v>5.1487846168588494</v>
      </c>
      <c r="AI186" s="31"/>
      <c r="AJ186" s="302">
        <f>IF(AH$219,AH186/AH$219*100,0)</f>
        <v>82.183962586174459</v>
      </c>
      <c r="AK186" s="31"/>
      <c r="AL186" s="114">
        <f>(E186+K186+AF186)</f>
        <v>3395874</v>
      </c>
      <c r="AM186" s="31"/>
      <c r="AN186" s="114">
        <v>372067</v>
      </c>
      <c r="AO186" s="31"/>
      <c r="AP186" s="302">
        <f>IF($AL186,AN186/$AL186*100,0)</f>
        <v>10.956443024682304</v>
      </c>
      <c r="AQ186" s="31"/>
      <c r="AR186" s="114">
        <v>0</v>
      </c>
      <c r="AS186" s="31"/>
      <c r="AT186" s="302">
        <f>IF($AL186,AR186/$AL186*100,0)</f>
        <v>0</v>
      </c>
      <c r="AU186" s="31"/>
      <c r="AV186" s="114">
        <v>0</v>
      </c>
      <c r="AW186" s="31"/>
      <c r="AX186" s="302">
        <f>IF($AL186,AV186/$AL186*100,0)</f>
        <v>0</v>
      </c>
      <c r="AY186" s="31"/>
      <c r="AZ186" s="114">
        <v>59015</v>
      </c>
      <c r="BA186" s="31"/>
      <c r="BB186" s="30">
        <v>69</v>
      </c>
      <c r="BC186" s="31"/>
      <c r="BD186" s="298">
        <v>62614</v>
      </c>
      <c r="BE186" s="31"/>
      <c r="BF186" s="298">
        <f>IF(E186,BD186,0)</f>
        <v>62614</v>
      </c>
      <c r="BG186" s="31"/>
      <c r="BH186" s="298">
        <f>IF(K186,BD186,0)</f>
        <v>62614</v>
      </c>
      <c r="BI186" s="31"/>
      <c r="BJ186" s="298">
        <f>IF(AF186,BD186,0)</f>
        <v>62614</v>
      </c>
    </row>
    <row r="187" spans="1:62" ht="8.85" customHeight="1" x14ac:dyDescent="0.25">
      <c r="A187" s="30">
        <v>70</v>
      </c>
      <c r="B187" s="31"/>
      <c r="C187" s="30" t="s">
        <v>199</v>
      </c>
      <c r="D187" s="31"/>
      <c r="E187" s="114">
        <v>93301</v>
      </c>
      <c r="F187" s="31"/>
      <c r="G187" s="302">
        <f>(E187/$BD187)</f>
        <v>3.2513590744354612</v>
      </c>
      <c r="H187" s="31"/>
      <c r="I187" s="302">
        <f>IF(G$219,G187/G$219*100,0)</f>
        <v>56.699116290470727</v>
      </c>
      <c r="J187" s="31"/>
      <c r="K187" s="114">
        <v>3297282</v>
      </c>
      <c r="L187" s="31"/>
      <c r="M187" s="302">
        <f>(K187/$BD187)</f>
        <v>114.90388904376917</v>
      </c>
      <c r="N187" s="31"/>
      <c r="O187" s="302">
        <f>IF(M$219,M187/M$219*100,0)</f>
        <v>111.84764737650734</v>
      </c>
      <c r="P187" s="31"/>
      <c r="Q187" s="114">
        <v>496761</v>
      </c>
      <c r="R187" s="31"/>
      <c r="S187" s="114">
        <v>553635</v>
      </c>
      <c r="T187" s="31"/>
      <c r="U187" s="114">
        <v>0</v>
      </c>
      <c r="V187" s="31"/>
      <c r="W187" s="114">
        <v>0</v>
      </c>
      <c r="X187" s="31"/>
      <c r="Y187" s="114">
        <v>0</v>
      </c>
      <c r="Z187" s="31"/>
      <c r="AA187" s="114">
        <v>0</v>
      </c>
      <c r="AB187" s="31"/>
      <c r="AC187" s="31"/>
      <c r="AD187" s="114">
        <v>0</v>
      </c>
      <c r="AE187" s="31"/>
      <c r="AF187" s="114">
        <v>194560</v>
      </c>
      <c r="AG187" s="31"/>
      <c r="AH187" s="302">
        <f>(AF187/$BD187)</f>
        <v>6.7800390298299416</v>
      </c>
      <c r="AI187" s="31"/>
      <c r="AJ187" s="302">
        <f>IF(AH$219,AH187/AH$219*100,0)</f>
        <v>108.2217485143683</v>
      </c>
      <c r="AK187" s="31"/>
      <c r="AL187" s="114">
        <f>(E187+K187+AF187)</f>
        <v>3585143</v>
      </c>
      <c r="AM187" s="31"/>
      <c r="AN187" s="114">
        <v>359973</v>
      </c>
      <c r="AO187" s="31"/>
      <c r="AP187" s="302">
        <f>IF($AL187,AN187/$AL187*100,0)</f>
        <v>10.040687358914274</v>
      </c>
      <c r="AQ187" s="31"/>
      <c r="AR187" s="114">
        <v>0</v>
      </c>
      <c r="AS187" s="31"/>
      <c r="AT187" s="302">
        <f>IF($AL187,AR187/$AL187*100,0)</f>
        <v>0</v>
      </c>
      <c r="AU187" s="31"/>
      <c r="AV187" s="114">
        <v>0</v>
      </c>
      <c r="AW187" s="31"/>
      <c r="AX187" s="302">
        <f>IF($AL187,AV187/$AL187*100,0)</f>
        <v>0</v>
      </c>
      <c r="AY187" s="31"/>
      <c r="AZ187" s="114">
        <v>0</v>
      </c>
      <c r="BA187" s="31"/>
      <c r="BB187" s="30">
        <v>70</v>
      </c>
      <c r="BC187" s="31"/>
      <c r="BD187" s="298">
        <v>28696</v>
      </c>
      <c r="BE187" s="31"/>
      <c r="BF187" s="298">
        <f>IF(E187,BD187,0)</f>
        <v>28696</v>
      </c>
      <c r="BG187" s="31"/>
      <c r="BH187" s="298">
        <f>IF(K187,BD187,0)</f>
        <v>28696</v>
      </c>
      <c r="BI187" s="31"/>
      <c r="BJ187" s="298">
        <f>IF(AF187,BD187,0)</f>
        <v>28696</v>
      </c>
    </row>
    <row r="188" spans="1:62" ht="8.85" customHeight="1" x14ac:dyDescent="0.25">
      <c r="A188" s="37"/>
      <c r="B188" s="31"/>
      <c r="C188" s="30"/>
      <c r="D188" s="31"/>
      <c r="E188" s="31"/>
      <c r="F188" s="31"/>
      <c r="G188" s="38"/>
      <c r="H188" s="31"/>
      <c r="I188" s="38"/>
      <c r="J188" s="31"/>
      <c r="K188" s="31"/>
      <c r="L188" s="31"/>
      <c r="M188" s="38"/>
      <c r="N188" s="31"/>
      <c r="O188" s="38"/>
      <c r="P188" s="31"/>
      <c r="Q188" s="31"/>
      <c r="R188" s="31"/>
      <c r="S188" s="31"/>
      <c r="T188" s="31"/>
      <c r="U188" s="31"/>
      <c r="V188" s="31"/>
      <c r="W188" s="31"/>
      <c r="X188" s="31"/>
      <c r="Y188" s="31"/>
      <c r="Z188" s="31"/>
      <c r="AA188" s="31"/>
      <c r="AB188" s="31"/>
      <c r="AC188" s="31"/>
      <c r="AD188" s="31"/>
      <c r="AE188" s="31"/>
      <c r="AF188" s="31"/>
      <c r="AG188" s="31"/>
      <c r="AH188" s="38"/>
      <c r="AI188" s="31"/>
      <c r="AJ188" s="38"/>
      <c r="AK188" s="31"/>
      <c r="AL188" s="277"/>
      <c r="AM188" s="31"/>
      <c r="AN188" s="31"/>
      <c r="AO188" s="31"/>
      <c r="AP188" s="38"/>
      <c r="AQ188" s="31"/>
      <c r="AR188" s="31"/>
      <c r="AS188" s="31"/>
      <c r="AT188" s="38"/>
      <c r="AU188" s="31"/>
      <c r="AV188" s="31"/>
      <c r="AW188" s="31"/>
      <c r="AX188" s="38"/>
      <c r="AY188" s="31"/>
      <c r="AZ188" s="31"/>
      <c r="BA188" s="31"/>
      <c r="BB188" s="37"/>
      <c r="BC188" s="31"/>
      <c r="BD188" s="277"/>
      <c r="BE188" s="31"/>
      <c r="BF188" s="31"/>
      <c r="BG188" s="31"/>
      <c r="BH188" s="31"/>
      <c r="BI188" s="31"/>
      <c r="BJ188" s="31"/>
    </row>
    <row r="189" spans="1:62" ht="8.85" customHeight="1" x14ac:dyDescent="0.25">
      <c r="A189" s="30">
        <v>71</v>
      </c>
      <c r="B189" s="31"/>
      <c r="C189" s="30" t="s">
        <v>200</v>
      </c>
      <c r="D189" s="31"/>
      <c r="E189" s="114">
        <v>114133</v>
      </c>
      <c r="F189" s="31"/>
      <c r="G189" s="302">
        <f>(E189/$BD189)</f>
        <v>4.8375789429067941</v>
      </c>
      <c r="H189" s="31"/>
      <c r="I189" s="302">
        <f>IF(G$219,G189/G$219*100,0)</f>
        <v>84.360553469730064</v>
      </c>
      <c r="J189" s="31"/>
      <c r="K189" s="114">
        <v>1327472</v>
      </c>
      <c r="L189" s="31"/>
      <c r="M189" s="302">
        <f>(K189/$BD189)</f>
        <v>56.265502479549021</v>
      </c>
      <c r="N189" s="31"/>
      <c r="O189" s="302">
        <f>IF(M$219,M189/M$219*100,0)</f>
        <v>54.768938920747992</v>
      </c>
      <c r="P189" s="31"/>
      <c r="Q189" s="114">
        <v>277671</v>
      </c>
      <c r="R189" s="31"/>
      <c r="S189" s="114">
        <v>328691</v>
      </c>
      <c r="T189" s="31"/>
      <c r="U189" s="114">
        <v>0</v>
      </c>
      <c r="V189" s="31"/>
      <c r="W189" s="114">
        <v>0</v>
      </c>
      <c r="X189" s="31"/>
      <c r="Y189" s="114">
        <v>0</v>
      </c>
      <c r="Z189" s="31"/>
      <c r="AA189" s="114">
        <v>0</v>
      </c>
      <c r="AB189" s="31"/>
      <c r="AC189" s="31"/>
      <c r="AD189" s="114">
        <v>0</v>
      </c>
      <c r="AE189" s="31"/>
      <c r="AF189" s="114">
        <v>138960</v>
      </c>
      <c r="AG189" s="31"/>
      <c r="AH189" s="302">
        <f>(AF189/$BD189)</f>
        <v>5.8898825922943248</v>
      </c>
      <c r="AI189" s="31"/>
      <c r="AJ189" s="302">
        <f>IF(AH$219,AH189/AH$219*100,0)</f>
        <v>94.013233534205739</v>
      </c>
      <c r="AK189" s="31"/>
      <c r="AL189" s="114">
        <f>(E189+K189+AF189)</f>
        <v>1580565</v>
      </c>
      <c r="AM189" s="31"/>
      <c r="AN189" s="114">
        <v>217117</v>
      </c>
      <c r="AO189" s="31"/>
      <c r="AP189" s="302">
        <f>IF($AL189,AN189/$AL189*100,0)</f>
        <v>13.73667011480072</v>
      </c>
      <c r="AQ189" s="31"/>
      <c r="AR189" s="114">
        <v>0</v>
      </c>
      <c r="AS189" s="31"/>
      <c r="AT189" s="302">
        <f>IF($AL189,AR189/$AL189*100,0)</f>
        <v>0</v>
      </c>
      <c r="AU189" s="31"/>
      <c r="AV189" s="114">
        <v>0</v>
      </c>
      <c r="AW189" s="31"/>
      <c r="AX189" s="302">
        <f>IF($AL189,AV189/$AL189*100,0)</f>
        <v>0</v>
      </c>
      <c r="AY189" s="31"/>
      <c r="AZ189" s="114">
        <v>6115</v>
      </c>
      <c r="BA189" s="31"/>
      <c r="BB189" s="30">
        <v>71</v>
      </c>
      <c r="BC189" s="31"/>
      <c r="BD189" s="298">
        <v>23593</v>
      </c>
      <c r="BE189" s="31"/>
      <c r="BF189" s="298">
        <f>IF(E189,BD189,0)</f>
        <v>23593</v>
      </c>
      <c r="BG189" s="31"/>
      <c r="BH189" s="298">
        <f>IF(K189,BD189,0)</f>
        <v>23593</v>
      </c>
      <c r="BI189" s="31"/>
      <c r="BJ189" s="298">
        <f>IF(AF189,BD189,0)</f>
        <v>23593</v>
      </c>
    </row>
    <row r="190" spans="1:62" ht="8.85" customHeight="1" x14ac:dyDescent="0.25">
      <c r="A190" s="30">
        <v>72</v>
      </c>
      <c r="B190" s="31"/>
      <c r="C190" s="30" t="s">
        <v>201</v>
      </c>
      <c r="D190" s="31"/>
      <c r="E190" s="114">
        <v>112549</v>
      </c>
      <c r="F190" s="31"/>
      <c r="G190" s="302">
        <f>(E190/$BD190)</f>
        <v>3.0704113924050631</v>
      </c>
      <c r="H190" s="31"/>
      <c r="I190" s="302">
        <f>IF(G$219,G190/G$219*100,0)</f>
        <v>53.543643938431593</v>
      </c>
      <c r="J190" s="31"/>
      <c r="K190" s="114">
        <v>4304066</v>
      </c>
      <c r="L190" s="31"/>
      <c r="M190" s="302">
        <f>(K190/$BD190)</f>
        <v>117.41777608031427</v>
      </c>
      <c r="N190" s="31"/>
      <c r="O190" s="302">
        <f>IF(M$219,M190/M$219*100,0)</f>
        <v>114.29466943248636</v>
      </c>
      <c r="P190" s="31"/>
      <c r="Q190" s="114">
        <v>452732</v>
      </c>
      <c r="R190" s="31"/>
      <c r="S190" s="114">
        <v>588539</v>
      </c>
      <c r="T190" s="31"/>
      <c r="U190" s="114">
        <v>0</v>
      </c>
      <c r="V190" s="31"/>
      <c r="W190" s="114">
        <v>0</v>
      </c>
      <c r="X190" s="31"/>
      <c r="Y190" s="114">
        <v>0</v>
      </c>
      <c r="Z190" s="31"/>
      <c r="AA190" s="114">
        <v>0</v>
      </c>
      <c r="AB190" s="31"/>
      <c r="AC190" s="31"/>
      <c r="AD190" s="114">
        <v>0</v>
      </c>
      <c r="AE190" s="31"/>
      <c r="AF190" s="114">
        <v>256655</v>
      </c>
      <c r="AG190" s="31"/>
      <c r="AH190" s="302">
        <f>(AF190/$BD190)</f>
        <v>7.0017186817983417</v>
      </c>
      <c r="AI190" s="31"/>
      <c r="AJ190" s="302">
        <f>IF(AH$219,AH190/AH$219*100,0)</f>
        <v>111.7601587566289</v>
      </c>
      <c r="AK190" s="31"/>
      <c r="AL190" s="114">
        <f>(E190+K190+AF190)</f>
        <v>4673270</v>
      </c>
      <c r="AM190" s="31"/>
      <c r="AN190" s="114">
        <v>300865</v>
      </c>
      <c r="AO190" s="31"/>
      <c r="AP190" s="302">
        <f>IF($AL190,AN190/$AL190*100,0)</f>
        <v>6.4379973765692977</v>
      </c>
      <c r="AQ190" s="31"/>
      <c r="AR190" s="114">
        <v>0</v>
      </c>
      <c r="AS190" s="31"/>
      <c r="AT190" s="302">
        <f>IF($AL190,AR190/$AL190*100,0)</f>
        <v>0</v>
      </c>
      <c r="AU190" s="31"/>
      <c r="AV190" s="114">
        <v>0</v>
      </c>
      <c r="AW190" s="31"/>
      <c r="AX190" s="302">
        <f>IF($AL190,AV190/$AL190*100,0)</f>
        <v>0</v>
      </c>
      <c r="AY190" s="31"/>
      <c r="AZ190" s="114">
        <v>43152</v>
      </c>
      <c r="BA190" s="31"/>
      <c r="BB190" s="30">
        <v>72</v>
      </c>
      <c r="BC190" s="31"/>
      <c r="BD190" s="298">
        <v>36656</v>
      </c>
      <c r="BE190" s="31"/>
      <c r="BF190" s="298">
        <f>IF(E190,BD190,0)</f>
        <v>36656</v>
      </c>
      <c r="BG190" s="31"/>
      <c r="BH190" s="298">
        <f>IF(K190,BD190,0)</f>
        <v>36656</v>
      </c>
      <c r="BI190" s="31"/>
      <c r="BJ190" s="298">
        <f>IF(AF190,BD190,0)</f>
        <v>36656</v>
      </c>
    </row>
    <row r="191" spans="1:62" ht="8.85" customHeight="1" x14ac:dyDescent="0.25">
      <c r="A191" s="30">
        <v>73</v>
      </c>
      <c r="B191" s="31"/>
      <c r="C191" s="30" t="s">
        <v>202</v>
      </c>
      <c r="D191" s="31"/>
      <c r="E191" s="114">
        <v>3303000</v>
      </c>
      <c r="F191" s="31"/>
      <c r="G191" s="302">
        <f>(E191/$BD191)</f>
        <v>7.3719450954134587</v>
      </c>
      <c r="H191" s="31"/>
      <c r="I191" s="302">
        <f>IF(G$219,G191/G$219*100,0)</f>
        <v>128.55632450389629</v>
      </c>
      <c r="J191" s="31"/>
      <c r="K191" s="114">
        <v>37867000</v>
      </c>
      <c r="L191" s="31"/>
      <c r="M191" s="302">
        <f>(K191/$BD191)</f>
        <v>84.515121080236582</v>
      </c>
      <c r="N191" s="31"/>
      <c r="O191" s="302">
        <f>IF(M$219,M191/M$219*100,0)</f>
        <v>82.267167275464075</v>
      </c>
      <c r="P191" s="31"/>
      <c r="Q191" s="114">
        <v>0</v>
      </c>
      <c r="R191" s="31"/>
      <c r="S191" s="114">
        <v>0</v>
      </c>
      <c r="T191" s="31"/>
      <c r="U191" s="114">
        <v>0</v>
      </c>
      <c r="V191" s="31"/>
      <c r="W191" s="114">
        <v>0</v>
      </c>
      <c r="X191" s="31"/>
      <c r="Y191" s="114">
        <v>0</v>
      </c>
      <c r="Z191" s="31"/>
      <c r="AA191" s="114">
        <v>0</v>
      </c>
      <c r="AB191" s="31"/>
      <c r="AC191" s="31"/>
      <c r="AD191" s="114">
        <v>0</v>
      </c>
      <c r="AE191" s="31"/>
      <c r="AF191" s="114">
        <v>2906000</v>
      </c>
      <c r="AG191" s="31"/>
      <c r="AH191" s="302">
        <f>(AF191/$BD191)</f>
        <v>6.4858832719562551</v>
      </c>
      <c r="AI191" s="31"/>
      <c r="AJ191" s="302">
        <f>IF(AH$219,AH191/AH$219*100,0)</f>
        <v>103.52648786577909</v>
      </c>
      <c r="AK191" s="31"/>
      <c r="AL191" s="114">
        <f>(E191+K191+AF191)</f>
        <v>44076000</v>
      </c>
      <c r="AM191" s="31"/>
      <c r="AN191" s="114">
        <v>934000</v>
      </c>
      <c r="AO191" s="31"/>
      <c r="AP191" s="302">
        <f>IF($AL191,AN191/$AL191*100,0)</f>
        <v>2.119067065976949</v>
      </c>
      <c r="AQ191" s="31"/>
      <c r="AR191" s="114">
        <v>0</v>
      </c>
      <c r="AS191" s="31"/>
      <c r="AT191" s="302">
        <f>IF($AL191,AR191/$AL191*100,0)</f>
        <v>0</v>
      </c>
      <c r="AU191" s="31"/>
      <c r="AV191" s="114">
        <v>0</v>
      </c>
      <c r="AW191" s="31"/>
      <c r="AX191" s="302">
        <f>IF($AL191,AV191/$AL191*100,0)</f>
        <v>0</v>
      </c>
      <c r="AY191" s="31"/>
      <c r="AZ191" s="114">
        <v>253000</v>
      </c>
      <c r="BA191" s="31"/>
      <c r="BB191" s="30">
        <v>73</v>
      </c>
      <c r="BC191" s="31"/>
      <c r="BD191" s="298">
        <v>448050</v>
      </c>
      <c r="BE191" s="31"/>
      <c r="BF191" s="298">
        <f>IF(E191,BD191,0)</f>
        <v>448050</v>
      </c>
      <c r="BG191" s="31"/>
      <c r="BH191" s="298">
        <f>IF(K191,BD191,0)</f>
        <v>448050</v>
      </c>
      <c r="BI191" s="31"/>
      <c r="BJ191" s="298">
        <f>IF(AF191,BD191,0)</f>
        <v>448050</v>
      </c>
    </row>
    <row r="192" spans="1:62" ht="8.85" customHeight="1" x14ac:dyDescent="0.25">
      <c r="A192" s="30">
        <v>74</v>
      </c>
      <c r="B192" s="31"/>
      <c r="C192" s="30" t="s">
        <v>203</v>
      </c>
      <c r="D192" s="31"/>
      <c r="E192" s="114">
        <v>200714</v>
      </c>
      <c r="F192" s="31"/>
      <c r="G192" s="302">
        <f>(E192/$BD192)</f>
        <v>5.8048413685397806</v>
      </c>
      <c r="H192" s="31"/>
      <c r="I192" s="302">
        <f>IF(G$219,G192/G$219*100,0)</f>
        <v>101.22824587121913</v>
      </c>
      <c r="J192" s="31"/>
      <c r="K192" s="114">
        <v>1994472</v>
      </c>
      <c r="L192" s="31"/>
      <c r="M192" s="302">
        <f>(K192/$BD192)</f>
        <v>57.682042976545105</v>
      </c>
      <c r="N192" s="31"/>
      <c r="O192" s="302">
        <f>IF(M$219,M192/M$219*100,0)</f>
        <v>56.14780192809328</v>
      </c>
      <c r="P192" s="31"/>
      <c r="Q192" s="114">
        <v>441908</v>
      </c>
      <c r="R192" s="31"/>
      <c r="S192" s="114">
        <v>505482</v>
      </c>
      <c r="T192" s="31"/>
      <c r="U192" s="114">
        <v>0</v>
      </c>
      <c r="V192" s="31"/>
      <c r="W192" s="114">
        <v>0</v>
      </c>
      <c r="X192" s="31"/>
      <c r="Y192" s="114">
        <v>0</v>
      </c>
      <c r="Z192" s="31"/>
      <c r="AA192" s="114">
        <v>0</v>
      </c>
      <c r="AB192" s="31"/>
      <c r="AC192" s="31"/>
      <c r="AD192" s="114">
        <v>0</v>
      </c>
      <c r="AE192" s="31"/>
      <c r="AF192" s="114">
        <v>153889</v>
      </c>
      <c r="AG192" s="31"/>
      <c r="AH192" s="302">
        <f>(AF192/$BD192)</f>
        <v>4.4506174624750559</v>
      </c>
      <c r="AI192" s="31"/>
      <c r="AJ192" s="302">
        <f>IF(AH$219,AH192/AH$219*100,0)</f>
        <v>71.039945587114474</v>
      </c>
      <c r="AK192" s="31"/>
      <c r="AL192" s="114">
        <f>(E192+K192+AF192)</f>
        <v>2349075</v>
      </c>
      <c r="AM192" s="31"/>
      <c r="AN192" s="114">
        <v>293168</v>
      </c>
      <c r="AO192" s="31"/>
      <c r="AP192" s="302">
        <f>IF($AL192,AN192/$AL192*100,0)</f>
        <v>12.480146440620246</v>
      </c>
      <c r="AQ192" s="31"/>
      <c r="AR192" s="114">
        <v>0</v>
      </c>
      <c r="AS192" s="31"/>
      <c r="AT192" s="302">
        <f>IF($AL192,AR192/$AL192*100,0)</f>
        <v>0</v>
      </c>
      <c r="AU192" s="31"/>
      <c r="AV192" s="114">
        <v>0</v>
      </c>
      <c r="AW192" s="31"/>
      <c r="AX192" s="302">
        <f>IF($AL192,AV192/$AL192*100,0)</f>
        <v>0</v>
      </c>
      <c r="AY192" s="31"/>
      <c r="AZ192" s="114">
        <v>1220</v>
      </c>
      <c r="BA192" s="31"/>
      <c r="BB192" s="30">
        <v>74</v>
      </c>
      <c r="BC192" s="31"/>
      <c r="BD192" s="298">
        <v>34577</v>
      </c>
      <c r="BE192" s="31"/>
      <c r="BF192" s="298">
        <f>IF(E192,BD192,0)</f>
        <v>34577</v>
      </c>
      <c r="BG192" s="31"/>
      <c r="BH192" s="298">
        <f>IF(K192,BD192,0)</f>
        <v>34577</v>
      </c>
      <c r="BI192" s="31"/>
      <c r="BJ192" s="298">
        <f>IF(AF192,BD192,0)</f>
        <v>34577</v>
      </c>
    </row>
    <row r="193" spans="1:62" ht="8.85" customHeight="1" x14ac:dyDescent="0.25">
      <c r="A193" s="30">
        <v>75</v>
      </c>
      <c r="B193" s="31"/>
      <c r="C193" s="30" t="s">
        <v>204</v>
      </c>
      <c r="D193" s="31"/>
      <c r="E193" s="114">
        <v>202325</v>
      </c>
      <c r="F193" s="31"/>
      <c r="G193" s="302">
        <f>(E193/$BD193)</f>
        <v>27.685413245758074</v>
      </c>
      <c r="H193" s="31"/>
      <c r="I193" s="302">
        <f>IF(G$219,G193/G$219*100,0)</f>
        <v>482.79455736322569</v>
      </c>
      <c r="J193" s="31"/>
      <c r="K193" s="114">
        <v>1005406</v>
      </c>
      <c r="L193" s="31"/>
      <c r="M193" s="302">
        <f>(K193/$BD193)</f>
        <v>137.57608100711548</v>
      </c>
      <c r="N193" s="31"/>
      <c r="O193" s="302">
        <f>IF(M$219,M193/M$219*100,0)</f>
        <v>133.91679884798532</v>
      </c>
      <c r="P193" s="31"/>
      <c r="Q193" s="114">
        <v>252522</v>
      </c>
      <c r="R193" s="31"/>
      <c r="S193" s="114">
        <v>247005</v>
      </c>
      <c r="T193" s="31"/>
      <c r="U193" s="114">
        <v>0</v>
      </c>
      <c r="V193" s="31"/>
      <c r="W193" s="114">
        <v>0</v>
      </c>
      <c r="X193" s="31"/>
      <c r="Y193" s="114">
        <v>0</v>
      </c>
      <c r="Z193" s="31"/>
      <c r="AA193" s="114">
        <v>0</v>
      </c>
      <c r="AB193" s="31"/>
      <c r="AC193" s="31"/>
      <c r="AD193" s="114">
        <v>0</v>
      </c>
      <c r="AE193" s="31"/>
      <c r="AF193" s="114">
        <v>179383</v>
      </c>
      <c r="AG193" s="31"/>
      <c r="AH193" s="302">
        <f>(AF193/$BD193)</f>
        <v>24.546113847837987</v>
      </c>
      <c r="AI193" s="31"/>
      <c r="AJ193" s="302">
        <f>IF(AH$219,AH193/AH$219*100,0)</f>
        <v>391.80059999041106</v>
      </c>
      <c r="AK193" s="31"/>
      <c r="AL193" s="114">
        <f>(E193+K193+AF193)</f>
        <v>1387114</v>
      </c>
      <c r="AM193" s="31"/>
      <c r="AN193" s="114">
        <v>174272</v>
      </c>
      <c r="AO193" s="31"/>
      <c r="AP193" s="302">
        <f>IF($AL193,AN193/$AL193*100,0)</f>
        <v>12.56363932596744</v>
      </c>
      <c r="AQ193" s="31"/>
      <c r="AR193" s="114">
        <v>0</v>
      </c>
      <c r="AS193" s="31"/>
      <c r="AT193" s="302">
        <f>IF($AL193,AR193/$AL193*100,0)</f>
        <v>0</v>
      </c>
      <c r="AU193" s="31"/>
      <c r="AV193" s="114">
        <v>0</v>
      </c>
      <c r="AW193" s="31"/>
      <c r="AX193" s="302">
        <f>IF($AL193,AV193/$AL193*100,0)</f>
        <v>0</v>
      </c>
      <c r="AY193" s="31"/>
      <c r="AZ193" s="114">
        <v>0</v>
      </c>
      <c r="BA193" s="31"/>
      <c r="BB193" s="30">
        <v>75</v>
      </c>
      <c r="BC193" s="31"/>
      <c r="BD193" s="298">
        <v>7308</v>
      </c>
      <c r="BE193" s="31"/>
      <c r="BF193" s="298">
        <f>IF(E193,BD193,0)</f>
        <v>7308</v>
      </c>
      <c r="BG193" s="31"/>
      <c r="BH193" s="298">
        <f>IF(K193,BD193,0)</f>
        <v>7308</v>
      </c>
      <c r="BI193" s="31"/>
      <c r="BJ193" s="298">
        <f>IF(AF193,BD193,0)</f>
        <v>7308</v>
      </c>
    </row>
    <row r="194" spans="1:62" ht="8.85" customHeight="1" x14ac:dyDescent="0.25">
      <c r="A194" s="37"/>
      <c r="B194" s="31"/>
      <c r="C194" s="30"/>
      <c r="D194" s="31"/>
      <c r="E194" s="31"/>
      <c r="F194" s="31"/>
      <c r="G194" s="38"/>
      <c r="H194" s="31"/>
      <c r="I194" s="38"/>
      <c r="J194" s="31"/>
      <c r="K194" s="298"/>
      <c r="L194" s="31"/>
      <c r="M194" s="38"/>
      <c r="N194" s="31"/>
      <c r="O194" s="38"/>
      <c r="P194" s="31"/>
      <c r="Q194" s="31"/>
      <c r="R194" s="31"/>
      <c r="S194" s="31"/>
      <c r="T194" s="31"/>
      <c r="U194" s="31"/>
      <c r="V194" s="31"/>
      <c r="W194" s="31"/>
      <c r="X194" s="31"/>
      <c r="Y194" s="31"/>
      <c r="Z194" s="31"/>
      <c r="AA194" s="31"/>
      <c r="AB194" s="31"/>
      <c r="AC194" s="31"/>
      <c r="AD194" s="31"/>
      <c r="AE194" s="31"/>
      <c r="AF194" s="31"/>
      <c r="AG194" s="31"/>
      <c r="AH194" s="38"/>
      <c r="AI194" s="31"/>
      <c r="AJ194" s="38"/>
      <c r="AK194" s="31"/>
      <c r="AL194" s="277"/>
      <c r="AM194" s="31"/>
      <c r="AN194" s="31"/>
      <c r="AO194" s="31"/>
      <c r="AP194" s="38"/>
      <c r="AQ194" s="31"/>
      <c r="AR194" s="31"/>
      <c r="AS194" s="31"/>
      <c r="AT194" s="38"/>
      <c r="AU194" s="31"/>
      <c r="AV194" s="31"/>
      <c r="AW194" s="31"/>
      <c r="AX194" s="38"/>
      <c r="AY194" s="31"/>
      <c r="AZ194" s="31"/>
      <c r="BA194" s="31"/>
      <c r="BB194" s="37"/>
      <c r="BC194" s="31"/>
      <c r="BD194" s="277"/>
      <c r="BE194" s="31"/>
      <c r="BF194" s="31"/>
      <c r="BG194" s="31"/>
      <c r="BH194" s="31"/>
      <c r="BI194" s="31"/>
      <c r="BJ194" s="31"/>
    </row>
    <row r="195" spans="1:62" ht="8.85" customHeight="1" x14ac:dyDescent="0.25">
      <c r="A195" s="30">
        <v>76</v>
      </c>
      <c r="B195" s="31"/>
      <c r="C195" s="30" t="s">
        <v>118</v>
      </c>
      <c r="D195" s="31"/>
      <c r="E195" s="114">
        <v>137269</v>
      </c>
      <c r="F195" s="31"/>
      <c r="G195" s="302">
        <f>(E195/$BD195)</f>
        <v>15.203123269465056</v>
      </c>
      <c r="H195" s="31"/>
      <c r="I195" s="302">
        <f>IF(G$219,G195/G$219*100,0)</f>
        <v>265.12102616147735</v>
      </c>
      <c r="J195" s="31"/>
      <c r="K195" s="114">
        <v>960873</v>
      </c>
      <c r="L195" s="31"/>
      <c r="M195" s="302">
        <f>(K195/$BD195)</f>
        <v>106.4207553438919</v>
      </c>
      <c r="N195" s="31"/>
      <c r="O195" s="302">
        <f>IF(M$219,M195/M$219*100,0)</f>
        <v>103.59015013592033</v>
      </c>
      <c r="P195" s="31"/>
      <c r="Q195" s="114">
        <v>179175</v>
      </c>
      <c r="R195" s="31"/>
      <c r="S195" s="114">
        <v>206352</v>
      </c>
      <c r="T195" s="31"/>
      <c r="U195" s="114">
        <v>0</v>
      </c>
      <c r="V195" s="31"/>
      <c r="W195" s="114">
        <v>0</v>
      </c>
      <c r="X195" s="31"/>
      <c r="Y195" s="114">
        <v>0</v>
      </c>
      <c r="Z195" s="31"/>
      <c r="AA195" s="114">
        <v>0</v>
      </c>
      <c r="AB195" s="31"/>
      <c r="AC195" s="31"/>
      <c r="AD195" s="114">
        <v>0</v>
      </c>
      <c r="AE195" s="31"/>
      <c r="AF195" s="114">
        <v>101863</v>
      </c>
      <c r="AG195" s="31"/>
      <c r="AH195" s="302">
        <f>(AF195/$BD195)</f>
        <v>11.281758777273231</v>
      </c>
      <c r="AI195" s="31"/>
      <c r="AJ195" s="302">
        <f>IF(AH$219,AH195/AH$219*100,0)</f>
        <v>180.07737946966574</v>
      </c>
      <c r="AK195" s="31"/>
      <c r="AL195" s="114">
        <f>(E195+K195+AF195)</f>
        <v>1200005</v>
      </c>
      <c r="AM195" s="31"/>
      <c r="AN195" s="114">
        <v>192976</v>
      </c>
      <c r="AO195" s="31"/>
      <c r="AP195" s="302">
        <f>IF($AL195,AN195/$AL195*100,0)</f>
        <v>16.081266328056966</v>
      </c>
      <c r="AQ195" s="31"/>
      <c r="AR195" s="114">
        <v>239348</v>
      </c>
      <c r="AS195" s="31"/>
      <c r="AT195" s="302">
        <f>IF($AL195,AR195/$AL195*100,0)</f>
        <v>19.945583560068499</v>
      </c>
      <c r="AU195" s="31"/>
      <c r="AV195" s="114">
        <v>0</v>
      </c>
      <c r="AW195" s="31"/>
      <c r="AX195" s="302">
        <f>IF($AL195,AV195/$AL195*100,0)</f>
        <v>0</v>
      </c>
      <c r="AY195" s="31"/>
      <c r="AZ195" s="114">
        <v>0</v>
      </c>
      <c r="BA195" s="31"/>
      <c r="BB195" s="30">
        <v>76</v>
      </c>
      <c r="BC195" s="31"/>
      <c r="BD195" s="298">
        <v>9029</v>
      </c>
      <c r="BE195" s="31"/>
      <c r="BF195" s="298">
        <f>IF(E195,BD195,0)</f>
        <v>9029</v>
      </c>
      <c r="BG195" s="31"/>
      <c r="BH195" s="298">
        <f>IF(K195,BD195,0)</f>
        <v>9029</v>
      </c>
      <c r="BI195" s="31"/>
      <c r="BJ195" s="298">
        <f>IF(AF195,BD195,0)</f>
        <v>9029</v>
      </c>
    </row>
    <row r="196" spans="1:62" ht="8.85" customHeight="1" x14ac:dyDescent="0.25">
      <c r="A196" s="30">
        <v>77</v>
      </c>
      <c r="B196" s="31"/>
      <c r="C196" s="30" t="s">
        <v>119</v>
      </c>
      <c r="D196" s="31"/>
      <c r="E196" s="114">
        <v>322044</v>
      </c>
      <c r="F196" s="31"/>
      <c r="G196" s="302">
        <f>(E196/$BD196)</f>
        <v>3.4287721987990292</v>
      </c>
      <c r="H196" s="31"/>
      <c r="I196" s="302">
        <f>IF(G$219,G196/G$219*100,0)</f>
        <v>59.792950942213189</v>
      </c>
      <c r="J196" s="31"/>
      <c r="K196" s="114">
        <v>11724154</v>
      </c>
      <c r="L196" s="31"/>
      <c r="M196" s="302">
        <f>(K196/$BD196)</f>
        <v>124.82596567437503</v>
      </c>
      <c r="N196" s="31"/>
      <c r="O196" s="302">
        <f>IF(M$219,M196/M$219*100,0)</f>
        <v>121.50581419277549</v>
      </c>
      <c r="P196" s="31"/>
      <c r="Q196" s="114">
        <v>866532</v>
      </c>
      <c r="R196" s="31"/>
      <c r="S196" s="114">
        <v>917438</v>
      </c>
      <c r="T196" s="31"/>
      <c r="U196" s="114">
        <v>0</v>
      </c>
      <c r="V196" s="31"/>
      <c r="W196" s="114">
        <v>0</v>
      </c>
      <c r="X196" s="31"/>
      <c r="Y196" s="114">
        <v>0</v>
      </c>
      <c r="Z196" s="31"/>
      <c r="AA196" s="114">
        <v>0</v>
      </c>
      <c r="AB196" s="31"/>
      <c r="AC196" s="31"/>
      <c r="AD196" s="114">
        <v>0</v>
      </c>
      <c r="AE196" s="31"/>
      <c r="AF196" s="114">
        <v>419729</v>
      </c>
      <c r="AG196" s="31"/>
      <c r="AH196" s="302">
        <f>(AF196/$BD196)</f>
        <v>4.4688152122993055</v>
      </c>
      <c r="AI196" s="31"/>
      <c r="AJ196" s="302">
        <f>IF(AH$219,AH196/AH$219*100,0)</f>
        <v>71.33041475644265</v>
      </c>
      <c r="AK196" s="31"/>
      <c r="AL196" s="114">
        <f>(E196+K196+AF196)</f>
        <v>12465927</v>
      </c>
      <c r="AM196" s="31"/>
      <c r="AN196" s="114">
        <v>533975</v>
      </c>
      <c r="AO196" s="31"/>
      <c r="AP196" s="302">
        <f>IF($AL196,AN196/$AL196*100,0)</f>
        <v>4.2834760704117718</v>
      </c>
      <c r="AQ196" s="31"/>
      <c r="AR196" s="114">
        <v>0</v>
      </c>
      <c r="AS196" s="31"/>
      <c r="AT196" s="302">
        <f>IF($AL196,AR196/$AL196*100,0)</f>
        <v>0</v>
      </c>
      <c r="AU196" s="31"/>
      <c r="AV196" s="114">
        <v>0</v>
      </c>
      <c r="AW196" s="31"/>
      <c r="AX196" s="302">
        <f>IF($AL196,AV196/$AL196*100,0)</f>
        <v>0</v>
      </c>
      <c r="AY196" s="31"/>
      <c r="AZ196" s="114">
        <v>559664</v>
      </c>
      <c r="BA196" s="31"/>
      <c r="BB196" s="30">
        <v>77</v>
      </c>
      <c r="BC196" s="31"/>
      <c r="BD196" s="298">
        <v>93924</v>
      </c>
      <c r="BE196" s="31"/>
      <c r="BF196" s="298">
        <f>IF(E196,BD196,0)</f>
        <v>93924</v>
      </c>
      <c r="BG196" s="31"/>
      <c r="BH196" s="298">
        <f>IF(K196,BD196,0)</f>
        <v>93924</v>
      </c>
      <c r="BI196" s="31"/>
      <c r="BJ196" s="298">
        <f>IF(AF196,BD196,0)</f>
        <v>93924</v>
      </c>
    </row>
    <row r="197" spans="1:62" ht="8.85" customHeight="1" x14ac:dyDescent="0.25">
      <c r="A197" s="30">
        <v>78</v>
      </c>
      <c r="B197" s="31"/>
      <c r="C197" s="30" t="s">
        <v>205</v>
      </c>
      <c r="D197" s="31"/>
      <c r="E197" s="114">
        <v>82123</v>
      </c>
      <c r="F197" s="31"/>
      <c r="G197" s="302">
        <f>(E197/$BD197)</f>
        <v>3.6924149094015557</v>
      </c>
      <c r="H197" s="31"/>
      <c r="I197" s="302">
        <f>IF(G$219,G197/G$219*100,0)</f>
        <v>64.390507953101945</v>
      </c>
      <c r="J197" s="31"/>
      <c r="K197" s="114">
        <v>1497366</v>
      </c>
      <c r="L197" s="31"/>
      <c r="M197" s="302">
        <f>(K197/$BD197)</f>
        <v>67.324580729283753</v>
      </c>
      <c r="N197" s="31"/>
      <c r="O197" s="302">
        <f>IF(M$219,M197/M$219*100,0)</f>
        <v>65.533865109750707</v>
      </c>
      <c r="P197" s="31"/>
      <c r="Q197" s="114">
        <v>272518</v>
      </c>
      <c r="R197" s="31"/>
      <c r="S197" s="114">
        <v>288514</v>
      </c>
      <c r="T197" s="31"/>
      <c r="U197" s="114">
        <v>0</v>
      </c>
      <c r="V197" s="31"/>
      <c r="W197" s="114">
        <v>0</v>
      </c>
      <c r="X197" s="31"/>
      <c r="Y197" s="114">
        <v>0</v>
      </c>
      <c r="Z197" s="31"/>
      <c r="AA197" s="114">
        <v>0</v>
      </c>
      <c r="AB197" s="31"/>
      <c r="AC197" s="31"/>
      <c r="AD197" s="114">
        <v>0</v>
      </c>
      <c r="AE197" s="31"/>
      <c r="AF197" s="114">
        <v>369639</v>
      </c>
      <c r="AG197" s="31"/>
      <c r="AH197" s="302">
        <f>(AF197/$BD197)</f>
        <v>16.619711343914393</v>
      </c>
      <c r="AI197" s="31"/>
      <c r="AJ197" s="302">
        <f>IF(AH$219,AH197/AH$219*100,0)</f>
        <v>265.28080642739462</v>
      </c>
      <c r="AK197" s="31"/>
      <c r="AL197" s="114">
        <f>(E197+K197+AF197)</f>
        <v>1949128</v>
      </c>
      <c r="AM197" s="31"/>
      <c r="AN197" s="114">
        <v>230180</v>
      </c>
      <c r="AO197" s="31"/>
      <c r="AP197" s="302">
        <f>IF($AL197,AN197/$AL197*100,0)</f>
        <v>11.809383478150229</v>
      </c>
      <c r="AQ197" s="31"/>
      <c r="AR197" s="114">
        <v>0</v>
      </c>
      <c r="AS197" s="31"/>
      <c r="AT197" s="302">
        <f>IF($AL197,AR197/$AL197*100,0)</f>
        <v>0</v>
      </c>
      <c r="AU197" s="31"/>
      <c r="AV197" s="114">
        <v>0</v>
      </c>
      <c r="AW197" s="31"/>
      <c r="AX197" s="302">
        <f>IF($AL197,AV197/$AL197*100,0)</f>
        <v>0</v>
      </c>
      <c r="AY197" s="31"/>
      <c r="AZ197" s="114">
        <v>0</v>
      </c>
      <c r="BA197" s="31"/>
      <c r="BB197" s="30">
        <v>78</v>
      </c>
      <c r="BC197" s="31"/>
      <c r="BD197" s="298">
        <v>22241</v>
      </c>
      <c r="BE197" s="31"/>
      <c r="BF197" s="298">
        <f>IF(E197,BD197,0)</f>
        <v>22241</v>
      </c>
      <c r="BG197" s="31"/>
      <c r="BH197" s="298">
        <f>IF(K197,BD197,0)</f>
        <v>22241</v>
      </c>
      <c r="BI197" s="31"/>
      <c r="BJ197" s="298">
        <f>IF(AF197,BD197,0)</f>
        <v>22241</v>
      </c>
    </row>
    <row r="198" spans="1:62" ht="8.85" customHeight="1" x14ac:dyDescent="0.25">
      <c r="A198" s="30">
        <v>79</v>
      </c>
      <c r="B198" s="31"/>
      <c r="C198" s="30" t="s">
        <v>206</v>
      </c>
      <c r="D198" s="31"/>
      <c r="E198" s="114">
        <v>178167</v>
      </c>
      <c r="F198" s="31"/>
      <c r="G198" s="302">
        <f>(E198/$BD198)</f>
        <v>2.2344892456261367</v>
      </c>
      <c r="H198" s="31"/>
      <c r="I198" s="302">
        <f>IF(G$219,G198/G$219*100,0)</f>
        <v>38.966340747695035</v>
      </c>
      <c r="J198" s="31"/>
      <c r="K198" s="114">
        <v>4774570</v>
      </c>
      <c r="L198" s="31"/>
      <c r="M198" s="302">
        <f>(K198/$BD198)</f>
        <v>59.880479086975605</v>
      </c>
      <c r="N198" s="31"/>
      <c r="O198" s="302">
        <f>IF(M$219,M198/M$219*100,0)</f>
        <v>58.287763498632863</v>
      </c>
      <c r="P198" s="31"/>
      <c r="Q198" s="114">
        <v>781645</v>
      </c>
      <c r="R198" s="31"/>
      <c r="S198" s="114">
        <v>653658</v>
      </c>
      <c r="T198" s="31"/>
      <c r="U198" s="114">
        <v>0</v>
      </c>
      <c r="V198" s="31"/>
      <c r="W198" s="114">
        <v>0</v>
      </c>
      <c r="X198" s="31"/>
      <c r="Y198" s="114">
        <v>0</v>
      </c>
      <c r="Z198" s="31"/>
      <c r="AA198" s="114">
        <v>0</v>
      </c>
      <c r="AB198" s="31"/>
      <c r="AC198" s="31"/>
      <c r="AD198" s="114">
        <v>0</v>
      </c>
      <c r="AE198" s="31"/>
      <c r="AF198" s="114">
        <v>352915</v>
      </c>
      <c r="AG198" s="31"/>
      <c r="AH198" s="302">
        <f>(AF198/$BD198)</f>
        <v>4.4260989527810874</v>
      </c>
      <c r="AI198" s="31"/>
      <c r="AJ198" s="302">
        <f>IF(AH$219,AH198/AH$219*100,0)</f>
        <v>70.648585599602086</v>
      </c>
      <c r="AK198" s="31"/>
      <c r="AL198" s="114">
        <f>(E198+K198+AF198)</f>
        <v>5305652</v>
      </c>
      <c r="AM198" s="31"/>
      <c r="AN198" s="114">
        <v>426233</v>
      </c>
      <c r="AO198" s="31"/>
      <c r="AP198" s="302">
        <f>IF($AL198,AN198/$AL198*100,0)</f>
        <v>8.0335649605364239</v>
      </c>
      <c r="AQ198" s="31"/>
      <c r="AR198" s="114">
        <v>0</v>
      </c>
      <c r="AS198" s="31"/>
      <c r="AT198" s="302">
        <f>IF($AL198,AR198/$AL198*100,0)</f>
        <v>0</v>
      </c>
      <c r="AU198" s="31"/>
      <c r="AV198" s="114">
        <v>0</v>
      </c>
      <c r="AW198" s="31"/>
      <c r="AX198" s="302">
        <f>IF($AL198,AV198/$AL198*100,0)</f>
        <v>0</v>
      </c>
      <c r="AY198" s="31"/>
      <c r="AZ198" s="114">
        <v>549067</v>
      </c>
      <c r="BA198" s="31"/>
      <c r="BB198" s="30">
        <v>79</v>
      </c>
      <c r="BC198" s="31"/>
      <c r="BD198" s="298">
        <v>79735</v>
      </c>
      <c r="BE198" s="31"/>
      <c r="BF198" s="298">
        <f>IF(E198,BD198,0)</f>
        <v>79735</v>
      </c>
      <c r="BG198" s="31"/>
      <c r="BH198" s="298">
        <f>IF(K198,BD198,0)</f>
        <v>79735</v>
      </c>
      <c r="BI198" s="31"/>
      <c r="BJ198" s="298">
        <f>IF(AF198,BD198,0)</f>
        <v>79735</v>
      </c>
    </row>
    <row r="199" spans="1:62" ht="8.85" customHeight="1" x14ac:dyDescent="0.25">
      <c r="A199" s="30">
        <v>80</v>
      </c>
      <c r="B199" s="31"/>
      <c r="C199" s="30" t="s">
        <v>207</v>
      </c>
      <c r="D199" s="31"/>
      <c r="E199" s="114">
        <v>222034</v>
      </c>
      <c r="F199" s="31"/>
      <c r="G199" s="302">
        <f>(E199/$BD199)</f>
        <v>8.0165360869408246</v>
      </c>
      <c r="H199" s="31"/>
      <c r="I199" s="302">
        <f>IF(G$219,G199/G$219*100,0)</f>
        <v>139.79708221526838</v>
      </c>
      <c r="J199" s="31"/>
      <c r="K199" s="114">
        <v>1365416</v>
      </c>
      <c r="L199" s="31"/>
      <c r="M199" s="302">
        <f>(K199/$BD199)</f>
        <v>49.298335559807924</v>
      </c>
      <c r="N199" s="31"/>
      <c r="O199" s="302">
        <f>IF(M$219,M199/M$219*100,0)</f>
        <v>47.987086406116106</v>
      </c>
      <c r="P199" s="31"/>
      <c r="Q199" s="114">
        <v>310223</v>
      </c>
      <c r="R199" s="31"/>
      <c r="S199" s="114">
        <v>476667</v>
      </c>
      <c r="T199" s="31"/>
      <c r="U199" s="114">
        <v>0</v>
      </c>
      <c r="V199" s="31"/>
      <c r="W199" s="114">
        <v>0</v>
      </c>
      <c r="X199" s="31"/>
      <c r="Y199" s="114">
        <v>0</v>
      </c>
      <c r="Z199" s="31"/>
      <c r="AA199" s="114">
        <v>0</v>
      </c>
      <c r="AB199" s="31"/>
      <c r="AC199" s="31"/>
      <c r="AD199" s="114">
        <v>0</v>
      </c>
      <c r="AE199" s="31"/>
      <c r="AF199" s="114">
        <v>162950</v>
      </c>
      <c r="AG199" s="31"/>
      <c r="AH199" s="302">
        <f>(AF199/$BD199)</f>
        <v>5.8833086615878978</v>
      </c>
      <c r="AI199" s="31"/>
      <c r="AJ199" s="302">
        <f>IF(AH$219,AH199/AH$219*100,0)</f>
        <v>93.908301649222238</v>
      </c>
      <c r="AK199" s="31"/>
      <c r="AL199" s="114">
        <f>(E199+K199+AF199)</f>
        <v>1750400</v>
      </c>
      <c r="AM199" s="31"/>
      <c r="AN199" s="114">
        <v>322739</v>
      </c>
      <c r="AO199" s="31"/>
      <c r="AP199" s="302">
        <f>IF($AL199,AN199/$AL199*100,0)</f>
        <v>18.438014168190129</v>
      </c>
      <c r="AQ199" s="31"/>
      <c r="AR199" s="114">
        <v>0</v>
      </c>
      <c r="AS199" s="31"/>
      <c r="AT199" s="302">
        <f>IF($AL199,AR199/$AL199*100,0)</f>
        <v>0</v>
      </c>
      <c r="AU199" s="31"/>
      <c r="AV199" s="114">
        <v>0</v>
      </c>
      <c r="AW199" s="31"/>
      <c r="AX199" s="302">
        <f>IF($AL199,AV199/$AL199*100,0)</f>
        <v>0</v>
      </c>
      <c r="AY199" s="31"/>
      <c r="AZ199" s="114">
        <v>5322</v>
      </c>
      <c r="BA199" s="31"/>
      <c r="BB199" s="30">
        <v>80</v>
      </c>
      <c r="BC199" s="31"/>
      <c r="BD199" s="298">
        <v>27697</v>
      </c>
      <c r="BE199" s="31"/>
      <c r="BF199" s="298">
        <f>IF(E199,BD199,0)</f>
        <v>27697</v>
      </c>
      <c r="BG199" s="31"/>
      <c r="BH199" s="298">
        <f>IF(K199,BD199,0)</f>
        <v>27697</v>
      </c>
      <c r="BI199" s="31"/>
      <c r="BJ199" s="298">
        <f>IF(AF199,BD199,0)</f>
        <v>27697</v>
      </c>
    </row>
    <row r="200" spans="1:62" ht="8.85" customHeight="1" x14ac:dyDescent="0.25">
      <c r="A200" s="37"/>
      <c r="B200" s="31"/>
      <c r="C200" s="30"/>
      <c r="D200" s="31"/>
      <c r="E200" s="31"/>
      <c r="F200" s="31"/>
      <c r="G200" s="38"/>
      <c r="H200" s="31"/>
      <c r="I200" s="38"/>
      <c r="J200" s="31"/>
      <c r="K200" s="31"/>
      <c r="L200" s="31"/>
      <c r="M200" s="38"/>
      <c r="N200" s="31"/>
      <c r="O200" s="38"/>
      <c r="P200" s="31"/>
      <c r="Q200" s="31"/>
      <c r="R200" s="31"/>
      <c r="S200" s="31"/>
      <c r="T200" s="31"/>
      <c r="U200" s="31"/>
      <c r="V200" s="31"/>
      <c r="W200" s="31"/>
      <c r="X200" s="31"/>
      <c r="Y200" s="31"/>
      <c r="Z200" s="31"/>
      <c r="AA200" s="31"/>
      <c r="AB200" s="31"/>
      <c r="AC200" s="31"/>
      <c r="AD200" s="31"/>
      <c r="AE200" s="31"/>
      <c r="AF200" s="31"/>
      <c r="AG200" s="31"/>
      <c r="AH200" s="38"/>
      <c r="AI200" s="31"/>
      <c r="AJ200" s="38"/>
      <c r="AK200" s="31"/>
      <c r="AL200" s="31"/>
      <c r="AM200" s="31"/>
      <c r="AN200" s="31"/>
      <c r="AO200" s="31"/>
      <c r="AP200" s="38"/>
      <c r="AQ200" s="31"/>
      <c r="AR200" s="31"/>
      <c r="AS200" s="31"/>
      <c r="AT200" s="38"/>
      <c r="AU200" s="31"/>
      <c r="AV200" s="31"/>
      <c r="AW200" s="31"/>
      <c r="AX200" s="38"/>
      <c r="AY200" s="31"/>
      <c r="AZ200" s="31"/>
      <c r="BA200" s="31"/>
      <c r="BB200" s="37"/>
      <c r="BC200" s="31"/>
      <c r="BD200" s="277"/>
      <c r="BE200" s="31"/>
      <c r="BF200" s="31"/>
      <c r="BG200" s="31"/>
      <c r="BH200" s="31"/>
      <c r="BI200" s="31"/>
      <c r="BJ200" s="31"/>
    </row>
    <row r="201" spans="1:62" ht="8.85" customHeight="1" x14ac:dyDescent="0.25">
      <c r="A201" s="30">
        <v>81</v>
      </c>
      <c r="B201" s="31"/>
      <c r="C201" s="30" t="s">
        <v>208</v>
      </c>
      <c r="D201" s="31"/>
      <c r="E201" s="114">
        <v>634816</v>
      </c>
      <c r="F201" s="31"/>
      <c r="G201" s="302">
        <f>(E201/$BD201)</f>
        <v>27.924866933532751</v>
      </c>
      <c r="H201" s="31"/>
      <c r="I201" s="302">
        <f>IF(G$219,G201/G$219*100,0)</f>
        <v>486.97029193406081</v>
      </c>
      <c r="J201" s="31"/>
      <c r="K201" s="114">
        <v>896953</v>
      </c>
      <c r="L201" s="31"/>
      <c r="M201" s="302">
        <f>(K201/$BD201)</f>
        <v>39.455989090749128</v>
      </c>
      <c r="N201" s="31"/>
      <c r="O201" s="302">
        <f>IF(M$219,M201/M$219*100,0)</f>
        <v>38.406529069111031</v>
      </c>
      <c r="P201" s="31"/>
      <c r="Q201" s="114">
        <v>224617</v>
      </c>
      <c r="R201" s="31"/>
      <c r="S201" s="114">
        <v>237697</v>
      </c>
      <c r="T201" s="31"/>
      <c r="U201" s="114">
        <v>0</v>
      </c>
      <c r="V201" s="31"/>
      <c r="W201" s="114">
        <v>0</v>
      </c>
      <c r="X201" s="31"/>
      <c r="Y201" s="114">
        <v>0</v>
      </c>
      <c r="Z201" s="31"/>
      <c r="AA201" s="114">
        <v>0</v>
      </c>
      <c r="AB201" s="31"/>
      <c r="AC201" s="31"/>
      <c r="AD201" s="114">
        <v>0</v>
      </c>
      <c r="AE201" s="31"/>
      <c r="AF201" s="114">
        <v>164492</v>
      </c>
      <c r="AG201" s="31"/>
      <c r="AH201" s="302">
        <f>(AF201/$BD201)</f>
        <v>7.2358245722078038</v>
      </c>
      <c r="AI201" s="31"/>
      <c r="AJ201" s="302">
        <f>IF(AH$219,AH201/AH$219*100,0)</f>
        <v>115.49691435437073</v>
      </c>
      <c r="AK201" s="31"/>
      <c r="AL201" s="114">
        <f>(E201+K201+AF201)</f>
        <v>1696261</v>
      </c>
      <c r="AM201" s="31"/>
      <c r="AN201" s="114">
        <v>243497</v>
      </c>
      <c r="AO201" s="31"/>
      <c r="AP201" s="302">
        <f>IF($AL201,AN201/$AL201*100,0)</f>
        <v>14.354925332834984</v>
      </c>
      <c r="AQ201" s="31"/>
      <c r="AR201" s="114">
        <v>0</v>
      </c>
      <c r="AS201" s="31"/>
      <c r="AT201" s="302">
        <f>IF($AL201,AR201/$AL201*100,0)</f>
        <v>0</v>
      </c>
      <c r="AU201" s="31"/>
      <c r="AV201" s="114">
        <v>0</v>
      </c>
      <c r="AW201" s="31"/>
      <c r="AX201" s="302">
        <f>IF($AL201,AV201/$AL201*100,0)</f>
        <v>0</v>
      </c>
      <c r="AY201" s="31"/>
      <c r="AZ201" s="114">
        <v>0</v>
      </c>
      <c r="BA201" s="31"/>
      <c r="BB201" s="30">
        <v>81</v>
      </c>
      <c r="BC201" s="31"/>
      <c r="BD201" s="298">
        <v>22733</v>
      </c>
      <c r="BE201" s="31"/>
      <c r="BF201" s="298">
        <f>IF(E201,BD201,0)</f>
        <v>22733</v>
      </c>
      <c r="BG201" s="31"/>
      <c r="BH201" s="298">
        <f>IF(K201,BD201,0)</f>
        <v>22733</v>
      </c>
      <c r="BI201" s="31"/>
      <c r="BJ201" s="298">
        <f>IF(AF201,BD201,0)</f>
        <v>22733</v>
      </c>
    </row>
    <row r="202" spans="1:62" ht="8.85" customHeight="1" x14ac:dyDescent="0.25">
      <c r="A202" s="30">
        <v>82</v>
      </c>
      <c r="B202" s="31"/>
      <c r="C202" s="30" t="s">
        <v>209</v>
      </c>
      <c r="D202" s="31"/>
      <c r="E202" s="114">
        <v>217123</v>
      </c>
      <c r="F202" s="31"/>
      <c r="G202" s="302">
        <f>(E202/$BD202)</f>
        <v>5.1772378272688258</v>
      </c>
      <c r="H202" s="31"/>
      <c r="I202" s="302">
        <f>IF(G$219,G202/G$219*100,0)</f>
        <v>90.283725331908428</v>
      </c>
      <c r="J202" s="31"/>
      <c r="K202" s="114">
        <v>1917594</v>
      </c>
      <c r="L202" s="31"/>
      <c r="M202" s="302">
        <f>(K202/$BD202)</f>
        <v>45.724498068577425</v>
      </c>
      <c r="N202" s="31"/>
      <c r="O202" s="302">
        <f>IF(M$219,M202/M$219*100,0)</f>
        <v>44.508306716180392</v>
      </c>
      <c r="P202" s="31"/>
      <c r="Q202" s="114">
        <v>453550</v>
      </c>
      <c r="R202" s="31"/>
      <c r="S202" s="114">
        <v>553994</v>
      </c>
      <c r="T202" s="31"/>
      <c r="U202" s="114">
        <v>0</v>
      </c>
      <c r="V202" s="31"/>
      <c r="W202" s="114">
        <v>0</v>
      </c>
      <c r="X202" s="31"/>
      <c r="Y202" s="114">
        <v>0</v>
      </c>
      <c r="Z202" s="31"/>
      <c r="AA202" s="114">
        <v>0</v>
      </c>
      <c r="AB202" s="31"/>
      <c r="AC202" s="31"/>
      <c r="AD202" s="114">
        <v>0</v>
      </c>
      <c r="AE202" s="31"/>
      <c r="AF202" s="114">
        <v>203226</v>
      </c>
      <c r="AG202" s="31"/>
      <c r="AH202" s="302">
        <f>(AF202/$BD202)</f>
        <v>4.8458677094758933</v>
      </c>
      <c r="AI202" s="31"/>
      <c r="AJ202" s="302">
        <f>IF(AH$219,AH202/AH$219*100,0)</f>
        <v>77.348858064309979</v>
      </c>
      <c r="AK202" s="31"/>
      <c r="AL202" s="114">
        <f>(E202+K202+AF202)</f>
        <v>2337943</v>
      </c>
      <c r="AM202" s="31"/>
      <c r="AN202" s="114">
        <v>293011</v>
      </c>
      <c r="AO202" s="31"/>
      <c r="AP202" s="302">
        <f>IF($AL202,AN202/$AL202*100,0)</f>
        <v>12.532854735979448</v>
      </c>
      <c r="AQ202" s="31"/>
      <c r="AR202" s="114">
        <v>0</v>
      </c>
      <c r="AS202" s="31"/>
      <c r="AT202" s="302">
        <f>IF($AL202,AR202/$AL202*100,0)</f>
        <v>0</v>
      </c>
      <c r="AU202" s="31"/>
      <c r="AV202" s="114">
        <v>0</v>
      </c>
      <c r="AW202" s="31"/>
      <c r="AX202" s="302">
        <f>IF($AL202,AV202/$AL202*100,0)</f>
        <v>0</v>
      </c>
      <c r="AY202" s="31"/>
      <c r="AZ202" s="114">
        <v>65338</v>
      </c>
      <c r="BA202" s="31"/>
      <c r="BB202" s="30">
        <v>82</v>
      </c>
      <c r="BC202" s="31"/>
      <c r="BD202" s="298">
        <v>41938</v>
      </c>
      <c r="BE202" s="31"/>
      <c r="BF202" s="298">
        <f>IF(E202,BD202,0)</f>
        <v>41938</v>
      </c>
      <c r="BG202" s="31"/>
      <c r="BH202" s="298">
        <f>IF(K202,BD202,0)</f>
        <v>41938</v>
      </c>
      <c r="BI202" s="31"/>
      <c r="BJ202" s="298">
        <f>IF(AF202,BD202,0)</f>
        <v>41938</v>
      </c>
    </row>
    <row r="203" spans="1:62" ht="8.85" customHeight="1" x14ac:dyDescent="0.25">
      <c r="A203" s="30">
        <v>83</v>
      </c>
      <c r="B203" s="31"/>
      <c r="C203" s="30" t="s">
        <v>210</v>
      </c>
      <c r="D203" s="31"/>
      <c r="E203" s="114">
        <v>577914</v>
      </c>
      <c r="F203" s="31"/>
      <c r="G203" s="302">
        <f>(E203/$BD203)</f>
        <v>18.611168362746362</v>
      </c>
      <c r="H203" s="31"/>
      <c r="I203" s="302">
        <f>IF(G$219,G203/G$219*100,0)</f>
        <v>324.5525256185702</v>
      </c>
      <c r="J203" s="31"/>
      <c r="K203" s="114">
        <v>1721897</v>
      </c>
      <c r="L203" s="31"/>
      <c r="M203" s="302">
        <f>(K203/$BD203)</f>
        <v>55.452048177251065</v>
      </c>
      <c r="N203" s="31"/>
      <c r="O203" s="302">
        <f>IF(M$219,M203/M$219*100,0)</f>
        <v>53.977121074394098</v>
      </c>
      <c r="P203" s="31"/>
      <c r="Q203" s="114">
        <v>283992</v>
      </c>
      <c r="R203" s="31"/>
      <c r="S203" s="114">
        <v>350928</v>
      </c>
      <c r="T203" s="31"/>
      <c r="U203" s="114">
        <v>0</v>
      </c>
      <c r="V203" s="31"/>
      <c r="W203" s="114">
        <v>0</v>
      </c>
      <c r="X203" s="31"/>
      <c r="Y203" s="114">
        <v>0</v>
      </c>
      <c r="Z203" s="31"/>
      <c r="AA203" s="114">
        <v>0</v>
      </c>
      <c r="AB203" s="31"/>
      <c r="AC203" s="31"/>
      <c r="AD203" s="114">
        <v>0</v>
      </c>
      <c r="AE203" s="31"/>
      <c r="AF203" s="114">
        <v>267109</v>
      </c>
      <c r="AG203" s="31"/>
      <c r="AH203" s="302">
        <f>(AF203/$BD203)</f>
        <v>8.6019902099703724</v>
      </c>
      <c r="AI203" s="31"/>
      <c r="AJ203" s="302">
        <f>IF(AH$219,AH203/AH$219*100,0)</f>
        <v>137.30340151888791</v>
      </c>
      <c r="AK203" s="31"/>
      <c r="AL203" s="114">
        <f>(E203+K203+AF203)</f>
        <v>2566920</v>
      </c>
      <c r="AM203" s="31"/>
      <c r="AN203" s="114">
        <v>292516</v>
      </c>
      <c r="AO203" s="31"/>
      <c r="AP203" s="302">
        <f>IF($AL203,AN203/$AL203*100,0)</f>
        <v>11.395602511959858</v>
      </c>
      <c r="AQ203" s="31"/>
      <c r="AR203" s="114">
        <v>0</v>
      </c>
      <c r="AS203" s="31"/>
      <c r="AT203" s="302">
        <f>IF($AL203,AR203/$AL203*100,0)</f>
        <v>0</v>
      </c>
      <c r="AU203" s="31"/>
      <c r="AV203" s="114">
        <v>0</v>
      </c>
      <c r="AW203" s="31"/>
      <c r="AX203" s="302">
        <f>IF($AL203,AV203/$AL203*100,0)</f>
        <v>0</v>
      </c>
      <c r="AY203" s="31"/>
      <c r="AZ203" s="114">
        <v>21175</v>
      </c>
      <c r="BA203" s="31"/>
      <c r="BB203" s="30">
        <v>83</v>
      </c>
      <c r="BC203" s="31"/>
      <c r="BD203" s="298">
        <v>31052</v>
      </c>
      <c r="BE203" s="31"/>
      <c r="BF203" s="298">
        <f>IF(E203,BD203,0)</f>
        <v>31052</v>
      </c>
      <c r="BG203" s="31"/>
      <c r="BH203" s="298">
        <f>IF(K203,BD203,0)</f>
        <v>31052</v>
      </c>
      <c r="BI203" s="31"/>
      <c r="BJ203" s="298">
        <f>IF(AF203,BD203,0)</f>
        <v>31052</v>
      </c>
    </row>
    <row r="204" spans="1:62" ht="8.85" customHeight="1" x14ac:dyDescent="0.25">
      <c r="A204" s="30">
        <v>84</v>
      </c>
      <c r="B204" s="31"/>
      <c r="C204" s="30" t="s">
        <v>211</v>
      </c>
      <c r="D204" s="31"/>
      <c r="E204" s="114">
        <v>352504</v>
      </c>
      <c r="F204" s="31"/>
      <c r="G204" s="302">
        <f>(E204/$BD204)</f>
        <v>19.323758359828965</v>
      </c>
      <c r="H204" s="31"/>
      <c r="I204" s="302">
        <f>IF(G$219,G204/G$219*100,0)</f>
        <v>336.97909007578198</v>
      </c>
      <c r="J204" s="31"/>
      <c r="K204" s="114">
        <v>1503232</v>
      </c>
      <c r="L204" s="31"/>
      <c r="M204" s="302">
        <f>(K204/$BD204)</f>
        <v>82.40499945181449</v>
      </c>
      <c r="N204" s="31"/>
      <c r="O204" s="302">
        <f>IF(M$219,M204/M$219*100,0)</f>
        <v>80.213171176799449</v>
      </c>
      <c r="P204" s="31"/>
      <c r="Q204" s="114">
        <v>405305</v>
      </c>
      <c r="R204" s="31"/>
      <c r="S204" s="114">
        <v>397381</v>
      </c>
      <c r="T204" s="31"/>
      <c r="U204" s="114">
        <v>0</v>
      </c>
      <c r="V204" s="31"/>
      <c r="W204" s="114">
        <v>0</v>
      </c>
      <c r="X204" s="31"/>
      <c r="Y204" s="114">
        <v>0</v>
      </c>
      <c r="Z204" s="31"/>
      <c r="AA204" s="114">
        <v>0</v>
      </c>
      <c r="AB204" s="31"/>
      <c r="AC204" s="31"/>
      <c r="AD204" s="114">
        <v>0</v>
      </c>
      <c r="AE204" s="31"/>
      <c r="AF204" s="114">
        <v>169469</v>
      </c>
      <c r="AG204" s="31"/>
      <c r="AH204" s="302">
        <f>(AF204/$BD204)</f>
        <v>9.29004495121149</v>
      </c>
      <c r="AI204" s="31"/>
      <c r="AJ204" s="302">
        <f>IF(AH$219,AH204/AH$219*100,0)</f>
        <v>148.28600602058833</v>
      </c>
      <c r="AK204" s="31"/>
      <c r="AL204" s="114">
        <f>(E204+K204+AF204)</f>
        <v>2025205</v>
      </c>
      <c r="AM204" s="31"/>
      <c r="AN204" s="114">
        <v>217286</v>
      </c>
      <c r="AO204" s="31"/>
      <c r="AP204" s="302">
        <f>IF($AL204,AN204/$AL204*100,0)</f>
        <v>10.729086685051637</v>
      </c>
      <c r="AQ204" s="31"/>
      <c r="AR204" s="114">
        <v>0</v>
      </c>
      <c r="AS204" s="31"/>
      <c r="AT204" s="302">
        <f>IF($AL204,AR204/$AL204*100,0)</f>
        <v>0</v>
      </c>
      <c r="AU204" s="31"/>
      <c r="AV204" s="114">
        <v>0</v>
      </c>
      <c r="AW204" s="31"/>
      <c r="AX204" s="302">
        <f>IF($AL204,AV204/$AL204*100,0)</f>
        <v>0</v>
      </c>
      <c r="AY204" s="31"/>
      <c r="AZ204" s="114">
        <v>273679</v>
      </c>
      <c r="BA204" s="31"/>
      <c r="BB204" s="30">
        <v>84</v>
      </c>
      <c r="BC204" s="31"/>
      <c r="BD204" s="298">
        <v>18242</v>
      </c>
      <c r="BE204" s="31"/>
      <c r="BF204" s="298">
        <f>IF(E204,BD204,0)</f>
        <v>18242</v>
      </c>
      <c r="BG204" s="31"/>
      <c r="BH204" s="298">
        <f>IF(K204,BD204,0)</f>
        <v>18242</v>
      </c>
      <c r="BI204" s="31"/>
      <c r="BJ204" s="298">
        <f>IF(AF204,BD204,0)</f>
        <v>18242</v>
      </c>
    </row>
    <row r="205" spans="1:62" ht="8.85" customHeight="1" x14ac:dyDescent="0.25">
      <c r="A205" s="30">
        <v>85</v>
      </c>
      <c r="B205" s="31"/>
      <c r="C205" s="30" t="s">
        <v>212</v>
      </c>
      <c r="D205" s="31"/>
      <c r="E205" s="114">
        <v>423218</v>
      </c>
      <c r="F205" s="31"/>
      <c r="G205" s="302">
        <f>(E205/$BD205)</f>
        <v>3.2638584693216521</v>
      </c>
      <c r="H205" s="31"/>
      <c r="I205" s="302">
        <f>IF(G$219,G205/G$219*100,0)</f>
        <v>56.917088107175019</v>
      </c>
      <c r="J205" s="31"/>
      <c r="K205" s="114">
        <v>11502813</v>
      </c>
      <c r="L205" s="31"/>
      <c r="M205" s="302">
        <f>(K205/$BD205)</f>
        <v>88.709727920535528</v>
      </c>
      <c r="N205" s="31"/>
      <c r="O205" s="302">
        <f>IF(M$219,M205/M$219*100,0)</f>
        <v>86.350204939908409</v>
      </c>
      <c r="P205" s="31"/>
      <c r="Q205" s="114">
        <v>1651432</v>
      </c>
      <c r="R205" s="31"/>
      <c r="S205" s="114">
        <v>2245191</v>
      </c>
      <c r="T205" s="31"/>
      <c r="U205" s="114">
        <v>0</v>
      </c>
      <c r="V205" s="31"/>
      <c r="W205" s="114">
        <v>10670</v>
      </c>
      <c r="X205" s="31"/>
      <c r="Y205" s="114">
        <v>20393</v>
      </c>
      <c r="Z205" s="31"/>
      <c r="AA205" s="114">
        <v>0</v>
      </c>
      <c r="AB205" s="31"/>
      <c r="AC205" s="31"/>
      <c r="AD205" s="114">
        <v>0</v>
      </c>
      <c r="AE205" s="31"/>
      <c r="AF205" s="114">
        <v>435744</v>
      </c>
      <c r="AG205" s="31"/>
      <c r="AH205" s="302">
        <f>(AF205/$BD205)</f>
        <v>3.3604590184162633</v>
      </c>
      <c r="AI205" s="31"/>
      <c r="AJ205" s="302">
        <f>IF(AH$219,AH205/AH$219*100,0)</f>
        <v>53.639034994317356</v>
      </c>
      <c r="AK205" s="31"/>
      <c r="AL205" s="114">
        <f>(E205+K205+AF205)</f>
        <v>12361775</v>
      </c>
      <c r="AM205" s="31"/>
      <c r="AN205" s="114">
        <v>555632</v>
      </c>
      <c r="AO205" s="31"/>
      <c r="AP205" s="302">
        <f>IF($AL205,AN205/$AL205*100,0)</f>
        <v>4.49475904552542</v>
      </c>
      <c r="AQ205" s="31"/>
      <c r="AR205" s="114">
        <v>0</v>
      </c>
      <c r="AS205" s="31"/>
      <c r="AT205" s="302">
        <f>IF($AL205,AR205/$AL205*100,0)</f>
        <v>0</v>
      </c>
      <c r="AU205" s="31"/>
      <c r="AV205" s="114">
        <v>0</v>
      </c>
      <c r="AW205" s="31"/>
      <c r="AX205" s="302">
        <f>IF($AL205,AV205/$AL205*100,0)</f>
        <v>0</v>
      </c>
      <c r="AY205" s="31"/>
      <c r="AZ205" s="114">
        <v>161262</v>
      </c>
      <c r="BA205" s="31"/>
      <c r="BB205" s="30">
        <v>85</v>
      </c>
      <c r="BC205" s="31"/>
      <c r="BD205" s="298">
        <v>129668</v>
      </c>
      <c r="BE205" s="31"/>
      <c r="BF205" s="298">
        <f>IF(E205,BD205,0)</f>
        <v>129668</v>
      </c>
      <c r="BG205" s="31"/>
      <c r="BH205" s="298">
        <f>IF(K205,BD205,0)</f>
        <v>129668</v>
      </c>
      <c r="BI205" s="31"/>
      <c r="BJ205" s="298">
        <f>IF(AF205,BD205,0)</f>
        <v>129668</v>
      </c>
    </row>
    <row r="206" spans="1:62" ht="8.85" customHeight="1" x14ac:dyDescent="0.25">
      <c r="A206" s="31"/>
      <c r="B206" s="31"/>
      <c r="C206" s="30"/>
      <c r="D206" s="31"/>
      <c r="E206" s="31"/>
      <c r="F206" s="31"/>
      <c r="G206" s="31"/>
      <c r="H206" s="31"/>
      <c r="I206" s="31"/>
      <c r="J206" s="31"/>
      <c r="K206" s="298"/>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277"/>
      <c r="BE206" s="31"/>
      <c r="BF206" s="31"/>
      <c r="BG206" s="31"/>
      <c r="BH206" s="31"/>
      <c r="BI206" s="31"/>
      <c r="BJ206" s="31"/>
    </row>
    <row r="207" spans="1:62" ht="8.85" customHeight="1" x14ac:dyDescent="0.25">
      <c r="A207" s="30">
        <v>86</v>
      </c>
      <c r="B207" s="31"/>
      <c r="C207" s="30" t="s">
        <v>213</v>
      </c>
      <c r="D207" s="31"/>
      <c r="E207" s="114">
        <v>819582</v>
      </c>
      <c r="F207" s="31"/>
      <c r="G207" s="302">
        <f>(E207/$BD207)</f>
        <v>5.7751611880350913</v>
      </c>
      <c r="H207" s="31"/>
      <c r="I207" s="302">
        <f>IF(G$219,G207/G$219*100,0)</f>
        <v>100.71066538643376</v>
      </c>
      <c r="J207" s="31"/>
      <c r="K207" s="114">
        <v>11752028</v>
      </c>
      <c r="L207" s="31"/>
      <c r="M207" s="302">
        <f>(K207/$BD207)</f>
        <v>82.810330127188806</v>
      </c>
      <c r="N207" s="31"/>
      <c r="O207" s="302">
        <f>IF(M$219,M207/M$219*100,0)</f>
        <v>80.607720768005009</v>
      </c>
      <c r="P207" s="31"/>
      <c r="Q207" s="114">
        <v>2513752</v>
      </c>
      <c r="R207" s="31"/>
      <c r="S207" s="114">
        <v>1919170</v>
      </c>
      <c r="T207" s="31"/>
      <c r="U207" s="114">
        <v>0</v>
      </c>
      <c r="V207" s="31"/>
      <c r="W207" s="114">
        <v>0</v>
      </c>
      <c r="X207" s="31"/>
      <c r="Y207" s="114">
        <v>0</v>
      </c>
      <c r="Z207" s="31"/>
      <c r="AA207" s="114">
        <v>0</v>
      </c>
      <c r="AB207" s="31"/>
      <c r="AC207" s="31"/>
      <c r="AD207" s="114">
        <v>0</v>
      </c>
      <c r="AE207" s="31"/>
      <c r="AF207" s="114">
        <v>606677</v>
      </c>
      <c r="AG207" s="31"/>
      <c r="AH207" s="302">
        <f>(AF207/$BD207)</f>
        <v>4.2749321777120111</v>
      </c>
      <c r="AI207" s="31"/>
      <c r="AJ207" s="302">
        <f>IF(AH$219,AH207/AH$219*100,0)</f>
        <v>68.235689059733048</v>
      </c>
      <c r="AK207" s="31"/>
      <c r="AL207" s="114">
        <f>(E207+K207+AF207)</f>
        <v>13178287</v>
      </c>
      <c r="AM207" s="31"/>
      <c r="AN207" s="114">
        <v>565796</v>
      </c>
      <c r="AO207" s="31"/>
      <c r="AP207" s="302">
        <f>IF($AL207,AN207/$AL207*100,0)</f>
        <v>4.29339564391032</v>
      </c>
      <c r="AQ207" s="31"/>
      <c r="AR207" s="114">
        <v>6005</v>
      </c>
      <c r="AS207" s="31"/>
      <c r="AT207" s="302">
        <f>IF($AL207,AR207/$AL207*100,0)</f>
        <v>4.5567379129017302E-2</v>
      </c>
      <c r="AU207" s="31"/>
      <c r="AV207" s="114">
        <v>0</v>
      </c>
      <c r="AW207" s="31"/>
      <c r="AX207" s="302">
        <f>IF($AL207,AV207/$AL207*100,0)</f>
        <v>0</v>
      </c>
      <c r="AY207" s="31"/>
      <c r="AZ207" s="114">
        <v>0</v>
      </c>
      <c r="BA207" s="31"/>
      <c r="BB207" s="30">
        <v>86</v>
      </c>
      <c r="BC207" s="31"/>
      <c r="BD207" s="298">
        <v>141915</v>
      </c>
      <c r="BE207" s="31"/>
      <c r="BF207" s="298">
        <f>IF(E207,BD207,0)</f>
        <v>141915</v>
      </c>
      <c r="BG207" s="31"/>
      <c r="BH207" s="298">
        <f>IF(K207,BD207,0)</f>
        <v>141915</v>
      </c>
      <c r="BI207" s="31"/>
      <c r="BJ207" s="298">
        <f>IF(AF207,BD207,0)</f>
        <v>141915</v>
      </c>
    </row>
    <row r="208" spans="1:62" ht="8.85" customHeight="1" x14ac:dyDescent="0.25">
      <c r="A208" s="30">
        <v>87</v>
      </c>
      <c r="B208" s="31"/>
      <c r="C208" s="30" t="s">
        <v>214</v>
      </c>
      <c r="D208" s="31"/>
      <c r="E208" s="114">
        <v>102672</v>
      </c>
      <c r="F208" s="31"/>
      <c r="G208" s="302">
        <f>(E208/$BD208)</f>
        <v>15.226457066587573</v>
      </c>
      <c r="H208" s="31"/>
      <c r="I208" s="302">
        <f>IF(G$219,G208/G$219*100,0)</f>
        <v>265.52793467150639</v>
      </c>
      <c r="J208" s="31"/>
      <c r="K208" s="114">
        <v>1214626</v>
      </c>
      <c r="L208" s="31"/>
      <c r="M208" s="302">
        <f>(K208/$BD208)</f>
        <v>180.13139552128132</v>
      </c>
      <c r="N208" s="31"/>
      <c r="O208" s="302">
        <f>IF(M$219,M208/M$219*100,0)</f>
        <v>175.34021672693731</v>
      </c>
      <c r="P208" s="31"/>
      <c r="Q208" s="114">
        <v>202478</v>
      </c>
      <c r="R208" s="31"/>
      <c r="S208" s="114">
        <v>263300</v>
      </c>
      <c r="T208" s="31"/>
      <c r="U208" s="114">
        <v>0</v>
      </c>
      <c r="V208" s="31"/>
      <c r="W208" s="114">
        <v>0</v>
      </c>
      <c r="X208" s="31"/>
      <c r="Y208" s="114">
        <v>0</v>
      </c>
      <c r="Z208" s="31"/>
      <c r="AA208" s="114">
        <v>0</v>
      </c>
      <c r="AB208" s="31"/>
      <c r="AC208" s="31"/>
      <c r="AD208" s="114">
        <v>0</v>
      </c>
      <c r="AE208" s="31"/>
      <c r="AF208" s="114">
        <v>116337</v>
      </c>
      <c r="AG208" s="31"/>
      <c r="AH208" s="302">
        <f>(AF208/$BD208)</f>
        <v>17.2530031143408</v>
      </c>
      <c r="AI208" s="31"/>
      <c r="AJ208" s="302">
        <f>IF(AH$219,AH208/AH$219*100,0)</f>
        <v>275.38929435995226</v>
      </c>
      <c r="AK208" s="31"/>
      <c r="AL208" s="114">
        <f>(E208+K208+AF208)</f>
        <v>1433635</v>
      </c>
      <c r="AM208" s="31"/>
      <c r="AN208" s="114">
        <v>192750</v>
      </c>
      <c r="AO208" s="31"/>
      <c r="AP208" s="302">
        <f>IF($AL208,AN208/$AL208*100,0)</f>
        <v>13.444844747791453</v>
      </c>
      <c r="AQ208" s="31"/>
      <c r="AR208" s="114">
        <v>0</v>
      </c>
      <c r="AS208" s="31"/>
      <c r="AT208" s="302">
        <f>IF($AL208,AR208/$AL208*100,0)</f>
        <v>0</v>
      </c>
      <c r="AU208" s="31"/>
      <c r="AV208" s="114">
        <v>0</v>
      </c>
      <c r="AW208" s="31"/>
      <c r="AX208" s="302">
        <f>IF($AL208,AV208/$AL208*100,0)</f>
        <v>0</v>
      </c>
      <c r="AY208" s="31"/>
      <c r="AZ208" s="114">
        <v>16429</v>
      </c>
      <c r="BA208" s="31"/>
      <c r="BB208" s="30">
        <v>87</v>
      </c>
      <c r="BC208" s="31"/>
      <c r="BD208" s="298">
        <v>6743</v>
      </c>
      <c r="BE208" s="31"/>
      <c r="BF208" s="298">
        <f>IF(E208,BD208,0)</f>
        <v>6743</v>
      </c>
      <c r="BG208" s="31"/>
      <c r="BH208" s="298">
        <f>IF(K208,BD208,0)</f>
        <v>6743</v>
      </c>
      <c r="BI208" s="31"/>
      <c r="BJ208" s="298">
        <f>IF(AF208,BD208,0)</f>
        <v>6743</v>
      </c>
    </row>
    <row r="209" spans="1:62" ht="8.85" customHeight="1" x14ac:dyDescent="0.25">
      <c r="A209" s="30">
        <v>88</v>
      </c>
      <c r="B209" s="31"/>
      <c r="C209" s="30" t="s">
        <v>215</v>
      </c>
      <c r="D209" s="31"/>
      <c r="E209" s="114">
        <v>119380</v>
      </c>
      <c r="F209" s="31"/>
      <c r="G209" s="302">
        <f>(E209/$BD209)</f>
        <v>10.164325244785015</v>
      </c>
      <c r="H209" s="31"/>
      <c r="I209" s="302">
        <f>IF(G$219,G209/G$219*100,0)</f>
        <v>177.25149572053905</v>
      </c>
      <c r="J209" s="31"/>
      <c r="K209" s="114">
        <v>1452614</v>
      </c>
      <c r="L209" s="31"/>
      <c r="M209" s="302">
        <f>(K209/$BD209)</f>
        <v>123.67935291613452</v>
      </c>
      <c r="N209" s="31"/>
      <c r="O209" s="302">
        <f>IF(M$219,M209/M$219*100,0)</f>
        <v>120.38969932035164</v>
      </c>
      <c r="P209" s="31"/>
      <c r="Q209" s="114">
        <v>225083</v>
      </c>
      <c r="R209" s="31"/>
      <c r="S209" s="114">
        <v>376534</v>
      </c>
      <c r="T209" s="31"/>
      <c r="U209" s="114">
        <v>0</v>
      </c>
      <c r="V209" s="31"/>
      <c r="W209" s="114">
        <v>0</v>
      </c>
      <c r="X209" s="31"/>
      <c r="Y209" s="114">
        <v>0</v>
      </c>
      <c r="Z209" s="31"/>
      <c r="AA209" s="114">
        <v>0</v>
      </c>
      <c r="AB209" s="31"/>
      <c r="AC209" s="31"/>
      <c r="AD209" s="114">
        <v>0</v>
      </c>
      <c r="AE209" s="31"/>
      <c r="AF209" s="114">
        <v>167750</v>
      </c>
      <c r="AG209" s="31"/>
      <c r="AH209" s="302">
        <f>(AF209/$BD209)</f>
        <v>14.282673478075777</v>
      </c>
      <c r="AI209" s="31"/>
      <c r="AJ209" s="302">
        <f>IF(AH$219,AH209/AH$219*100,0)</f>
        <v>227.9774335304858</v>
      </c>
      <c r="AK209" s="31"/>
      <c r="AL209" s="114">
        <f>(E209+K209+AF209)</f>
        <v>1739744</v>
      </c>
      <c r="AM209" s="31"/>
      <c r="AN209" s="114">
        <v>196864</v>
      </c>
      <c r="AO209" s="31"/>
      <c r="AP209" s="302">
        <f>IF($AL209,AN209/$AL209*100,0)</f>
        <v>11.315687825335221</v>
      </c>
      <c r="AQ209" s="31"/>
      <c r="AR209" s="114">
        <v>0</v>
      </c>
      <c r="AS209" s="31"/>
      <c r="AT209" s="302">
        <f>IF($AL209,AR209/$AL209*100,0)</f>
        <v>0</v>
      </c>
      <c r="AU209" s="31"/>
      <c r="AV209" s="114">
        <v>0</v>
      </c>
      <c r="AW209" s="31"/>
      <c r="AX209" s="302">
        <f>IF($AL209,AV209/$AL209*100,0)</f>
        <v>0</v>
      </c>
      <c r="AY209" s="31"/>
      <c r="AZ209" s="114">
        <v>0</v>
      </c>
      <c r="BA209" s="31"/>
      <c r="BB209" s="30">
        <v>88</v>
      </c>
      <c r="BC209" s="31"/>
      <c r="BD209" s="298">
        <v>11745</v>
      </c>
      <c r="BE209" s="31"/>
      <c r="BF209" s="298">
        <f>IF(E209,BD209,0)</f>
        <v>11745</v>
      </c>
      <c r="BG209" s="31"/>
      <c r="BH209" s="298">
        <f>IF(K209,BD209,0)</f>
        <v>11745</v>
      </c>
      <c r="BI209" s="31"/>
      <c r="BJ209" s="298">
        <f>IF(AF209,BD209,0)</f>
        <v>11745</v>
      </c>
    </row>
    <row r="210" spans="1:62" ht="8.85" customHeight="1" x14ac:dyDescent="0.25">
      <c r="A210" s="30">
        <v>89</v>
      </c>
      <c r="B210" s="31"/>
      <c r="C210" s="30" t="s">
        <v>216</v>
      </c>
      <c r="D210" s="31"/>
      <c r="E210" s="114">
        <v>373303</v>
      </c>
      <c r="F210" s="31"/>
      <c r="G210" s="302">
        <f>(E210/$BD210)</f>
        <v>8.6075998985450433</v>
      </c>
      <c r="H210" s="31"/>
      <c r="I210" s="302">
        <f>IF(G$219,G210/G$219*100,0)</f>
        <v>150.10440140764496</v>
      </c>
      <c r="J210" s="31"/>
      <c r="K210" s="114">
        <v>2918977</v>
      </c>
      <c r="L210" s="31"/>
      <c r="M210" s="302">
        <f>(K210/$BD210)</f>
        <v>67.30560999792479</v>
      </c>
      <c r="N210" s="31"/>
      <c r="O210" s="302">
        <f>IF(M$219,M210/M$219*100,0)</f>
        <v>65.515398966531606</v>
      </c>
      <c r="P210" s="31"/>
      <c r="Q210" s="114">
        <v>536102</v>
      </c>
      <c r="R210" s="31"/>
      <c r="S210" s="114">
        <v>631732</v>
      </c>
      <c r="T210" s="31"/>
      <c r="U210" s="114">
        <v>0</v>
      </c>
      <c r="V210" s="31"/>
      <c r="W210" s="114">
        <v>0</v>
      </c>
      <c r="X210" s="31"/>
      <c r="Y210" s="114">
        <v>0</v>
      </c>
      <c r="Z210" s="31"/>
      <c r="AA210" s="114">
        <v>0</v>
      </c>
      <c r="AB210" s="31"/>
      <c r="AC210" s="31"/>
      <c r="AD210" s="114">
        <v>0</v>
      </c>
      <c r="AE210" s="31"/>
      <c r="AF210" s="114">
        <v>214107</v>
      </c>
      <c r="AG210" s="31"/>
      <c r="AH210" s="302">
        <f>(AF210/$BD210)</f>
        <v>4.9368673476446308</v>
      </c>
      <c r="AI210" s="31"/>
      <c r="AJ210" s="302">
        <f>IF(AH$219,AH210/AH$219*100,0)</f>
        <v>78.80137771994427</v>
      </c>
      <c r="AK210" s="31"/>
      <c r="AL210" s="114">
        <f>(E210+K210+AF210)</f>
        <v>3506387</v>
      </c>
      <c r="AM210" s="31"/>
      <c r="AN210" s="114">
        <v>343247</v>
      </c>
      <c r="AO210" s="31"/>
      <c r="AP210" s="302">
        <f>IF($AL210,AN210/$AL210*100,0)</f>
        <v>9.7891932636072401</v>
      </c>
      <c r="AQ210" s="31"/>
      <c r="AR210" s="114">
        <v>0</v>
      </c>
      <c r="AS210" s="31"/>
      <c r="AT210" s="302">
        <f>IF($AL210,AR210/$AL210*100,0)</f>
        <v>0</v>
      </c>
      <c r="AU210" s="31"/>
      <c r="AV210" s="114">
        <v>0</v>
      </c>
      <c r="AW210" s="31"/>
      <c r="AX210" s="302">
        <f>IF($AL210,AV210/$AL210*100,0)</f>
        <v>0</v>
      </c>
      <c r="AY210" s="31"/>
      <c r="AZ210" s="114">
        <v>160410</v>
      </c>
      <c r="BA210" s="31"/>
      <c r="BB210" s="30">
        <v>89</v>
      </c>
      <c r="BC210" s="31"/>
      <c r="BD210" s="298">
        <v>43369</v>
      </c>
      <c r="BE210" s="31"/>
      <c r="BF210" s="298">
        <f>IF(E210,BD210,0)</f>
        <v>43369</v>
      </c>
      <c r="BG210" s="31"/>
      <c r="BH210" s="298">
        <f>IF(K210,BD210,0)</f>
        <v>43369</v>
      </c>
      <c r="BI210" s="31"/>
      <c r="BJ210" s="298">
        <f>IF(AF210,BD210,0)</f>
        <v>43369</v>
      </c>
    </row>
    <row r="211" spans="1:62" ht="8.85" customHeight="1" x14ac:dyDescent="0.25">
      <c r="A211" s="30">
        <v>90</v>
      </c>
      <c r="B211" s="31"/>
      <c r="C211" s="30" t="s">
        <v>217</v>
      </c>
      <c r="D211" s="31"/>
      <c r="E211" s="116">
        <v>309928</v>
      </c>
      <c r="F211" s="31"/>
      <c r="G211" s="302">
        <f>(E211/$BD211)</f>
        <v>7.9101605369949723</v>
      </c>
      <c r="H211" s="31"/>
      <c r="I211" s="302">
        <f>IF(G$219,G211/G$219*100,0)</f>
        <v>137.94204266449529</v>
      </c>
      <c r="J211" s="31"/>
      <c r="K211" s="114">
        <v>2595524</v>
      </c>
      <c r="L211" s="31"/>
      <c r="M211" s="302">
        <f>(K211/$BD211)</f>
        <v>66.244455220642664</v>
      </c>
      <c r="N211" s="31"/>
      <c r="O211" s="302">
        <f>IF(M$219,M211/M$219*100,0)</f>
        <v>64.482469042844386</v>
      </c>
      <c r="P211" s="31"/>
      <c r="Q211" s="116">
        <v>633334</v>
      </c>
      <c r="R211" s="31"/>
      <c r="S211" s="116">
        <v>515785</v>
      </c>
      <c r="T211" s="31"/>
      <c r="U211" s="116">
        <v>0</v>
      </c>
      <c r="V211" s="31"/>
      <c r="W211" s="116">
        <v>0</v>
      </c>
      <c r="X211" s="31"/>
      <c r="Y211" s="116">
        <v>0</v>
      </c>
      <c r="Z211" s="31"/>
      <c r="AA211" s="116">
        <v>0</v>
      </c>
      <c r="AB211" s="31"/>
      <c r="AC211" s="31"/>
      <c r="AD211" s="116">
        <v>0</v>
      </c>
      <c r="AE211" s="31"/>
      <c r="AF211" s="116">
        <v>230810</v>
      </c>
      <c r="AG211" s="31"/>
      <c r="AH211" s="302">
        <f>(AF211/$BD211)</f>
        <v>5.8908654705086647</v>
      </c>
      <c r="AI211" s="31"/>
      <c r="AJ211" s="302">
        <f>IF(AH$219,AH211/AH$219*100,0)</f>
        <v>94.028922057304882</v>
      </c>
      <c r="AK211" s="31"/>
      <c r="AL211" s="114">
        <f>(E211+K211+AF211)</f>
        <v>3136262</v>
      </c>
      <c r="AM211" s="31"/>
      <c r="AN211" s="116">
        <v>295313</v>
      </c>
      <c r="AO211" s="31"/>
      <c r="AP211" s="302">
        <f>IF($AL211,AN211/$AL211*100,0)</f>
        <v>9.4160819472352753</v>
      </c>
      <c r="AQ211" s="31"/>
      <c r="AR211" s="116">
        <v>0</v>
      </c>
      <c r="AS211" s="31"/>
      <c r="AT211" s="302">
        <f>IF($AL211,AR211/$AL211*100,0)</f>
        <v>0</v>
      </c>
      <c r="AU211" s="31"/>
      <c r="AV211" s="116">
        <v>0</v>
      </c>
      <c r="AW211" s="31"/>
      <c r="AX211" s="302">
        <f>IF($AL211,AV211/$AL211*100,0)</f>
        <v>0</v>
      </c>
      <c r="AY211" s="31"/>
      <c r="AZ211" s="116">
        <v>212027</v>
      </c>
      <c r="BA211" s="31"/>
      <c r="BB211" s="30">
        <v>90</v>
      </c>
      <c r="BC211" s="31"/>
      <c r="BD211" s="298">
        <v>39181</v>
      </c>
      <c r="BE211" s="31"/>
      <c r="BF211" s="298">
        <f>IF(E211,BD211,0)</f>
        <v>39181</v>
      </c>
      <c r="BG211" s="31"/>
      <c r="BH211" s="298">
        <f>IF(K211,BD211,0)</f>
        <v>39181</v>
      </c>
      <c r="BI211" s="31"/>
      <c r="BJ211" s="298">
        <f>IF(AF211,BD211,0)</f>
        <v>39181</v>
      </c>
    </row>
    <row r="212" spans="1:62" ht="8.85" customHeight="1" x14ac:dyDescent="0.25">
      <c r="A212" s="31"/>
      <c r="B212" s="31"/>
      <c r="C212" s="30"/>
      <c r="D212" s="31"/>
      <c r="E212" s="277"/>
      <c r="F212" s="31"/>
      <c r="G212" s="38"/>
      <c r="H212" s="31"/>
      <c r="I212" s="38"/>
      <c r="J212" s="31"/>
      <c r="K212" s="277"/>
      <c r="L212" s="31"/>
      <c r="M212" s="38"/>
      <c r="N212" s="31"/>
      <c r="O212" s="38"/>
      <c r="P212" s="31"/>
      <c r="Q212" s="277"/>
      <c r="R212" s="31"/>
      <c r="S212" s="277"/>
      <c r="T212" s="31"/>
      <c r="U212" s="277"/>
      <c r="V212" s="31"/>
      <c r="W212" s="277"/>
      <c r="X212" s="31"/>
      <c r="Y212" s="277"/>
      <c r="Z212" s="31"/>
      <c r="AA212" s="277"/>
      <c r="AB212" s="31"/>
      <c r="AC212" s="31"/>
      <c r="AD212" s="277"/>
      <c r="AE212" s="31"/>
      <c r="AF212" s="277"/>
      <c r="AG212" s="31"/>
      <c r="AH212" s="38"/>
      <c r="AI212" s="31"/>
      <c r="AJ212" s="38"/>
      <c r="AK212" s="31"/>
      <c r="AL212" s="277"/>
      <c r="AM212" s="31"/>
      <c r="AN212" s="277"/>
      <c r="AO212" s="31"/>
      <c r="AP212" s="38"/>
      <c r="AQ212" s="31"/>
      <c r="AR212" s="277"/>
      <c r="AS212" s="31"/>
      <c r="AT212" s="38"/>
      <c r="AU212" s="31"/>
      <c r="AV212" s="277"/>
      <c r="AW212" s="31"/>
      <c r="AX212" s="38"/>
      <c r="AY212" s="31"/>
      <c r="AZ212" s="277"/>
      <c r="BA212" s="31"/>
      <c r="BB212" s="31"/>
      <c r="BC212" s="31"/>
      <c r="BD212" s="277"/>
      <c r="BE212" s="31"/>
      <c r="BF212" s="31"/>
      <c r="BG212" s="31"/>
      <c r="BH212" s="31"/>
      <c r="BI212" s="31"/>
      <c r="BJ212" s="31"/>
    </row>
    <row r="213" spans="1:62" ht="8.85" customHeight="1" x14ac:dyDescent="0.25">
      <c r="A213" s="30">
        <v>91</v>
      </c>
      <c r="B213" s="31"/>
      <c r="C213" s="30" t="s">
        <v>218</v>
      </c>
      <c r="D213" s="31"/>
      <c r="E213" s="114">
        <v>177857</v>
      </c>
      <c r="F213" s="31"/>
      <c r="G213" s="302">
        <f>(E213/$BD213)</f>
        <v>3.3300318292454598</v>
      </c>
      <c r="H213" s="31"/>
      <c r="I213" s="302">
        <f>IF(G$219,G213/G$219*100,0)</f>
        <v>58.07105816823406</v>
      </c>
      <c r="J213" s="31"/>
      <c r="K213" s="114">
        <v>3208302</v>
      </c>
      <c r="L213" s="31"/>
      <c r="M213" s="302">
        <f>(K213/$BD213)</f>
        <v>60.06931286275978</v>
      </c>
      <c r="N213" s="31"/>
      <c r="O213" s="302">
        <f>IF(M$219,M213/M$219*100,0)</f>
        <v>58.471574627589838</v>
      </c>
      <c r="P213" s="31"/>
      <c r="Q213" s="114">
        <v>615491</v>
      </c>
      <c r="R213" s="31"/>
      <c r="S213" s="114">
        <v>691578</v>
      </c>
      <c r="T213" s="31"/>
      <c r="U213" s="114">
        <v>0</v>
      </c>
      <c r="V213" s="31"/>
      <c r="W213" s="114">
        <v>0</v>
      </c>
      <c r="X213" s="31"/>
      <c r="Y213" s="114">
        <v>0</v>
      </c>
      <c r="Z213" s="31"/>
      <c r="AA213" s="114">
        <v>0</v>
      </c>
      <c r="AB213" s="31"/>
      <c r="AC213" s="31"/>
      <c r="AD213" s="114">
        <v>0</v>
      </c>
      <c r="AE213" s="31"/>
      <c r="AF213" s="114">
        <v>280778</v>
      </c>
      <c r="AG213" s="31"/>
      <c r="AH213" s="302">
        <f>(AF213/$BD213)</f>
        <v>5.2570305186294704</v>
      </c>
      <c r="AI213" s="31"/>
      <c r="AJ213" s="302">
        <f>IF(AH$219,AH213/AH$219*100,0)</f>
        <v>83.911763961297964</v>
      </c>
      <c r="AK213" s="31"/>
      <c r="AL213" s="114">
        <f>(E213+K213+AF213)</f>
        <v>3666937</v>
      </c>
      <c r="AM213" s="31"/>
      <c r="AN213" s="114">
        <v>365701</v>
      </c>
      <c r="AO213" s="31"/>
      <c r="AP213" s="302">
        <f>IF($AL213,AN213/$AL213*100,0)</f>
        <v>9.972928359554583</v>
      </c>
      <c r="AQ213" s="31"/>
      <c r="AR213" s="114">
        <v>0</v>
      </c>
      <c r="AS213" s="31"/>
      <c r="AT213" s="302">
        <f>IF($AL213,AR213/$AL213*100,0)</f>
        <v>0</v>
      </c>
      <c r="AU213" s="31"/>
      <c r="AV213" s="114">
        <v>0</v>
      </c>
      <c r="AW213" s="31"/>
      <c r="AX213" s="302">
        <f>IF($AL213,AV213/$AL213*100,0)</f>
        <v>0</v>
      </c>
      <c r="AY213" s="31"/>
      <c r="AZ213" s="114">
        <v>150588</v>
      </c>
      <c r="BA213" s="31"/>
      <c r="BB213" s="30">
        <v>91</v>
      </c>
      <c r="BC213" s="31"/>
      <c r="BD213" s="298">
        <v>53410</v>
      </c>
      <c r="BE213" s="31"/>
      <c r="BF213" s="298">
        <f>IF(E213,BD213,0)</f>
        <v>53410</v>
      </c>
      <c r="BG213" s="31"/>
      <c r="BH213" s="298">
        <f>IF(K213,BD213,0)</f>
        <v>53410</v>
      </c>
      <c r="BI213" s="31"/>
      <c r="BJ213" s="298">
        <f>IF(AF213,BD213,0)</f>
        <v>53410</v>
      </c>
    </row>
    <row r="214" spans="1:62" ht="8.85" customHeight="1" x14ac:dyDescent="0.25">
      <c r="A214" s="30">
        <v>92</v>
      </c>
      <c r="B214" s="31"/>
      <c r="C214" s="30" t="s">
        <v>219</v>
      </c>
      <c r="D214" s="31"/>
      <c r="E214" s="114">
        <v>87605</v>
      </c>
      <c r="F214" s="31"/>
      <c r="G214" s="302">
        <f>(E214/$BD214)</f>
        <v>4.9508335688047467</v>
      </c>
      <c r="H214" s="31"/>
      <c r="I214" s="302">
        <f>IF(G$219,G214/G$219*100,0)</f>
        <v>86.335554402328313</v>
      </c>
      <c r="J214" s="31"/>
      <c r="K214" s="114">
        <v>2152449</v>
      </c>
      <c r="L214" s="31"/>
      <c r="M214" s="302">
        <f>(K214/$BD214)</f>
        <v>121.64165018366771</v>
      </c>
      <c r="N214" s="31"/>
      <c r="O214" s="302">
        <f>IF(M$219,M214/M$219*100,0)</f>
        <v>118.40619590218382</v>
      </c>
      <c r="P214" s="31"/>
      <c r="Q214" s="114">
        <v>369096</v>
      </c>
      <c r="R214" s="31"/>
      <c r="S214" s="114">
        <v>325990</v>
      </c>
      <c r="T214" s="31"/>
      <c r="U214" s="114">
        <v>0</v>
      </c>
      <c r="V214" s="31"/>
      <c r="W214" s="114">
        <v>0</v>
      </c>
      <c r="X214" s="31"/>
      <c r="Y214" s="114">
        <v>0</v>
      </c>
      <c r="Z214" s="31"/>
      <c r="AA214" s="114">
        <v>0</v>
      </c>
      <c r="AB214" s="31"/>
      <c r="AC214" s="31"/>
      <c r="AD214" s="114">
        <v>0</v>
      </c>
      <c r="AE214" s="31"/>
      <c r="AF214" s="114">
        <v>197502</v>
      </c>
      <c r="AG214" s="31"/>
      <c r="AH214" s="302">
        <f>(AF214/$BD214)</f>
        <v>11.161458038994066</v>
      </c>
      <c r="AI214" s="31"/>
      <c r="AJ214" s="302">
        <f>IF(AH$219,AH214/AH$219*100,0)</f>
        <v>178.15716098908464</v>
      </c>
      <c r="AK214" s="31"/>
      <c r="AL214" s="114">
        <f>(E214+K214+AF214)</f>
        <v>2437556</v>
      </c>
      <c r="AM214" s="31"/>
      <c r="AN214" s="114">
        <v>431195</v>
      </c>
      <c r="AO214" s="31"/>
      <c r="AP214" s="302">
        <f>IF($AL214,AN214/$AL214*100,0)</f>
        <v>17.689644873799821</v>
      </c>
      <c r="AQ214" s="31"/>
      <c r="AR214" s="114">
        <v>0</v>
      </c>
      <c r="AS214" s="31"/>
      <c r="AT214" s="302">
        <f>IF($AL214,AR214/$AL214*100,0)</f>
        <v>0</v>
      </c>
      <c r="AU214" s="31"/>
      <c r="AV214" s="114">
        <v>0</v>
      </c>
      <c r="AW214" s="31"/>
      <c r="AX214" s="302">
        <f>IF($AL214,AV214/$AL214*100,0)</f>
        <v>0</v>
      </c>
      <c r="AY214" s="31"/>
      <c r="AZ214" s="114">
        <v>0</v>
      </c>
      <c r="BA214" s="31"/>
      <c r="BB214" s="30">
        <v>92</v>
      </c>
      <c r="BC214" s="31"/>
      <c r="BD214" s="298">
        <v>17695</v>
      </c>
      <c r="BE214" s="31"/>
      <c r="BF214" s="298">
        <f>IF(E214,BD214,0)</f>
        <v>17695</v>
      </c>
      <c r="BG214" s="31"/>
      <c r="BH214" s="298">
        <f>IF(K214,BD214,0)</f>
        <v>17695</v>
      </c>
      <c r="BI214" s="31"/>
      <c r="BJ214" s="298">
        <f>IF(AF214,BD214,0)</f>
        <v>17695</v>
      </c>
    </row>
    <row r="215" spans="1:62" ht="8.85" customHeight="1" x14ac:dyDescent="0.25">
      <c r="A215" s="30">
        <v>93</v>
      </c>
      <c r="B215" s="31"/>
      <c r="C215" s="30" t="s">
        <v>220</v>
      </c>
      <c r="D215" s="31"/>
      <c r="E215" s="114">
        <v>465402</v>
      </c>
      <c r="F215" s="31"/>
      <c r="G215" s="302">
        <f>(E215/$BD215)</f>
        <v>11.782030834662413</v>
      </c>
      <c r="H215" s="31"/>
      <c r="I215" s="302">
        <f>IF(G$219,G215/G$219*100,0)</f>
        <v>205.46199947122955</v>
      </c>
      <c r="J215" s="31"/>
      <c r="K215" s="114">
        <v>2823247</v>
      </c>
      <c r="L215" s="31"/>
      <c r="M215" s="302">
        <f>(K215/$BD215)</f>
        <v>71.472798157008683</v>
      </c>
      <c r="N215" s="31"/>
      <c r="O215" s="302">
        <f>IF(M$219,M215/M$219*100,0)</f>
        <v>69.571747238531614</v>
      </c>
      <c r="P215" s="31"/>
      <c r="Q215" s="114">
        <v>692359</v>
      </c>
      <c r="R215" s="31"/>
      <c r="S215" s="114">
        <v>663597</v>
      </c>
      <c r="T215" s="31"/>
      <c r="U215" s="114">
        <v>0</v>
      </c>
      <c r="V215" s="31"/>
      <c r="W215" s="114">
        <v>0</v>
      </c>
      <c r="X215" s="31"/>
      <c r="Y215" s="114">
        <v>0</v>
      </c>
      <c r="Z215" s="31"/>
      <c r="AA215" s="114">
        <v>0</v>
      </c>
      <c r="AB215" s="31"/>
      <c r="AC215" s="31"/>
      <c r="AD215" s="114">
        <v>0</v>
      </c>
      <c r="AE215" s="31"/>
      <c r="AF215" s="114">
        <v>221293</v>
      </c>
      <c r="AG215" s="31"/>
      <c r="AH215" s="302">
        <f>(AF215/$BD215)</f>
        <v>5.6022126022126022</v>
      </c>
      <c r="AI215" s="31"/>
      <c r="AJ215" s="302">
        <f>IF(AH$219,AH215/AH$219*100,0)</f>
        <v>89.421497530211695</v>
      </c>
      <c r="AK215" s="31"/>
      <c r="AL215" s="114">
        <f>(E215+K215+AF215)</f>
        <v>3509942</v>
      </c>
      <c r="AM215" s="31"/>
      <c r="AN215" s="114">
        <v>394110</v>
      </c>
      <c r="AO215" s="31"/>
      <c r="AP215" s="302">
        <f>IF($AL215,AN215/$AL215*100,0)</f>
        <v>11.228390668563753</v>
      </c>
      <c r="AQ215" s="31"/>
      <c r="AR215" s="114">
        <v>0</v>
      </c>
      <c r="AS215" s="31"/>
      <c r="AT215" s="302">
        <f>IF($AL215,AR215/$AL215*100,0)</f>
        <v>0</v>
      </c>
      <c r="AU215" s="31"/>
      <c r="AV215" s="114">
        <v>0</v>
      </c>
      <c r="AW215" s="31"/>
      <c r="AX215" s="302">
        <f>IF($AL215,AV215/$AL215*100,0)</f>
        <v>0</v>
      </c>
      <c r="AY215" s="31"/>
      <c r="AZ215" s="114">
        <v>0</v>
      </c>
      <c r="BA215" s="31"/>
      <c r="BB215" s="30">
        <v>93</v>
      </c>
      <c r="BC215" s="31"/>
      <c r="BD215" s="298">
        <v>39501</v>
      </c>
      <c r="BE215" s="31"/>
      <c r="BF215" s="298">
        <f>IF(E215,BD215,0)</f>
        <v>39501</v>
      </c>
      <c r="BG215" s="31"/>
      <c r="BH215" s="298">
        <f>IF(K215,BD215,0)</f>
        <v>39501</v>
      </c>
      <c r="BI215" s="31"/>
      <c r="BJ215" s="298">
        <f>IF(AF215,BD215,0)</f>
        <v>39501</v>
      </c>
    </row>
    <row r="216" spans="1:62" ht="8.85" customHeight="1" x14ac:dyDescent="0.25">
      <c r="A216" s="30">
        <v>94</v>
      </c>
      <c r="B216" s="31"/>
      <c r="C216" s="30" t="s">
        <v>221</v>
      </c>
      <c r="D216" s="31"/>
      <c r="E216" s="114">
        <v>211090</v>
      </c>
      <c r="F216" s="31"/>
      <c r="G216" s="302">
        <f>(E216/$BD216)</f>
        <v>7.4165554072096125</v>
      </c>
      <c r="H216" s="31"/>
      <c r="I216" s="302">
        <f>IF(G$219,G216/G$219*100,0)</f>
        <v>129.33426541979574</v>
      </c>
      <c r="J216" s="31"/>
      <c r="K216" s="114">
        <v>1459956</v>
      </c>
      <c r="L216" s="31"/>
      <c r="M216" s="302">
        <f>(K216/$BD216)</f>
        <v>51.294919541845267</v>
      </c>
      <c r="N216" s="31"/>
      <c r="O216" s="302">
        <f>IF(M$219,M216/M$219*100,0)</f>
        <v>49.930564760407762</v>
      </c>
      <c r="P216" s="31"/>
      <c r="Q216" s="114">
        <v>266938</v>
      </c>
      <c r="R216" s="31"/>
      <c r="S216" s="114">
        <v>320531</v>
      </c>
      <c r="T216" s="31"/>
      <c r="U216" s="114">
        <v>0</v>
      </c>
      <c r="V216" s="31"/>
      <c r="W216" s="114">
        <v>0</v>
      </c>
      <c r="X216" s="31"/>
      <c r="Y216" s="114">
        <v>0</v>
      </c>
      <c r="Z216" s="31"/>
      <c r="AA216" s="114">
        <v>0</v>
      </c>
      <c r="AB216" s="31"/>
      <c r="AC216" s="31"/>
      <c r="AD216" s="114">
        <v>0</v>
      </c>
      <c r="AE216" s="31"/>
      <c r="AF216" s="114">
        <v>110508</v>
      </c>
      <c r="AG216" s="31"/>
      <c r="AH216" s="302">
        <f>(AF216/$BD216)</f>
        <v>3.8826505516126764</v>
      </c>
      <c r="AI216" s="31"/>
      <c r="AJ216" s="302">
        <f>IF(AH$219,AH216/AH$219*100,0)</f>
        <v>61.974161168853868</v>
      </c>
      <c r="AK216" s="31"/>
      <c r="AL216" s="114">
        <f>(E216+K216+AF216)</f>
        <v>1781554</v>
      </c>
      <c r="AM216" s="31"/>
      <c r="AN216" s="114">
        <v>284747</v>
      </c>
      <c r="AO216" s="31"/>
      <c r="AP216" s="302">
        <f>IF($AL216,AN216/$AL216*100,0)</f>
        <v>15.983068714167519</v>
      </c>
      <c r="AQ216" s="31"/>
      <c r="AR216" s="114">
        <v>0</v>
      </c>
      <c r="AS216" s="31"/>
      <c r="AT216" s="302">
        <f>IF($AL216,AR216/$AL216*100,0)</f>
        <v>0</v>
      </c>
      <c r="AU216" s="31"/>
      <c r="AV216" s="114">
        <v>0</v>
      </c>
      <c r="AW216" s="31"/>
      <c r="AX216" s="302">
        <f>IF($AL216,AV216/$AL216*100,0)</f>
        <v>0</v>
      </c>
      <c r="AY216" s="31"/>
      <c r="AZ216" s="114">
        <v>0</v>
      </c>
      <c r="BA216" s="31"/>
      <c r="BB216" s="30">
        <v>94</v>
      </c>
      <c r="BC216" s="31"/>
      <c r="BD216" s="298">
        <v>28462</v>
      </c>
      <c r="BE216" s="31"/>
      <c r="BF216" s="298">
        <f>IF(E216,BD216,0)</f>
        <v>28462</v>
      </c>
      <c r="BG216" s="31"/>
      <c r="BH216" s="298">
        <f>IF(K216,BD216,0)</f>
        <v>28462</v>
      </c>
      <c r="BI216" s="31"/>
      <c r="BJ216" s="298">
        <f>IF(AF216,BD216,0)</f>
        <v>28462</v>
      </c>
    </row>
    <row r="217" spans="1:62" ht="8.85" customHeight="1" x14ac:dyDescent="0.25">
      <c r="A217" s="41">
        <v>95</v>
      </c>
      <c r="B217" s="31"/>
      <c r="C217" s="30" t="s">
        <v>222</v>
      </c>
      <c r="D217" s="31"/>
      <c r="E217" s="115">
        <v>374695</v>
      </c>
      <c r="F217" s="31"/>
      <c r="G217" s="302">
        <f>(E217/$BD217)</f>
        <v>5.4632208208792008</v>
      </c>
      <c r="H217" s="38"/>
      <c r="I217" s="302">
        <f>IF(G$219,G217/G$219*100,0)</f>
        <v>95.270865367995341</v>
      </c>
      <c r="J217" s="31"/>
      <c r="K217" s="115">
        <v>8953379</v>
      </c>
      <c r="L217" s="31"/>
      <c r="M217" s="302">
        <f>(K217/$BD217)</f>
        <v>130.54427352919734</v>
      </c>
      <c r="N217" s="38"/>
      <c r="O217" s="302">
        <f>IF(M$219,M217/M$219*100,0)</f>
        <v>127.07202510050941</v>
      </c>
      <c r="P217" s="31"/>
      <c r="Q217" s="115">
        <v>1248174</v>
      </c>
      <c r="R217" s="31"/>
      <c r="S217" s="115">
        <v>1004015</v>
      </c>
      <c r="T217" s="31"/>
      <c r="U217" s="115">
        <v>0</v>
      </c>
      <c r="V217" s="31"/>
      <c r="W217" s="115">
        <v>0</v>
      </c>
      <c r="X217" s="31"/>
      <c r="Y217" s="115">
        <v>0</v>
      </c>
      <c r="Z217" s="31"/>
      <c r="AA217" s="115">
        <v>0</v>
      </c>
      <c r="AB217" s="31"/>
      <c r="AC217" s="31"/>
      <c r="AD217" s="115">
        <v>0</v>
      </c>
      <c r="AE217" s="31"/>
      <c r="AF217" s="115">
        <v>402062</v>
      </c>
      <c r="AG217" s="31"/>
      <c r="AH217" s="302">
        <f>(AF217/$BD217)</f>
        <v>5.8622439308886785</v>
      </c>
      <c r="AI217" s="38"/>
      <c r="AJ217" s="302">
        <f>IF(AH$219,AH217/AH$219*100,0)</f>
        <v>93.572070253175085</v>
      </c>
      <c r="AK217" s="31"/>
      <c r="AL217" s="115">
        <f>(E217+K217+AF217)</f>
        <v>9730136</v>
      </c>
      <c r="AM217" s="31"/>
      <c r="AN217" s="115">
        <v>397834</v>
      </c>
      <c r="AO217" s="31"/>
      <c r="AP217" s="302">
        <f>IF($AL217,AN217/$AL217*100,0)</f>
        <v>4.0886787193930285</v>
      </c>
      <c r="AQ217" s="31"/>
      <c r="AR217" s="115">
        <v>178270</v>
      </c>
      <c r="AS217" s="31"/>
      <c r="AT217" s="302">
        <f>IF($AL217,AR217/$AL217*100,0)</f>
        <v>1.8321429422980318</v>
      </c>
      <c r="AU217" s="31"/>
      <c r="AV217" s="115">
        <v>0</v>
      </c>
      <c r="AW217" s="31"/>
      <c r="AX217" s="302">
        <f>IF($AL217,AV217/$AL217*100,0)</f>
        <v>0</v>
      </c>
      <c r="AY217" s="31"/>
      <c r="AZ217" s="115">
        <v>198714</v>
      </c>
      <c r="BA217" s="31"/>
      <c r="BB217" s="41">
        <v>95</v>
      </c>
      <c r="BC217" s="31"/>
      <c r="BD217" s="299">
        <v>68585</v>
      </c>
      <c r="BE217" s="31"/>
      <c r="BF217" s="299">
        <f>IF(E217,BD217,0)</f>
        <v>68585</v>
      </c>
      <c r="BG217" s="31"/>
      <c r="BH217" s="299">
        <f>IF(K217,BD217,0)</f>
        <v>68585</v>
      </c>
      <c r="BI217" s="31"/>
      <c r="BJ217" s="299">
        <f>IF(AF217,BD217,0)</f>
        <v>68585</v>
      </c>
    </row>
    <row r="218" spans="1:62" ht="8.85" customHeight="1" x14ac:dyDescent="0.25">
      <c r="A218" s="31"/>
      <c r="B218" s="31"/>
      <c r="C218" s="30"/>
      <c r="D218" s="31"/>
      <c r="E218" s="31"/>
      <c r="F218" s="31"/>
      <c r="G218" s="38"/>
      <c r="H218" s="38"/>
      <c r="I218" s="38"/>
      <c r="J218" s="31"/>
      <c r="K218" s="31"/>
      <c r="L218" s="31"/>
      <c r="M218" s="38"/>
      <c r="N218" s="38"/>
      <c r="O218" s="38"/>
      <c r="P218" s="31"/>
      <c r="Q218" s="31"/>
      <c r="R218" s="31"/>
      <c r="S218" s="31"/>
      <c r="T218" s="31"/>
      <c r="U218" s="31"/>
      <c r="V218" s="31"/>
      <c r="W218" s="31"/>
      <c r="X218" s="31"/>
      <c r="Y218" s="31"/>
      <c r="Z218" s="31"/>
      <c r="AA218" s="31"/>
      <c r="AB218" s="31"/>
      <c r="AC218" s="31"/>
      <c r="AD218" s="31"/>
      <c r="AE218" s="31"/>
      <c r="AF218" s="31"/>
      <c r="AG218" s="31"/>
      <c r="AH218" s="38"/>
      <c r="AI218" s="38"/>
      <c r="AJ218" s="38"/>
      <c r="AK218" s="31"/>
      <c r="AL218" s="31"/>
      <c r="AM218" s="31"/>
      <c r="AN218" s="31"/>
      <c r="AO218" s="31"/>
      <c r="AP218" s="38"/>
      <c r="AQ218" s="31"/>
      <c r="AR218" s="31"/>
      <c r="AS218" s="31"/>
      <c r="AT218" s="38"/>
      <c r="AU218" s="31"/>
      <c r="AV218" s="31"/>
      <c r="AW218" s="31"/>
      <c r="AX218" s="38"/>
      <c r="AY218" s="31"/>
      <c r="AZ218" s="31"/>
      <c r="BA218" s="31"/>
      <c r="BB218" s="31"/>
      <c r="BC218" s="31"/>
      <c r="BD218" s="31"/>
      <c r="BE218" s="31"/>
      <c r="BF218" s="31"/>
      <c r="BG218" s="31"/>
      <c r="BH218" s="31"/>
      <c r="BI218" s="31"/>
      <c r="BJ218" s="31"/>
    </row>
    <row r="219" spans="1:62" ht="8.85" customHeight="1" x14ac:dyDescent="0.25">
      <c r="A219" s="41">
        <f>A217</f>
        <v>95</v>
      </c>
      <c r="B219" s="31"/>
      <c r="C219" s="44" t="s">
        <v>68</v>
      </c>
      <c r="D219" s="31"/>
      <c r="E219" s="300">
        <f>SUM(E89:E217)</f>
        <v>33499699</v>
      </c>
      <c r="F219" s="31"/>
      <c r="G219" s="110">
        <f>IF(E219=0,0,IF(ISNONTEXT(H219),E219/$BD219,E219/BF219))</f>
        <v>5.7344087300738202</v>
      </c>
      <c r="H219" s="281"/>
      <c r="I219" s="302">
        <f>IF(G$219,G219/G$219*100,0)</f>
        <v>100</v>
      </c>
      <c r="J219" s="31"/>
      <c r="K219" s="300">
        <f>SUM(K89:K217)</f>
        <v>600150448</v>
      </c>
      <c r="L219" s="31"/>
      <c r="M219" s="110">
        <f>IF(K219=0,0,IF(ISNONTEXT(N219),K219/$BD219,K219/BH219))</f>
        <v>102.73250420455761</v>
      </c>
      <c r="N219" s="281"/>
      <c r="O219" s="302">
        <f>IF(M$219,M219/M$219*100,0)</f>
        <v>100</v>
      </c>
      <c r="P219" s="31"/>
      <c r="Q219" s="300">
        <f>SUM(Q89:Q217)</f>
        <v>58475291</v>
      </c>
      <c r="R219" s="31"/>
      <c r="S219" s="300">
        <f>SUM(S89:S217)</f>
        <v>61076879</v>
      </c>
      <c r="T219" s="31"/>
      <c r="U219" s="300">
        <f>SUM(U89:U217)</f>
        <v>88938</v>
      </c>
      <c r="V219" s="31"/>
      <c r="W219" s="300">
        <f>SUM(W89:W217)</f>
        <v>80993</v>
      </c>
      <c r="X219" s="31"/>
      <c r="Y219" s="300">
        <f>SUM(Y89:Y217)</f>
        <v>20393</v>
      </c>
      <c r="Z219" s="31"/>
      <c r="AA219" s="300">
        <f>SUM(AA89:AA217)</f>
        <v>0</v>
      </c>
      <c r="AB219" s="31"/>
      <c r="AC219" s="31"/>
      <c r="AD219" s="300">
        <f>SUM(AD89:AD217)</f>
        <v>63278</v>
      </c>
      <c r="AE219" s="31"/>
      <c r="AF219" s="300">
        <f>SUM(AF89:AF217)</f>
        <v>36599058</v>
      </c>
      <c r="AG219" s="31"/>
      <c r="AH219" s="110">
        <f>IF(AF219=0,0,IF(ISNONTEXT(AI219),AF219/$BD219,AF219/BJ219))</f>
        <v>6.2649505509789236</v>
      </c>
      <c r="AI219" s="281"/>
      <c r="AJ219" s="302">
        <f>IF(AH$219,AH219/AH$219*100,0)</f>
        <v>100</v>
      </c>
      <c r="AK219" s="31"/>
      <c r="AL219" s="300">
        <f>SUM(AL89:AL217)</f>
        <v>670249205</v>
      </c>
      <c r="AM219" s="31"/>
      <c r="AN219" s="300">
        <f>SUM(AN89:AN217)</f>
        <v>34832132</v>
      </c>
      <c r="AO219" s="31"/>
      <c r="AP219" s="302">
        <f>IF($AL219,AN219/$AL219*100,0)</f>
        <v>5.1968926990372184</v>
      </c>
      <c r="AQ219" s="31"/>
      <c r="AR219" s="300">
        <f>SUM(AR89:AR217)</f>
        <v>6850920</v>
      </c>
      <c r="AS219" s="31"/>
      <c r="AT219" s="302">
        <f>IF($AL219,AR219/$AL219*100,0)</f>
        <v>1.0221451885198432</v>
      </c>
      <c r="AU219" s="31"/>
      <c r="AV219" s="300">
        <f>SUM(AV89:AV217)</f>
        <v>0</v>
      </c>
      <c r="AW219" s="31"/>
      <c r="AX219" s="302">
        <f>IF($AL219,AV219/$AL219*100,0)</f>
        <v>0</v>
      </c>
      <c r="AY219" s="31"/>
      <c r="AZ219" s="300">
        <f>SUM(AZ89:AZ217)</f>
        <v>19745803</v>
      </c>
      <c r="BA219" s="31"/>
      <c r="BB219" s="41">
        <f>BB217</f>
        <v>95</v>
      </c>
      <c r="BC219" s="31"/>
      <c r="BD219" s="299">
        <f>SUM(BD89:BD217)</f>
        <v>5841875</v>
      </c>
      <c r="BE219" s="31"/>
      <c r="BF219" s="299">
        <f>SUM(BF89:BF217)</f>
        <v>5841875</v>
      </c>
      <c r="BG219" s="31"/>
      <c r="BH219" s="299">
        <f>SUM(BH89:BH217)</f>
        <v>5841875</v>
      </c>
      <c r="BI219" s="31"/>
      <c r="BJ219" s="299">
        <f>SUM(BJ89:BJ217)</f>
        <v>5841875</v>
      </c>
    </row>
    <row r="220" spans="1:62" ht="8.85" customHeight="1" x14ac:dyDescent="0.25">
      <c r="A220" s="31"/>
      <c r="B220" s="31"/>
      <c r="C220" s="30"/>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row>
    <row r="221" spans="1:62" ht="8.85" customHeight="1" x14ac:dyDescent="0.25">
      <c r="A221" s="31"/>
      <c r="B221" s="31"/>
      <c r="C221" s="30"/>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row>
    <row r="222" spans="1:62" ht="8.85" customHeight="1" x14ac:dyDescent="0.25">
      <c r="A222" s="31"/>
      <c r="B222" s="31"/>
      <c r="C222" s="30"/>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row>
    <row r="223" spans="1:62" ht="8.85" customHeight="1" x14ac:dyDescent="0.25">
      <c r="A223" s="31"/>
      <c r="B223" s="31"/>
      <c r="C223" s="30"/>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row>
    <row r="224" spans="1:62" ht="8.85" customHeight="1" x14ac:dyDescent="0.25">
      <c r="A224" s="31"/>
      <c r="B224" s="31"/>
      <c r="C224" s="30"/>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row>
    <row r="225" spans="1:62" ht="7.7" customHeight="1" x14ac:dyDescent="0.25">
      <c r="A225" s="31"/>
      <c r="B225" s="31"/>
      <c r="C225" s="30"/>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row>
    <row r="226" spans="1:62" ht="8.85" hidden="1" customHeight="1" x14ac:dyDescent="0.25">
      <c r="A226" s="31"/>
      <c r="B226" s="31"/>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row>
    <row r="227" spans="1:62" s="15" customFormat="1" ht="10.5" customHeight="1" x14ac:dyDescent="0.25">
      <c r="A227" s="49" t="s">
        <v>427</v>
      </c>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50" t="s">
        <v>428</v>
      </c>
      <c r="BD227" s="12"/>
      <c r="BE227" s="12"/>
      <c r="BF227" s="12"/>
      <c r="BG227" s="12"/>
      <c r="BH227" s="12"/>
      <c r="BI227" s="12"/>
      <c r="BJ227" s="12"/>
    </row>
    <row r="228" spans="1:62" s="15" customFormat="1" ht="10.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289" t="s">
        <v>45</v>
      </c>
      <c r="AB228" s="12"/>
      <c r="AC228" s="12"/>
      <c r="AD228" s="278" t="s">
        <v>46</v>
      </c>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289" t="s">
        <v>393</v>
      </c>
      <c r="BC228" s="12"/>
      <c r="BD228" s="12"/>
      <c r="BE228" s="12"/>
      <c r="BF228" s="12"/>
      <c r="BG228" s="12"/>
      <c r="BH228" s="12"/>
      <c r="BI228" s="12"/>
      <c r="BJ228" s="12"/>
    </row>
    <row r="229" spans="1:62" s="15" customFormat="1" ht="10.5" customHeight="1" x14ac:dyDescent="0.25">
      <c r="A229" s="279"/>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289" t="s">
        <v>394</v>
      </c>
      <c r="AB229" s="12"/>
      <c r="AC229" s="12"/>
      <c r="AD229" s="278" t="s">
        <v>395</v>
      </c>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50" t="s">
        <v>223</v>
      </c>
      <c r="BC229" s="12"/>
      <c r="BD229" s="12"/>
      <c r="BE229" s="12"/>
      <c r="BF229" s="12"/>
      <c r="BG229" s="12"/>
      <c r="BH229" s="12"/>
      <c r="BI229" s="12"/>
      <c r="BJ229" s="12"/>
    </row>
    <row r="230" spans="1:62" s="15" customFormat="1" ht="10.5" customHeight="1" x14ac:dyDescent="0.25">
      <c r="A230" s="280"/>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289" t="s">
        <v>51</v>
      </c>
      <c r="AB230" s="12"/>
      <c r="AC230" s="12"/>
      <c r="AD230" s="290" t="s">
        <v>52</v>
      </c>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280"/>
      <c r="BC230" s="12"/>
      <c r="BD230" s="12"/>
      <c r="BE230" s="12"/>
      <c r="BF230" s="12"/>
      <c r="BG230" s="12"/>
      <c r="BH230" s="12"/>
      <c r="BI230" s="12"/>
      <c r="BJ230" s="12"/>
    </row>
    <row r="231" spans="1:62" ht="9.6" customHeight="1"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291" t="s">
        <v>396</v>
      </c>
      <c r="AO231" s="291"/>
      <c r="AP231" s="291"/>
      <c r="AQ231" s="291"/>
      <c r="AR231" s="291"/>
      <c r="AS231" s="291"/>
      <c r="AT231" s="291"/>
      <c r="AU231" s="291"/>
      <c r="AV231" s="291"/>
      <c r="AW231" s="291"/>
      <c r="AX231" s="291"/>
      <c r="AY231" s="291"/>
      <c r="AZ231" s="291"/>
      <c r="BA231" s="30"/>
      <c r="BB231" s="30"/>
      <c r="BC231" s="30"/>
      <c r="BD231" s="30"/>
      <c r="BE231" s="30"/>
      <c r="BF231" s="30"/>
      <c r="BG231" s="30"/>
      <c r="BH231" s="30"/>
      <c r="BI231" s="30"/>
      <c r="BJ231" s="30"/>
    </row>
    <row r="232" spans="1:62" ht="9.6" customHeight="1"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row>
    <row r="233" spans="1:62" ht="9.6" customHeight="1" x14ac:dyDescent="0.25">
      <c r="A233" s="30"/>
      <c r="B233" s="30"/>
      <c r="C233" s="30"/>
      <c r="D233" s="30"/>
      <c r="E233" s="291" t="s">
        <v>397</v>
      </c>
      <c r="F233" s="291"/>
      <c r="G233" s="291"/>
      <c r="H233" s="291"/>
      <c r="I233" s="291"/>
      <c r="J233" s="30"/>
      <c r="K233" s="291" t="s">
        <v>398</v>
      </c>
      <c r="L233" s="291"/>
      <c r="M233" s="291"/>
      <c r="N233" s="291"/>
      <c r="O233" s="291"/>
      <c r="P233" s="291"/>
      <c r="Q233" s="291"/>
      <c r="R233" s="291"/>
      <c r="S233" s="291"/>
      <c r="T233" s="291"/>
      <c r="U233" s="291"/>
      <c r="V233" s="291"/>
      <c r="W233" s="291"/>
      <c r="X233" s="291"/>
      <c r="Y233" s="291"/>
      <c r="Z233" s="291"/>
      <c r="AA233" s="291"/>
      <c r="AB233" s="293"/>
      <c r="AC233" s="293"/>
      <c r="AD233" s="291"/>
      <c r="AE233" s="30"/>
      <c r="AF233" s="291" t="s">
        <v>399</v>
      </c>
      <c r="AG233" s="291"/>
      <c r="AH233" s="291"/>
      <c r="AI233" s="291"/>
      <c r="AJ233" s="291"/>
      <c r="AK233" s="30"/>
      <c r="AL233" s="30"/>
      <c r="AM233" s="30"/>
      <c r="AN233" s="30"/>
      <c r="AO233" s="30"/>
      <c r="AP233" s="30"/>
      <c r="AQ233" s="30"/>
      <c r="AR233" s="291" t="s">
        <v>400</v>
      </c>
      <c r="AS233" s="291"/>
      <c r="AT233" s="291"/>
      <c r="AU233" s="291"/>
      <c r="AV233" s="291"/>
      <c r="AW233" s="291"/>
      <c r="AX233" s="291"/>
      <c r="AY233" s="30"/>
      <c r="AZ233" s="30"/>
      <c r="BA233" s="30"/>
      <c r="BB233" s="30"/>
      <c r="BC233" s="30"/>
      <c r="BD233" s="30"/>
      <c r="BE233" s="30"/>
      <c r="BF233" s="30"/>
      <c r="BG233" s="30"/>
      <c r="BH233" s="30"/>
      <c r="BI233" s="30"/>
      <c r="BJ233" s="30"/>
    </row>
    <row r="234" spans="1:62" ht="9.6" customHeight="1"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293" t="s">
        <v>401</v>
      </c>
      <c r="AO234" s="293"/>
      <c r="AP234" s="293"/>
      <c r="AQ234" s="30"/>
      <c r="AR234" s="30"/>
      <c r="AS234" s="30"/>
      <c r="AT234" s="30"/>
      <c r="AU234" s="30"/>
      <c r="AV234" s="30"/>
      <c r="AW234" s="30"/>
      <c r="AX234" s="30"/>
      <c r="AY234" s="30"/>
      <c r="AZ234" s="30"/>
      <c r="BA234" s="30"/>
      <c r="BB234" s="30"/>
      <c r="BC234" s="30"/>
      <c r="BD234" s="30"/>
      <c r="BE234" s="30"/>
      <c r="BF234" s="30"/>
      <c r="BG234" s="30"/>
      <c r="BH234" s="30"/>
      <c r="BI234" s="30"/>
      <c r="BJ234" s="30"/>
    </row>
    <row r="235" spans="1:62" ht="9.6" customHeight="1" x14ac:dyDescent="0.25">
      <c r="A235" s="30"/>
      <c r="B235" s="30"/>
      <c r="C235" s="30"/>
      <c r="D235" s="30"/>
      <c r="E235" s="30"/>
      <c r="F235" s="30"/>
      <c r="G235" s="30"/>
      <c r="H235" s="30"/>
      <c r="I235" s="30"/>
      <c r="J235" s="30"/>
      <c r="K235" s="30"/>
      <c r="L235" s="30"/>
      <c r="M235" s="30"/>
      <c r="N235" s="30"/>
      <c r="O235" s="30"/>
      <c r="P235" s="30"/>
      <c r="Q235" s="291" t="s">
        <v>402</v>
      </c>
      <c r="R235" s="291"/>
      <c r="S235" s="291"/>
      <c r="T235" s="291"/>
      <c r="U235" s="291"/>
      <c r="V235" s="291"/>
      <c r="W235" s="291"/>
      <c r="X235" s="291"/>
      <c r="Y235" s="291"/>
      <c r="Z235" s="291"/>
      <c r="AA235" s="291"/>
      <c r="AB235" s="293"/>
      <c r="AC235" s="293"/>
      <c r="AD235" s="291"/>
      <c r="AE235" s="30"/>
      <c r="AF235" s="30"/>
      <c r="AG235" s="30"/>
      <c r="AH235" s="30"/>
      <c r="AI235" s="30"/>
      <c r="AJ235" s="30"/>
      <c r="AK235" s="30"/>
      <c r="AL235" s="30"/>
      <c r="AM235" s="30"/>
      <c r="AN235" s="291" t="s">
        <v>403</v>
      </c>
      <c r="AO235" s="291"/>
      <c r="AP235" s="291"/>
      <c r="AQ235" s="30"/>
      <c r="AR235" s="291" t="s">
        <v>62</v>
      </c>
      <c r="AS235" s="291"/>
      <c r="AT235" s="291"/>
      <c r="AU235" s="30"/>
      <c r="AV235" s="291" t="s">
        <v>63</v>
      </c>
      <c r="AW235" s="291"/>
      <c r="AX235" s="291"/>
      <c r="AY235" s="30"/>
      <c r="AZ235" s="30"/>
      <c r="BA235" s="30"/>
      <c r="BB235" s="30"/>
      <c r="BC235" s="30"/>
      <c r="BD235" s="30"/>
      <c r="BE235" s="30"/>
      <c r="BF235" s="30"/>
      <c r="BG235" s="30"/>
      <c r="BH235" s="30"/>
      <c r="BI235" s="30"/>
      <c r="BJ235" s="30"/>
    </row>
    <row r="236" spans="1:62" ht="9.6" customHeight="1"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44" t="s">
        <v>404</v>
      </c>
      <c r="Z236" s="30"/>
      <c r="AA236" s="30"/>
      <c r="AB236" s="30"/>
      <c r="AC236" s="30"/>
      <c r="AD236" s="44" t="s">
        <v>405</v>
      </c>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44" t="s">
        <v>406</v>
      </c>
      <c r="BI236" s="30"/>
      <c r="BJ236" s="30"/>
    </row>
    <row r="237" spans="1:62" ht="9.6" customHeight="1" x14ac:dyDescent="0.25">
      <c r="A237" s="30"/>
      <c r="B237" s="30"/>
      <c r="C237" s="30"/>
      <c r="D237" s="30"/>
      <c r="E237" s="30"/>
      <c r="F237" s="30"/>
      <c r="G237" s="44" t="s">
        <v>66</v>
      </c>
      <c r="H237" s="30"/>
      <c r="I237" s="44" t="s">
        <v>67</v>
      </c>
      <c r="J237" s="30"/>
      <c r="K237" s="30"/>
      <c r="L237" s="30"/>
      <c r="M237" s="44" t="s">
        <v>66</v>
      </c>
      <c r="N237" s="30"/>
      <c r="O237" s="44" t="s">
        <v>67</v>
      </c>
      <c r="P237" s="30"/>
      <c r="Q237" s="44" t="s">
        <v>407</v>
      </c>
      <c r="R237" s="30"/>
      <c r="S237" s="30"/>
      <c r="T237" s="30"/>
      <c r="U237" s="44" t="s">
        <v>408</v>
      </c>
      <c r="V237" s="30"/>
      <c r="W237" s="44" t="s">
        <v>409</v>
      </c>
      <c r="X237" s="30"/>
      <c r="Y237" s="44" t="s">
        <v>410</v>
      </c>
      <c r="Z237" s="30"/>
      <c r="AA237" s="30"/>
      <c r="AB237" s="30"/>
      <c r="AC237" s="30"/>
      <c r="AD237" s="44" t="s">
        <v>411</v>
      </c>
      <c r="AE237" s="30"/>
      <c r="AF237" s="30"/>
      <c r="AG237" s="30"/>
      <c r="AH237" s="44" t="s">
        <v>66</v>
      </c>
      <c r="AI237" s="30"/>
      <c r="AJ237" s="44" t="s">
        <v>67</v>
      </c>
      <c r="AK237" s="30"/>
      <c r="AL237" s="30"/>
      <c r="AM237" s="30"/>
      <c r="AN237" s="30"/>
      <c r="AO237" s="30"/>
      <c r="AP237" s="44" t="s">
        <v>269</v>
      </c>
      <c r="AQ237" s="30"/>
      <c r="AR237" s="30"/>
      <c r="AS237" s="30"/>
      <c r="AT237" s="44" t="s">
        <v>269</v>
      </c>
      <c r="AU237" s="30"/>
      <c r="AV237" s="30"/>
      <c r="AW237" s="30"/>
      <c r="AX237" s="44" t="s">
        <v>269</v>
      </c>
      <c r="AY237" s="30"/>
      <c r="AZ237" s="44" t="s">
        <v>412</v>
      </c>
      <c r="BA237" s="30"/>
      <c r="BB237" s="30"/>
      <c r="BC237" s="30"/>
      <c r="BD237" s="30"/>
      <c r="BE237" s="30"/>
      <c r="BF237" s="30"/>
      <c r="BG237" s="30"/>
      <c r="BH237" s="44" t="s">
        <v>413</v>
      </c>
      <c r="BI237" s="30"/>
      <c r="BJ237" s="44" t="s">
        <v>414</v>
      </c>
    </row>
    <row r="238" spans="1:62" ht="9.6" customHeight="1" x14ac:dyDescent="0.25">
      <c r="A238" s="276" t="s">
        <v>74</v>
      </c>
      <c r="B238" s="30"/>
      <c r="C238" s="276" t="s">
        <v>76</v>
      </c>
      <c r="D238" s="30"/>
      <c r="E238" s="276" t="s">
        <v>77</v>
      </c>
      <c r="F238" s="30"/>
      <c r="G238" s="276" t="s">
        <v>78</v>
      </c>
      <c r="H238" s="30"/>
      <c r="I238" s="276" t="s">
        <v>83</v>
      </c>
      <c r="J238" s="30"/>
      <c r="K238" s="276" t="s">
        <v>77</v>
      </c>
      <c r="L238" s="30"/>
      <c r="M238" s="276" t="s">
        <v>78</v>
      </c>
      <c r="N238" s="30"/>
      <c r="O238" s="276" t="s">
        <v>83</v>
      </c>
      <c r="P238" s="30"/>
      <c r="Q238" s="276" t="s">
        <v>79</v>
      </c>
      <c r="R238" s="30"/>
      <c r="S238" s="276" t="s">
        <v>415</v>
      </c>
      <c r="T238" s="30"/>
      <c r="U238" s="276" t="s">
        <v>416</v>
      </c>
      <c r="V238" s="30"/>
      <c r="W238" s="276" t="s">
        <v>417</v>
      </c>
      <c r="X238" s="30"/>
      <c r="Y238" s="276" t="s">
        <v>418</v>
      </c>
      <c r="Z238" s="30"/>
      <c r="AA238" s="276" t="s">
        <v>419</v>
      </c>
      <c r="AB238" s="30"/>
      <c r="AC238" s="30"/>
      <c r="AD238" s="276" t="s">
        <v>420</v>
      </c>
      <c r="AE238" s="30"/>
      <c r="AF238" s="276" t="s">
        <v>77</v>
      </c>
      <c r="AG238" s="30"/>
      <c r="AH238" s="276" t="s">
        <v>78</v>
      </c>
      <c r="AI238" s="30"/>
      <c r="AJ238" s="276" t="s">
        <v>83</v>
      </c>
      <c r="AK238" s="30"/>
      <c r="AL238" s="276" t="s">
        <v>68</v>
      </c>
      <c r="AM238" s="30"/>
      <c r="AN238" s="276" t="s">
        <v>77</v>
      </c>
      <c r="AO238" s="30"/>
      <c r="AP238" s="276" t="s">
        <v>376</v>
      </c>
      <c r="AQ238" s="30"/>
      <c r="AR238" s="276" t="s">
        <v>77</v>
      </c>
      <c r="AS238" s="30"/>
      <c r="AT238" s="276" t="s">
        <v>376</v>
      </c>
      <c r="AU238" s="30"/>
      <c r="AV238" s="276" t="s">
        <v>77</v>
      </c>
      <c r="AW238" s="30"/>
      <c r="AX238" s="276" t="s">
        <v>376</v>
      </c>
      <c r="AY238" s="30"/>
      <c r="AZ238" s="276" t="s">
        <v>421</v>
      </c>
      <c r="BA238" s="30"/>
      <c r="BB238" s="276" t="s">
        <v>74</v>
      </c>
      <c r="BC238" s="30"/>
      <c r="BD238" s="30"/>
      <c r="BE238" s="30"/>
      <c r="BF238" s="295" t="s">
        <v>397</v>
      </c>
      <c r="BG238" s="30"/>
      <c r="BH238" s="295" t="s">
        <v>377</v>
      </c>
      <c r="BI238" s="30"/>
      <c r="BJ238" s="295" t="s">
        <v>422</v>
      </c>
    </row>
    <row r="239" spans="1:62" ht="8.85" customHeight="1"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row>
    <row r="240" spans="1:62" ht="8.85" customHeight="1" x14ac:dyDescent="0.25">
      <c r="A240" s="30"/>
      <c r="B240" s="30" t="s">
        <v>224</v>
      </c>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row>
    <row r="241" spans="1:62" ht="8.85" customHeight="1" x14ac:dyDescent="0.25">
      <c r="A241" s="11">
        <v>1</v>
      </c>
      <c r="B241" s="25"/>
      <c r="C241" s="11" t="s">
        <v>225</v>
      </c>
      <c r="D241" s="31"/>
      <c r="E241" s="296">
        <v>168417</v>
      </c>
      <c r="F241" s="31"/>
      <c r="G241" s="97">
        <f>(E241/$BD241)</f>
        <v>20.561225735563422</v>
      </c>
      <c r="H241" s="31"/>
      <c r="I241" s="297">
        <f>IF(G$287,G241/G$287*100,0)</f>
        <v>110.27863271734724</v>
      </c>
      <c r="J241" s="31"/>
      <c r="K241" s="296">
        <v>2252210</v>
      </c>
      <c r="L241" s="31"/>
      <c r="M241" s="97">
        <f>(K241/$BD241)</f>
        <v>274.96154315712369</v>
      </c>
      <c r="N241" s="31"/>
      <c r="O241" s="297">
        <f>IF(M$287,M241/M$287*100,0)</f>
        <v>185.32453792854352</v>
      </c>
      <c r="P241" s="31"/>
      <c r="Q241" s="296">
        <v>0</v>
      </c>
      <c r="R241" s="31"/>
      <c r="S241" s="296">
        <v>0</v>
      </c>
      <c r="T241" s="31"/>
      <c r="U241" s="296">
        <v>0</v>
      </c>
      <c r="V241" s="31"/>
      <c r="W241" s="296">
        <v>0</v>
      </c>
      <c r="X241" s="31"/>
      <c r="Y241" s="296">
        <v>0</v>
      </c>
      <c r="Z241" s="31"/>
      <c r="AA241" s="296">
        <v>0</v>
      </c>
      <c r="AB241" s="31"/>
      <c r="AC241" s="31"/>
      <c r="AD241" s="296">
        <v>0</v>
      </c>
      <c r="AE241" s="31"/>
      <c r="AF241" s="296">
        <v>0</v>
      </c>
      <c r="AG241" s="31"/>
      <c r="AH241" s="97">
        <f>(AF241/$BD241)</f>
        <v>0</v>
      </c>
      <c r="AI241" s="31"/>
      <c r="AJ241" s="297">
        <f>IF(AH$287,AH241/AH$287*100,0)</f>
        <v>0</v>
      </c>
      <c r="AK241" s="31"/>
      <c r="AL241" s="296">
        <f>(E241+K241+AF241)</f>
        <v>2420627</v>
      </c>
      <c r="AM241" s="31"/>
      <c r="AN241" s="296">
        <v>0</v>
      </c>
      <c r="AO241" s="31"/>
      <c r="AP241" s="297">
        <f>IF($AL241,AN241/$AL241*100,0)</f>
        <v>0</v>
      </c>
      <c r="AQ241" s="31"/>
      <c r="AR241" s="296">
        <v>0</v>
      </c>
      <c r="AS241" s="31"/>
      <c r="AT241" s="297">
        <f>IF($AL241,AR241/$AL241*100,0)</f>
        <v>0</v>
      </c>
      <c r="AU241" s="31"/>
      <c r="AV241" s="296">
        <v>0</v>
      </c>
      <c r="AW241" s="31"/>
      <c r="AX241" s="297">
        <f>IF($AL241,AV241/$AL241*100,0)</f>
        <v>0</v>
      </c>
      <c r="AY241" s="31"/>
      <c r="AZ241" s="296">
        <v>0</v>
      </c>
      <c r="BA241" s="31"/>
      <c r="BB241" s="30">
        <v>1</v>
      </c>
      <c r="BC241" s="31"/>
      <c r="BD241" s="298">
        <v>8191</v>
      </c>
      <c r="BE241" s="31"/>
      <c r="BF241" s="298">
        <f>IF(E241,BD241,0)</f>
        <v>8191</v>
      </c>
      <c r="BG241" s="31"/>
      <c r="BH241" s="298">
        <f>IF(K241,BD241,0)</f>
        <v>8191</v>
      </c>
      <c r="BI241" s="31"/>
      <c r="BJ241" s="298">
        <f>IF(AF241,BD241,0)</f>
        <v>0</v>
      </c>
    </row>
    <row r="242" spans="1:62" ht="8.85" customHeight="1" x14ac:dyDescent="0.25">
      <c r="A242" s="11">
        <v>2</v>
      </c>
      <c r="B242" s="25"/>
      <c r="C242" s="11" t="s">
        <v>226</v>
      </c>
      <c r="D242" s="31"/>
      <c r="E242" s="114">
        <v>47552</v>
      </c>
      <c r="F242" s="31"/>
      <c r="G242" s="297">
        <f>(E242/$BD242)</f>
        <v>6.5815916955017304</v>
      </c>
      <c r="H242" s="31"/>
      <c r="I242" s="297">
        <f>IF(G$287,G242/G$287*100,0)</f>
        <v>35.299886427898763</v>
      </c>
      <c r="J242" s="31"/>
      <c r="K242" s="114">
        <v>1004572</v>
      </c>
      <c r="L242" s="31"/>
      <c r="M242" s="297">
        <f>(K242/$BD242)</f>
        <v>139.04110726643597</v>
      </c>
      <c r="N242" s="31"/>
      <c r="O242" s="297">
        <f>IF(M$287,M242/M$287*100,0)</f>
        <v>93.713937816026231</v>
      </c>
      <c r="P242" s="31"/>
      <c r="Q242" s="114">
        <v>0</v>
      </c>
      <c r="R242" s="31"/>
      <c r="S242" s="114">
        <v>242882</v>
      </c>
      <c r="T242" s="31"/>
      <c r="U242" s="114">
        <v>0</v>
      </c>
      <c r="V242" s="31"/>
      <c r="W242" s="114">
        <v>0</v>
      </c>
      <c r="X242" s="31"/>
      <c r="Y242" s="114">
        <v>0</v>
      </c>
      <c r="Z242" s="31"/>
      <c r="AA242" s="114">
        <v>0</v>
      </c>
      <c r="AB242" s="31"/>
      <c r="AC242" s="31"/>
      <c r="AD242" s="114">
        <v>0</v>
      </c>
      <c r="AE242" s="31"/>
      <c r="AF242" s="114">
        <v>0</v>
      </c>
      <c r="AG242" s="31"/>
      <c r="AH242" s="297">
        <f>(AF242/$BD242)</f>
        <v>0</v>
      </c>
      <c r="AI242" s="31"/>
      <c r="AJ242" s="297">
        <f>IF(AH$287,AH242/AH$287*100,0)</f>
        <v>0</v>
      </c>
      <c r="AK242" s="31"/>
      <c r="AL242" s="114">
        <f>(E242+K242+AF242)</f>
        <v>1052124</v>
      </c>
      <c r="AM242" s="31"/>
      <c r="AN242" s="114">
        <v>0</v>
      </c>
      <c r="AO242" s="31"/>
      <c r="AP242" s="297">
        <f>IF($AL242,AN242/$AL242*100,0)</f>
        <v>0</v>
      </c>
      <c r="AQ242" s="31"/>
      <c r="AR242" s="114">
        <v>0</v>
      </c>
      <c r="AS242" s="31"/>
      <c r="AT242" s="297">
        <f>IF($AL242,AR242/$AL242*100,0)</f>
        <v>0</v>
      </c>
      <c r="AU242" s="31"/>
      <c r="AV242" s="114">
        <v>0</v>
      </c>
      <c r="AW242" s="31"/>
      <c r="AX242" s="297">
        <f>IF($AL242,AV242/$AL242*100,0)</f>
        <v>0</v>
      </c>
      <c r="AY242" s="31"/>
      <c r="AZ242" s="114">
        <v>0</v>
      </c>
      <c r="BA242" s="31"/>
      <c r="BB242" s="30">
        <v>2</v>
      </c>
      <c r="BC242" s="31"/>
      <c r="BD242" s="298">
        <v>7225</v>
      </c>
      <c r="BE242" s="31"/>
      <c r="BF242" s="298">
        <f>IF(E242,BD242,0)</f>
        <v>7225</v>
      </c>
      <c r="BG242" s="31"/>
      <c r="BH242" s="298">
        <f>IF(K242,BD242,0)</f>
        <v>7225</v>
      </c>
      <c r="BI242" s="31"/>
      <c r="BJ242" s="298">
        <f>IF(AF242,BD242,0)</f>
        <v>0</v>
      </c>
    </row>
    <row r="243" spans="1:62" ht="8.85" customHeight="1" x14ac:dyDescent="0.25">
      <c r="A243" s="11">
        <v>3</v>
      </c>
      <c r="B243" s="25"/>
      <c r="C243" s="20" t="s">
        <v>140</v>
      </c>
      <c r="D243" s="31"/>
      <c r="E243" s="114">
        <v>50066</v>
      </c>
      <c r="F243" s="31"/>
      <c r="G243" s="297">
        <f>(E243/$BD243)</f>
        <v>8.1117952041477643</v>
      </c>
      <c r="H243" s="31"/>
      <c r="I243" s="297">
        <f>IF(G$287,G243/G$287*100,0)</f>
        <v>43.507021201041127</v>
      </c>
      <c r="J243" s="31"/>
      <c r="K243" s="114">
        <v>1163135</v>
      </c>
      <c r="L243" s="31"/>
      <c r="M243" s="297">
        <f>(K243/$BD243)</f>
        <v>188.45349967595592</v>
      </c>
      <c r="N243" s="31"/>
      <c r="O243" s="297">
        <f>IF(M$287,M243/M$287*100,0)</f>
        <v>127.01797257700844</v>
      </c>
      <c r="P243" s="31"/>
      <c r="Q243" s="114">
        <v>0</v>
      </c>
      <c r="R243" s="31"/>
      <c r="S243" s="114">
        <v>192852</v>
      </c>
      <c r="T243" s="31"/>
      <c r="U243" s="114">
        <v>0</v>
      </c>
      <c r="V243" s="31"/>
      <c r="W243" s="114">
        <v>0</v>
      </c>
      <c r="X243" s="31"/>
      <c r="Y243" s="114">
        <v>0</v>
      </c>
      <c r="Z243" s="31"/>
      <c r="AA243" s="114">
        <v>0</v>
      </c>
      <c r="AB243" s="31"/>
      <c r="AC243" s="31"/>
      <c r="AD243" s="114">
        <v>0</v>
      </c>
      <c r="AE243" s="31"/>
      <c r="AF243" s="114">
        <v>0</v>
      </c>
      <c r="AG243" s="31"/>
      <c r="AH243" s="297">
        <f>(AF243/$BD243)</f>
        <v>0</v>
      </c>
      <c r="AI243" s="31"/>
      <c r="AJ243" s="297">
        <f>IF(AH$287,AH243/AH$287*100,0)</f>
        <v>0</v>
      </c>
      <c r="AK243" s="31"/>
      <c r="AL243" s="114">
        <f>(E243+K243+AF243)</f>
        <v>1213201</v>
      </c>
      <c r="AM243" s="31"/>
      <c r="AN243" s="114">
        <v>0</v>
      </c>
      <c r="AO243" s="31"/>
      <c r="AP243" s="297">
        <f>IF($AL243,AN243/$AL243*100,0)</f>
        <v>0</v>
      </c>
      <c r="AQ243" s="31"/>
      <c r="AR243" s="114">
        <v>0</v>
      </c>
      <c r="AS243" s="31"/>
      <c r="AT243" s="297">
        <f>IF($AL243,AR243/$AL243*100,0)</f>
        <v>0</v>
      </c>
      <c r="AU243" s="31"/>
      <c r="AV243" s="114">
        <v>0</v>
      </c>
      <c r="AW243" s="31"/>
      <c r="AX243" s="297">
        <f>IF($AL243,AV243/$AL243*100,0)</f>
        <v>0</v>
      </c>
      <c r="AY243" s="31"/>
      <c r="AZ243" s="114">
        <v>2739</v>
      </c>
      <c r="BA243" s="31"/>
      <c r="BB243" s="30">
        <v>3</v>
      </c>
      <c r="BC243" s="31"/>
      <c r="BD243" s="298">
        <v>6172</v>
      </c>
      <c r="BE243" s="31"/>
      <c r="BF243" s="298">
        <f>IF(E243,BD243,0)</f>
        <v>6172</v>
      </c>
      <c r="BG243" s="31"/>
      <c r="BH243" s="298">
        <f>IF(K243,BD243,0)</f>
        <v>6172</v>
      </c>
      <c r="BI243" s="31"/>
      <c r="BJ243" s="298">
        <f>IF(AF243,BD243,0)</f>
        <v>0</v>
      </c>
    </row>
    <row r="244" spans="1:62" ht="8.85" customHeight="1" x14ac:dyDescent="0.25">
      <c r="A244" s="11">
        <v>4</v>
      </c>
      <c r="B244" s="25"/>
      <c r="C244" s="20" t="s">
        <v>227</v>
      </c>
      <c r="D244" s="31"/>
      <c r="E244" s="114">
        <v>75095</v>
      </c>
      <c r="F244" s="31"/>
      <c r="G244" s="297">
        <f>(E244/$BD244)</f>
        <v>17.943847072879333</v>
      </c>
      <c r="H244" s="31"/>
      <c r="I244" s="297">
        <f>IF(G$287,G244/G$287*100,0)</f>
        <v>96.240513398170833</v>
      </c>
      <c r="J244" s="31"/>
      <c r="K244" s="114">
        <v>531902</v>
      </c>
      <c r="L244" s="31"/>
      <c r="M244" s="297">
        <f>(K244/$BD244)</f>
        <v>127.09725209080048</v>
      </c>
      <c r="N244" s="31"/>
      <c r="O244" s="297">
        <f>IF(M$287,M244/M$287*100,0)</f>
        <v>85.6637595398401</v>
      </c>
      <c r="P244" s="31"/>
      <c r="Q244" s="114">
        <v>0</v>
      </c>
      <c r="R244" s="31"/>
      <c r="S244" s="114">
        <v>103324</v>
      </c>
      <c r="T244" s="31"/>
      <c r="U244" s="114">
        <v>0</v>
      </c>
      <c r="V244" s="31"/>
      <c r="W244" s="114">
        <v>0</v>
      </c>
      <c r="X244" s="31"/>
      <c r="Y244" s="114">
        <v>0</v>
      </c>
      <c r="Z244" s="31"/>
      <c r="AA244" s="114">
        <v>0</v>
      </c>
      <c r="AB244" s="31"/>
      <c r="AC244" s="31"/>
      <c r="AD244" s="114">
        <v>40948</v>
      </c>
      <c r="AE244" s="31"/>
      <c r="AF244" s="114">
        <v>0</v>
      </c>
      <c r="AG244" s="31"/>
      <c r="AH244" s="297">
        <f>(AF244/$BD244)</f>
        <v>0</v>
      </c>
      <c r="AI244" s="31"/>
      <c r="AJ244" s="297">
        <f>IF(AH$287,AH244/AH$287*100,0)</f>
        <v>0</v>
      </c>
      <c r="AK244" s="31"/>
      <c r="AL244" s="114">
        <f>(E244+K244+AF244)</f>
        <v>606997</v>
      </c>
      <c r="AM244" s="31"/>
      <c r="AN244" s="114">
        <v>0</v>
      </c>
      <c r="AO244" s="31"/>
      <c r="AP244" s="297">
        <f>IF($AL244,AN244/$AL244*100,0)</f>
        <v>0</v>
      </c>
      <c r="AQ244" s="31"/>
      <c r="AR244" s="114">
        <v>0</v>
      </c>
      <c r="AS244" s="31"/>
      <c r="AT244" s="297">
        <f>IF($AL244,AR244/$AL244*100,0)</f>
        <v>0</v>
      </c>
      <c r="AU244" s="31"/>
      <c r="AV244" s="114">
        <v>0</v>
      </c>
      <c r="AW244" s="31"/>
      <c r="AX244" s="297">
        <f>IF($AL244,AV244/$AL244*100,0)</f>
        <v>0</v>
      </c>
      <c r="AY244" s="31"/>
      <c r="AZ244" s="114">
        <v>0</v>
      </c>
      <c r="BA244" s="31"/>
      <c r="BB244" s="30">
        <v>4</v>
      </c>
      <c r="BC244" s="31"/>
      <c r="BD244" s="298">
        <v>4185</v>
      </c>
      <c r="BE244" s="31"/>
      <c r="BF244" s="298">
        <f>IF(E244,BD244,0)</f>
        <v>4185</v>
      </c>
      <c r="BG244" s="31"/>
      <c r="BH244" s="298">
        <f>IF(K244,BD244,0)</f>
        <v>4185</v>
      </c>
      <c r="BI244" s="31"/>
      <c r="BJ244" s="298">
        <f>IF(AF244,BD244,0)</f>
        <v>0</v>
      </c>
    </row>
    <row r="245" spans="1:62" ht="8.85" customHeight="1" x14ac:dyDescent="0.25">
      <c r="A245" s="11">
        <v>5</v>
      </c>
      <c r="B245" s="25"/>
      <c r="C245" s="11" t="s">
        <v>228</v>
      </c>
      <c r="D245" s="31"/>
      <c r="E245" s="114">
        <v>39596</v>
      </c>
      <c r="F245" s="31"/>
      <c r="G245" s="302">
        <f>(E245/$BD245)</f>
        <v>7.0530815817598862</v>
      </c>
      <c r="H245" s="31"/>
      <c r="I245" s="302">
        <f>IF(G$287,G245/G$287*100,0)</f>
        <v>37.828688001565368</v>
      </c>
      <c r="J245" s="31"/>
      <c r="K245" s="114">
        <v>482438</v>
      </c>
      <c r="L245" s="31"/>
      <c r="M245" s="302">
        <f>(K245/$BD245)</f>
        <v>85.93480584253652</v>
      </c>
      <c r="N245" s="31"/>
      <c r="O245" s="302">
        <f>IF(M$287,M245/M$287*100,0)</f>
        <v>57.920202228595095</v>
      </c>
      <c r="P245" s="31"/>
      <c r="Q245" s="114">
        <v>0</v>
      </c>
      <c r="R245" s="31"/>
      <c r="S245" s="114">
        <v>183987</v>
      </c>
      <c r="T245" s="31"/>
      <c r="U245" s="114">
        <v>0</v>
      </c>
      <c r="V245" s="31"/>
      <c r="W245" s="114">
        <v>78380</v>
      </c>
      <c r="X245" s="31"/>
      <c r="Y245" s="114">
        <v>35749</v>
      </c>
      <c r="Z245" s="31"/>
      <c r="AA245" s="114">
        <v>0</v>
      </c>
      <c r="AB245" s="31"/>
      <c r="AC245" s="31"/>
      <c r="AD245" s="114">
        <v>0</v>
      </c>
      <c r="AE245" s="31"/>
      <c r="AF245" s="114">
        <v>0</v>
      </c>
      <c r="AG245" s="31"/>
      <c r="AH245" s="302">
        <f>(AF245/$BD245)</f>
        <v>0</v>
      </c>
      <c r="AI245" s="31"/>
      <c r="AJ245" s="302">
        <f>IF(AH$287,AH245/AH$287*100,0)</f>
        <v>0</v>
      </c>
      <c r="AK245" s="31"/>
      <c r="AL245" s="114">
        <f>(E245+K245+AF245)</f>
        <v>522034</v>
      </c>
      <c r="AM245" s="31"/>
      <c r="AN245" s="114">
        <v>0</v>
      </c>
      <c r="AO245" s="31"/>
      <c r="AP245" s="302">
        <f>IF($AL245,AN245/$AL245*100,0)</f>
        <v>0</v>
      </c>
      <c r="AQ245" s="31"/>
      <c r="AR245" s="114">
        <v>0</v>
      </c>
      <c r="AS245" s="31"/>
      <c r="AT245" s="302">
        <f>IF($AL245,AR245/$AL245*100,0)</f>
        <v>0</v>
      </c>
      <c r="AU245" s="31"/>
      <c r="AV245" s="114">
        <v>0</v>
      </c>
      <c r="AW245" s="31"/>
      <c r="AX245" s="302">
        <f>IF($AL245,AV245/$AL245*100,0)</f>
        <v>0</v>
      </c>
      <c r="AY245" s="31"/>
      <c r="AZ245" s="114">
        <v>0</v>
      </c>
      <c r="BA245" s="31"/>
      <c r="BB245" s="30">
        <v>5</v>
      </c>
      <c r="BC245" s="31"/>
      <c r="BD245" s="298">
        <v>5614</v>
      </c>
      <c r="BE245" s="31"/>
      <c r="BF245" s="298">
        <f>IF(E245,BD245,0)</f>
        <v>5614</v>
      </c>
      <c r="BG245" s="31"/>
      <c r="BH245" s="298">
        <f>IF(K245,BD245,0)</f>
        <v>5614</v>
      </c>
      <c r="BI245" s="31"/>
      <c r="BJ245" s="298">
        <f>IF(AF245,BD245,0)</f>
        <v>0</v>
      </c>
    </row>
    <row r="246" spans="1:62" ht="8.85" customHeight="1" x14ac:dyDescent="0.25">
      <c r="A246" s="57"/>
      <c r="B246" s="11"/>
      <c r="C246" s="11"/>
      <c r="D246" s="31"/>
      <c r="E246" s="31"/>
      <c r="F246" s="31"/>
      <c r="G246" s="38"/>
      <c r="H246" s="31"/>
      <c r="I246" s="38"/>
      <c r="J246" s="31"/>
      <c r="K246" s="31"/>
      <c r="L246" s="31"/>
      <c r="M246" s="38"/>
      <c r="N246" s="31"/>
      <c r="O246" s="38"/>
      <c r="P246" s="31"/>
      <c r="Q246" s="31"/>
      <c r="R246" s="31"/>
      <c r="S246" s="31"/>
      <c r="T246" s="31"/>
      <c r="U246" s="31"/>
      <c r="V246" s="31"/>
      <c r="W246" s="31"/>
      <c r="X246" s="31"/>
      <c r="Y246" s="31"/>
      <c r="Z246" s="31"/>
      <c r="AA246" s="31"/>
      <c r="AB246" s="31"/>
      <c r="AC246" s="31"/>
      <c r="AD246" s="31"/>
      <c r="AE246" s="31"/>
      <c r="AF246" s="31"/>
      <c r="AG246" s="31"/>
      <c r="AH246" s="38"/>
      <c r="AI246" s="31"/>
      <c r="AJ246" s="38"/>
      <c r="AK246" s="31"/>
      <c r="AL246" s="31"/>
      <c r="AM246" s="31"/>
      <c r="AN246" s="31"/>
      <c r="AO246" s="31"/>
      <c r="AP246" s="38"/>
      <c r="AQ246" s="31"/>
      <c r="AR246" s="31"/>
      <c r="AS246" s="31"/>
      <c r="AT246" s="38"/>
      <c r="AU246" s="31"/>
      <c r="AV246" s="31"/>
      <c r="AW246" s="31"/>
      <c r="AX246" s="38"/>
      <c r="AY246" s="31"/>
      <c r="AZ246" s="31"/>
      <c r="BA246" s="31"/>
      <c r="BB246" s="37"/>
      <c r="BC246" s="31"/>
      <c r="BD246" s="277"/>
      <c r="BE246" s="31"/>
      <c r="BF246" s="31"/>
      <c r="BG246" s="31"/>
      <c r="BH246" s="31"/>
      <c r="BI246" s="31"/>
      <c r="BJ246" s="31"/>
    </row>
    <row r="247" spans="1:62" ht="8.85" customHeight="1" x14ac:dyDescent="0.25">
      <c r="A247" s="11">
        <v>6</v>
      </c>
      <c r="B247" s="25"/>
      <c r="C247" s="11" t="s">
        <v>229</v>
      </c>
      <c r="D247" s="31"/>
      <c r="E247" s="114">
        <v>287700</v>
      </c>
      <c r="F247" s="31"/>
      <c r="G247" s="302">
        <f>(E247/$BD247)</f>
        <v>6.7503519474425149</v>
      </c>
      <c r="H247" s="31"/>
      <c r="I247" s="302">
        <f>IF(G$287,G247/G$287*100,0)</f>
        <v>36.20501971520445</v>
      </c>
      <c r="J247" s="31"/>
      <c r="K247" s="114">
        <v>3219074</v>
      </c>
      <c r="L247" s="31"/>
      <c r="M247" s="302">
        <f>(K247/$BD247)</f>
        <v>75.529657437822621</v>
      </c>
      <c r="N247" s="31"/>
      <c r="O247" s="302">
        <f>IF(M$287,M247/M$287*100,0)</f>
        <v>50.907114878122947</v>
      </c>
      <c r="P247" s="31"/>
      <c r="Q247" s="114">
        <v>0</v>
      </c>
      <c r="R247" s="31"/>
      <c r="S247" s="114">
        <v>0</v>
      </c>
      <c r="T247" s="31"/>
      <c r="U247" s="114">
        <v>0</v>
      </c>
      <c r="V247" s="31"/>
      <c r="W247" s="114">
        <v>0</v>
      </c>
      <c r="X247" s="31"/>
      <c r="Y247" s="114">
        <v>0</v>
      </c>
      <c r="Z247" s="31"/>
      <c r="AA247" s="114">
        <v>0</v>
      </c>
      <c r="AB247" s="31"/>
      <c r="AC247" s="31"/>
      <c r="AD247" s="114">
        <v>0</v>
      </c>
      <c r="AE247" s="31"/>
      <c r="AF247" s="114">
        <v>0</v>
      </c>
      <c r="AG247" s="31"/>
      <c r="AH247" s="302">
        <f>(AF247/$BD247)</f>
        <v>0</v>
      </c>
      <c r="AI247" s="31"/>
      <c r="AJ247" s="302">
        <f>IF(AH$287,AH247/AH$287*100,0)</f>
        <v>0</v>
      </c>
      <c r="AK247" s="31"/>
      <c r="AL247" s="114">
        <f>(E247+K247+AF247)</f>
        <v>3506774</v>
      </c>
      <c r="AM247" s="31"/>
      <c r="AN247" s="114">
        <v>0</v>
      </c>
      <c r="AO247" s="31"/>
      <c r="AP247" s="302">
        <f>IF($AL247,AN247/$AL247*100,0)</f>
        <v>0</v>
      </c>
      <c r="AQ247" s="31"/>
      <c r="AR247" s="114">
        <v>0</v>
      </c>
      <c r="AS247" s="31"/>
      <c r="AT247" s="302">
        <f>IF($AL247,AR247/$AL247*100,0)</f>
        <v>0</v>
      </c>
      <c r="AU247" s="31"/>
      <c r="AV247" s="114">
        <v>0</v>
      </c>
      <c r="AW247" s="31"/>
      <c r="AX247" s="302">
        <f>IF($AL247,AV247/$AL247*100,0)</f>
        <v>0</v>
      </c>
      <c r="AY247" s="31"/>
      <c r="AZ247" s="114">
        <v>0</v>
      </c>
      <c r="BA247" s="31"/>
      <c r="BB247" s="30">
        <v>6</v>
      </c>
      <c r="BC247" s="31"/>
      <c r="BD247" s="298">
        <v>42620</v>
      </c>
      <c r="BE247" s="31"/>
      <c r="BF247" s="298">
        <f>IF(E247,BD247,0)</f>
        <v>42620</v>
      </c>
      <c r="BG247" s="31"/>
      <c r="BH247" s="298">
        <f>IF(K247,BD247,0)</f>
        <v>42620</v>
      </c>
      <c r="BI247" s="31"/>
      <c r="BJ247" s="298">
        <f>IF(AF247,BD247,0)</f>
        <v>0</v>
      </c>
    </row>
    <row r="248" spans="1:62" ht="8.85" customHeight="1" x14ac:dyDescent="0.25">
      <c r="A248" s="11">
        <v>7</v>
      </c>
      <c r="B248" s="25"/>
      <c r="C248" s="11" t="s">
        <v>230</v>
      </c>
      <c r="D248" s="31"/>
      <c r="E248" s="114">
        <v>18525</v>
      </c>
      <c r="F248" s="31"/>
      <c r="G248" s="302">
        <f>(E248/$BD248)</f>
        <v>5.1159900579950293</v>
      </c>
      <c r="H248" s="31"/>
      <c r="I248" s="302">
        <f>IF(G$287,G248/G$287*100,0)</f>
        <v>27.439239072960547</v>
      </c>
      <c r="J248" s="31"/>
      <c r="K248" s="114">
        <v>284812</v>
      </c>
      <c r="L248" s="31"/>
      <c r="M248" s="302">
        <f>(K248/$BD248)</f>
        <v>78.655619994476666</v>
      </c>
      <c r="N248" s="31"/>
      <c r="O248" s="302">
        <f>IF(M$287,M248/M$287*100,0)</f>
        <v>53.014018846372778</v>
      </c>
      <c r="P248" s="31"/>
      <c r="Q248" s="114">
        <v>0</v>
      </c>
      <c r="R248" s="31"/>
      <c r="S248" s="114">
        <v>0</v>
      </c>
      <c r="T248" s="31"/>
      <c r="U248" s="114">
        <v>0</v>
      </c>
      <c r="V248" s="31"/>
      <c r="W248" s="114">
        <v>0</v>
      </c>
      <c r="X248" s="31"/>
      <c r="Y248" s="114">
        <v>0</v>
      </c>
      <c r="Z248" s="31"/>
      <c r="AA248" s="114">
        <v>0</v>
      </c>
      <c r="AB248" s="31"/>
      <c r="AC248" s="31"/>
      <c r="AD248" s="114">
        <v>0</v>
      </c>
      <c r="AE248" s="31"/>
      <c r="AF248" s="114">
        <v>0</v>
      </c>
      <c r="AG248" s="31"/>
      <c r="AH248" s="302">
        <f>(AF248/$BD248)</f>
        <v>0</v>
      </c>
      <c r="AI248" s="31"/>
      <c r="AJ248" s="302">
        <f>IF(AH$287,AH248/AH$287*100,0)</f>
        <v>0</v>
      </c>
      <c r="AK248" s="31"/>
      <c r="AL248" s="114">
        <f>(E248+K248+AF248)</f>
        <v>303337</v>
      </c>
      <c r="AM248" s="31"/>
      <c r="AN248" s="114">
        <v>0</v>
      </c>
      <c r="AO248" s="31"/>
      <c r="AP248" s="302">
        <f>IF($AL248,AN248/$AL248*100,0)</f>
        <v>0</v>
      </c>
      <c r="AQ248" s="31"/>
      <c r="AR248" s="114">
        <v>0</v>
      </c>
      <c r="AS248" s="31"/>
      <c r="AT248" s="302">
        <f>IF($AL248,AR248/$AL248*100,0)</f>
        <v>0</v>
      </c>
      <c r="AU248" s="31"/>
      <c r="AV248" s="114">
        <v>0</v>
      </c>
      <c r="AW248" s="31"/>
      <c r="AX248" s="302">
        <f>IF($AL248,AV248/$AL248*100,0)</f>
        <v>0</v>
      </c>
      <c r="AY248" s="31"/>
      <c r="AZ248" s="114">
        <v>0</v>
      </c>
      <c r="BA248" s="31"/>
      <c r="BB248" s="30">
        <v>7</v>
      </c>
      <c r="BC248" s="31"/>
      <c r="BD248" s="298">
        <v>3621</v>
      </c>
      <c r="BE248" s="31"/>
      <c r="BF248" s="298">
        <f>IF(E248,BD248,0)</f>
        <v>3621</v>
      </c>
      <c r="BG248" s="31"/>
      <c r="BH248" s="298">
        <f>IF(K248,BD248,0)</f>
        <v>3621</v>
      </c>
      <c r="BI248" s="31"/>
      <c r="BJ248" s="298">
        <f>IF(AF248,BD248,0)</f>
        <v>0</v>
      </c>
    </row>
    <row r="249" spans="1:62" ht="8.85" customHeight="1" x14ac:dyDescent="0.25">
      <c r="A249" s="11">
        <v>8</v>
      </c>
      <c r="B249" s="25"/>
      <c r="C249" s="11" t="s">
        <v>231</v>
      </c>
      <c r="D249" s="31"/>
      <c r="E249" s="114">
        <v>67305</v>
      </c>
      <c r="F249" s="31"/>
      <c r="G249" s="302">
        <f>(E249/$BD249)</f>
        <v>12.363152094048493</v>
      </c>
      <c r="H249" s="31"/>
      <c r="I249" s="302">
        <f>IF(G$287,G249/G$287*100,0)</f>
        <v>66.308863418103826</v>
      </c>
      <c r="J249" s="31"/>
      <c r="K249" s="114">
        <v>843663</v>
      </c>
      <c r="L249" s="31"/>
      <c r="M249" s="302">
        <f>(K249/$BD249)</f>
        <v>154.97116091109478</v>
      </c>
      <c r="N249" s="31"/>
      <c r="O249" s="302">
        <f>IF(M$287,M249/M$287*100,0)</f>
        <v>104.45082049778469</v>
      </c>
      <c r="P249" s="31"/>
      <c r="Q249" s="114">
        <v>0</v>
      </c>
      <c r="R249" s="31"/>
      <c r="S249" s="114">
        <v>242127</v>
      </c>
      <c r="T249" s="31"/>
      <c r="U249" s="114">
        <v>0</v>
      </c>
      <c r="V249" s="31"/>
      <c r="W249" s="114">
        <v>0</v>
      </c>
      <c r="X249" s="31"/>
      <c r="Y249" s="114">
        <v>0</v>
      </c>
      <c r="Z249" s="31"/>
      <c r="AA249" s="114">
        <v>0</v>
      </c>
      <c r="AB249" s="31"/>
      <c r="AC249" s="31"/>
      <c r="AD249" s="114">
        <v>0</v>
      </c>
      <c r="AE249" s="31"/>
      <c r="AF249" s="114">
        <v>0</v>
      </c>
      <c r="AG249" s="31"/>
      <c r="AH249" s="302">
        <f>(AF249/$BD249)</f>
        <v>0</v>
      </c>
      <c r="AI249" s="31"/>
      <c r="AJ249" s="302">
        <f>IF(AH$287,AH249/AH$287*100,0)</f>
        <v>0</v>
      </c>
      <c r="AK249" s="31"/>
      <c r="AL249" s="114">
        <f>(E249+K249+AF249)</f>
        <v>910968</v>
      </c>
      <c r="AM249" s="31"/>
      <c r="AN249" s="114">
        <v>0</v>
      </c>
      <c r="AO249" s="31"/>
      <c r="AP249" s="302">
        <f>IF($AL249,AN249/$AL249*100,0)</f>
        <v>0</v>
      </c>
      <c r="AQ249" s="31"/>
      <c r="AR249" s="114">
        <v>0</v>
      </c>
      <c r="AS249" s="31"/>
      <c r="AT249" s="302">
        <f>IF($AL249,AR249/$AL249*100,0)</f>
        <v>0</v>
      </c>
      <c r="AU249" s="31"/>
      <c r="AV249" s="114">
        <v>0</v>
      </c>
      <c r="AW249" s="31"/>
      <c r="AX249" s="302">
        <f>IF($AL249,AV249/$AL249*100,0)</f>
        <v>0</v>
      </c>
      <c r="AY249" s="31"/>
      <c r="AZ249" s="114">
        <v>0</v>
      </c>
      <c r="BA249" s="31"/>
      <c r="BB249" s="30">
        <v>8</v>
      </c>
      <c r="BC249" s="31"/>
      <c r="BD249" s="298">
        <v>5444</v>
      </c>
      <c r="BE249" s="31"/>
      <c r="BF249" s="298">
        <f>IF(E249,BD249,0)</f>
        <v>5444</v>
      </c>
      <c r="BG249" s="31"/>
      <c r="BH249" s="298">
        <f>IF(K249,BD249,0)</f>
        <v>5444</v>
      </c>
      <c r="BI249" s="31"/>
      <c r="BJ249" s="298">
        <f>IF(AF249,BD249,0)</f>
        <v>0</v>
      </c>
    </row>
    <row r="250" spans="1:62" ht="8.85" customHeight="1" x14ac:dyDescent="0.25">
      <c r="A250" s="11">
        <v>9</v>
      </c>
      <c r="B250" s="25"/>
      <c r="C250" s="11" t="s">
        <v>232</v>
      </c>
      <c r="D250" s="31"/>
      <c r="E250" s="114">
        <v>39138</v>
      </c>
      <c r="F250" s="31"/>
      <c r="G250" s="302">
        <f>(E250/$BD250)</f>
        <v>6.9344436569808643</v>
      </c>
      <c r="H250" s="31"/>
      <c r="I250" s="302">
        <f>IF(G$287,G250/G$287*100,0)</f>
        <v>37.192382155731238</v>
      </c>
      <c r="J250" s="31"/>
      <c r="K250" s="114">
        <v>640194</v>
      </c>
      <c r="L250" s="31"/>
      <c r="M250" s="302">
        <f>(K250/$BD250)</f>
        <v>113.42912827781716</v>
      </c>
      <c r="N250" s="31"/>
      <c r="O250" s="302">
        <f>IF(M$287,M250/M$287*100,0)</f>
        <v>76.451421330988182</v>
      </c>
      <c r="P250" s="31"/>
      <c r="Q250" s="114">
        <v>0</v>
      </c>
      <c r="R250" s="31"/>
      <c r="S250" s="114">
        <v>237621</v>
      </c>
      <c r="T250" s="31"/>
      <c r="U250" s="114">
        <v>0</v>
      </c>
      <c r="V250" s="31"/>
      <c r="W250" s="114">
        <v>0</v>
      </c>
      <c r="X250" s="31"/>
      <c r="Y250" s="114">
        <v>0</v>
      </c>
      <c r="Z250" s="31"/>
      <c r="AA250" s="114">
        <v>0</v>
      </c>
      <c r="AB250" s="31"/>
      <c r="AC250" s="31"/>
      <c r="AD250" s="114">
        <v>0</v>
      </c>
      <c r="AE250" s="31"/>
      <c r="AF250" s="114">
        <v>0</v>
      </c>
      <c r="AG250" s="31"/>
      <c r="AH250" s="302">
        <f>(AF250/$BD250)</f>
        <v>0</v>
      </c>
      <c r="AI250" s="31"/>
      <c r="AJ250" s="302">
        <f>IF(AH$287,AH250/AH$287*100,0)</f>
        <v>0</v>
      </c>
      <c r="AK250" s="31"/>
      <c r="AL250" s="114">
        <f>(E250+K250+AF250)</f>
        <v>679332</v>
      </c>
      <c r="AM250" s="31"/>
      <c r="AN250" s="114">
        <v>0</v>
      </c>
      <c r="AO250" s="31"/>
      <c r="AP250" s="302">
        <f>IF($AL250,AN250/$AL250*100,0)</f>
        <v>0</v>
      </c>
      <c r="AQ250" s="31"/>
      <c r="AR250" s="114">
        <v>0</v>
      </c>
      <c r="AS250" s="31"/>
      <c r="AT250" s="302">
        <f>IF($AL250,AR250/$AL250*100,0)</f>
        <v>0</v>
      </c>
      <c r="AU250" s="31"/>
      <c r="AV250" s="114">
        <v>0</v>
      </c>
      <c r="AW250" s="31"/>
      <c r="AX250" s="302">
        <f>IF($AL250,AV250/$AL250*100,0)</f>
        <v>0</v>
      </c>
      <c r="AY250" s="31"/>
      <c r="AZ250" s="114">
        <v>0</v>
      </c>
      <c r="BA250" s="31"/>
      <c r="BB250" s="30">
        <v>9</v>
      </c>
      <c r="BC250" s="31"/>
      <c r="BD250" s="298">
        <v>5644</v>
      </c>
      <c r="BE250" s="31"/>
      <c r="BF250" s="298">
        <f>IF(E250,BD250,0)</f>
        <v>5644</v>
      </c>
      <c r="BG250" s="31"/>
      <c r="BH250" s="298">
        <f>IF(K250,BD250,0)</f>
        <v>5644</v>
      </c>
      <c r="BI250" s="31"/>
      <c r="BJ250" s="298">
        <f>IF(AF250,BD250,0)</f>
        <v>0</v>
      </c>
    </row>
    <row r="251" spans="1:62" ht="8.85" customHeight="1" x14ac:dyDescent="0.25">
      <c r="A251" s="11">
        <v>10</v>
      </c>
      <c r="B251" s="25"/>
      <c r="C251" s="11" t="s">
        <v>233</v>
      </c>
      <c r="D251" s="31"/>
      <c r="E251" s="114">
        <v>26417</v>
      </c>
      <c r="F251" s="31"/>
      <c r="G251" s="302">
        <f>(E251/$BD251)</f>
        <v>7.1571389867244646</v>
      </c>
      <c r="H251" s="31"/>
      <c r="I251" s="302">
        <f>IF(G$287,G251/G$287*100,0)</f>
        <v>38.386792294139759</v>
      </c>
      <c r="J251" s="31"/>
      <c r="K251" s="114">
        <v>366149</v>
      </c>
      <c r="L251" s="31"/>
      <c r="M251" s="302">
        <f>(K251/$BD251)</f>
        <v>99.200487672717415</v>
      </c>
      <c r="N251" s="31"/>
      <c r="O251" s="302">
        <f>IF(M$287,M251/M$287*100,0)</f>
        <v>66.861293870928847</v>
      </c>
      <c r="P251" s="31"/>
      <c r="Q251" s="114">
        <v>0</v>
      </c>
      <c r="R251" s="31"/>
      <c r="S251" s="114">
        <v>120059</v>
      </c>
      <c r="T251" s="31"/>
      <c r="U251" s="114">
        <v>0</v>
      </c>
      <c r="V251" s="31"/>
      <c r="W251" s="114">
        <v>0</v>
      </c>
      <c r="X251" s="31"/>
      <c r="Y251" s="114">
        <v>0</v>
      </c>
      <c r="Z251" s="31"/>
      <c r="AA251" s="114">
        <v>0</v>
      </c>
      <c r="AB251" s="31"/>
      <c r="AC251" s="31"/>
      <c r="AD251" s="114">
        <v>0</v>
      </c>
      <c r="AE251" s="31"/>
      <c r="AF251" s="114">
        <v>0</v>
      </c>
      <c r="AG251" s="31"/>
      <c r="AH251" s="302">
        <f>(AF251/$BD251)</f>
        <v>0</v>
      </c>
      <c r="AI251" s="31"/>
      <c r="AJ251" s="302">
        <f>IF(AH$287,AH251/AH$287*100,0)</f>
        <v>0</v>
      </c>
      <c r="AK251" s="31"/>
      <c r="AL251" s="114">
        <f>(E251+K251+AF251)</f>
        <v>392566</v>
      </c>
      <c r="AM251" s="31"/>
      <c r="AN251" s="114">
        <v>0</v>
      </c>
      <c r="AO251" s="31"/>
      <c r="AP251" s="302">
        <f>IF($AL251,AN251/$AL251*100,0)</f>
        <v>0</v>
      </c>
      <c r="AQ251" s="31"/>
      <c r="AR251" s="114">
        <v>0</v>
      </c>
      <c r="AS251" s="31"/>
      <c r="AT251" s="302">
        <f>IF($AL251,AR251/$AL251*100,0)</f>
        <v>0</v>
      </c>
      <c r="AU251" s="31"/>
      <c r="AV251" s="114">
        <v>0</v>
      </c>
      <c r="AW251" s="31"/>
      <c r="AX251" s="302">
        <f>IF($AL251,AV251/$AL251*100,0)</f>
        <v>0</v>
      </c>
      <c r="AY251" s="31"/>
      <c r="AZ251" s="114">
        <v>0</v>
      </c>
      <c r="BA251" s="31"/>
      <c r="BB251" s="30">
        <v>10</v>
      </c>
      <c r="BC251" s="31"/>
      <c r="BD251" s="298">
        <v>3691</v>
      </c>
      <c r="BE251" s="31"/>
      <c r="BF251" s="298">
        <f>IF(E251,BD251,0)</f>
        <v>3691</v>
      </c>
      <c r="BG251" s="31"/>
      <c r="BH251" s="298">
        <f>IF(K251,BD251,0)</f>
        <v>3691</v>
      </c>
      <c r="BI251" s="31"/>
      <c r="BJ251" s="298">
        <f>IF(AF251,BD251,0)</f>
        <v>0</v>
      </c>
    </row>
    <row r="252" spans="1:62" ht="8.85" customHeight="1" x14ac:dyDescent="0.25">
      <c r="A252" s="57"/>
      <c r="B252" s="11"/>
      <c r="C252" s="11"/>
      <c r="D252" s="31"/>
      <c r="E252" s="31"/>
      <c r="F252" s="31"/>
      <c r="G252" s="38"/>
      <c r="H252" s="31"/>
      <c r="I252" s="38"/>
      <c r="J252" s="31"/>
      <c r="K252" s="31"/>
      <c r="L252" s="31"/>
      <c r="M252" s="38"/>
      <c r="N252" s="31"/>
      <c r="O252" s="38"/>
      <c r="P252" s="31"/>
      <c r="Q252" s="31"/>
      <c r="R252" s="31"/>
      <c r="S252" s="31"/>
      <c r="T252" s="31"/>
      <c r="U252" s="31"/>
      <c r="V252" s="31"/>
      <c r="W252" s="31"/>
      <c r="X252" s="31"/>
      <c r="Y252" s="31"/>
      <c r="Z252" s="31"/>
      <c r="AA252" s="31"/>
      <c r="AB252" s="31"/>
      <c r="AC252" s="31"/>
      <c r="AD252" s="31"/>
      <c r="AE252" s="31"/>
      <c r="AF252" s="31"/>
      <c r="AG252" s="31"/>
      <c r="AH252" s="38"/>
      <c r="AI252" s="31"/>
      <c r="AJ252" s="38"/>
      <c r="AK252" s="31"/>
      <c r="AL252" s="31"/>
      <c r="AM252" s="31"/>
      <c r="AN252" s="31"/>
      <c r="AO252" s="31"/>
      <c r="AP252" s="38"/>
      <c r="AQ252" s="31"/>
      <c r="AR252" s="31"/>
      <c r="AS252" s="31"/>
      <c r="AT252" s="38"/>
      <c r="AU252" s="31"/>
      <c r="AV252" s="31"/>
      <c r="AW252" s="31"/>
      <c r="AX252" s="38"/>
      <c r="AY252" s="31"/>
      <c r="AZ252" s="31"/>
      <c r="BA252" s="31"/>
      <c r="BB252" s="37"/>
      <c r="BC252" s="31"/>
      <c r="BD252" s="277"/>
      <c r="BE252" s="31"/>
      <c r="BF252" s="31"/>
      <c r="BG252" s="31"/>
      <c r="BH252" s="31"/>
      <c r="BI252" s="31"/>
      <c r="BJ252" s="31"/>
    </row>
    <row r="253" spans="1:62" ht="8.85" customHeight="1" x14ac:dyDescent="0.25">
      <c r="A253" s="11">
        <v>11</v>
      </c>
      <c r="B253" s="25"/>
      <c r="C253" s="11" t="s">
        <v>234</v>
      </c>
      <c r="D253" s="31"/>
      <c r="E253" s="114">
        <v>67224</v>
      </c>
      <c r="F253" s="31"/>
      <c r="G253" s="302">
        <f>(E253/$BD253)</f>
        <v>3.1949051851147758</v>
      </c>
      <c r="H253" s="31"/>
      <c r="I253" s="302">
        <f>IF(G$287,G253/G$287*100,0)</f>
        <v>17.135640647464836</v>
      </c>
      <c r="J253" s="31"/>
      <c r="K253" s="114">
        <v>2890205</v>
      </c>
      <c r="L253" s="31"/>
      <c r="M253" s="302">
        <f>(K253/$BD253)</f>
        <v>137.36062924765932</v>
      </c>
      <c r="N253" s="31"/>
      <c r="O253" s="302">
        <f>IF(M$287,M253/M$287*100,0)</f>
        <v>92.581292833193501</v>
      </c>
      <c r="P253" s="31"/>
      <c r="Q253" s="114">
        <v>0</v>
      </c>
      <c r="R253" s="31"/>
      <c r="S253" s="114">
        <v>811678</v>
      </c>
      <c r="T253" s="31"/>
      <c r="U253" s="114">
        <v>0</v>
      </c>
      <c r="V253" s="31"/>
      <c r="W253" s="114">
        <v>0</v>
      </c>
      <c r="X253" s="31"/>
      <c r="Y253" s="114">
        <v>0</v>
      </c>
      <c r="Z253" s="31"/>
      <c r="AA253" s="114">
        <v>0</v>
      </c>
      <c r="AB253" s="31"/>
      <c r="AC253" s="31"/>
      <c r="AD253" s="114">
        <v>0</v>
      </c>
      <c r="AE253" s="31"/>
      <c r="AF253" s="114">
        <v>0</v>
      </c>
      <c r="AG253" s="31"/>
      <c r="AH253" s="302">
        <f>(AF253/$BD253)</f>
        <v>0</v>
      </c>
      <c r="AI253" s="31"/>
      <c r="AJ253" s="302">
        <f>IF(AH$287,AH253/AH$287*100,0)</f>
        <v>0</v>
      </c>
      <c r="AK253" s="31"/>
      <c r="AL253" s="114">
        <f>(E253+K253+AF253)</f>
        <v>2957429</v>
      </c>
      <c r="AM253" s="31"/>
      <c r="AN253" s="114">
        <v>0</v>
      </c>
      <c r="AO253" s="31"/>
      <c r="AP253" s="302">
        <f>IF($AL253,AN253/$AL253*100,0)</f>
        <v>0</v>
      </c>
      <c r="AQ253" s="31"/>
      <c r="AR253" s="114">
        <v>0</v>
      </c>
      <c r="AS253" s="31"/>
      <c r="AT253" s="302">
        <f>IF($AL253,AR253/$AL253*100,0)</f>
        <v>0</v>
      </c>
      <c r="AU253" s="31"/>
      <c r="AV253" s="114">
        <v>0</v>
      </c>
      <c r="AW253" s="31"/>
      <c r="AX253" s="302">
        <f>IF($AL253,AV253/$AL253*100,0)</f>
        <v>0</v>
      </c>
      <c r="AY253" s="31"/>
      <c r="AZ253" s="114">
        <v>0</v>
      </c>
      <c r="BA253" s="31"/>
      <c r="BB253" s="30">
        <v>11</v>
      </c>
      <c r="BC253" s="31"/>
      <c r="BD253" s="298">
        <v>21041</v>
      </c>
      <c r="BE253" s="31"/>
      <c r="BF253" s="298">
        <f>IF(E253,BD253,0)</f>
        <v>21041</v>
      </c>
      <c r="BG253" s="31"/>
      <c r="BH253" s="298">
        <f>IF(K253,BD253,0)</f>
        <v>21041</v>
      </c>
      <c r="BI253" s="31"/>
      <c r="BJ253" s="298">
        <f>IF(AF253,BD253,0)</f>
        <v>0</v>
      </c>
    </row>
    <row r="254" spans="1:62" ht="8.85" customHeight="1" x14ac:dyDescent="0.25">
      <c r="A254" s="11">
        <v>12</v>
      </c>
      <c r="B254" s="25"/>
      <c r="C254" s="20" t="s">
        <v>235</v>
      </c>
      <c r="D254" s="31"/>
      <c r="E254" s="114">
        <v>14025</v>
      </c>
      <c r="F254" s="31"/>
      <c r="G254" s="302">
        <f>(E254/$BD254)</f>
        <v>3.6109680741503603</v>
      </c>
      <c r="H254" s="31"/>
      <c r="I254" s="302">
        <f>IF(G$287,G254/G$287*100,0)</f>
        <v>19.367163569170472</v>
      </c>
      <c r="J254" s="31"/>
      <c r="K254" s="114">
        <v>409639</v>
      </c>
      <c r="L254" s="31"/>
      <c r="M254" s="302">
        <f>(K254/$BD254)</f>
        <v>105.4683316168898</v>
      </c>
      <c r="N254" s="31"/>
      <c r="O254" s="302">
        <f>IF(M$287,M254/M$287*100,0)</f>
        <v>71.085831125937602</v>
      </c>
      <c r="P254" s="31"/>
      <c r="Q254" s="114">
        <v>0</v>
      </c>
      <c r="R254" s="31"/>
      <c r="S254" s="114">
        <v>0</v>
      </c>
      <c r="T254" s="31"/>
      <c r="U254" s="114">
        <v>0</v>
      </c>
      <c r="V254" s="31"/>
      <c r="W254" s="114">
        <v>0</v>
      </c>
      <c r="X254" s="31"/>
      <c r="Y254" s="114">
        <v>0</v>
      </c>
      <c r="Z254" s="31"/>
      <c r="AA254" s="114">
        <v>0</v>
      </c>
      <c r="AB254" s="31"/>
      <c r="AC254" s="31"/>
      <c r="AD254" s="114">
        <v>0</v>
      </c>
      <c r="AE254" s="31"/>
      <c r="AF254" s="114">
        <v>0</v>
      </c>
      <c r="AG254" s="31"/>
      <c r="AH254" s="302">
        <f>(AF254/$BD254)</f>
        <v>0</v>
      </c>
      <c r="AI254" s="31"/>
      <c r="AJ254" s="302">
        <f>IF(AH$287,AH254/AH$287*100,0)</f>
        <v>0</v>
      </c>
      <c r="AK254" s="31"/>
      <c r="AL254" s="114">
        <f>(E254+K254+AF254)</f>
        <v>423664</v>
      </c>
      <c r="AM254" s="31"/>
      <c r="AN254" s="114">
        <v>0</v>
      </c>
      <c r="AO254" s="31"/>
      <c r="AP254" s="302">
        <f>IF($AL254,AN254/$AL254*100,0)</f>
        <v>0</v>
      </c>
      <c r="AQ254" s="31"/>
      <c r="AR254" s="114">
        <v>0</v>
      </c>
      <c r="AS254" s="31"/>
      <c r="AT254" s="302">
        <f>IF($AL254,AR254/$AL254*100,0)</f>
        <v>0</v>
      </c>
      <c r="AU254" s="31"/>
      <c r="AV254" s="114">
        <v>0</v>
      </c>
      <c r="AW254" s="31"/>
      <c r="AX254" s="302">
        <f>IF($AL254,AV254/$AL254*100,0)</f>
        <v>0</v>
      </c>
      <c r="AY254" s="31"/>
      <c r="AZ254" s="114">
        <v>0</v>
      </c>
      <c r="BA254" s="31"/>
      <c r="BB254" s="30">
        <v>12</v>
      </c>
      <c r="BC254" s="31"/>
      <c r="BD254" s="298">
        <v>3884</v>
      </c>
      <c r="BE254" s="31"/>
      <c r="BF254" s="298">
        <f>IF(E254,BD254,0)</f>
        <v>3884</v>
      </c>
      <c r="BG254" s="31"/>
      <c r="BH254" s="298">
        <f>IF(K254,BD254,0)</f>
        <v>3884</v>
      </c>
      <c r="BI254" s="31"/>
      <c r="BJ254" s="298">
        <f>IF(AF254,BD254,0)</f>
        <v>0</v>
      </c>
    </row>
    <row r="255" spans="1:62" ht="8.85" customHeight="1" x14ac:dyDescent="0.25">
      <c r="A255" s="11">
        <v>13</v>
      </c>
      <c r="B255" s="25"/>
      <c r="C255" s="11" t="s">
        <v>236</v>
      </c>
      <c r="D255" s="31"/>
      <c r="E255" s="114">
        <v>108249</v>
      </c>
      <c r="F255" s="31"/>
      <c r="G255" s="302">
        <f>(E255/$BD255)</f>
        <v>30.561547148503671</v>
      </c>
      <c r="H255" s="31"/>
      <c r="I255" s="302">
        <f>IF(G$287,G255/G$287*100,0)</f>
        <v>163.91462632669621</v>
      </c>
      <c r="J255" s="31"/>
      <c r="K255" s="114">
        <v>722619</v>
      </c>
      <c r="L255" s="31"/>
      <c r="M255" s="302">
        <f>(K255/$BD255)</f>
        <v>204.01439864483342</v>
      </c>
      <c r="N255" s="31"/>
      <c r="O255" s="302">
        <f>IF(M$287,M255/M$287*100,0)</f>
        <v>137.50604439260792</v>
      </c>
      <c r="P255" s="31"/>
      <c r="Q255" s="114">
        <v>0</v>
      </c>
      <c r="R255" s="31"/>
      <c r="S255" s="114">
        <v>299640</v>
      </c>
      <c r="T255" s="31"/>
      <c r="U255" s="114">
        <v>0</v>
      </c>
      <c r="V255" s="31"/>
      <c r="W255" s="114">
        <v>0</v>
      </c>
      <c r="X255" s="31"/>
      <c r="Y255" s="114">
        <v>0</v>
      </c>
      <c r="Z255" s="31"/>
      <c r="AA255" s="114">
        <v>0</v>
      </c>
      <c r="AB255" s="31"/>
      <c r="AC255" s="31"/>
      <c r="AD255" s="114">
        <v>0</v>
      </c>
      <c r="AE255" s="31"/>
      <c r="AF255" s="114">
        <v>0</v>
      </c>
      <c r="AG255" s="31"/>
      <c r="AH255" s="302">
        <f>(AF255/$BD255)</f>
        <v>0</v>
      </c>
      <c r="AI255" s="31"/>
      <c r="AJ255" s="302">
        <f>IF(AH$287,AH255/AH$287*100,0)</f>
        <v>0</v>
      </c>
      <c r="AK255" s="31"/>
      <c r="AL255" s="114">
        <f>(E255+K255+AF255)</f>
        <v>830868</v>
      </c>
      <c r="AM255" s="31"/>
      <c r="AN255" s="114">
        <v>0</v>
      </c>
      <c r="AO255" s="31"/>
      <c r="AP255" s="302">
        <f>IF($AL255,AN255/$AL255*100,0)</f>
        <v>0</v>
      </c>
      <c r="AQ255" s="31"/>
      <c r="AR255" s="114">
        <v>0</v>
      </c>
      <c r="AS255" s="31"/>
      <c r="AT255" s="302">
        <f>IF($AL255,AR255/$AL255*100,0)</f>
        <v>0</v>
      </c>
      <c r="AU255" s="31"/>
      <c r="AV255" s="114">
        <v>0</v>
      </c>
      <c r="AW255" s="31"/>
      <c r="AX255" s="302">
        <f>IF($AL255,AV255/$AL255*100,0)</f>
        <v>0</v>
      </c>
      <c r="AY255" s="31"/>
      <c r="AZ255" s="114">
        <v>0</v>
      </c>
      <c r="BA255" s="31"/>
      <c r="BB255" s="30">
        <v>13</v>
      </c>
      <c r="BC255" s="31"/>
      <c r="BD255" s="298">
        <v>3542</v>
      </c>
      <c r="BE255" s="31"/>
      <c r="BF255" s="298">
        <f>IF(E255,BD255,0)</f>
        <v>3542</v>
      </c>
      <c r="BG255" s="31"/>
      <c r="BH255" s="298">
        <f>IF(K255,BD255,0)</f>
        <v>3542</v>
      </c>
      <c r="BI255" s="31"/>
      <c r="BJ255" s="298">
        <f>IF(AF255,BD255,0)</f>
        <v>0</v>
      </c>
    </row>
    <row r="256" spans="1:62" ht="8.85" customHeight="1" x14ac:dyDescent="0.25">
      <c r="A256" s="11">
        <v>14</v>
      </c>
      <c r="B256" s="25"/>
      <c r="C256" s="11" t="s">
        <v>154</v>
      </c>
      <c r="D256" s="31"/>
      <c r="E256" s="114">
        <v>197744</v>
      </c>
      <c r="F256" s="31"/>
      <c r="G256" s="302">
        <f>(E256/$BD256)</f>
        <v>12.073020330911532</v>
      </c>
      <c r="H256" s="31"/>
      <c r="I256" s="302">
        <f>IF(G$287,G256/G$287*100,0)</f>
        <v>64.752762893839986</v>
      </c>
      <c r="J256" s="31"/>
      <c r="K256" s="114">
        <v>2555491</v>
      </c>
      <c r="L256" s="31"/>
      <c r="M256" s="302">
        <f>(K256/$BD256)</f>
        <v>156.02240674033823</v>
      </c>
      <c r="N256" s="31"/>
      <c r="O256" s="302">
        <f>IF(M$287,M256/M$287*100,0)</f>
        <v>105.15936193713253</v>
      </c>
      <c r="P256" s="31"/>
      <c r="Q256" s="114">
        <v>0</v>
      </c>
      <c r="R256" s="31"/>
      <c r="S256" s="114">
        <v>1331746</v>
      </c>
      <c r="T256" s="31"/>
      <c r="U256" s="114">
        <v>0</v>
      </c>
      <c r="V256" s="31"/>
      <c r="W256" s="114">
        <v>0</v>
      </c>
      <c r="X256" s="31"/>
      <c r="Y256" s="114">
        <v>0</v>
      </c>
      <c r="Z256" s="31"/>
      <c r="AA256" s="114">
        <v>0</v>
      </c>
      <c r="AB256" s="31"/>
      <c r="AC256" s="31"/>
      <c r="AD256" s="114">
        <v>0</v>
      </c>
      <c r="AE256" s="31"/>
      <c r="AF256" s="114">
        <v>0</v>
      </c>
      <c r="AG256" s="31"/>
      <c r="AH256" s="302">
        <f>(AF256/$BD256)</f>
        <v>0</v>
      </c>
      <c r="AI256" s="31"/>
      <c r="AJ256" s="302">
        <f>IF(AH$287,AH256/AH$287*100,0)</f>
        <v>0</v>
      </c>
      <c r="AK256" s="31"/>
      <c r="AL256" s="114">
        <f>(E256+K256+AF256)</f>
        <v>2753235</v>
      </c>
      <c r="AM256" s="31"/>
      <c r="AN256" s="114">
        <v>0</v>
      </c>
      <c r="AO256" s="31"/>
      <c r="AP256" s="302">
        <f>IF($AL256,AN256/$AL256*100,0)</f>
        <v>0</v>
      </c>
      <c r="AQ256" s="31"/>
      <c r="AR256" s="114">
        <v>0</v>
      </c>
      <c r="AS256" s="31"/>
      <c r="AT256" s="302">
        <f>IF($AL256,AR256/$AL256*100,0)</f>
        <v>0</v>
      </c>
      <c r="AU256" s="31"/>
      <c r="AV256" s="114">
        <v>0</v>
      </c>
      <c r="AW256" s="31"/>
      <c r="AX256" s="302">
        <f>IF($AL256,AV256/$AL256*100,0)</f>
        <v>0</v>
      </c>
      <c r="AY256" s="31"/>
      <c r="AZ256" s="114">
        <v>0</v>
      </c>
      <c r="BA256" s="31"/>
      <c r="BB256" s="30">
        <v>14</v>
      </c>
      <c r="BC256" s="31"/>
      <c r="BD256" s="298">
        <v>16379</v>
      </c>
      <c r="BE256" s="31"/>
      <c r="BF256" s="298">
        <f>IF(E256,BD256,0)</f>
        <v>16379</v>
      </c>
      <c r="BG256" s="31"/>
      <c r="BH256" s="298">
        <f>IF(K256,BD256,0)</f>
        <v>16379</v>
      </c>
      <c r="BI256" s="31"/>
      <c r="BJ256" s="298">
        <f>IF(AF256,BD256,0)</f>
        <v>0</v>
      </c>
    </row>
    <row r="257" spans="1:62" ht="8.85" customHeight="1" x14ac:dyDescent="0.25">
      <c r="A257" s="11">
        <v>15</v>
      </c>
      <c r="B257" s="25"/>
      <c r="C257" s="11" t="s">
        <v>237</v>
      </c>
      <c r="D257" s="31"/>
      <c r="E257" s="114">
        <v>75205</v>
      </c>
      <c r="F257" s="31"/>
      <c r="G257" s="302">
        <f>(E257/$BD257)</f>
        <v>15.159242088288652</v>
      </c>
      <c r="H257" s="31"/>
      <c r="I257" s="302">
        <f>IF(G$287,G257/G$287*100,0)</f>
        <v>81.305487913409507</v>
      </c>
      <c r="J257" s="31"/>
      <c r="K257" s="114">
        <v>1082253</v>
      </c>
      <c r="L257" s="31"/>
      <c r="M257" s="302">
        <f>(K257/$BD257)</f>
        <v>218.15218705906068</v>
      </c>
      <c r="N257" s="31"/>
      <c r="O257" s="302">
        <f>IF(M$287,M257/M$287*100,0)</f>
        <v>147.0349373247405</v>
      </c>
      <c r="P257" s="31"/>
      <c r="Q257" s="114">
        <v>0</v>
      </c>
      <c r="R257" s="31"/>
      <c r="S257" s="114">
        <v>0</v>
      </c>
      <c r="T257" s="31"/>
      <c r="U257" s="114">
        <v>0</v>
      </c>
      <c r="V257" s="31"/>
      <c r="W257" s="114">
        <v>0</v>
      </c>
      <c r="X257" s="31"/>
      <c r="Y257" s="114">
        <v>0</v>
      </c>
      <c r="Z257" s="31"/>
      <c r="AA257" s="114">
        <v>0</v>
      </c>
      <c r="AB257" s="31"/>
      <c r="AC257" s="31"/>
      <c r="AD257" s="114">
        <v>0</v>
      </c>
      <c r="AE257" s="31"/>
      <c r="AF257" s="114">
        <v>0</v>
      </c>
      <c r="AG257" s="31"/>
      <c r="AH257" s="302">
        <f>(AF257/$BD257)</f>
        <v>0</v>
      </c>
      <c r="AI257" s="31"/>
      <c r="AJ257" s="302">
        <f>IF(AH$287,AH257/AH$287*100,0)</f>
        <v>0</v>
      </c>
      <c r="AK257" s="31"/>
      <c r="AL257" s="114">
        <f>(E257+K257+AF257)</f>
        <v>1157458</v>
      </c>
      <c r="AM257" s="31"/>
      <c r="AN257" s="114">
        <v>0</v>
      </c>
      <c r="AO257" s="31"/>
      <c r="AP257" s="302">
        <f>IF($AL257,AN257/$AL257*100,0)</f>
        <v>0</v>
      </c>
      <c r="AQ257" s="31"/>
      <c r="AR257" s="114">
        <v>1791</v>
      </c>
      <c r="AS257" s="31"/>
      <c r="AT257" s="302">
        <f>IF($AL257,AR257/$AL257*100,0)</f>
        <v>0.15473563619587061</v>
      </c>
      <c r="AU257" s="31"/>
      <c r="AV257" s="114">
        <v>0</v>
      </c>
      <c r="AW257" s="31"/>
      <c r="AX257" s="302">
        <f>IF($AL257,AV257/$AL257*100,0)</f>
        <v>0</v>
      </c>
      <c r="AY257" s="31"/>
      <c r="AZ257" s="114">
        <v>0</v>
      </c>
      <c r="BA257" s="31"/>
      <c r="BB257" s="30">
        <v>15</v>
      </c>
      <c r="BC257" s="31"/>
      <c r="BD257" s="298">
        <v>4961</v>
      </c>
      <c r="BE257" s="31"/>
      <c r="BF257" s="298">
        <f>IF(E257,BD257,0)</f>
        <v>4961</v>
      </c>
      <c r="BG257" s="31"/>
      <c r="BH257" s="298">
        <f>IF(K257,BD257,0)</f>
        <v>4961</v>
      </c>
      <c r="BI257" s="31"/>
      <c r="BJ257" s="298">
        <f>IF(AF257,BD257,0)</f>
        <v>0</v>
      </c>
    </row>
    <row r="258" spans="1:62" ht="8.85" customHeight="1" x14ac:dyDescent="0.25">
      <c r="A258" s="57"/>
      <c r="B258" s="11"/>
      <c r="C258" s="11"/>
      <c r="D258" s="31"/>
      <c r="E258" s="31"/>
      <c r="F258" s="31"/>
      <c r="G258" s="38"/>
      <c r="H258" s="31"/>
      <c r="I258" s="38"/>
      <c r="J258" s="31"/>
      <c r="K258" s="31"/>
      <c r="L258" s="31"/>
      <c r="M258" s="38"/>
      <c r="N258" s="31"/>
      <c r="O258" s="38"/>
      <c r="P258" s="31"/>
      <c r="Q258" s="31"/>
      <c r="R258" s="31"/>
      <c r="S258" s="31"/>
      <c r="T258" s="31"/>
      <c r="U258" s="31"/>
      <c r="V258" s="31"/>
      <c r="W258" s="31"/>
      <c r="X258" s="31"/>
      <c r="Y258" s="31"/>
      <c r="Z258" s="31"/>
      <c r="AA258" s="31"/>
      <c r="AB258" s="31"/>
      <c r="AC258" s="31"/>
      <c r="AD258" s="31"/>
      <c r="AE258" s="31"/>
      <c r="AF258" s="31"/>
      <c r="AG258" s="31"/>
      <c r="AH258" s="38"/>
      <c r="AI258" s="31"/>
      <c r="AJ258" s="38"/>
      <c r="AK258" s="31"/>
      <c r="AL258" s="31"/>
      <c r="AM258" s="31"/>
      <c r="AN258" s="31"/>
      <c r="AO258" s="31"/>
      <c r="AP258" s="38"/>
      <c r="AQ258" s="31"/>
      <c r="AR258" s="31"/>
      <c r="AS258" s="31"/>
      <c r="AT258" s="38"/>
      <c r="AU258" s="31"/>
      <c r="AV258" s="31"/>
      <c r="AW258" s="31"/>
      <c r="AX258" s="38"/>
      <c r="AY258" s="31"/>
      <c r="AZ258" s="31"/>
      <c r="BA258" s="31"/>
      <c r="BB258" s="37"/>
      <c r="BC258" s="31"/>
      <c r="BD258" s="277"/>
      <c r="BE258" s="31"/>
      <c r="BF258" s="31"/>
      <c r="BG258" s="31"/>
      <c r="BH258" s="31"/>
      <c r="BI258" s="31"/>
      <c r="BJ258" s="31"/>
    </row>
    <row r="259" spans="1:62" ht="8.85" customHeight="1" x14ac:dyDescent="0.25">
      <c r="A259" s="11">
        <v>16</v>
      </c>
      <c r="B259" s="25"/>
      <c r="C259" s="11" t="s">
        <v>238</v>
      </c>
      <c r="D259" s="31"/>
      <c r="E259" s="114">
        <v>240114</v>
      </c>
      <c r="F259" s="31"/>
      <c r="G259" s="302">
        <f>(E259/$BD259)</f>
        <v>29.225170399221032</v>
      </c>
      <c r="H259" s="31"/>
      <c r="I259" s="302">
        <f>IF(G$287,G259/G$287*100,0)</f>
        <v>156.74706722290017</v>
      </c>
      <c r="J259" s="31"/>
      <c r="K259" s="114">
        <v>1019139</v>
      </c>
      <c r="L259" s="31"/>
      <c r="M259" s="302">
        <f>(K259/$BD259)</f>
        <v>124.04320837390458</v>
      </c>
      <c r="N259" s="31"/>
      <c r="O259" s="302">
        <f>IF(M$287,M259/M$287*100,0)</f>
        <v>83.605328989339895</v>
      </c>
      <c r="P259" s="31"/>
      <c r="Q259" s="114">
        <v>0</v>
      </c>
      <c r="R259" s="31"/>
      <c r="S259" s="114">
        <v>0</v>
      </c>
      <c r="T259" s="31"/>
      <c r="U259" s="114">
        <v>0</v>
      </c>
      <c r="V259" s="31"/>
      <c r="W259" s="114">
        <v>0</v>
      </c>
      <c r="X259" s="31"/>
      <c r="Y259" s="114">
        <v>0</v>
      </c>
      <c r="Z259" s="31"/>
      <c r="AA259" s="114">
        <v>0</v>
      </c>
      <c r="AB259" s="31"/>
      <c r="AC259" s="31"/>
      <c r="AD259" s="114">
        <v>0</v>
      </c>
      <c r="AE259" s="31"/>
      <c r="AF259" s="114">
        <v>0</v>
      </c>
      <c r="AG259" s="31"/>
      <c r="AH259" s="302">
        <f>(AF259/$BD259)</f>
        <v>0</v>
      </c>
      <c r="AI259" s="31"/>
      <c r="AJ259" s="302">
        <f>IF(AH$287,AH259/AH$287*100,0)</f>
        <v>0</v>
      </c>
      <c r="AK259" s="31"/>
      <c r="AL259" s="114">
        <f>(E259+K259+AF259)</f>
        <v>1259253</v>
      </c>
      <c r="AM259" s="31"/>
      <c r="AN259" s="114">
        <v>0</v>
      </c>
      <c r="AO259" s="31"/>
      <c r="AP259" s="302">
        <f>IF($AL259,AN259/$AL259*100,0)</f>
        <v>0</v>
      </c>
      <c r="AQ259" s="31"/>
      <c r="AR259" s="114">
        <v>0</v>
      </c>
      <c r="AS259" s="31"/>
      <c r="AT259" s="302">
        <f>IF($AL259,AR259/$AL259*100,0)</f>
        <v>0</v>
      </c>
      <c r="AU259" s="31"/>
      <c r="AV259" s="114">
        <v>0</v>
      </c>
      <c r="AW259" s="31"/>
      <c r="AX259" s="302">
        <f>IF($AL259,AV259/$AL259*100,0)</f>
        <v>0</v>
      </c>
      <c r="AY259" s="31"/>
      <c r="AZ259" s="114">
        <v>273406</v>
      </c>
      <c r="BA259" s="31"/>
      <c r="BB259" s="30">
        <v>16</v>
      </c>
      <c r="BC259" s="31"/>
      <c r="BD259" s="298">
        <v>8216</v>
      </c>
      <c r="BE259" s="31"/>
      <c r="BF259" s="298">
        <f>IF(E259,BD259,0)</f>
        <v>8216</v>
      </c>
      <c r="BG259" s="31"/>
      <c r="BH259" s="298">
        <f>IF(K259,BD259,0)</f>
        <v>8216</v>
      </c>
      <c r="BI259" s="31"/>
      <c r="BJ259" s="298">
        <f>IF(AF259,BD259,0)</f>
        <v>0</v>
      </c>
    </row>
    <row r="260" spans="1:62" ht="8.85" customHeight="1" x14ac:dyDescent="0.25">
      <c r="A260" s="11">
        <v>17</v>
      </c>
      <c r="B260" s="25"/>
      <c r="C260" s="11" t="s">
        <v>239</v>
      </c>
      <c r="D260" s="31"/>
      <c r="E260" s="114">
        <v>265451</v>
      </c>
      <c r="F260" s="31"/>
      <c r="G260" s="302">
        <f>(E260/$BD260)</f>
        <v>18.383033240997229</v>
      </c>
      <c r="H260" s="31"/>
      <c r="I260" s="302">
        <f>IF(G$287,G260/G$287*100,0)</f>
        <v>98.596056338621182</v>
      </c>
      <c r="J260" s="31"/>
      <c r="K260" s="114">
        <v>2717393</v>
      </c>
      <c r="L260" s="31"/>
      <c r="M260" s="302">
        <f>(K260/$BD260)</f>
        <v>188.18511080332411</v>
      </c>
      <c r="N260" s="31"/>
      <c r="O260" s="302">
        <f>IF(M$287,M260/M$287*100,0)</f>
        <v>126.83707802995816</v>
      </c>
      <c r="P260" s="31"/>
      <c r="Q260" s="114">
        <v>0</v>
      </c>
      <c r="R260" s="31"/>
      <c r="S260" s="114">
        <v>0</v>
      </c>
      <c r="T260" s="31"/>
      <c r="U260" s="114">
        <v>0</v>
      </c>
      <c r="V260" s="31"/>
      <c r="W260" s="114">
        <v>0</v>
      </c>
      <c r="X260" s="31"/>
      <c r="Y260" s="114">
        <v>0</v>
      </c>
      <c r="Z260" s="31"/>
      <c r="AA260" s="114">
        <v>0</v>
      </c>
      <c r="AB260" s="31"/>
      <c r="AC260" s="31"/>
      <c r="AD260" s="114">
        <v>0</v>
      </c>
      <c r="AE260" s="31"/>
      <c r="AF260" s="114">
        <v>13294</v>
      </c>
      <c r="AG260" s="31"/>
      <c r="AH260" s="302">
        <f>(AF260/$BD260)</f>
        <v>0.92063711911357338</v>
      </c>
      <c r="AI260" s="31"/>
      <c r="AJ260" s="302">
        <f>IF(AH$287,AH260/AH$287*100,0)</f>
        <v>113.86502077695222</v>
      </c>
      <c r="AK260" s="31"/>
      <c r="AL260" s="114">
        <f>(E260+K260+AF260)</f>
        <v>2996138</v>
      </c>
      <c r="AM260" s="31"/>
      <c r="AN260" s="114">
        <v>0</v>
      </c>
      <c r="AO260" s="31"/>
      <c r="AP260" s="302">
        <f>IF($AL260,AN260/$AL260*100,0)</f>
        <v>0</v>
      </c>
      <c r="AQ260" s="31"/>
      <c r="AR260" s="114">
        <v>0</v>
      </c>
      <c r="AS260" s="31"/>
      <c r="AT260" s="302">
        <f>IF($AL260,AR260/$AL260*100,0)</f>
        <v>0</v>
      </c>
      <c r="AU260" s="31"/>
      <c r="AV260" s="114">
        <v>0</v>
      </c>
      <c r="AW260" s="31"/>
      <c r="AX260" s="302">
        <f>IF($AL260,AV260/$AL260*100,0)</f>
        <v>0</v>
      </c>
      <c r="AY260" s="31"/>
      <c r="AZ260" s="114">
        <v>0</v>
      </c>
      <c r="BA260" s="31"/>
      <c r="BB260" s="30">
        <v>17</v>
      </c>
      <c r="BC260" s="31"/>
      <c r="BD260" s="298">
        <v>14440</v>
      </c>
      <c r="BE260" s="31"/>
      <c r="BF260" s="298">
        <f>IF(E260,BD260,0)</f>
        <v>14440</v>
      </c>
      <c r="BG260" s="31"/>
      <c r="BH260" s="298">
        <f>IF(K260,BD260,0)</f>
        <v>14440</v>
      </c>
      <c r="BI260" s="31"/>
      <c r="BJ260" s="298">
        <f>IF(AF260,BD260,0)</f>
        <v>14440</v>
      </c>
    </row>
    <row r="261" spans="1:62" ht="8.85" customHeight="1" x14ac:dyDescent="0.25">
      <c r="A261" s="11">
        <v>18</v>
      </c>
      <c r="B261" s="25"/>
      <c r="C261" s="11" t="s">
        <v>240</v>
      </c>
      <c r="D261" s="31"/>
      <c r="E261" s="114">
        <v>766079</v>
      </c>
      <c r="F261" s="31"/>
      <c r="G261" s="302">
        <f>(E261/$BD261)</f>
        <v>32.890219817963249</v>
      </c>
      <c r="H261" s="31"/>
      <c r="I261" s="302">
        <f>IF(G$287,G261/G$287*100,0)</f>
        <v>176.40429213441516</v>
      </c>
      <c r="J261" s="31"/>
      <c r="K261" s="114">
        <v>4068279</v>
      </c>
      <c r="L261" s="31"/>
      <c r="M261" s="302">
        <f>(K261/$BD261)</f>
        <v>174.66421947449768</v>
      </c>
      <c r="N261" s="31"/>
      <c r="O261" s="302">
        <f>IF(M$287,M261/M$287*100,0)</f>
        <v>117.72397476058596</v>
      </c>
      <c r="P261" s="31"/>
      <c r="Q261" s="114">
        <v>0</v>
      </c>
      <c r="R261" s="31"/>
      <c r="S261" s="114">
        <v>0</v>
      </c>
      <c r="T261" s="31"/>
      <c r="U261" s="114">
        <v>0</v>
      </c>
      <c r="V261" s="31"/>
      <c r="W261" s="114">
        <v>0</v>
      </c>
      <c r="X261" s="31"/>
      <c r="Y261" s="114">
        <v>0</v>
      </c>
      <c r="Z261" s="31"/>
      <c r="AA261" s="114">
        <v>0</v>
      </c>
      <c r="AB261" s="31"/>
      <c r="AC261" s="31"/>
      <c r="AD261" s="114">
        <v>0</v>
      </c>
      <c r="AE261" s="31"/>
      <c r="AF261" s="114">
        <v>0</v>
      </c>
      <c r="AG261" s="31"/>
      <c r="AH261" s="302">
        <f>(AF261/$BD261)</f>
        <v>0</v>
      </c>
      <c r="AI261" s="31"/>
      <c r="AJ261" s="302">
        <f>IF(AH$287,AH261/AH$287*100,0)</f>
        <v>0</v>
      </c>
      <c r="AK261" s="31"/>
      <c r="AL261" s="114">
        <f>(E261+K261+AF261)</f>
        <v>4834358</v>
      </c>
      <c r="AM261" s="31"/>
      <c r="AN261" s="114">
        <v>0</v>
      </c>
      <c r="AO261" s="31"/>
      <c r="AP261" s="302">
        <f>IF($AL261,AN261/$AL261*100,0)</f>
        <v>0</v>
      </c>
      <c r="AQ261" s="31"/>
      <c r="AR261" s="114">
        <v>0</v>
      </c>
      <c r="AS261" s="31"/>
      <c r="AT261" s="302">
        <f>IF($AL261,AR261/$AL261*100,0)</f>
        <v>0</v>
      </c>
      <c r="AU261" s="31"/>
      <c r="AV261" s="114">
        <v>0</v>
      </c>
      <c r="AW261" s="31"/>
      <c r="AX261" s="302">
        <f>IF($AL261,AV261/$AL261*100,0)</f>
        <v>0</v>
      </c>
      <c r="AY261" s="31"/>
      <c r="AZ261" s="114">
        <v>0</v>
      </c>
      <c r="BA261" s="31"/>
      <c r="BB261" s="30">
        <v>18</v>
      </c>
      <c r="BC261" s="31"/>
      <c r="BD261" s="298">
        <v>23292</v>
      </c>
      <c r="BE261" s="31"/>
      <c r="BF261" s="298">
        <f>IF(E261,BD261,0)</f>
        <v>23292</v>
      </c>
      <c r="BG261" s="31"/>
      <c r="BH261" s="298">
        <f>IF(K261,BD261,0)</f>
        <v>23292</v>
      </c>
      <c r="BI261" s="31"/>
      <c r="BJ261" s="298">
        <f>IF(AF261,BD261,0)</f>
        <v>0</v>
      </c>
    </row>
    <row r="262" spans="1:62" ht="8.85" customHeight="1" x14ac:dyDescent="0.25">
      <c r="A262" s="11">
        <v>19</v>
      </c>
      <c r="B262" s="25"/>
      <c r="C262" s="11" t="s">
        <v>241</v>
      </c>
      <c r="D262" s="31"/>
      <c r="E262" s="114">
        <v>253846</v>
      </c>
      <c r="F262" s="31"/>
      <c r="G262" s="302">
        <f>(E262/$BD262)</f>
        <v>5.9565890745259997</v>
      </c>
      <c r="H262" s="31"/>
      <c r="I262" s="302">
        <f>IF(G$287,G262/G$287*100,0)</f>
        <v>31.947730512079609</v>
      </c>
      <c r="J262" s="31"/>
      <c r="K262" s="114">
        <v>7626446</v>
      </c>
      <c r="L262" s="31"/>
      <c r="M262" s="302">
        <f>(K262/$BD262)</f>
        <v>178.95733996620987</v>
      </c>
      <c r="N262" s="31"/>
      <c r="O262" s="302">
        <f>IF(M$287,M262/M$287*100,0)</f>
        <v>120.61754512050888</v>
      </c>
      <c r="P262" s="31"/>
      <c r="Q262" s="114">
        <v>0</v>
      </c>
      <c r="R262" s="31"/>
      <c r="S262" s="114">
        <v>0</v>
      </c>
      <c r="T262" s="31"/>
      <c r="U262" s="114">
        <v>0</v>
      </c>
      <c r="V262" s="31"/>
      <c r="W262" s="114">
        <v>0</v>
      </c>
      <c r="X262" s="31"/>
      <c r="Y262" s="114">
        <v>0</v>
      </c>
      <c r="Z262" s="31"/>
      <c r="AA262" s="114">
        <v>0</v>
      </c>
      <c r="AB262" s="31"/>
      <c r="AC262" s="31"/>
      <c r="AD262" s="114">
        <v>0</v>
      </c>
      <c r="AE262" s="31"/>
      <c r="AF262" s="114">
        <v>0</v>
      </c>
      <c r="AG262" s="31"/>
      <c r="AH262" s="302">
        <f>(AF262/$BD262)</f>
        <v>0</v>
      </c>
      <c r="AI262" s="31"/>
      <c r="AJ262" s="302">
        <f>IF(AH$287,AH262/AH$287*100,0)</f>
        <v>0</v>
      </c>
      <c r="AK262" s="31"/>
      <c r="AL262" s="114">
        <f>(E262+K262+AF262)</f>
        <v>7880292</v>
      </c>
      <c r="AM262" s="31"/>
      <c r="AN262" s="114">
        <v>0</v>
      </c>
      <c r="AO262" s="31"/>
      <c r="AP262" s="302">
        <f>IF($AL262,AN262/$AL262*100,0)</f>
        <v>0</v>
      </c>
      <c r="AQ262" s="31"/>
      <c r="AR262" s="114">
        <v>0</v>
      </c>
      <c r="AS262" s="31"/>
      <c r="AT262" s="302">
        <f>IF($AL262,AR262/$AL262*100,0)</f>
        <v>0</v>
      </c>
      <c r="AU262" s="31"/>
      <c r="AV262" s="114">
        <v>0</v>
      </c>
      <c r="AW262" s="31"/>
      <c r="AX262" s="302">
        <f>IF($AL262,AV262/$AL262*100,0)</f>
        <v>0</v>
      </c>
      <c r="AY262" s="31"/>
      <c r="AZ262" s="114">
        <v>0</v>
      </c>
      <c r="BA262" s="31"/>
      <c r="BB262" s="30">
        <v>19</v>
      </c>
      <c r="BC262" s="31"/>
      <c r="BD262" s="298">
        <v>42616</v>
      </c>
      <c r="BE262" s="31"/>
      <c r="BF262" s="298">
        <f>IF(E262,BD262,0)</f>
        <v>42616</v>
      </c>
      <c r="BG262" s="31"/>
      <c r="BH262" s="298">
        <f>IF(K262,BD262,0)</f>
        <v>42616</v>
      </c>
      <c r="BI262" s="31"/>
      <c r="BJ262" s="298">
        <f>IF(AF262,BD262,0)</f>
        <v>0</v>
      </c>
    </row>
    <row r="263" spans="1:62" ht="8.85" customHeight="1" x14ac:dyDescent="0.25">
      <c r="A263" s="11">
        <v>20</v>
      </c>
      <c r="B263" s="25"/>
      <c r="C263" s="11" t="s">
        <v>242</v>
      </c>
      <c r="D263" s="31"/>
      <c r="E263" s="114">
        <v>151623</v>
      </c>
      <c r="F263" s="31"/>
      <c r="G263" s="302">
        <f>(E263/$BD263)</f>
        <v>30.975076608784473</v>
      </c>
      <c r="H263" s="31"/>
      <c r="I263" s="302">
        <f>IF(G$287,G263/G$287*100,0)</f>
        <v>166.13256138828311</v>
      </c>
      <c r="J263" s="31"/>
      <c r="K263" s="114">
        <v>372509</v>
      </c>
      <c r="L263" s="31"/>
      <c r="M263" s="302">
        <f>(K263/$BD263)</f>
        <v>76.099897854954037</v>
      </c>
      <c r="N263" s="31"/>
      <c r="O263" s="302">
        <f>IF(M$287,M263/M$287*100,0)</f>
        <v>51.29145786878135</v>
      </c>
      <c r="P263" s="31"/>
      <c r="Q263" s="114">
        <v>0</v>
      </c>
      <c r="R263" s="31"/>
      <c r="S263" s="114">
        <v>257656</v>
      </c>
      <c r="T263" s="31"/>
      <c r="U263" s="114">
        <v>0</v>
      </c>
      <c r="V263" s="31"/>
      <c r="W263" s="114">
        <v>0</v>
      </c>
      <c r="X263" s="31"/>
      <c r="Y263" s="114">
        <v>0</v>
      </c>
      <c r="Z263" s="31"/>
      <c r="AA263" s="114">
        <v>0</v>
      </c>
      <c r="AB263" s="31"/>
      <c r="AC263" s="31"/>
      <c r="AD263" s="114">
        <v>0</v>
      </c>
      <c r="AE263" s="31"/>
      <c r="AF263" s="114">
        <v>2339</v>
      </c>
      <c r="AG263" s="31"/>
      <c r="AH263" s="302">
        <f>(AF263/$BD263)</f>
        <v>0.47783452502553625</v>
      </c>
      <c r="AI263" s="31"/>
      <c r="AJ263" s="302">
        <f>IF(AH$287,AH263/AH$287*100,0)</f>
        <v>59.098896829583204</v>
      </c>
      <c r="AK263" s="31"/>
      <c r="AL263" s="114">
        <f>(E263+K263+AF263)</f>
        <v>526471</v>
      </c>
      <c r="AM263" s="31"/>
      <c r="AN263" s="114">
        <v>31</v>
      </c>
      <c r="AO263" s="31"/>
      <c r="AP263" s="302">
        <f>IF($AL263,AN263/$AL263*100,0)</f>
        <v>5.8882635510787871E-3</v>
      </c>
      <c r="AQ263" s="31"/>
      <c r="AR263" s="114">
        <v>0</v>
      </c>
      <c r="AS263" s="31"/>
      <c r="AT263" s="302">
        <f>IF($AL263,AR263/$AL263*100,0)</f>
        <v>0</v>
      </c>
      <c r="AU263" s="31"/>
      <c r="AV263" s="114">
        <v>0</v>
      </c>
      <c r="AW263" s="31"/>
      <c r="AX263" s="302">
        <f>IF($AL263,AV263/$AL263*100,0)</f>
        <v>0</v>
      </c>
      <c r="AY263" s="31"/>
      <c r="AZ263" s="114">
        <v>0</v>
      </c>
      <c r="BA263" s="31"/>
      <c r="BB263" s="30">
        <v>20</v>
      </c>
      <c r="BC263" s="31"/>
      <c r="BD263" s="298">
        <v>4895</v>
      </c>
      <c r="BE263" s="31"/>
      <c r="BF263" s="298">
        <f>IF(E263,BD263,0)</f>
        <v>4895</v>
      </c>
      <c r="BG263" s="31"/>
      <c r="BH263" s="298">
        <f>IF(K263,BD263,0)</f>
        <v>4895</v>
      </c>
      <c r="BI263" s="31"/>
      <c r="BJ263" s="298">
        <f>IF(AF263,BD263,0)</f>
        <v>4895</v>
      </c>
    </row>
    <row r="264" spans="1:62" ht="8.85" customHeight="1" x14ac:dyDescent="0.25">
      <c r="A264" s="57"/>
      <c r="B264" s="11"/>
      <c r="C264" s="11"/>
      <c r="D264" s="31"/>
      <c r="E264" s="31"/>
      <c r="F264" s="31"/>
      <c r="G264" s="38"/>
      <c r="H264" s="31"/>
      <c r="I264" s="38"/>
      <c r="J264" s="31"/>
      <c r="K264" s="277"/>
      <c r="L264" s="31"/>
      <c r="M264" s="38"/>
      <c r="N264" s="31"/>
      <c r="O264" s="38"/>
      <c r="P264" s="31"/>
      <c r="Q264" s="31"/>
      <c r="R264" s="31"/>
      <c r="S264" s="31"/>
      <c r="T264" s="31"/>
      <c r="U264" s="31"/>
      <c r="V264" s="31"/>
      <c r="W264" s="31"/>
      <c r="X264" s="31"/>
      <c r="Y264" s="31"/>
      <c r="Z264" s="31"/>
      <c r="AA264" s="31"/>
      <c r="AB264" s="31"/>
      <c r="AC264" s="31"/>
      <c r="AD264" s="31"/>
      <c r="AE264" s="31"/>
      <c r="AF264" s="31"/>
      <c r="AG264" s="31"/>
      <c r="AH264" s="38"/>
      <c r="AI264" s="31"/>
      <c r="AJ264" s="38"/>
      <c r="AK264" s="31"/>
      <c r="AL264" s="277"/>
      <c r="AM264" s="31"/>
      <c r="AN264" s="31"/>
      <c r="AO264" s="31"/>
      <c r="AP264" s="38"/>
      <c r="AQ264" s="31"/>
      <c r="AR264" s="31"/>
      <c r="AS264" s="31"/>
      <c r="AT264" s="38"/>
      <c r="AU264" s="31"/>
      <c r="AV264" s="31"/>
      <c r="AW264" s="31"/>
      <c r="AX264" s="38"/>
      <c r="AY264" s="31"/>
      <c r="AZ264" s="31"/>
      <c r="BA264" s="31"/>
      <c r="BB264" s="37"/>
      <c r="BC264" s="31"/>
      <c r="BD264" s="277"/>
      <c r="BE264" s="31"/>
      <c r="BF264" s="31"/>
      <c r="BG264" s="31"/>
      <c r="BH264" s="31"/>
      <c r="BI264" s="31"/>
      <c r="BJ264" s="31"/>
    </row>
    <row r="265" spans="1:62" ht="8.85" customHeight="1" x14ac:dyDescent="0.25">
      <c r="A265" s="11">
        <v>21</v>
      </c>
      <c r="B265" s="25"/>
      <c r="C265" s="11" t="s">
        <v>243</v>
      </c>
      <c r="D265" s="31"/>
      <c r="E265" s="114">
        <v>371305</v>
      </c>
      <c r="F265" s="31"/>
      <c r="G265" s="302">
        <f>(E265/$BD265)</f>
        <v>62.215985254691688</v>
      </c>
      <c r="H265" s="31"/>
      <c r="I265" s="302">
        <f>IF(G$287,G265/G$287*100,0)</f>
        <v>333.69089349487791</v>
      </c>
      <c r="J265" s="31"/>
      <c r="K265" s="114">
        <v>919080</v>
      </c>
      <c r="L265" s="31"/>
      <c r="M265" s="302">
        <f>(K265/$BD265)</f>
        <v>154.00134048257374</v>
      </c>
      <c r="N265" s="31"/>
      <c r="O265" s="302">
        <f>IF(M$287,M265/M$287*100,0)</f>
        <v>103.79715991410583</v>
      </c>
      <c r="P265" s="31"/>
      <c r="Q265" s="114">
        <v>0</v>
      </c>
      <c r="R265" s="31"/>
      <c r="S265" s="114">
        <v>277818</v>
      </c>
      <c r="T265" s="31"/>
      <c r="U265" s="114">
        <v>0</v>
      </c>
      <c r="V265" s="31"/>
      <c r="W265" s="114">
        <v>0</v>
      </c>
      <c r="X265" s="31"/>
      <c r="Y265" s="114">
        <v>0</v>
      </c>
      <c r="Z265" s="31"/>
      <c r="AA265" s="114">
        <v>0</v>
      </c>
      <c r="AB265" s="31"/>
      <c r="AC265" s="31"/>
      <c r="AD265" s="114">
        <v>0</v>
      </c>
      <c r="AE265" s="31"/>
      <c r="AF265" s="114">
        <v>0</v>
      </c>
      <c r="AG265" s="31"/>
      <c r="AH265" s="302">
        <f>(AF265/$BD265)</f>
        <v>0</v>
      </c>
      <c r="AI265" s="31"/>
      <c r="AJ265" s="302">
        <f>IF(AH$287,AH265/AH$287*100,0)</f>
        <v>0</v>
      </c>
      <c r="AK265" s="31"/>
      <c r="AL265" s="114">
        <f>(E265+K265+AF265)</f>
        <v>1290385</v>
      </c>
      <c r="AM265" s="31"/>
      <c r="AN265" s="114">
        <v>87444</v>
      </c>
      <c r="AO265" s="31"/>
      <c r="AP265" s="302">
        <f>IF($AL265,AN265/$AL265*100,0)</f>
        <v>6.7765821828369059</v>
      </c>
      <c r="AQ265" s="31"/>
      <c r="AR265" s="114">
        <v>0</v>
      </c>
      <c r="AS265" s="31"/>
      <c r="AT265" s="302">
        <f>IF($AL265,AR265/$AL265*100,0)</f>
        <v>0</v>
      </c>
      <c r="AU265" s="31"/>
      <c r="AV265" s="114">
        <v>0</v>
      </c>
      <c r="AW265" s="31"/>
      <c r="AX265" s="302">
        <f>IF($AL265,AV265/$AL265*100,0)</f>
        <v>0</v>
      </c>
      <c r="AY265" s="31"/>
      <c r="AZ265" s="114">
        <v>4098</v>
      </c>
      <c r="BA265" s="31"/>
      <c r="BB265" s="30">
        <v>21</v>
      </c>
      <c r="BC265" s="31"/>
      <c r="BD265" s="298">
        <v>5968</v>
      </c>
      <c r="BE265" s="31"/>
      <c r="BF265" s="298">
        <f>IF(E265,BD265,0)</f>
        <v>5968</v>
      </c>
      <c r="BG265" s="31"/>
      <c r="BH265" s="298">
        <f>IF(K265,BD265,0)</f>
        <v>5968</v>
      </c>
      <c r="BI265" s="31"/>
      <c r="BJ265" s="298">
        <f>IF(AF265,BD265,0)</f>
        <v>0</v>
      </c>
    </row>
    <row r="266" spans="1:62" ht="8.85" customHeight="1" x14ac:dyDescent="0.25">
      <c r="A266" s="11">
        <v>22</v>
      </c>
      <c r="B266" s="25"/>
      <c r="C266" s="20" t="s">
        <v>195</v>
      </c>
      <c r="D266" s="31"/>
      <c r="E266" s="114">
        <v>50323</v>
      </c>
      <c r="F266" s="31"/>
      <c r="G266" s="302">
        <f>(E266/$BD266)</f>
        <v>10.659394196144884</v>
      </c>
      <c r="H266" s="31"/>
      <c r="I266" s="302">
        <f>IF(G$287,G266/G$287*100,0)</f>
        <v>57.170882352256477</v>
      </c>
      <c r="J266" s="31"/>
      <c r="K266" s="114">
        <v>512781</v>
      </c>
      <c r="L266" s="31"/>
      <c r="M266" s="302">
        <f>(K266/$BD266)</f>
        <v>108.61703029019276</v>
      </c>
      <c r="N266" s="31"/>
      <c r="O266" s="302">
        <f>IF(M$287,M266/M$287*100,0)</f>
        <v>73.20805927466688</v>
      </c>
      <c r="P266" s="31"/>
      <c r="Q266" s="114">
        <v>0</v>
      </c>
      <c r="R266" s="31"/>
      <c r="S266" s="114">
        <v>0</v>
      </c>
      <c r="T266" s="31"/>
      <c r="U266" s="114">
        <v>0</v>
      </c>
      <c r="V266" s="31"/>
      <c r="W266" s="114">
        <v>0</v>
      </c>
      <c r="X266" s="31"/>
      <c r="Y266" s="114">
        <v>0</v>
      </c>
      <c r="Z266" s="31"/>
      <c r="AA266" s="114">
        <v>0</v>
      </c>
      <c r="AB266" s="31"/>
      <c r="AC266" s="31"/>
      <c r="AD266" s="114">
        <v>0</v>
      </c>
      <c r="AE266" s="31"/>
      <c r="AF266" s="114">
        <v>0</v>
      </c>
      <c r="AG266" s="31"/>
      <c r="AH266" s="302">
        <f>(AF266/$BD266)</f>
        <v>0</v>
      </c>
      <c r="AI266" s="31"/>
      <c r="AJ266" s="302">
        <f>IF(AH$287,AH266/AH$287*100,0)</f>
        <v>0</v>
      </c>
      <c r="AK266" s="31"/>
      <c r="AL266" s="114">
        <f>(E266+K266+AF266)</f>
        <v>563104</v>
      </c>
      <c r="AM266" s="31"/>
      <c r="AN266" s="114">
        <v>0</v>
      </c>
      <c r="AO266" s="31"/>
      <c r="AP266" s="302">
        <f>IF($AL266,AN266/$AL266*100,0)</f>
        <v>0</v>
      </c>
      <c r="AQ266" s="31"/>
      <c r="AR266" s="114">
        <v>0</v>
      </c>
      <c r="AS266" s="31"/>
      <c r="AT266" s="302">
        <f>IF($AL266,AR266/$AL266*100,0)</f>
        <v>0</v>
      </c>
      <c r="AU266" s="31"/>
      <c r="AV266" s="114">
        <v>0</v>
      </c>
      <c r="AW266" s="31"/>
      <c r="AX266" s="302">
        <f>IF($AL266,AV266/$AL266*100,0)</f>
        <v>0</v>
      </c>
      <c r="AY266" s="31"/>
      <c r="AZ266" s="114">
        <v>23600</v>
      </c>
      <c r="BA266" s="31"/>
      <c r="BB266" s="30">
        <v>22</v>
      </c>
      <c r="BC266" s="31"/>
      <c r="BD266" s="298">
        <v>4721</v>
      </c>
      <c r="BE266" s="31"/>
      <c r="BF266" s="298">
        <f>IF(E266,BD266,0)</f>
        <v>4721</v>
      </c>
      <c r="BG266" s="31"/>
      <c r="BH266" s="298">
        <f>IF(K266,BD266,0)</f>
        <v>4721</v>
      </c>
      <c r="BI266" s="31"/>
      <c r="BJ266" s="298">
        <f>IF(AF266,BD266,0)</f>
        <v>0</v>
      </c>
    </row>
    <row r="267" spans="1:62" ht="8.85" customHeight="1" x14ac:dyDescent="0.25">
      <c r="A267" s="11">
        <v>23</v>
      </c>
      <c r="B267" s="25"/>
      <c r="C267" s="11" t="s">
        <v>203</v>
      </c>
      <c r="D267" s="31"/>
      <c r="E267" s="114">
        <v>148655</v>
      </c>
      <c r="F267" s="31"/>
      <c r="G267" s="302">
        <f>(E267/$BD267)</f>
        <v>16.360884877834032</v>
      </c>
      <c r="H267" s="31"/>
      <c r="I267" s="302">
        <f>IF(G$287,G267/G$287*100,0)</f>
        <v>87.750411263310767</v>
      </c>
      <c r="J267" s="31"/>
      <c r="K267" s="114">
        <v>1465770</v>
      </c>
      <c r="L267" s="31"/>
      <c r="M267" s="302">
        <f>(K267/$BD267)</f>
        <v>161.3218137794409</v>
      </c>
      <c r="N267" s="31"/>
      <c r="O267" s="302">
        <f>IF(M$287,M267/M$287*100,0)</f>
        <v>108.73117110557233</v>
      </c>
      <c r="P267" s="31"/>
      <c r="Q267" s="114">
        <v>0</v>
      </c>
      <c r="R267" s="31"/>
      <c r="S267" s="114">
        <v>0</v>
      </c>
      <c r="T267" s="31"/>
      <c r="U267" s="114">
        <v>0</v>
      </c>
      <c r="V267" s="31"/>
      <c r="W267" s="114">
        <v>0</v>
      </c>
      <c r="X267" s="31"/>
      <c r="Y267" s="114">
        <v>0</v>
      </c>
      <c r="Z267" s="31"/>
      <c r="AA267" s="114">
        <v>0</v>
      </c>
      <c r="AB267" s="31"/>
      <c r="AC267" s="31"/>
      <c r="AD267" s="114">
        <v>0</v>
      </c>
      <c r="AE267" s="31"/>
      <c r="AF267" s="114">
        <v>0</v>
      </c>
      <c r="AG267" s="31"/>
      <c r="AH267" s="302">
        <f>(AF267/$BD267)</f>
        <v>0</v>
      </c>
      <c r="AI267" s="31"/>
      <c r="AJ267" s="302">
        <f>IF(AH$287,AH267/AH$287*100,0)</f>
        <v>0</v>
      </c>
      <c r="AK267" s="31"/>
      <c r="AL267" s="114">
        <f>(E267+K267+AF267)</f>
        <v>1614425</v>
      </c>
      <c r="AM267" s="31"/>
      <c r="AN267" s="114">
        <v>0</v>
      </c>
      <c r="AO267" s="31"/>
      <c r="AP267" s="302">
        <f>IF($AL267,AN267/$AL267*100,0)</f>
        <v>0</v>
      </c>
      <c r="AQ267" s="31"/>
      <c r="AR267" s="114">
        <v>30659</v>
      </c>
      <c r="AS267" s="31"/>
      <c r="AT267" s="302">
        <f>IF($AL267,AR267/$AL267*100,0)</f>
        <v>1.8990662310110411</v>
      </c>
      <c r="AU267" s="31"/>
      <c r="AV267" s="114">
        <v>0</v>
      </c>
      <c r="AW267" s="31"/>
      <c r="AX267" s="302">
        <f>IF($AL267,AV267/$AL267*100,0)</f>
        <v>0</v>
      </c>
      <c r="AY267" s="31"/>
      <c r="AZ267" s="114">
        <v>27453</v>
      </c>
      <c r="BA267" s="31"/>
      <c r="BB267" s="30">
        <v>23</v>
      </c>
      <c r="BC267" s="31"/>
      <c r="BD267" s="298">
        <v>9086</v>
      </c>
      <c r="BE267" s="31"/>
      <c r="BF267" s="298">
        <f>IF(E267,BD267,0)</f>
        <v>9086</v>
      </c>
      <c r="BG267" s="31"/>
      <c r="BH267" s="298">
        <f>IF(K267,BD267,0)</f>
        <v>9086</v>
      </c>
      <c r="BI267" s="31"/>
      <c r="BJ267" s="298">
        <f>IF(AF267,BD267,0)</f>
        <v>0</v>
      </c>
    </row>
    <row r="268" spans="1:62" ht="8.85" customHeight="1" x14ac:dyDescent="0.25">
      <c r="A268" s="11">
        <v>24</v>
      </c>
      <c r="B268" s="25"/>
      <c r="C268" s="58" t="s">
        <v>244</v>
      </c>
      <c r="D268" s="31"/>
      <c r="E268" s="114">
        <v>86565</v>
      </c>
      <c r="F268" s="31"/>
      <c r="G268" s="302">
        <f>(E268/$BD268)</f>
        <v>11.202924809110909</v>
      </c>
      <c r="H268" s="31"/>
      <c r="I268" s="302">
        <f>IF(G$287,G268/G$287*100,0)</f>
        <v>60.086069102735117</v>
      </c>
      <c r="J268" s="31"/>
      <c r="K268" s="114">
        <v>2592986</v>
      </c>
      <c r="L268" s="31"/>
      <c r="M268" s="302">
        <f>(K268/$BD268)</f>
        <v>335.57473793192702</v>
      </c>
      <c r="N268" s="31"/>
      <c r="O268" s="302">
        <f>IF(M$287,M268/M$287*100,0)</f>
        <v>226.1779321342714</v>
      </c>
      <c r="P268" s="31"/>
      <c r="Q268" s="114">
        <v>0</v>
      </c>
      <c r="R268" s="31"/>
      <c r="S268" s="114">
        <v>0</v>
      </c>
      <c r="T268" s="31"/>
      <c r="U268" s="114">
        <v>0</v>
      </c>
      <c r="V268" s="31"/>
      <c r="W268" s="114">
        <v>0</v>
      </c>
      <c r="X268" s="31"/>
      <c r="Y268" s="114">
        <v>0</v>
      </c>
      <c r="Z268" s="31"/>
      <c r="AA268" s="114">
        <v>0</v>
      </c>
      <c r="AB268" s="31"/>
      <c r="AC268" s="31"/>
      <c r="AD268" s="114">
        <v>0</v>
      </c>
      <c r="AE268" s="31"/>
      <c r="AF268" s="114">
        <v>0</v>
      </c>
      <c r="AG268" s="31"/>
      <c r="AH268" s="302">
        <f>(AF268/$BD268)</f>
        <v>0</v>
      </c>
      <c r="AI268" s="31"/>
      <c r="AJ268" s="302">
        <f>IF(AH$287,AH268/AH$287*100,0)</f>
        <v>0</v>
      </c>
      <c r="AK268" s="31"/>
      <c r="AL268" s="114">
        <f>(E268+K268+AF268)</f>
        <v>2679551</v>
      </c>
      <c r="AM268" s="31"/>
      <c r="AN268" s="114">
        <v>6497</v>
      </c>
      <c r="AO268" s="31"/>
      <c r="AP268" s="302">
        <f>IF($AL268,AN268/$AL268*100,0)</f>
        <v>0.24246599523576898</v>
      </c>
      <c r="AQ268" s="31"/>
      <c r="AR268" s="114">
        <v>0</v>
      </c>
      <c r="AS268" s="31"/>
      <c r="AT268" s="302">
        <f>IF($AL268,AR268/$AL268*100,0)</f>
        <v>0</v>
      </c>
      <c r="AU268" s="31"/>
      <c r="AV268" s="114">
        <v>0</v>
      </c>
      <c r="AW268" s="31"/>
      <c r="AX268" s="302">
        <f>IF($AL268,AV268/$AL268*100,0)</f>
        <v>0</v>
      </c>
      <c r="AY268" s="31"/>
      <c r="AZ268" s="114">
        <v>0</v>
      </c>
      <c r="BA268" s="31"/>
      <c r="BB268" s="30">
        <v>24</v>
      </c>
      <c r="BC268" s="31"/>
      <c r="BD268" s="298">
        <v>7727</v>
      </c>
      <c r="BE268" s="31"/>
      <c r="BF268" s="298">
        <f>IF(E268,BD268,0)</f>
        <v>7727</v>
      </c>
      <c r="BG268" s="31"/>
      <c r="BH268" s="298">
        <f>IF(K268,BD268,0)</f>
        <v>7727</v>
      </c>
      <c r="BI268" s="31"/>
      <c r="BJ268" s="298">
        <f>IF(AF268,BD268,0)</f>
        <v>0</v>
      </c>
    </row>
    <row r="269" spans="1:62" ht="8.85" customHeight="1" x14ac:dyDescent="0.25">
      <c r="A269" s="11">
        <v>25</v>
      </c>
      <c r="B269" s="25"/>
      <c r="C269" s="11" t="s">
        <v>245</v>
      </c>
      <c r="D269" s="31"/>
      <c r="E269" s="114">
        <v>16122</v>
      </c>
      <c r="F269" s="31"/>
      <c r="G269" s="302">
        <f>(E269/$BD269)</f>
        <v>2.7686759402369914</v>
      </c>
      <c r="H269" s="31"/>
      <c r="I269" s="302">
        <f>IF(G$287,G269/G$287*100,0)</f>
        <v>14.849591218613439</v>
      </c>
      <c r="J269" s="31"/>
      <c r="K269" s="114">
        <v>298985</v>
      </c>
      <c r="L269" s="31"/>
      <c r="M269" s="302">
        <f>(K269/$BD269)</f>
        <v>51.345526360982312</v>
      </c>
      <c r="N269" s="31"/>
      <c r="O269" s="302">
        <f>IF(M$287,M269/M$287*100,0)</f>
        <v>34.606970263144483</v>
      </c>
      <c r="P269" s="31"/>
      <c r="Q269" s="114">
        <v>0</v>
      </c>
      <c r="R269" s="31"/>
      <c r="S269" s="114">
        <v>0</v>
      </c>
      <c r="T269" s="31"/>
      <c r="U269" s="114">
        <v>0</v>
      </c>
      <c r="V269" s="31"/>
      <c r="W269" s="114">
        <v>0</v>
      </c>
      <c r="X269" s="31"/>
      <c r="Y269" s="114">
        <v>0</v>
      </c>
      <c r="Z269" s="31"/>
      <c r="AA269" s="114">
        <v>0</v>
      </c>
      <c r="AB269" s="31"/>
      <c r="AC269" s="31"/>
      <c r="AD269" s="114">
        <v>0</v>
      </c>
      <c r="AE269" s="31"/>
      <c r="AF269" s="114">
        <v>0</v>
      </c>
      <c r="AG269" s="31"/>
      <c r="AH269" s="302">
        <f>(AF269/$BD269)</f>
        <v>0</v>
      </c>
      <c r="AI269" s="31"/>
      <c r="AJ269" s="302">
        <f>IF(AH$287,AH269/AH$287*100,0)</f>
        <v>0</v>
      </c>
      <c r="AK269" s="31"/>
      <c r="AL269" s="114">
        <f>(E269+K269+AF269)</f>
        <v>315107</v>
      </c>
      <c r="AM269" s="31"/>
      <c r="AN269" s="114">
        <v>5000</v>
      </c>
      <c r="AO269" s="31"/>
      <c r="AP269" s="302">
        <f>IF($AL269,AN269/$AL269*100,0)</f>
        <v>1.5867625917545469</v>
      </c>
      <c r="AQ269" s="31"/>
      <c r="AR269" s="114">
        <v>0</v>
      </c>
      <c r="AS269" s="31"/>
      <c r="AT269" s="302">
        <f>IF($AL269,AR269/$AL269*100,0)</f>
        <v>0</v>
      </c>
      <c r="AU269" s="31"/>
      <c r="AV269" s="114">
        <v>0</v>
      </c>
      <c r="AW269" s="31"/>
      <c r="AX269" s="302">
        <f>IF($AL269,AV269/$AL269*100,0)</f>
        <v>0</v>
      </c>
      <c r="AY269" s="31"/>
      <c r="AZ269" s="114">
        <v>0</v>
      </c>
      <c r="BA269" s="31"/>
      <c r="BB269" s="30">
        <v>25</v>
      </c>
      <c r="BC269" s="31"/>
      <c r="BD269" s="298">
        <v>5823</v>
      </c>
      <c r="BE269" s="31"/>
      <c r="BF269" s="298">
        <f>IF(E269,BD269,0)</f>
        <v>5823</v>
      </c>
      <c r="BG269" s="31"/>
      <c r="BH269" s="298">
        <f>IF(K269,BD269,0)</f>
        <v>5823</v>
      </c>
      <c r="BI269" s="31"/>
      <c r="BJ269" s="298">
        <f>IF(AF269,BD269,0)</f>
        <v>0</v>
      </c>
    </row>
    <row r="270" spans="1:62" ht="8.85" customHeight="1" x14ac:dyDescent="0.25">
      <c r="A270" s="57"/>
      <c r="B270" s="11"/>
      <c r="C270" s="11"/>
      <c r="D270" s="31"/>
      <c r="E270" s="31"/>
      <c r="F270" s="31"/>
      <c r="G270" s="38"/>
      <c r="H270" s="31"/>
      <c r="I270" s="38"/>
      <c r="J270" s="31"/>
      <c r="K270" s="277"/>
      <c r="L270" s="31"/>
      <c r="M270" s="38"/>
      <c r="N270" s="31"/>
      <c r="O270" s="38"/>
      <c r="P270" s="31"/>
      <c r="Q270" s="31"/>
      <c r="R270" s="31"/>
      <c r="S270" s="31"/>
      <c r="T270" s="31"/>
      <c r="U270" s="31"/>
      <c r="V270" s="31"/>
      <c r="W270" s="31"/>
      <c r="X270" s="31"/>
      <c r="Y270" s="31"/>
      <c r="Z270" s="31"/>
      <c r="AA270" s="31"/>
      <c r="AB270" s="31"/>
      <c r="AC270" s="31"/>
      <c r="AD270" s="31"/>
      <c r="AE270" s="31"/>
      <c r="AF270" s="31"/>
      <c r="AG270" s="31"/>
      <c r="AH270" s="38"/>
      <c r="AI270" s="31"/>
      <c r="AJ270" s="38"/>
      <c r="AK270" s="31"/>
      <c r="AL270" s="277"/>
      <c r="AM270" s="31"/>
      <c r="AN270" s="31"/>
      <c r="AO270" s="31"/>
      <c r="AP270" s="38"/>
      <c r="AQ270" s="31"/>
      <c r="AR270" s="31"/>
      <c r="AS270" s="31"/>
      <c r="AT270" s="38"/>
      <c r="AU270" s="31"/>
      <c r="AV270" s="31"/>
      <c r="AW270" s="31"/>
      <c r="AX270" s="38"/>
      <c r="AY270" s="31"/>
      <c r="AZ270" s="31"/>
      <c r="BA270" s="31"/>
      <c r="BB270" s="37"/>
      <c r="BC270" s="31"/>
      <c r="BD270" s="277"/>
      <c r="BE270" s="31"/>
      <c r="BF270" s="31"/>
      <c r="BG270" s="31"/>
      <c r="BH270" s="31"/>
      <c r="BI270" s="31"/>
      <c r="BJ270" s="31"/>
    </row>
    <row r="271" spans="1:62" ht="8.85" customHeight="1" x14ac:dyDescent="0.25">
      <c r="A271" s="11">
        <v>26</v>
      </c>
      <c r="B271" s="25"/>
      <c r="C271" s="11" t="s">
        <v>246</v>
      </c>
      <c r="D271" s="31"/>
      <c r="E271" s="114">
        <v>71954</v>
      </c>
      <c r="F271" s="31"/>
      <c r="G271" s="302">
        <f>(E271/$BD271)</f>
        <v>14.993540320900188</v>
      </c>
      <c r="H271" s="31"/>
      <c r="I271" s="302">
        <f>IF(G$287,G271/G$287*100,0)</f>
        <v>80.416758584649614</v>
      </c>
      <c r="J271" s="31"/>
      <c r="K271" s="114">
        <v>806771</v>
      </c>
      <c r="L271" s="31"/>
      <c r="M271" s="302">
        <f>(K271/$BD271)</f>
        <v>168.11231506563868</v>
      </c>
      <c r="N271" s="31"/>
      <c r="O271" s="302">
        <f>IF(M$287,M271/M$287*100,0)</f>
        <v>113.3079802793871</v>
      </c>
      <c r="P271" s="31"/>
      <c r="Q271" s="114">
        <v>0</v>
      </c>
      <c r="R271" s="31"/>
      <c r="S271" s="114">
        <v>0</v>
      </c>
      <c r="T271" s="31"/>
      <c r="U271" s="114">
        <v>0</v>
      </c>
      <c r="V271" s="31"/>
      <c r="W271" s="114">
        <v>0</v>
      </c>
      <c r="X271" s="31"/>
      <c r="Y271" s="114">
        <v>0</v>
      </c>
      <c r="Z271" s="31"/>
      <c r="AA271" s="114">
        <v>0</v>
      </c>
      <c r="AB271" s="31"/>
      <c r="AC271" s="31"/>
      <c r="AD271" s="114">
        <v>0</v>
      </c>
      <c r="AE271" s="31"/>
      <c r="AF271" s="114">
        <v>0</v>
      </c>
      <c r="AG271" s="31"/>
      <c r="AH271" s="302">
        <f>(AF271/$BD271)</f>
        <v>0</v>
      </c>
      <c r="AI271" s="31"/>
      <c r="AJ271" s="302">
        <f>IF(AH$287,AH271/AH$287*100,0)</f>
        <v>0</v>
      </c>
      <c r="AK271" s="31"/>
      <c r="AL271" s="114">
        <f>(E271+K271+AF271)</f>
        <v>878725</v>
      </c>
      <c r="AM271" s="31"/>
      <c r="AN271" s="114">
        <v>29632</v>
      </c>
      <c r="AO271" s="31"/>
      <c r="AP271" s="302">
        <f>IF($AL271,AN271/$AL271*100,0)</f>
        <v>3.3721585251358501</v>
      </c>
      <c r="AQ271" s="31"/>
      <c r="AR271" s="114">
        <v>0</v>
      </c>
      <c r="AS271" s="31"/>
      <c r="AT271" s="302">
        <f>IF($AL271,AR271/$AL271*100,0)</f>
        <v>0</v>
      </c>
      <c r="AU271" s="31"/>
      <c r="AV271" s="114">
        <v>0</v>
      </c>
      <c r="AW271" s="31"/>
      <c r="AX271" s="302">
        <f>IF($AL271,AV271/$AL271*100,0)</f>
        <v>0</v>
      </c>
      <c r="AY271" s="31"/>
      <c r="AZ271" s="114">
        <v>29173</v>
      </c>
      <c r="BA271" s="31"/>
      <c r="BB271" s="30">
        <v>26</v>
      </c>
      <c r="BC271" s="31"/>
      <c r="BD271" s="298">
        <v>4799</v>
      </c>
      <c r="BE271" s="31"/>
      <c r="BF271" s="298">
        <f>IF(E271,BD271,0)</f>
        <v>4799</v>
      </c>
      <c r="BG271" s="31"/>
      <c r="BH271" s="298">
        <f>IF(K271,BD271,0)</f>
        <v>4799</v>
      </c>
      <c r="BI271" s="31"/>
      <c r="BJ271" s="298">
        <f>IF(AF271,BD271,0)</f>
        <v>0</v>
      </c>
    </row>
    <row r="272" spans="1:62" ht="8.85" customHeight="1" x14ac:dyDescent="0.25">
      <c r="A272" s="11">
        <v>27</v>
      </c>
      <c r="B272" s="25"/>
      <c r="C272" s="11" t="s">
        <v>247</v>
      </c>
      <c r="D272" s="31"/>
      <c r="E272" s="114">
        <v>206346</v>
      </c>
      <c r="F272" s="31"/>
      <c r="G272" s="302">
        <f>(E272/$BD272)</f>
        <v>25.509457287674621</v>
      </c>
      <c r="H272" s="31"/>
      <c r="I272" s="302">
        <f>IF(G$287,G272/G$287*100,0)</f>
        <v>136.81811129482452</v>
      </c>
      <c r="J272" s="31"/>
      <c r="K272" s="114">
        <v>1000409</v>
      </c>
      <c r="L272" s="31"/>
      <c r="M272" s="302">
        <f>(K272/$BD272)</f>
        <v>123.6752379775003</v>
      </c>
      <c r="N272" s="31"/>
      <c r="O272" s="302">
        <f>IF(M$287,M272/M$287*100,0)</f>
        <v>83.357316329452985</v>
      </c>
      <c r="P272" s="31"/>
      <c r="Q272" s="114">
        <v>0</v>
      </c>
      <c r="R272" s="31"/>
      <c r="S272" s="114">
        <v>541502</v>
      </c>
      <c r="T272" s="31"/>
      <c r="U272" s="114">
        <v>0</v>
      </c>
      <c r="V272" s="31"/>
      <c r="W272" s="114">
        <v>0</v>
      </c>
      <c r="X272" s="31"/>
      <c r="Y272" s="114">
        <v>0</v>
      </c>
      <c r="Z272" s="31"/>
      <c r="AA272" s="114">
        <v>0</v>
      </c>
      <c r="AB272" s="31"/>
      <c r="AC272" s="31"/>
      <c r="AD272" s="114">
        <v>0</v>
      </c>
      <c r="AE272" s="31"/>
      <c r="AF272" s="114">
        <v>0</v>
      </c>
      <c r="AG272" s="31"/>
      <c r="AH272" s="302">
        <f>(AF272/$BD272)</f>
        <v>0</v>
      </c>
      <c r="AI272" s="31"/>
      <c r="AJ272" s="302">
        <f>IF(AH$287,AH272/AH$287*100,0)</f>
        <v>0</v>
      </c>
      <c r="AK272" s="31"/>
      <c r="AL272" s="114">
        <f>(E272+K272+AF272)</f>
        <v>1206755</v>
      </c>
      <c r="AM272" s="31"/>
      <c r="AN272" s="114">
        <v>0</v>
      </c>
      <c r="AO272" s="31"/>
      <c r="AP272" s="302">
        <f>IF($AL272,AN272/$AL272*100,0)</f>
        <v>0</v>
      </c>
      <c r="AQ272" s="31"/>
      <c r="AR272" s="114">
        <v>0</v>
      </c>
      <c r="AS272" s="31"/>
      <c r="AT272" s="302">
        <f>IF($AL272,AR272/$AL272*100,0)</f>
        <v>0</v>
      </c>
      <c r="AU272" s="31"/>
      <c r="AV272" s="114">
        <v>0</v>
      </c>
      <c r="AW272" s="31"/>
      <c r="AX272" s="302">
        <f>IF($AL272,AV272/$AL272*100,0)</f>
        <v>0</v>
      </c>
      <c r="AY272" s="31"/>
      <c r="AZ272" s="114">
        <v>0</v>
      </c>
      <c r="BA272" s="31"/>
      <c r="BB272" s="30">
        <v>27</v>
      </c>
      <c r="BC272" s="31"/>
      <c r="BD272" s="298">
        <v>8089</v>
      </c>
      <c r="BE272" s="31"/>
      <c r="BF272" s="298">
        <f>IF(E272,BD272,0)</f>
        <v>8089</v>
      </c>
      <c r="BG272" s="31"/>
      <c r="BH272" s="298">
        <f>IF(K272,BD272,0)</f>
        <v>8089</v>
      </c>
      <c r="BI272" s="31"/>
      <c r="BJ272" s="298">
        <f>IF(AF272,BD272,0)</f>
        <v>0</v>
      </c>
    </row>
    <row r="273" spans="1:62" ht="8.85" customHeight="1" x14ac:dyDescent="0.25">
      <c r="A273" s="11">
        <v>28</v>
      </c>
      <c r="B273" s="25"/>
      <c r="C273" s="11" t="s">
        <v>248</v>
      </c>
      <c r="D273" s="31"/>
      <c r="E273" s="114">
        <v>191842</v>
      </c>
      <c r="F273" s="31"/>
      <c r="G273" s="302">
        <f>(E273/$BD273)</f>
        <v>23.562024072709409</v>
      </c>
      <c r="H273" s="31"/>
      <c r="I273" s="302">
        <f>IF(G$287,G273/G$287*100,0)</f>
        <v>126.37319546068461</v>
      </c>
      <c r="J273" s="31"/>
      <c r="K273" s="114">
        <v>448784</v>
      </c>
      <c r="L273" s="31"/>
      <c r="M273" s="302">
        <f>(K273/$BD273)</f>
        <v>55.119626627364283</v>
      </c>
      <c r="N273" s="31"/>
      <c r="O273" s="302">
        <f>IF(M$287,M273/M$287*100,0)</f>
        <v>37.150720126970157</v>
      </c>
      <c r="P273" s="31"/>
      <c r="Q273" s="114">
        <v>0</v>
      </c>
      <c r="R273" s="31"/>
      <c r="S273" s="114">
        <v>0</v>
      </c>
      <c r="T273" s="31"/>
      <c r="U273" s="114">
        <v>0</v>
      </c>
      <c r="V273" s="31"/>
      <c r="W273" s="114">
        <v>0</v>
      </c>
      <c r="X273" s="31"/>
      <c r="Y273" s="114">
        <v>0</v>
      </c>
      <c r="Z273" s="31"/>
      <c r="AA273" s="114">
        <v>0</v>
      </c>
      <c r="AB273" s="31"/>
      <c r="AC273" s="31"/>
      <c r="AD273" s="114">
        <v>0</v>
      </c>
      <c r="AE273" s="31"/>
      <c r="AF273" s="114">
        <v>0</v>
      </c>
      <c r="AG273" s="31"/>
      <c r="AH273" s="302">
        <f>(AF273/$BD273)</f>
        <v>0</v>
      </c>
      <c r="AI273" s="31"/>
      <c r="AJ273" s="302">
        <f>IF(AH$287,AH273/AH$287*100,0)</f>
        <v>0</v>
      </c>
      <c r="AK273" s="31"/>
      <c r="AL273" s="114">
        <f>(E273+K273+AF273)</f>
        <v>640626</v>
      </c>
      <c r="AM273" s="31"/>
      <c r="AN273" s="114">
        <v>0</v>
      </c>
      <c r="AO273" s="31"/>
      <c r="AP273" s="302">
        <f>IF($AL273,AN273/$AL273*100,0)</f>
        <v>0</v>
      </c>
      <c r="AQ273" s="31"/>
      <c r="AR273" s="114">
        <v>0</v>
      </c>
      <c r="AS273" s="31"/>
      <c r="AT273" s="302">
        <f>IF($AL273,AR273/$AL273*100,0)</f>
        <v>0</v>
      </c>
      <c r="AU273" s="31"/>
      <c r="AV273" s="114">
        <v>0</v>
      </c>
      <c r="AW273" s="31"/>
      <c r="AX273" s="302">
        <f>IF($AL273,AV273/$AL273*100,0)</f>
        <v>0</v>
      </c>
      <c r="AY273" s="31"/>
      <c r="AZ273" s="114">
        <v>0</v>
      </c>
      <c r="BA273" s="31"/>
      <c r="BB273" s="30">
        <v>28</v>
      </c>
      <c r="BC273" s="31"/>
      <c r="BD273" s="298">
        <v>8142</v>
      </c>
      <c r="BE273" s="31"/>
      <c r="BF273" s="298">
        <f>IF(E273,BD273,0)</f>
        <v>8142</v>
      </c>
      <c r="BG273" s="31"/>
      <c r="BH273" s="298">
        <f>IF(K273,BD273,0)</f>
        <v>8142</v>
      </c>
      <c r="BI273" s="31"/>
      <c r="BJ273" s="298">
        <f>IF(AF273,BD273,0)</f>
        <v>0</v>
      </c>
    </row>
    <row r="274" spans="1:62" ht="8.85" customHeight="1" x14ac:dyDescent="0.25">
      <c r="A274" s="11">
        <v>29</v>
      </c>
      <c r="B274" s="25"/>
      <c r="C274" s="11" t="s">
        <v>249</v>
      </c>
      <c r="D274" s="31"/>
      <c r="E274" s="114">
        <v>61976</v>
      </c>
      <c r="F274" s="31"/>
      <c r="G274" s="302">
        <f>(E274/$BD274)</f>
        <v>13.328172043010753</v>
      </c>
      <c r="H274" s="31"/>
      <c r="I274" s="302">
        <f>IF(G$287,G274/G$287*100,0)</f>
        <v>71.484677442286852</v>
      </c>
      <c r="J274" s="31"/>
      <c r="K274" s="114">
        <v>951769</v>
      </c>
      <c r="L274" s="31"/>
      <c r="M274" s="302">
        <f>(K274/$BD274)</f>
        <v>204.68150537634409</v>
      </c>
      <c r="N274" s="31"/>
      <c r="O274" s="302">
        <f>IF(M$287,M274/M$287*100,0)</f>
        <v>137.95567544045082</v>
      </c>
      <c r="P274" s="31"/>
      <c r="Q274" s="114">
        <v>0</v>
      </c>
      <c r="R274" s="31"/>
      <c r="S274" s="114">
        <v>0</v>
      </c>
      <c r="T274" s="31"/>
      <c r="U274" s="114">
        <v>0</v>
      </c>
      <c r="V274" s="31"/>
      <c r="W274" s="114">
        <v>0</v>
      </c>
      <c r="X274" s="31"/>
      <c r="Y274" s="114">
        <v>0</v>
      </c>
      <c r="Z274" s="31"/>
      <c r="AA274" s="114">
        <v>0</v>
      </c>
      <c r="AB274" s="31"/>
      <c r="AC274" s="31"/>
      <c r="AD274" s="114">
        <v>0</v>
      </c>
      <c r="AE274" s="31"/>
      <c r="AF274" s="114">
        <v>0</v>
      </c>
      <c r="AG274" s="31"/>
      <c r="AH274" s="302">
        <f>(AF274/$BD274)</f>
        <v>0</v>
      </c>
      <c r="AI274" s="31"/>
      <c r="AJ274" s="302">
        <f>IF(AH$287,AH274/AH$287*100,0)</f>
        <v>0</v>
      </c>
      <c r="AK274" s="31"/>
      <c r="AL274" s="114">
        <f>(E274+K274+AF274)</f>
        <v>1013745</v>
      </c>
      <c r="AM274" s="31"/>
      <c r="AN274" s="114">
        <v>2270</v>
      </c>
      <c r="AO274" s="31"/>
      <c r="AP274" s="302">
        <f>IF($AL274,AN274/$AL274*100,0)</f>
        <v>0.22392218950525034</v>
      </c>
      <c r="AQ274" s="31"/>
      <c r="AR274" s="114">
        <v>0</v>
      </c>
      <c r="AS274" s="31"/>
      <c r="AT274" s="302">
        <f>IF($AL274,AR274/$AL274*100,0)</f>
        <v>0</v>
      </c>
      <c r="AU274" s="31"/>
      <c r="AV274" s="114">
        <v>0</v>
      </c>
      <c r="AW274" s="31"/>
      <c r="AX274" s="302">
        <f>IF($AL274,AV274/$AL274*100,0)</f>
        <v>0</v>
      </c>
      <c r="AY274" s="31"/>
      <c r="AZ274" s="114">
        <v>0</v>
      </c>
      <c r="BA274" s="31"/>
      <c r="BB274" s="30">
        <v>29</v>
      </c>
      <c r="BC274" s="31"/>
      <c r="BD274" s="298">
        <v>4650</v>
      </c>
      <c r="BE274" s="31"/>
      <c r="BF274" s="298">
        <f>IF(E274,BD274,0)</f>
        <v>4650</v>
      </c>
      <c r="BG274" s="31"/>
      <c r="BH274" s="298">
        <f>IF(K274,BD274,0)</f>
        <v>4650</v>
      </c>
      <c r="BI274" s="31"/>
      <c r="BJ274" s="298">
        <f>IF(AF274,BD274,0)</f>
        <v>0</v>
      </c>
    </row>
    <row r="275" spans="1:62" ht="8.85" customHeight="1" x14ac:dyDescent="0.25">
      <c r="A275" s="11">
        <v>30</v>
      </c>
      <c r="B275" s="25"/>
      <c r="C275" s="11" t="s">
        <v>250</v>
      </c>
      <c r="D275" s="31"/>
      <c r="E275" s="114">
        <v>36700</v>
      </c>
      <c r="F275" s="31"/>
      <c r="G275" s="302">
        <f>(E275/$BD275)</f>
        <v>5.7361675523601123</v>
      </c>
      <c r="H275" s="31"/>
      <c r="I275" s="302">
        <f>IF(G$287,G275/G$287*100,0)</f>
        <v>30.765515774565838</v>
      </c>
      <c r="J275" s="31"/>
      <c r="K275" s="114">
        <v>589331</v>
      </c>
      <c r="L275" s="31"/>
      <c r="M275" s="302">
        <f>(K275/$BD275)</f>
        <v>92.111753673022818</v>
      </c>
      <c r="N275" s="31"/>
      <c r="O275" s="302">
        <f>IF(M$287,M275/M$287*100,0)</f>
        <v>62.083475351627591</v>
      </c>
      <c r="P275" s="31"/>
      <c r="Q275" s="114">
        <v>0</v>
      </c>
      <c r="R275" s="31"/>
      <c r="S275" s="114">
        <v>0</v>
      </c>
      <c r="T275" s="31"/>
      <c r="U275" s="114">
        <v>0</v>
      </c>
      <c r="V275" s="31"/>
      <c r="W275" s="114">
        <v>0</v>
      </c>
      <c r="X275" s="31"/>
      <c r="Y275" s="114">
        <v>0</v>
      </c>
      <c r="Z275" s="31"/>
      <c r="AA275" s="114">
        <v>0</v>
      </c>
      <c r="AB275" s="31"/>
      <c r="AC275" s="31"/>
      <c r="AD275" s="114">
        <v>0</v>
      </c>
      <c r="AE275" s="31"/>
      <c r="AF275" s="114">
        <v>0</v>
      </c>
      <c r="AG275" s="31"/>
      <c r="AH275" s="302">
        <f>(AF275/$BD275)</f>
        <v>0</v>
      </c>
      <c r="AI275" s="31"/>
      <c r="AJ275" s="302">
        <f>IF(AH$287,AH275/AH$287*100,0)</f>
        <v>0</v>
      </c>
      <c r="AK275" s="31"/>
      <c r="AL275" s="114">
        <f>(E275+K275+AF275)</f>
        <v>626031</v>
      </c>
      <c r="AM275" s="31"/>
      <c r="AN275" s="114">
        <v>0</v>
      </c>
      <c r="AO275" s="31"/>
      <c r="AP275" s="302">
        <f>IF($AL275,AN275/$AL275*100,0)</f>
        <v>0</v>
      </c>
      <c r="AQ275" s="31"/>
      <c r="AR275" s="114">
        <v>0</v>
      </c>
      <c r="AS275" s="31"/>
      <c r="AT275" s="302">
        <f>IF($AL275,AR275/$AL275*100,0)</f>
        <v>0</v>
      </c>
      <c r="AU275" s="31"/>
      <c r="AV275" s="114">
        <v>0</v>
      </c>
      <c r="AW275" s="31"/>
      <c r="AX275" s="302">
        <f>IF($AL275,AV275/$AL275*100,0)</f>
        <v>0</v>
      </c>
      <c r="AY275" s="31"/>
      <c r="AZ275" s="114">
        <v>0</v>
      </c>
      <c r="BA275" s="31"/>
      <c r="BB275" s="30">
        <v>30</v>
      </c>
      <c r="BC275" s="31"/>
      <c r="BD275" s="298">
        <v>6398</v>
      </c>
      <c r="BE275" s="31"/>
      <c r="BF275" s="298">
        <f>IF(E275,BD275,0)</f>
        <v>6398</v>
      </c>
      <c r="BG275" s="31"/>
      <c r="BH275" s="298">
        <f>IF(K275,BD275,0)</f>
        <v>6398</v>
      </c>
      <c r="BI275" s="31"/>
      <c r="BJ275" s="298">
        <f>IF(AF275,BD275,0)</f>
        <v>0</v>
      </c>
    </row>
    <row r="276" spans="1:62" ht="8.85" customHeight="1" x14ac:dyDescent="0.25">
      <c r="A276" s="57"/>
      <c r="B276" s="11"/>
      <c r="C276" s="11"/>
      <c r="D276" s="31"/>
      <c r="E276" s="31"/>
      <c r="F276" s="31"/>
      <c r="G276" s="38"/>
      <c r="H276" s="31"/>
      <c r="I276" s="38"/>
      <c r="J276" s="31"/>
      <c r="K276" s="31"/>
      <c r="L276" s="31"/>
      <c r="M276" s="38"/>
      <c r="N276" s="31"/>
      <c r="O276" s="38"/>
      <c r="P276" s="31"/>
      <c r="Q276" s="31"/>
      <c r="R276" s="31"/>
      <c r="S276" s="31"/>
      <c r="T276" s="31"/>
      <c r="U276" s="31"/>
      <c r="V276" s="31"/>
      <c r="W276" s="31"/>
      <c r="X276" s="31"/>
      <c r="Y276" s="31"/>
      <c r="Z276" s="31"/>
      <c r="AA276" s="31"/>
      <c r="AB276" s="31"/>
      <c r="AC276" s="31"/>
      <c r="AD276" s="31"/>
      <c r="AE276" s="31"/>
      <c r="AF276" s="31"/>
      <c r="AG276" s="31"/>
      <c r="AH276" s="38"/>
      <c r="AI276" s="31"/>
      <c r="AJ276" s="38"/>
      <c r="AK276" s="31"/>
      <c r="AL276" s="31"/>
      <c r="AM276" s="31"/>
      <c r="AN276" s="31"/>
      <c r="AO276" s="31"/>
      <c r="AP276" s="38"/>
      <c r="AQ276" s="31"/>
      <c r="AR276" s="31"/>
      <c r="AS276" s="31"/>
      <c r="AT276" s="38"/>
      <c r="AU276" s="31"/>
      <c r="AV276" s="31"/>
      <c r="AW276" s="31"/>
      <c r="AX276" s="38"/>
      <c r="AY276" s="31"/>
      <c r="AZ276" s="31"/>
      <c r="BA276" s="31"/>
      <c r="BB276" s="37"/>
      <c r="BC276" s="31"/>
      <c r="BD276" s="277"/>
      <c r="BE276" s="31"/>
      <c r="BF276" s="31"/>
      <c r="BG276" s="31"/>
      <c r="BH276" s="31"/>
      <c r="BI276" s="31"/>
      <c r="BJ276" s="31"/>
    </row>
    <row r="277" spans="1:62" ht="8.85" customHeight="1" x14ac:dyDescent="0.25">
      <c r="A277" s="11">
        <v>31</v>
      </c>
      <c r="B277" s="25"/>
      <c r="C277" s="11" t="s">
        <v>216</v>
      </c>
      <c r="D277" s="31"/>
      <c r="E277" s="114">
        <v>120423</v>
      </c>
      <c r="F277" s="31"/>
      <c r="G277" s="302">
        <f t="shared" ref="G277:G285" si="0">(E277/$BD277)</f>
        <v>26.026150853684893</v>
      </c>
      <c r="H277" s="31"/>
      <c r="I277" s="302">
        <f t="shared" ref="I277:I285" si="1">IF(G$287,G277/G$287*100,0)</f>
        <v>139.5893595037729</v>
      </c>
      <c r="J277" s="31"/>
      <c r="K277" s="114">
        <v>729107</v>
      </c>
      <c r="L277" s="31"/>
      <c r="M277" s="302">
        <f t="shared" ref="M277:M285" si="2">(K277/$BD277)</f>
        <v>157.57661551761402</v>
      </c>
      <c r="N277" s="31"/>
      <c r="O277" s="302">
        <f t="shared" ref="O277:O285" si="3">IF(M$287,M277/M$287*100,0)</f>
        <v>106.20690124094175</v>
      </c>
      <c r="P277" s="31"/>
      <c r="Q277" s="114">
        <v>0</v>
      </c>
      <c r="R277" s="31"/>
      <c r="S277" s="114">
        <v>0</v>
      </c>
      <c r="T277" s="31"/>
      <c r="U277" s="114">
        <v>0</v>
      </c>
      <c r="V277" s="31"/>
      <c r="W277" s="114">
        <v>0</v>
      </c>
      <c r="X277" s="31"/>
      <c r="Y277" s="114">
        <v>0</v>
      </c>
      <c r="Z277" s="31"/>
      <c r="AA277" s="114">
        <v>0</v>
      </c>
      <c r="AB277" s="31"/>
      <c r="AC277" s="31"/>
      <c r="AD277" s="114">
        <v>0</v>
      </c>
      <c r="AE277" s="31"/>
      <c r="AF277" s="114">
        <v>0</v>
      </c>
      <c r="AG277" s="31"/>
      <c r="AH277" s="302">
        <f t="shared" ref="AH277:AH285" si="4">(AF277/$BD277)</f>
        <v>0</v>
      </c>
      <c r="AI277" s="31"/>
      <c r="AJ277" s="302">
        <f t="shared" ref="AJ277:AJ285" si="5">IF(AH$287,AH277/AH$287*100,0)</f>
        <v>0</v>
      </c>
      <c r="AK277" s="31"/>
      <c r="AL277" s="114">
        <f t="shared" ref="AL277:AL285" si="6">(E277+K277+AF277)</f>
        <v>849530</v>
      </c>
      <c r="AM277" s="31"/>
      <c r="AN277" s="114">
        <v>0</v>
      </c>
      <c r="AO277" s="31"/>
      <c r="AP277" s="302">
        <f t="shared" ref="AP277:AP285" si="7">IF($AL277,AN277/$AL277*100,0)</f>
        <v>0</v>
      </c>
      <c r="AQ277" s="31"/>
      <c r="AR277" s="114">
        <v>30145</v>
      </c>
      <c r="AS277" s="31"/>
      <c r="AT277" s="302">
        <f t="shared" ref="AT277:AT285" si="8">IF($AL277,AR277/$AL277*100,0)</f>
        <v>3.5484326627664711</v>
      </c>
      <c r="AU277" s="31"/>
      <c r="AV277" s="114">
        <v>0</v>
      </c>
      <c r="AW277" s="31"/>
      <c r="AX277" s="302">
        <f t="shared" ref="AX277:AX285" si="9">IF($AL277,AV277/$AL277*100,0)</f>
        <v>0</v>
      </c>
      <c r="AY277" s="31"/>
      <c r="AZ277" s="114">
        <v>0</v>
      </c>
      <c r="BA277" s="31"/>
      <c r="BB277" s="30">
        <v>31</v>
      </c>
      <c r="BC277" s="31"/>
      <c r="BD277" s="298">
        <v>4627</v>
      </c>
      <c r="BE277" s="31"/>
      <c r="BF277" s="298">
        <f>IF(E277,BD277,0)</f>
        <v>4627</v>
      </c>
      <c r="BG277" s="31"/>
      <c r="BH277" s="298">
        <f>IF(K277,BD277,0)</f>
        <v>4627</v>
      </c>
      <c r="BI277" s="31"/>
      <c r="BJ277" s="298">
        <f>IF(AF277,BD277,0)</f>
        <v>0</v>
      </c>
    </row>
    <row r="278" spans="1:62" ht="8.85" customHeight="1" x14ac:dyDescent="0.25">
      <c r="A278" s="11">
        <v>32</v>
      </c>
      <c r="B278" s="25"/>
      <c r="C278" s="11" t="s">
        <v>251</v>
      </c>
      <c r="D278" s="31"/>
      <c r="E278" s="114">
        <v>401578</v>
      </c>
      <c r="F278" s="31"/>
      <c r="G278" s="302">
        <f t="shared" si="0"/>
        <v>25.599413527124369</v>
      </c>
      <c r="H278" s="31"/>
      <c r="I278" s="302">
        <f t="shared" si="1"/>
        <v>137.30058501591958</v>
      </c>
      <c r="J278" s="31"/>
      <c r="K278" s="114">
        <v>4233669</v>
      </c>
      <c r="L278" s="31"/>
      <c r="M278" s="302">
        <f t="shared" si="2"/>
        <v>269.8839166188564</v>
      </c>
      <c r="N278" s="31"/>
      <c r="O278" s="302">
        <f t="shared" si="3"/>
        <v>181.90220918695525</v>
      </c>
      <c r="P278" s="31"/>
      <c r="Q278" s="114">
        <v>0</v>
      </c>
      <c r="R278" s="31"/>
      <c r="S278" s="114">
        <v>0</v>
      </c>
      <c r="T278" s="31"/>
      <c r="U278" s="114">
        <v>0</v>
      </c>
      <c r="V278" s="31"/>
      <c r="W278" s="114">
        <v>0</v>
      </c>
      <c r="X278" s="31"/>
      <c r="Y278" s="114">
        <v>0</v>
      </c>
      <c r="Z278" s="31"/>
      <c r="AA278" s="114">
        <v>0</v>
      </c>
      <c r="AB278" s="31"/>
      <c r="AC278" s="31"/>
      <c r="AD278" s="114">
        <v>0</v>
      </c>
      <c r="AE278" s="31"/>
      <c r="AF278" s="114">
        <v>0</v>
      </c>
      <c r="AG278" s="31"/>
      <c r="AH278" s="302">
        <f t="shared" si="4"/>
        <v>0</v>
      </c>
      <c r="AI278" s="31"/>
      <c r="AJ278" s="302">
        <f t="shared" si="5"/>
        <v>0</v>
      </c>
      <c r="AK278" s="31"/>
      <c r="AL278" s="114">
        <f t="shared" si="6"/>
        <v>4635247</v>
      </c>
      <c r="AM278" s="31"/>
      <c r="AN278" s="114">
        <v>0</v>
      </c>
      <c r="AO278" s="31"/>
      <c r="AP278" s="302">
        <f t="shared" si="7"/>
        <v>0</v>
      </c>
      <c r="AQ278" s="31"/>
      <c r="AR278" s="114">
        <v>0</v>
      </c>
      <c r="AS278" s="31"/>
      <c r="AT278" s="302">
        <f t="shared" si="8"/>
        <v>0</v>
      </c>
      <c r="AU278" s="31"/>
      <c r="AV278" s="114">
        <v>0</v>
      </c>
      <c r="AW278" s="31"/>
      <c r="AX278" s="302">
        <f t="shared" si="9"/>
        <v>0</v>
      </c>
      <c r="AY278" s="31"/>
      <c r="AZ278" s="114">
        <v>40719</v>
      </c>
      <c r="BA278" s="31"/>
      <c r="BB278" s="30">
        <v>32</v>
      </c>
      <c r="BC278" s="31"/>
      <c r="BD278" s="298">
        <v>15687</v>
      </c>
      <c r="BE278" s="31"/>
      <c r="BF278" s="298">
        <f>IF(E278,BD278,0)</f>
        <v>15687</v>
      </c>
      <c r="BG278" s="31"/>
      <c r="BH278" s="298">
        <f>IF(K278,BD278,0)</f>
        <v>15687</v>
      </c>
      <c r="BI278" s="31"/>
      <c r="BJ278" s="298">
        <f>IF(AF278,BD278,0)</f>
        <v>0</v>
      </c>
    </row>
    <row r="279" spans="1:62" ht="8.85" customHeight="1" x14ac:dyDescent="0.25">
      <c r="A279" s="11">
        <v>33</v>
      </c>
      <c r="B279" s="25"/>
      <c r="C279" s="11" t="s">
        <v>252</v>
      </c>
      <c r="D279" s="31"/>
      <c r="E279" s="114">
        <v>113801</v>
      </c>
      <c r="F279" s="31"/>
      <c r="G279" s="302">
        <f t="shared" si="0"/>
        <v>14.052976043467522</v>
      </c>
      <c r="H279" s="31"/>
      <c r="I279" s="302">
        <f t="shared" si="1"/>
        <v>75.372110768802287</v>
      </c>
      <c r="J279" s="31"/>
      <c r="K279" s="114">
        <v>418469</v>
      </c>
      <c r="L279" s="31"/>
      <c r="M279" s="302">
        <f t="shared" si="2"/>
        <v>51.67559891331193</v>
      </c>
      <c r="N279" s="31"/>
      <c r="O279" s="302">
        <f t="shared" si="3"/>
        <v>34.829439713021067</v>
      </c>
      <c r="P279" s="31"/>
      <c r="Q279" s="114">
        <v>0</v>
      </c>
      <c r="R279" s="31"/>
      <c r="S279" s="114">
        <v>0</v>
      </c>
      <c r="T279" s="31"/>
      <c r="U279" s="114">
        <v>0</v>
      </c>
      <c r="V279" s="31"/>
      <c r="W279" s="114">
        <v>0</v>
      </c>
      <c r="X279" s="31"/>
      <c r="Y279" s="114">
        <v>0</v>
      </c>
      <c r="Z279" s="31"/>
      <c r="AA279" s="114">
        <v>0</v>
      </c>
      <c r="AB279" s="31"/>
      <c r="AC279" s="31"/>
      <c r="AD279" s="114">
        <v>0</v>
      </c>
      <c r="AE279" s="31"/>
      <c r="AF279" s="114">
        <v>0</v>
      </c>
      <c r="AG279" s="31"/>
      <c r="AH279" s="302">
        <f t="shared" si="4"/>
        <v>0</v>
      </c>
      <c r="AI279" s="31"/>
      <c r="AJ279" s="302">
        <f t="shared" si="5"/>
        <v>0</v>
      </c>
      <c r="AK279" s="31"/>
      <c r="AL279" s="114">
        <f t="shared" si="6"/>
        <v>532270</v>
      </c>
      <c r="AM279" s="31"/>
      <c r="AN279" s="114">
        <v>0</v>
      </c>
      <c r="AO279" s="31"/>
      <c r="AP279" s="302">
        <f t="shared" si="7"/>
        <v>0</v>
      </c>
      <c r="AQ279" s="31"/>
      <c r="AR279" s="114">
        <v>0</v>
      </c>
      <c r="AS279" s="31"/>
      <c r="AT279" s="302">
        <f t="shared" si="8"/>
        <v>0</v>
      </c>
      <c r="AU279" s="31"/>
      <c r="AV279" s="114">
        <v>0</v>
      </c>
      <c r="AW279" s="31"/>
      <c r="AX279" s="302">
        <f t="shared" si="9"/>
        <v>0</v>
      </c>
      <c r="AY279" s="31"/>
      <c r="AZ279" s="114">
        <v>0</v>
      </c>
      <c r="BA279" s="31"/>
      <c r="BB279" s="30">
        <v>33</v>
      </c>
      <c r="BC279" s="31"/>
      <c r="BD279" s="298">
        <v>8098</v>
      </c>
      <c r="BE279" s="31"/>
      <c r="BF279" s="298">
        <f>IF(E279,BD279,0)</f>
        <v>8098</v>
      </c>
      <c r="BG279" s="31"/>
      <c r="BH279" s="298">
        <f>IF(K279,BD279,0)</f>
        <v>8098</v>
      </c>
      <c r="BI279" s="31"/>
      <c r="BJ279" s="298">
        <f>IF(AF279,BD279,0)</f>
        <v>0</v>
      </c>
    </row>
    <row r="280" spans="1:62" ht="8.85" customHeight="1" x14ac:dyDescent="0.25">
      <c r="A280" s="11">
        <v>34</v>
      </c>
      <c r="B280" s="25"/>
      <c r="C280" s="11" t="s">
        <v>253</v>
      </c>
      <c r="D280" s="31"/>
      <c r="E280" s="114">
        <v>142224</v>
      </c>
      <c r="F280" s="31"/>
      <c r="G280" s="302">
        <f t="shared" si="0"/>
        <v>14.798043908022057</v>
      </c>
      <c r="H280" s="31"/>
      <c r="I280" s="302">
        <f t="shared" si="1"/>
        <v>79.368227850606033</v>
      </c>
      <c r="J280" s="31"/>
      <c r="K280" s="114">
        <v>815713</v>
      </c>
      <c r="L280" s="31"/>
      <c r="M280" s="302">
        <f t="shared" si="2"/>
        <v>84.872854021433767</v>
      </c>
      <c r="N280" s="31"/>
      <c r="O280" s="302">
        <f t="shared" si="3"/>
        <v>57.204444932907464</v>
      </c>
      <c r="P280" s="31"/>
      <c r="Q280" s="114">
        <v>0</v>
      </c>
      <c r="R280" s="31"/>
      <c r="S280" s="114">
        <v>0</v>
      </c>
      <c r="T280" s="31"/>
      <c r="U280" s="114">
        <v>0</v>
      </c>
      <c r="V280" s="31"/>
      <c r="W280" s="114">
        <v>0</v>
      </c>
      <c r="X280" s="31"/>
      <c r="Y280" s="114">
        <v>0</v>
      </c>
      <c r="Z280" s="31"/>
      <c r="AA280" s="114">
        <v>0</v>
      </c>
      <c r="AB280" s="31"/>
      <c r="AC280" s="31"/>
      <c r="AD280" s="114">
        <v>0</v>
      </c>
      <c r="AE280" s="31"/>
      <c r="AF280" s="114">
        <v>0</v>
      </c>
      <c r="AG280" s="31"/>
      <c r="AH280" s="302">
        <f t="shared" si="4"/>
        <v>0</v>
      </c>
      <c r="AI280" s="31"/>
      <c r="AJ280" s="302">
        <f t="shared" si="5"/>
        <v>0</v>
      </c>
      <c r="AK280" s="31"/>
      <c r="AL280" s="114">
        <f t="shared" si="6"/>
        <v>957937</v>
      </c>
      <c r="AM280" s="31"/>
      <c r="AN280" s="114">
        <v>0</v>
      </c>
      <c r="AO280" s="31"/>
      <c r="AP280" s="302">
        <f t="shared" si="7"/>
        <v>0</v>
      </c>
      <c r="AQ280" s="31"/>
      <c r="AR280" s="114">
        <v>0</v>
      </c>
      <c r="AS280" s="31"/>
      <c r="AT280" s="302">
        <f t="shared" si="8"/>
        <v>0</v>
      </c>
      <c r="AU280" s="31"/>
      <c r="AV280" s="114">
        <v>0</v>
      </c>
      <c r="AW280" s="31"/>
      <c r="AX280" s="302">
        <f t="shared" si="9"/>
        <v>0</v>
      </c>
      <c r="AY280" s="31"/>
      <c r="AZ280" s="114">
        <v>0</v>
      </c>
      <c r="BA280" s="31"/>
      <c r="BB280" s="30">
        <v>34</v>
      </c>
      <c r="BC280" s="31"/>
      <c r="BD280" s="298">
        <v>9611</v>
      </c>
      <c r="BE280" s="31"/>
      <c r="BF280" s="298">
        <f>IF(E280,BD280,0)</f>
        <v>9611</v>
      </c>
      <c r="BG280" s="31"/>
      <c r="BH280" s="298">
        <f>IF(K280,BD280,0)</f>
        <v>9611</v>
      </c>
      <c r="BI280" s="31"/>
      <c r="BJ280" s="298">
        <f>IF(AF280,BD280,0)</f>
        <v>0</v>
      </c>
    </row>
    <row r="281" spans="1:62" ht="8.85" customHeight="1" x14ac:dyDescent="0.25">
      <c r="A281" s="11">
        <v>35</v>
      </c>
      <c r="B281" s="25"/>
      <c r="C281" s="11" t="s">
        <v>254</v>
      </c>
      <c r="D281" s="31"/>
      <c r="E281" s="114">
        <v>142123</v>
      </c>
      <c r="F281" s="31"/>
      <c r="G281" s="302">
        <f t="shared" si="0"/>
        <v>42.98941318814277</v>
      </c>
      <c r="H281" s="31"/>
      <c r="I281" s="302">
        <f t="shared" si="1"/>
        <v>230.57057826613914</v>
      </c>
      <c r="J281" s="31"/>
      <c r="K281" s="114">
        <v>497896</v>
      </c>
      <c r="L281" s="31"/>
      <c r="M281" s="302">
        <f t="shared" si="2"/>
        <v>150.60375075620084</v>
      </c>
      <c r="N281" s="31"/>
      <c r="O281" s="302">
        <f t="shared" si="3"/>
        <v>101.50717878117695</v>
      </c>
      <c r="P281" s="31"/>
      <c r="Q281" s="114">
        <v>0</v>
      </c>
      <c r="R281" s="31"/>
      <c r="S281" s="114">
        <v>260249</v>
      </c>
      <c r="T281" s="31"/>
      <c r="U281" s="114">
        <v>0</v>
      </c>
      <c r="V281" s="31"/>
      <c r="W281" s="114">
        <v>0</v>
      </c>
      <c r="X281" s="31"/>
      <c r="Y281" s="114">
        <v>0</v>
      </c>
      <c r="Z281" s="31"/>
      <c r="AA281" s="114">
        <v>0</v>
      </c>
      <c r="AB281" s="31"/>
      <c r="AC281" s="31"/>
      <c r="AD281" s="114">
        <v>0</v>
      </c>
      <c r="AE281" s="31"/>
      <c r="AF281" s="114">
        <v>0</v>
      </c>
      <c r="AG281" s="31"/>
      <c r="AH281" s="302">
        <f t="shared" si="4"/>
        <v>0</v>
      </c>
      <c r="AI281" s="31"/>
      <c r="AJ281" s="302">
        <f t="shared" si="5"/>
        <v>0</v>
      </c>
      <c r="AK281" s="31"/>
      <c r="AL281" s="114">
        <f t="shared" si="6"/>
        <v>640019</v>
      </c>
      <c r="AM281" s="31"/>
      <c r="AN281" s="114">
        <v>0</v>
      </c>
      <c r="AO281" s="31"/>
      <c r="AP281" s="302">
        <f t="shared" si="7"/>
        <v>0</v>
      </c>
      <c r="AQ281" s="31"/>
      <c r="AR281" s="114">
        <v>0</v>
      </c>
      <c r="AS281" s="31"/>
      <c r="AT281" s="302">
        <f t="shared" si="8"/>
        <v>0</v>
      </c>
      <c r="AU281" s="31"/>
      <c r="AV281" s="114">
        <v>0</v>
      </c>
      <c r="AW281" s="31"/>
      <c r="AX281" s="302">
        <f t="shared" si="9"/>
        <v>0</v>
      </c>
      <c r="AY281" s="31"/>
      <c r="AZ281" s="114">
        <v>0</v>
      </c>
      <c r="BA281" s="31"/>
      <c r="BB281" s="30">
        <v>35</v>
      </c>
      <c r="BC281" s="31"/>
      <c r="BD281" s="298">
        <v>3306</v>
      </c>
      <c r="BE281" s="31"/>
      <c r="BF281" s="298">
        <f>IF(E281,BD281,0)</f>
        <v>3306</v>
      </c>
      <c r="BG281" s="31"/>
      <c r="BH281" s="298">
        <f>IF(K281,BD281,0)</f>
        <v>3306</v>
      </c>
      <c r="BI281" s="31"/>
      <c r="BJ281" s="298">
        <f>IF(AF281,BD281,0)</f>
        <v>0</v>
      </c>
    </row>
    <row r="282" spans="1:62" ht="8.85" customHeight="1" x14ac:dyDescent="0.25">
      <c r="A282" s="11"/>
      <c r="B282" s="25"/>
      <c r="C282" s="11"/>
      <c r="D282" s="31"/>
      <c r="E282" s="114"/>
      <c r="F282" s="31"/>
      <c r="G282" s="302"/>
      <c r="H282" s="31"/>
      <c r="I282" s="302"/>
      <c r="J282" s="31"/>
      <c r="K282" s="114"/>
      <c r="L282" s="31"/>
      <c r="M282" s="302"/>
      <c r="N282" s="31"/>
      <c r="O282" s="302"/>
      <c r="P282" s="31"/>
      <c r="Q282" s="114"/>
      <c r="R282" s="31"/>
      <c r="S282" s="114"/>
      <c r="T282" s="31"/>
      <c r="U282" s="114"/>
      <c r="V282" s="31"/>
      <c r="W282" s="114"/>
      <c r="X282" s="31"/>
      <c r="Y282" s="114"/>
      <c r="Z282" s="31"/>
      <c r="AA282" s="114"/>
      <c r="AB282" s="31"/>
      <c r="AC282" s="31"/>
      <c r="AD282" s="114"/>
      <c r="AE282" s="31"/>
      <c r="AF282" s="114"/>
      <c r="AG282" s="31"/>
      <c r="AH282" s="302"/>
      <c r="AI282" s="31"/>
      <c r="AJ282" s="302"/>
      <c r="AK282" s="31"/>
      <c r="AL282" s="114"/>
      <c r="AM282" s="31"/>
      <c r="AN282" s="114"/>
      <c r="AO282" s="31"/>
      <c r="AP282" s="302"/>
      <c r="AQ282" s="31"/>
      <c r="AR282" s="114"/>
      <c r="AS282" s="31"/>
      <c r="AT282" s="302"/>
      <c r="AU282" s="31"/>
      <c r="AV282" s="114"/>
      <c r="AW282" s="31"/>
      <c r="AX282" s="302"/>
      <c r="AY282" s="31"/>
      <c r="AZ282" s="114"/>
      <c r="BA282" s="31"/>
      <c r="BB282" s="30"/>
      <c r="BC282" s="31"/>
      <c r="BD282" s="298"/>
      <c r="BE282" s="31"/>
      <c r="BF282" s="298"/>
      <c r="BG282" s="31"/>
      <c r="BH282" s="298"/>
      <c r="BI282" s="31"/>
      <c r="BJ282" s="298"/>
    </row>
    <row r="283" spans="1:62" ht="8.85" customHeight="1" x14ac:dyDescent="0.25">
      <c r="A283" s="11">
        <v>36</v>
      </c>
      <c r="B283" s="25"/>
      <c r="C283" s="11" t="s">
        <v>220</v>
      </c>
      <c r="D283" s="31"/>
      <c r="E283" s="114">
        <v>28277</v>
      </c>
      <c r="F283" s="31"/>
      <c r="G283" s="302">
        <f>(E283/$BD283)</f>
        <v>8.6052951917224583</v>
      </c>
      <c r="H283" s="31"/>
      <c r="I283" s="302">
        <f>IF(G$287,G283/G$287*100,0)</f>
        <v>46.15387234579724</v>
      </c>
      <c r="J283" s="31"/>
      <c r="K283" s="114">
        <v>384604</v>
      </c>
      <c r="L283" s="31"/>
      <c r="M283" s="302">
        <f>(K283/$BD283)</f>
        <v>117.04321363359708</v>
      </c>
      <c r="N283" s="31"/>
      <c r="O283" s="302">
        <f>IF(M$287,M283/M$287*100,0)</f>
        <v>78.887320878625985</v>
      </c>
      <c r="P283" s="31"/>
      <c r="Q283" s="114">
        <v>0</v>
      </c>
      <c r="R283" s="31"/>
      <c r="S283" s="114">
        <v>164448</v>
      </c>
      <c r="T283" s="31"/>
      <c r="U283" s="114">
        <v>48631</v>
      </c>
      <c r="V283" s="31"/>
      <c r="W283" s="114">
        <v>0</v>
      </c>
      <c r="X283" s="31"/>
      <c r="Y283" s="114">
        <v>0</v>
      </c>
      <c r="Z283" s="31"/>
      <c r="AA283" s="114">
        <v>0</v>
      </c>
      <c r="AB283" s="31"/>
      <c r="AC283" s="31"/>
      <c r="AD283" s="114">
        <v>18382</v>
      </c>
      <c r="AE283" s="31"/>
      <c r="AF283" s="114">
        <v>0</v>
      </c>
      <c r="AG283" s="31"/>
      <c r="AH283" s="302">
        <f>(AF283/$BD283)</f>
        <v>0</v>
      </c>
      <c r="AI283" s="31"/>
      <c r="AJ283" s="302">
        <f>IF(AH$287,AH283/AH$287*100,0)</f>
        <v>0</v>
      </c>
      <c r="AK283" s="31"/>
      <c r="AL283" s="114">
        <f>(E283+K283+AF283)</f>
        <v>412881</v>
      </c>
      <c r="AM283" s="31"/>
      <c r="AN283" s="114">
        <v>0</v>
      </c>
      <c r="AO283" s="31"/>
      <c r="AP283" s="302">
        <f>IF($AL283,AN283/$AL283*100,0)</f>
        <v>0</v>
      </c>
      <c r="AQ283" s="31"/>
      <c r="AR283" s="114">
        <v>0</v>
      </c>
      <c r="AS283" s="31"/>
      <c r="AT283" s="302">
        <f>IF($AL283,AR283/$AL283*100,0)</f>
        <v>0</v>
      </c>
      <c r="AU283" s="31"/>
      <c r="AV283" s="114">
        <v>0</v>
      </c>
      <c r="AW283" s="31"/>
      <c r="AX283" s="302">
        <f>IF($AL283,AV283/$AL283*100,0)</f>
        <v>0</v>
      </c>
      <c r="AY283" s="31"/>
      <c r="AZ283" s="114">
        <v>0</v>
      </c>
      <c r="BA283" s="31"/>
      <c r="BB283" s="30">
        <v>36</v>
      </c>
      <c r="BC283" s="31"/>
      <c r="BD283" s="298">
        <v>3286</v>
      </c>
      <c r="BE283" s="31"/>
      <c r="BF283" s="298">
        <f>IF(E283,BD283,0)</f>
        <v>3286</v>
      </c>
      <c r="BG283" s="31"/>
      <c r="BH283" s="298">
        <f>IF(K283,BD283,0)</f>
        <v>3286</v>
      </c>
      <c r="BI283" s="31"/>
      <c r="BJ283" s="298">
        <f>IF(AF283,BD283,0)</f>
        <v>0</v>
      </c>
    </row>
    <row r="284" spans="1:62" ht="8.85" customHeight="1" x14ac:dyDescent="0.25">
      <c r="A284" s="11">
        <v>37</v>
      </c>
      <c r="B284" s="25"/>
      <c r="C284" s="11" t="s">
        <v>255</v>
      </c>
      <c r="D284" s="31"/>
      <c r="E284" s="114">
        <v>59211</v>
      </c>
      <c r="F284" s="31"/>
      <c r="G284" s="302">
        <f>(E284/$BD284)</f>
        <v>11.616833431430253</v>
      </c>
      <c r="H284" s="31"/>
      <c r="I284" s="302">
        <f>IF(G$287,G284/G$287*100,0)</f>
        <v>62.306037772226865</v>
      </c>
      <c r="J284" s="31"/>
      <c r="K284" s="114">
        <v>791646</v>
      </c>
      <c r="L284" s="31"/>
      <c r="M284" s="302">
        <f>(K284/$BD284)</f>
        <v>155.31606827545616</v>
      </c>
      <c r="N284" s="31"/>
      <c r="O284" s="302">
        <f>IF(M$287,M284/M$287*100,0)</f>
        <v>104.68328863567224</v>
      </c>
      <c r="P284" s="31"/>
      <c r="Q284" s="114">
        <v>0</v>
      </c>
      <c r="R284" s="31"/>
      <c r="S284" s="114">
        <v>0</v>
      </c>
      <c r="T284" s="31"/>
      <c r="U284" s="114">
        <v>0</v>
      </c>
      <c r="V284" s="31"/>
      <c r="W284" s="114">
        <v>0</v>
      </c>
      <c r="X284" s="31"/>
      <c r="Y284" s="114">
        <v>0</v>
      </c>
      <c r="Z284" s="31"/>
      <c r="AA284" s="114">
        <v>0</v>
      </c>
      <c r="AB284" s="31"/>
      <c r="AC284" s="31"/>
      <c r="AD284" s="114">
        <v>0</v>
      </c>
      <c r="AE284" s="31"/>
      <c r="AF284" s="114">
        <v>0</v>
      </c>
      <c r="AG284" s="31"/>
      <c r="AH284" s="302">
        <f>(AF284/$BD284)</f>
        <v>0</v>
      </c>
      <c r="AI284" s="31"/>
      <c r="AJ284" s="302">
        <f>IF(AH$287,AH284/AH$287*100,0)</f>
        <v>0</v>
      </c>
      <c r="AK284" s="31"/>
      <c r="AL284" s="114">
        <f>(E284+K284+AF284)</f>
        <v>850857</v>
      </c>
      <c r="AM284" s="31"/>
      <c r="AN284" s="114">
        <v>0</v>
      </c>
      <c r="AO284" s="31"/>
      <c r="AP284" s="302">
        <f>IF($AL284,AN284/$AL284*100,0)</f>
        <v>0</v>
      </c>
      <c r="AQ284" s="31"/>
      <c r="AR284" s="114">
        <v>0</v>
      </c>
      <c r="AS284" s="31"/>
      <c r="AT284" s="302">
        <f>IF($AL284,AR284/$AL284*100,0)</f>
        <v>0</v>
      </c>
      <c r="AU284" s="31"/>
      <c r="AV284" s="114">
        <v>0</v>
      </c>
      <c r="AW284" s="31"/>
      <c r="AX284" s="302">
        <f>IF($AL284,AV284/$AL284*100,0)</f>
        <v>0</v>
      </c>
      <c r="AY284" s="31"/>
      <c r="AZ284" s="114">
        <v>0</v>
      </c>
      <c r="BA284" s="31"/>
      <c r="BB284" s="30">
        <v>37</v>
      </c>
      <c r="BC284" s="31"/>
      <c r="BD284" s="298">
        <v>5097</v>
      </c>
      <c r="BE284" s="31"/>
      <c r="BF284" s="298">
        <f>IF(E284,BD284,0)</f>
        <v>5097</v>
      </c>
      <c r="BG284" s="31"/>
      <c r="BH284" s="298">
        <f>IF(K284,BD284,0)</f>
        <v>5097</v>
      </c>
      <c r="BI284" s="31"/>
      <c r="BJ284" s="298">
        <f>IF(AF284,BD284,0)</f>
        <v>0</v>
      </c>
    </row>
    <row r="285" spans="1:62" ht="8.85" customHeight="1" x14ac:dyDescent="0.25">
      <c r="A285" s="59">
        <v>38</v>
      </c>
      <c r="B285" s="25"/>
      <c r="C285" s="20" t="s">
        <v>256</v>
      </c>
      <c r="D285" s="31"/>
      <c r="E285" s="115">
        <v>1484667</v>
      </c>
      <c r="F285" s="31"/>
      <c r="G285" s="302">
        <f t="shared" si="0"/>
        <v>180.81439532334673</v>
      </c>
      <c r="H285" s="38"/>
      <c r="I285" s="302">
        <f t="shared" si="1"/>
        <v>969.7848050655715</v>
      </c>
      <c r="J285" s="31"/>
      <c r="K285" s="115">
        <v>1553923</v>
      </c>
      <c r="L285" s="31"/>
      <c r="M285" s="302">
        <f t="shared" si="2"/>
        <v>189.24893435635124</v>
      </c>
      <c r="N285" s="38"/>
      <c r="O285" s="302">
        <f t="shared" si="3"/>
        <v>127.55409687607946</v>
      </c>
      <c r="P285" s="31"/>
      <c r="Q285" s="115">
        <v>0</v>
      </c>
      <c r="R285" s="31"/>
      <c r="S285" s="115">
        <v>201426</v>
      </c>
      <c r="T285" s="31"/>
      <c r="U285" s="115">
        <v>0</v>
      </c>
      <c r="V285" s="31"/>
      <c r="W285" s="115">
        <v>0</v>
      </c>
      <c r="X285" s="31"/>
      <c r="Y285" s="115">
        <v>0</v>
      </c>
      <c r="Z285" s="31"/>
      <c r="AA285" s="115">
        <v>0</v>
      </c>
      <c r="AB285" s="31"/>
      <c r="AC285" s="31"/>
      <c r="AD285" s="115">
        <v>0</v>
      </c>
      <c r="AE285" s="31"/>
      <c r="AF285" s="115">
        <v>0</v>
      </c>
      <c r="AG285" s="31"/>
      <c r="AH285" s="302">
        <f t="shared" si="4"/>
        <v>0</v>
      </c>
      <c r="AI285" s="38"/>
      <c r="AJ285" s="302">
        <f t="shared" si="5"/>
        <v>0</v>
      </c>
      <c r="AK285" s="31"/>
      <c r="AL285" s="115">
        <f t="shared" si="6"/>
        <v>3038590</v>
      </c>
      <c r="AM285" s="31"/>
      <c r="AN285" s="115">
        <v>0</v>
      </c>
      <c r="AO285" s="31"/>
      <c r="AP285" s="302">
        <f t="shared" si="7"/>
        <v>0</v>
      </c>
      <c r="AQ285" s="31"/>
      <c r="AR285" s="115">
        <v>492500</v>
      </c>
      <c r="AS285" s="31"/>
      <c r="AT285" s="302">
        <f t="shared" si="8"/>
        <v>16.20817550245344</v>
      </c>
      <c r="AU285" s="31"/>
      <c r="AV285" s="115">
        <v>0</v>
      </c>
      <c r="AW285" s="31"/>
      <c r="AX285" s="302">
        <f t="shared" si="9"/>
        <v>0</v>
      </c>
      <c r="AY285" s="31"/>
      <c r="AZ285" s="115">
        <v>23770</v>
      </c>
      <c r="BA285" s="31"/>
      <c r="BB285" s="41">
        <v>38</v>
      </c>
      <c r="BC285" s="31"/>
      <c r="BD285" s="299">
        <v>8211</v>
      </c>
      <c r="BE285" s="31"/>
      <c r="BF285" s="299">
        <f>IF(E285,BD285,0)</f>
        <v>8211</v>
      </c>
      <c r="BG285" s="31"/>
      <c r="BH285" s="299">
        <f>IF(K285,BD285,0)</f>
        <v>8211</v>
      </c>
      <c r="BI285" s="31"/>
      <c r="BJ285" s="299">
        <f>IF(AF285,BD285,0)</f>
        <v>0</v>
      </c>
    </row>
    <row r="286" spans="1:62" ht="8.85" customHeight="1" x14ac:dyDescent="0.25">
      <c r="A286" s="31"/>
      <c r="B286" s="31"/>
      <c r="C286" s="30"/>
      <c r="D286" s="31"/>
      <c r="E286" s="31"/>
      <c r="F286" s="31"/>
      <c r="G286" s="38"/>
      <c r="H286" s="38"/>
      <c r="I286" s="38"/>
      <c r="J286" s="31"/>
      <c r="K286" s="31"/>
      <c r="L286" s="31"/>
      <c r="M286" s="38"/>
      <c r="N286" s="38"/>
      <c r="O286" s="38"/>
      <c r="P286" s="31"/>
      <c r="Q286" s="31"/>
      <c r="R286" s="31"/>
      <c r="S286" s="31"/>
      <c r="T286" s="31"/>
      <c r="U286" s="31"/>
      <c r="V286" s="31"/>
      <c r="W286" s="31"/>
      <c r="X286" s="31"/>
      <c r="Y286" s="31"/>
      <c r="Z286" s="31"/>
      <c r="AA286" s="31"/>
      <c r="AB286" s="31"/>
      <c r="AC286" s="31"/>
      <c r="AD286" s="31"/>
      <c r="AE286" s="31"/>
      <c r="AF286" s="31"/>
      <c r="AG286" s="31"/>
      <c r="AH286" s="38"/>
      <c r="AI286" s="38"/>
      <c r="AJ286" s="38"/>
      <c r="AK286" s="31"/>
      <c r="AL286" s="31"/>
      <c r="AM286" s="31"/>
      <c r="AN286" s="31"/>
      <c r="AO286" s="31"/>
      <c r="AP286" s="38"/>
      <c r="AQ286" s="31"/>
      <c r="AR286" s="31"/>
      <c r="AS286" s="31"/>
      <c r="AT286" s="38"/>
      <c r="AU286" s="31"/>
      <c r="AV286" s="31"/>
      <c r="AW286" s="31"/>
      <c r="AX286" s="38"/>
      <c r="AY286" s="31"/>
      <c r="AZ286" s="31"/>
      <c r="BA286" s="31"/>
      <c r="BB286" s="31"/>
      <c r="BC286" s="31"/>
      <c r="BD286" s="31"/>
      <c r="BE286" s="31"/>
      <c r="BF286" s="31"/>
      <c r="BG286" s="31"/>
      <c r="BH286" s="31"/>
      <c r="BI286" s="31"/>
      <c r="BJ286" s="31"/>
    </row>
    <row r="287" spans="1:62" ht="8.85" customHeight="1" x14ac:dyDescent="0.25">
      <c r="A287" s="41">
        <f>A285</f>
        <v>38</v>
      </c>
      <c r="B287" s="31"/>
      <c r="C287" s="44" t="s">
        <v>68</v>
      </c>
      <c r="D287" s="31"/>
      <c r="E287" s="300">
        <f>SUM(E241:E285)</f>
        <v>6693463</v>
      </c>
      <c r="F287" s="31"/>
      <c r="G287" s="110">
        <f>E287/BF287</f>
        <v>18.644795667954508</v>
      </c>
      <c r="H287" s="281"/>
      <c r="I287" s="302">
        <f>IF(G$287,G287/G$287*100,0)</f>
        <v>100</v>
      </c>
      <c r="J287" s="31"/>
      <c r="K287" s="300">
        <f>SUM(K241:K285)</f>
        <v>53263815</v>
      </c>
      <c r="L287" s="31"/>
      <c r="M287" s="110">
        <f>K287/BH287</f>
        <v>148.36758598213365</v>
      </c>
      <c r="N287" s="281"/>
      <c r="O287" s="302">
        <f>IF(M$287,M287/M$287*100,0)</f>
        <v>100</v>
      </c>
      <c r="P287" s="31"/>
      <c r="Q287" s="300">
        <f>SUM(Q241:Q285)</f>
        <v>0</v>
      </c>
      <c r="R287" s="31"/>
      <c r="S287" s="300">
        <f>SUM(S241:S285)</f>
        <v>5469015</v>
      </c>
      <c r="T287" s="31"/>
      <c r="U287" s="300">
        <f>SUM(U241:U285)</f>
        <v>48631</v>
      </c>
      <c r="V287" s="31"/>
      <c r="W287" s="300">
        <f>SUM(W241:W285)</f>
        <v>78380</v>
      </c>
      <c r="X287" s="31"/>
      <c r="Y287" s="300">
        <f>SUM(Y241:Y285)</f>
        <v>35749</v>
      </c>
      <c r="Z287" s="31"/>
      <c r="AA287" s="300">
        <f>SUM(AA241:AA285)</f>
        <v>0</v>
      </c>
      <c r="AB287" s="31"/>
      <c r="AC287" s="31"/>
      <c r="AD287" s="300">
        <f>SUM(AD241:AD285)</f>
        <v>59330</v>
      </c>
      <c r="AE287" s="31"/>
      <c r="AF287" s="300">
        <f>SUM(AF241:AF285)</f>
        <v>15633</v>
      </c>
      <c r="AG287" s="31"/>
      <c r="AH287" s="110">
        <f>AF287/BJ287</f>
        <v>0.80853374709076808</v>
      </c>
      <c r="AI287" s="60" t="s">
        <v>384</v>
      </c>
      <c r="AJ287" s="302">
        <f>IF(AH$287,AH287/AH$287*100,0)</f>
        <v>100</v>
      </c>
      <c r="AK287" s="31"/>
      <c r="AL287" s="300">
        <f>SUM(AL241:AL285)</f>
        <v>59972911</v>
      </c>
      <c r="AM287" s="31"/>
      <c r="AN287" s="300">
        <f>SUM(AN241:AN285)</f>
        <v>130874</v>
      </c>
      <c r="AO287" s="31"/>
      <c r="AP287" s="302">
        <f>IF($AL287,AN287/$AL287*100,0)</f>
        <v>0.21822185686467677</v>
      </c>
      <c r="AQ287" s="31"/>
      <c r="AR287" s="300">
        <f>SUM(AR241:AR285)</f>
        <v>555095</v>
      </c>
      <c r="AS287" s="31"/>
      <c r="AT287" s="302">
        <f>IF($AL287,AR287/$AL287*100,0)</f>
        <v>0.92557621556839209</v>
      </c>
      <c r="AU287" s="31"/>
      <c r="AV287" s="300">
        <f>SUM(AV241:AV285)</f>
        <v>0</v>
      </c>
      <c r="AW287" s="31"/>
      <c r="AX287" s="302">
        <f>IF($AL287,AV287/$AL287*100,0)</f>
        <v>0</v>
      </c>
      <c r="AY287" s="31"/>
      <c r="AZ287" s="300">
        <f>SUM(AZ241:AZ285)</f>
        <v>424958</v>
      </c>
      <c r="BA287" s="31"/>
      <c r="BB287" s="41">
        <f>BB285</f>
        <v>38</v>
      </c>
      <c r="BC287" s="31"/>
      <c r="BD287" s="299">
        <f>SUM(BD241:BD285)</f>
        <v>358999</v>
      </c>
      <c r="BE287" s="31"/>
      <c r="BF287" s="299">
        <f>SUM(BF241:BF285)</f>
        <v>358999</v>
      </c>
      <c r="BG287" s="31"/>
      <c r="BH287" s="299">
        <f>SUM(BH241:BH285)</f>
        <v>358999</v>
      </c>
      <c r="BI287" s="31"/>
      <c r="BJ287" s="299">
        <f>SUM(BJ241:BJ285)</f>
        <v>19335</v>
      </c>
    </row>
    <row r="288" spans="1:62" ht="8.85" customHeight="1" x14ac:dyDescent="0.25">
      <c r="A288" s="31"/>
      <c r="B288" s="31"/>
      <c r="C288" s="30"/>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277"/>
      <c r="BE288" s="31"/>
      <c r="BF288" s="31"/>
      <c r="BG288" s="31"/>
      <c r="BH288" s="31"/>
      <c r="BI288" s="31"/>
      <c r="BJ288" s="31"/>
    </row>
    <row r="289" spans="1:62" ht="12" thickBot="1" x14ac:dyDescent="0.3">
      <c r="A289" s="61">
        <f>(A60+A219+A287)</f>
        <v>171</v>
      </c>
      <c r="B289" s="31"/>
      <c r="C289" s="44" t="s">
        <v>257</v>
      </c>
      <c r="D289" s="31"/>
      <c r="E289" s="309">
        <f>E60+E219+E287</f>
        <v>56828765</v>
      </c>
      <c r="F289" s="31"/>
      <c r="G289" s="110">
        <f>(E289/$BF289)</f>
        <v>6.5385985901264672</v>
      </c>
      <c r="H289" s="38"/>
      <c r="I289" s="302"/>
      <c r="J289" s="38"/>
      <c r="K289" s="309">
        <f>K60+K219+K287</f>
        <v>1090843077</v>
      </c>
      <c r="L289" s="31"/>
      <c r="M289" s="110">
        <f>(K289/$BH289)</f>
        <v>124.37203064666683</v>
      </c>
      <c r="N289" s="38"/>
      <c r="O289" s="302"/>
      <c r="P289" s="31"/>
      <c r="Q289" s="309">
        <f>Q60+Q219+Q287</f>
        <v>100787039</v>
      </c>
      <c r="R289" s="31"/>
      <c r="S289" s="309">
        <f>S60+S219+S287</f>
        <v>104537950</v>
      </c>
      <c r="T289" s="31"/>
      <c r="U289" s="309">
        <f>U60+U219+U287</f>
        <v>170469</v>
      </c>
      <c r="V289" s="31"/>
      <c r="W289" s="309">
        <f>W60+W219+W287</f>
        <v>251448</v>
      </c>
      <c r="X289" s="31"/>
      <c r="Y289" s="309">
        <f>Y60+Y219+Y287</f>
        <v>142391</v>
      </c>
      <c r="Z289" s="31"/>
      <c r="AA289" s="309">
        <f>AA60+AA219+AA287</f>
        <v>0</v>
      </c>
      <c r="AB289" s="31"/>
      <c r="AC289" s="31"/>
      <c r="AD289" s="309">
        <f>AD60+AD219+AD287</f>
        <v>122608</v>
      </c>
      <c r="AE289" s="31"/>
      <c r="AF289" s="309">
        <f>AF60+AF219+AF287</f>
        <v>54247958</v>
      </c>
      <c r="AG289" s="31"/>
      <c r="AH289" s="110">
        <f>(AF289/$BJ289)</f>
        <v>6.4342353106808883</v>
      </c>
      <c r="AI289" s="38"/>
      <c r="AJ289" s="302"/>
      <c r="AK289" s="31"/>
      <c r="AL289" s="309">
        <f>AL60+AL219+AL287</f>
        <v>1201919800</v>
      </c>
      <c r="AM289" s="31"/>
      <c r="AN289" s="309">
        <f>AN60+AN219+AN287</f>
        <v>56291341</v>
      </c>
      <c r="AO289" s="31"/>
      <c r="AP289" s="302">
        <f>IF($AL289,AN289/$AL289*100,0)</f>
        <v>4.6834523401644601</v>
      </c>
      <c r="AQ289" s="31"/>
      <c r="AR289" s="309">
        <f>AR60+AR219+AR287</f>
        <v>7789296</v>
      </c>
      <c r="AS289" s="31"/>
      <c r="AT289" s="302">
        <f>IF($AL289,AR289/$AL289*100,0)</f>
        <v>0.64807119410130354</v>
      </c>
      <c r="AU289" s="31"/>
      <c r="AV289" s="309">
        <f>AV60+AV219+AV287</f>
        <v>3161763</v>
      </c>
      <c r="AW289" s="31"/>
      <c r="AX289" s="302">
        <f>IF($AL289,AV289/$AL289*100,0)</f>
        <v>0.2630593988051449</v>
      </c>
      <c r="AY289" s="31"/>
      <c r="AZ289" s="309">
        <f>AZ60+AZ219+AZ287</f>
        <v>31837840</v>
      </c>
      <c r="BA289" s="31"/>
      <c r="BB289" s="61">
        <f>(BB60+BB219+BB287)</f>
        <v>171</v>
      </c>
      <c r="BC289" s="31"/>
      <c r="BD289" s="310">
        <f>BD60+BD219+BD287</f>
        <v>8770807</v>
      </c>
      <c r="BE289" s="31"/>
      <c r="BF289" s="310">
        <f>BF60+BF219+BF287</f>
        <v>8691276</v>
      </c>
      <c r="BG289" s="31"/>
      <c r="BH289" s="310">
        <f>BH60+BH219+BH287</f>
        <v>8770807</v>
      </c>
      <c r="BI289" s="31"/>
      <c r="BJ289" s="310">
        <f>BJ60+BJ219+BJ287</f>
        <v>8431143</v>
      </c>
    </row>
    <row r="290" spans="1:62" ht="8.85" customHeight="1" thickTop="1" x14ac:dyDescent="0.25">
      <c r="A290" s="31"/>
      <c r="B290" s="31"/>
      <c r="C290" s="30"/>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277"/>
      <c r="BE290" s="31"/>
      <c r="BF290" s="31"/>
      <c r="BG290" s="31"/>
      <c r="BH290" s="31"/>
      <c r="BI290" s="31"/>
      <c r="BJ290" s="31"/>
    </row>
    <row r="291" spans="1:62" ht="8.85" customHeight="1" x14ac:dyDescent="0.25">
      <c r="A291" s="31"/>
      <c r="B291" s="31"/>
      <c r="C291" s="30"/>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row>
    <row r="292" spans="1:62" ht="11.65" customHeight="1" x14ac:dyDescent="0.25">
      <c r="A292" s="31"/>
      <c r="B292" s="31"/>
      <c r="C292" s="65" t="s">
        <v>258</v>
      </c>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row>
    <row r="293" spans="1:62" ht="5.65" customHeight="1" x14ac:dyDescent="0.25">
      <c r="A293" s="31"/>
      <c r="B293" s="31"/>
      <c r="C293" s="30"/>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row>
    <row r="294" spans="1:62" ht="8.85" customHeight="1" x14ac:dyDescent="0.25">
      <c r="A294" s="31"/>
      <c r="B294" s="31"/>
      <c r="C294" s="30"/>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row>
    <row r="295" spans="1:62" ht="8.85" customHeight="1" x14ac:dyDescent="0.25">
      <c r="A295" s="31"/>
      <c r="B295" s="31"/>
      <c r="C295" s="30"/>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row>
    <row r="296" spans="1:62" ht="8.85" customHeight="1" x14ac:dyDescent="0.25">
      <c r="A296" s="31"/>
      <c r="B296" s="31"/>
      <c r="C296" s="30"/>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row>
    <row r="297" spans="1:62" ht="8.85" customHeight="1" x14ac:dyDescent="0.25">
      <c r="A297" s="31"/>
      <c r="B297" s="31"/>
      <c r="C297" s="30"/>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row>
    <row r="298" spans="1:62" ht="8.85" customHeight="1" x14ac:dyDescent="0.25">
      <c r="A298" s="31"/>
      <c r="B298" s="31"/>
      <c r="C298" s="30"/>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row>
    <row r="299" spans="1:62" ht="8.85" customHeight="1" x14ac:dyDescent="0.25">
      <c r="A299" s="31"/>
      <c r="B299" s="31"/>
      <c r="C299" s="30"/>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row>
    <row r="300" spans="1:62" ht="1.1499999999999999" customHeight="1" x14ac:dyDescent="0.25">
      <c r="A300" s="31"/>
      <c r="B300" s="31"/>
      <c r="C300" s="30"/>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row>
    <row r="301" spans="1:62" ht="1.7" hidden="1" customHeight="1" x14ac:dyDescent="0.25">
      <c r="A301" s="31"/>
      <c r="B301" s="31"/>
      <c r="C301" s="30"/>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row>
    <row r="302" spans="1:62" ht="8.85" hidden="1" customHeight="1" x14ac:dyDescent="0.25">
      <c r="A302" s="31"/>
      <c r="B302" s="31"/>
      <c r="C302" s="30"/>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row>
    <row r="303" spans="1:62" ht="8.85" customHeight="1" x14ac:dyDescent="0.25">
      <c r="A303" s="31"/>
      <c r="B303" s="31"/>
      <c r="C303" s="30"/>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row>
    <row r="304" spans="1:62" s="15" customFormat="1" ht="10.5" customHeight="1" x14ac:dyDescent="0.25">
      <c r="A304" s="49" t="s">
        <v>429</v>
      </c>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50" t="s">
        <v>430</v>
      </c>
      <c r="BD304" s="12"/>
      <c r="BE304" s="12"/>
      <c r="BF304" s="12"/>
      <c r="BG304" s="12"/>
      <c r="BH304" s="12"/>
      <c r="BI304" s="12"/>
      <c r="BJ304" s="12"/>
    </row>
  </sheetData>
  <printOptions gridLinesSet="0"/>
  <pageMargins left="3.75" right="0.25" top="0.5" bottom="0.3" header="0.5" footer="0.5"/>
  <pageSetup paperSize="17" pageOrder="overThenDown" orientation="landscape" r:id="rId1"/>
  <headerFooter alignWithMargins="0"/>
  <rowBreaks count="3" manualBreakCount="3">
    <brk id="75" max="54" man="1"/>
    <brk id="151" max="54" man="1"/>
    <brk id="227" max="54" man="1"/>
  </rowBreaks>
  <colBreaks count="1" manualBreakCount="1">
    <brk id="28" max="30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R304"/>
  <sheetViews>
    <sheetView showGridLines="0" zoomScaleNormal="100" workbookViewId="0"/>
  </sheetViews>
  <sheetFormatPr defaultColWidth="12.7109375" defaultRowHeight="9.75" customHeight="1" x14ac:dyDescent="0.25"/>
  <cols>
    <col min="1" max="1" width="5" style="20" customWidth="1"/>
    <col min="2" max="2" width="2.140625" style="20" customWidth="1"/>
    <col min="3" max="3" width="22.140625" style="20" customWidth="1"/>
    <col min="4" max="4" width="1.5703125" style="20" customWidth="1"/>
    <col min="5" max="5" width="16.140625" style="20" customWidth="1"/>
    <col min="6" max="6" width="1.5703125" style="20" customWidth="1"/>
    <col min="7" max="7" width="12.7109375" style="20" customWidth="1"/>
    <col min="8" max="8" width="1.5703125" style="20" customWidth="1"/>
    <col min="9" max="9" width="12.7109375" style="20" customWidth="1"/>
    <col min="10" max="10" width="2.42578125" style="20" customWidth="1"/>
    <col min="11" max="11" width="16.140625" style="20" customWidth="1"/>
    <col min="12" max="12" width="1.5703125" style="20" customWidth="1"/>
    <col min="13" max="13" width="16.140625" style="20" customWidth="1"/>
    <col min="14" max="14" width="1.85546875" style="20" customWidth="1"/>
    <col min="15" max="15" width="16.140625" style="20" customWidth="1"/>
    <col min="16" max="16" width="1.5703125" style="20" customWidth="1"/>
    <col min="17" max="17" width="12.7109375" style="20" customWidth="1"/>
    <col min="18" max="18" width="1.5703125" style="20" customWidth="1"/>
    <col min="19" max="19" width="12.7109375" style="20" customWidth="1"/>
    <col min="20" max="20" width="1.5703125" style="20" customWidth="1"/>
    <col min="21" max="21" width="17.85546875" style="20" customWidth="1"/>
    <col min="22" max="23" width="1.5703125" style="20" customWidth="1"/>
    <col min="24" max="24" width="14.42578125" style="20" customWidth="1"/>
    <col min="25" max="25" width="1.5703125" style="20" customWidth="1"/>
    <col min="26" max="26" width="11" style="20" customWidth="1"/>
    <col min="27" max="27" width="2.42578125" style="20" customWidth="1"/>
    <col min="28" max="28" width="14.42578125" style="20" customWidth="1"/>
    <col min="29" max="29" width="1.5703125" style="20" customWidth="1"/>
    <col min="30" max="30" width="11" style="20" customWidth="1"/>
    <col min="31" max="31" width="2.42578125" style="20" customWidth="1"/>
    <col min="32" max="32" width="14.42578125" style="20" customWidth="1"/>
    <col min="33" max="33" width="1.5703125" style="20" customWidth="1"/>
    <col min="34" max="34" width="11" style="20" customWidth="1"/>
    <col min="35" max="35" width="2.42578125" style="20" customWidth="1"/>
    <col min="36" max="36" width="14.42578125" style="20" customWidth="1"/>
    <col min="37" max="37" width="2.42578125" style="20" customWidth="1"/>
    <col min="38" max="38" width="5" style="20" customWidth="1"/>
    <col min="39" max="39" width="11.28515625" style="20" customWidth="1"/>
    <col min="40" max="40" width="8.42578125" style="20" hidden="1" customWidth="1"/>
    <col min="41" max="41" width="1.5703125" style="20" hidden="1" customWidth="1"/>
    <col min="42" max="42" width="12.7109375" style="20" hidden="1" customWidth="1"/>
    <col min="43" max="43" width="1.5703125" style="20" hidden="1" customWidth="1"/>
    <col min="44" max="44" width="12.7109375" style="20" hidden="1" customWidth="1"/>
    <col min="45" max="256" width="12.7109375" style="20"/>
    <col min="257" max="257" width="5" style="20" customWidth="1"/>
    <col min="258" max="258" width="2.140625" style="20" customWidth="1"/>
    <col min="259" max="259" width="22.140625" style="20" customWidth="1"/>
    <col min="260" max="260" width="1.5703125" style="20" customWidth="1"/>
    <col min="261" max="261" width="16.140625" style="20" customWidth="1"/>
    <col min="262" max="262" width="1.5703125" style="20" customWidth="1"/>
    <col min="263" max="263" width="12.7109375" style="20" customWidth="1"/>
    <col min="264" max="264" width="1.5703125" style="20" customWidth="1"/>
    <col min="265" max="265" width="12.7109375" style="20" customWidth="1"/>
    <col min="266" max="266" width="2.42578125" style="20" customWidth="1"/>
    <col min="267" max="267" width="16.140625" style="20" customWidth="1"/>
    <col min="268" max="268" width="1.5703125" style="20" customWidth="1"/>
    <col min="269" max="269" width="16.140625" style="20" customWidth="1"/>
    <col min="270" max="270" width="1.85546875" style="20" customWidth="1"/>
    <col min="271" max="271" width="16.140625" style="20" customWidth="1"/>
    <col min="272" max="272" width="1.5703125" style="20" customWidth="1"/>
    <col min="273" max="273" width="12.7109375" style="20" customWidth="1"/>
    <col min="274" max="274" width="1.5703125" style="20" customWidth="1"/>
    <col min="275" max="275" width="12.7109375" style="20" customWidth="1"/>
    <col min="276" max="276" width="1.5703125" style="20" customWidth="1"/>
    <col min="277" max="277" width="17.85546875" style="20" customWidth="1"/>
    <col min="278" max="279" width="1.5703125" style="20" customWidth="1"/>
    <col min="280" max="280" width="14.42578125" style="20" customWidth="1"/>
    <col min="281" max="281" width="1.5703125" style="20" customWidth="1"/>
    <col min="282" max="282" width="11" style="20" customWidth="1"/>
    <col min="283" max="283" width="2.42578125" style="20" customWidth="1"/>
    <col min="284" max="284" width="14.42578125" style="20" customWidth="1"/>
    <col min="285" max="285" width="1.5703125" style="20" customWidth="1"/>
    <col min="286" max="286" width="11" style="20" customWidth="1"/>
    <col min="287" max="287" width="2.42578125" style="20" customWidth="1"/>
    <col min="288" max="288" width="14.42578125" style="20" customWidth="1"/>
    <col min="289" max="289" width="1.5703125" style="20" customWidth="1"/>
    <col min="290" max="290" width="11" style="20" customWidth="1"/>
    <col min="291" max="291" width="2.42578125" style="20" customWidth="1"/>
    <col min="292" max="292" width="14.42578125" style="20" customWidth="1"/>
    <col min="293" max="293" width="2.42578125" style="20" customWidth="1"/>
    <col min="294" max="294" width="5" style="20" customWidth="1"/>
    <col min="295" max="295" width="11.28515625" style="20" customWidth="1"/>
    <col min="296" max="296" width="8.42578125" style="20" customWidth="1"/>
    <col min="297" max="297" width="1.5703125" style="20" customWidth="1"/>
    <col min="298" max="298" width="12.7109375" style="20" customWidth="1"/>
    <col min="299" max="299" width="1.5703125" style="20" customWidth="1"/>
    <col min="300" max="300" width="12.7109375" style="20" customWidth="1"/>
    <col min="301" max="512" width="12.7109375" style="20"/>
    <col min="513" max="513" width="5" style="20" customWidth="1"/>
    <col min="514" max="514" width="2.140625" style="20" customWidth="1"/>
    <col min="515" max="515" width="22.140625" style="20" customWidth="1"/>
    <col min="516" max="516" width="1.5703125" style="20" customWidth="1"/>
    <col min="517" max="517" width="16.140625" style="20" customWidth="1"/>
    <col min="518" max="518" width="1.5703125" style="20" customWidth="1"/>
    <col min="519" max="519" width="12.7109375" style="20" customWidth="1"/>
    <col min="520" max="520" width="1.5703125" style="20" customWidth="1"/>
    <col min="521" max="521" width="12.7109375" style="20" customWidth="1"/>
    <col min="522" max="522" width="2.42578125" style="20" customWidth="1"/>
    <col min="523" max="523" width="16.140625" style="20" customWidth="1"/>
    <col min="524" max="524" width="1.5703125" style="20" customWidth="1"/>
    <col min="525" max="525" width="16.140625" style="20" customWidth="1"/>
    <col min="526" max="526" width="1.85546875" style="20" customWidth="1"/>
    <col min="527" max="527" width="16.140625" style="20" customWidth="1"/>
    <col min="528" max="528" width="1.5703125" style="20" customWidth="1"/>
    <col min="529" max="529" width="12.7109375" style="20" customWidth="1"/>
    <col min="530" max="530" width="1.5703125" style="20" customWidth="1"/>
    <col min="531" max="531" width="12.7109375" style="20" customWidth="1"/>
    <col min="532" max="532" width="1.5703125" style="20" customWidth="1"/>
    <col min="533" max="533" width="17.85546875" style="20" customWidth="1"/>
    <col min="534" max="535" width="1.5703125" style="20" customWidth="1"/>
    <col min="536" max="536" width="14.42578125" style="20" customWidth="1"/>
    <col min="537" max="537" width="1.5703125" style="20" customWidth="1"/>
    <col min="538" max="538" width="11" style="20" customWidth="1"/>
    <col min="539" max="539" width="2.42578125" style="20" customWidth="1"/>
    <col min="540" max="540" width="14.42578125" style="20" customWidth="1"/>
    <col min="541" max="541" width="1.5703125" style="20" customWidth="1"/>
    <col min="542" max="542" width="11" style="20" customWidth="1"/>
    <col min="543" max="543" width="2.42578125" style="20" customWidth="1"/>
    <col min="544" max="544" width="14.42578125" style="20" customWidth="1"/>
    <col min="545" max="545" width="1.5703125" style="20" customWidth="1"/>
    <col min="546" max="546" width="11" style="20" customWidth="1"/>
    <col min="547" max="547" width="2.42578125" style="20" customWidth="1"/>
    <col min="548" max="548" width="14.42578125" style="20" customWidth="1"/>
    <col min="549" max="549" width="2.42578125" style="20" customWidth="1"/>
    <col min="550" max="550" width="5" style="20" customWidth="1"/>
    <col min="551" max="551" width="11.28515625" style="20" customWidth="1"/>
    <col min="552" max="552" width="8.42578125" style="20" customWidth="1"/>
    <col min="553" max="553" width="1.5703125" style="20" customWidth="1"/>
    <col min="554" max="554" width="12.7109375" style="20" customWidth="1"/>
    <col min="555" max="555" width="1.5703125" style="20" customWidth="1"/>
    <col min="556" max="556" width="12.7109375" style="20" customWidth="1"/>
    <col min="557" max="768" width="12.7109375" style="20"/>
    <col min="769" max="769" width="5" style="20" customWidth="1"/>
    <col min="770" max="770" width="2.140625" style="20" customWidth="1"/>
    <col min="771" max="771" width="22.140625" style="20" customWidth="1"/>
    <col min="772" max="772" width="1.5703125" style="20" customWidth="1"/>
    <col min="773" max="773" width="16.140625" style="20" customWidth="1"/>
    <col min="774" max="774" width="1.5703125" style="20" customWidth="1"/>
    <col min="775" max="775" width="12.7109375" style="20" customWidth="1"/>
    <col min="776" max="776" width="1.5703125" style="20" customWidth="1"/>
    <col min="777" max="777" width="12.7109375" style="20" customWidth="1"/>
    <col min="778" max="778" width="2.42578125" style="20" customWidth="1"/>
    <col min="779" max="779" width="16.140625" style="20" customWidth="1"/>
    <col min="780" max="780" width="1.5703125" style="20" customWidth="1"/>
    <col min="781" max="781" width="16.140625" style="20" customWidth="1"/>
    <col min="782" max="782" width="1.85546875" style="20" customWidth="1"/>
    <col min="783" max="783" width="16.140625" style="20" customWidth="1"/>
    <col min="784" max="784" width="1.5703125" style="20" customWidth="1"/>
    <col min="785" max="785" width="12.7109375" style="20" customWidth="1"/>
    <col min="786" max="786" width="1.5703125" style="20" customWidth="1"/>
    <col min="787" max="787" width="12.7109375" style="20" customWidth="1"/>
    <col min="788" max="788" width="1.5703125" style="20" customWidth="1"/>
    <col min="789" max="789" width="17.85546875" style="20" customWidth="1"/>
    <col min="790" max="791" width="1.5703125" style="20" customWidth="1"/>
    <col min="792" max="792" width="14.42578125" style="20" customWidth="1"/>
    <col min="793" max="793" width="1.5703125" style="20" customWidth="1"/>
    <col min="794" max="794" width="11" style="20" customWidth="1"/>
    <col min="795" max="795" width="2.42578125" style="20" customWidth="1"/>
    <col min="796" max="796" width="14.42578125" style="20" customWidth="1"/>
    <col min="797" max="797" width="1.5703125" style="20" customWidth="1"/>
    <col min="798" max="798" width="11" style="20" customWidth="1"/>
    <col min="799" max="799" width="2.42578125" style="20" customWidth="1"/>
    <col min="800" max="800" width="14.42578125" style="20" customWidth="1"/>
    <col min="801" max="801" width="1.5703125" style="20" customWidth="1"/>
    <col min="802" max="802" width="11" style="20" customWidth="1"/>
    <col min="803" max="803" width="2.42578125" style="20" customWidth="1"/>
    <col min="804" max="804" width="14.42578125" style="20" customWidth="1"/>
    <col min="805" max="805" width="2.42578125" style="20" customWidth="1"/>
    <col min="806" max="806" width="5" style="20" customWidth="1"/>
    <col min="807" max="807" width="11.28515625" style="20" customWidth="1"/>
    <col min="808" max="808" width="8.42578125" style="20" customWidth="1"/>
    <col min="809" max="809" width="1.5703125" style="20" customWidth="1"/>
    <col min="810" max="810" width="12.7109375" style="20" customWidth="1"/>
    <col min="811" max="811" width="1.5703125" style="20" customWidth="1"/>
    <col min="812" max="812" width="12.7109375" style="20" customWidth="1"/>
    <col min="813" max="1024" width="12.7109375" style="20"/>
    <col min="1025" max="1025" width="5" style="20" customWidth="1"/>
    <col min="1026" max="1026" width="2.140625" style="20" customWidth="1"/>
    <col min="1027" max="1027" width="22.140625" style="20" customWidth="1"/>
    <col min="1028" max="1028" width="1.5703125" style="20" customWidth="1"/>
    <col min="1029" max="1029" width="16.140625" style="20" customWidth="1"/>
    <col min="1030" max="1030" width="1.5703125" style="20" customWidth="1"/>
    <col min="1031" max="1031" width="12.7109375" style="20" customWidth="1"/>
    <col min="1032" max="1032" width="1.5703125" style="20" customWidth="1"/>
    <col min="1033" max="1033" width="12.7109375" style="20" customWidth="1"/>
    <col min="1034" max="1034" width="2.42578125" style="20" customWidth="1"/>
    <col min="1035" max="1035" width="16.140625" style="20" customWidth="1"/>
    <col min="1036" max="1036" width="1.5703125" style="20" customWidth="1"/>
    <col min="1037" max="1037" width="16.140625" style="20" customWidth="1"/>
    <col min="1038" max="1038" width="1.85546875" style="20" customWidth="1"/>
    <col min="1039" max="1039" width="16.140625" style="20" customWidth="1"/>
    <col min="1040" max="1040" width="1.5703125" style="20" customWidth="1"/>
    <col min="1041" max="1041" width="12.7109375" style="20" customWidth="1"/>
    <col min="1042" max="1042" width="1.5703125" style="20" customWidth="1"/>
    <col min="1043" max="1043" width="12.7109375" style="20" customWidth="1"/>
    <col min="1044" max="1044" width="1.5703125" style="20" customWidth="1"/>
    <col min="1045" max="1045" width="17.85546875" style="20" customWidth="1"/>
    <col min="1046" max="1047" width="1.5703125" style="20" customWidth="1"/>
    <col min="1048" max="1048" width="14.42578125" style="20" customWidth="1"/>
    <col min="1049" max="1049" width="1.5703125" style="20" customWidth="1"/>
    <col min="1050" max="1050" width="11" style="20" customWidth="1"/>
    <col min="1051" max="1051" width="2.42578125" style="20" customWidth="1"/>
    <col min="1052" max="1052" width="14.42578125" style="20" customWidth="1"/>
    <col min="1053" max="1053" width="1.5703125" style="20" customWidth="1"/>
    <col min="1054" max="1054" width="11" style="20" customWidth="1"/>
    <col min="1055" max="1055" width="2.42578125" style="20" customWidth="1"/>
    <col min="1056" max="1056" width="14.42578125" style="20" customWidth="1"/>
    <col min="1057" max="1057" width="1.5703125" style="20" customWidth="1"/>
    <col min="1058" max="1058" width="11" style="20" customWidth="1"/>
    <col min="1059" max="1059" width="2.42578125" style="20" customWidth="1"/>
    <col min="1060" max="1060" width="14.42578125" style="20" customWidth="1"/>
    <col min="1061" max="1061" width="2.42578125" style="20" customWidth="1"/>
    <col min="1062" max="1062" width="5" style="20" customWidth="1"/>
    <col min="1063" max="1063" width="11.28515625" style="20" customWidth="1"/>
    <col min="1064" max="1064" width="8.42578125" style="20" customWidth="1"/>
    <col min="1065" max="1065" width="1.5703125" style="20" customWidth="1"/>
    <col min="1066" max="1066" width="12.7109375" style="20" customWidth="1"/>
    <col min="1067" max="1067" width="1.5703125" style="20" customWidth="1"/>
    <col min="1068" max="1068" width="12.7109375" style="20" customWidth="1"/>
    <col min="1069" max="1280" width="12.7109375" style="20"/>
    <col min="1281" max="1281" width="5" style="20" customWidth="1"/>
    <col min="1282" max="1282" width="2.140625" style="20" customWidth="1"/>
    <col min="1283" max="1283" width="22.140625" style="20" customWidth="1"/>
    <col min="1284" max="1284" width="1.5703125" style="20" customWidth="1"/>
    <col min="1285" max="1285" width="16.140625" style="20" customWidth="1"/>
    <col min="1286" max="1286" width="1.5703125" style="20" customWidth="1"/>
    <col min="1287" max="1287" width="12.7109375" style="20" customWidth="1"/>
    <col min="1288" max="1288" width="1.5703125" style="20" customWidth="1"/>
    <col min="1289" max="1289" width="12.7109375" style="20" customWidth="1"/>
    <col min="1290" max="1290" width="2.42578125" style="20" customWidth="1"/>
    <col min="1291" max="1291" width="16.140625" style="20" customWidth="1"/>
    <col min="1292" max="1292" width="1.5703125" style="20" customWidth="1"/>
    <col min="1293" max="1293" width="16.140625" style="20" customWidth="1"/>
    <col min="1294" max="1294" width="1.85546875" style="20" customWidth="1"/>
    <col min="1295" max="1295" width="16.140625" style="20" customWidth="1"/>
    <col min="1296" max="1296" width="1.5703125" style="20" customWidth="1"/>
    <col min="1297" max="1297" width="12.7109375" style="20" customWidth="1"/>
    <col min="1298" max="1298" width="1.5703125" style="20" customWidth="1"/>
    <col min="1299" max="1299" width="12.7109375" style="20" customWidth="1"/>
    <col min="1300" max="1300" width="1.5703125" style="20" customWidth="1"/>
    <col min="1301" max="1301" width="17.85546875" style="20" customWidth="1"/>
    <col min="1302" max="1303" width="1.5703125" style="20" customWidth="1"/>
    <col min="1304" max="1304" width="14.42578125" style="20" customWidth="1"/>
    <col min="1305" max="1305" width="1.5703125" style="20" customWidth="1"/>
    <col min="1306" max="1306" width="11" style="20" customWidth="1"/>
    <col min="1307" max="1307" width="2.42578125" style="20" customWidth="1"/>
    <col min="1308" max="1308" width="14.42578125" style="20" customWidth="1"/>
    <col min="1309" max="1309" width="1.5703125" style="20" customWidth="1"/>
    <col min="1310" max="1310" width="11" style="20" customWidth="1"/>
    <col min="1311" max="1311" width="2.42578125" style="20" customWidth="1"/>
    <col min="1312" max="1312" width="14.42578125" style="20" customWidth="1"/>
    <col min="1313" max="1313" width="1.5703125" style="20" customWidth="1"/>
    <col min="1314" max="1314" width="11" style="20" customWidth="1"/>
    <col min="1315" max="1315" width="2.42578125" style="20" customWidth="1"/>
    <col min="1316" max="1316" width="14.42578125" style="20" customWidth="1"/>
    <col min="1317" max="1317" width="2.42578125" style="20" customWidth="1"/>
    <col min="1318" max="1318" width="5" style="20" customWidth="1"/>
    <col min="1319" max="1319" width="11.28515625" style="20" customWidth="1"/>
    <col min="1320" max="1320" width="8.42578125" style="20" customWidth="1"/>
    <col min="1321" max="1321" width="1.5703125" style="20" customWidth="1"/>
    <col min="1322" max="1322" width="12.7109375" style="20" customWidth="1"/>
    <col min="1323" max="1323" width="1.5703125" style="20" customWidth="1"/>
    <col min="1324" max="1324" width="12.7109375" style="20" customWidth="1"/>
    <col min="1325" max="1536" width="12.7109375" style="20"/>
    <col min="1537" max="1537" width="5" style="20" customWidth="1"/>
    <col min="1538" max="1538" width="2.140625" style="20" customWidth="1"/>
    <col min="1539" max="1539" width="22.140625" style="20" customWidth="1"/>
    <col min="1540" max="1540" width="1.5703125" style="20" customWidth="1"/>
    <col min="1541" max="1541" width="16.140625" style="20" customWidth="1"/>
    <col min="1542" max="1542" width="1.5703125" style="20" customWidth="1"/>
    <col min="1543" max="1543" width="12.7109375" style="20" customWidth="1"/>
    <col min="1544" max="1544" width="1.5703125" style="20" customWidth="1"/>
    <col min="1545" max="1545" width="12.7109375" style="20" customWidth="1"/>
    <col min="1546" max="1546" width="2.42578125" style="20" customWidth="1"/>
    <col min="1547" max="1547" width="16.140625" style="20" customWidth="1"/>
    <col min="1548" max="1548" width="1.5703125" style="20" customWidth="1"/>
    <col min="1549" max="1549" width="16.140625" style="20" customWidth="1"/>
    <col min="1550" max="1550" width="1.85546875" style="20" customWidth="1"/>
    <col min="1551" max="1551" width="16.140625" style="20" customWidth="1"/>
    <col min="1552" max="1552" width="1.5703125" style="20" customWidth="1"/>
    <col min="1553" max="1553" width="12.7109375" style="20" customWidth="1"/>
    <col min="1554" max="1554" width="1.5703125" style="20" customWidth="1"/>
    <col min="1555" max="1555" width="12.7109375" style="20" customWidth="1"/>
    <col min="1556" max="1556" width="1.5703125" style="20" customWidth="1"/>
    <col min="1557" max="1557" width="17.85546875" style="20" customWidth="1"/>
    <col min="1558" max="1559" width="1.5703125" style="20" customWidth="1"/>
    <col min="1560" max="1560" width="14.42578125" style="20" customWidth="1"/>
    <col min="1561" max="1561" width="1.5703125" style="20" customWidth="1"/>
    <col min="1562" max="1562" width="11" style="20" customWidth="1"/>
    <col min="1563" max="1563" width="2.42578125" style="20" customWidth="1"/>
    <col min="1564" max="1564" width="14.42578125" style="20" customWidth="1"/>
    <col min="1565" max="1565" width="1.5703125" style="20" customWidth="1"/>
    <col min="1566" max="1566" width="11" style="20" customWidth="1"/>
    <col min="1567" max="1567" width="2.42578125" style="20" customWidth="1"/>
    <col min="1568" max="1568" width="14.42578125" style="20" customWidth="1"/>
    <col min="1569" max="1569" width="1.5703125" style="20" customWidth="1"/>
    <col min="1570" max="1570" width="11" style="20" customWidth="1"/>
    <col min="1571" max="1571" width="2.42578125" style="20" customWidth="1"/>
    <col min="1572" max="1572" width="14.42578125" style="20" customWidth="1"/>
    <col min="1573" max="1573" width="2.42578125" style="20" customWidth="1"/>
    <col min="1574" max="1574" width="5" style="20" customWidth="1"/>
    <col min="1575" max="1575" width="11.28515625" style="20" customWidth="1"/>
    <col min="1576" max="1576" width="8.42578125" style="20" customWidth="1"/>
    <col min="1577" max="1577" width="1.5703125" style="20" customWidth="1"/>
    <col min="1578" max="1578" width="12.7109375" style="20" customWidth="1"/>
    <col min="1579" max="1579" width="1.5703125" style="20" customWidth="1"/>
    <col min="1580" max="1580" width="12.7109375" style="20" customWidth="1"/>
    <col min="1581" max="1792" width="12.7109375" style="20"/>
    <col min="1793" max="1793" width="5" style="20" customWidth="1"/>
    <col min="1794" max="1794" width="2.140625" style="20" customWidth="1"/>
    <col min="1795" max="1795" width="22.140625" style="20" customWidth="1"/>
    <col min="1796" max="1796" width="1.5703125" style="20" customWidth="1"/>
    <col min="1797" max="1797" width="16.140625" style="20" customWidth="1"/>
    <col min="1798" max="1798" width="1.5703125" style="20" customWidth="1"/>
    <col min="1799" max="1799" width="12.7109375" style="20" customWidth="1"/>
    <col min="1800" max="1800" width="1.5703125" style="20" customWidth="1"/>
    <col min="1801" max="1801" width="12.7109375" style="20" customWidth="1"/>
    <col min="1802" max="1802" width="2.42578125" style="20" customWidth="1"/>
    <col min="1803" max="1803" width="16.140625" style="20" customWidth="1"/>
    <col min="1804" max="1804" width="1.5703125" style="20" customWidth="1"/>
    <col min="1805" max="1805" width="16.140625" style="20" customWidth="1"/>
    <col min="1806" max="1806" width="1.85546875" style="20" customWidth="1"/>
    <col min="1807" max="1807" width="16.140625" style="20" customWidth="1"/>
    <col min="1808" max="1808" width="1.5703125" style="20" customWidth="1"/>
    <col min="1809" max="1809" width="12.7109375" style="20" customWidth="1"/>
    <col min="1810" max="1810" width="1.5703125" style="20" customWidth="1"/>
    <col min="1811" max="1811" width="12.7109375" style="20" customWidth="1"/>
    <col min="1812" max="1812" width="1.5703125" style="20" customWidth="1"/>
    <col min="1813" max="1813" width="17.85546875" style="20" customWidth="1"/>
    <col min="1814" max="1815" width="1.5703125" style="20" customWidth="1"/>
    <col min="1816" max="1816" width="14.42578125" style="20" customWidth="1"/>
    <col min="1817" max="1817" width="1.5703125" style="20" customWidth="1"/>
    <col min="1818" max="1818" width="11" style="20" customWidth="1"/>
    <col min="1819" max="1819" width="2.42578125" style="20" customWidth="1"/>
    <col min="1820" max="1820" width="14.42578125" style="20" customWidth="1"/>
    <col min="1821" max="1821" width="1.5703125" style="20" customWidth="1"/>
    <col min="1822" max="1822" width="11" style="20" customWidth="1"/>
    <col min="1823" max="1823" width="2.42578125" style="20" customWidth="1"/>
    <col min="1824" max="1824" width="14.42578125" style="20" customWidth="1"/>
    <col min="1825" max="1825" width="1.5703125" style="20" customWidth="1"/>
    <col min="1826" max="1826" width="11" style="20" customWidth="1"/>
    <col min="1827" max="1827" width="2.42578125" style="20" customWidth="1"/>
    <col min="1828" max="1828" width="14.42578125" style="20" customWidth="1"/>
    <col min="1829" max="1829" width="2.42578125" style="20" customWidth="1"/>
    <col min="1830" max="1830" width="5" style="20" customWidth="1"/>
    <col min="1831" max="1831" width="11.28515625" style="20" customWidth="1"/>
    <col min="1832" max="1832" width="8.42578125" style="20" customWidth="1"/>
    <col min="1833" max="1833" width="1.5703125" style="20" customWidth="1"/>
    <col min="1834" max="1834" width="12.7109375" style="20" customWidth="1"/>
    <col min="1835" max="1835" width="1.5703125" style="20" customWidth="1"/>
    <col min="1836" max="1836" width="12.7109375" style="20" customWidth="1"/>
    <col min="1837" max="2048" width="12.7109375" style="20"/>
    <col min="2049" max="2049" width="5" style="20" customWidth="1"/>
    <col min="2050" max="2050" width="2.140625" style="20" customWidth="1"/>
    <col min="2051" max="2051" width="22.140625" style="20" customWidth="1"/>
    <col min="2052" max="2052" width="1.5703125" style="20" customWidth="1"/>
    <col min="2053" max="2053" width="16.140625" style="20" customWidth="1"/>
    <col min="2054" max="2054" width="1.5703125" style="20" customWidth="1"/>
    <col min="2055" max="2055" width="12.7109375" style="20" customWidth="1"/>
    <col min="2056" max="2056" width="1.5703125" style="20" customWidth="1"/>
    <col min="2057" max="2057" width="12.7109375" style="20" customWidth="1"/>
    <col min="2058" max="2058" width="2.42578125" style="20" customWidth="1"/>
    <col min="2059" max="2059" width="16.140625" style="20" customWidth="1"/>
    <col min="2060" max="2060" width="1.5703125" style="20" customWidth="1"/>
    <col min="2061" max="2061" width="16.140625" style="20" customWidth="1"/>
    <col min="2062" max="2062" width="1.85546875" style="20" customWidth="1"/>
    <col min="2063" max="2063" width="16.140625" style="20" customWidth="1"/>
    <col min="2064" max="2064" width="1.5703125" style="20" customWidth="1"/>
    <col min="2065" max="2065" width="12.7109375" style="20" customWidth="1"/>
    <col min="2066" max="2066" width="1.5703125" style="20" customWidth="1"/>
    <col min="2067" max="2067" width="12.7109375" style="20" customWidth="1"/>
    <col min="2068" max="2068" width="1.5703125" style="20" customWidth="1"/>
    <col min="2069" max="2069" width="17.85546875" style="20" customWidth="1"/>
    <col min="2070" max="2071" width="1.5703125" style="20" customWidth="1"/>
    <col min="2072" max="2072" width="14.42578125" style="20" customWidth="1"/>
    <col min="2073" max="2073" width="1.5703125" style="20" customWidth="1"/>
    <col min="2074" max="2074" width="11" style="20" customWidth="1"/>
    <col min="2075" max="2075" width="2.42578125" style="20" customWidth="1"/>
    <col min="2076" max="2076" width="14.42578125" style="20" customWidth="1"/>
    <col min="2077" max="2077" width="1.5703125" style="20" customWidth="1"/>
    <col min="2078" max="2078" width="11" style="20" customWidth="1"/>
    <col min="2079" max="2079" width="2.42578125" style="20" customWidth="1"/>
    <col min="2080" max="2080" width="14.42578125" style="20" customWidth="1"/>
    <col min="2081" max="2081" width="1.5703125" style="20" customWidth="1"/>
    <col min="2082" max="2082" width="11" style="20" customWidth="1"/>
    <col min="2083" max="2083" width="2.42578125" style="20" customWidth="1"/>
    <col min="2084" max="2084" width="14.42578125" style="20" customWidth="1"/>
    <col min="2085" max="2085" width="2.42578125" style="20" customWidth="1"/>
    <col min="2086" max="2086" width="5" style="20" customWidth="1"/>
    <col min="2087" max="2087" width="11.28515625" style="20" customWidth="1"/>
    <col min="2088" max="2088" width="8.42578125" style="20" customWidth="1"/>
    <col min="2089" max="2089" width="1.5703125" style="20" customWidth="1"/>
    <col min="2090" max="2090" width="12.7109375" style="20" customWidth="1"/>
    <col min="2091" max="2091" width="1.5703125" style="20" customWidth="1"/>
    <col min="2092" max="2092" width="12.7109375" style="20" customWidth="1"/>
    <col min="2093" max="2304" width="12.7109375" style="20"/>
    <col min="2305" max="2305" width="5" style="20" customWidth="1"/>
    <col min="2306" max="2306" width="2.140625" style="20" customWidth="1"/>
    <col min="2307" max="2307" width="22.140625" style="20" customWidth="1"/>
    <col min="2308" max="2308" width="1.5703125" style="20" customWidth="1"/>
    <col min="2309" max="2309" width="16.140625" style="20" customWidth="1"/>
    <col min="2310" max="2310" width="1.5703125" style="20" customWidth="1"/>
    <col min="2311" max="2311" width="12.7109375" style="20" customWidth="1"/>
    <col min="2312" max="2312" width="1.5703125" style="20" customWidth="1"/>
    <col min="2313" max="2313" width="12.7109375" style="20" customWidth="1"/>
    <col min="2314" max="2314" width="2.42578125" style="20" customWidth="1"/>
    <col min="2315" max="2315" width="16.140625" style="20" customWidth="1"/>
    <col min="2316" max="2316" width="1.5703125" style="20" customWidth="1"/>
    <col min="2317" max="2317" width="16.140625" style="20" customWidth="1"/>
    <col min="2318" max="2318" width="1.85546875" style="20" customWidth="1"/>
    <col min="2319" max="2319" width="16.140625" style="20" customWidth="1"/>
    <col min="2320" max="2320" width="1.5703125" style="20" customWidth="1"/>
    <col min="2321" max="2321" width="12.7109375" style="20" customWidth="1"/>
    <col min="2322" max="2322" width="1.5703125" style="20" customWidth="1"/>
    <col min="2323" max="2323" width="12.7109375" style="20" customWidth="1"/>
    <col min="2324" max="2324" width="1.5703125" style="20" customWidth="1"/>
    <col min="2325" max="2325" width="17.85546875" style="20" customWidth="1"/>
    <col min="2326" max="2327" width="1.5703125" style="20" customWidth="1"/>
    <col min="2328" max="2328" width="14.42578125" style="20" customWidth="1"/>
    <col min="2329" max="2329" width="1.5703125" style="20" customWidth="1"/>
    <col min="2330" max="2330" width="11" style="20" customWidth="1"/>
    <col min="2331" max="2331" width="2.42578125" style="20" customWidth="1"/>
    <col min="2332" max="2332" width="14.42578125" style="20" customWidth="1"/>
    <col min="2333" max="2333" width="1.5703125" style="20" customWidth="1"/>
    <col min="2334" max="2334" width="11" style="20" customWidth="1"/>
    <col min="2335" max="2335" width="2.42578125" style="20" customWidth="1"/>
    <col min="2336" max="2336" width="14.42578125" style="20" customWidth="1"/>
    <col min="2337" max="2337" width="1.5703125" style="20" customWidth="1"/>
    <col min="2338" max="2338" width="11" style="20" customWidth="1"/>
    <col min="2339" max="2339" width="2.42578125" style="20" customWidth="1"/>
    <col min="2340" max="2340" width="14.42578125" style="20" customWidth="1"/>
    <col min="2341" max="2341" width="2.42578125" style="20" customWidth="1"/>
    <col min="2342" max="2342" width="5" style="20" customWidth="1"/>
    <col min="2343" max="2343" width="11.28515625" style="20" customWidth="1"/>
    <col min="2344" max="2344" width="8.42578125" style="20" customWidth="1"/>
    <col min="2345" max="2345" width="1.5703125" style="20" customWidth="1"/>
    <col min="2346" max="2346" width="12.7109375" style="20" customWidth="1"/>
    <col min="2347" max="2347" width="1.5703125" style="20" customWidth="1"/>
    <col min="2348" max="2348" width="12.7109375" style="20" customWidth="1"/>
    <col min="2349" max="2560" width="12.7109375" style="20"/>
    <col min="2561" max="2561" width="5" style="20" customWidth="1"/>
    <col min="2562" max="2562" width="2.140625" style="20" customWidth="1"/>
    <col min="2563" max="2563" width="22.140625" style="20" customWidth="1"/>
    <col min="2564" max="2564" width="1.5703125" style="20" customWidth="1"/>
    <col min="2565" max="2565" width="16.140625" style="20" customWidth="1"/>
    <col min="2566" max="2566" width="1.5703125" style="20" customWidth="1"/>
    <col min="2567" max="2567" width="12.7109375" style="20" customWidth="1"/>
    <col min="2568" max="2568" width="1.5703125" style="20" customWidth="1"/>
    <col min="2569" max="2569" width="12.7109375" style="20" customWidth="1"/>
    <col min="2570" max="2570" width="2.42578125" style="20" customWidth="1"/>
    <col min="2571" max="2571" width="16.140625" style="20" customWidth="1"/>
    <col min="2572" max="2572" width="1.5703125" style="20" customWidth="1"/>
    <col min="2573" max="2573" width="16.140625" style="20" customWidth="1"/>
    <col min="2574" max="2574" width="1.85546875" style="20" customWidth="1"/>
    <col min="2575" max="2575" width="16.140625" style="20" customWidth="1"/>
    <col min="2576" max="2576" width="1.5703125" style="20" customWidth="1"/>
    <col min="2577" max="2577" width="12.7109375" style="20" customWidth="1"/>
    <col min="2578" max="2578" width="1.5703125" style="20" customWidth="1"/>
    <col min="2579" max="2579" width="12.7109375" style="20" customWidth="1"/>
    <col min="2580" max="2580" width="1.5703125" style="20" customWidth="1"/>
    <col min="2581" max="2581" width="17.85546875" style="20" customWidth="1"/>
    <col min="2582" max="2583" width="1.5703125" style="20" customWidth="1"/>
    <col min="2584" max="2584" width="14.42578125" style="20" customWidth="1"/>
    <col min="2585" max="2585" width="1.5703125" style="20" customWidth="1"/>
    <col min="2586" max="2586" width="11" style="20" customWidth="1"/>
    <col min="2587" max="2587" width="2.42578125" style="20" customWidth="1"/>
    <col min="2588" max="2588" width="14.42578125" style="20" customWidth="1"/>
    <col min="2589" max="2589" width="1.5703125" style="20" customWidth="1"/>
    <col min="2590" max="2590" width="11" style="20" customWidth="1"/>
    <col min="2591" max="2591" width="2.42578125" style="20" customWidth="1"/>
    <col min="2592" max="2592" width="14.42578125" style="20" customWidth="1"/>
    <col min="2593" max="2593" width="1.5703125" style="20" customWidth="1"/>
    <col min="2594" max="2594" width="11" style="20" customWidth="1"/>
    <col min="2595" max="2595" width="2.42578125" style="20" customWidth="1"/>
    <col min="2596" max="2596" width="14.42578125" style="20" customWidth="1"/>
    <col min="2597" max="2597" width="2.42578125" style="20" customWidth="1"/>
    <col min="2598" max="2598" width="5" style="20" customWidth="1"/>
    <col min="2599" max="2599" width="11.28515625" style="20" customWidth="1"/>
    <col min="2600" max="2600" width="8.42578125" style="20" customWidth="1"/>
    <col min="2601" max="2601" width="1.5703125" style="20" customWidth="1"/>
    <col min="2602" max="2602" width="12.7109375" style="20" customWidth="1"/>
    <col min="2603" max="2603" width="1.5703125" style="20" customWidth="1"/>
    <col min="2604" max="2604" width="12.7109375" style="20" customWidth="1"/>
    <col min="2605" max="2816" width="12.7109375" style="20"/>
    <col min="2817" max="2817" width="5" style="20" customWidth="1"/>
    <col min="2818" max="2818" width="2.140625" style="20" customWidth="1"/>
    <col min="2819" max="2819" width="22.140625" style="20" customWidth="1"/>
    <col min="2820" max="2820" width="1.5703125" style="20" customWidth="1"/>
    <col min="2821" max="2821" width="16.140625" style="20" customWidth="1"/>
    <col min="2822" max="2822" width="1.5703125" style="20" customWidth="1"/>
    <col min="2823" max="2823" width="12.7109375" style="20" customWidth="1"/>
    <col min="2824" max="2824" width="1.5703125" style="20" customWidth="1"/>
    <col min="2825" max="2825" width="12.7109375" style="20" customWidth="1"/>
    <col min="2826" max="2826" width="2.42578125" style="20" customWidth="1"/>
    <col min="2827" max="2827" width="16.140625" style="20" customWidth="1"/>
    <col min="2828" max="2828" width="1.5703125" style="20" customWidth="1"/>
    <col min="2829" max="2829" width="16.140625" style="20" customWidth="1"/>
    <col min="2830" max="2830" width="1.85546875" style="20" customWidth="1"/>
    <col min="2831" max="2831" width="16.140625" style="20" customWidth="1"/>
    <col min="2832" max="2832" width="1.5703125" style="20" customWidth="1"/>
    <col min="2833" max="2833" width="12.7109375" style="20" customWidth="1"/>
    <col min="2834" max="2834" width="1.5703125" style="20" customWidth="1"/>
    <col min="2835" max="2835" width="12.7109375" style="20" customWidth="1"/>
    <col min="2836" max="2836" width="1.5703125" style="20" customWidth="1"/>
    <col min="2837" max="2837" width="17.85546875" style="20" customWidth="1"/>
    <col min="2838" max="2839" width="1.5703125" style="20" customWidth="1"/>
    <col min="2840" max="2840" width="14.42578125" style="20" customWidth="1"/>
    <col min="2841" max="2841" width="1.5703125" style="20" customWidth="1"/>
    <col min="2842" max="2842" width="11" style="20" customWidth="1"/>
    <col min="2843" max="2843" width="2.42578125" style="20" customWidth="1"/>
    <col min="2844" max="2844" width="14.42578125" style="20" customWidth="1"/>
    <col min="2845" max="2845" width="1.5703125" style="20" customWidth="1"/>
    <col min="2846" max="2846" width="11" style="20" customWidth="1"/>
    <col min="2847" max="2847" width="2.42578125" style="20" customWidth="1"/>
    <col min="2848" max="2848" width="14.42578125" style="20" customWidth="1"/>
    <col min="2849" max="2849" width="1.5703125" style="20" customWidth="1"/>
    <col min="2850" max="2850" width="11" style="20" customWidth="1"/>
    <col min="2851" max="2851" width="2.42578125" style="20" customWidth="1"/>
    <col min="2852" max="2852" width="14.42578125" style="20" customWidth="1"/>
    <col min="2853" max="2853" width="2.42578125" style="20" customWidth="1"/>
    <col min="2854" max="2854" width="5" style="20" customWidth="1"/>
    <col min="2855" max="2855" width="11.28515625" style="20" customWidth="1"/>
    <col min="2856" max="2856" width="8.42578125" style="20" customWidth="1"/>
    <col min="2857" max="2857" width="1.5703125" style="20" customWidth="1"/>
    <col min="2858" max="2858" width="12.7109375" style="20" customWidth="1"/>
    <col min="2859" max="2859" width="1.5703125" style="20" customWidth="1"/>
    <col min="2860" max="2860" width="12.7109375" style="20" customWidth="1"/>
    <col min="2861" max="3072" width="12.7109375" style="20"/>
    <col min="3073" max="3073" width="5" style="20" customWidth="1"/>
    <col min="3074" max="3074" width="2.140625" style="20" customWidth="1"/>
    <col min="3075" max="3075" width="22.140625" style="20" customWidth="1"/>
    <col min="3076" max="3076" width="1.5703125" style="20" customWidth="1"/>
    <col min="3077" max="3077" width="16.140625" style="20" customWidth="1"/>
    <col min="3078" max="3078" width="1.5703125" style="20" customWidth="1"/>
    <col min="3079" max="3079" width="12.7109375" style="20" customWidth="1"/>
    <col min="3080" max="3080" width="1.5703125" style="20" customWidth="1"/>
    <col min="3081" max="3081" width="12.7109375" style="20" customWidth="1"/>
    <col min="3082" max="3082" width="2.42578125" style="20" customWidth="1"/>
    <col min="3083" max="3083" width="16.140625" style="20" customWidth="1"/>
    <col min="3084" max="3084" width="1.5703125" style="20" customWidth="1"/>
    <col min="3085" max="3085" width="16.140625" style="20" customWidth="1"/>
    <col min="3086" max="3086" width="1.85546875" style="20" customWidth="1"/>
    <col min="3087" max="3087" width="16.140625" style="20" customWidth="1"/>
    <col min="3088" max="3088" width="1.5703125" style="20" customWidth="1"/>
    <col min="3089" max="3089" width="12.7109375" style="20" customWidth="1"/>
    <col min="3090" max="3090" width="1.5703125" style="20" customWidth="1"/>
    <col min="3091" max="3091" width="12.7109375" style="20" customWidth="1"/>
    <col min="3092" max="3092" width="1.5703125" style="20" customWidth="1"/>
    <col min="3093" max="3093" width="17.85546875" style="20" customWidth="1"/>
    <col min="3094" max="3095" width="1.5703125" style="20" customWidth="1"/>
    <col min="3096" max="3096" width="14.42578125" style="20" customWidth="1"/>
    <col min="3097" max="3097" width="1.5703125" style="20" customWidth="1"/>
    <col min="3098" max="3098" width="11" style="20" customWidth="1"/>
    <col min="3099" max="3099" width="2.42578125" style="20" customWidth="1"/>
    <col min="3100" max="3100" width="14.42578125" style="20" customWidth="1"/>
    <col min="3101" max="3101" width="1.5703125" style="20" customWidth="1"/>
    <col min="3102" max="3102" width="11" style="20" customWidth="1"/>
    <col min="3103" max="3103" width="2.42578125" style="20" customWidth="1"/>
    <col min="3104" max="3104" width="14.42578125" style="20" customWidth="1"/>
    <col min="3105" max="3105" width="1.5703125" style="20" customWidth="1"/>
    <col min="3106" max="3106" width="11" style="20" customWidth="1"/>
    <col min="3107" max="3107" width="2.42578125" style="20" customWidth="1"/>
    <col min="3108" max="3108" width="14.42578125" style="20" customWidth="1"/>
    <col min="3109" max="3109" width="2.42578125" style="20" customWidth="1"/>
    <col min="3110" max="3110" width="5" style="20" customWidth="1"/>
    <col min="3111" max="3111" width="11.28515625" style="20" customWidth="1"/>
    <col min="3112" max="3112" width="8.42578125" style="20" customWidth="1"/>
    <col min="3113" max="3113" width="1.5703125" style="20" customWidth="1"/>
    <col min="3114" max="3114" width="12.7109375" style="20" customWidth="1"/>
    <col min="3115" max="3115" width="1.5703125" style="20" customWidth="1"/>
    <col min="3116" max="3116" width="12.7109375" style="20" customWidth="1"/>
    <col min="3117" max="3328" width="12.7109375" style="20"/>
    <col min="3329" max="3329" width="5" style="20" customWidth="1"/>
    <col min="3330" max="3330" width="2.140625" style="20" customWidth="1"/>
    <col min="3331" max="3331" width="22.140625" style="20" customWidth="1"/>
    <col min="3332" max="3332" width="1.5703125" style="20" customWidth="1"/>
    <col min="3333" max="3333" width="16.140625" style="20" customWidth="1"/>
    <col min="3334" max="3334" width="1.5703125" style="20" customWidth="1"/>
    <col min="3335" max="3335" width="12.7109375" style="20" customWidth="1"/>
    <col min="3336" max="3336" width="1.5703125" style="20" customWidth="1"/>
    <col min="3337" max="3337" width="12.7109375" style="20" customWidth="1"/>
    <col min="3338" max="3338" width="2.42578125" style="20" customWidth="1"/>
    <col min="3339" max="3339" width="16.140625" style="20" customWidth="1"/>
    <col min="3340" max="3340" width="1.5703125" style="20" customWidth="1"/>
    <col min="3341" max="3341" width="16.140625" style="20" customWidth="1"/>
    <col min="3342" max="3342" width="1.85546875" style="20" customWidth="1"/>
    <col min="3343" max="3343" width="16.140625" style="20" customWidth="1"/>
    <col min="3344" max="3344" width="1.5703125" style="20" customWidth="1"/>
    <col min="3345" max="3345" width="12.7109375" style="20" customWidth="1"/>
    <col min="3346" max="3346" width="1.5703125" style="20" customWidth="1"/>
    <col min="3347" max="3347" width="12.7109375" style="20" customWidth="1"/>
    <col min="3348" max="3348" width="1.5703125" style="20" customWidth="1"/>
    <col min="3349" max="3349" width="17.85546875" style="20" customWidth="1"/>
    <col min="3350" max="3351" width="1.5703125" style="20" customWidth="1"/>
    <col min="3352" max="3352" width="14.42578125" style="20" customWidth="1"/>
    <col min="3353" max="3353" width="1.5703125" style="20" customWidth="1"/>
    <col min="3354" max="3354" width="11" style="20" customWidth="1"/>
    <col min="3355" max="3355" width="2.42578125" style="20" customWidth="1"/>
    <col min="3356" max="3356" width="14.42578125" style="20" customWidth="1"/>
    <col min="3357" max="3357" width="1.5703125" style="20" customWidth="1"/>
    <col min="3358" max="3358" width="11" style="20" customWidth="1"/>
    <col min="3359" max="3359" width="2.42578125" style="20" customWidth="1"/>
    <col min="3360" max="3360" width="14.42578125" style="20" customWidth="1"/>
    <col min="3361" max="3361" width="1.5703125" style="20" customWidth="1"/>
    <col min="3362" max="3362" width="11" style="20" customWidth="1"/>
    <col min="3363" max="3363" width="2.42578125" style="20" customWidth="1"/>
    <col min="3364" max="3364" width="14.42578125" style="20" customWidth="1"/>
    <col min="3365" max="3365" width="2.42578125" style="20" customWidth="1"/>
    <col min="3366" max="3366" width="5" style="20" customWidth="1"/>
    <col min="3367" max="3367" width="11.28515625" style="20" customWidth="1"/>
    <col min="3368" max="3368" width="8.42578125" style="20" customWidth="1"/>
    <col min="3369" max="3369" width="1.5703125" style="20" customWidth="1"/>
    <col min="3370" max="3370" width="12.7109375" style="20" customWidth="1"/>
    <col min="3371" max="3371" width="1.5703125" style="20" customWidth="1"/>
    <col min="3372" max="3372" width="12.7109375" style="20" customWidth="1"/>
    <col min="3373" max="3584" width="12.7109375" style="20"/>
    <col min="3585" max="3585" width="5" style="20" customWidth="1"/>
    <col min="3586" max="3586" width="2.140625" style="20" customWidth="1"/>
    <col min="3587" max="3587" width="22.140625" style="20" customWidth="1"/>
    <col min="3588" max="3588" width="1.5703125" style="20" customWidth="1"/>
    <col min="3589" max="3589" width="16.140625" style="20" customWidth="1"/>
    <col min="3590" max="3590" width="1.5703125" style="20" customWidth="1"/>
    <col min="3591" max="3591" width="12.7109375" style="20" customWidth="1"/>
    <col min="3592" max="3592" width="1.5703125" style="20" customWidth="1"/>
    <col min="3593" max="3593" width="12.7109375" style="20" customWidth="1"/>
    <col min="3594" max="3594" width="2.42578125" style="20" customWidth="1"/>
    <col min="3595" max="3595" width="16.140625" style="20" customWidth="1"/>
    <col min="3596" max="3596" width="1.5703125" style="20" customWidth="1"/>
    <col min="3597" max="3597" width="16.140625" style="20" customWidth="1"/>
    <col min="3598" max="3598" width="1.85546875" style="20" customWidth="1"/>
    <col min="3599" max="3599" width="16.140625" style="20" customWidth="1"/>
    <col min="3600" max="3600" width="1.5703125" style="20" customWidth="1"/>
    <col min="3601" max="3601" width="12.7109375" style="20" customWidth="1"/>
    <col min="3602" max="3602" width="1.5703125" style="20" customWidth="1"/>
    <col min="3603" max="3603" width="12.7109375" style="20" customWidth="1"/>
    <col min="3604" max="3604" width="1.5703125" style="20" customWidth="1"/>
    <col min="3605" max="3605" width="17.85546875" style="20" customWidth="1"/>
    <col min="3606" max="3607" width="1.5703125" style="20" customWidth="1"/>
    <col min="3608" max="3608" width="14.42578125" style="20" customWidth="1"/>
    <col min="3609" max="3609" width="1.5703125" style="20" customWidth="1"/>
    <col min="3610" max="3610" width="11" style="20" customWidth="1"/>
    <col min="3611" max="3611" width="2.42578125" style="20" customWidth="1"/>
    <col min="3612" max="3612" width="14.42578125" style="20" customWidth="1"/>
    <col min="3613" max="3613" width="1.5703125" style="20" customWidth="1"/>
    <col min="3614" max="3614" width="11" style="20" customWidth="1"/>
    <col min="3615" max="3615" width="2.42578125" style="20" customWidth="1"/>
    <col min="3616" max="3616" width="14.42578125" style="20" customWidth="1"/>
    <col min="3617" max="3617" width="1.5703125" style="20" customWidth="1"/>
    <col min="3618" max="3618" width="11" style="20" customWidth="1"/>
    <col min="3619" max="3619" width="2.42578125" style="20" customWidth="1"/>
    <col min="3620" max="3620" width="14.42578125" style="20" customWidth="1"/>
    <col min="3621" max="3621" width="2.42578125" style="20" customWidth="1"/>
    <col min="3622" max="3622" width="5" style="20" customWidth="1"/>
    <col min="3623" max="3623" width="11.28515625" style="20" customWidth="1"/>
    <col min="3624" max="3624" width="8.42578125" style="20" customWidth="1"/>
    <col min="3625" max="3625" width="1.5703125" style="20" customWidth="1"/>
    <col min="3626" max="3626" width="12.7109375" style="20" customWidth="1"/>
    <col min="3627" max="3627" width="1.5703125" style="20" customWidth="1"/>
    <col min="3628" max="3628" width="12.7109375" style="20" customWidth="1"/>
    <col min="3629" max="3840" width="12.7109375" style="20"/>
    <col min="3841" max="3841" width="5" style="20" customWidth="1"/>
    <col min="3842" max="3842" width="2.140625" style="20" customWidth="1"/>
    <col min="3843" max="3843" width="22.140625" style="20" customWidth="1"/>
    <col min="3844" max="3844" width="1.5703125" style="20" customWidth="1"/>
    <col min="3845" max="3845" width="16.140625" style="20" customWidth="1"/>
    <col min="3846" max="3846" width="1.5703125" style="20" customWidth="1"/>
    <col min="3847" max="3847" width="12.7109375" style="20" customWidth="1"/>
    <col min="3848" max="3848" width="1.5703125" style="20" customWidth="1"/>
    <col min="3849" max="3849" width="12.7109375" style="20" customWidth="1"/>
    <col min="3850" max="3850" width="2.42578125" style="20" customWidth="1"/>
    <col min="3851" max="3851" width="16.140625" style="20" customWidth="1"/>
    <col min="3852" max="3852" width="1.5703125" style="20" customWidth="1"/>
    <col min="3853" max="3853" width="16.140625" style="20" customWidth="1"/>
    <col min="3854" max="3854" width="1.85546875" style="20" customWidth="1"/>
    <col min="3855" max="3855" width="16.140625" style="20" customWidth="1"/>
    <col min="3856" max="3856" width="1.5703125" style="20" customWidth="1"/>
    <col min="3857" max="3857" width="12.7109375" style="20" customWidth="1"/>
    <col min="3858" max="3858" width="1.5703125" style="20" customWidth="1"/>
    <col min="3859" max="3859" width="12.7109375" style="20" customWidth="1"/>
    <col min="3860" max="3860" width="1.5703125" style="20" customWidth="1"/>
    <col min="3861" max="3861" width="17.85546875" style="20" customWidth="1"/>
    <col min="3862" max="3863" width="1.5703125" style="20" customWidth="1"/>
    <col min="3864" max="3864" width="14.42578125" style="20" customWidth="1"/>
    <col min="3865" max="3865" width="1.5703125" style="20" customWidth="1"/>
    <col min="3866" max="3866" width="11" style="20" customWidth="1"/>
    <col min="3867" max="3867" width="2.42578125" style="20" customWidth="1"/>
    <col min="3868" max="3868" width="14.42578125" style="20" customWidth="1"/>
    <col min="3869" max="3869" width="1.5703125" style="20" customWidth="1"/>
    <col min="3870" max="3870" width="11" style="20" customWidth="1"/>
    <col min="3871" max="3871" width="2.42578125" style="20" customWidth="1"/>
    <col min="3872" max="3872" width="14.42578125" style="20" customWidth="1"/>
    <col min="3873" max="3873" width="1.5703125" style="20" customWidth="1"/>
    <col min="3874" max="3874" width="11" style="20" customWidth="1"/>
    <col min="3875" max="3875" width="2.42578125" style="20" customWidth="1"/>
    <col min="3876" max="3876" width="14.42578125" style="20" customWidth="1"/>
    <col min="3877" max="3877" width="2.42578125" style="20" customWidth="1"/>
    <col min="3878" max="3878" width="5" style="20" customWidth="1"/>
    <col min="3879" max="3879" width="11.28515625" style="20" customWidth="1"/>
    <col min="3880" max="3880" width="8.42578125" style="20" customWidth="1"/>
    <col min="3881" max="3881" width="1.5703125" style="20" customWidth="1"/>
    <col min="3882" max="3882" width="12.7109375" style="20" customWidth="1"/>
    <col min="3883" max="3883" width="1.5703125" style="20" customWidth="1"/>
    <col min="3884" max="3884" width="12.7109375" style="20" customWidth="1"/>
    <col min="3885" max="4096" width="12.7109375" style="20"/>
    <col min="4097" max="4097" width="5" style="20" customWidth="1"/>
    <col min="4098" max="4098" width="2.140625" style="20" customWidth="1"/>
    <col min="4099" max="4099" width="22.140625" style="20" customWidth="1"/>
    <col min="4100" max="4100" width="1.5703125" style="20" customWidth="1"/>
    <col min="4101" max="4101" width="16.140625" style="20" customWidth="1"/>
    <col min="4102" max="4102" width="1.5703125" style="20" customWidth="1"/>
    <col min="4103" max="4103" width="12.7109375" style="20" customWidth="1"/>
    <col min="4104" max="4104" width="1.5703125" style="20" customWidth="1"/>
    <col min="4105" max="4105" width="12.7109375" style="20" customWidth="1"/>
    <col min="4106" max="4106" width="2.42578125" style="20" customWidth="1"/>
    <col min="4107" max="4107" width="16.140625" style="20" customWidth="1"/>
    <col min="4108" max="4108" width="1.5703125" style="20" customWidth="1"/>
    <col min="4109" max="4109" width="16.140625" style="20" customWidth="1"/>
    <col min="4110" max="4110" width="1.85546875" style="20" customWidth="1"/>
    <col min="4111" max="4111" width="16.140625" style="20" customWidth="1"/>
    <col min="4112" max="4112" width="1.5703125" style="20" customWidth="1"/>
    <col min="4113" max="4113" width="12.7109375" style="20" customWidth="1"/>
    <col min="4114" max="4114" width="1.5703125" style="20" customWidth="1"/>
    <col min="4115" max="4115" width="12.7109375" style="20" customWidth="1"/>
    <col min="4116" max="4116" width="1.5703125" style="20" customWidth="1"/>
    <col min="4117" max="4117" width="17.85546875" style="20" customWidth="1"/>
    <col min="4118" max="4119" width="1.5703125" style="20" customWidth="1"/>
    <col min="4120" max="4120" width="14.42578125" style="20" customWidth="1"/>
    <col min="4121" max="4121" width="1.5703125" style="20" customWidth="1"/>
    <col min="4122" max="4122" width="11" style="20" customWidth="1"/>
    <col min="4123" max="4123" width="2.42578125" style="20" customWidth="1"/>
    <col min="4124" max="4124" width="14.42578125" style="20" customWidth="1"/>
    <col min="4125" max="4125" width="1.5703125" style="20" customWidth="1"/>
    <col min="4126" max="4126" width="11" style="20" customWidth="1"/>
    <col min="4127" max="4127" width="2.42578125" style="20" customWidth="1"/>
    <col min="4128" max="4128" width="14.42578125" style="20" customWidth="1"/>
    <col min="4129" max="4129" width="1.5703125" style="20" customWidth="1"/>
    <col min="4130" max="4130" width="11" style="20" customWidth="1"/>
    <col min="4131" max="4131" width="2.42578125" style="20" customWidth="1"/>
    <col min="4132" max="4132" width="14.42578125" style="20" customWidth="1"/>
    <col min="4133" max="4133" width="2.42578125" style="20" customWidth="1"/>
    <col min="4134" max="4134" width="5" style="20" customWidth="1"/>
    <col min="4135" max="4135" width="11.28515625" style="20" customWidth="1"/>
    <col min="4136" max="4136" width="8.42578125" style="20" customWidth="1"/>
    <col min="4137" max="4137" width="1.5703125" style="20" customWidth="1"/>
    <col min="4138" max="4138" width="12.7109375" style="20" customWidth="1"/>
    <col min="4139" max="4139" width="1.5703125" style="20" customWidth="1"/>
    <col min="4140" max="4140" width="12.7109375" style="20" customWidth="1"/>
    <col min="4141" max="4352" width="12.7109375" style="20"/>
    <col min="4353" max="4353" width="5" style="20" customWidth="1"/>
    <col min="4354" max="4354" width="2.140625" style="20" customWidth="1"/>
    <col min="4355" max="4355" width="22.140625" style="20" customWidth="1"/>
    <col min="4356" max="4356" width="1.5703125" style="20" customWidth="1"/>
    <col min="4357" max="4357" width="16.140625" style="20" customWidth="1"/>
    <col min="4358" max="4358" width="1.5703125" style="20" customWidth="1"/>
    <col min="4359" max="4359" width="12.7109375" style="20" customWidth="1"/>
    <col min="4360" max="4360" width="1.5703125" style="20" customWidth="1"/>
    <col min="4361" max="4361" width="12.7109375" style="20" customWidth="1"/>
    <col min="4362" max="4362" width="2.42578125" style="20" customWidth="1"/>
    <col min="4363" max="4363" width="16.140625" style="20" customWidth="1"/>
    <col min="4364" max="4364" width="1.5703125" style="20" customWidth="1"/>
    <col min="4365" max="4365" width="16.140625" style="20" customWidth="1"/>
    <col min="4366" max="4366" width="1.85546875" style="20" customWidth="1"/>
    <col min="4367" max="4367" width="16.140625" style="20" customWidth="1"/>
    <col min="4368" max="4368" width="1.5703125" style="20" customWidth="1"/>
    <col min="4369" max="4369" width="12.7109375" style="20" customWidth="1"/>
    <col min="4370" max="4370" width="1.5703125" style="20" customWidth="1"/>
    <col min="4371" max="4371" width="12.7109375" style="20" customWidth="1"/>
    <col min="4372" max="4372" width="1.5703125" style="20" customWidth="1"/>
    <col min="4373" max="4373" width="17.85546875" style="20" customWidth="1"/>
    <col min="4374" max="4375" width="1.5703125" style="20" customWidth="1"/>
    <col min="4376" max="4376" width="14.42578125" style="20" customWidth="1"/>
    <col min="4377" max="4377" width="1.5703125" style="20" customWidth="1"/>
    <col min="4378" max="4378" width="11" style="20" customWidth="1"/>
    <col min="4379" max="4379" width="2.42578125" style="20" customWidth="1"/>
    <col min="4380" max="4380" width="14.42578125" style="20" customWidth="1"/>
    <col min="4381" max="4381" width="1.5703125" style="20" customWidth="1"/>
    <col min="4382" max="4382" width="11" style="20" customWidth="1"/>
    <col min="4383" max="4383" width="2.42578125" style="20" customWidth="1"/>
    <col min="4384" max="4384" width="14.42578125" style="20" customWidth="1"/>
    <col min="4385" max="4385" width="1.5703125" style="20" customWidth="1"/>
    <col min="4386" max="4386" width="11" style="20" customWidth="1"/>
    <col min="4387" max="4387" width="2.42578125" style="20" customWidth="1"/>
    <col min="4388" max="4388" width="14.42578125" style="20" customWidth="1"/>
    <col min="4389" max="4389" width="2.42578125" style="20" customWidth="1"/>
    <col min="4390" max="4390" width="5" style="20" customWidth="1"/>
    <col min="4391" max="4391" width="11.28515625" style="20" customWidth="1"/>
    <col min="4392" max="4392" width="8.42578125" style="20" customWidth="1"/>
    <col min="4393" max="4393" width="1.5703125" style="20" customWidth="1"/>
    <col min="4394" max="4394" width="12.7109375" style="20" customWidth="1"/>
    <col min="4395" max="4395" width="1.5703125" style="20" customWidth="1"/>
    <col min="4396" max="4396" width="12.7109375" style="20" customWidth="1"/>
    <col min="4397" max="4608" width="12.7109375" style="20"/>
    <col min="4609" max="4609" width="5" style="20" customWidth="1"/>
    <col min="4610" max="4610" width="2.140625" style="20" customWidth="1"/>
    <col min="4611" max="4611" width="22.140625" style="20" customWidth="1"/>
    <col min="4612" max="4612" width="1.5703125" style="20" customWidth="1"/>
    <col min="4613" max="4613" width="16.140625" style="20" customWidth="1"/>
    <col min="4614" max="4614" width="1.5703125" style="20" customWidth="1"/>
    <col min="4615" max="4615" width="12.7109375" style="20" customWidth="1"/>
    <col min="4616" max="4616" width="1.5703125" style="20" customWidth="1"/>
    <col min="4617" max="4617" width="12.7109375" style="20" customWidth="1"/>
    <col min="4618" max="4618" width="2.42578125" style="20" customWidth="1"/>
    <col min="4619" max="4619" width="16.140625" style="20" customWidth="1"/>
    <col min="4620" max="4620" width="1.5703125" style="20" customWidth="1"/>
    <col min="4621" max="4621" width="16.140625" style="20" customWidth="1"/>
    <col min="4622" max="4622" width="1.85546875" style="20" customWidth="1"/>
    <col min="4623" max="4623" width="16.140625" style="20" customWidth="1"/>
    <col min="4624" max="4624" width="1.5703125" style="20" customWidth="1"/>
    <col min="4625" max="4625" width="12.7109375" style="20" customWidth="1"/>
    <col min="4626" max="4626" width="1.5703125" style="20" customWidth="1"/>
    <col min="4627" max="4627" width="12.7109375" style="20" customWidth="1"/>
    <col min="4628" max="4628" width="1.5703125" style="20" customWidth="1"/>
    <col min="4629" max="4629" width="17.85546875" style="20" customWidth="1"/>
    <col min="4630" max="4631" width="1.5703125" style="20" customWidth="1"/>
    <col min="4632" max="4632" width="14.42578125" style="20" customWidth="1"/>
    <col min="4633" max="4633" width="1.5703125" style="20" customWidth="1"/>
    <col min="4634" max="4634" width="11" style="20" customWidth="1"/>
    <col min="4635" max="4635" width="2.42578125" style="20" customWidth="1"/>
    <col min="4636" max="4636" width="14.42578125" style="20" customWidth="1"/>
    <col min="4637" max="4637" width="1.5703125" style="20" customWidth="1"/>
    <col min="4638" max="4638" width="11" style="20" customWidth="1"/>
    <col min="4639" max="4639" width="2.42578125" style="20" customWidth="1"/>
    <col min="4640" max="4640" width="14.42578125" style="20" customWidth="1"/>
    <col min="4641" max="4641" width="1.5703125" style="20" customWidth="1"/>
    <col min="4642" max="4642" width="11" style="20" customWidth="1"/>
    <col min="4643" max="4643" width="2.42578125" style="20" customWidth="1"/>
    <col min="4644" max="4644" width="14.42578125" style="20" customWidth="1"/>
    <col min="4645" max="4645" width="2.42578125" style="20" customWidth="1"/>
    <col min="4646" max="4646" width="5" style="20" customWidth="1"/>
    <col min="4647" max="4647" width="11.28515625" style="20" customWidth="1"/>
    <col min="4648" max="4648" width="8.42578125" style="20" customWidth="1"/>
    <col min="4649" max="4649" width="1.5703125" style="20" customWidth="1"/>
    <col min="4650" max="4650" width="12.7109375" style="20" customWidth="1"/>
    <col min="4651" max="4651" width="1.5703125" style="20" customWidth="1"/>
    <col min="4652" max="4652" width="12.7109375" style="20" customWidth="1"/>
    <col min="4653" max="4864" width="12.7109375" style="20"/>
    <col min="4865" max="4865" width="5" style="20" customWidth="1"/>
    <col min="4866" max="4866" width="2.140625" style="20" customWidth="1"/>
    <col min="4867" max="4867" width="22.140625" style="20" customWidth="1"/>
    <col min="4868" max="4868" width="1.5703125" style="20" customWidth="1"/>
    <col min="4869" max="4869" width="16.140625" style="20" customWidth="1"/>
    <col min="4870" max="4870" width="1.5703125" style="20" customWidth="1"/>
    <col min="4871" max="4871" width="12.7109375" style="20" customWidth="1"/>
    <col min="4872" max="4872" width="1.5703125" style="20" customWidth="1"/>
    <col min="4873" max="4873" width="12.7109375" style="20" customWidth="1"/>
    <col min="4874" max="4874" width="2.42578125" style="20" customWidth="1"/>
    <col min="4875" max="4875" width="16.140625" style="20" customWidth="1"/>
    <col min="4876" max="4876" width="1.5703125" style="20" customWidth="1"/>
    <col min="4877" max="4877" width="16.140625" style="20" customWidth="1"/>
    <col min="4878" max="4878" width="1.85546875" style="20" customWidth="1"/>
    <col min="4879" max="4879" width="16.140625" style="20" customWidth="1"/>
    <col min="4880" max="4880" width="1.5703125" style="20" customWidth="1"/>
    <col min="4881" max="4881" width="12.7109375" style="20" customWidth="1"/>
    <col min="4882" max="4882" width="1.5703125" style="20" customWidth="1"/>
    <col min="4883" max="4883" width="12.7109375" style="20" customWidth="1"/>
    <col min="4884" max="4884" width="1.5703125" style="20" customWidth="1"/>
    <col min="4885" max="4885" width="17.85546875" style="20" customWidth="1"/>
    <col min="4886" max="4887" width="1.5703125" style="20" customWidth="1"/>
    <col min="4888" max="4888" width="14.42578125" style="20" customWidth="1"/>
    <col min="4889" max="4889" width="1.5703125" style="20" customWidth="1"/>
    <col min="4890" max="4890" width="11" style="20" customWidth="1"/>
    <col min="4891" max="4891" width="2.42578125" style="20" customWidth="1"/>
    <col min="4892" max="4892" width="14.42578125" style="20" customWidth="1"/>
    <col min="4893" max="4893" width="1.5703125" style="20" customWidth="1"/>
    <col min="4894" max="4894" width="11" style="20" customWidth="1"/>
    <col min="4895" max="4895" width="2.42578125" style="20" customWidth="1"/>
    <col min="4896" max="4896" width="14.42578125" style="20" customWidth="1"/>
    <col min="4897" max="4897" width="1.5703125" style="20" customWidth="1"/>
    <col min="4898" max="4898" width="11" style="20" customWidth="1"/>
    <col min="4899" max="4899" width="2.42578125" style="20" customWidth="1"/>
    <col min="4900" max="4900" width="14.42578125" style="20" customWidth="1"/>
    <col min="4901" max="4901" width="2.42578125" style="20" customWidth="1"/>
    <col min="4902" max="4902" width="5" style="20" customWidth="1"/>
    <col min="4903" max="4903" width="11.28515625" style="20" customWidth="1"/>
    <col min="4904" max="4904" width="8.42578125" style="20" customWidth="1"/>
    <col min="4905" max="4905" width="1.5703125" style="20" customWidth="1"/>
    <col min="4906" max="4906" width="12.7109375" style="20" customWidth="1"/>
    <col min="4907" max="4907" width="1.5703125" style="20" customWidth="1"/>
    <col min="4908" max="4908" width="12.7109375" style="20" customWidth="1"/>
    <col min="4909" max="5120" width="12.7109375" style="20"/>
    <col min="5121" max="5121" width="5" style="20" customWidth="1"/>
    <col min="5122" max="5122" width="2.140625" style="20" customWidth="1"/>
    <col min="5123" max="5123" width="22.140625" style="20" customWidth="1"/>
    <col min="5124" max="5124" width="1.5703125" style="20" customWidth="1"/>
    <col min="5125" max="5125" width="16.140625" style="20" customWidth="1"/>
    <col min="5126" max="5126" width="1.5703125" style="20" customWidth="1"/>
    <col min="5127" max="5127" width="12.7109375" style="20" customWidth="1"/>
    <col min="5128" max="5128" width="1.5703125" style="20" customWidth="1"/>
    <col min="5129" max="5129" width="12.7109375" style="20" customWidth="1"/>
    <col min="5130" max="5130" width="2.42578125" style="20" customWidth="1"/>
    <col min="5131" max="5131" width="16.140625" style="20" customWidth="1"/>
    <col min="5132" max="5132" width="1.5703125" style="20" customWidth="1"/>
    <col min="5133" max="5133" width="16.140625" style="20" customWidth="1"/>
    <col min="5134" max="5134" width="1.85546875" style="20" customWidth="1"/>
    <col min="5135" max="5135" width="16.140625" style="20" customWidth="1"/>
    <col min="5136" max="5136" width="1.5703125" style="20" customWidth="1"/>
    <col min="5137" max="5137" width="12.7109375" style="20" customWidth="1"/>
    <col min="5138" max="5138" width="1.5703125" style="20" customWidth="1"/>
    <col min="5139" max="5139" width="12.7109375" style="20" customWidth="1"/>
    <col min="5140" max="5140" width="1.5703125" style="20" customWidth="1"/>
    <col min="5141" max="5141" width="17.85546875" style="20" customWidth="1"/>
    <col min="5142" max="5143" width="1.5703125" style="20" customWidth="1"/>
    <col min="5144" max="5144" width="14.42578125" style="20" customWidth="1"/>
    <col min="5145" max="5145" width="1.5703125" style="20" customWidth="1"/>
    <col min="5146" max="5146" width="11" style="20" customWidth="1"/>
    <col min="5147" max="5147" width="2.42578125" style="20" customWidth="1"/>
    <col min="5148" max="5148" width="14.42578125" style="20" customWidth="1"/>
    <col min="5149" max="5149" width="1.5703125" style="20" customWidth="1"/>
    <col min="5150" max="5150" width="11" style="20" customWidth="1"/>
    <col min="5151" max="5151" width="2.42578125" style="20" customWidth="1"/>
    <col min="5152" max="5152" width="14.42578125" style="20" customWidth="1"/>
    <col min="5153" max="5153" width="1.5703125" style="20" customWidth="1"/>
    <col min="5154" max="5154" width="11" style="20" customWidth="1"/>
    <col min="5155" max="5155" width="2.42578125" style="20" customWidth="1"/>
    <col min="5156" max="5156" width="14.42578125" style="20" customWidth="1"/>
    <col min="5157" max="5157" width="2.42578125" style="20" customWidth="1"/>
    <col min="5158" max="5158" width="5" style="20" customWidth="1"/>
    <col min="5159" max="5159" width="11.28515625" style="20" customWidth="1"/>
    <col min="5160" max="5160" width="8.42578125" style="20" customWidth="1"/>
    <col min="5161" max="5161" width="1.5703125" style="20" customWidth="1"/>
    <col min="5162" max="5162" width="12.7109375" style="20" customWidth="1"/>
    <col min="5163" max="5163" width="1.5703125" style="20" customWidth="1"/>
    <col min="5164" max="5164" width="12.7109375" style="20" customWidth="1"/>
    <col min="5165" max="5376" width="12.7109375" style="20"/>
    <col min="5377" max="5377" width="5" style="20" customWidth="1"/>
    <col min="5378" max="5378" width="2.140625" style="20" customWidth="1"/>
    <col min="5379" max="5379" width="22.140625" style="20" customWidth="1"/>
    <col min="5380" max="5380" width="1.5703125" style="20" customWidth="1"/>
    <col min="5381" max="5381" width="16.140625" style="20" customWidth="1"/>
    <col min="5382" max="5382" width="1.5703125" style="20" customWidth="1"/>
    <col min="5383" max="5383" width="12.7109375" style="20" customWidth="1"/>
    <col min="5384" max="5384" width="1.5703125" style="20" customWidth="1"/>
    <col min="5385" max="5385" width="12.7109375" style="20" customWidth="1"/>
    <col min="5386" max="5386" width="2.42578125" style="20" customWidth="1"/>
    <col min="5387" max="5387" width="16.140625" style="20" customWidth="1"/>
    <col min="5388" max="5388" width="1.5703125" style="20" customWidth="1"/>
    <col min="5389" max="5389" width="16.140625" style="20" customWidth="1"/>
    <col min="5390" max="5390" width="1.85546875" style="20" customWidth="1"/>
    <col min="5391" max="5391" width="16.140625" style="20" customWidth="1"/>
    <col min="5392" max="5392" width="1.5703125" style="20" customWidth="1"/>
    <col min="5393" max="5393" width="12.7109375" style="20" customWidth="1"/>
    <col min="5394" max="5394" width="1.5703125" style="20" customWidth="1"/>
    <col min="5395" max="5395" width="12.7109375" style="20" customWidth="1"/>
    <col min="5396" max="5396" width="1.5703125" style="20" customWidth="1"/>
    <col min="5397" max="5397" width="17.85546875" style="20" customWidth="1"/>
    <col min="5398" max="5399" width="1.5703125" style="20" customWidth="1"/>
    <col min="5400" max="5400" width="14.42578125" style="20" customWidth="1"/>
    <col min="5401" max="5401" width="1.5703125" style="20" customWidth="1"/>
    <col min="5402" max="5402" width="11" style="20" customWidth="1"/>
    <col min="5403" max="5403" width="2.42578125" style="20" customWidth="1"/>
    <col min="5404" max="5404" width="14.42578125" style="20" customWidth="1"/>
    <col min="5405" max="5405" width="1.5703125" style="20" customWidth="1"/>
    <col min="5406" max="5406" width="11" style="20" customWidth="1"/>
    <col min="5407" max="5407" width="2.42578125" style="20" customWidth="1"/>
    <col min="5408" max="5408" width="14.42578125" style="20" customWidth="1"/>
    <col min="5409" max="5409" width="1.5703125" style="20" customWidth="1"/>
    <col min="5410" max="5410" width="11" style="20" customWidth="1"/>
    <col min="5411" max="5411" width="2.42578125" style="20" customWidth="1"/>
    <col min="5412" max="5412" width="14.42578125" style="20" customWidth="1"/>
    <col min="5413" max="5413" width="2.42578125" style="20" customWidth="1"/>
    <col min="5414" max="5414" width="5" style="20" customWidth="1"/>
    <col min="5415" max="5415" width="11.28515625" style="20" customWidth="1"/>
    <col min="5416" max="5416" width="8.42578125" style="20" customWidth="1"/>
    <col min="5417" max="5417" width="1.5703125" style="20" customWidth="1"/>
    <col min="5418" max="5418" width="12.7109375" style="20" customWidth="1"/>
    <col min="5419" max="5419" width="1.5703125" style="20" customWidth="1"/>
    <col min="5420" max="5420" width="12.7109375" style="20" customWidth="1"/>
    <col min="5421" max="5632" width="12.7109375" style="20"/>
    <col min="5633" max="5633" width="5" style="20" customWidth="1"/>
    <col min="5634" max="5634" width="2.140625" style="20" customWidth="1"/>
    <col min="5635" max="5635" width="22.140625" style="20" customWidth="1"/>
    <col min="5636" max="5636" width="1.5703125" style="20" customWidth="1"/>
    <col min="5637" max="5637" width="16.140625" style="20" customWidth="1"/>
    <col min="5638" max="5638" width="1.5703125" style="20" customWidth="1"/>
    <col min="5639" max="5639" width="12.7109375" style="20" customWidth="1"/>
    <col min="5640" max="5640" width="1.5703125" style="20" customWidth="1"/>
    <col min="5641" max="5641" width="12.7109375" style="20" customWidth="1"/>
    <col min="5642" max="5642" width="2.42578125" style="20" customWidth="1"/>
    <col min="5643" max="5643" width="16.140625" style="20" customWidth="1"/>
    <col min="5644" max="5644" width="1.5703125" style="20" customWidth="1"/>
    <col min="5645" max="5645" width="16.140625" style="20" customWidth="1"/>
    <col min="5646" max="5646" width="1.85546875" style="20" customWidth="1"/>
    <col min="5647" max="5647" width="16.140625" style="20" customWidth="1"/>
    <col min="5648" max="5648" width="1.5703125" style="20" customWidth="1"/>
    <col min="5649" max="5649" width="12.7109375" style="20" customWidth="1"/>
    <col min="5650" max="5650" width="1.5703125" style="20" customWidth="1"/>
    <col min="5651" max="5651" width="12.7109375" style="20" customWidth="1"/>
    <col min="5652" max="5652" width="1.5703125" style="20" customWidth="1"/>
    <col min="5653" max="5653" width="17.85546875" style="20" customWidth="1"/>
    <col min="5654" max="5655" width="1.5703125" style="20" customWidth="1"/>
    <col min="5656" max="5656" width="14.42578125" style="20" customWidth="1"/>
    <col min="5657" max="5657" width="1.5703125" style="20" customWidth="1"/>
    <col min="5658" max="5658" width="11" style="20" customWidth="1"/>
    <col min="5659" max="5659" width="2.42578125" style="20" customWidth="1"/>
    <col min="5660" max="5660" width="14.42578125" style="20" customWidth="1"/>
    <col min="5661" max="5661" width="1.5703125" style="20" customWidth="1"/>
    <col min="5662" max="5662" width="11" style="20" customWidth="1"/>
    <col min="5663" max="5663" width="2.42578125" style="20" customWidth="1"/>
    <col min="5664" max="5664" width="14.42578125" style="20" customWidth="1"/>
    <col min="5665" max="5665" width="1.5703125" style="20" customWidth="1"/>
    <col min="5666" max="5666" width="11" style="20" customWidth="1"/>
    <col min="5667" max="5667" width="2.42578125" style="20" customWidth="1"/>
    <col min="5668" max="5668" width="14.42578125" style="20" customWidth="1"/>
    <col min="5669" max="5669" width="2.42578125" style="20" customWidth="1"/>
    <col min="5670" max="5670" width="5" style="20" customWidth="1"/>
    <col min="5671" max="5671" width="11.28515625" style="20" customWidth="1"/>
    <col min="5672" max="5672" width="8.42578125" style="20" customWidth="1"/>
    <col min="5673" max="5673" width="1.5703125" style="20" customWidth="1"/>
    <col min="5674" max="5674" width="12.7109375" style="20" customWidth="1"/>
    <col min="5675" max="5675" width="1.5703125" style="20" customWidth="1"/>
    <col min="5676" max="5676" width="12.7109375" style="20" customWidth="1"/>
    <col min="5677" max="5888" width="12.7109375" style="20"/>
    <col min="5889" max="5889" width="5" style="20" customWidth="1"/>
    <col min="5890" max="5890" width="2.140625" style="20" customWidth="1"/>
    <col min="5891" max="5891" width="22.140625" style="20" customWidth="1"/>
    <col min="5892" max="5892" width="1.5703125" style="20" customWidth="1"/>
    <col min="5893" max="5893" width="16.140625" style="20" customWidth="1"/>
    <col min="5894" max="5894" width="1.5703125" style="20" customWidth="1"/>
    <col min="5895" max="5895" width="12.7109375" style="20" customWidth="1"/>
    <col min="5896" max="5896" width="1.5703125" style="20" customWidth="1"/>
    <col min="5897" max="5897" width="12.7109375" style="20" customWidth="1"/>
    <col min="5898" max="5898" width="2.42578125" style="20" customWidth="1"/>
    <col min="5899" max="5899" width="16.140625" style="20" customWidth="1"/>
    <col min="5900" max="5900" width="1.5703125" style="20" customWidth="1"/>
    <col min="5901" max="5901" width="16.140625" style="20" customWidth="1"/>
    <col min="5902" max="5902" width="1.85546875" style="20" customWidth="1"/>
    <col min="5903" max="5903" width="16.140625" style="20" customWidth="1"/>
    <col min="5904" max="5904" width="1.5703125" style="20" customWidth="1"/>
    <col min="5905" max="5905" width="12.7109375" style="20" customWidth="1"/>
    <col min="5906" max="5906" width="1.5703125" style="20" customWidth="1"/>
    <col min="5907" max="5907" width="12.7109375" style="20" customWidth="1"/>
    <col min="5908" max="5908" width="1.5703125" style="20" customWidth="1"/>
    <col min="5909" max="5909" width="17.85546875" style="20" customWidth="1"/>
    <col min="5910" max="5911" width="1.5703125" style="20" customWidth="1"/>
    <col min="5912" max="5912" width="14.42578125" style="20" customWidth="1"/>
    <col min="5913" max="5913" width="1.5703125" style="20" customWidth="1"/>
    <col min="5914" max="5914" width="11" style="20" customWidth="1"/>
    <col min="5915" max="5915" width="2.42578125" style="20" customWidth="1"/>
    <col min="5916" max="5916" width="14.42578125" style="20" customWidth="1"/>
    <col min="5917" max="5917" width="1.5703125" style="20" customWidth="1"/>
    <col min="5918" max="5918" width="11" style="20" customWidth="1"/>
    <col min="5919" max="5919" width="2.42578125" style="20" customWidth="1"/>
    <col min="5920" max="5920" width="14.42578125" style="20" customWidth="1"/>
    <col min="5921" max="5921" width="1.5703125" style="20" customWidth="1"/>
    <col min="5922" max="5922" width="11" style="20" customWidth="1"/>
    <col min="5923" max="5923" width="2.42578125" style="20" customWidth="1"/>
    <col min="5924" max="5924" width="14.42578125" style="20" customWidth="1"/>
    <col min="5925" max="5925" width="2.42578125" style="20" customWidth="1"/>
    <col min="5926" max="5926" width="5" style="20" customWidth="1"/>
    <col min="5927" max="5927" width="11.28515625" style="20" customWidth="1"/>
    <col min="5928" max="5928" width="8.42578125" style="20" customWidth="1"/>
    <col min="5929" max="5929" width="1.5703125" style="20" customWidth="1"/>
    <col min="5930" max="5930" width="12.7109375" style="20" customWidth="1"/>
    <col min="5931" max="5931" width="1.5703125" style="20" customWidth="1"/>
    <col min="5932" max="5932" width="12.7109375" style="20" customWidth="1"/>
    <col min="5933" max="6144" width="12.7109375" style="20"/>
    <col min="6145" max="6145" width="5" style="20" customWidth="1"/>
    <col min="6146" max="6146" width="2.140625" style="20" customWidth="1"/>
    <col min="6147" max="6147" width="22.140625" style="20" customWidth="1"/>
    <col min="6148" max="6148" width="1.5703125" style="20" customWidth="1"/>
    <col min="6149" max="6149" width="16.140625" style="20" customWidth="1"/>
    <col min="6150" max="6150" width="1.5703125" style="20" customWidth="1"/>
    <col min="6151" max="6151" width="12.7109375" style="20" customWidth="1"/>
    <col min="6152" max="6152" width="1.5703125" style="20" customWidth="1"/>
    <col min="6153" max="6153" width="12.7109375" style="20" customWidth="1"/>
    <col min="6154" max="6154" width="2.42578125" style="20" customWidth="1"/>
    <col min="6155" max="6155" width="16.140625" style="20" customWidth="1"/>
    <col min="6156" max="6156" width="1.5703125" style="20" customWidth="1"/>
    <col min="6157" max="6157" width="16.140625" style="20" customWidth="1"/>
    <col min="6158" max="6158" width="1.85546875" style="20" customWidth="1"/>
    <col min="6159" max="6159" width="16.140625" style="20" customWidth="1"/>
    <col min="6160" max="6160" width="1.5703125" style="20" customWidth="1"/>
    <col min="6161" max="6161" width="12.7109375" style="20" customWidth="1"/>
    <col min="6162" max="6162" width="1.5703125" style="20" customWidth="1"/>
    <col min="6163" max="6163" width="12.7109375" style="20" customWidth="1"/>
    <col min="6164" max="6164" width="1.5703125" style="20" customWidth="1"/>
    <col min="6165" max="6165" width="17.85546875" style="20" customWidth="1"/>
    <col min="6166" max="6167" width="1.5703125" style="20" customWidth="1"/>
    <col min="6168" max="6168" width="14.42578125" style="20" customWidth="1"/>
    <col min="6169" max="6169" width="1.5703125" style="20" customWidth="1"/>
    <col min="6170" max="6170" width="11" style="20" customWidth="1"/>
    <col min="6171" max="6171" width="2.42578125" style="20" customWidth="1"/>
    <col min="6172" max="6172" width="14.42578125" style="20" customWidth="1"/>
    <col min="6173" max="6173" width="1.5703125" style="20" customWidth="1"/>
    <col min="6174" max="6174" width="11" style="20" customWidth="1"/>
    <col min="6175" max="6175" width="2.42578125" style="20" customWidth="1"/>
    <col min="6176" max="6176" width="14.42578125" style="20" customWidth="1"/>
    <col min="6177" max="6177" width="1.5703125" style="20" customWidth="1"/>
    <col min="6178" max="6178" width="11" style="20" customWidth="1"/>
    <col min="6179" max="6179" width="2.42578125" style="20" customWidth="1"/>
    <col min="6180" max="6180" width="14.42578125" style="20" customWidth="1"/>
    <col min="6181" max="6181" width="2.42578125" style="20" customWidth="1"/>
    <col min="6182" max="6182" width="5" style="20" customWidth="1"/>
    <col min="6183" max="6183" width="11.28515625" style="20" customWidth="1"/>
    <col min="6184" max="6184" width="8.42578125" style="20" customWidth="1"/>
    <col min="6185" max="6185" width="1.5703125" style="20" customWidth="1"/>
    <col min="6186" max="6186" width="12.7109375" style="20" customWidth="1"/>
    <col min="6187" max="6187" width="1.5703125" style="20" customWidth="1"/>
    <col min="6188" max="6188" width="12.7109375" style="20" customWidth="1"/>
    <col min="6189" max="6400" width="12.7109375" style="20"/>
    <col min="6401" max="6401" width="5" style="20" customWidth="1"/>
    <col min="6402" max="6402" width="2.140625" style="20" customWidth="1"/>
    <col min="6403" max="6403" width="22.140625" style="20" customWidth="1"/>
    <col min="6404" max="6404" width="1.5703125" style="20" customWidth="1"/>
    <col min="6405" max="6405" width="16.140625" style="20" customWidth="1"/>
    <col min="6406" max="6406" width="1.5703125" style="20" customWidth="1"/>
    <col min="6407" max="6407" width="12.7109375" style="20" customWidth="1"/>
    <col min="6408" max="6408" width="1.5703125" style="20" customWidth="1"/>
    <col min="6409" max="6409" width="12.7109375" style="20" customWidth="1"/>
    <col min="6410" max="6410" width="2.42578125" style="20" customWidth="1"/>
    <col min="6411" max="6411" width="16.140625" style="20" customWidth="1"/>
    <col min="6412" max="6412" width="1.5703125" style="20" customWidth="1"/>
    <col min="6413" max="6413" width="16.140625" style="20" customWidth="1"/>
    <col min="6414" max="6414" width="1.85546875" style="20" customWidth="1"/>
    <col min="6415" max="6415" width="16.140625" style="20" customWidth="1"/>
    <col min="6416" max="6416" width="1.5703125" style="20" customWidth="1"/>
    <col min="6417" max="6417" width="12.7109375" style="20" customWidth="1"/>
    <col min="6418" max="6418" width="1.5703125" style="20" customWidth="1"/>
    <col min="6419" max="6419" width="12.7109375" style="20" customWidth="1"/>
    <col min="6420" max="6420" width="1.5703125" style="20" customWidth="1"/>
    <col min="6421" max="6421" width="17.85546875" style="20" customWidth="1"/>
    <col min="6422" max="6423" width="1.5703125" style="20" customWidth="1"/>
    <col min="6424" max="6424" width="14.42578125" style="20" customWidth="1"/>
    <col min="6425" max="6425" width="1.5703125" style="20" customWidth="1"/>
    <col min="6426" max="6426" width="11" style="20" customWidth="1"/>
    <col min="6427" max="6427" width="2.42578125" style="20" customWidth="1"/>
    <col min="6428" max="6428" width="14.42578125" style="20" customWidth="1"/>
    <col min="6429" max="6429" width="1.5703125" style="20" customWidth="1"/>
    <col min="6430" max="6430" width="11" style="20" customWidth="1"/>
    <col min="6431" max="6431" width="2.42578125" style="20" customWidth="1"/>
    <col min="6432" max="6432" width="14.42578125" style="20" customWidth="1"/>
    <col min="6433" max="6433" width="1.5703125" style="20" customWidth="1"/>
    <col min="6434" max="6434" width="11" style="20" customWidth="1"/>
    <col min="6435" max="6435" width="2.42578125" style="20" customWidth="1"/>
    <col min="6436" max="6436" width="14.42578125" style="20" customWidth="1"/>
    <col min="6437" max="6437" width="2.42578125" style="20" customWidth="1"/>
    <col min="6438" max="6438" width="5" style="20" customWidth="1"/>
    <col min="6439" max="6439" width="11.28515625" style="20" customWidth="1"/>
    <col min="6440" max="6440" width="8.42578125" style="20" customWidth="1"/>
    <col min="6441" max="6441" width="1.5703125" style="20" customWidth="1"/>
    <col min="6442" max="6442" width="12.7109375" style="20" customWidth="1"/>
    <col min="6443" max="6443" width="1.5703125" style="20" customWidth="1"/>
    <col min="6444" max="6444" width="12.7109375" style="20" customWidth="1"/>
    <col min="6445" max="6656" width="12.7109375" style="20"/>
    <col min="6657" max="6657" width="5" style="20" customWidth="1"/>
    <col min="6658" max="6658" width="2.140625" style="20" customWidth="1"/>
    <col min="6659" max="6659" width="22.140625" style="20" customWidth="1"/>
    <col min="6660" max="6660" width="1.5703125" style="20" customWidth="1"/>
    <col min="6661" max="6661" width="16.140625" style="20" customWidth="1"/>
    <col min="6662" max="6662" width="1.5703125" style="20" customWidth="1"/>
    <col min="6663" max="6663" width="12.7109375" style="20" customWidth="1"/>
    <col min="6664" max="6664" width="1.5703125" style="20" customWidth="1"/>
    <col min="6665" max="6665" width="12.7109375" style="20" customWidth="1"/>
    <col min="6666" max="6666" width="2.42578125" style="20" customWidth="1"/>
    <col min="6667" max="6667" width="16.140625" style="20" customWidth="1"/>
    <col min="6668" max="6668" width="1.5703125" style="20" customWidth="1"/>
    <col min="6669" max="6669" width="16.140625" style="20" customWidth="1"/>
    <col min="6670" max="6670" width="1.85546875" style="20" customWidth="1"/>
    <col min="6671" max="6671" width="16.140625" style="20" customWidth="1"/>
    <col min="6672" max="6672" width="1.5703125" style="20" customWidth="1"/>
    <col min="6673" max="6673" width="12.7109375" style="20" customWidth="1"/>
    <col min="6674" max="6674" width="1.5703125" style="20" customWidth="1"/>
    <col min="6675" max="6675" width="12.7109375" style="20" customWidth="1"/>
    <col min="6676" max="6676" width="1.5703125" style="20" customWidth="1"/>
    <col min="6677" max="6677" width="17.85546875" style="20" customWidth="1"/>
    <col min="6678" max="6679" width="1.5703125" style="20" customWidth="1"/>
    <col min="6680" max="6680" width="14.42578125" style="20" customWidth="1"/>
    <col min="6681" max="6681" width="1.5703125" style="20" customWidth="1"/>
    <col min="6682" max="6682" width="11" style="20" customWidth="1"/>
    <col min="6683" max="6683" width="2.42578125" style="20" customWidth="1"/>
    <col min="6684" max="6684" width="14.42578125" style="20" customWidth="1"/>
    <col min="6685" max="6685" width="1.5703125" style="20" customWidth="1"/>
    <col min="6686" max="6686" width="11" style="20" customWidth="1"/>
    <col min="6687" max="6687" width="2.42578125" style="20" customWidth="1"/>
    <col min="6688" max="6688" width="14.42578125" style="20" customWidth="1"/>
    <col min="6689" max="6689" width="1.5703125" style="20" customWidth="1"/>
    <col min="6690" max="6690" width="11" style="20" customWidth="1"/>
    <col min="6691" max="6691" width="2.42578125" style="20" customWidth="1"/>
    <col min="6692" max="6692" width="14.42578125" style="20" customWidth="1"/>
    <col min="6693" max="6693" width="2.42578125" style="20" customWidth="1"/>
    <col min="6694" max="6694" width="5" style="20" customWidth="1"/>
    <col min="6695" max="6695" width="11.28515625" style="20" customWidth="1"/>
    <col min="6696" max="6696" width="8.42578125" style="20" customWidth="1"/>
    <col min="6697" max="6697" width="1.5703125" style="20" customWidth="1"/>
    <col min="6698" max="6698" width="12.7109375" style="20" customWidth="1"/>
    <col min="6699" max="6699" width="1.5703125" style="20" customWidth="1"/>
    <col min="6700" max="6700" width="12.7109375" style="20" customWidth="1"/>
    <col min="6701" max="6912" width="12.7109375" style="20"/>
    <col min="6913" max="6913" width="5" style="20" customWidth="1"/>
    <col min="6914" max="6914" width="2.140625" style="20" customWidth="1"/>
    <col min="6915" max="6915" width="22.140625" style="20" customWidth="1"/>
    <col min="6916" max="6916" width="1.5703125" style="20" customWidth="1"/>
    <col min="6917" max="6917" width="16.140625" style="20" customWidth="1"/>
    <col min="6918" max="6918" width="1.5703125" style="20" customWidth="1"/>
    <col min="6919" max="6919" width="12.7109375" style="20" customWidth="1"/>
    <col min="6920" max="6920" width="1.5703125" style="20" customWidth="1"/>
    <col min="6921" max="6921" width="12.7109375" style="20" customWidth="1"/>
    <col min="6922" max="6922" width="2.42578125" style="20" customWidth="1"/>
    <col min="6923" max="6923" width="16.140625" style="20" customWidth="1"/>
    <col min="6924" max="6924" width="1.5703125" style="20" customWidth="1"/>
    <col min="6925" max="6925" width="16.140625" style="20" customWidth="1"/>
    <col min="6926" max="6926" width="1.85546875" style="20" customWidth="1"/>
    <col min="6927" max="6927" width="16.140625" style="20" customWidth="1"/>
    <col min="6928" max="6928" width="1.5703125" style="20" customWidth="1"/>
    <col min="6929" max="6929" width="12.7109375" style="20" customWidth="1"/>
    <col min="6930" max="6930" width="1.5703125" style="20" customWidth="1"/>
    <col min="6931" max="6931" width="12.7109375" style="20" customWidth="1"/>
    <col min="6932" max="6932" width="1.5703125" style="20" customWidth="1"/>
    <col min="6933" max="6933" width="17.85546875" style="20" customWidth="1"/>
    <col min="6934" max="6935" width="1.5703125" style="20" customWidth="1"/>
    <col min="6936" max="6936" width="14.42578125" style="20" customWidth="1"/>
    <col min="6937" max="6937" width="1.5703125" style="20" customWidth="1"/>
    <col min="6938" max="6938" width="11" style="20" customWidth="1"/>
    <col min="6939" max="6939" width="2.42578125" style="20" customWidth="1"/>
    <col min="6940" max="6940" width="14.42578125" style="20" customWidth="1"/>
    <col min="6941" max="6941" width="1.5703125" style="20" customWidth="1"/>
    <col min="6942" max="6942" width="11" style="20" customWidth="1"/>
    <col min="6943" max="6943" width="2.42578125" style="20" customWidth="1"/>
    <col min="6944" max="6944" width="14.42578125" style="20" customWidth="1"/>
    <col min="6945" max="6945" width="1.5703125" style="20" customWidth="1"/>
    <col min="6946" max="6946" width="11" style="20" customWidth="1"/>
    <col min="6947" max="6947" width="2.42578125" style="20" customWidth="1"/>
    <col min="6948" max="6948" width="14.42578125" style="20" customWidth="1"/>
    <col min="6949" max="6949" width="2.42578125" style="20" customWidth="1"/>
    <col min="6950" max="6950" width="5" style="20" customWidth="1"/>
    <col min="6951" max="6951" width="11.28515625" style="20" customWidth="1"/>
    <col min="6952" max="6952" width="8.42578125" style="20" customWidth="1"/>
    <col min="6953" max="6953" width="1.5703125" style="20" customWidth="1"/>
    <col min="6954" max="6954" width="12.7109375" style="20" customWidth="1"/>
    <col min="6955" max="6955" width="1.5703125" style="20" customWidth="1"/>
    <col min="6956" max="6956" width="12.7109375" style="20" customWidth="1"/>
    <col min="6957" max="7168" width="12.7109375" style="20"/>
    <col min="7169" max="7169" width="5" style="20" customWidth="1"/>
    <col min="7170" max="7170" width="2.140625" style="20" customWidth="1"/>
    <col min="7171" max="7171" width="22.140625" style="20" customWidth="1"/>
    <col min="7172" max="7172" width="1.5703125" style="20" customWidth="1"/>
    <col min="7173" max="7173" width="16.140625" style="20" customWidth="1"/>
    <col min="7174" max="7174" width="1.5703125" style="20" customWidth="1"/>
    <col min="7175" max="7175" width="12.7109375" style="20" customWidth="1"/>
    <col min="7176" max="7176" width="1.5703125" style="20" customWidth="1"/>
    <col min="7177" max="7177" width="12.7109375" style="20" customWidth="1"/>
    <col min="7178" max="7178" width="2.42578125" style="20" customWidth="1"/>
    <col min="7179" max="7179" width="16.140625" style="20" customWidth="1"/>
    <col min="7180" max="7180" width="1.5703125" style="20" customWidth="1"/>
    <col min="7181" max="7181" width="16.140625" style="20" customWidth="1"/>
    <col min="7182" max="7182" width="1.85546875" style="20" customWidth="1"/>
    <col min="7183" max="7183" width="16.140625" style="20" customWidth="1"/>
    <col min="7184" max="7184" width="1.5703125" style="20" customWidth="1"/>
    <col min="7185" max="7185" width="12.7109375" style="20" customWidth="1"/>
    <col min="7186" max="7186" width="1.5703125" style="20" customWidth="1"/>
    <col min="7187" max="7187" width="12.7109375" style="20" customWidth="1"/>
    <col min="7188" max="7188" width="1.5703125" style="20" customWidth="1"/>
    <col min="7189" max="7189" width="17.85546875" style="20" customWidth="1"/>
    <col min="7190" max="7191" width="1.5703125" style="20" customWidth="1"/>
    <col min="7192" max="7192" width="14.42578125" style="20" customWidth="1"/>
    <col min="7193" max="7193" width="1.5703125" style="20" customWidth="1"/>
    <col min="7194" max="7194" width="11" style="20" customWidth="1"/>
    <col min="7195" max="7195" width="2.42578125" style="20" customWidth="1"/>
    <col min="7196" max="7196" width="14.42578125" style="20" customWidth="1"/>
    <col min="7197" max="7197" width="1.5703125" style="20" customWidth="1"/>
    <col min="7198" max="7198" width="11" style="20" customWidth="1"/>
    <col min="7199" max="7199" width="2.42578125" style="20" customWidth="1"/>
    <col min="7200" max="7200" width="14.42578125" style="20" customWidth="1"/>
    <col min="7201" max="7201" width="1.5703125" style="20" customWidth="1"/>
    <col min="7202" max="7202" width="11" style="20" customWidth="1"/>
    <col min="7203" max="7203" width="2.42578125" style="20" customWidth="1"/>
    <col min="7204" max="7204" width="14.42578125" style="20" customWidth="1"/>
    <col min="7205" max="7205" width="2.42578125" style="20" customWidth="1"/>
    <col min="7206" max="7206" width="5" style="20" customWidth="1"/>
    <col min="7207" max="7207" width="11.28515625" style="20" customWidth="1"/>
    <col min="7208" max="7208" width="8.42578125" style="20" customWidth="1"/>
    <col min="7209" max="7209" width="1.5703125" style="20" customWidth="1"/>
    <col min="7210" max="7210" width="12.7109375" style="20" customWidth="1"/>
    <col min="7211" max="7211" width="1.5703125" style="20" customWidth="1"/>
    <col min="7212" max="7212" width="12.7109375" style="20" customWidth="1"/>
    <col min="7213" max="7424" width="12.7109375" style="20"/>
    <col min="7425" max="7425" width="5" style="20" customWidth="1"/>
    <col min="7426" max="7426" width="2.140625" style="20" customWidth="1"/>
    <col min="7427" max="7427" width="22.140625" style="20" customWidth="1"/>
    <col min="7428" max="7428" width="1.5703125" style="20" customWidth="1"/>
    <col min="7429" max="7429" width="16.140625" style="20" customWidth="1"/>
    <col min="7430" max="7430" width="1.5703125" style="20" customWidth="1"/>
    <col min="7431" max="7431" width="12.7109375" style="20" customWidth="1"/>
    <col min="7432" max="7432" width="1.5703125" style="20" customWidth="1"/>
    <col min="7433" max="7433" width="12.7109375" style="20" customWidth="1"/>
    <col min="7434" max="7434" width="2.42578125" style="20" customWidth="1"/>
    <col min="7435" max="7435" width="16.140625" style="20" customWidth="1"/>
    <col min="7436" max="7436" width="1.5703125" style="20" customWidth="1"/>
    <col min="7437" max="7437" width="16.140625" style="20" customWidth="1"/>
    <col min="7438" max="7438" width="1.85546875" style="20" customWidth="1"/>
    <col min="7439" max="7439" width="16.140625" style="20" customWidth="1"/>
    <col min="7440" max="7440" width="1.5703125" style="20" customWidth="1"/>
    <col min="7441" max="7441" width="12.7109375" style="20" customWidth="1"/>
    <col min="7442" max="7442" width="1.5703125" style="20" customWidth="1"/>
    <col min="7443" max="7443" width="12.7109375" style="20" customWidth="1"/>
    <col min="7444" max="7444" width="1.5703125" style="20" customWidth="1"/>
    <col min="7445" max="7445" width="17.85546875" style="20" customWidth="1"/>
    <col min="7446" max="7447" width="1.5703125" style="20" customWidth="1"/>
    <col min="7448" max="7448" width="14.42578125" style="20" customWidth="1"/>
    <col min="7449" max="7449" width="1.5703125" style="20" customWidth="1"/>
    <col min="7450" max="7450" width="11" style="20" customWidth="1"/>
    <col min="7451" max="7451" width="2.42578125" style="20" customWidth="1"/>
    <col min="7452" max="7452" width="14.42578125" style="20" customWidth="1"/>
    <col min="7453" max="7453" width="1.5703125" style="20" customWidth="1"/>
    <col min="7454" max="7454" width="11" style="20" customWidth="1"/>
    <col min="7455" max="7455" width="2.42578125" style="20" customWidth="1"/>
    <col min="7456" max="7456" width="14.42578125" style="20" customWidth="1"/>
    <col min="7457" max="7457" width="1.5703125" style="20" customWidth="1"/>
    <col min="7458" max="7458" width="11" style="20" customWidth="1"/>
    <col min="7459" max="7459" width="2.42578125" style="20" customWidth="1"/>
    <col min="7460" max="7460" width="14.42578125" style="20" customWidth="1"/>
    <col min="7461" max="7461" width="2.42578125" style="20" customWidth="1"/>
    <col min="7462" max="7462" width="5" style="20" customWidth="1"/>
    <col min="7463" max="7463" width="11.28515625" style="20" customWidth="1"/>
    <col min="7464" max="7464" width="8.42578125" style="20" customWidth="1"/>
    <col min="7465" max="7465" width="1.5703125" style="20" customWidth="1"/>
    <col min="7466" max="7466" width="12.7109375" style="20" customWidth="1"/>
    <col min="7467" max="7467" width="1.5703125" style="20" customWidth="1"/>
    <col min="7468" max="7468" width="12.7109375" style="20" customWidth="1"/>
    <col min="7469" max="7680" width="12.7109375" style="20"/>
    <col min="7681" max="7681" width="5" style="20" customWidth="1"/>
    <col min="7682" max="7682" width="2.140625" style="20" customWidth="1"/>
    <col min="7683" max="7683" width="22.140625" style="20" customWidth="1"/>
    <col min="7684" max="7684" width="1.5703125" style="20" customWidth="1"/>
    <col min="7685" max="7685" width="16.140625" style="20" customWidth="1"/>
    <col min="7686" max="7686" width="1.5703125" style="20" customWidth="1"/>
    <col min="7687" max="7687" width="12.7109375" style="20" customWidth="1"/>
    <col min="7688" max="7688" width="1.5703125" style="20" customWidth="1"/>
    <col min="7689" max="7689" width="12.7109375" style="20" customWidth="1"/>
    <col min="7690" max="7690" width="2.42578125" style="20" customWidth="1"/>
    <col min="7691" max="7691" width="16.140625" style="20" customWidth="1"/>
    <col min="7692" max="7692" width="1.5703125" style="20" customWidth="1"/>
    <col min="7693" max="7693" width="16.140625" style="20" customWidth="1"/>
    <col min="7694" max="7694" width="1.85546875" style="20" customWidth="1"/>
    <col min="7695" max="7695" width="16.140625" style="20" customWidth="1"/>
    <col min="7696" max="7696" width="1.5703125" style="20" customWidth="1"/>
    <col min="7697" max="7697" width="12.7109375" style="20" customWidth="1"/>
    <col min="7698" max="7698" width="1.5703125" style="20" customWidth="1"/>
    <col min="7699" max="7699" width="12.7109375" style="20" customWidth="1"/>
    <col min="7700" max="7700" width="1.5703125" style="20" customWidth="1"/>
    <col min="7701" max="7701" width="17.85546875" style="20" customWidth="1"/>
    <col min="7702" max="7703" width="1.5703125" style="20" customWidth="1"/>
    <col min="7704" max="7704" width="14.42578125" style="20" customWidth="1"/>
    <col min="7705" max="7705" width="1.5703125" style="20" customWidth="1"/>
    <col min="7706" max="7706" width="11" style="20" customWidth="1"/>
    <col min="7707" max="7707" width="2.42578125" style="20" customWidth="1"/>
    <col min="7708" max="7708" width="14.42578125" style="20" customWidth="1"/>
    <col min="7709" max="7709" width="1.5703125" style="20" customWidth="1"/>
    <col min="7710" max="7710" width="11" style="20" customWidth="1"/>
    <col min="7711" max="7711" width="2.42578125" style="20" customWidth="1"/>
    <col min="7712" max="7712" width="14.42578125" style="20" customWidth="1"/>
    <col min="7713" max="7713" width="1.5703125" style="20" customWidth="1"/>
    <col min="7714" max="7714" width="11" style="20" customWidth="1"/>
    <col min="7715" max="7715" width="2.42578125" style="20" customWidth="1"/>
    <col min="7716" max="7716" width="14.42578125" style="20" customWidth="1"/>
    <col min="7717" max="7717" width="2.42578125" style="20" customWidth="1"/>
    <col min="7718" max="7718" width="5" style="20" customWidth="1"/>
    <col min="7719" max="7719" width="11.28515625" style="20" customWidth="1"/>
    <col min="7720" max="7720" width="8.42578125" style="20" customWidth="1"/>
    <col min="7721" max="7721" width="1.5703125" style="20" customWidth="1"/>
    <col min="7722" max="7722" width="12.7109375" style="20" customWidth="1"/>
    <col min="7723" max="7723" width="1.5703125" style="20" customWidth="1"/>
    <col min="7724" max="7724" width="12.7109375" style="20" customWidth="1"/>
    <col min="7725" max="7936" width="12.7109375" style="20"/>
    <col min="7937" max="7937" width="5" style="20" customWidth="1"/>
    <col min="7938" max="7938" width="2.140625" style="20" customWidth="1"/>
    <col min="7939" max="7939" width="22.140625" style="20" customWidth="1"/>
    <col min="7940" max="7940" width="1.5703125" style="20" customWidth="1"/>
    <col min="7941" max="7941" width="16.140625" style="20" customWidth="1"/>
    <col min="7942" max="7942" width="1.5703125" style="20" customWidth="1"/>
    <col min="7943" max="7943" width="12.7109375" style="20" customWidth="1"/>
    <col min="7944" max="7944" width="1.5703125" style="20" customWidth="1"/>
    <col min="7945" max="7945" width="12.7109375" style="20" customWidth="1"/>
    <col min="7946" max="7946" width="2.42578125" style="20" customWidth="1"/>
    <col min="7947" max="7947" width="16.140625" style="20" customWidth="1"/>
    <col min="7948" max="7948" width="1.5703125" style="20" customWidth="1"/>
    <col min="7949" max="7949" width="16.140625" style="20" customWidth="1"/>
    <col min="7950" max="7950" width="1.85546875" style="20" customWidth="1"/>
    <col min="7951" max="7951" width="16.140625" style="20" customWidth="1"/>
    <col min="7952" max="7952" width="1.5703125" style="20" customWidth="1"/>
    <col min="7953" max="7953" width="12.7109375" style="20" customWidth="1"/>
    <col min="7954" max="7954" width="1.5703125" style="20" customWidth="1"/>
    <col min="7955" max="7955" width="12.7109375" style="20" customWidth="1"/>
    <col min="7956" max="7956" width="1.5703125" style="20" customWidth="1"/>
    <col min="7957" max="7957" width="17.85546875" style="20" customWidth="1"/>
    <col min="7958" max="7959" width="1.5703125" style="20" customWidth="1"/>
    <col min="7960" max="7960" width="14.42578125" style="20" customWidth="1"/>
    <col min="7961" max="7961" width="1.5703125" style="20" customWidth="1"/>
    <col min="7962" max="7962" width="11" style="20" customWidth="1"/>
    <col min="7963" max="7963" width="2.42578125" style="20" customWidth="1"/>
    <col min="7964" max="7964" width="14.42578125" style="20" customWidth="1"/>
    <col min="7965" max="7965" width="1.5703125" style="20" customWidth="1"/>
    <col min="7966" max="7966" width="11" style="20" customWidth="1"/>
    <col min="7967" max="7967" width="2.42578125" style="20" customWidth="1"/>
    <col min="7968" max="7968" width="14.42578125" style="20" customWidth="1"/>
    <col min="7969" max="7969" width="1.5703125" style="20" customWidth="1"/>
    <col min="7970" max="7970" width="11" style="20" customWidth="1"/>
    <col min="7971" max="7971" width="2.42578125" style="20" customWidth="1"/>
    <col min="7972" max="7972" width="14.42578125" style="20" customWidth="1"/>
    <col min="7973" max="7973" width="2.42578125" style="20" customWidth="1"/>
    <col min="7974" max="7974" width="5" style="20" customWidth="1"/>
    <col min="7975" max="7975" width="11.28515625" style="20" customWidth="1"/>
    <col min="7976" max="7976" width="8.42578125" style="20" customWidth="1"/>
    <col min="7977" max="7977" width="1.5703125" style="20" customWidth="1"/>
    <col min="7978" max="7978" width="12.7109375" style="20" customWidth="1"/>
    <col min="7979" max="7979" width="1.5703125" style="20" customWidth="1"/>
    <col min="7980" max="7980" width="12.7109375" style="20" customWidth="1"/>
    <col min="7981" max="8192" width="12.7109375" style="20"/>
    <col min="8193" max="8193" width="5" style="20" customWidth="1"/>
    <col min="8194" max="8194" width="2.140625" style="20" customWidth="1"/>
    <col min="8195" max="8195" width="22.140625" style="20" customWidth="1"/>
    <col min="8196" max="8196" width="1.5703125" style="20" customWidth="1"/>
    <col min="8197" max="8197" width="16.140625" style="20" customWidth="1"/>
    <col min="8198" max="8198" width="1.5703125" style="20" customWidth="1"/>
    <col min="8199" max="8199" width="12.7109375" style="20" customWidth="1"/>
    <col min="8200" max="8200" width="1.5703125" style="20" customWidth="1"/>
    <col min="8201" max="8201" width="12.7109375" style="20" customWidth="1"/>
    <col min="8202" max="8202" width="2.42578125" style="20" customWidth="1"/>
    <col min="8203" max="8203" width="16.140625" style="20" customWidth="1"/>
    <col min="8204" max="8204" width="1.5703125" style="20" customWidth="1"/>
    <col min="8205" max="8205" width="16.140625" style="20" customWidth="1"/>
    <col min="8206" max="8206" width="1.85546875" style="20" customWidth="1"/>
    <col min="8207" max="8207" width="16.140625" style="20" customWidth="1"/>
    <col min="8208" max="8208" width="1.5703125" style="20" customWidth="1"/>
    <col min="8209" max="8209" width="12.7109375" style="20" customWidth="1"/>
    <col min="8210" max="8210" width="1.5703125" style="20" customWidth="1"/>
    <col min="8211" max="8211" width="12.7109375" style="20" customWidth="1"/>
    <col min="8212" max="8212" width="1.5703125" style="20" customWidth="1"/>
    <col min="8213" max="8213" width="17.85546875" style="20" customWidth="1"/>
    <col min="8214" max="8215" width="1.5703125" style="20" customWidth="1"/>
    <col min="8216" max="8216" width="14.42578125" style="20" customWidth="1"/>
    <col min="8217" max="8217" width="1.5703125" style="20" customWidth="1"/>
    <col min="8218" max="8218" width="11" style="20" customWidth="1"/>
    <col min="8219" max="8219" width="2.42578125" style="20" customWidth="1"/>
    <col min="8220" max="8220" width="14.42578125" style="20" customWidth="1"/>
    <col min="8221" max="8221" width="1.5703125" style="20" customWidth="1"/>
    <col min="8222" max="8222" width="11" style="20" customWidth="1"/>
    <col min="8223" max="8223" width="2.42578125" style="20" customWidth="1"/>
    <col min="8224" max="8224" width="14.42578125" style="20" customWidth="1"/>
    <col min="8225" max="8225" width="1.5703125" style="20" customWidth="1"/>
    <col min="8226" max="8226" width="11" style="20" customWidth="1"/>
    <col min="8227" max="8227" width="2.42578125" style="20" customWidth="1"/>
    <col min="8228" max="8228" width="14.42578125" style="20" customWidth="1"/>
    <col min="8229" max="8229" width="2.42578125" style="20" customWidth="1"/>
    <col min="8230" max="8230" width="5" style="20" customWidth="1"/>
    <col min="8231" max="8231" width="11.28515625" style="20" customWidth="1"/>
    <col min="8232" max="8232" width="8.42578125" style="20" customWidth="1"/>
    <col min="8233" max="8233" width="1.5703125" style="20" customWidth="1"/>
    <col min="8234" max="8234" width="12.7109375" style="20" customWidth="1"/>
    <col min="8235" max="8235" width="1.5703125" style="20" customWidth="1"/>
    <col min="8236" max="8236" width="12.7109375" style="20" customWidth="1"/>
    <col min="8237" max="8448" width="12.7109375" style="20"/>
    <col min="8449" max="8449" width="5" style="20" customWidth="1"/>
    <col min="8450" max="8450" width="2.140625" style="20" customWidth="1"/>
    <col min="8451" max="8451" width="22.140625" style="20" customWidth="1"/>
    <col min="8452" max="8452" width="1.5703125" style="20" customWidth="1"/>
    <col min="8453" max="8453" width="16.140625" style="20" customWidth="1"/>
    <col min="8454" max="8454" width="1.5703125" style="20" customWidth="1"/>
    <col min="8455" max="8455" width="12.7109375" style="20" customWidth="1"/>
    <col min="8456" max="8456" width="1.5703125" style="20" customWidth="1"/>
    <col min="8457" max="8457" width="12.7109375" style="20" customWidth="1"/>
    <col min="8458" max="8458" width="2.42578125" style="20" customWidth="1"/>
    <col min="8459" max="8459" width="16.140625" style="20" customWidth="1"/>
    <col min="8460" max="8460" width="1.5703125" style="20" customWidth="1"/>
    <col min="8461" max="8461" width="16.140625" style="20" customWidth="1"/>
    <col min="8462" max="8462" width="1.85546875" style="20" customWidth="1"/>
    <col min="8463" max="8463" width="16.140625" style="20" customWidth="1"/>
    <col min="8464" max="8464" width="1.5703125" style="20" customWidth="1"/>
    <col min="8465" max="8465" width="12.7109375" style="20" customWidth="1"/>
    <col min="8466" max="8466" width="1.5703125" style="20" customWidth="1"/>
    <col min="8467" max="8467" width="12.7109375" style="20" customWidth="1"/>
    <col min="8468" max="8468" width="1.5703125" style="20" customWidth="1"/>
    <col min="8469" max="8469" width="17.85546875" style="20" customWidth="1"/>
    <col min="8470" max="8471" width="1.5703125" style="20" customWidth="1"/>
    <col min="8472" max="8472" width="14.42578125" style="20" customWidth="1"/>
    <col min="8473" max="8473" width="1.5703125" style="20" customWidth="1"/>
    <col min="8474" max="8474" width="11" style="20" customWidth="1"/>
    <col min="8475" max="8475" width="2.42578125" style="20" customWidth="1"/>
    <col min="8476" max="8476" width="14.42578125" style="20" customWidth="1"/>
    <col min="8477" max="8477" width="1.5703125" style="20" customWidth="1"/>
    <col min="8478" max="8478" width="11" style="20" customWidth="1"/>
    <col min="8479" max="8479" width="2.42578125" style="20" customWidth="1"/>
    <col min="8480" max="8480" width="14.42578125" style="20" customWidth="1"/>
    <col min="8481" max="8481" width="1.5703125" style="20" customWidth="1"/>
    <col min="8482" max="8482" width="11" style="20" customWidth="1"/>
    <col min="8483" max="8483" width="2.42578125" style="20" customWidth="1"/>
    <col min="8484" max="8484" width="14.42578125" style="20" customWidth="1"/>
    <col min="8485" max="8485" width="2.42578125" style="20" customWidth="1"/>
    <col min="8486" max="8486" width="5" style="20" customWidth="1"/>
    <col min="8487" max="8487" width="11.28515625" style="20" customWidth="1"/>
    <col min="8488" max="8488" width="8.42578125" style="20" customWidth="1"/>
    <col min="8489" max="8489" width="1.5703125" style="20" customWidth="1"/>
    <col min="8490" max="8490" width="12.7109375" style="20" customWidth="1"/>
    <col min="8491" max="8491" width="1.5703125" style="20" customWidth="1"/>
    <col min="8492" max="8492" width="12.7109375" style="20" customWidth="1"/>
    <col min="8493" max="8704" width="12.7109375" style="20"/>
    <col min="8705" max="8705" width="5" style="20" customWidth="1"/>
    <col min="8706" max="8706" width="2.140625" style="20" customWidth="1"/>
    <col min="8707" max="8707" width="22.140625" style="20" customWidth="1"/>
    <col min="8708" max="8708" width="1.5703125" style="20" customWidth="1"/>
    <col min="8709" max="8709" width="16.140625" style="20" customWidth="1"/>
    <col min="8710" max="8710" width="1.5703125" style="20" customWidth="1"/>
    <col min="8711" max="8711" width="12.7109375" style="20" customWidth="1"/>
    <col min="8712" max="8712" width="1.5703125" style="20" customWidth="1"/>
    <col min="8713" max="8713" width="12.7109375" style="20" customWidth="1"/>
    <col min="8714" max="8714" width="2.42578125" style="20" customWidth="1"/>
    <col min="8715" max="8715" width="16.140625" style="20" customWidth="1"/>
    <col min="8716" max="8716" width="1.5703125" style="20" customWidth="1"/>
    <col min="8717" max="8717" width="16.140625" style="20" customWidth="1"/>
    <col min="8718" max="8718" width="1.85546875" style="20" customWidth="1"/>
    <col min="8719" max="8719" width="16.140625" style="20" customWidth="1"/>
    <col min="8720" max="8720" width="1.5703125" style="20" customWidth="1"/>
    <col min="8721" max="8721" width="12.7109375" style="20" customWidth="1"/>
    <col min="8722" max="8722" width="1.5703125" style="20" customWidth="1"/>
    <col min="8723" max="8723" width="12.7109375" style="20" customWidth="1"/>
    <col min="8724" max="8724" width="1.5703125" style="20" customWidth="1"/>
    <col min="8725" max="8725" width="17.85546875" style="20" customWidth="1"/>
    <col min="8726" max="8727" width="1.5703125" style="20" customWidth="1"/>
    <col min="8728" max="8728" width="14.42578125" style="20" customWidth="1"/>
    <col min="8729" max="8729" width="1.5703125" style="20" customWidth="1"/>
    <col min="8730" max="8730" width="11" style="20" customWidth="1"/>
    <col min="8731" max="8731" width="2.42578125" style="20" customWidth="1"/>
    <col min="8732" max="8732" width="14.42578125" style="20" customWidth="1"/>
    <col min="8733" max="8733" width="1.5703125" style="20" customWidth="1"/>
    <col min="8734" max="8734" width="11" style="20" customWidth="1"/>
    <col min="8735" max="8735" width="2.42578125" style="20" customWidth="1"/>
    <col min="8736" max="8736" width="14.42578125" style="20" customWidth="1"/>
    <col min="8737" max="8737" width="1.5703125" style="20" customWidth="1"/>
    <col min="8738" max="8738" width="11" style="20" customWidth="1"/>
    <col min="8739" max="8739" width="2.42578125" style="20" customWidth="1"/>
    <col min="8740" max="8740" width="14.42578125" style="20" customWidth="1"/>
    <col min="8741" max="8741" width="2.42578125" style="20" customWidth="1"/>
    <col min="8742" max="8742" width="5" style="20" customWidth="1"/>
    <col min="8743" max="8743" width="11.28515625" style="20" customWidth="1"/>
    <col min="8744" max="8744" width="8.42578125" style="20" customWidth="1"/>
    <col min="8745" max="8745" width="1.5703125" style="20" customWidth="1"/>
    <col min="8746" max="8746" width="12.7109375" style="20" customWidth="1"/>
    <col min="8747" max="8747" width="1.5703125" style="20" customWidth="1"/>
    <col min="8748" max="8748" width="12.7109375" style="20" customWidth="1"/>
    <col min="8749" max="8960" width="12.7109375" style="20"/>
    <col min="8961" max="8961" width="5" style="20" customWidth="1"/>
    <col min="8962" max="8962" width="2.140625" style="20" customWidth="1"/>
    <col min="8963" max="8963" width="22.140625" style="20" customWidth="1"/>
    <col min="8964" max="8964" width="1.5703125" style="20" customWidth="1"/>
    <col min="8965" max="8965" width="16.140625" style="20" customWidth="1"/>
    <col min="8966" max="8966" width="1.5703125" style="20" customWidth="1"/>
    <col min="8967" max="8967" width="12.7109375" style="20" customWidth="1"/>
    <col min="8968" max="8968" width="1.5703125" style="20" customWidth="1"/>
    <col min="8969" max="8969" width="12.7109375" style="20" customWidth="1"/>
    <col min="8970" max="8970" width="2.42578125" style="20" customWidth="1"/>
    <col min="8971" max="8971" width="16.140625" style="20" customWidth="1"/>
    <col min="8972" max="8972" width="1.5703125" style="20" customWidth="1"/>
    <col min="8973" max="8973" width="16.140625" style="20" customWidth="1"/>
    <col min="8974" max="8974" width="1.85546875" style="20" customWidth="1"/>
    <col min="8975" max="8975" width="16.140625" style="20" customWidth="1"/>
    <col min="8976" max="8976" width="1.5703125" style="20" customWidth="1"/>
    <col min="8977" max="8977" width="12.7109375" style="20" customWidth="1"/>
    <col min="8978" max="8978" width="1.5703125" style="20" customWidth="1"/>
    <col min="8979" max="8979" width="12.7109375" style="20" customWidth="1"/>
    <col min="8980" max="8980" width="1.5703125" style="20" customWidth="1"/>
    <col min="8981" max="8981" width="17.85546875" style="20" customWidth="1"/>
    <col min="8982" max="8983" width="1.5703125" style="20" customWidth="1"/>
    <col min="8984" max="8984" width="14.42578125" style="20" customWidth="1"/>
    <col min="8985" max="8985" width="1.5703125" style="20" customWidth="1"/>
    <col min="8986" max="8986" width="11" style="20" customWidth="1"/>
    <col min="8987" max="8987" width="2.42578125" style="20" customWidth="1"/>
    <col min="8988" max="8988" width="14.42578125" style="20" customWidth="1"/>
    <col min="8989" max="8989" width="1.5703125" style="20" customWidth="1"/>
    <col min="8990" max="8990" width="11" style="20" customWidth="1"/>
    <col min="8991" max="8991" width="2.42578125" style="20" customWidth="1"/>
    <col min="8992" max="8992" width="14.42578125" style="20" customWidth="1"/>
    <col min="8993" max="8993" width="1.5703125" style="20" customWidth="1"/>
    <col min="8994" max="8994" width="11" style="20" customWidth="1"/>
    <col min="8995" max="8995" width="2.42578125" style="20" customWidth="1"/>
    <col min="8996" max="8996" width="14.42578125" style="20" customWidth="1"/>
    <col min="8997" max="8997" width="2.42578125" style="20" customWidth="1"/>
    <col min="8998" max="8998" width="5" style="20" customWidth="1"/>
    <col min="8999" max="8999" width="11.28515625" style="20" customWidth="1"/>
    <col min="9000" max="9000" width="8.42578125" style="20" customWidth="1"/>
    <col min="9001" max="9001" width="1.5703125" style="20" customWidth="1"/>
    <col min="9002" max="9002" width="12.7109375" style="20" customWidth="1"/>
    <col min="9003" max="9003" width="1.5703125" style="20" customWidth="1"/>
    <col min="9004" max="9004" width="12.7109375" style="20" customWidth="1"/>
    <col min="9005" max="9216" width="12.7109375" style="20"/>
    <col min="9217" max="9217" width="5" style="20" customWidth="1"/>
    <col min="9218" max="9218" width="2.140625" style="20" customWidth="1"/>
    <col min="9219" max="9219" width="22.140625" style="20" customWidth="1"/>
    <col min="9220" max="9220" width="1.5703125" style="20" customWidth="1"/>
    <col min="9221" max="9221" width="16.140625" style="20" customWidth="1"/>
    <col min="9222" max="9222" width="1.5703125" style="20" customWidth="1"/>
    <col min="9223" max="9223" width="12.7109375" style="20" customWidth="1"/>
    <col min="9224" max="9224" width="1.5703125" style="20" customWidth="1"/>
    <col min="9225" max="9225" width="12.7109375" style="20" customWidth="1"/>
    <col min="9226" max="9226" width="2.42578125" style="20" customWidth="1"/>
    <col min="9227" max="9227" width="16.140625" style="20" customWidth="1"/>
    <col min="9228" max="9228" width="1.5703125" style="20" customWidth="1"/>
    <col min="9229" max="9229" width="16.140625" style="20" customWidth="1"/>
    <col min="9230" max="9230" width="1.85546875" style="20" customWidth="1"/>
    <col min="9231" max="9231" width="16.140625" style="20" customWidth="1"/>
    <col min="9232" max="9232" width="1.5703125" style="20" customWidth="1"/>
    <col min="9233" max="9233" width="12.7109375" style="20" customWidth="1"/>
    <col min="9234" max="9234" width="1.5703125" style="20" customWidth="1"/>
    <col min="9235" max="9235" width="12.7109375" style="20" customWidth="1"/>
    <col min="9236" max="9236" width="1.5703125" style="20" customWidth="1"/>
    <col min="9237" max="9237" width="17.85546875" style="20" customWidth="1"/>
    <col min="9238" max="9239" width="1.5703125" style="20" customWidth="1"/>
    <col min="9240" max="9240" width="14.42578125" style="20" customWidth="1"/>
    <col min="9241" max="9241" width="1.5703125" style="20" customWidth="1"/>
    <col min="9242" max="9242" width="11" style="20" customWidth="1"/>
    <col min="9243" max="9243" width="2.42578125" style="20" customWidth="1"/>
    <col min="9244" max="9244" width="14.42578125" style="20" customWidth="1"/>
    <col min="9245" max="9245" width="1.5703125" style="20" customWidth="1"/>
    <col min="9246" max="9246" width="11" style="20" customWidth="1"/>
    <col min="9247" max="9247" width="2.42578125" style="20" customWidth="1"/>
    <col min="9248" max="9248" width="14.42578125" style="20" customWidth="1"/>
    <col min="9249" max="9249" width="1.5703125" style="20" customWidth="1"/>
    <col min="9250" max="9250" width="11" style="20" customWidth="1"/>
    <col min="9251" max="9251" width="2.42578125" style="20" customWidth="1"/>
    <col min="9252" max="9252" width="14.42578125" style="20" customWidth="1"/>
    <col min="9253" max="9253" width="2.42578125" style="20" customWidth="1"/>
    <col min="9254" max="9254" width="5" style="20" customWidth="1"/>
    <col min="9255" max="9255" width="11.28515625" style="20" customWidth="1"/>
    <col min="9256" max="9256" width="8.42578125" style="20" customWidth="1"/>
    <col min="9257" max="9257" width="1.5703125" style="20" customWidth="1"/>
    <col min="9258" max="9258" width="12.7109375" style="20" customWidth="1"/>
    <col min="9259" max="9259" width="1.5703125" style="20" customWidth="1"/>
    <col min="9260" max="9260" width="12.7109375" style="20" customWidth="1"/>
    <col min="9261" max="9472" width="12.7109375" style="20"/>
    <col min="9473" max="9473" width="5" style="20" customWidth="1"/>
    <col min="9474" max="9474" width="2.140625" style="20" customWidth="1"/>
    <col min="9475" max="9475" width="22.140625" style="20" customWidth="1"/>
    <col min="9476" max="9476" width="1.5703125" style="20" customWidth="1"/>
    <col min="9477" max="9477" width="16.140625" style="20" customWidth="1"/>
    <col min="9478" max="9478" width="1.5703125" style="20" customWidth="1"/>
    <col min="9479" max="9479" width="12.7109375" style="20" customWidth="1"/>
    <col min="9480" max="9480" width="1.5703125" style="20" customWidth="1"/>
    <col min="9481" max="9481" width="12.7109375" style="20" customWidth="1"/>
    <col min="9482" max="9482" width="2.42578125" style="20" customWidth="1"/>
    <col min="9483" max="9483" width="16.140625" style="20" customWidth="1"/>
    <col min="9484" max="9484" width="1.5703125" style="20" customWidth="1"/>
    <col min="9485" max="9485" width="16.140625" style="20" customWidth="1"/>
    <col min="9486" max="9486" width="1.85546875" style="20" customWidth="1"/>
    <col min="9487" max="9487" width="16.140625" style="20" customWidth="1"/>
    <col min="9488" max="9488" width="1.5703125" style="20" customWidth="1"/>
    <col min="9489" max="9489" width="12.7109375" style="20" customWidth="1"/>
    <col min="9490" max="9490" width="1.5703125" style="20" customWidth="1"/>
    <col min="9491" max="9491" width="12.7109375" style="20" customWidth="1"/>
    <col min="9492" max="9492" width="1.5703125" style="20" customWidth="1"/>
    <col min="9493" max="9493" width="17.85546875" style="20" customWidth="1"/>
    <col min="9494" max="9495" width="1.5703125" style="20" customWidth="1"/>
    <col min="9496" max="9496" width="14.42578125" style="20" customWidth="1"/>
    <col min="9497" max="9497" width="1.5703125" style="20" customWidth="1"/>
    <col min="9498" max="9498" width="11" style="20" customWidth="1"/>
    <col min="9499" max="9499" width="2.42578125" style="20" customWidth="1"/>
    <col min="9500" max="9500" width="14.42578125" style="20" customWidth="1"/>
    <col min="9501" max="9501" width="1.5703125" style="20" customWidth="1"/>
    <col min="9502" max="9502" width="11" style="20" customWidth="1"/>
    <col min="9503" max="9503" width="2.42578125" style="20" customWidth="1"/>
    <col min="9504" max="9504" width="14.42578125" style="20" customWidth="1"/>
    <col min="9505" max="9505" width="1.5703125" style="20" customWidth="1"/>
    <col min="9506" max="9506" width="11" style="20" customWidth="1"/>
    <col min="9507" max="9507" width="2.42578125" style="20" customWidth="1"/>
    <col min="9508" max="9508" width="14.42578125" style="20" customWidth="1"/>
    <col min="9509" max="9509" width="2.42578125" style="20" customWidth="1"/>
    <col min="9510" max="9510" width="5" style="20" customWidth="1"/>
    <col min="9511" max="9511" width="11.28515625" style="20" customWidth="1"/>
    <col min="9512" max="9512" width="8.42578125" style="20" customWidth="1"/>
    <col min="9513" max="9513" width="1.5703125" style="20" customWidth="1"/>
    <col min="9514" max="9514" width="12.7109375" style="20" customWidth="1"/>
    <col min="9515" max="9515" width="1.5703125" style="20" customWidth="1"/>
    <col min="9516" max="9516" width="12.7109375" style="20" customWidth="1"/>
    <col min="9517" max="9728" width="12.7109375" style="20"/>
    <col min="9729" max="9729" width="5" style="20" customWidth="1"/>
    <col min="9730" max="9730" width="2.140625" style="20" customWidth="1"/>
    <col min="9731" max="9731" width="22.140625" style="20" customWidth="1"/>
    <col min="9732" max="9732" width="1.5703125" style="20" customWidth="1"/>
    <col min="9733" max="9733" width="16.140625" style="20" customWidth="1"/>
    <col min="9734" max="9734" width="1.5703125" style="20" customWidth="1"/>
    <col min="9735" max="9735" width="12.7109375" style="20" customWidth="1"/>
    <col min="9736" max="9736" width="1.5703125" style="20" customWidth="1"/>
    <col min="9737" max="9737" width="12.7109375" style="20" customWidth="1"/>
    <col min="9738" max="9738" width="2.42578125" style="20" customWidth="1"/>
    <col min="9739" max="9739" width="16.140625" style="20" customWidth="1"/>
    <col min="9740" max="9740" width="1.5703125" style="20" customWidth="1"/>
    <col min="9741" max="9741" width="16.140625" style="20" customWidth="1"/>
    <col min="9742" max="9742" width="1.85546875" style="20" customWidth="1"/>
    <col min="9743" max="9743" width="16.140625" style="20" customWidth="1"/>
    <col min="9744" max="9744" width="1.5703125" style="20" customWidth="1"/>
    <col min="9745" max="9745" width="12.7109375" style="20" customWidth="1"/>
    <col min="9746" max="9746" width="1.5703125" style="20" customWidth="1"/>
    <col min="9747" max="9747" width="12.7109375" style="20" customWidth="1"/>
    <col min="9748" max="9748" width="1.5703125" style="20" customWidth="1"/>
    <col min="9749" max="9749" width="17.85546875" style="20" customWidth="1"/>
    <col min="9750" max="9751" width="1.5703125" style="20" customWidth="1"/>
    <col min="9752" max="9752" width="14.42578125" style="20" customWidth="1"/>
    <col min="9753" max="9753" width="1.5703125" style="20" customWidth="1"/>
    <col min="9754" max="9754" width="11" style="20" customWidth="1"/>
    <col min="9755" max="9755" width="2.42578125" style="20" customWidth="1"/>
    <col min="9756" max="9756" width="14.42578125" style="20" customWidth="1"/>
    <col min="9757" max="9757" width="1.5703125" style="20" customWidth="1"/>
    <col min="9758" max="9758" width="11" style="20" customWidth="1"/>
    <col min="9759" max="9759" width="2.42578125" style="20" customWidth="1"/>
    <col min="9760" max="9760" width="14.42578125" style="20" customWidth="1"/>
    <col min="9761" max="9761" width="1.5703125" style="20" customWidth="1"/>
    <col min="9762" max="9762" width="11" style="20" customWidth="1"/>
    <col min="9763" max="9763" width="2.42578125" style="20" customWidth="1"/>
    <col min="9764" max="9764" width="14.42578125" style="20" customWidth="1"/>
    <col min="9765" max="9765" width="2.42578125" style="20" customWidth="1"/>
    <col min="9766" max="9766" width="5" style="20" customWidth="1"/>
    <col min="9767" max="9767" width="11.28515625" style="20" customWidth="1"/>
    <col min="9768" max="9768" width="8.42578125" style="20" customWidth="1"/>
    <col min="9769" max="9769" width="1.5703125" style="20" customWidth="1"/>
    <col min="9770" max="9770" width="12.7109375" style="20" customWidth="1"/>
    <col min="9771" max="9771" width="1.5703125" style="20" customWidth="1"/>
    <col min="9772" max="9772" width="12.7109375" style="20" customWidth="1"/>
    <col min="9773" max="9984" width="12.7109375" style="20"/>
    <col min="9985" max="9985" width="5" style="20" customWidth="1"/>
    <col min="9986" max="9986" width="2.140625" style="20" customWidth="1"/>
    <col min="9987" max="9987" width="22.140625" style="20" customWidth="1"/>
    <col min="9988" max="9988" width="1.5703125" style="20" customWidth="1"/>
    <col min="9989" max="9989" width="16.140625" style="20" customWidth="1"/>
    <col min="9990" max="9990" width="1.5703125" style="20" customWidth="1"/>
    <col min="9991" max="9991" width="12.7109375" style="20" customWidth="1"/>
    <col min="9992" max="9992" width="1.5703125" style="20" customWidth="1"/>
    <col min="9993" max="9993" width="12.7109375" style="20" customWidth="1"/>
    <col min="9994" max="9994" width="2.42578125" style="20" customWidth="1"/>
    <col min="9995" max="9995" width="16.140625" style="20" customWidth="1"/>
    <col min="9996" max="9996" width="1.5703125" style="20" customWidth="1"/>
    <col min="9997" max="9997" width="16.140625" style="20" customWidth="1"/>
    <col min="9998" max="9998" width="1.85546875" style="20" customWidth="1"/>
    <col min="9999" max="9999" width="16.140625" style="20" customWidth="1"/>
    <col min="10000" max="10000" width="1.5703125" style="20" customWidth="1"/>
    <col min="10001" max="10001" width="12.7109375" style="20" customWidth="1"/>
    <col min="10002" max="10002" width="1.5703125" style="20" customWidth="1"/>
    <col min="10003" max="10003" width="12.7109375" style="20" customWidth="1"/>
    <col min="10004" max="10004" width="1.5703125" style="20" customWidth="1"/>
    <col min="10005" max="10005" width="17.85546875" style="20" customWidth="1"/>
    <col min="10006" max="10007" width="1.5703125" style="20" customWidth="1"/>
    <col min="10008" max="10008" width="14.42578125" style="20" customWidth="1"/>
    <col min="10009" max="10009" width="1.5703125" style="20" customWidth="1"/>
    <col min="10010" max="10010" width="11" style="20" customWidth="1"/>
    <col min="10011" max="10011" width="2.42578125" style="20" customWidth="1"/>
    <col min="10012" max="10012" width="14.42578125" style="20" customWidth="1"/>
    <col min="10013" max="10013" width="1.5703125" style="20" customWidth="1"/>
    <col min="10014" max="10014" width="11" style="20" customWidth="1"/>
    <col min="10015" max="10015" width="2.42578125" style="20" customWidth="1"/>
    <col min="10016" max="10016" width="14.42578125" style="20" customWidth="1"/>
    <col min="10017" max="10017" width="1.5703125" style="20" customWidth="1"/>
    <col min="10018" max="10018" width="11" style="20" customWidth="1"/>
    <col min="10019" max="10019" width="2.42578125" style="20" customWidth="1"/>
    <col min="10020" max="10020" width="14.42578125" style="20" customWidth="1"/>
    <col min="10021" max="10021" width="2.42578125" style="20" customWidth="1"/>
    <col min="10022" max="10022" width="5" style="20" customWidth="1"/>
    <col min="10023" max="10023" width="11.28515625" style="20" customWidth="1"/>
    <col min="10024" max="10024" width="8.42578125" style="20" customWidth="1"/>
    <col min="10025" max="10025" width="1.5703125" style="20" customWidth="1"/>
    <col min="10026" max="10026" width="12.7109375" style="20" customWidth="1"/>
    <col min="10027" max="10027" width="1.5703125" style="20" customWidth="1"/>
    <col min="10028" max="10028" width="12.7109375" style="20" customWidth="1"/>
    <col min="10029" max="10240" width="12.7109375" style="20"/>
    <col min="10241" max="10241" width="5" style="20" customWidth="1"/>
    <col min="10242" max="10242" width="2.140625" style="20" customWidth="1"/>
    <col min="10243" max="10243" width="22.140625" style="20" customWidth="1"/>
    <col min="10244" max="10244" width="1.5703125" style="20" customWidth="1"/>
    <col min="10245" max="10245" width="16.140625" style="20" customWidth="1"/>
    <col min="10246" max="10246" width="1.5703125" style="20" customWidth="1"/>
    <col min="10247" max="10247" width="12.7109375" style="20" customWidth="1"/>
    <col min="10248" max="10248" width="1.5703125" style="20" customWidth="1"/>
    <col min="10249" max="10249" width="12.7109375" style="20" customWidth="1"/>
    <col min="10250" max="10250" width="2.42578125" style="20" customWidth="1"/>
    <col min="10251" max="10251" width="16.140625" style="20" customWidth="1"/>
    <col min="10252" max="10252" width="1.5703125" style="20" customWidth="1"/>
    <col min="10253" max="10253" width="16.140625" style="20" customWidth="1"/>
    <col min="10254" max="10254" width="1.85546875" style="20" customWidth="1"/>
    <col min="10255" max="10255" width="16.140625" style="20" customWidth="1"/>
    <col min="10256" max="10256" width="1.5703125" style="20" customWidth="1"/>
    <col min="10257" max="10257" width="12.7109375" style="20" customWidth="1"/>
    <col min="10258" max="10258" width="1.5703125" style="20" customWidth="1"/>
    <col min="10259" max="10259" width="12.7109375" style="20" customWidth="1"/>
    <col min="10260" max="10260" width="1.5703125" style="20" customWidth="1"/>
    <col min="10261" max="10261" width="17.85546875" style="20" customWidth="1"/>
    <col min="10262" max="10263" width="1.5703125" style="20" customWidth="1"/>
    <col min="10264" max="10264" width="14.42578125" style="20" customWidth="1"/>
    <col min="10265" max="10265" width="1.5703125" style="20" customWidth="1"/>
    <col min="10266" max="10266" width="11" style="20" customWidth="1"/>
    <col min="10267" max="10267" width="2.42578125" style="20" customWidth="1"/>
    <col min="10268" max="10268" width="14.42578125" style="20" customWidth="1"/>
    <col min="10269" max="10269" width="1.5703125" style="20" customWidth="1"/>
    <col min="10270" max="10270" width="11" style="20" customWidth="1"/>
    <col min="10271" max="10271" width="2.42578125" style="20" customWidth="1"/>
    <col min="10272" max="10272" width="14.42578125" style="20" customWidth="1"/>
    <col min="10273" max="10273" width="1.5703125" style="20" customWidth="1"/>
    <col min="10274" max="10274" width="11" style="20" customWidth="1"/>
    <col min="10275" max="10275" width="2.42578125" style="20" customWidth="1"/>
    <col min="10276" max="10276" width="14.42578125" style="20" customWidth="1"/>
    <col min="10277" max="10277" width="2.42578125" style="20" customWidth="1"/>
    <col min="10278" max="10278" width="5" style="20" customWidth="1"/>
    <col min="10279" max="10279" width="11.28515625" style="20" customWidth="1"/>
    <col min="10280" max="10280" width="8.42578125" style="20" customWidth="1"/>
    <col min="10281" max="10281" width="1.5703125" style="20" customWidth="1"/>
    <col min="10282" max="10282" width="12.7109375" style="20" customWidth="1"/>
    <col min="10283" max="10283" width="1.5703125" style="20" customWidth="1"/>
    <col min="10284" max="10284" width="12.7109375" style="20" customWidth="1"/>
    <col min="10285" max="10496" width="12.7109375" style="20"/>
    <col min="10497" max="10497" width="5" style="20" customWidth="1"/>
    <col min="10498" max="10498" width="2.140625" style="20" customWidth="1"/>
    <col min="10499" max="10499" width="22.140625" style="20" customWidth="1"/>
    <col min="10500" max="10500" width="1.5703125" style="20" customWidth="1"/>
    <col min="10501" max="10501" width="16.140625" style="20" customWidth="1"/>
    <col min="10502" max="10502" width="1.5703125" style="20" customWidth="1"/>
    <col min="10503" max="10503" width="12.7109375" style="20" customWidth="1"/>
    <col min="10504" max="10504" width="1.5703125" style="20" customWidth="1"/>
    <col min="10505" max="10505" width="12.7109375" style="20" customWidth="1"/>
    <col min="10506" max="10506" width="2.42578125" style="20" customWidth="1"/>
    <col min="10507" max="10507" width="16.140625" style="20" customWidth="1"/>
    <col min="10508" max="10508" width="1.5703125" style="20" customWidth="1"/>
    <col min="10509" max="10509" width="16.140625" style="20" customWidth="1"/>
    <col min="10510" max="10510" width="1.85546875" style="20" customWidth="1"/>
    <col min="10511" max="10511" width="16.140625" style="20" customWidth="1"/>
    <col min="10512" max="10512" width="1.5703125" style="20" customWidth="1"/>
    <col min="10513" max="10513" width="12.7109375" style="20" customWidth="1"/>
    <col min="10514" max="10514" width="1.5703125" style="20" customWidth="1"/>
    <col min="10515" max="10515" width="12.7109375" style="20" customWidth="1"/>
    <col min="10516" max="10516" width="1.5703125" style="20" customWidth="1"/>
    <col min="10517" max="10517" width="17.85546875" style="20" customWidth="1"/>
    <col min="10518" max="10519" width="1.5703125" style="20" customWidth="1"/>
    <col min="10520" max="10520" width="14.42578125" style="20" customWidth="1"/>
    <col min="10521" max="10521" width="1.5703125" style="20" customWidth="1"/>
    <col min="10522" max="10522" width="11" style="20" customWidth="1"/>
    <col min="10523" max="10523" width="2.42578125" style="20" customWidth="1"/>
    <col min="10524" max="10524" width="14.42578125" style="20" customWidth="1"/>
    <col min="10525" max="10525" width="1.5703125" style="20" customWidth="1"/>
    <col min="10526" max="10526" width="11" style="20" customWidth="1"/>
    <col min="10527" max="10527" width="2.42578125" style="20" customWidth="1"/>
    <col min="10528" max="10528" width="14.42578125" style="20" customWidth="1"/>
    <col min="10529" max="10529" width="1.5703125" style="20" customWidth="1"/>
    <col min="10530" max="10530" width="11" style="20" customWidth="1"/>
    <col min="10531" max="10531" width="2.42578125" style="20" customWidth="1"/>
    <col min="10532" max="10532" width="14.42578125" style="20" customWidth="1"/>
    <col min="10533" max="10533" width="2.42578125" style="20" customWidth="1"/>
    <col min="10534" max="10534" width="5" style="20" customWidth="1"/>
    <col min="10535" max="10535" width="11.28515625" style="20" customWidth="1"/>
    <col min="10536" max="10536" width="8.42578125" style="20" customWidth="1"/>
    <col min="10537" max="10537" width="1.5703125" style="20" customWidth="1"/>
    <col min="10538" max="10538" width="12.7109375" style="20" customWidth="1"/>
    <col min="10539" max="10539" width="1.5703125" style="20" customWidth="1"/>
    <col min="10540" max="10540" width="12.7109375" style="20" customWidth="1"/>
    <col min="10541" max="10752" width="12.7109375" style="20"/>
    <col min="10753" max="10753" width="5" style="20" customWidth="1"/>
    <col min="10754" max="10754" width="2.140625" style="20" customWidth="1"/>
    <col min="10755" max="10755" width="22.140625" style="20" customWidth="1"/>
    <col min="10756" max="10756" width="1.5703125" style="20" customWidth="1"/>
    <col min="10757" max="10757" width="16.140625" style="20" customWidth="1"/>
    <col min="10758" max="10758" width="1.5703125" style="20" customWidth="1"/>
    <col min="10759" max="10759" width="12.7109375" style="20" customWidth="1"/>
    <col min="10760" max="10760" width="1.5703125" style="20" customWidth="1"/>
    <col min="10761" max="10761" width="12.7109375" style="20" customWidth="1"/>
    <col min="10762" max="10762" width="2.42578125" style="20" customWidth="1"/>
    <col min="10763" max="10763" width="16.140625" style="20" customWidth="1"/>
    <col min="10764" max="10764" width="1.5703125" style="20" customWidth="1"/>
    <col min="10765" max="10765" width="16.140625" style="20" customWidth="1"/>
    <col min="10766" max="10766" width="1.85546875" style="20" customWidth="1"/>
    <col min="10767" max="10767" width="16.140625" style="20" customWidth="1"/>
    <col min="10768" max="10768" width="1.5703125" style="20" customWidth="1"/>
    <col min="10769" max="10769" width="12.7109375" style="20" customWidth="1"/>
    <col min="10770" max="10770" width="1.5703125" style="20" customWidth="1"/>
    <col min="10771" max="10771" width="12.7109375" style="20" customWidth="1"/>
    <col min="10772" max="10772" width="1.5703125" style="20" customWidth="1"/>
    <col min="10773" max="10773" width="17.85546875" style="20" customWidth="1"/>
    <col min="10774" max="10775" width="1.5703125" style="20" customWidth="1"/>
    <col min="10776" max="10776" width="14.42578125" style="20" customWidth="1"/>
    <col min="10777" max="10777" width="1.5703125" style="20" customWidth="1"/>
    <col min="10778" max="10778" width="11" style="20" customWidth="1"/>
    <col min="10779" max="10779" width="2.42578125" style="20" customWidth="1"/>
    <col min="10780" max="10780" width="14.42578125" style="20" customWidth="1"/>
    <col min="10781" max="10781" width="1.5703125" style="20" customWidth="1"/>
    <col min="10782" max="10782" width="11" style="20" customWidth="1"/>
    <col min="10783" max="10783" width="2.42578125" style="20" customWidth="1"/>
    <col min="10784" max="10784" width="14.42578125" style="20" customWidth="1"/>
    <col min="10785" max="10785" width="1.5703125" style="20" customWidth="1"/>
    <col min="10786" max="10786" width="11" style="20" customWidth="1"/>
    <col min="10787" max="10787" width="2.42578125" style="20" customWidth="1"/>
    <col min="10788" max="10788" width="14.42578125" style="20" customWidth="1"/>
    <col min="10789" max="10789" width="2.42578125" style="20" customWidth="1"/>
    <col min="10790" max="10790" width="5" style="20" customWidth="1"/>
    <col min="10791" max="10791" width="11.28515625" style="20" customWidth="1"/>
    <col min="10792" max="10792" width="8.42578125" style="20" customWidth="1"/>
    <col min="10793" max="10793" width="1.5703125" style="20" customWidth="1"/>
    <col min="10794" max="10794" width="12.7109375" style="20" customWidth="1"/>
    <col min="10795" max="10795" width="1.5703125" style="20" customWidth="1"/>
    <col min="10796" max="10796" width="12.7109375" style="20" customWidth="1"/>
    <col min="10797" max="11008" width="12.7109375" style="20"/>
    <col min="11009" max="11009" width="5" style="20" customWidth="1"/>
    <col min="11010" max="11010" width="2.140625" style="20" customWidth="1"/>
    <col min="11011" max="11011" width="22.140625" style="20" customWidth="1"/>
    <col min="11012" max="11012" width="1.5703125" style="20" customWidth="1"/>
    <col min="11013" max="11013" width="16.140625" style="20" customWidth="1"/>
    <col min="11014" max="11014" width="1.5703125" style="20" customWidth="1"/>
    <col min="11015" max="11015" width="12.7109375" style="20" customWidth="1"/>
    <col min="11016" max="11016" width="1.5703125" style="20" customWidth="1"/>
    <col min="11017" max="11017" width="12.7109375" style="20" customWidth="1"/>
    <col min="11018" max="11018" width="2.42578125" style="20" customWidth="1"/>
    <col min="11019" max="11019" width="16.140625" style="20" customWidth="1"/>
    <col min="11020" max="11020" width="1.5703125" style="20" customWidth="1"/>
    <col min="11021" max="11021" width="16.140625" style="20" customWidth="1"/>
    <col min="11022" max="11022" width="1.85546875" style="20" customWidth="1"/>
    <col min="11023" max="11023" width="16.140625" style="20" customWidth="1"/>
    <col min="11024" max="11024" width="1.5703125" style="20" customWidth="1"/>
    <col min="11025" max="11025" width="12.7109375" style="20" customWidth="1"/>
    <col min="11026" max="11026" width="1.5703125" style="20" customWidth="1"/>
    <col min="11027" max="11027" width="12.7109375" style="20" customWidth="1"/>
    <col min="11028" max="11028" width="1.5703125" style="20" customWidth="1"/>
    <col min="11029" max="11029" width="17.85546875" style="20" customWidth="1"/>
    <col min="11030" max="11031" width="1.5703125" style="20" customWidth="1"/>
    <col min="11032" max="11032" width="14.42578125" style="20" customWidth="1"/>
    <col min="11033" max="11033" width="1.5703125" style="20" customWidth="1"/>
    <col min="11034" max="11034" width="11" style="20" customWidth="1"/>
    <col min="11035" max="11035" width="2.42578125" style="20" customWidth="1"/>
    <col min="11036" max="11036" width="14.42578125" style="20" customWidth="1"/>
    <col min="11037" max="11037" width="1.5703125" style="20" customWidth="1"/>
    <col min="11038" max="11038" width="11" style="20" customWidth="1"/>
    <col min="11039" max="11039" width="2.42578125" style="20" customWidth="1"/>
    <col min="11040" max="11040" width="14.42578125" style="20" customWidth="1"/>
    <col min="11041" max="11041" width="1.5703125" style="20" customWidth="1"/>
    <col min="11042" max="11042" width="11" style="20" customWidth="1"/>
    <col min="11043" max="11043" width="2.42578125" style="20" customWidth="1"/>
    <col min="11044" max="11044" width="14.42578125" style="20" customWidth="1"/>
    <col min="11045" max="11045" width="2.42578125" style="20" customWidth="1"/>
    <col min="11046" max="11046" width="5" style="20" customWidth="1"/>
    <col min="11047" max="11047" width="11.28515625" style="20" customWidth="1"/>
    <col min="11048" max="11048" width="8.42578125" style="20" customWidth="1"/>
    <col min="11049" max="11049" width="1.5703125" style="20" customWidth="1"/>
    <col min="11050" max="11050" width="12.7109375" style="20" customWidth="1"/>
    <col min="11051" max="11051" width="1.5703125" style="20" customWidth="1"/>
    <col min="11052" max="11052" width="12.7109375" style="20" customWidth="1"/>
    <col min="11053" max="11264" width="12.7109375" style="20"/>
    <col min="11265" max="11265" width="5" style="20" customWidth="1"/>
    <col min="11266" max="11266" width="2.140625" style="20" customWidth="1"/>
    <col min="11267" max="11267" width="22.140625" style="20" customWidth="1"/>
    <col min="11268" max="11268" width="1.5703125" style="20" customWidth="1"/>
    <col min="11269" max="11269" width="16.140625" style="20" customWidth="1"/>
    <col min="11270" max="11270" width="1.5703125" style="20" customWidth="1"/>
    <col min="11271" max="11271" width="12.7109375" style="20" customWidth="1"/>
    <col min="11272" max="11272" width="1.5703125" style="20" customWidth="1"/>
    <col min="11273" max="11273" width="12.7109375" style="20" customWidth="1"/>
    <col min="11274" max="11274" width="2.42578125" style="20" customWidth="1"/>
    <col min="11275" max="11275" width="16.140625" style="20" customWidth="1"/>
    <col min="11276" max="11276" width="1.5703125" style="20" customWidth="1"/>
    <col min="11277" max="11277" width="16.140625" style="20" customWidth="1"/>
    <col min="11278" max="11278" width="1.85546875" style="20" customWidth="1"/>
    <col min="11279" max="11279" width="16.140625" style="20" customWidth="1"/>
    <col min="11280" max="11280" width="1.5703125" style="20" customWidth="1"/>
    <col min="11281" max="11281" width="12.7109375" style="20" customWidth="1"/>
    <col min="11282" max="11282" width="1.5703125" style="20" customWidth="1"/>
    <col min="11283" max="11283" width="12.7109375" style="20" customWidth="1"/>
    <col min="11284" max="11284" width="1.5703125" style="20" customWidth="1"/>
    <col min="11285" max="11285" width="17.85546875" style="20" customWidth="1"/>
    <col min="11286" max="11287" width="1.5703125" style="20" customWidth="1"/>
    <col min="11288" max="11288" width="14.42578125" style="20" customWidth="1"/>
    <col min="11289" max="11289" width="1.5703125" style="20" customWidth="1"/>
    <col min="11290" max="11290" width="11" style="20" customWidth="1"/>
    <col min="11291" max="11291" width="2.42578125" style="20" customWidth="1"/>
    <col min="11292" max="11292" width="14.42578125" style="20" customWidth="1"/>
    <col min="11293" max="11293" width="1.5703125" style="20" customWidth="1"/>
    <col min="11294" max="11294" width="11" style="20" customWidth="1"/>
    <col min="11295" max="11295" width="2.42578125" style="20" customWidth="1"/>
    <col min="11296" max="11296" width="14.42578125" style="20" customWidth="1"/>
    <col min="11297" max="11297" width="1.5703125" style="20" customWidth="1"/>
    <col min="11298" max="11298" width="11" style="20" customWidth="1"/>
    <col min="11299" max="11299" width="2.42578125" style="20" customWidth="1"/>
    <col min="11300" max="11300" width="14.42578125" style="20" customWidth="1"/>
    <col min="11301" max="11301" width="2.42578125" style="20" customWidth="1"/>
    <col min="11302" max="11302" width="5" style="20" customWidth="1"/>
    <col min="11303" max="11303" width="11.28515625" style="20" customWidth="1"/>
    <col min="11304" max="11304" width="8.42578125" style="20" customWidth="1"/>
    <col min="11305" max="11305" width="1.5703125" style="20" customWidth="1"/>
    <col min="11306" max="11306" width="12.7109375" style="20" customWidth="1"/>
    <col min="11307" max="11307" width="1.5703125" style="20" customWidth="1"/>
    <col min="11308" max="11308" width="12.7109375" style="20" customWidth="1"/>
    <col min="11309" max="11520" width="12.7109375" style="20"/>
    <col min="11521" max="11521" width="5" style="20" customWidth="1"/>
    <col min="11522" max="11522" width="2.140625" style="20" customWidth="1"/>
    <col min="11523" max="11523" width="22.140625" style="20" customWidth="1"/>
    <col min="11524" max="11524" width="1.5703125" style="20" customWidth="1"/>
    <col min="11525" max="11525" width="16.140625" style="20" customWidth="1"/>
    <col min="11526" max="11526" width="1.5703125" style="20" customWidth="1"/>
    <col min="11527" max="11527" width="12.7109375" style="20" customWidth="1"/>
    <col min="11528" max="11528" width="1.5703125" style="20" customWidth="1"/>
    <col min="11529" max="11529" width="12.7109375" style="20" customWidth="1"/>
    <col min="11530" max="11530" width="2.42578125" style="20" customWidth="1"/>
    <col min="11531" max="11531" width="16.140625" style="20" customWidth="1"/>
    <col min="11532" max="11532" width="1.5703125" style="20" customWidth="1"/>
    <col min="11533" max="11533" width="16.140625" style="20" customWidth="1"/>
    <col min="11534" max="11534" width="1.85546875" style="20" customWidth="1"/>
    <col min="11535" max="11535" width="16.140625" style="20" customWidth="1"/>
    <col min="11536" max="11536" width="1.5703125" style="20" customWidth="1"/>
    <col min="11537" max="11537" width="12.7109375" style="20" customWidth="1"/>
    <col min="11538" max="11538" width="1.5703125" style="20" customWidth="1"/>
    <col min="11539" max="11539" width="12.7109375" style="20" customWidth="1"/>
    <col min="11540" max="11540" width="1.5703125" style="20" customWidth="1"/>
    <col min="11541" max="11541" width="17.85546875" style="20" customWidth="1"/>
    <col min="11542" max="11543" width="1.5703125" style="20" customWidth="1"/>
    <col min="11544" max="11544" width="14.42578125" style="20" customWidth="1"/>
    <col min="11545" max="11545" width="1.5703125" style="20" customWidth="1"/>
    <col min="11546" max="11546" width="11" style="20" customWidth="1"/>
    <col min="11547" max="11547" width="2.42578125" style="20" customWidth="1"/>
    <col min="11548" max="11548" width="14.42578125" style="20" customWidth="1"/>
    <col min="11549" max="11549" width="1.5703125" style="20" customWidth="1"/>
    <col min="11550" max="11550" width="11" style="20" customWidth="1"/>
    <col min="11551" max="11551" width="2.42578125" style="20" customWidth="1"/>
    <col min="11552" max="11552" width="14.42578125" style="20" customWidth="1"/>
    <col min="11553" max="11553" width="1.5703125" style="20" customWidth="1"/>
    <col min="11554" max="11554" width="11" style="20" customWidth="1"/>
    <col min="11555" max="11555" width="2.42578125" style="20" customWidth="1"/>
    <col min="11556" max="11556" width="14.42578125" style="20" customWidth="1"/>
    <col min="11557" max="11557" width="2.42578125" style="20" customWidth="1"/>
    <col min="11558" max="11558" width="5" style="20" customWidth="1"/>
    <col min="11559" max="11559" width="11.28515625" style="20" customWidth="1"/>
    <col min="11560" max="11560" width="8.42578125" style="20" customWidth="1"/>
    <col min="11561" max="11561" width="1.5703125" style="20" customWidth="1"/>
    <col min="11562" max="11562" width="12.7109375" style="20" customWidth="1"/>
    <col min="11563" max="11563" width="1.5703125" style="20" customWidth="1"/>
    <col min="11564" max="11564" width="12.7109375" style="20" customWidth="1"/>
    <col min="11565" max="11776" width="12.7109375" style="20"/>
    <col min="11777" max="11777" width="5" style="20" customWidth="1"/>
    <col min="11778" max="11778" width="2.140625" style="20" customWidth="1"/>
    <col min="11779" max="11779" width="22.140625" style="20" customWidth="1"/>
    <col min="11780" max="11780" width="1.5703125" style="20" customWidth="1"/>
    <col min="11781" max="11781" width="16.140625" style="20" customWidth="1"/>
    <col min="11782" max="11782" width="1.5703125" style="20" customWidth="1"/>
    <col min="11783" max="11783" width="12.7109375" style="20" customWidth="1"/>
    <col min="11784" max="11784" width="1.5703125" style="20" customWidth="1"/>
    <col min="11785" max="11785" width="12.7109375" style="20" customWidth="1"/>
    <col min="11786" max="11786" width="2.42578125" style="20" customWidth="1"/>
    <col min="11787" max="11787" width="16.140625" style="20" customWidth="1"/>
    <col min="11788" max="11788" width="1.5703125" style="20" customWidth="1"/>
    <col min="11789" max="11789" width="16.140625" style="20" customWidth="1"/>
    <col min="11790" max="11790" width="1.85546875" style="20" customWidth="1"/>
    <col min="11791" max="11791" width="16.140625" style="20" customWidth="1"/>
    <col min="11792" max="11792" width="1.5703125" style="20" customWidth="1"/>
    <col min="11793" max="11793" width="12.7109375" style="20" customWidth="1"/>
    <col min="11794" max="11794" width="1.5703125" style="20" customWidth="1"/>
    <col min="11795" max="11795" width="12.7109375" style="20" customWidth="1"/>
    <col min="11796" max="11796" width="1.5703125" style="20" customWidth="1"/>
    <col min="11797" max="11797" width="17.85546875" style="20" customWidth="1"/>
    <col min="11798" max="11799" width="1.5703125" style="20" customWidth="1"/>
    <col min="11800" max="11800" width="14.42578125" style="20" customWidth="1"/>
    <col min="11801" max="11801" width="1.5703125" style="20" customWidth="1"/>
    <col min="11802" max="11802" width="11" style="20" customWidth="1"/>
    <col min="11803" max="11803" width="2.42578125" style="20" customWidth="1"/>
    <col min="11804" max="11804" width="14.42578125" style="20" customWidth="1"/>
    <col min="11805" max="11805" width="1.5703125" style="20" customWidth="1"/>
    <col min="11806" max="11806" width="11" style="20" customWidth="1"/>
    <col min="11807" max="11807" width="2.42578125" style="20" customWidth="1"/>
    <col min="11808" max="11808" width="14.42578125" style="20" customWidth="1"/>
    <col min="11809" max="11809" width="1.5703125" style="20" customWidth="1"/>
    <col min="11810" max="11810" width="11" style="20" customWidth="1"/>
    <col min="11811" max="11811" width="2.42578125" style="20" customWidth="1"/>
    <col min="11812" max="11812" width="14.42578125" style="20" customWidth="1"/>
    <col min="11813" max="11813" width="2.42578125" style="20" customWidth="1"/>
    <col min="11814" max="11814" width="5" style="20" customWidth="1"/>
    <col min="11815" max="11815" width="11.28515625" style="20" customWidth="1"/>
    <col min="11816" max="11816" width="8.42578125" style="20" customWidth="1"/>
    <col min="11817" max="11817" width="1.5703125" style="20" customWidth="1"/>
    <col min="11818" max="11818" width="12.7109375" style="20" customWidth="1"/>
    <col min="11819" max="11819" width="1.5703125" style="20" customWidth="1"/>
    <col min="11820" max="11820" width="12.7109375" style="20" customWidth="1"/>
    <col min="11821" max="12032" width="12.7109375" style="20"/>
    <col min="12033" max="12033" width="5" style="20" customWidth="1"/>
    <col min="12034" max="12034" width="2.140625" style="20" customWidth="1"/>
    <col min="12035" max="12035" width="22.140625" style="20" customWidth="1"/>
    <col min="12036" max="12036" width="1.5703125" style="20" customWidth="1"/>
    <col min="12037" max="12037" width="16.140625" style="20" customWidth="1"/>
    <col min="12038" max="12038" width="1.5703125" style="20" customWidth="1"/>
    <col min="12039" max="12039" width="12.7109375" style="20" customWidth="1"/>
    <col min="12040" max="12040" width="1.5703125" style="20" customWidth="1"/>
    <col min="12041" max="12041" width="12.7109375" style="20" customWidth="1"/>
    <col min="12042" max="12042" width="2.42578125" style="20" customWidth="1"/>
    <col min="12043" max="12043" width="16.140625" style="20" customWidth="1"/>
    <col min="12044" max="12044" width="1.5703125" style="20" customWidth="1"/>
    <col min="12045" max="12045" width="16.140625" style="20" customWidth="1"/>
    <col min="12046" max="12046" width="1.85546875" style="20" customWidth="1"/>
    <col min="12047" max="12047" width="16.140625" style="20" customWidth="1"/>
    <col min="12048" max="12048" width="1.5703125" style="20" customWidth="1"/>
    <col min="12049" max="12049" width="12.7109375" style="20" customWidth="1"/>
    <col min="12050" max="12050" width="1.5703125" style="20" customWidth="1"/>
    <col min="12051" max="12051" width="12.7109375" style="20" customWidth="1"/>
    <col min="12052" max="12052" width="1.5703125" style="20" customWidth="1"/>
    <col min="12053" max="12053" width="17.85546875" style="20" customWidth="1"/>
    <col min="12054" max="12055" width="1.5703125" style="20" customWidth="1"/>
    <col min="12056" max="12056" width="14.42578125" style="20" customWidth="1"/>
    <col min="12057" max="12057" width="1.5703125" style="20" customWidth="1"/>
    <col min="12058" max="12058" width="11" style="20" customWidth="1"/>
    <col min="12059" max="12059" width="2.42578125" style="20" customWidth="1"/>
    <col min="12060" max="12060" width="14.42578125" style="20" customWidth="1"/>
    <col min="12061" max="12061" width="1.5703125" style="20" customWidth="1"/>
    <col min="12062" max="12062" width="11" style="20" customWidth="1"/>
    <col min="12063" max="12063" width="2.42578125" style="20" customWidth="1"/>
    <col min="12064" max="12064" width="14.42578125" style="20" customWidth="1"/>
    <col min="12065" max="12065" width="1.5703125" style="20" customWidth="1"/>
    <col min="12066" max="12066" width="11" style="20" customWidth="1"/>
    <col min="12067" max="12067" width="2.42578125" style="20" customWidth="1"/>
    <col min="12068" max="12068" width="14.42578125" style="20" customWidth="1"/>
    <col min="12069" max="12069" width="2.42578125" style="20" customWidth="1"/>
    <col min="12070" max="12070" width="5" style="20" customWidth="1"/>
    <col min="12071" max="12071" width="11.28515625" style="20" customWidth="1"/>
    <col min="12072" max="12072" width="8.42578125" style="20" customWidth="1"/>
    <col min="12073" max="12073" width="1.5703125" style="20" customWidth="1"/>
    <col min="12074" max="12074" width="12.7109375" style="20" customWidth="1"/>
    <col min="12075" max="12075" width="1.5703125" style="20" customWidth="1"/>
    <col min="12076" max="12076" width="12.7109375" style="20" customWidth="1"/>
    <col min="12077" max="12288" width="12.7109375" style="20"/>
    <col min="12289" max="12289" width="5" style="20" customWidth="1"/>
    <col min="12290" max="12290" width="2.140625" style="20" customWidth="1"/>
    <col min="12291" max="12291" width="22.140625" style="20" customWidth="1"/>
    <col min="12292" max="12292" width="1.5703125" style="20" customWidth="1"/>
    <col min="12293" max="12293" width="16.140625" style="20" customWidth="1"/>
    <col min="12294" max="12294" width="1.5703125" style="20" customWidth="1"/>
    <col min="12295" max="12295" width="12.7109375" style="20" customWidth="1"/>
    <col min="12296" max="12296" width="1.5703125" style="20" customWidth="1"/>
    <col min="12297" max="12297" width="12.7109375" style="20" customWidth="1"/>
    <col min="12298" max="12298" width="2.42578125" style="20" customWidth="1"/>
    <col min="12299" max="12299" width="16.140625" style="20" customWidth="1"/>
    <col min="12300" max="12300" width="1.5703125" style="20" customWidth="1"/>
    <col min="12301" max="12301" width="16.140625" style="20" customWidth="1"/>
    <col min="12302" max="12302" width="1.85546875" style="20" customWidth="1"/>
    <col min="12303" max="12303" width="16.140625" style="20" customWidth="1"/>
    <col min="12304" max="12304" width="1.5703125" style="20" customWidth="1"/>
    <col min="12305" max="12305" width="12.7109375" style="20" customWidth="1"/>
    <col min="12306" max="12306" width="1.5703125" style="20" customWidth="1"/>
    <col min="12307" max="12307" width="12.7109375" style="20" customWidth="1"/>
    <col min="12308" max="12308" width="1.5703125" style="20" customWidth="1"/>
    <col min="12309" max="12309" width="17.85546875" style="20" customWidth="1"/>
    <col min="12310" max="12311" width="1.5703125" style="20" customWidth="1"/>
    <col min="12312" max="12312" width="14.42578125" style="20" customWidth="1"/>
    <col min="12313" max="12313" width="1.5703125" style="20" customWidth="1"/>
    <col min="12314" max="12314" width="11" style="20" customWidth="1"/>
    <col min="12315" max="12315" width="2.42578125" style="20" customWidth="1"/>
    <col min="12316" max="12316" width="14.42578125" style="20" customWidth="1"/>
    <col min="12317" max="12317" width="1.5703125" style="20" customWidth="1"/>
    <col min="12318" max="12318" width="11" style="20" customWidth="1"/>
    <col min="12319" max="12319" width="2.42578125" style="20" customWidth="1"/>
    <col min="12320" max="12320" width="14.42578125" style="20" customWidth="1"/>
    <col min="12321" max="12321" width="1.5703125" style="20" customWidth="1"/>
    <col min="12322" max="12322" width="11" style="20" customWidth="1"/>
    <col min="12323" max="12323" width="2.42578125" style="20" customWidth="1"/>
    <col min="12324" max="12324" width="14.42578125" style="20" customWidth="1"/>
    <col min="12325" max="12325" width="2.42578125" style="20" customWidth="1"/>
    <col min="12326" max="12326" width="5" style="20" customWidth="1"/>
    <col min="12327" max="12327" width="11.28515625" style="20" customWidth="1"/>
    <col min="12328" max="12328" width="8.42578125" style="20" customWidth="1"/>
    <col min="12329" max="12329" width="1.5703125" style="20" customWidth="1"/>
    <col min="12330" max="12330" width="12.7109375" style="20" customWidth="1"/>
    <col min="12331" max="12331" width="1.5703125" style="20" customWidth="1"/>
    <col min="12332" max="12332" width="12.7109375" style="20" customWidth="1"/>
    <col min="12333" max="12544" width="12.7109375" style="20"/>
    <col min="12545" max="12545" width="5" style="20" customWidth="1"/>
    <col min="12546" max="12546" width="2.140625" style="20" customWidth="1"/>
    <col min="12547" max="12547" width="22.140625" style="20" customWidth="1"/>
    <col min="12548" max="12548" width="1.5703125" style="20" customWidth="1"/>
    <col min="12549" max="12549" width="16.140625" style="20" customWidth="1"/>
    <col min="12550" max="12550" width="1.5703125" style="20" customWidth="1"/>
    <col min="12551" max="12551" width="12.7109375" style="20" customWidth="1"/>
    <col min="12552" max="12552" width="1.5703125" style="20" customWidth="1"/>
    <col min="12553" max="12553" width="12.7109375" style="20" customWidth="1"/>
    <col min="12554" max="12554" width="2.42578125" style="20" customWidth="1"/>
    <col min="12555" max="12555" width="16.140625" style="20" customWidth="1"/>
    <col min="12556" max="12556" width="1.5703125" style="20" customWidth="1"/>
    <col min="12557" max="12557" width="16.140625" style="20" customWidth="1"/>
    <col min="12558" max="12558" width="1.85546875" style="20" customWidth="1"/>
    <col min="12559" max="12559" width="16.140625" style="20" customWidth="1"/>
    <col min="12560" max="12560" width="1.5703125" style="20" customWidth="1"/>
    <col min="12561" max="12561" width="12.7109375" style="20" customWidth="1"/>
    <col min="12562" max="12562" width="1.5703125" style="20" customWidth="1"/>
    <col min="12563" max="12563" width="12.7109375" style="20" customWidth="1"/>
    <col min="12564" max="12564" width="1.5703125" style="20" customWidth="1"/>
    <col min="12565" max="12565" width="17.85546875" style="20" customWidth="1"/>
    <col min="12566" max="12567" width="1.5703125" style="20" customWidth="1"/>
    <col min="12568" max="12568" width="14.42578125" style="20" customWidth="1"/>
    <col min="12569" max="12569" width="1.5703125" style="20" customWidth="1"/>
    <col min="12570" max="12570" width="11" style="20" customWidth="1"/>
    <col min="12571" max="12571" width="2.42578125" style="20" customWidth="1"/>
    <col min="12572" max="12572" width="14.42578125" style="20" customWidth="1"/>
    <col min="12573" max="12573" width="1.5703125" style="20" customWidth="1"/>
    <col min="12574" max="12574" width="11" style="20" customWidth="1"/>
    <col min="12575" max="12575" width="2.42578125" style="20" customWidth="1"/>
    <col min="12576" max="12576" width="14.42578125" style="20" customWidth="1"/>
    <col min="12577" max="12577" width="1.5703125" style="20" customWidth="1"/>
    <col min="12578" max="12578" width="11" style="20" customWidth="1"/>
    <col min="12579" max="12579" width="2.42578125" style="20" customWidth="1"/>
    <col min="12580" max="12580" width="14.42578125" style="20" customWidth="1"/>
    <col min="12581" max="12581" width="2.42578125" style="20" customWidth="1"/>
    <col min="12582" max="12582" width="5" style="20" customWidth="1"/>
    <col min="12583" max="12583" width="11.28515625" style="20" customWidth="1"/>
    <col min="12584" max="12584" width="8.42578125" style="20" customWidth="1"/>
    <col min="12585" max="12585" width="1.5703125" style="20" customWidth="1"/>
    <col min="12586" max="12586" width="12.7109375" style="20" customWidth="1"/>
    <col min="12587" max="12587" width="1.5703125" style="20" customWidth="1"/>
    <col min="12588" max="12588" width="12.7109375" style="20" customWidth="1"/>
    <col min="12589" max="12800" width="12.7109375" style="20"/>
    <col min="12801" max="12801" width="5" style="20" customWidth="1"/>
    <col min="12802" max="12802" width="2.140625" style="20" customWidth="1"/>
    <col min="12803" max="12803" width="22.140625" style="20" customWidth="1"/>
    <col min="12804" max="12804" width="1.5703125" style="20" customWidth="1"/>
    <col min="12805" max="12805" width="16.140625" style="20" customWidth="1"/>
    <col min="12806" max="12806" width="1.5703125" style="20" customWidth="1"/>
    <col min="12807" max="12807" width="12.7109375" style="20" customWidth="1"/>
    <col min="12808" max="12808" width="1.5703125" style="20" customWidth="1"/>
    <col min="12809" max="12809" width="12.7109375" style="20" customWidth="1"/>
    <col min="12810" max="12810" width="2.42578125" style="20" customWidth="1"/>
    <col min="12811" max="12811" width="16.140625" style="20" customWidth="1"/>
    <col min="12812" max="12812" width="1.5703125" style="20" customWidth="1"/>
    <col min="12813" max="12813" width="16.140625" style="20" customWidth="1"/>
    <col min="12814" max="12814" width="1.85546875" style="20" customWidth="1"/>
    <col min="12815" max="12815" width="16.140625" style="20" customWidth="1"/>
    <col min="12816" max="12816" width="1.5703125" style="20" customWidth="1"/>
    <col min="12817" max="12817" width="12.7109375" style="20" customWidth="1"/>
    <col min="12818" max="12818" width="1.5703125" style="20" customWidth="1"/>
    <col min="12819" max="12819" width="12.7109375" style="20" customWidth="1"/>
    <col min="12820" max="12820" width="1.5703125" style="20" customWidth="1"/>
    <col min="12821" max="12821" width="17.85546875" style="20" customWidth="1"/>
    <col min="12822" max="12823" width="1.5703125" style="20" customWidth="1"/>
    <col min="12824" max="12824" width="14.42578125" style="20" customWidth="1"/>
    <col min="12825" max="12825" width="1.5703125" style="20" customWidth="1"/>
    <col min="12826" max="12826" width="11" style="20" customWidth="1"/>
    <col min="12827" max="12827" width="2.42578125" style="20" customWidth="1"/>
    <col min="12828" max="12828" width="14.42578125" style="20" customWidth="1"/>
    <col min="12829" max="12829" width="1.5703125" style="20" customWidth="1"/>
    <col min="12830" max="12830" width="11" style="20" customWidth="1"/>
    <col min="12831" max="12831" width="2.42578125" style="20" customWidth="1"/>
    <col min="12832" max="12832" width="14.42578125" style="20" customWidth="1"/>
    <col min="12833" max="12833" width="1.5703125" style="20" customWidth="1"/>
    <col min="12834" max="12834" width="11" style="20" customWidth="1"/>
    <col min="12835" max="12835" width="2.42578125" style="20" customWidth="1"/>
    <col min="12836" max="12836" width="14.42578125" style="20" customWidth="1"/>
    <col min="12837" max="12837" width="2.42578125" style="20" customWidth="1"/>
    <col min="12838" max="12838" width="5" style="20" customWidth="1"/>
    <col min="12839" max="12839" width="11.28515625" style="20" customWidth="1"/>
    <col min="12840" max="12840" width="8.42578125" style="20" customWidth="1"/>
    <col min="12841" max="12841" width="1.5703125" style="20" customWidth="1"/>
    <col min="12842" max="12842" width="12.7109375" style="20" customWidth="1"/>
    <col min="12843" max="12843" width="1.5703125" style="20" customWidth="1"/>
    <col min="12844" max="12844" width="12.7109375" style="20" customWidth="1"/>
    <col min="12845" max="13056" width="12.7109375" style="20"/>
    <col min="13057" max="13057" width="5" style="20" customWidth="1"/>
    <col min="13058" max="13058" width="2.140625" style="20" customWidth="1"/>
    <col min="13059" max="13059" width="22.140625" style="20" customWidth="1"/>
    <col min="13060" max="13060" width="1.5703125" style="20" customWidth="1"/>
    <col min="13061" max="13061" width="16.140625" style="20" customWidth="1"/>
    <col min="13062" max="13062" width="1.5703125" style="20" customWidth="1"/>
    <col min="13063" max="13063" width="12.7109375" style="20" customWidth="1"/>
    <col min="13064" max="13064" width="1.5703125" style="20" customWidth="1"/>
    <col min="13065" max="13065" width="12.7109375" style="20" customWidth="1"/>
    <col min="13066" max="13066" width="2.42578125" style="20" customWidth="1"/>
    <col min="13067" max="13067" width="16.140625" style="20" customWidth="1"/>
    <col min="13068" max="13068" width="1.5703125" style="20" customWidth="1"/>
    <col min="13069" max="13069" width="16.140625" style="20" customWidth="1"/>
    <col min="13070" max="13070" width="1.85546875" style="20" customWidth="1"/>
    <col min="13071" max="13071" width="16.140625" style="20" customWidth="1"/>
    <col min="13072" max="13072" width="1.5703125" style="20" customWidth="1"/>
    <col min="13073" max="13073" width="12.7109375" style="20" customWidth="1"/>
    <col min="13074" max="13074" width="1.5703125" style="20" customWidth="1"/>
    <col min="13075" max="13075" width="12.7109375" style="20" customWidth="1"/>
    <col min="13076" max="13076" width="1.5703125" style="20" customWidth="1"/>
    <col min="13077" max="13077" width="17.85546875" style="20" customWidth="1"/>
    <col min="13078" max="13079" width="1.5703125" style="20" customWidth="1"/>
    <col min="13080" max="13080" width="14.42578125" style="20" customWidth="1"/>
    <col min="13081" max="13081" width="1.5703125" style="20" customWidth="1"/>
    <col min="13082" max="13082" width="11" style="20" customWidth="1"/>
    <col min="13083" max="13083" width="2.42578125" style="20" customWidth="1"/>
    <col min="13084" max="13084" width="14.42578125" style="20" customWidth="1"/>
    <col min="13085" max="13085" width="1.5703125" style="20" customWidth="1"/>
    <col min="13086" max="13086" width="11" style="20" customWidth="1"/>
    <col min="13087" max="13087" width="2.42578125" style="20" customWidth="1"/>
    <col min="13088" max="13088" width="14.42578125" style="20" customWidth="1"/>
    <col min="13089" max="13089" width="1.5703125" style="20" customWidth="1"/>
    <col min="13090" max="13090" width="11" style="20" customWidth="1"/>
    <col min="13091" max="13091" width="2.42578125" style="20" customWidth="1"/>
    <col min="13092" max="13092" width="14.42578125" style="20" customWidth="1"/>
    <col min="13093" max="13093" width="2.42578125" style="20" customWidth="1"/>
    <col min="13094" max="13094" width="5" style="20" customWidth="1"/>
    <col min="13095" max="13095" width="11.28515625" style="20" customWidth="1"/>
    <col min="13096" max="13096" width="8.42578125" style="20" customWidth="1"/>
    <col min="13097" max="13097" width="1.5703125" style="20" customWidth="1"/>
    <col min="13098" max="13098" width="12.7109375" style="20" customWidth="1"/>
    <col min="13099" max="13099" width="1.5703125" style="20" customWidth="1"/>
    <col min="13100" max="13100" width="12.7109375" style="20" customWidth="1"/>
    <col min="13101" max="13312" width="12.7109375" style="20"/>
    <col min="13313" max="13313" width="5" style="20" customWidth="1"/>
    <col min="13314" max="13314" width="2.140625" style="20" customWidth="1"/>
    <col min="13315" max="13315" width="22.140625" style="20" customWidth="1"/>
    <col min="13316" max="13316" width="1.5703125" style="20" customWidth="1"/>
    <col min="13317" max="13317" width="16.140625" style="20" customWidth="1"/>
    <col min="13318" max="13318" width="1.5703125" style="20" customWidth="1"/>
    <col min="13319" max="13319" width="12.7109375" style="20" customWidth="1"/>
    <col min="13320" max="13320" width="1.5703125" style="20" customWidth="1"/>
    <col min="13321" max="13321" width="12.7109375" style="20" customWidth="1"/>
    <col min="13322" max="13322" width="2.42578125" style="20" customWidth="1"/>
    <col min="13323" max="13323" width="16.140625" style="20" customWidth="1"/>
    <col min="13324" max="13324" width="1.5703125" style="20" customWidth="1"/>
    <col min="13325" max="13325" width="16.140625" style="20" customWidth="1"/>
    <col min="13326" max="13326" width="1.85546875" style="20" customWidth="1"/>
    <col min="13327" max="13327" width="16.140625" style="20" customWidth="1"/>
    <col min="13328" max="13328" width="1.5703125" style="20" customWidth="1"/>
    <col min="13329" max="13329" width="12.7109375" style="20" customWidth="1"/>
    <col min="13330" max="13330" width="1.5703125" style="20" customWidth="1"/>
    <col min="13331" max="13331" width="12.7109375" style="20" customWidth="1"/>
    <col min="13332" max="13332" width="1.5703125" style="20" customWidth="1"/>
    <col min="13333" max="13333" width="17.85546875" style="20" customWidth="1"/>
    <col min="13334" max="13335" width="1.5703125" style="20" customWidth="1"/>
    <col min="13336" max="13336" width="14.42578125" style="20" customWidth="1"/>
    <col min="13337" max="13337" width="1.5703125" style="20" customWidth="1"/>
    <col min="13338" max="13338" width="11" style="20" customWidth="1"/>
    <col min="13339" max="13339" width="2.42578125" style="20" customWidth="1"/>
    <col min="13340" max="13340" width="14.42578125" style="20" customWidth="1"/>
    <col min="13341" max="13341" width="1.5703125" style="20" customWidth="1"/>
    <col min="13342" max="13342" width="11" style="20" customWidth="1"/>
    <col min="13343" max="13343" width="2.42578125" style="20" customWidth="1"/>
    <col min="13344" max="13344" width="14.42578125" style="20" customWidth="1"/>
    <col min="13345" max="13345" width="1.5703125" style="20" customWidth="1"/>
    <col min="13346" max="13346" width="11" style="20" customWidth="1"/>
    <col min="13347" max="13347" width="2.42578125" style="20" customWidth="1"/>
    <col min="13348" max="13348" width="14.42578125" style="20" customWidth="1"/>
    <col min="13349" max="13349" width="2.42578125" style="20" customWidth="1"/>
    <col min="13350" max="13350" width="5" style="20" customWidth="1"/>
    <col min="13351" max="13351" width="11.28515625" style="20" customWidth="1"/>
    <col min="13352" max="13352" width="8.42578125" style="20" customWidth="1"/>
    <col min="13353" max="13353" width="1.5703125" style="20" customWidth="1"/>
    <col min="13354" max="13354" width="12.7109375" style="20" customWidth="1"/>
    <col min="13355" max="13355" width="1.5703125" style="20" customWidth="1"/>
    <col min="13356" max="13356" width="12.7109375" style="20" customWidth="1"/>
    <col min="13357" max="13568" width="12.7109375" style="20"/>
    <col min="13569" max="13569" width="5" style="20" customWidth="1"/>
    <col min="13570" max="13570" width="2.140625" style="20" customWidth="1"/>
    <col min="13571" max="13571" width="22.140625" style="20" customWidth="1"/>
    <col min="13572" max="13572" width="1.5703125" style="20" customWidth="1"/>
    <col min="13573" max="13573" width="16.140625" style="20" customWidth="1"/>
    <col min="13574" max="13574" width="1.5703125" style="20" customWidth="1"/>
    <col min="13575" max="13575" width="12.7109375" style="20" customWidth="1"/>
    <col min="13576" max="13576" width="1.5703125" style="20" customWidth="1"/>
    <col min="13577" max="13577" width="12.7109375" style="20" customWidth="1"/>
    <col min="13578" max="13578" width="2.42578125" style="20" customWidth="1"/>
    <col min="13579" max="13579" width="16.140625" style="20" customWidth="1"/>
    <col min="13580" max="13580" width="1.5703125" style="20" customWidth="1"/>
    <col min="13581" max="13581" width="16.140625" style="20" customWidth="1"/>
    <col min="13582" max="13582" width="1.85546875" style="20" customWidth="1"/>
    <col min="13583" max="13583" width="16.140625" style="20" customWidth="1"/>
    <col min="13584" max="13584" width="1.5703125" style="20" customWidth="1"/>
    <col min="13585" max="13585" width="12.7109375" style="20" customWidth="1"/>
    <col min="13586" max="13586" width="1.5703125" style="20" customWidth="1"/>
    <col min="13587" max="13587" width="12.7109375" style="20" customWidth="1"/>
    <col min="13588" max="13588" width="1.5703125" style="20" customWidth="1"/>
    <col min="13589" max="13589" width="17.85546875" style="20" customWidth="1"/>
    <col min="13590" max="13591" width="1.5703125" style="20" customWidth="1"/>
    <col min="13592" max="13592" width="14.42578125" style="20" customWidth="1"/>
    <col min="13593" max="13593" width="1.5703125" style="20" customWidth="1"/>
    <col min="13594" max="13594" width="11" style="20" customWidth="1"/>
    <col min="13595" max="13595" width="2.42578125" style="20" customWidth="1"/>
    <col min="13596" max="13596" width="14.42578125" style="20" customWidth="1"/>
    <col min="13597" max="13597" width="1.5703125" style="20" customWidth="1"/>
    <col min="13598" max="13598" width="11" style="20" customWidth="1"/>
    <col min="13599" max="13599" width="2.42578125" style="20" customWidth="1"/>
    <col min="13600" max="13600" width="14.42578125" style="20" customWidth="1"/>
    <col min="13601" max="13601" width="1.5703125" style="20" customWidth="1"/>
    <col min="13602" max="13602" width="11" style="20" customWidth="1"/>
    <col min="13603" max="13603" width="2.42578125" style="20" customWidth="1"/>
    <col min="13604" max="13604" width="14.42578125" style="20" customWidth="1"/>
    <col min="13605" max="13605" width="2.42578125" style="20" customWidth="1"/>
    <col min="13606" max="13606" width="5" style="20" customWidth="1"/>
    <col min="13607" max="13607" width="11.28515625" style="20" customWidth="1"/>
    <col min="13608" max="13608" width="8.42578125" style="20" customWidth="1"/>
    <col min="13609" max="13609" width="1.5703125" style="20" customWidth="1"/>
    <col min="13610" max="13610" width="12.7109375" style="20" customWidth="1"/>
    <col min="13611" max="13611" width="1.5703125" style="20" customWidth="1"/>
    <col min="13612" max="13612" width="12.7109375" style="20" customWidth="1"/>
    <col min="13613" max="13824" width="12.7109375" style="20"/>
    <col min="13825" max="13825" width="5" style="20" customWidth="1"/>
    <col min="13826" max="13826" width="2.140625" style="20" customWidth="1"/>
    <col min="13827" max="13827" width="22.140625" style="20" customWidth="1"/>
    <col min="13828" max="13828" width="1.5703125" style="20" customWidth="1"/>
    <col min="13829" max="13829" width="16.140625" style="20" customWidth="1"/>
    <col min="13830" max="13830" width="1.5703125" style="20" customWidth="1"/>
    <col min="13831" max="13831" width="12.7109375" style="20" customWidth="1"/>
    <col min="13832" max="13832" width="1.5703125" style="20" customWidth="1"/>
    <col min="13833" max="13833" width="12.7109375" style="20" customWidth="1"/>
    <col min="13834" max="13834" width="2.42578125" style="20" customWidth="1"/>
    <col min="13835" max="13835" width="16.140625" style="20" customWidth="1"/>
    <col min="13836" max="13836" width="1.5703125" style="20" customWidth="1"/>
    <col min="13837" max="13837" width="16.140625" style="20" customWidth="1"/>
    <col min="13838" max="13838" width="1.85546875" style="20" customWidth="1"/>
    <col min="13839" max="13839" width="16.140625" style="20" customWidth="1"/>
    <col min="13840" max="13840" width="1.5703125" style="20" customWidth="1"/>
    <col min="13841" max="13841" width="12.7109375" style="20" customWidth="1"/>
    <col min="13842" max="13842" width="1.5703125" style="20" customWidth="1"/>
    <col min="13843" max="13843" width="12.7109375" style="20" customWidth="1"/>
    <col min="13844" max="13844" width="1.5703125" style="20" customWidth="1"/>
    <col min="13845" max="13845" width="17.85546875" style="20" customWidth="1"/>
    <col min="13846" max="13847" width="1.5703125" style="20" customWidth="1"/>
    <col min="13848" max="13848" width="14.42578125" style="20" customWidth="1"/>
    <col min="13849" max="13849" width="1.5703125" style="20" customWidth="1"/>
    <col min="13850" max="13850" width="11" style="20" customWidth="1"/>
    <col min="13851" max="13851" width="2.42578125" style="20" customWidth="1"/>
    <col min="13852" max="13852" width="14.42578125" style="20" customWidth="1"/>
    <col min="13853" max="13853" width="1.5703125" style="20" customWidth="1"/>
    <col min="13854" max="13854" width="11" style="20" customWidth="1"/>
    <col min="13855" max="13855" width="2.42578125" style="20" customWidth="1"/>
    <col min="13856" max="13856" width="14.42578125" style="20" customWidth="1"/>
    <col min="13857" max="13857" width="1.5703125" style="20" customWidth="1"/>
    <col min="13858" max="13858" width="11" style="20" customWidth="1"/>
    <col min="13859" max="13859" width="2.42578125" style="20" customWidth="1"/>
    <col min="13860" max="13860" width="14.42578125" style="20" customWidth="1"/>
    <col min="13861" max="13861" width="2.42578125" style="20" customWidth="1"/>
    <col min="13862" max="13862" width="5" style="20" customWidth="1"/>
    <col min="13863" max="13863" width="11.28515625" style="20" customWidth="1"/>
    <col min="13864" max="13864" width="8.42578125" style="20" customWidth="1"/>
    <col min="13865" max="13865" width="1.5703125" style="20" customWidth="1"/>
    <col min="13866" max="13866" width="12.7109375" style="20" customWidth="1"/>
    <col min="13867" max="13867" width="1.5703125" style="20" customWidth="1"/>
    <col min="13868" max="13868" width="12.7109375" style="20" customWidth="1"/>
    <col min="13869" max="14080" width="12.7109375" style="20"/>
    <col min="14081" max="14081" width="5" style="20" customWidth="1"/>
    <col min="14082" max="14082" width="2.140625" style="20" customWidth="1"/>
    <col min="14083" max="14083" width="22.140625" style="20" customWidth="1"/>
    <col min="14084" max="14084" width="1.5703125" style="20" customWidth="1"/>
    <col min="14085" max="14085" width="16.140625" style="20" customWidth="1"/>
    <col min="14086" max="14086" width="1.5703125" style="20" customWidth="1"/>
    <col min="14087" max="14087" width="12.7109375" style="20" customWidth="1"/>
    <col min="14088" max="14088" width="1.5703125" style="20" customWidth="1"/>
    <col min="14089" max="14089" width="12.7109375" style="20" customWidth="1"/>
    <col min="14090" max="14090" width="2.42578125" style="20" customWidth="1"/>
    <col min="14091" max="14091" width="16.140625" style="20" customWidth="1"/>
    <col min="14092" max="14092" width="1.5703125" style="20" customWidth="1"/>
    <col min="14093" max="14093" width="16.140625" style="20" customWidth="1"/>
    <col min="14094" max="14094" width="1.85546875" style="20" customWidth="1"/>
    <col min="14095" max="14095" width="16.140625" style="20" customWidth="1"/>
    <col min="14096" max="14096" width="1.5703125" style="20" customWidth="1"/>
    <col min="14097" max="14097" width="12.7109375" style="20" customWidth="1"/>
    <col min="14098" max="14098" width="1.5703125" style="20" customWidth="1"/>
    <col min="14099" max="14099" width="12.7109375" style="20" customWidth="1"/>
    <col min="14100" max="14100" width="1.5703125" style="20" customWidth="1"/>
    <col min="14101" max="14101" width="17.85546875" style="20" customWidth="1"/>
    <col min="14102" max="14103" width="1.5703125" style="20" customWidth="1"/>
    <col min="14104" max="14104" width="14.42578125" style="20" customWidth="1"/>
    <col min="14105" max="14105" width="1.5703125" style="20" customWidth="1"/>
    <col min="14106" max="14106" width="11" style="20" customWidth="1"/>
    <col min="14107" max="14107" width="2.42578125" style="20" customWidth="1"/>
    <col min="14108" max="14108" width="14.42578125" style="20" customWidth="1"/>
    <col min="14109" max="14109" width="1.5703125" style="20" customWidth="1"/>
    <col min="14110" max="14110" width="11" style="20" customWidth="1"/>
    <col min="14111" max="14111" width="2.42578125" style="20" customWidth="1"/>
    <col min="14112" max="14112" width="14.42578125" style="20" customWidth="1"/>
    <col min="14113" max="14113" width="1.5703125" style="20" customWidth="1"/>
    <col min="14114" max="14114" width="11" style="20" customWidth="1"/>
    <col min="14115" max="14115" width="2.42578125" style="20" customWidth="1"/>
    <col min="14116" max="14116" width="14.42578125" style="20" customWidth="1"/>
    <col min="14117" max="14117" width="2.42578125" style="20" customWidth="1"/>
    <col min="14118" max="14118" width="5" style="20" customWidth="1"/>
    <col min="14119" max="14119" width="11.28515625" style="20" customWidth="1"/>
    <col min="14120" max="14120" width="8.42578125" style="20" customWidth="1"/>
    <col min="14121" max="14121" width="1.5703125" style="20" customWidth="1"/>
    <col min="14122" max="14122" width="12.7109375" style="20" customWidth="1"/>
    <col min="14123" max="14123" width="1.5703125" style="20" customWidth="1"/>
    <col min="14124" max="14124" width="12.7109375" style="20" customWidth="1"/>
    <col min="14125" max="14336" width="12.7109375" style="20"/>
    <col min="14337" max="14337" width="5" style="20" customWidth="1"/>
    <col min="14338" max="14338" width="2.140625" style="20" customWidth="1"/>
    <col min="14339" max="14339" width="22.140625" style="20" customWidth="1"/>
    <col min="14340" max="14340" width="1.5703125" style="20" customWidth="1"/>
    <col min="14341" max="14341" width="16.140625" style="20" customWidth="1"/>
    <col min="14342" max="14342" width="1.5703125" style="20" customWidth="1"/>
    <col min="14343" max="14343" width="12.7109375" style="20" customWidth="1"/>
    <col min="14344" max="14344" width="1.5703125" style="20" customWidth="1"/>
    <col min="14345" max="14345" width="12.7109375" style="20" customWidth="1"/>
    <col min="14346" max="14346" width="2.42578125" style="20" customWidth="1"/>
    <col min="14347" max="14347" width="16.140625" style="20" customWidth="1"/>
    <col min="14348" max="14348" width="1.5703125" style="20" customWidth="1"/>
    <col min="14349" max="14349" width="16.140625" style="20" customWidth="1"/>
    <col min="14350" max="14350" width="1.85546875" style="20" customWidth="1"/>
    <col min="14351" max="14351" width="16.140625" style="20" customWidth="1"/>
    <col min="14352" max="14352" width="1.5703125" style="20" customWidth="1"/>
    <col min="14353" max="14353" width="12.7109375" style="20" customWidth="1"/>
    <col min="14354" max="14354" width="1.5703125" style="20" customWidth="1"/>
    <col min="14355" max="14355" width="12.7109375" style="20" customWidth="1"/>
    <col min="14356" max="14356" width="1.5703125" style="20" customWidth="1"/>
    <col min="14357" max="14357" width="17.85546875" style="20" customWidth="1"/>
    <col min="14358" max="14359" width="1.5703125" style="20" customWidth="1"/>
    <col min="14360" max="14360" width="14.42578125" style="20" customWidth="1"/>
    <col min="14361" max="14361" width="1.5703125" style="20" customWidth="1"/>
    <col min="14362" max="14362" width="11" style="20" customWidth="1"/>
    <col min="14363" max="14363" width="2.42578125" style="20" customWidth="1"/>
    <col min="14364" max="14364" width="14.42578125" style="20" customWidth="1"/>
    <col min="14365" max="14365" width="1.5703125" style="20" customWidth="1"/>
    <col min="14366" max="14366" width="11" style="20" customWidth="1"/>
    <col min="14367" max="14367" width="2.42578125" style="20" customWidth="1"/>
    <col min="14368" max="14368" width="14.42578125" style="20" customWidth="1"/>
    <col min="14369" max="14369" width="1.5703125" style="20" customWidth="1"/>
    <col min="14370" max="14370" width="11" style="20" customWidth="1"/>
    <col min="14371" max="14371" width="2.42578125" style="20" customWidth="1"/>
    <col min="14372" max="14372" width="14.42578125" style="20" customWidth="1"/>
    <col min="14373" max="14373" width="2.42578125" style="20" customWidth="1"/>
    <col min="14374" max="14374" width="5" style="20" customWidth="1"/>
    <col min="14375" max="14375" width="11.28515625" style="20" customWidth="1"/>
    <col min="14376" max="14376" width="8.42578125" style="20" customWidth="1"/>
    <col min="14377" max="14377" width="1.5703125" style="20" customWidth="1"/>
    <col min="14378" max="14378" width="12.7109375" style="20" customWidth="1"/>
    <col min="14379" max="14379" width="1.5703125" style="20" customWidth="1"/>
    <col min="14380" max="14380" width="12.7109375" style="20" customWidth="1"/>
    <col min="14381" max="14592" width="12.7109375" style="20"/>
    <col min="14593" max="14593" width="5" style="20" customWidth="1"/>
    <col min="14594" max="14594" width="2.140625" style="20" customWidth="1"/>
    <col min="14595" max="14595" width="22.140625" style="20" customWidth="1"/>
    <col min="14596" max="14596" width="1.5703125" style="20" customWidth="1"/>
    <col min="14597" max="14597" width="16.140625" style="20" customWidth="1"/>
    <col min="14598" max="14598" width="1.5703125" style="20" customWidth="1"/>
    <col min="14599" max="14599" width="12.7109375" style="20" customWidth="1"/>
    <col min="14600" max="14600" width="1.5703125" style="20" customWidth="1"/>
    <col min="14601" max="14601" width="12.7109375" style="20" customWidth="1"/>
    <col min="14602" max="14602" width="2.42578125" style="20" customWidth="1"/>
    <col min="14603" max="14603" width="16.140625" style="20" customWidth="1"/>
    <col min="14604" max="14604" width="1.5703125" style="20" customWidth="1"/>
    <col min="14605" max="14605" width="16.140625" style="20" customWidth="1"/>
    <col min="14606" max="14606" width="1.85546875" style="20" customWidth="1"/>
    <col min="14607" max="14607" width="16.140625" style="20" customWidth="1"/>
    <col min="14608" max="14608" width="1.5703125" style="20" customWidth="1"/>
    <col min="14609" max="14609" width="12.7109375" style="20" customWidth="1"/>
    <col min="14610" max="14610" width="1.5703125" style="20" customWidth="1"/>
    <col min="14611" max="14611" width="12.7109375" style="20" customWidth="1"/>
    <col min="14612" max="14612" width="1.5703125" style="20" customWidth="1"/>
    <col min="14613" max="14613" width="17.85546875" style="20" customWidth="1"/>
    <col min="14614" max="14615" width="1.5703125" style="20" customWidth="1"/>
    <col min="14616" max="14616" width="14.42578125" style="20" customWidth="1"/>
    <col min="14617" max="14617" width="1.5703125" style="20" customWidth="1"/>
    <col min="14618" max="14618" width="11" style="20" customWidth="1"/>
    <col min="14619" max="14619" width="2.42578125" style="20" customWidth="1"/>
    <col min="14620" max="14620" width="14.42578125" style="20" customWidth="1"/>
    <col min="14621" max="14621" width="1.5703125" style="20" customWidth="1"/>
    <col min="14622" max="14622" width="11" style="20" customWidth="1"/>
    <col min="14623" max="14623" width="2.42578125" style="20" customWidth="1"/>
    <col min="14624" max="14624" width="14.42578125" style="20" customWidth="1"/>
    <col min="14625" max="14625" width="1.5703125" style="20" customWidth="1"/>
    <col min="14626" max="14626" width="11" style="20" customWidth="1"/>
    <col min="14627" max="14627" width="2.42578125" style="20" customWidth="1"/>
    <col min="14628" max="14628" width="14.42578125" style="20" customWidth="1"/>
    <col min="14629" max="14629" width="2.42578125" style="20" customWidth="1"/>
    <col min="14630" max="14630" width="5" style="20" customWidth="1"/>
    <col min="14631" max="14631" width="11.28515625" style="20" customWidth="1"/>
    <col min="14632" max="14632" width="8.42578125" style="20" customWidth="1"/>
    <col min="14633" max="14633" width="1.5703125" style="20" customWidth="1"/>
    <col min="14634" max="14634" width="12.7109375" style="20" customWidth="1"/>
    <col min="14635" max="14635" width="1.5703125" style="20" customWidth="1"/>
    <col min="14636" max="14636" width="12.7109375" style="20" customWidth="1"/>
    <col min="14637" max="14848" width="12.7109375" style="20"/>
    <col min="14849" max="14849" width="5" style="20" customWidth="1"/>
    <col min="14850" max="14850" width="2.140625" style="20" customWidth="1"/>
    <col min="14851" max="14851" width="22.140625" style="20" customWidth="1"/>
    <col min="14852" max="14852" width="1.5703125" style="20" customWidth="1"/>
    <col min="14853" max="14853" width="16.140625" style="20" customWidth="1"/>
    <col min="14854" max="14854" width="1.5703125" style="20" customWidth="1"/>
    <col min="14855" max="14855" width="12.7109375" style="20" customWidth="1"/>
    <col min="14856" max="14856" width="1.5703125" style="20" customWidth="1"/>
    <col min="14857" max="14857" width="12.7109375" style="20" customWidth="1"/>
    <col min="14858" max="14858" width="2.42578125" style="20" customWidth="1"/>
    <col min="14859" max="14859" width="16.140625" style="20" customWidth="1"/>
    <col min="14860" max="14860" width="1.5703125" style="20" customWidth="1"/>
    <col min="14861" max="14861" width="16.140625" style="20" customWidth="1"/>
    <col min="14862" max="14862" width="1.85546875" style="20" customWidth="1"/>
    <col min="14863" max="14863" width="16.140625" style="20" customWidth="1"/>
    <col min="14864" max="14864" width="1.5703125" style="20" customWidth="1"/>
    <col min="14865" max="14865" width="12.7109375" style="20" customWidth="1"/>
    <col min="14866" max="14866" width="1.5703125" style="20" customWidth="1"/>
    <col min="14867" max="14867" width="12.7109375" style="20" customWidth="1"/>
    <col min="14868" max="14868" width="1.5703125" style="20" customWidth="1"/>
    <col min="14869" max="14869" width="17.85546875" style="20" customWidth="1"/>
    <col min="14870" max="14871" width="1.5703125" style="20" customWidth="1"/>
    <col min="14872" max="14872" width="14.42578125" style="20" customWidth="1"/>
    <col min="14873" max="14873" width="1.5703125" style="20" customWidth="1"/>
    <col min="14874" max="14874" width="11" style="20" customWidth="1"/>
    <col min="14875" max="14875" width="2.42578125" style="20" customWidth="1"/>
    <col min="14876" max="14876" width="14.42578125" style="20" customWidth="1"/>
    <col min="14877" max="14877" width="1.5703125" style="20" customWidth="1"/>
    <col min="14878" max="14878" width="11" style="20" customWidth="1"/>
    <col min="14879" max="14879" width="2.42578125" style="20" customWidth="1"/>
    <col min="14880" max="14880" width="14.42578125" style="20" customWidth="1"/>
    <col min="14881" max="14881" width="1.5703125" style="20" customWidth="1"/>
    <col min="14882" max="14882" width="11" style="20" customWidth="1"/>
    <col min="14883" max="14883" width="2.42578125" style="20" customWidth="1"/>
    <col min="14884" max="14884" width="14.42578125" style="20" customWidth="1"/>
    <col min="14885" max="14885" width="2.42578125" style="20" customWidth="1"/>
    <col min="14886" max="14886" width="5" style="20" customWidth="1"/>
    <col min="14887" max="14887" width="11.28515625" style="20" customWidth="1"/>
    <col min="14888" max="14888" width="8.42578125" style="20" customWidth="1"/>
    <col min="14889" max="14889" width="1.5703125" style="20" customWidth="1"/>
    <col min="14890" max="14890" width="12.7109375" style="20" customWidth="1"/>
    <col min="14891" max="14891" width="1.5703125" style="20" customWidth="1"/>
    <col min="14892" max="14892" width="12.7109375" style="20" customWidth="1"/>
    <col min="14893" max="15104" width="12.7109375" style="20"/>
    <col min="15105" max="15105" width="5" style="20" customWidth="1"/>
    <col min="15106" max="15106" width="2.140625" style="20" customWidth="1"/>
    <col min="15107" max="15107" width="22.140625" style="20" customWidth="1"/>
    <col min="15108" max="15108" width="1.5703125" style="20" customWidth="1"/>
    <col min="15109" max="15109" width="16.140625" style="20" customWidth="1"/>
    <col min="15110" max="15110" width="1.5703125" style="20" customWidth="1"/>
    <col min="15111" max="15111" width="12.7109375" style="20" customWidth="1"/>
    <col min="15112" max="15112" width="1.5703125" style="20" customWidth="1"/>
    <col min="15113" max="15113" width="12.7109375" style="20" customWidth="1"/>
    <col min="15114" max="15114" width="2.42578125" style="20" customWidth="1"/>
    <col min="15115" max="15115" width="16.140625" style="20" customWidth="1"/>
    <col min="15116" max="15116" width="1.5703125" style="20" customWidth="1"/>
    <col min="15117" max="15117" width="16.140625" style="20" customWidth="1"/>
    <col min="15118" max="15118" width="1.85546875" style="20" customWidth="1"/>
    <col min="15119" max="15119" width="16.140625" style="20" customWidth="1"/>
    <col min="15120" max="15120" width="1.5703125" style="20" customWidth="1"/>
    <col min="15121" max="15121" width="12.7109375" style="20" customWidth="1"/>
    <col min="15122" max="15122" width="1.5703125" style="20" customWidth="1"/>
    <col min="15123" max="15123" width="12.7109375" style="20" customWidth="1"/>
    <col min="15124" max="15124" width="1.5703125" style="20" customWidth="1"/>
    <col min="15125" max="15125" width="17.85546875" style="20" customWidth="1"/>
    <col min="15126" max="15127" width="1.5703125" style="20" customWidth="1"/>
    <col min="15128" max="15128" width="14.42578125" style="20" customWidth="1"/>
    <col min="15129" max="15129" width="1.5703125" style="20" customWidth="1"/>
    <col min="15130" max="15130" width="11" style="20" customWidth="1"/>
    <col min="15131" max="15131" width="2.42578125" style="20" customWidth="1"/>
    <col min="15132" max="15132" width="14.42578125" style="20" customWidth="1"/>
    <col min="15133" max="15133" width="1.5703125" style="20" customWidth="1"/>
    <col min="15134" max="15134" width="11" style="20" customWidth="1"/>
    <col min="15135" max="15135" width="2.42578125" style="20" customWidth="1"/>
    <col min="15136" max="15136" width="14.42578125" style="20" customWidth="1"/>
    <col min="15137" max="15137" width="1.5703125" style="20" customWidth="1"/>
    <col min="15138" max="15138" width="11" style="20" customWidth="1"/>
    <col min="15139" max="15139" width="2.42578125" style="20" customWidth="1"/>
    <col min="15140" max="15140" width="14.42578125" style="20" customWidth="1"/>
    <col min="15141" max="15141" width="2.42578125" style="20" customWidth="1"/>
    <col min="15142" max="15142" width="5" style="20" customWidth="1"/>
    <col min="15143" max="15143" width="11.28515625" style="20" customWidth="1"/>
    <col min="15144" max="15144" width="8.42578125" style="20" customWidth="1"/>
    <col min="15145" max="15145" width="1.5703125" style="20" customWidth="1"/>
    <col min="15146" max="15146" width="12.7109375" style="20" customWidth="1"/>
    <col min="15147" max="15147" width="1.5703125" style="20" customWidth="1"/>
    <col min="15148" max="15148" width="12.7109375" style="20" customWidth="1"/>
    <col min="15149" max="15360" width="12.7109375" style="20"/>
    <col min="15361" max="15361" width="5" style="20" customWidth="1"/>
    <col min="15362" max="15362" width="2.140625" style="20" customWidth="1"/>
    <col min="15363" max="15363" width="22.140625" style="20" customWidth="1"/>
    <col min="15364" max="15364" width="1.5703125" style="20" customWidth="1"/>
    <col min="15365" max="15365" width="16.140625" style="20" customWidth="1"/>
    <col min="15366" max="15366" width="1.5703125" style="20" customWidth="1"/>
    <col min="15367" max="15367" width="12.7109375" style="20" customWidth="1"/>
    <col min="15368" max="15368" width="1.5703125" style="20" customWidth="1"/>
    <col min="15369" max="15369" width="12.7109375" style="20" customWidth="1"/>
    <col min="15370" max="15370" width="2.42578125" style="20" customWidth="1"/>
    <col min="15371" max="15371" width="16.140625" style="20" customWidth="1"/>
    <col min="15372" max="15372" width="1.5703125" style="20" customWidth="1"/>
    <col min="15373" max="15373" width="16.140625" style="20" customWidth="1"/>
    <col min="15374" max="15374" width="1.85546875" style="20" customWidth="1"/>
    <col min="15375" max="15375" width="16.140625" style="20" customWidth="1"/>
    <col min="15376" max="15376" width="1.5703125" style="20" customWidth="1"/>
    <col min="15377" max="15377" width="12.7109375" style="20" customWidth="1"/>
    <col min="15378" max="15378" width="1.5703125" style="20" customWidth="1"/>
    <col min="15379" max="15379" width="12.7109375" style="20" customWidth="1"/>
    <col min="15380" max="15380" width="1.5703125" style="20" customWidth="1"/>
    <col min="15381" max="15381" width="17.85546875" style="20" customWidth="1"/>
    <col min="15382" max="15383" width="1.5703125" style="20" customWidth="1"/>
    <col min="15384" max="15384" width="14.42578125" style="20" customWidth="1"/>
    <col min="15385" max="15385" width="1.5703125" style="20" customWidth="1"/>
    <col min="15386" max="15386" width="11" style="20" customWidth="1"/>
    <col min="15387" max="15387" width="2.42578125" style="20" customWidth="1"/>
    <col min="15388" max="15388" width="14.42578125" style="20" customWidth="1"/>
    <col min="15389" max="15389" width="1.5703125" style="20" customWidth="1"/>
    <col min="15390" max="15390" width="11" style="20" customWidth="1"/>
    <col min="15391" max="15391" width="2.42578125" style="20" customWidth="1"/>
    <col min="15392" max="15392" width="14.42578125" style="20" customWidth="1"/>
    <col min="15393" max="15393" width="1.5703125" style="20" customWidth="1"/>
    <col min="15394" max="15394" width="11" style="20" customWidth="1"/>
    <col min="15395" max="15395" width="2.42578125" style="20" customWidth="1"/>
    <col min="15396" max="15396" width="14.42578125" style="20" customWidth="1"/>
    <col min="15397" max="15397" width="2.42578125" style="20" customWidth="1"/>
    <col min="15398" max="15398" width="5" style="20" customWidth="1"/>
    <col min="15399" max="15399" width="11.28515625" style="20" customWidth="1"/>
    <col min="15400" max="15400" width="8.42578125" style="20" customWidth="1"/>
    <col min="15401" max="15401" width="1.5703125" style="20" customWidth="1"/>
    <col min="15402" max="15402" width="12.7109375" style="20" customWidth="1"/>
    <col min="15403" max="15403" width="1.5703125" style="20" customWidth="1"/>
    <col min="15404" max="15404" width="12.7109375" style="20" customWidth="1"/>
    <col min="15405" max="15616" width="12.7109375" style="20"/>
    <col min="15617" max="15617" width="5" style="20" customWidth="1"/>
    <col min="15618" max="15618" width="2.140625" style="20" customWidth="1"/>
    <col min="15619" max="15619" width="22.140625" style="20" customWidth="1"/>
    <col min="15620" max="15620" width="1.5703125" style="20" customWidth="1"/>
    <col min="15621" max="15621" width="16.140625" style="20" customWidth="1"/>
    <col min="15622" max="15622" width="1.5703125" style="20" customWidth="1"/>
    <col min="15623" max="15623" width="12.7109375" style="20" customWidth="1"/>
    <col min="15624" max="15624" width="1.5703125" style="20" customWidth="1"/>
    <col min="15625" max="15625" width="12.7109375" style="20" customWidth="1"/>
    <col min="15626" max="15626" width="2.42578125" style="20" customWidth="1"/>
    <col min="15627" max="15627" width="16.140625" style="20" customWidth="1"/>
    <col min="15628" max="15628" width="1.5703125" style="20" customWidth="1"/>
    <col min="15629" max="15629" width="16.140625" style="20" customWidth="1"/>
    <col min="15630" max="15630" width="1.85546875" style="20" customWidth="1"/>
    <col min="15631" max="15631" width="16.140625" style="20" customWidth="1"/>
    <col min="15632" max="15632" width="1.5703125" style="20" customWidth="1"/>
    <col min="15633" max="15633" width="12.7109375" style="20" customWidth="1"/>
    <col min="15634" max="15634" width="1.5703125" style="20" customWidth="1"/>
    <col min="15635" max="15635" width="12.7109375" style="20" customWidth="1"/>
    <col min="15636" max="15636" width="1.5703125" style="20" customWidth="1"/>
    <col min="15637" max="15637" width="17.85546875" style="20" customWidth="1"/>
    <col min="15638" max="15639" width="1.5703125" style="20" customWidth="1"/>
    <col min="15640" max="15640" width="14.42578125" style="20" customWidth="1"/>
    <col min="15641" max="15641" width="1.5703125" style="20" customWidth="1"/>
    <col min="15642" max="15642" width="11" style="20" customWidth="1"/>
    <col min="15643" max="15643" width="2.42578125" style="20" customWidth="1"/>
    <col min="15644" max="15644" width="14.42578125" style="20" customWidth="1"/>
    <col min="15645" max="15645" width="1.5703125" style="20" customWidth="1"/>
    <col min="15646" max="15646" width="11" style="20" customWidth="1"/>
    <col min="15647" max="15647" width="2.42578125" style="20" customWidth="1"/>
    <col min="15648" max="15648" width="14.42578125" style="20" customWidth="1"/>
    <col min="15649" max="15649" width="1.5703125" style="20" customWidth="1"/>
    <col min="15650" max="15650" width="11" style="20" customWidth="1"/>
    <col min="15651" max="15651" width="2.42578125" style="20" customWidth="1"/>
    <col min="15652" max="15652" width="14.42578125" style="20" customWidth="1"/>
    <col min="15653" max="15653" width="2.42578125" style="20" customWidth="1"/>
    <col min="15654" max="15654" width="5" style="20" customWidth="1"/>
    <col min="15655" max="15655" width="11.28515625" style="20" customWidth="1"/>
    <col min="15656" max="15656" width="8.42578125" style="20" customWidth="1"/>
    <col min="15657" max="15657" width="1.5703125" style="20" customWidth="1"/>
    <col min="15658" max="15658" width="12.7109375" style="20" customWidth="1"/>
    <col min="15659" max="15659" width="1.5703125" style="20" customWidth="1"/>
    <col min="15660" max="15660" width="12.7109375" style="20" customWidth="1"/>
    <col min="15661" max="15872" width="12.7109375" style="20"/>
    <col min="15873" max="15873" width="5" style="20" customWidth="1"/>
    <col min="15874" max="15874" width="2.140625" style="20" customWidth="1"/>
    <col min="15875" max="15875" width="22.140625" style="20" customWidth="1"/>
    <col min="15876" max="15876" width="1.5703125" style="20" customWidth="1"/>
    <col min="15877" max="15877" width="16.140625" style="20" customWidth="1"/>
    <col min="15878" max="15878" width="1.5703125" style="20" customWidth="1"/>
    <col min="15879" max="15879" width="12.7109375" style="20" customWidth="1"/>
    <col min="15880" max="15880" width="1.5703125" style="20" customWidth="1"/>
    <col min="15881" max="15881" width="12.7109375" style="20" customWidth="1"/>
    <col min="15882" max="15882" width="2.42578125" style="20" customWidth="1"/>
    <col min="15883" max="15883" width="16.140625" style="20" customWidth="1"/>
    <col min="15884" max="15884" width="1.5703125" style="20" customWidth="1"/>
    <col min="15885" max="15885" width="16.140625" style="20" customWidth="1"/>
    <col min="15886" max="15886" width="1.85546875" style="20" customWidth="1"/>
    <col min="15887" max="15887" width="16.140625" style="20" customWidth="1"/>
    <col min="15888" max="15888" width="1.5703125" style="20" customWidth="1"/>
    <col min="15889" max="15889" width="12.7109375" style="20" customWidth="1"/>
    <col min="15890" max="15890" width="1.5703125" style="20" customWidth="1"/>
    <col min="15891" max="15891" width="12.7109375" style="20" customWidth="1"/>
    <col min="15892" max="15892" width="1.5703125" style="20" customWidth="1"/>
    <col min="15893" max="15893" width="17.85546875" style="20" customWidth="1"/>
    <col min="15894" max="15895" width="1.5703125" style="20" customWidth="1"/>
    <col min="15896" max="15896" width="14.42578125" style="20" customWidth="1"/>
    <col min="15897" max="15897" width="1.5703125" style="20" customWidth="1"/>
    <col min="15898" max="15898" width="11" style="20" customWidth="1"/>
    <col min="15899" max="15899" width="2.42578125" style="20" customWidth="1"/>
    <col min="15900" max="15900" width="14.42578125" style="20" customWidth="1"/>
    <col min="15901" max="15901" width="1.5703125" style="20" customWidth="1"/>
    <col min="15902" max="15902" width="11" style="20" customWidth="1"/>
    <col min="15903" max="15903" width="2.42578125" style="20" customWidth="1"/>
    <col min="15904" max="15904" width="14.42578125" style="20" customWidth="1"/>
    <col min="15905" max="15905" width="1.5703125" style="20" customWidth="1"/>
    <col min="15906" max="15906" width="11" style="20" customWidth="1"/>
    <col min="15907" max="15907" width="2.42578125" style="20" customWidth="1"/>
    <col min="15908" max="15908" width="14.42578125" style="20" customWidth="1"/>
    <col min="15909" max="15909" width="2.42578125" style="20" customWidth="1"/>
    <col min="15910" max="15910" width="5" style="20" customWidth="1"/>
    <col min="15911" max="15911" width="11.28515625" style="20" customWidth="1"/>
    <col min="15912" max="15912" width="8.42578125" style="20" customWidth="1"/>
    <col min="15913" max="15913" width="1.5703125" style="20" customWidth="1"/>
    <col min="15914" max="15914" width="12.7109375" style="20" customWidth="1"/>
    <col min="15915" max="15915" width="1.5703125" style="20" customWidth="1"/>
    <col min="15916" max="15916" width="12.7109375" style="20" customWidth="1"/>
    <col min="15917" max="16128" width="12.7109375" style="20"/>
    <col min="16129" max="16129" width="5" style="20" customWidth="1"/>
    <col min="16130" max="16130" width="2.140625" style="20" customWidth="1"/>
    <col min="16131" max="16131" width="22.140625" style="20" customWidth="1"/>
    <col min="16132" max="16132" width="1.5703125" style="20" customWidth="1"/>
    <col min="16133" max="16133" width="16.140625" style="20" customWidth="1"/>
    <col min="16134" max="16134" width="1.5703125" style="20" customWidth="1"/>
    <col min="16135" max="16135" width="12.7109375" style="20" customWidth="1"/>
    <col min="16136" max="16136" width="1.5703125" style="20" customWidth="1"/>
    <col min="16137" max="16137" width="12.7109375" style="20" customWidth="1"/>
    <col min="16138" max="16138" width="2.42578125" style="20" customWidth="1"/>
    <col min="16139" max="16139" width="16.140625" style="20" customWidth="1"/>
    <col min="16140" max="16140" width="1.5703125" style="20" customWidth="1"/>
    <col min="16141" max="16141" width="16.140625" style="20" customWidth="1"/>
    <col min="16142" max="16142" width="1.85546875" style="20" customWidth="1"/>
    <col min="16143" max="16143" width="16.140625" style="20" customWidth="1"/>
    <col min="16144" max="16144" width="1.5703125" style="20" customWidth="1"/>
    <col min="16145" max="16145" width="12.7109375" style="20" customWidth="1"/>
    <col min="16146" max="16146" width="1.5703125" style="20" customWidth="1"/>
    <col min="16147" max="16147" width="12.7109375" style="20" customWidth="1"/>
    <col min="16148" max="16148" width="1.5703125" style="20" customWidth="1"/>
    <col min="16149" max="16149" width="17.85546875" style="20" customWidth="1"/>
    <col min="16150" max="16151" width="1.5703125" style="20" customWidth="1"/>
    <col min="16152" max="16152" width="14.42578125" style="20" customWidth="1"/>
    <col min="16153" max="16153" width="1.5703125" style="20" customWidth="1"/>
    <col min="16154" max="16154" width="11" style="20" customWidth="1"/>
    <col min="16155" max="16155" width="2.42578125" style="20" customWidth="1"/>
    <col min="16156" max="16156" width="14.42578125" style="20" customWidth="1"/>
    <col min="16157" max="16157" width="1.5703125" style="20" customWidth="1"/>
    <col min="16158" max="16158" width="11" style="20" customWidth="1"/>
    <col min="16159" max="16159" width="2.42578125" style="20" customWidth="1"/>
    <col min="16160" max="16160" width="14.42578125" style="20" customWidth="1"/>
    <col min="16161" max="16161" width="1.5703125" style="20" customWidth="1"/>
    <col min="16162" max="16162" width="11" style="20" customWidth="1"/>
    <col min="16163" max="16163" width="2.42578125" style="20" customWidth="1"/>
    <col min="16164" max="16164" width="14.42578125" style="20" customWidth="1"/>
    <col min="16165" max="16165" width="2.42578125" style="20" customWidth="1"/>
    <col min="16166" max="16166" width="5" style="20" customWidth="1"/>
    <col min="16167" max="16167" width="11.28515625" style="20" customWidth="1"/>
    <col min="16168" max="16168" width="8.42578125" style="20" customWidth="1"/>
    <col min="16169" max="16169" width="1.5703125" style="20" customWidth="1"/>
    <col min="16170" max="16170" width="12.7109375" style="20" customWidth="1"/>
    <col min="16171" max="16171" width="1.5703125" style="20" customWidth="1"/>
    <col min="16172" max="16172" width="12.7109375" style="20" customWidth="1"/>
    <col min="16173" max="16384" width="12.7109375" style="20"/>
  </cols>
  <sheetData>
    <row r="1" spans="1:44" s="15" customFormat="1" ht="10.5" customHeight="1" x14ac:dyDescent="0.25">
      <c r="A1" s="12"/>
      <c r="B1" s="12"/>
      <c r="C1" s="30"/>
      <c r="D1" s="12"/>
      <c r="E1" s="12"/>
      <c r="F1" s="12"/>
      <c r="G1" s="12"/>
      <c r="H1" s="12"/>
      <c r="I1" s="12"/>
      <c r="J1" s="12"/>
      <c r="K1" s="12"/>
      <c r="L1" s="12"/>
      <c r="M1" s="12"/>
      <c r="N1" s="12"/>
      <c r="O1" s="12"/>
      <c r="P1" s="12"/>
      <c r="Q1" s="12"/>
      <c r="R1" s="12"/>
      <c r="S1" s="12"/>
      <c r="T1" s="12"/>
      <c r="U1" s="289" t="s">
        <v>45</v>
      </c>
      <c r="V1" s="12"/>
      <c r="W1" s="12"/>
      <c r="X1" s="278" t="s">
        <v>46</v>
      </c>
      <c r="Y1" s="12"/>
      <c r="Z1" s="12"/>
      <c r="AA1" s="12"/>
      <c r="AB1" s="12"/>
      <c r="AC1" s="12"/>
      <c r="AD1" s="12"/>
      <c r="AE1" s="12"/>
      <c r="AF1" s="12"/>
      <c r="AG1" s="12"/>
      <c r="AH1" s="12"/>
      <c r="AI1" s="12"/>
      <c r="AJ1" s="12"/>
      <c r="AK1" s="12"/>
      <c r="AL1" s="289" t="s">
        <v>431</v>
      </c>
      <c r="AM1" s="12"/>
      <c r="AN1" s="12"/>
      <c r="AO1" s="12"/>
      <c r="AP1" s="12"/>
      <c r="AQ1" s="12"/>
      <c r="AR1" s="12"/>
    </row>
    <row r="2" spans="1:44" s="15" customFormat="1" ht="10.5" customHeight="1" x14ac:dyDescent="0.25">
      <c r="A2" s="279"/>
      <c r="B2" s="12"/>
      <c r="C2" s="30"/>
      <c r="D2" s="12"/>
      <c r="E2" s="12"/>
      <c r="F2" s="12"/>
      <c r="G2" s="12"/>
      <c r="H2" s="12"/>
      <c r="I2" s="12"/>
      <c r="J2" s="12"/>
      <c r="K2" s="12"/>
      <c r="L2" s="12"/>
      <c r="M2" s="12"/>
      <c r="N2" s="12"/>
      <c r="O2" s="12"/>
      <c r="P2" s="12"/>
      <c r="Q2" s="12"/>
      <c r="R2" s="12"/>
      <c r="S2" s="12"/>
      <c r="T2" s="12"/>
      <c r="U2" s="289" t="s">
        <v>432</v>
      </c>
      <c r="V2" s="12"/>
      <c r="W2" s="12"/>
      <c r="X2" s="278" t="s">
        <v>395</v>
      </c>
      <c r="Y2" s="12"/>
      <c r="Z2" s="12"/>
      <c r="AA2" s="12"/>
      <c r="AB2" s="12"/>
      <c r="AC2" s="12"/>
      <c r="AD2" s="12"/>
      <c r="AE2" s="12"/>
      <c r="AF2" s="12"/>
      <c r="AG2" s="12"/>
      <c r="AH2" s="12"/>
      <c r="AI2" s="12"/>
      <c r="AJ2" s="12"/>
      <c r="AK2" s="12"/>
      <c r="AL2" s="289" t="s">
        <v>50</v>
      </c>
      <c r="AM2" s="12"/>
      <c r="AN2" s="12"/>
      <c r="AO2" s="12"/>
      <c r="AP2" s="12"/>
      <c r="AQ2" s="12"/>
      <c r="AR2" s="12"/>
    </row>
    <row r="3" spans="1:44" s="15" customFormat="1" ht="10.5" customHeight="1" x14ac:dyDescent="0.25">
      <c r="A3" s="280"/>
      <c r="B3" s="12"/>
      <c r="C3" s="30"/>
      <c r="D3" s="12"/>
      <c r="E3" s="12"/>
      <c r="F3" s="12"/>
      <c r="G3" s="12"/>
      <c r="H3" s="12"/>
      <c r="I3" s="12"/>
      <c r="J3" s="12"/>
      <c r="K3" s="12"/>
      <c r="L3" s="12"/>
      <c r="M3" s="12"/>
      <c r="N3" s="12"/>
      <c r="O3" s="12"/>
      <c r="P3" s="12"/>
      <c r="Q3" s="12"/>
      <c r="R3" s="12"/>
      <c r="S3" s="12"/>
      <c r="T3" s="12"/>
      <c r="U3" s="289" t="s">
        <v>51</v>
      </c>
      <c r="V3" s="12"/>
      <c r="W3" s="12"/>
      <c r="X3" s="290" t="s">
        <v>52</v>
      </c>
      <c r="Y3" s="12"/>
      <c r="Z3" s="12"/>
      <c r="AA3" s="12"/>
      <c r="AB3" s="12"/>
      <c r="AC3" s="12"/>
      <c r="AD3" s="12"/>
      <c r="AE3" s="12"/>
      <c r="AF3" s="12"/>
      <c r="AG3" s="12"/>
      <c r="AH3" s="12"/>
      <c r="AI3" s="12"/>
      <c r="AJ3" s="12"/>
      <c r="AK3" s="12"/>
      <c r="AL3" s="12"/>
      <c r="AM3" s="12"/>
      <c r="AN3" s="12"/>
      <c r="AO3" s="12"/>
      <c r="AP3" s="12"/>
      <c r="AQ3" s="12"/>
      <c r="AR3" s="12"/>
    </row>
    <row r="4" spans="1:44" ht="9.6" customHeight="1" x14ac:dyDescent="0.2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row>
    <row r="5" spans="1:44" ht="9.6" customHeight="1" x14ac:dyDescent="0.25">
      <c r="A5" s="30"/>
      <c r="B5" s="30"/>
      <c r="C5" s="30"/>
      <c r="D5" s="30"/>
      <c r="E5" s="30"/>
      <c r="F5" s="30"/>
      <c r="G5" s="30"/>
      <c r="H5" s="30"/>
      <c r="I5" s="30"/>
      <c r="J5" s="30"/>
      <c r="K5" s="30"/>
      <c r="L5" s="30"/>
      <c r="M5" s="30"/>
      <c r="N5" s="30"/>
      <c r="O5" s="30"/>
      <c r="P5" s="30"/>
      <c r="Q5" s="30"/>
      <c r="R5" s="30"/>
      <c r="S5" s="30"/>
      <c r="T5" s="30"/>
      <c r="U5" s="30"/>
      <c r="V5" s="30"/>
      <c r="W5" s="30"/>
      <c r="X5" s="291" t="s">
        <v>396</v>
      </c>
      <c r="Y5" s="291"/>
      <c r="Z5" s="291"/>
      <c r="AA5" s="291"/>
      <c r="AB5" s="291"/>
      <c r="AC5" s="291"/>
      <c r="AD5" s="291"/>
      <c r="AE5" s="291"/>
      <c r="AF5" s="291"/>
      <c r="AG5" s="291"/>
      <c r="AH5" s="291"/>
      <c r="AI5" s="291"/>
      <c r="AJ5" s="291"/>
      <c r="AK5" s="30"/>
      <c r="AL5" s="30"/>
      <c r="AM5" s="30"/>
      <c r="AN5" s="30"/>
      <c r="AO5" s="30"/>
      <c r="AP5" s="30"/>
      <c r="AQ5" s="30"/>
      <c r="AR5" s="30"/>
    </row>
    <row r="6" spans="1:44" ht="9.6" customHeight="1"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row>
    <row r="7" spans="1:44" ht="9.6" customHeight="1" x14ac:dyDescent="0.25">
      <c r="A7" s="30"/>
      <c r="B7" s="30"/>
      <c r="C7" s="30"/>
      <c r="D7" s="30"/>
      <c r="E7" s="291" t="s">
        <v>433</v>
      </c>
      <c r="F7" s="291"/>
      <c r="G7" s="291"/>
      <c r="H7" s="291"/>
      <c r="I7" s="291"/>
      <c r="J7" s="291"/>
      <c r="K7" s="291"/>
      <c r="L7" s="291"/>
      <c r="M7" s="291"/>
      <c r="N7" s="30"/>
      <c r="O7" s="291" t="s">
        <v>434</v>
      </c>
      <c r="P7" s="291"/>
      <c r="Q7" s="291"/>
      <c r="R7" s="291"/>
      <c r="S7" s="291"/>
      <c r="T7" s="30"/>
      <c r="U7" s="30"/>
      <c r="V7" s="30"/>
      <c r="W7" s="30"/>
      <c r="X7" s="30"/>
      <c r="Y7" s="30"/>
      <c r="Z7" s="30"/>
      <c r="AA7" s="30"/>
      <c r="AB7" s="291" t="s">
        <v>400</v>
      </c>
      <c r="AC7" s="291"/>
      <c r="AD7" s="291"/>
      <c r="AE7" s="291"/>
      <c r="AF7" s="291"/>
      <c r="AG7" s="291"/>
      <c r="AH7" s="291"/>
      <c r="AI7" s="30"/>
      <c r="AJ7" s="30"/>
      <c r="AK7" s="30"/>
      <c r="AL7" s="30"/>
      <c r="AM7" s="30"/>
      <c r="AN7" s="30"/>
      <c r="AO7" s="30"/>
      <c r="AP7" s="30"/>
      <c r="AQ7" s="30"/>
      <c r="AR7" s="30"/>
    </row>
    <row r="8" spans="1:44" ht="9.6" customHeight="1" x14ac:dyDescent="0.25">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row>
    <row r="9" spans="1:44" ht="9.6" customHeight="1" x14ac:dyDescent="0.25">
      <c r="A9" s="30"/>
      <c r="B9" s="30"/>
      <c r="C9" s="30"/>
      <c r="D9" s="30"/>
      <c r="E9" s="30"/>
      <c r="F9" s="30"/>
      <c r="G9" s="30"/>
      <c r="H9" s="30"/>
      <c r="I9" s="30"/>
      <c r="J9" s="30"/>
      <c r="K9" s="291" t="s">
        <v>402</v>
      </c>
      <c r="L9" s="291"/>
      <c r="M9" s="291"/>
      <c r="N9" s="30"/>
      <c r="O9" s="30"/>
      <c r="P9" s="30"/>
      <c r="Q9" s="30"/>
      <c r="R9" s="30"/>
      <c r="S9" s="30"/>
      <c r="T9" s="30"/>
      <c r="U9" s="30"/>
      <c r="V9" s="30"/>
      <c r="W9" s="30"/>
      <c r="X9" s="291" t="s">
        <v>435</v>
      </c>
      <c r="Y9" s="291"/>
      <c r="Z9" s="291"/>
      <c r="AA9" s="30"/>
      <c r="AB9" s="291" t="s">
        <v>62</v>
      </c>
      <c r="AC9" s="291"/>
      <c r="AD9" s="291"/>
      <c r="AE9" s="30"/>
      <c r="AF9" s="291" t="s">
        <v>63</v>
      </c>
      <c r="AG9" s="291"/>
      <c r="AH9" s="291"/>
      <c r="AI9" s="30"/>
      <c r="AJ9" s="30"/>
      <c r="AK9" s="30"/>
      <c r="AL9" s="30"/>
      <c r="AM9" s="30"/>
      <c r="AN9" s="30"/>
      <c r="AO9" s="30"/>
      <c r="AP9" s="30"/>
      <c r="AQ9" s="30"/>
      <c r="AR9" s="30"/>
    </row>
    <row r="10" spans="1:44" ht="9.6" customHeight="1" x14ac:dyDescent="0.25">
      <c r="A10" s="30"/>
      <c r="B10" s="30"/>
      <c r="C10" s="30"/>
      <c r="D10" s="30"/>
      <c r="E10" s="30"/>
      <c r="F10" s="30"/>
      <c r="G10" s="30"/>
      <c r="H10" s="30"/>
      <c r="I10" s="44" t="s">
        <v>67</v>
      </c>
      <c r="J10" s="30"/>
      <c r="K10" s="44" t="s">
        <v>436</v>
      </c>
      <c r="L10" s="30"/>
      <c r="M10" s="30"/>
      <c r="N10" s="30"/>
      <c r="O10" s="30"/>
      <c r="P10" s="30"/>
      <c r="Q10" s="30"/>
      <c r="R10" s="30"/>
      <c r="S10" s="44" t="s">
        <v>67</v>
      </c>
      <c r="T10" s="30"/>
      <c r="U10" s="30"/>
      <c r="V10" s="30"/>
      <c r="W10" s="30"/>
      <c r="X10" s="30"/>
      <c r="Y10" s="30"/>
      <c r="Z10" s="44" t="s">
        <v>269</v>
      </c>
      <c r="AA10" s="30"/>
      <c r="AB10" s="30"/>
      <c r="AC10" s="30"/>
      <c r="AD10" s="44" t="s">
        <v>269</v>
      </c>
      <c r="AE10" s="30"/>
      <c r="AF10" s="30"/>
      <c r="AG10" s="30"/>
      <c r="AH10" s="44" t="s">
        <v>269</v>
      </c>
      <c r="AI10" s="30"/>
      <c r="AJ10" s="44" t="s">
        <v>412</v>
      </c>
      <c r="AK10" s="30"/>
      <c r="AL10" s="30"/>
      <c r="AM10" s="30"/>
      <c r="AN10" s="30"/>
      <c r="AO10" s="30"/>
      <c r="AP10" s="30"/>
      <c r="AQ10" s="30"/>
      <c r="AR10" s="314" t="s">
        <v>437</v>
      </c>
    </row>
    <row r="11" spans="1:44" ht="9.6" customHeight="1" x14ac:dyDescent="0.25">
      <c r="A11" s="276" t="s">
        <v>74</v>
      </c>
      <c r="B11" s="30"/>
      <c r="C11" s="276" t="s">
        <v>76</v>
      </c>
      <c r="D11" s="30"/>
      <c r="E11" s="276" t="s">
        <v>77</v>
      </c>
      <c r="F11" s="30"/>
      <c r="G11" s="276" t="s">
        <v>438</v>
      </c>
      <c r="H11" s="30"/>
      <c r="I11" s="276" t="s">
        <v>83</v>
      </c>
      <c r="J11" s="30"/>
      <c r="K11" s="276" t="s">
        <v>439</v>
      </c>
      <c r="L11" s="30"/>
      <c r="M11" s="276" t="s">
        <v>440</v>
      </c>
      <c r="N11" s="30"/>
      <c r="O11" s="276" t="s">
        <v>77</v>
      </c>
      <c r="P11" s="30"/>
      <c r="Q11" s="276" t="s">
        <v>438</v>
      </c>
      <c r="R11" s="30"/>
      <c r="S11" s="276" t="s">
        <v>83</v>
      </c>
      <c r="T11" s="30"/>
      <c r="U11" s="276" t="s">
        <v>68</v>
      </c>
      <c r="V11" s="30"/>
      <c r="W11" s="30"/>
      <c r="X11" s="276" t="s">
        <v>77</v>
      </c>
      <c r="Y11" s="30"/>
      <c r="Z11" s="276" t="s">
        <v>376</v>
      </c>
      <c r="AA11" s="30"/>
      <c r="AB11" s="276" t="s">
        <v>77</v>
      </c>
      <c r="AC11" s="30"/>
      <c r="AD11" s="276" t="s">
        <v>376</v>
      </c>
      <c r="AE11" s="30"/>
      <c r="AF11" s="276" t="s">
        <v>77</v>
      </c>
      <c r="AG11" s="30"/>
      <c r="AH11" s="276" t="s">
        <v>376</v>
      </c>
      <c r="AI11" s="30"/>
      <c r="AJ11" s="276" t="s">
        <v>421</v>
      </c>
      <c r="AK11" s="30"/>
      <c r="AL11" s="276" t="s">
        <v>74</v>
      </c>
      <c r="AM11" s="30"/>
      <c r="AN11" s="30"/>
      <c r="AO11" s="30"/>
      <c r="AP11" s="295" t="s">
        <v>433</v>
      </c>
      <c r="AQ11" s="30"/>
      <c r="AR11" s="295" t="s">
        <v>441</v>
      </c>
    </row>
    <row r="12" spans="1:44" ht="8.8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3" spans="1:44" ht="8.85" customHeight="1" x14ac:dyDescent="0.25">
      <c r="A13" s="30"/>
      <c r="B13" s="30" t="s">
        <v>87</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row r="14" spans="1:44" ht="8.85" customHeight="1" x14ac:dyDescent="0.25">
      <c r="A14" s="30">
        <v>1</v>
      </c>
      <c r="B14" s="31"/>
      <c r="C14" s="11" t="s">
        <v>88</v>
      </c>
      <c r="D14" s="31"/>
      <c r="E14" s="296">
        <v>15795152</v>
      </c>
      <c r="F14" s="31"/>
      <c r="G14" s="97">
        <f>(E14/$AN14)</f>
        <v>99.051522600712389</v>
      </c>
      <c r="H14" s="31"/>
      <c r="I14" s="297">
        <f>IF($G$60,G14/$G$60*100,0)</f>
        <v>198.87344218992465</v>
      </c>
      <c r="J14" s="31"/>
      <c r="K14" s="296">
        <v>1886766</v>
      </c>
      <c r="L14" s="31"/>
      <c r="M14" s="296">
        <v>8255154</v>
      </c>
      <c r="N14" s="31"/>
      <c r="O14" s="296">
        <v>3220776</v>
      </c>
      <c r="P14" s="31"/>
      <c r="Q14" s="97">
        <f>(O14/$AN14)</f>
        <v>20.19751166407465</v>
      </c>
      <c r="R14" s="31"/>
      <c r="S14" s="297">
        <f>IF($Q$60,Q14/$Q$60*100,0)</f>
        <v>86.643399862426108</v>
      </c>
      <c r="T14" s="31"/>
      <c r="U14" s="296">
        <f>(E14+O14)</f>
        <v>19015928</v>
      </c>
      <c r="V14" s="31"/>
      <c r="W14" s="31"/>
      <c r="X14" s="296">
        <v>3760628</v>
      </c>
      <c r="Y14" s="31"/>
      <c r="Z14" s="297">
        <f>IF($U14,X14/$U14*100,0)</f>
        <v>19.776200246446031</v>
      </c>
      <c r="AA14" s="31"/>
      <c r="AB14" s="296">
        <v>233129</v>
      </c>
      <c r="AC14" s="31"/>
      <c r="AD14" s="297">
        <f>IF($U14,AB14/$U14*100,0)</f>
        <v>1.2259669893575533</v>
      </c>
      <c r="AE14" s="31"/>
      <c r="AF14" s="296">
        <v>33789</v>
      </c>
      <c r="AG14" s="31"/>
      <c r="AH14" s="297">
        <f>IF($U14,AF14/$U14*100,0)</f>
        <v>0.17768788354688764</v>
      </c>
      <c r="AI14" s="31"/>
      <c r="AJ14" s="296">
        <v>521475</v>
      </c>
      <c r="AK14" s="31"/>
      <c r="AL14" s="30">
        <v>1</v>
      </c>
      <c r="AM14" s="31"/>
      <c r="AN14" s="298">
        <v>159464</v>
      </c>
      <c r="AO14" s="31"/>
      <c r="AP14" s="298">
        <f>IF(E14,AN14,0)</f>
        <v>159464</v>
      </c>
      <c r="AQ14" s="31"/>
      <c r="AR14" s="298">
        <f>IF(O14,AN14,0)</f>
        <v>159464</v>
      </c>
    </row>
    <row r="15" spans="1:44" ht="8.85" customHeight="1" x14ac:dyDescent="0.25">
      <c r="A15" s="30">
        <v>2</v>
      </c>
      <c r="B15" s="31"/>
      <c r="C15" s="11" t="s">
        <v>90</v>
      </c>
      <c r="D15" s="31"/>
      <c r="E15" s="316">
        <v>1236336</v>
      </c>
      <c r="F15" s="31"/>
      <c r="G15" s="297">
        <f>(E15/$AN15)</f>
        <v>69.97204142849057</v>
      </c>
      <c r="H15" s="31"/>
      <c r="I15" s="297">
        <f>IF($G$60,G15/$G$60*100,0)</f>
        <v>140.4883072018506</v>
      </c>
      <c r="J15" s="31"/>
      <c r="K15" s="316">
        <v>395446</v>
      </c>
      <c r="L15" s="31"/>
      <c r="M15" s="316">
        <v>428303</v>
      </c>
      <c r="N15" s="31"/>
      <c r="O15" s="316">
        <v>554520</v>
      </c>
      <c r="P15" s="31"/>
      <c r="Q15" s="297">
        <f>(O15/$AN15)</f>
        <v>31.383779500820648</v>
      </c>
      <c r="R15" s="31"/>
      <c r="S15" s="297">
        <f>IF($Q$60,Q15/$Q$60*100,0)</f>
        <v>134.63031494718513</v>
      </c>
      <c r="T15" s="31"/>
      <c r="U15" s="114">
        <f>(E15+O15)</f>
        <v>1790856</v>
      </c>
      <c r="V15" s="31"/>
      <c r="W15" s="31"/>
      <c r="X15" s="316">
        <v>1193048</v>
      </c>
      <c r="Y15" s="31"/>
      <c r="Z15" s="297">
        <f>IF($U15,X15/$U15*100,0)</f>
        <v>66.618868295384999</v>
      </c>
      <c r="AA15" s="31"/>
      <c r="AB15" s="316">
        <v>296290</v>
      </c>
      <c r="AC15" s="31"/>
      <c r="AD15" s="297">
        <f>IF($U15,AB15/$U15*100,0)</f>
        <v>16.544602134398296</v>
      </c>
      <c r="AE15" s="31"/>
      <c r="AF15" s="316">
        <v>0</v>
      </c>
      <c r="AG15" s="31"/>
      <c r="AH15" s="297">
        <f>IF($U15,AF15/$U15*100,0)</f>
        <v>0</v>
      </c>
      <c r="AI15" s="31"/>
      <c r="AJ15" s="316">
        <v>52693</v>
      </c>
      <c r="AK15" s="31"/>
      <c r="AL15" s="30">
        <v>2</v>
      </c>
      <c r="AM15" s="31"/>
      <c r="AN15" s="298">
        <v>17669</v>
      </c>
      <c r="AO15" s="31"/>
      <c r="AP15" s="298">
        <f>IF(E15,AN15,0)</f>
        <v>17669</v>
      </c>
      <c r="AQ15" s="31"/>
      <c r="AR15" s="298">
        <f>IF(O15,AN15,0)</f>
        <v>17669</v>
      </c>
    </row>
    <row r="16" spans="1:44" ht="8.85" customHeight="1" x14ac:dyDescent="0.25">
      <c r="A16" s="30">
        <v>3</v>
      </c>
      <c r="B16" s="31"/>
      <c r="C16" s="11" t="s">
        <v>91</v>
      </c>
      <c r="D16" s="31"/>
      <c r="E16" s="316">
        <v>593046</v>
      </c>
      <c r="F16" s="31"/>
      <c r="G16" s="297">
        <f>(E16/$AN16)</f>
        <v>91.209781605659799</v>
      </c>
      <c r="H16" s="31"/>
      <c r="I16" s="297">
        <f>IF($G$60,G16/$G$60*100,0)</f>
        <v>183.12896917728324</v>
      </c>
      <c r="J16" s="31"/>
      <c r="K16" s="316">
        <v>237015</v>
      </c>
      <c r="L16" s="31"/>
      <c r="M16" s="316">
        <v>313501</v>
      </c>
      <c r="N16" s="31"/>
      <c r="O16" s="316">
        <v>251755</v>
      </c>
      <c r="P16" s="31"/>
      <c r="Q16" s="297">
        <f>(O16/$AN16)</f>
        <v>38.719624730852047</v>
      </c>
      <c r="R16" s="31"/>
      <c r="S16" s="297">
        <f>IF($Q$60,Q16/$Q$60*100,0)</f>
        <v>166.0996653387499</v>
      </c>
      <c r="T16" s="31"/>
      <c r="U16" s="114">
        <f>(E16+O16)</f>
        <v>844801</v>
      </c>
      <c r="V16" s="31"/>
      <c r="W16" s="31"/>
      <c r="X16" s="316">
        <v>458464</v>
      </c>
      <c r="Y16" s="31"/>
      <c r="Z16" s="297">
        <f>IF($U16,X16/$U16*100,0)</f>
        <v>54.268875155214069</v>
      </c>
      <c r="AA16" s="31"/>
      <c r="AB16" s="316">
        <v>0</v>
      </c>
      <c r="AC16" s="31"/>
      <c r="AD16" s="297">
        <f>IF($U16,AB16/$U16*100,0)</f>
        <v>0</v>
      </c>
      <c r="AE16" s="31"/>
      <c r="AF16" s="316">
        <v>0</v>
      </c>
      <c r="AG16" s="31"/>
      <c r="AH16" s="297">
        <f>IF($U16,AF16/$U16*100,0)</f>
        <v>0</v>
      </c>
      <c r="AI16" s="31"/>
      <c r="AJ16" s="316">
        <v>22106</v>
      </c>
      <c r="AK16" s="31"/>
      <c r="AL16" s="30">
        <v>3</v>
      </c>
      <c r="AM16" s="31"/>
      <c r="AN16" s="298">
        <v>6502</v>
      </c>
      <c r="AO16" s="31"/>
      <c r="AP16" s="298">
        <f>IF(E16,AN16,0)</f>
        <v>6502</v>
      </c>
      <c r="AQ16" s="31"/>
      <c r="AR16" s="298">
        <f>IF(O16,AN16,0)</f>
        <v>6502</v>
      </c>
    </row>
    <row r="17" spans="1:44" ht="8.85" customHeight="1" x14ac:dyDescent="0.25">
      <c r="A17" s="30">
        <v>4</v>
      </c>
      <c r="B17" s="31"/>
      <c r="C17" s="11" t="s">
        <v>92</v>
      </c>
      <c r="D17" s="31"/>
      <c r="E17" s="316">
        <v>2304059</v>
      </c>
      <c r="F17" s="31"/>
      <c r="G17" s="297">
        <f>(E17/$AN17)</f>
        <v>46.953577469381102</v>
      </c>
      <c r="H17" s="31"/>
      <c r="I17" s="297">
        <f>IF($G$60,G17/$G$60*100,0)</f>
        <v>94.272347655965788</v>
      </c>
      <c r="J17" s="31"/>
      <c r="K17" s="316">
        <v>767807</v>
      </c>
      <c r="L17" s="31"/>
      <c r="M17" s="316">
        <v>1104091</v>
      </c>
      <c r="N17" s="31"/>
      <c r="O17" s="316">
        <v>1193826</v>
      </c>
      <c r="P17" s="31"/>
      <c r="Q17" s="297">
        <f>(O17/$AN17)</f>
        <v>24.328544354099161</v>
      </c>
      <c r="R17" s="31"/>
      <c r="S17" s="297">
        <f>IF($Q$60,Q17/$Q$60*100,0)</f>
        <v>104.3647272793669</v>
      </c>
      <c r="T17" s="31"/>
      <c r="U17" s="114">
        <f>(E17+O17)</f>
        <v>3497885</v>
      </c>
      <c r="V17" s="31"/>
      <c r="W17" s="31"/>
      <c r="X17" s="316">
        <v>1297555</v>
      </c>
      <c r="Y17" s="31"/>
      <c r="Z17" s="297">
        <f>IF($U17,X17/$U17*100,0)</f>
        <v>37.095416230093328</v>
      </c>
      <c r="AA17" s="31"/>
      <c r="AB17" s="316">
        <v>410236</v>
      </c>
      <c r="AC17" s="31"/>
      <c r="AD17" s="297">
        <f>IF($U17,AB17/$U17*100,0)</f>
        <v>11.728115704204111</v>
      </c>
      <c r="AE17" s="31"/>
      <c r="AF17" s="316">
        <v>0</v>
      </c>
      <c r="AG17" s="31"/>
      <c r="AH17" s="297">
        <f>IF($U17,AF17/$U17*100,0)</f>
        <v>0</v>
      </c>
      <c r="AI17" s="31"/>
      <c r="AJ17" s="316">
        <v>596610</v>
      </c>
      <c r="AK17" s="31"/>
      <c r="AL17" s="30">
        <v>4</v>
      </c>
      <c r="AM17" s="31"/>
      <c r="AN17" s="298">
        <v>49071</v>
      </c>
      <c r="AO17" s="31"/>
      <c r="AP17" s="298">
        <f>IF(E17,AN17,0)</f>
        <v>49071</v>
      </c>
      <c r="AQ17" s="31"/>
      <c r="AR17" s="298">
        <f>IF(O17,AN17,0)</f>
        <v>49071</v>
      </c>
    </row>
    <row r="18" spans="1:44" ht="8.85" customHeight="1" x14ac:dyDescent="0.25">
      <c r="A18" s="30">
        <v>5</v>
      </c>
      <c r="B18" s="31"/>
      <c r="C18" s="11" t="s">
        <v>93</v>
      </c>
      <c r="D18" s="31"/>
      <c r="E18" s="316">
        <v>18708608</v>
      </c>
      <c r="F18" s="31"/>
      <c r="G18" s="302">
        <f>(E18/$AN18)</f>
        <v>77.79532195355219</v>
      </c>
      <c r="H18" s="31"/>
      <c r="I18" s="302">
        <f>IF($G$60,G18/$G$60*100,0)</f>
        <v>156.19571569377436</v>
      </c>
      <c r="J18" s="31"/>
      <c r="K18" s="316">
        <v>2282338</v>
      </c>
      <c r="L18" s="31"/>
      <c r="M18" s="316">
        <v>15059338</v>
      </c>
      <c r="N18" s="31"/>
      <c r="O18" s="316">
        <v>4466359</v>
      </c>
      <c r="P18" s="31"/>
      <c r="Q18" s="302">
        <f>(O18/$AN18)</f>
        <v>18.572297648501987</v>
      </c>
      <c r="R18" s="31"/>
      <c r="S18" s="302">
        <f>IF($Q$60,Q18/$Q$60*100,0)</f>
        <v>79.671547579070449</v>
      </c>
      <c r="T18" s="31"/>
      <c r="U18" s="114">
        <f>(E18+O18)</f>
        <v>23174967</v>
      </c>
      <c r="V18" s="31"/>
      <c r="W18" s="31"/>
      <c r="X18" s="316">
        <v>7106957</v>
      </c>
      <c r="Y18" s="31"/>
      <c r="Z18" s="302">
        <f>IF($U18,X18/$U18*100,0)</f>
        <v>30.666524789441986</v>
      </c>
      <c r="AA18" s="31"/>
      <c r="AB18" s="316">
        <v>211374</v>
      </c>
      <c r="AC18" s="31"/>
      <c r="AD18" s="302">
        <f>IF($U18,AB18/$U18*100,0)</f>
        <v>0.91207896865613658</v>
      </c>
      <c r="AE18" s="31"/>
      <c r="AF18" s="316">
        <v>72</v>
      </c>
      <c r="AG18" s="31"/>
      <c r="AH18" s="302">
        <f>IF($U18,AF18/$U18*100,0)</f>
        <v>3.1068005404279539E-4</v>
      </c>
      <c r="AI18" s="31"/>
      <c r="AJ18" s="316">
        <v>1222149</v>
      </c>
      <c r="AK18" s="31"/>
      <c r="AL18" s="30">
        <v>5</v>
      </c>
      <c r="AM18" s="31"/>
      <c r="AN18" s="298">
        <v>240485</v>
      </c>
      <c r="AO18" s="31"/>
      <c r="AP18" s="298">
        <f>IF(E18,AN18,0)</f>
        <v>240485</v>
      </c>
      <c r="AQ18" s="31"/>
      <c r="AR18" s="298">
        <f>IF(O18,AN18,0)</f>
        <v>240485</v>
      </c>
    </row>
    <row r="19" spans="1:44" ht="8.85" customHeight="1" x14ac:dyDescent="0.25">
      <c r="A19" s="37"/>
      <c r="B19" s="31"/>
      <c r="C19" s="11"/>
      <c r="D19" s="31"/>
      <c r="E19" s="31"/>
      <c r="F19" s="31"/>
      <c r="G19" s="38"/>
      <c r="H19" s="31"/>
      <c r="I19" s="38"/>
      <c r="J19" s="31"/>
      <c r="K19" s="31"/>
      <c r="L19" s="31"/>
      <c r="M19" s="31"/>
      <c r="N19" s="31"/>
      <c r="O19" s="31"/>
      <c r="P19" s="31"/>
      <c r="Q19" s="38"/>
      <c r="R19" s="31"/>
      <c r="S19" s="38"/>
      <c r="T19" s="31"/>
      <c r="U19" s="31"/>
      <c r="V19" s="31"/>
      <c r="W19" s="31"/>
      <c r="X19" s="31"/>
      <c r="Y19" s="31"/>
      <c r="Z19" s="38"/>
      <c r="AA19" s="31"/>
      <c r="AB19" s="31"/>
      <c r="AC19" s="31"/>
      <c r="AD19" s="38"/>
      <c r="AE19" s="31"/>
      <c r="AF19" s="31"/>
      <c r="AG19" s="31"/>
      <c r="AH19" s="38"/>
      <c r="AI19" s="31"/>
      <c r="AJ19" s="31"/>
      <c r="AK19" s="31"/>
      <c r="AL19" s="37"/>
      <c r="AM19" s="31"/>
      <c r="AN19" s="277"/>
      <c r="AO19" s="31"/>
      <c r="AP19" s="31"/>
      <c r="AQ19" s="31"/>
      <c r="AR19" s="31"/>
    </row>
    <row r="20" spans="1:44" ht="8.85" customHeight="1" x14ac:dyDescent="0.25">
      <c r="A20" s="30">
        <v>6</v>
      </c>
      <c r="B20" s="31"/>
      <c r="C20" s="11" t="s">
        <v>94</v>
      </c>
      <c r="D20" s="31"/>
      <c r="E20" s="316">
        <v>1605773</v>
      </c>
      <c r="F20" s="31"/>
      <c r="G20" s="302">
        <f>(E20/$AN20)</f>
        <v>92.754909889094264</v>
      </c>
      <c r="H20" s="31"/>
      <c r="I20" s="302">
        <f>IF($G$60,G20/$G$60*100,0)</f>
        <v>186.23124335019347</v>
      </c>
      <c r="J20" s="31"/>
      <c r="K20" s="316">
        <v>568542</v>
      </c>
      <c r="L20" s="31"/>
      <c r="M20" s="316">
        <v>991876</v>
      </c>
      <c r="N20" s="31"/>
      <c r="O20" s="316">
        <v>972688</v>
      </c>
      <c r="P20" s="31"/>
      <c r="Q20" s="302">
        <f>(O20/$AN20)</f>
        <v>56.185767097966725</v>
      </c>
      <c r="R20" s="31"/>
      <c r="S20" s="302">
        <f>IF($Q$60,Q20/$Q$60*100,0)</f>
        <v>241.02602173045005</v>
      </c>
      <c r="T20" s="31"/>
      <c r="U20" s="114">
        <f>(E20+O20)</f>
        <v>2578461</v>
      </c>
      <c r="V20" s="31"/>
      <c r="W20" s="31"/>
      <c r="X20" s="316">
        <v>1072806</v>
      </c>
      <c r="Y20" s="31"/>
      <c r="Z20" s="302">
        <f>IF($U20,X20/$U20*100,0)</f>
        <v>41.606446636191123</v>
      </c>
      <c r="AA20" s="31"/>
      <c r="AB20" s="316">
        <v>0</v>
      </c>
      <c r="AC20" s="31"/>
      <c r="AD20" s="302">
        <f>IF($U20,AB20/$U20*100,0)</f>
        <v>0</v>
      </c>
      <c r="AE20" s="31"/>
      <c r="AF20" s="316">
        <v>0</v>
      </c>
      <c r="AG20" s="31"/>
      <c r="AH20" s="302">
        <f>IF($U20,AF20/$U20*100,0)</f>
        <v>0</v>
      </c>
      <c r="AI20" s="31"/>
      <c r="AJ20" s="316">
        <v>7187</v>
      </c>
      <c r="AK20" s="31"/>
      <c r="AL20" s="30">
        <v>6</v>
      </c>
      <c r="AM20" s="31"/>
      <c r="AN20" s="298">
        <v>17312</v>
      </c>
      <c r="AO20" s="31"/>
      <c r="AP20" s="298">
        <f>IF(E20,AN20,0)</f>
        <v>17312</v>
      </c>
      <c r="AQ20" s="31"/>
      <c r="AR20" s="298">
        <f>IF(O20,AN20,0)</f>
        <v>17312</v>
      </c>
    </row>
    <row r="21" spans="1:44" ht="8.85" customHeight="1" x14ac:dyDescent="0.25">
      <c r="A21" s="30">
        <v>7</v>
      </c>
      <c r="B21" s="31"/>
      <c r="C21" s="11" t="s">
        <v>95</v>
      </c>
      <c r="D21" s="31"/>
      <c r="E21" s="316">
        <v>128065</v>
      </c>
      <c r="F21" s="31"/>
      <c r="G21" s="302">
        <f>(E21/$AN21)</f>
        <v>21.46940486169321</v>
      </c>
      <c r="H21" s="31"/>
      <c r="I21" s="302">
        <f>IF($G$60,G21/$G$60*100,0)</f>
        <v>43.105793172161931</v>
      </c>
      <c r="J21" s="31"/>
      <c r="K21" s="316">
        <v>38133</v>
      </c>
      <c r="L21" s="31"/>
      <c r="M21" s="316">
        <v>70285</v>
      </c>
      <c r="N21" s="31"/>
      <c r="O21" s="316">
        <v>47249</v>
      </c>
      <c r="P21" s="31"/>
      <c r="Q21" s="302">
        <f>(O21/$AN21)</f>
        <v>7.9210393964794639</v>
      </c>
      <c r="R21" s="31"/>
      <c r="S21" s="302">
        <f>IF($Q$60,Q21/$Q$60*100,0)</f>
        <v>33.979719639223376</v>
      </c>
      <c r="T21" s="31"/>
      <c r="U21" s="114">
        <f>(E21+O21)</f>
        <v>175314</v>
      </c>
      <c r="V21" s="31"/>
      <c r="W21" s="31"/>
      <c r="X21" s="316">
        <v>0</v>
      </c>
      <c r="Y21" s="31"/>
      <c r="Z21" s="302">
        <f>IF($U21,X21/$U21*100,0)</f>
        <v>0</v>
      </c>
      <c r="AA21" s="31"/>
      <c r="AB21" s="316">
        <v>0</v>
      </c>
      <c r="AC21" s="31"/>
      <c r="AD21" s="302">
        <f>IF($U21,AB21/$U21*100,0)</f>
        <v>0</v>
      </c>
      <c r="AE21" s="31"/>
      <c r="AF21" s="316">
        <v>0</v>
      </c>
      <c r="AG21" s="31"/>
      <c r="AH21" s="302">
        <f>IF($U21,AF21/$U21*100,0)</f>
        <v>0</v>
      </c>
      <c r="AI21" s="31"/>
      <c r="AJ21" s="316">
        <v>0</v>
      </c>
      <c r="AK21" s="31"/>
      <c r="AL21" s="30">
        <v>7</v>
      </c>
      <c r="AM21" s="31"/>
      <c r="AN21" s="298">
        <v>5965</v>
      </c>
      <c r="AO21" s="31"/>
      <c r="AP21" s="298">
        <f>IF(E21,AN21,0)</f>
        <v>5965</v>
      </c>
      <c r="AQ21" s="31"/>
      <c r="AR21" s="298">
        <f>IF(O21,AN21,0)</f>
        <v>5965</v>
      </c>
    </row>
    <row r="22" spans="1:44" ht="8.85" customHeight="1" x14ac:dyDescent="0.25">
      <c r="A22" s="30">
        <v>8</v>
      </c>
      <c r="B22" s="31"/>
      <c r="C22" s="11" t="s">
        <v>96</v>
      </c>
      <c r="D22" s="31"/>
      <c r="E22" s="316">
        <v>2789844</v>
      </c>
      <c r="F22" s="31"/>
      <c r="G22" s="302">
        <f>(E22/$AN22)</f>
        <v>66.477089141468298</v>
      </c>
      <c r="H22" s="31"/>
      <c r="I22" s="302">
        <f>IF($G$60,G22/$G$60*100,0)</f>
        <v>133.47121979763671</v>
      </c>
      <c r="J22" s="31"/>
      <c r="K22" s="316">
        <v>952566</v>
      </c>
      <c r="L22" s="31"/>
      <c r="M22" s="316">
        <v>1330871</v>
      </c>
      <c r="N22" s="31"/>
      <c r="O22" s="316">
        <v>1656538</v>
      </c>
      <c r="P22" s="31"/>
      <c r="Q22" s="302">
        <f>(O22/$AN22)</f>
        <v>39.472394977005742</v>
      </c>
      <c r="R22" s="31"/>
      <c r="S22" s="302">
        <f>IF($Q$60,Q22/$Q$60*100,0)</f>
        <v>169.3289034016764</v>
      </c>
      <c r="T22" s="31"/>
      <c r="U22" s="114">
        <f>(E22+O22)</f>
        <v>4446382</v>
      </c>
      <c r="V22" s="31"/>
      <c r="W22" s="31"/>
      <c r="X22" s="316">
        <v>2174110</v>
      </c>
      <c r="Y22" s="31"/>
      <c r="Z22" s="302">
        <f>IF($U22,X22/$U22*100,0)</f>
        <v>48.896158719606184</v>
      </c>
      <c r="AA22" s="31"/>
      <c r="AB22" s="316">
        <v>1314587</v>
      </c>
      <c r="AC22" s="31"/>
      <c r="AD22" s="302">
        <f>IF($U22,AB22/$U22*100,0)</f>
        <v>29.565318499400185</v>
      </c>
      <c r="AE22" s="31"/>
      <c r="AF22" s="316">
        <v>6</v>
      </c>
      <c r="AG22" s="31"/>
      <c r="AH22" s="302">
        <f>IF($U22,AF22/$U22*100,0)</f>
        <v>1.3494117239589402E-4</v>
      </c>
      <c r="AI22" s="31"/>
      <c r="AJ22" s="316">
        <v>239387</v>
      </c>
      <c r="AK22" s="31"/>
      <c r="AL22" s="30">
        <v>8</v>
      </c>
      <c r="AM22" s="31"/>
      <c r="AN22" s="298">
        <v>41967</v>
      </c>
      <c r="AO22" s="31"/>
      <c r="AP22" s="298">
        <f>IF(E22,AN22,0)</f>
        <v>41967</v>
      </c>
      <c r="AQ22" s="31"/>
      <c r="AR22" s="298">
        <f>IF(O22,AN22,0)</f>
        <v>41967</v>
      </c>
    </row>
    <row r="23" spans="1:44" ht="8.85" customHeight="1" x14ac:dyDescent="0.25">
      <c r="A23" s="30">
        <v>9</v>
      </c>
      <c r="B23" s="31"/>
      <c r="C23" s="11" t="s">
        <v>97</v>
      </c>
      <c r="D23" s="31"/>
      <c r="E23" s="316">
        <v>1851631</v>
      </c>
      <c r="F23" s="31"/>
      <c r="G23" s="302">
        <f>(E23/$AN23)</f>
        <v>309.48203242520475</v>
      </c>
      <c r="H23" s="31"/>
      <c r="I23" s="302">
        <f>IF($G$60,G23/$G$60*100,0)</f>
        <v>621.37113563049547</v>
      </c>
      <c r="J23" s="31"/>
      <c r="K23" s="316">
        <v>0</v>
      </c>
      <c r="L23" s="31"/>
      <c r="M23" s="316">
        <v>279951</v>
      </c>
      <c r="N23" s="31"/>
      <c r="O23" s="316">
        <v>0</v>
      </c>
      <c r="P23" s="31"/>
      <c r="Q23" s="302">
        <f>(O23/$AN23)</f>
        <v>0</v>
      </c>
      <c r="R23" s="31"/>
      <c r="S23" s="302">
        <f>IF($Q$60,Q23/$Q$60*100,0)</f>
        <v>0</v>
      </c>
      <c r="T23" s="31"/>
      <c r="U23" s="114">
        <f>(E23+O23)</f>
        <v>1851631</v>
      </c>
      <c r="V23" s="31"/>
      <c r="W23" s="31"/>
      <c r="X23" s="316">
        <v>235138</v>
      </c>
      <c r="Y23" s="31"/>
      <c r="Z23" s="302">
        <f>IF($U23,X23/$U23*100,0)</f>
        <v>12.698966478742255</v>
      </c>
      <c r="AA23" s="31"/>
      <c r="AB23" s="316">
        <v>16099</v>
      </c>
      <c r="AC23" s="31"/>
      <c r="AD23" s="302">
        <f>IF($U23,AB23/$U23*100,0)</f>
        <v>0.86944969057009736</v>
      </c>
      <c r="AE23" s="31"/>
      <c r="AF23" s="316">
        <v>0</v>
      </c>
      <c r="AG23" s="31"/>
      <c r="AH23" s="302">
        <f>IF($U23,AF23/$U23*100,0)</f>
        <v>0</v>
      </c>
      <c r="AI23" s="31"/>
      <c r="AJ23" s="316">
        <v>0</v>
      </c>
      <c r="AK23" s="31"/>
      <c r="AL23" s="30">
        <v>9</v>
      </c>
      <c r="AM23" s="31"/>
      <c r="AN23" s="298">
        <v>5983</v>
      </c>
      <c r="AO23" s="31"/>
      <c r="AP23" s="298">
        <f>IF(E23,AN23,0)</f>
        <v>5983</v>
      </c>
      <c r="AQ23" s="31"/>
      <c r="AR23" s="298">
        <f>IF(O23,AN23,0)</f>
        <v>0</v>
      </c>
    </row>
    <row r="24" spans="1:44" ht="8.85" customHeight="1" x14ac:dyDescent="0.25">
      <c r="A24" s="30">
        <v>10</v>
      </c>
      <c r="B24" s="31"/>
      <c r="C24" s="11" t="s">
        <v>98</v>
      </c>
      <c r="D24" s="31"/>
      <c r="E24" s="316">
        <v>457521</v>
      </c>
      <c r="F24" s="31"/>
      <c r="G24" s="302">
        <f>(E24/$AN24)</f>
        <v>19.672399707614911</v>
      </c>
      <c r="H24" s="31"/>
      <c r="I24" s="302">
        <f>IF($G$60,G24/$G$60*100,0)</f>
        <v>39.497806225154449</v>
      </c>
      <c r="J24" s="31"/>
      <c r="K24" s="316">
        <v>287696</v>
      </c>
      <c r="L24" s="31"/>
      <c r="M24" s="316">
        <v>0</v>
      </c>
      <c r="N24" s="31"/>
      <c r="O24" s="316">
        <v>99177</v>
      </c>
      <c r="P24" s="31"/>
      <c r="Q24" s="302">
        <f>(O24/$AN24)</f>
        <v>4.2643935159306876</v>
      </c>
      <c r="R24" s="31"/>
      <c r="S24" s="302">
        <f>IF($Q$60,Q24/$Q$60*100,0)</f>
        <v>18.293419442787958</v>
      </c>
      <c r="T24" s="31"/>
      <c r="U24" s="114">
        <f>(E24+O24)</f>
        <v>556698</v>
      </c>
      <c r="V24" s="31"/>
      <c r="W24" s="31"/>
      <c r="X24" s="316">
        <v>0</v>
      </c>
      <c r="Y24" s="31"/>
      <c r="Z24" s="302">
        <f>IF($U24,X24/$U24*100,0)</f>
        <v>0</v>
      </c>
      <c r="AA24" s="31"/>
      <c r="AB24" s="316">
        <v>0</v>
      </c>
      <c r="AC24" s="31"/>
      <c r="AD24" s="302">
        <f>IF($U24,AB24/$U24*100,0)</f>
        <v>0</v>
      </c>
      <c r="AE24" s="31"/>
      <c r="AF24" s="316">
        <v>0</v>
      </c>
      <c r="AG24" s="31"/>
      <c r="AH24" s="302">
        <f>IF($U24,AF24/$U24*100,0)</f>
        <v>0</v>
      </c>
      <c r="AI24" s="31"/>
      <c r="AJ24" s="316">
        <v>5802</v>
      </c>
      <c r="AK24" s="31"/>
      <c r="AL24" s="30">
        <v>10</v>
      </c>
      <c r="AM24" s="31"/>
      <c r="AN24" s="298">
        <v>23257</v>
      </c>
      <c r="AO24" s="31"/>
      <c r="AP24" s="298">
        <f>IF(E24,AN24,0)</f>
        <v>23257</v>
      </c>
      <c r="AQ24" s="31"/>
      <c r="AR24" s="298">
        <f>IF(O24,AN24,0)</f>
        <v>23257</v>
      </c>
    </row>
    <row r="25" spans="1:44" ht="8.85" customHeight="1" x14ac:dyDescent="0.25">
      <c r="A25" s="37"/>
      <c r="B25" s="31"/>
      <c r="C25" s="11"/>
      <c r="D25" s="31"/>
      <c r="E25" s="31"/>
      <c r="F25" s="31"/>
      <c r="G25" s="38"/>
      <c r="H25" s="31"/>
      <c r="I25" s="38"/>
      <c r="J25" s="31"/>
      <c r="K25" s="31"/>
      <c r="L25" s="31"/>
      <c r="M25" s="31"/>
      <c r="N25" s="31"/>
      <c r="O25" s="31"/>
      <c r="P25" s="31"/>
      <c r="Q25" s="38"/>
      <c r="R25" s="31"/>
      <c r="S25" s="38"/>
      <c r="T25" s="31"/>
      <c r="U25" s="31"/>
      <c r="V25" s="31"/>
      <c r="W25" s="31"/>
      <c r="X25" s="31"/>
      <c r="Y25" s="31"/>
      <c r="Z25" s="38"/>
      <c r="AA25" s="31"/>
      <c r="AB25" s="31"/>
      <c r="AC25" s="31"/>
      <c r="AD25" s="38"/>
      <c r="AE25" s="31"/>
      <c r="AF25" s="31"/>
      <c r="AG25" s="31"/>
      <c r="AH25" s="38"/>
      <c r="AI25" s="31"/>
      <c r="AJ25" s="31"/>
      <c r="AK25" s="31"/>
      <c r="AL25" s="37"/>
      <c r="AM25" s="31"/>
      <c r="AN25" s="277"/>
      <c r="AO25" s="31"/>
      <c r="AP25" s="31"/>
      <c r="AQ25" s="31"/>
      <c r="AR25" s="31"/>
    </row>
    <row r="26" spans="1:44" ht="8.85" customHeight="1" x14ac:dyDescent="0.25">
      <c r="A26" s="30">
        <v>11</v>
      </c>
      <c r="B26" s="31"/>
      <c r="C26" s="11" t="s">
        <v>99</v>
      </c>
      <c r="D26" s="31"/>
      <c r="E26" s="316">
        <v>1189891</v>
      </c>
      <c r="F26" s="31"/>
      <c r="G26" s="302">
        <f>(E26/$AN26)</f>
        <v>84.252000283225939</v>
      </c>
      <c r="H26" s="31"/>
      <c r="I26" s="302">
        <f>IF($G$60,G26/$G$60*100,0)</f>
        <v>169.1592907183755</v>
      </c>
      <c r="J26" s="31"/>
      <c r="K26" s="316">
        <v>199003</v>
      </c>
      <c r="L26" s="31"/>
      <c r="M26" s="316">
        <v>941004</v>
      </c>
      <c r="N26" s="31"/>
      <c r="O26" s="316">
        <v>142180</v>
      </c>
      <c r="P26" s="31"/>
      <c r="Q26" s="302">
        <f>(O26/$AN26)</f>
        <v>10.067266161580401</v>
      </c>
      <c r="R26" s="31"/>
      <c r="S26" s="302">
        <f>IF($Q$60,Q26/$Q$60*100,0)</f>
        <v>43.186615364642996</v>
      </c>
      <c r="T26" s="31"/>
      <c r="U26" s="114">
        <f>(E26+O26)</f>
        <v>1332071</v>
      </c>
      <c r="V26" s="31"/>
      <c r="W26" s="31"/>
      <c r="X26" s="316">
        <v>141212</v>
      </c>
      <c r="Y26" s="31"/>
      <c r="Z26" s="302">
        <f>IF($U26,X26/$U26*100,0)</f>
        <v>10.600936436571324</v>
      </c>
      <c r="AA26" s="31"/>
      <c r="AB26" s="316">
        <v>11488</v>
      </c>
      <c r="AC26" s="31"/>
      <c r="AD26" s="302">
        <f>IF($U26,AB26/$U26*100,0)</f>
        <v>0.86241649281457222</v>
      </c>
      <c r="AE26" s="31"/>
      <c r="AF26" s="316">
        <v>0</v>
      </c>
      <c r="AG26" s="31"/>
      <c r="AH26" s="302">
        <f>IF($U26,AF26/$U26*100,0)</f>
        <v>0</v>
      </c>
      <c r="AI26" s="31"/>
      <c r="AJ26" s="316">
        <v>45508</v>
      </c>
      <c r="AK26" s="31"/>
      <c r="AL26" s="30">
        <v>11</v>
      </c>
      <c r="AM26" s="31"/>
      <c r="AN26" s="298">
        <v>14123</v>
      </c>
      <c r="AO26" s="31"/>
      <c r="AP26" s="298">
        <f>IF(E26,AN26,0)</f>
        <v>14123</v>
      </c>
      <c r="AQ26" s="31"/>
      <c r="AR26" s="298">
        <f>IF(O26,AN26,0)</f>
        <v>14123</v>
      </c>
    </row>
    <row r="27" spans="1:44" ht="8.85" customHeight="1" x14ac:dyDescent="0.25">
      <c r="A27" s="30">
        <v>12</v>
      </c>
      <c r="B27" s="31"/>
      <c r="C27" s="11" t="s">
        <v>100</v>
      </c>
      <c r="D27" s="31"/>
      <c r="E27" s="316">
        <v>357168</v>
      </c>
      <c r="F27" s="31"/>
      <c r="G27" s="302">
        <f>(E27/$AN27)</f>
        <v>41.545655461207396</v>
      </c>
      <c r="H27" s="31"/>
      <c r="I27" s="302">
        <f>IF($G$60,G27/$G$60*100,0)</f>
        <v>83.414442228347255</v>
      </c>
      <c r="J27" s="31"/>
      <c r="K27" s="316">
        <v>0</v>
      </c>
      <c r="L27" s="31"/>
      <c r="M27" s="316">
        <v>0</v>
      </c>
      <c r="N27" s="31"/>
      <c r="O27" s="316">
        <v>0</v>
      </c>
      <c r="P27" s="31"/>
      <c r="Q27" s="302">
        <f>(O27/$AN27)</f>
        <v>0</v>
      </c>
      <c r="R27" s="31"/>
      <c r="S27" s="302">
        <f>IF($Q$60,Q27/$Q$60*100,0)</f>
        <v>0</v>
      </c>
      <c r="T27" s="31"/>
      <c r="U27" s="114">
        <f>(E27+O27)</f>
        <v>357168</v>
      </c>
      <c r="V27" s="31"/>
      <c r="W27" s="31"/>
      <c r="X27" s="316">
        <v>0</v>
      </c>
      <c r="Y27" s="31"/>
      <c r="Z27" s="302">
        <f>IF($U27,X27/$U27*100,0)</f>
        <v>0</v>
      </c>
      <c r="AA27" s="31"/>
      <c r="AB27" s="316">
        <v>0</v>
      </c>
      <c r="AC27" s="31"/>
      <c r="AD27" s="302">
        <f>IF($U27,AB27/$U27*100,0)</f>
        <v>0</v>
      </c>
      <c r="AE27" s="31"/>
      <c r="AF27" s="316">
        <v>0</v>
      </c>
      <c r="AG27" s="31"/>
      <c r="AH27" s="302">
        <f>IF($U27,AF27/$U27*100,0)</f>
        <v>0</v>
      </c>
      <c r="AI27" s="31"/>
      <c r="AJ27" s="316">
        <v>7324</v>
      </c>
      <c r="AK27" s="31"/>
      <c r="AL27" s="30">
        <v>12</v>
      </c>
      <c r="AM27" s="31"/>
      <c r="AN27" s="298">
        <v>8597</v>
      </c>
      <c r="AO27" s="31"/>
      <c r="AP27" s="298">
        <f>IF(E27,AN27,0)</f>
        <v>8597</v>
      </c>
      <c r="AQ27" s="31"/>
      <c r="AR27" s="298">
        <f>IF(O27,AN27,0)</f>
        <v>0</v>
      </c>
    </row>
    <row r="28" spans="1:44" ht="8.85" customHeight="1" x14ac:dyDescent="0.25">
      <c r="A28" s="30">
        <v>13</v>
      </c>
      <c r="B28" s="31"/>
      <c r="C28" s="11" t="s">
        <v>101</v>
      </c>
      <c r="D28" s="31"/>
      <c r="E28" s="316">
        <v>3515821</v>
      </c>
      <c r="F28" s="31"/>
      <c r="G28" s="302">
        <f>(E28/$AN28)</f>
        <v>130.09513413506014</v>
      </c>
      <c r="H28" s="31"/>
      <c r="I28" s="302">
        <f>IF($G$60,G28/$G$60*100,0)</f>
        <v>261.20211439751552</v>
      </c>
      <c r="J28" s="31"/>
      <c r="K28" s="316">
        <v>781630</v>
      </c>
      <c r="L28" s="31"/>
      <c r="M28" s="316">
        <v>2182349</v>
      </c>
      <c r="N28" s="31"/>
      <c r="O28" s="316">
        <v>1324977</v>
      </c>
      <c r="P28" s="31"/>
      <c r="Q28" s="302">
        <f>(O28/$AN28)</f>
        <v>49.027826086956523</v>
      </c>
      <c r="R28" s="31"/>
      <c r="S28" s="302">
        <f>IF($Q$60,Q28/$Q$60*100,0)</f>
        <v>210.31984586465046</v>
      </c>
      <c r="T28" s="31"/>
      <c r="U28" s="114">
        <f>(E28+O28)</f>
        <v>4840798</v>
      </c>
      <c r="V28" s="31"/>
      <c r="W28" s="31"/>
      <c r="X28" s="316">
        <v>1454021</v>
      </c>
      <c r="Y28" s="31"/>
      <c r="Z28" s="302">
        <f>IF($U28,X28/$U28*100,0)</f>
        <v>30.036803849282702</v>
      </c>
      <c r="AA28" s="31"/>
      <c r="AB28" s="316">
        <v>0</v>
      </c>
      <c r="AC28" s="31"/>
      <c r="AD28" s="302">
        <f>IF($U28,AB28/$U28*100,0)</f>
        <v>0</v>
      </c>
      <c r="AE28" s="31"/>
      <c r="AF28" s="316">
        <v>0</v>
      </c>
      <c r="AG28" s="31"/>
      <c r="AH28" s="302">
        <f>IF($U28,AF28/$U28*100,0)</f>
        <v>0</v>
      </c>
      <c r="AI28" s="31"/>
      <c r="AJ28" s="316">
        <v>138978</v>
      </c>
      <c r="AK28" s="31"/>
      <c r="AL28" s="30">
        <v>13</v>
      </c>
      <c r="AM28" s="31"/>
      <c r="AN28" s="298">
        <v>27025</v>
      </c>
      <c r="AO28" s="31"/>
      <c r="AP28" s="298">
        <f>IF(E28,AN28,0)</f>
        <v>27025</v>
      </c>
      <c r="AQ28" s="31"/>
      <c r="AR28" s="298">
        <f>IF(O28,AN28,0)</f>
        <v>27025</v>
      </c>
    </row>
    <row r="29" spans="1:44" ht="8.85" customHeight="1" x14ac:dyDescent="0.25">
      <c r="A29" s="30">
        <v>14</v>
      </c>
      <c r="B29" s="31"/>
      <c r="C29" s="11" t="s">
        <v>102</v>
      </c>
      <c r="D29" s="31"/>
      <c r="E29" s="316">
        <v>637709</v>
      </c>
      <c r="F29" s="31"/>
      <c r="G29" s="302">
        <f>(E29/$AN29)</f>
        <v>93.382486454825013</v>
      </c>
      <c r="H29" s="31"/>
      <c r="I29" s="302">
        <f>IF($G$60,G29/$G$60*100,0)</f>
        <v>187.49127760900765</v>
      </c>
      <c r="J29" s="31"/>
      <c r="K29" s="316">
        <v>0</v>
      </c>
      <c r="L29" s="31"/>
      <c r="M29" s="316">
        <v>0</v>
      </c>
      <c r="N29" s="31"/>
      <c r="O29" s="316">
        <v>0</v>
      </c>
      <c r="P29" s="31"/>
      <c r="Q29" s="302">
        <f>(O29/$AN29)</f>
        <v>0</v>
      </c>
      <c r="R29" s="31"/>
      <c r="S29" s="302">
        <f>IF($Q$60,Q29/$Q$60*100,0)</f>
        <v>0</v>
      </c>
      <c r="T29" s="31"/>
      <c r="U29" s="114">
        <f>(E29+O29)</f>
        <v>637709</v>
      </c>
      <c r="V29" s="31"/>
      <c r="W29" s="31"/>
      <c r="X29" s="316">
        <v>0</v>
      </c>
      <c r="Y29" s="31"/>
      <c r="Z29" s="302">
        <f>IF($U29,X29/$U29*100,0)</f>
        <v>0</v>
      </c>
      <c r="AA29" s="31"/>
      <c r="AB29" s="316">
        <v>0</v>
      </c>
      <c r="AC29" s="31"/>
      <c r="AD29" s="302">
        <f>IF($U29,AB29/$U29*100,0)</f>
        <v>0</v>
      </c>
      <c r="AE29" s="31"/>
      <c r="AF29" s="316">
        <v>0</v>
      </c>
      <c r="AG29" s="31"/>
      <c r="AH29" s="302">
        <f>IF($U29,AF29/$U29*100,0)</f>
        <v>0</v>
      </c>
      <c r="AI29" s="31"/>
      <c r="AJ29" s="316">
        <v>0</v>
      </c>
      <c r="AK29" s="31"/>
      <c r="AL29" s="30">
        <v>14</v>
      </c>
      <c r="AM29" s="31"/>
      <c r="AN29" s="298">
        <v>6829</v>
      </c>
      <c r="AO29" s="31"/>
      <c r="AP29" s="298">
        <f>IF(E29,AN29,0)</f>
        <v>6829</v>
      </c>
      <c r="AQ29" s="31"/>
      <c r="AR29" s="298">
        <f>IF(O29,AN29,0)</f>
        <v>0</v>
      </c>
    </row>
    <row r="30" spans="1:44" ht="8.85" customHeight="1" x14ac:dyDescent="0.25">
      <c r="A30" s="30">
        <v>15</v>
      </c>
      <c r="B30" s="31"/>
      <c r="C30" s="11" t="s">
        <v>103</v>
      </c>
      <c r="D30" s="31"/>
      <c r="E30" s="316">
        <v>3860653</v>
      </c>
      <c r="F30" s="31"/>
      <c r="G30" s="302">
        <f>(E30/$AN30)</f>
        <v>28.079110057312427</v>
      </c>
      <c r="H30" s="31"/>
      <c r="I30" s="302">
        <f>IF($G$60,G30/$G$60*100,0)</f>
        <v>56.376612131828971</v>
      </c>
      <c r="J30" s="31"/>
      <c r="K30" s="316">
        <v>911004</v>
      </c>
      <c r="L30" s="31"/>
      <c r="M30" s="316">
        <v>2211946</v>
      </c>
      <c r="N30" s="31"/>
      <c r="O30" s="316">
        <v>3411233</v>
      </c>
      <c r="P30" s="31"/>
      <c r="Q30" s="302">
        <f>(O30/$AN30)</f>
        <v>24.810410787536728</v>
      </c>
      <c r="R30" s="31"/>
      <c r="S30" s="302">
        <f>IF($Q$60,Q30/$Q$60*100,0)</f>
        <v>106.43184063308135</v>
      </c>
      <c r="T30" s="31"/>
      <c r="U30" s="114">
        <f>(E30+O30)</f>
        <v>7271886</v>
      </c>
      <c r="V30" s="31"/>
      <c r="W30" s="31"/>
      <c r="X30" s="316">
        <v>3480565</v>
      </c>
      <c r="Y30" s="31"/>
      <c r="Z30" s="302">
        <f>IF($U30,X30/$U30*100,0)</f>
        <v>47.863305337844949</v>
      </c>
      <c r="AA30" s="31"/>
      <c r="AB30" s="316">
        <v>0</v>
      </c>
      <c r="AC30" s="31"/>
      <c r="AD30" s="302">
        <f>IF($U30,AB30/$U30*100,0)</f>
        <v>0</v>
      </c>
      <c r="AE30" s="31"/>
      <c r="AF30" s="316">
        <v>337398</v>
      </c>
      <c r="AG30" s="31"/>
      <c r="AH30" s="302">
        <f>IF($U30,AF30/$U30*100,0)</f>
        <v>4.639759204145939</v>
      </c>
      <c r="AI30" s="31"/>
      <c r="AJ30" s="316">
        <v>148522</v>
      </c>
      <c r="AK30" s="31"/>
      <c r="AL30" s="30">
        <v>15</v>
      </c>
      <c r="AM30" s="31"/>
      <c r="AN30" s="298">
        <v>137492</v>
      </c>
      <c r="AO30" s="31"/>
      <c r="AP30" s="298">
        <f>IF(E30,AN30,0)</f>
        <v>137492</v>
      </c>
      <c r="AQ30" s="31"/>
      <c r="AR30" s="298">
        <f>IF(O30,AN30,0)</f>
        <v>137492</v>
      </c>
    </row>
    <row r="31" spans="1:44" ht="8.85" customHeight="1" x14ac:dyDescent="0.25">
      <c r="A31" s="37"/>
      <c r="B31" s="31"/>
      <c r="C31" s="11"/>
      <c r="D31" s="31"/>
      <c r="E31" s="31"/>
      <c r="F31" s="31"/>
      <c r="G31" s="38"/>
      <c r="H31" s="31"/>
      <c r="I31" s="38"/>
      <c r="J31" s="31"/>
      <c r="K31" s="31"/>
      <c r="L31" s="31"/>
      <c r="M31" s="31"/>
      <c r="N31" s="31"/>
      <c r="O31" s="31"/>
      <c r="P31" s="31"/>
      <c r="Q31" s="38"/>
      <c r="R31" s="31"/>
      <c r="S31" s="38"/>
      <c r="T31" s="31"/>
      <c r="U31" s="31"/>
      <c r="V31" s="31"/>
      <c r="W31" s="31"/>
      <c r="X31" s="31"/>
      <c r="Y31" s="31"/>
      <c r="Z31" s="38"/>
      <c r="AA31" s="31"/>
      <c r="AB31" s="31"/>
      <c r="AC31" s="31"/>
      <c r="AD31" s="38"/>
      <c r="AE31" s="31"/>
      <c r="AF31" s="31"/>
      <c r="AG31" s="31"/>
      <c r="AH31" s="38"/>
      <c r="AI31" s="31"/>
      <c r="AJ31" s="31"/>
      <c r="AK31" s="31"/>
      <c r="AL31" s="37"/>
      <c r="AM31" s="31"/>
      <c r="AN31" s="277"/>
      <c r="AO31" s="31"/>
      <c r="AP31" s="31"/>
      <c r="AQ31" s="31"/>
      <c r="AR31" s="31"/>
    </row>
    <row r="32" spans="1:44" ht="8.85" customHeight="1" x14ac:dyDescent="0.25">
      <c r="A32" s="30">
        <v>16</v>
      </c>
      <c r="B32" s="31"/>
      <c r="C32" s="11" t="s">
        <v>104</v>
      </c>
      <c r="D32" s="31"/>
      <c r="E32" s="316">
        <v>1268468</v>
      </c>
      <c r="F32" s="31"/>
      <c r="G32" s="302">
        <f>(E32/$AN32)</f>
        <v>23.393110061965182</v>
      </c>
      <c r="H32" s="31"/>
      <c r="I32" s="302">
        <f>IF($G$60,G32/$G$60*100,0)</f>
        <v>46.968165651572903</v>
      </c>
      <c r="J32" s="31"/>
      <c r="K32" s="316">
        <v>330630</v>
      </c>
      <c r="L32" s="31"/>
      <c r="M32" s="316">
        <v>441217</v>
      </c>
      <c r="N32" s="31"/>
      <c r="O32" s="316">
        <v>445541</v>
      </c>
      <c r="P32" s="31"/>
      <c r="Q32" s="302">
        <f>(O32/$AN32)</f>
        <v>8.2166752729418704</v>
      </c>
      <c r="R32" s="31"/>
      <c r="S32" s="302">
        <f>IF($Q$60,Q32/$Q$60*100,0)</f>
        <v>35.247940095487415</v>
      </c>
      <c r="T32" s="31"/>
      <c r="U32" s="114">
        <f>(E32+O32)</f>
        <v>1714009</v>
      </c>
      <c r="V32" s="31"/>
      <c r="W32" s="31"/>
      <c r="X32" s="316">
        <v>0</v>
      </c>
      <c r="Y32" s="31"/>
      <c r="Z32" s="302">
        <f>IF($U32,X32/$U32*100,0)</f>
        <v>0</v>
      </c>
      <c r="AA32" s="31"/>
      <c r="AB32" s="316">
        <v>0</v>
      </c>
      <c r="AC32" s="31"/>
      <c r="AD32" s="302">
        <f>IF($U32,AB32/$U32*100,0)</f>
        <v>0</v>
      </c>
      <c r="AE32" s="31"/>
      <c r="AF32" s="316">
        <v>0</v>
      </c>
      <c r="AG32" s="31"/>
      <c r="AH32" s="302">
        <f>IF($U32,AF32/$U32*100,0)</f>
        <v>0</v>
      </c>
      <c r="AI32" s="31"/>
      <c r="AJ32" s="316">
        <v>0</v>
      </c>
      <c r="AK32" s="31"/>
      <c r="AL32" s="30">
        <v>16</v>
      </c>
      <c r="AM32" s="31"/>
      <c r="AN32" s="298">
        <v>54224</v>
      </c>
      <c r="AO32" s="31"/>
      <c r="AP32" s="298">
        <f>IF(E32,AN32,0)</f>
        <v>54224</v>
      </c>
      <c r="AQ32" s="31"/>
      <c r="AR32" s="298">
        <f>IF(O32,AN32,0)</f>
        <v>54224</v>
      </c>
    </row>
    <row r="33" spans="1:44" ht="8.85" customHeight="1" x14ac:dyDescent="0.25">
      <c r="A33" s="30">
        <v>17</v>
      </c>
      <c r="B33" s="31"/>
      <c r="C33" s="11" t="s">
        <v>105</v>
      </c>
      <c r="D33" s="31"/>
      <c r="E33" s="316">
        <v>1955940</v>
      </c>
      <c r="F33" s="31"/>
      <c r="G33" s="302">
        <f>(E33/$AN33)</f>
        <v>85.408497445526393</v>
      </c>
      <c r="H33" s="31"/>
      <c r="I33" s="302">
        <f>IF($G$60,G33/$G$60*100,0)</f>
        <v>171.48127997720511</v>
      </c>
      <c r="J33" s="31"/>
      <c r="K33" s="316">
        <v>416191</v>
      </c>
      <c r="L33" s="31"/>
      <c r="M33" s="316">
        <v>1341813</v>
      </c>
      <c r="N33" s="31"/>
      <c r="O33" s="316">
        <v>628814</v>
      </c>
      <c r="P33" s="31"/>
      <c r="Q33" s="302">
        <f>(O33/$AN33)</f>
        <v>27.457927601414784</v>
      </c>
      <c r="R33" s="31"/>
      <c r="S33" s="302">
        <f>IF($Q$60,Q33/$Q$60*100,0)</f>
        <v>117.78917324724436</v>
      </c>
      <c r="T33" s="31"/>
      <c r="U33" s="114">
        <f>(E33+O33)</f>
        <v>2584754</v>
      </c>
      <c r="V33" s="31"/>
      <c r="W33" s="31"/>
      <c r="X33" s="316">
        <v>960539</v>
      </c>
      <c r="Y33" s="31"/>
      <c r="Z33" s="302">
        <f>IF($U33,X33/$U33*100,0)</f>
        <v>37.161718291179739</v>
      </c>
      <c r="AA33" s="31"/>
      <c r="AB33" s="316">
        <v>0</v>
      </c>
      <c r="AC33" s="31"/>
      <c r="AD33" s="302">
        <f>IF($U33,AB33/$U33*100,0)</f>
        <v>0</v>
      </c>
      <c r="AE33" s="31"/>
      <c r="AF33" s="316">
        <v>0</v>
      </c>
      <c r="AG33" s="31"/>
      <c r="AH33" s="302">
        <f>IF($U33,AF33/$U33*100,0)</f>
        <v>0</v>
      </c>
      <c r="AI33" s="31"/>
      <c r="AJ33" s="316">
        <v>217405</v>
      </c>
      <c r="AK33" s="31"/>
      <c r="AL33" s="30">
        <v>17</v>
      </c>
      <c r="AM33" s="31"/>
      <c r="AN33" s="298">
        <v>22901</v>
      </c>
      <c r="AO33" s="31"/>
      <c r="AP33" s="298">
        <f>IF(E33,AN33,0)</f>
        <v>22901</v>
      </c>
      <c r="AQ33" s="31"/>
      <c r="AR33" s="298">
        <f>IF(O33,AN33,0)</f>
        <v>22901</v>
      </c>
    </row>
    <row r="34" spans="1:44" ht="8.85" customHeight="1" x14ac:dyDescent="0.25">
      <c r="A34" s="30">
        <v>18</v>
      </c>
      <c r="B34" s="31"/>
      <c r="C34" s="11" t="s">
        <v>106</v>
      </c>
      <c r="D34" s="31"/>
      <c r="E34" s="316">
        <v>333424</v>
      </c>
      <c r="F34" s="31"/>
      <c r="G34" s="302">
        <f>(E34/$AN34)</f>
        <v>45.668264621284756</v>
      </c>
      <c r="H34" s="31"/>
      <c r="I34" s="302">
        <f>IF($G$60,G34/$G$60*100,0)</f>
        <v>91.691725130633515</v>
      </c>
      <c r="J34" s="31"/>
      <c r="K34" s="316">
        <v>0</v>
      </c>
      <c r="L34" s="31"/>
      <c r="M34" s="316">
        <v>0</v>
      </c>
      <c r="N34" s="31"/>
      <c r="O34" s="316">
        <v>0</v>
      </c>
      <c r="P34" s="31"/>
      <c r="Q34" s="302">
        <f>(O34/$AN34)</f>
        <v>0</v>
      </c>
      <c r="R34" s="31"/>
      <c r="S34" s="302">
        <f>IF($Q$60,Q34/$Q$60*100,0)</f>
        <v>0</v>
      </c>
      <c r="T34" s="31"/>
      <c r="U34" s="114">
        <f>(E34+O34)</f>
        <v>333424</v>
      </c>
      <c r="V34" s="31"/>
      <c r="W34" s="31"/>
      <c r="X34" s="316">
        <v>0</v>
      </c>
      <c r="Y34" s="31"/>
      <c r="Z34" s="302">
        <f>IF($U34,X34/$U34*100,0)</f>
        <v>0</v>
      </c>
      <c r="AA34" s="31"/>
      <c r="AB34" s="316">
        <v>0</v>
      </c>
      <c r="AC34" s="31"/>
      <c r="AD34" s="302">
        <f>IF($U34,AB34/$U34*100,0)</f>
        <v>0</v>
      </c>
      <c r="AE34" s="31"/>
      <c r="AF34" s="316">
        <v>0</v>
      </c>
      <c r="AG34" s="31"/>
      <c r="AH34" s="302">
        <f>IF($U34,AF34/$U34*100,0)</f>
        <v>0</v>
      </c>
      <c r="AI34" s="31"/>
      <c r="AJ34" s="316">
        <v>0</v>
      </c>
      <c r="AK34" s="31"/>
      <c r="AL34" s="30">
        <v>18</v>
      </c>
      <c r="AM34" s="31"/>
      <c r="AN34" s="298">
        <v>7301</v>
      </c>
      <c r="AO34" s="31"/>
      <c r="AP34" s="298">
        <f>IF(E34,AN34,0)</f>
        <v>7301</v>
      </c>
      <c r="AQ34" s="31"/>
      <c r="AR34" s="298">
        <f>IF(O34,AN34,0)</f>
        <v>0</v>
      </c>
    </row>
    <row r="35" spans="1:44" ht="8.85" customHeight="1" x14ac:dyDescent="0.25">
      <c r="A35" s="30">
        <v>19</v>
      </c>
      <c r="B35" s="31"/>
      <c r="C35" s="11" t="s">
        <v>107</v>
      </c>
      <c r="D35" s="31"/>
      <c r="E35" s="316">
        <v>3737361</v>
      </c>
      <c r="F35" s="31"/>
      <c r="G35" s="302">
        <f>(E35/$AN35)</f>
        <v>46.992506066816716</v>
      </c>
      <c r="H35" s="31"/>
      <c r="I35" s="302">
        <f>IF($G$60,G35/$G$60*100,0)</f>
        <v>94.350507627346076</v>
      </c>
      <c r="J35" s="31"/>
      <c r="K35" s="316">
        <v>882388</v>
      </c>
      <c r="L35" s="31"/>
      <c r="M35" s="316">
        <v>2155036</v>
      </c>
      <c r="N35" s="31"/>
      <c r="O35" s="316">
        <v>2475253</v>
      </c>
      <c r="P35" s="31"/>
      <c r="Q35" s="302">
        <f>(O35/$AN35)</f>
        <v>31.123121801561656</v>
      </c>
      <c r="R35" s="31"/>
      <c r="S35" s="302">
        <f>IF($Q$60,Q35/$Q$60*100,0)</f>
        <v>133.51214407347857</v>
      </c>
      <c r="T35" s="31"/>
      <c r="U35" s="114">
        <f>(E35+O35)</f>
        <v>6212614</v>
      </c>
      <c r="V35" s="31"/>
      <c r="W35" s="31"/>
      <c r="X35" s="316">
        <v>3434014</v>
      </c>
      <c r="Y35" s="31"/>
      <c r="Z35" s="302">
        <f>IF($U35,X35/$U35*100,0)</f>
        <v>55.274864976320757</v>
      </c>
      <c r="AA35" s="31"/>
      <c r="AB35" s="316">
        <v>370461</v>
      </c>
      <c r="AC35" s="31"/>
      <c r="AD35" s="302">
        <f>IF($U35,AB35/$U35*100,0)</f>
        <v>5.9630455070925059</v>
      </c>
      <c r="AE35" s="31"/>
      <c r="AF35" s="316">
        <v>72186</v>
      </c>
      <c r="AG35" s="31"/>
      <c r="AH35" s="302">
        <f>IF($U35,AF35/$U35*100,0)</f>
        <v>1.161926364651015</v>
      </c>
      <c r="AI35" s="31"/>
      <c r="AJ35" s="316">
        <v>242386</v>
      </c>
      <c r="AK35" s="31"/>
      <c r="AL35" s="30">
        <v>19</v>
      </c>
      <c r="AM35" s="31"/>
      <c r="AN35" s="298">
        <v>79531</v>
      </c>
      <c r="AO35" s="31"/>
      <c r="AP35" s="298">
        <f>IF(E35,AN35,0)</f>
        <v>79531</v>
      </c>
      <c r="AQ35" s="31"/>
      <c r="AR35" s="298">
        <f>IF(O35,AN35,0)</f>
        <v>79531</v>
      </c>
    </row>
    <row r="36" spans="1:44" ht="8.85" customHeight="1" x14ac:dyDescent="0.25">
      <c r="A36" s="30">
        <v>20</v>
      </c>
      <c r="B36" s="31"/>
      <c r="C36" s="11" t="s">
        <v>108</v>
      </c>
      <c r="D36" s="31"/>
      <c r="E36" s="316">
        <v>1122802</v>
      </c>
      <c r="F36" s="31"/>
      <c r="G36" s="302">
        <f>(E36/$AN36)</f>
        <v>26.980055747789311</v>
      </c>
      <c r="H36" s="31"/>
      <c r="I36" s="302">
        <f>IF($G$60,G36/$G$60*100,0)</f>
        <v>54.169955354127296</v>
      </c>
      <c r="J36" s="31"/>
      <c r="K36" s="316">
        <v>447323</v>
      </c>
      <c r="L36" s="31"/>
      <c r="M36" s="316">
        <v>675479</v>
      </c>
      <c r="N36" s="31"/>
      <c r="O36" s="316">
        <v>278351</v>
      </c>
      <c r="P36" s="31"/>
      <c r="Q36" s="302">
        <f>(O36/$AN36)</f>
        <v>6.6885572856593614</v>
      </c>
      <c r="R36" s="31"/>
      <c r="S36" s="302">
        <f>IF($Q$60,Q36/$Q$60*100,0)</f>
        <v>28.692610903892657</v>
      </c>
      <c r="T36" s="31"/>
      <c r="U36" s="114">
        <f>(E36+O36)</f>
        <v>1401153</v>
      </c>
      <c r="V36" s="31"/>
      <c r="W36" s="31"/>
      <c r="X36" s="316">
        <v>0</v>
      </c>
      <c r="Y36" s="31"/>
      <c r="Z36" s="302">
        <f>IF($U36,X36/$U36*100,0)</f>
        <v>0</v>
      </c>
      <c r="AA36" s="31"/>
      <c r="AB36" s="316">
        <v>0</v>
      </c>
      <c r="AC36" s="31"/>
      <c r="AD36" s="302">
        <f>IF($U36,AB36/$U36*100,0)</f>
        <v>0</v>
      </c>
      <c r="AE36" s="31"/>
      <c r="AF36" s="316">
        <v>0</v>
      </c>
      <c r="AG36" s="31"/>
      <c r="AH36" s="302">
        <f>IF($U36,AF36/$U36*100,0)</f>
        <v>0</v>
      </c>
      <c r="AI36" s="31"/>
      <c r="AJ36" s="316">
        <v>0</v>
      </c>
      <c r="AK36" s="31"/>
      <c r="AL36" s="30">
        <v>20</v>
      </c>
      <c r="AM36" s="31"/>
      <c r="AN36" s="298">
        <v>41616</v>
      </c>
      <c r="AO36" s="31"/>
      <c r="AP36" s="298">
        <f>IF(E36,AN36,0)</f>
        <v>41616</v>
      </c>
      <c r="AQ36" s="31"/>
      <c r="AR36" s="298">
        <f>IF(O36,AN36,0)</f>
        <v>41616</v>
      </c>
    </row>
    <row r="37" spans="1:44" ht="8.85" customHeight="1" x14ac:dyDescent="0.25">
      <c r="A37" s="37"/>
      <c r="B37" s="31"/>
      <c r="C37" s="11"/>
      <c r="D37" s="31"/>
      <c r="E37" s="277"/>
      <c r="F37" s="31"/>
      <c r="G37" s="38"/>
      <c r="H37" s="31"/>
      <c r="I37" s="38"/>
      <c r="J37" s="31"/>
      <c r="K37" s="277"/>
      <c r="L37" s="31"/>
      <c r="M37" s="277"/>
      <c r="N37" s="31"/>
      <c r="O37" s="277"/>
      <c r="P37" s="31"/>
      <c r="Q37" s="38"/>
      <c r="R37" s="31"/>
      <c r="S37" s="38"/>
      <c r="T37" s="31"/>
      <c r="U37" s="277"/>
      <c r="V37" s="31"/>
      <c r="W37" s="31"/>
      <c r="X37" s="277"/>
      <c r="Y37" s="31"/>
      <c r="Z37" s="38"/>
      <c r="AA37" s="31"/>
      <c r="AB37" s="277"/>
      <c r="AC37" s="31"/>
      <c r="AD37" s="38"/>
      <c r="AE37" s="31"/>
      <c r="AF37" s="277"/>
      <c r="AG37" s="31"/>
      <c r="AH37" s="38"/>
      <c r="AI37" s="31"/>
      <c r="AJ37" s="277"/>
      <c r="AK37" s="31"/>
      <c r="AL37" s="37"/>
      <c r="AM37" s="31"/>
      <c r="AN37" s="277"/>
      <c r="AO37" s="31"/>
      <c r="AP37" s="31"/>
      <c r="AQ37" s="31"/>
      <c r="AR37" s="31"/>
    </row>
    <row r="38" spans="1:44" ht="8.85" customHeight="1" x14ac:dyDescent="0.25">
      <c r="A38" s="30">
        <v>21</v>
      </c>
      <c r="B38" s="31"/>
      <c r="C38" s="11" t="s">
        <v>109</v>
      </c>
      <c r="D38" s="31"/>
      <c r="E38" s="316">
        <v>219374</v>
      </c>
      <c r="F38" s="31"/>
      <c r="G38" s="302">
        <f>(E38/$AN38)</f>
        <v>13.882673079357044</v>
      </c>
      <c r="H38" s="31"/>
      <c r="I38" s="302">
        <f>IF($G$60,G38/$G$60*100,0)</f>
        <v>27.873321980305221</v>
      </c>
      <c r="J38" s="31"/>
      <c r="K38" s="316">
        <v>0</v>
      </c>
      <c r="L38" s="31"/>
      <c r="M38" s="316">
        <v>0</v>
      </c>
      <c r="N38" s="31"/>
      <c r="O38" s="316">
        <v>0</v>
      </c>
      <c r="P38" s="31"/>
      <c r="Q38" s="302">
        <f>(O38/$AN38)</f>
        <v>0</v>
      </c>
      <c r="R38" s="31"/>
      <c r="S38" s="302">
        <f>IF($Q$60,Q38/$Q$60*100,0)</f>
        <v>0</v>
      </c>
      <c r="T38" s="31"/>
      <c r="U38" s="114">
        <f>(E38+O38)</f>
        <v>219374</v>
      </c>
      <c r="V38" s="31"/>
      <c r="W38" s="31"/>
      <c r="X38" s="316">
        <v>0</v>
      </c>
      <c r="Y38" s="31"/>
      <c r="Z38" s="302">
        <f>IF($U38,X38/$U38*100,0)</f>
        <v>0</v>
      </c>
      <c r="AA38" s="31"/>
      <c r="AB38" s="316">
        <v>0</v>
      </c>
      <c r="AC38" s="31"/>
      <c r="AD38" s="302">
        <f>IF($U38,AB38/$U38*100,0)</f>
        <v>0</v>
      </c>
      <c r="AE38" s="31"/>
      <c r="AF38" s="316">
        <v>0</v>
      </c>
      <c r="AG38" s="31"/>
      <c r="AH38" s="302">
        <f>IF($U38,AF38/$U38*100,0)</f>
        <v>0</v>
      </c>
      <c r="AI38" s="31"/>
      <c r="AJ38" s="316">
        <v>389</v>
      </c>
      <c r="AK38" s="31"/>
      <c r="AL38" s="30">
        <v>21</v>
      </c>
      <c r="AM38" s="31"/>
      <c r="AN38" s="298">
        <v>15802</v>
      </c>
      <c r="AO38" s="31"/>
      <c r="AP38" s="298">
        <f>IF(E38,AN38,0)</f>
        <v>15802</v>
      </c>
      <c r="AQ38" s="31"/>
      <c r="AR38" s="298">
        <f>IF(O38,AN38,0)</f>
        <v>0</v>
      </c>
    </row>
    <row r="39" spans="1:44" ht="8.85" customHeight="1" x14ac:dyDescent="0.25">
      <c r="A39" s="30">
        <v>22</v>
      </c>
      <c r="B39" s="31"/>
      <c r="C39" s="11" t="s">
        <v>110</v>
      </c>
      <c r="D39" s="31"/>
      <c r="E39" s="316">
        <v>1517076</v>
      </c>
      <c r="F39" s="31"/>
      <c r="G39" s="302">
        <f>(E39/$AN39)</f>
        <v>112.01092734790313</v>
      </c>
      <c r="H39" s="31"/>
      <c r="I39" s="302">
        <f>IF($G$60,G39/$G$60*100,0)</f>
        <v>224.89304656486775</v>
      </c>
      <c r="J39" s="31"/>
      <c r="K39" s="316">
        <v>401073</v>
      </c>
      <c r="L39" s="31"/>
      <c r="M39" s="316">
        <v>1014171</v>
      </c>
      <c r="N39" s="31"/>
      <c r="O39" s="316">
        <v>769721</v>
      </c>
      <c r="P39" s="31"/>
      <c r="Q39" s="302">
        <f>(O39/$AN39)</f>
        <v>56.831142941523922</v>
      </c>
      <c r="R39" s="31"/>
      <c r="S39" s="302">
        <f>IF($Q$60,Q39/$Q$60*100,0)</f>
        <v>243.79455867722345</v>
      </c>
      <c r="T39" s="31"/>
      <c r="U39" s="114">
        <f>(E39+O39)</f>
        <v>2286797</v>
      </c>
      <c r="V39" s="31"/>
      <c r="W39" s="31"/>
      <c r="X39" s="316">
        <v>1186536</v>
      </c>
      <c r="Y39" s="31"/>
      <c r="Z39" s="302">
        <f>IF($U39,X39/$U39*100,0)</f>
        <v>51.88637207412814</v>
      </c>
      <c r="AA39" s="31"/>
      <c r="AB39" s="316">
        <v>76512</v>
      </c>
      <c r="AC39" s="31"/>
      <c r="AD39" s="302">
        <f>IF($U39,AB39/$U39*100,0)</f>
        <v>3.345815129195989</v>
      </c>
      <c r="AE39" s="31"/>
      <c r="AF39" s="316">
        <v>0</v>
      </c>
      <c r="AG39" s="31"/>
      <c r="AH39" s="302">
        <f>IF($U39,AF39/$U39*100,0)</f>
        <v>0</v>
      </c>
      <c r="AI39" s="31"/>
      <c r="AJ39" s="316">
        <v>39535</v>
      </c>
      <c r="AK39" s="31"/>
      <c r="AL39" s="30">
        <v>22</v>
      </c>
      <c r="AM39" s="31"/>
      <c r="AN39" s="298">
        <v>13544</v>
      </c>
      <c r="AO39" s="31"/>
      <c r="AP39" s="298">
        <f>IF(E39,AN39,0)</f>
        <v>13544</v>
      </c>
      <c r="AQ39" s="31"/>
      <c r="AR39" s="298">
        <f>IF(O39,AN39,0)</f>
        <v>13544</v>
      </c>
    </row>
    <row r="40" spans="1:44" ht="8.85" customHeight="1" x14ac:dyDescent="0.25">
      <c r="A40" s="30">
        <v>23</v>
      </c>
      <c r="B40" s="31"/>
      <c r="C40" s="11" t="s">
        <v>111</v>
      </c>
      <c r="D40" s="31"/>
      <c r="E40" s="316">
        <v>6811411</v>
      </c>
      <c r="F40" s="31"/>
      <c r="G40" s="302">
        <f>(E40/$AN40)</f>
        <v>37.176538331386652</v>
      </c>
      <c r="H40" s="31"/>
      <c r="I40" s="302">
        <f>IF($G$60,G40/$G$60*100,0)</f>
        <v>74.642226111679847</v>
      </c>
      <c r="J40" s="31"/>
      <c r="K40" s="316">
        <v>1996422</v>
      </c>
      <c r="L40" s="31"/>
      <c r="M40" s="316">
        <v>3345820</v>
      </c>
      <c r="N40" s="31"/>
      <c r="O40" s="316">
        <v>5296635</v>
      </c>
      <c r="P40" s="31"/>
      <c r="Q40" s="302">
        <f>(O40/$AN40)</f>
        <v>28.908922704101126</v>
      </c>
      <c r="R40" s="31"/>
      <c r="S40" s="302">
        <f>IF($Q$60,Q40/$Q$60*100,0)</f>
        <v>124.01366025195256</v>
      </c>
      <c r="T40" s="31"/>
      <c r="U40" s="114">
        <f>(E40+O40)</f>
        <v>12108046</v>
      </c>
      <c r="V40" s="31"/>
      <c r="W40" s="31"/>
      <c r="X40" s="316">
        <v>3583018</v>
      </c>
      <c r="Y40" s="31"/>
      <c r="Z40" s="302">
        <f>IF($U40,X40/$U40*100,0)</f>
        <v>29.592041523462992</v>
      </c>
      <c r="AA40" s="31"/>
      <c r="AB40" s="316">
        <v>273689</v>
      </c>
      <c r="AC40" s="31"/>
      <c r="AD40" s="302">
        <f>IF($U40,AB40/$U40*100,0)</f>
        <v>2.2603894963729076</v>
      </c>
      <c r="AE40" s="31"/>
      <c r="AF40" s="316">
        <v>0</v>
      </c>
      <c r="AG40" s="31"/>
      <c r="AH40" s="302">
        <f>IF($U40,AF40/$U40*100,0)</f>
        <v>0</v>
      </c>
      <c r="AI40" s="31"/>
      <c r="AJ40" s="316">
        <v>944205</v>
      </c>
      <c r="AK40" s="31"/>
      <c r="AL40" s="30">
        <v>23</v>
      </c>
      <c r="AM40" s="31"/>
      <c r="AN40" s="298">
        <v>183218</v>
      </c>
      <c r="AO40" s="31"/>
      <c r="AP40" s="298">
        <f>IF(E40,AN40,0)</f>
        <v>183218</v>
      </c>
      <c r="AQ40" s="31"/>
      <c r="AR40" s="298">
        <f>IF(O40,AN40,0)</f>
        <v>183218</v>
      </c>
    </row>
    <row r="41" spans="1:44" ht="8.85" customHeight="1" x14ac:dyDescent="0.25">
      <c r="A41" s="30">
        <v>24</v>
      </c>
      <c r="B41" s="31"/>
      <c r="C41" s="11" t="s">
        <v>112</v>
      </c>
      <c r="D41" s="31"/>
      <c r="E41" s="316">
        <v>9298084</v>
      </c>
      <c r="F41" s="31"/>
      <c r="G41" s="302">
        <f>(E41/$AN41)</f>
        <v>37.630810200455713</v>
      </c>
      <c r="H41" s="31"/>
      <c r="I41" s="302">
        <f>IF($G$60,G41/$G$60*100,0)</f>
        <v>75.554303058300803</v>
      </c>
      <c r="J41" s="31"/>
      <c r="K41" s="316">
        <v>2698451</v>
      </c>
      <c r="L41" s="31"/>
      <c r="M41" s="316">
        <v>5001942</v>
      </c>
      <c r="N41" s="31"/>
      <c r="O41" s="316">
        <v>5824716</v>
      </c>
      <c r="P41" s="31"/>
      <c r="Q41" s="302">
        <f>(O41/$AN41)</f>
        <v>23.573542922128642</v>
      </c>
      <c r="R41" s="31"/>
      <c r="S41" s="302">
        <f>IF($Q$60,Q41/$Q$60*100,0)</f>
        <v>101.125917862894</v>
      </c>
      <c r="T41" s="31"/>
      <c r="U41" s="114">
        <f>(E41+O41)</f>
        <v>15122800</v>
      </c>
      <c r="V41" s="31"/>
      <c r="W41" s="31"/>
      <c r="X41" s="316">
        <v>7568770</v>
      </c>
      <c r="Y41" s="31"/>
      <c r="Z41" s="302">
        <f>IF($U41,X41/$U41*100,0)</f>
        <v>50.04873436136166</v>
      </c>
      <c r="AA41" s="31"/>
      <c r="AB41" s="316">
        <v>402513</v>
      </c>
      <c r="AC41" s="31"/>
      <c r="AD41" s="302">
        <f>IF($U41,AB41/$U41*100,0)</f>
        <v>2.6616301214060889</v>
      </c>
      <c r="AE41" s="31"/>
      <c r="AF41" s="316">
        <v>0</v>
      </c>
      <c r="AG41" s="31"/>
      <c r="AH41" s="302">
        <f>IF($U41,AF41/$U41*100,0)</f>
        <v>0</v>
      </c>
      <c r="AI41" s="31"/>
      <c r="AJ41" s="316">
        <v>1149866</v>
      </c>
      <c r="AK41" s="31"/>
      <c r="AL41" s="30">
        <v>24</v>
      </c>
      <c r="AM41" s="31"/>
      <c r="AN41" s="298">
        <v>247087</v>
      </c>
      <c r="AO41" s="31"/>
      <c r="AP41" s="298">
        <f>IF(E41,AN41,0)</f>
        <v>247087</v>
      </c>
      <c r="AQ41" s="31"/>
      <c r="AR41" s="298">
        <f>IF(O41,AN41,0)</f>
        <v>247087</v>
      </c>
    </row>
    <row r="42" spans="1:44" ht="8.85" customHeight="1" x14ac:dyDescent="0.25">
      <c r="A42" s="30">
        <v>25</v>
      </c>
      <c r="B42" s="31"/>
      <c r="C42" s="11" t="s">
        <v>113</v>
      </c>
      <c r="D42" s="31"/>
      <c r="E42" s="316">
        <v>339123</v>
      </c>
      <c r="F42" s="31"/>
      <c r="G42" s="302">
        <f>(E42/$AN42)</f>
        <v>87.924034223489755</v>
      </c>
      <c r="H42" s="31"/>
      <c r="I42" s="302">
        <f>IF($G$60,G42/$G$60*100,0)</f>
        <v>176.53191872412859</v>
      </c>
      <c r="J42" s="31"/>
      <c r="K42" s="316">
        <v>36946</v>
      </c>
      <c r="L42" s="31"/>
      <c r="M42" s="316">
        <v>211226</v>
      </c>
      <c r="N42" s="31"/>
      <c r="O42" s="316">
        <v>30211</v>
      </c>
      <c r="P42" s="31"/>
      <c r="Q42" s="302">
        <f>(O42/$AN42)</f>
        <v>7.8327715841327459</v>
      </c>
      <c r="R42" s="31"/>
      <c r="S42" s="302">
        <f>IF($Q$60,Q42/$Q$60*100,0)</f>
        <v>33.601067878187806</v>
      </c>
      <c r="T42" s="31"/>
      <c r="U42" s="114">
        <f>(E42+O42)</f>
        <v>369334</v>
      </c>
      <c r="V42" s="31"/>
      <c r="W42" s="31"/>
      <c r="X42" s="316">
        <v>146559</v>
      </c>
      <c r="Y42" s="31"/>
      <c r="Z42" s="302">
        <f>IF($U42,X42/$U42*100,0)</f>
        <v>39.681968083090105</v>
      </c>
      <c r="AA42" s="31"/>
      <c r="AB42" s="316">
        <v>0</v>
      </c>
      <c r="AC42" s="31"/>
      <c r="AD42" s="302">
        <f>IF($U42,AB42/$U42*100,0)</f>
        <v>0</v>
      </c>
      <c r="AE42" s="31"/>
      <c r="AF42" s="316">
        <v>0</v>
      </c>
      <c r="AG42" s="31"/>
      <c r="AH42" s="302">
        <f>IF($U42,AF42/$U42*100,0)</f>
        <v>0</v>
      </c>
      <c r="AI42" s="31"/>
      <c r="AJ42" s="316">
        <v>702</v>
      </c>
      <c r="AK42" s="31"/>
      <c r="AL42" s="30">
        <v>25</v>
      </c>
      <c r="AM42" s="31"/>
      <c r="AN42" s="298">
        <v>3857</v>
      </c>
      <c r="AO42" s="31"/>
      <c r="AP42" s="298">
        <f>IF(E42,AN42,0)</f>
        <v>3857</v>
      </c>
      <c r="AQ42" s="31"/>
      <c r="AR42" s="298">
        <f>IF(O42,AN42,0)</f>
        <v>3857</v>
      </c>
    </row>
    <row r="43" spans="1:44" ht="8.85" customHeight="1" x14ac:dyDescent="0.25">
      <c r="A43" s="37"/>
      <c r="B43" s="31"/>
      <c r="C43" s="11"/>
      <c r="D43" s="31"/>
      <c r="E43" s="277"/>
      <c r="F43" s="31"/>
      <c r="G43" s="38"/>
      <c r="H43" s="31"/>
      <c r="I43" s="38"/>
      <c r="J43" s="31"/>
      <c r="K43" s="31"/>
      <c r="L43" s="31"/>
      <c r="M43" s="31"/>
      <c r="N43" s="31"/>
      <c r="O43" s="31"/>
      <c r="P43" s="31"/>
      <c r="Q43" s="38"/>
      <c r="R43" s="31"/>
      <c r="S43" s="38"/>
      <c r="T43" s="31"/>
      <c r="U43" s="277"/>
      <c r="V43" s="31"/>
      <c r="W43" s="31"/>
      <c r="X43" s="31"/>
      <c r="Y43" s="31"/>
      <c r="Z43" s="38"/>
      <c r="AA43" s="31"/>
      <c r="AB43" s="277"/>
      <c r="AC43" s="31"/>
      <c r="AD43" s="38"/>
      <c r="AE43" s="31"/>
      <c r="AF43" s="277"/>
      <c r="AG43" s="31"/>
      <c r="AH43" s="38"/>
      <c r="AI43" s="31"/>
      <c r="AJ43" s="277"/>
      <c r="AK43" s="31"/>
      <c r="AL43" s="37"/>
      <c r="AM43" s="31"/>
      <c r="AN43" s="277"/>
      <c r="AO43" s="31"/>
      <c r="AP43" s="31"/>
      <c r="AQ43" s="31"/>
      <c r="AR43" s="31"/>
    </row>
    <row r="44" spans="1:44" ht="8.85" customHeight="1" x14ac:dyDescent="0.25">
      <c r="A44" s="30">
        <v>26</v>
      </c>
      <c r="B44" s="31"/>
      <c r="C44" s="11" t="s">
        <v>114</v>
      </c>
      <c r="D44" s="31"/>
      <c r="E44" s="316">
        <v>1586401</v>
      </c>
      <c r="F44" s="31"/>
      <c r="G44" s="302">
        <f>(E44/$AN44)</f>
        <v>49.547160971953275</v>
      </c>
      <c r="H44" s="31"/>
      <c r="I44" s="302">
        <f>IF($G$60,G44/$G$60*100,0)</f>
        <v>99.479686879238045</v>
      </c>
      <c r="J44" s="31"/>
      <c r="K44" s="316">
        <v>694827</v>
      </c>
      <c r="L44" s="31"/>
      <c r="M44" s="316">
        <v>536119</v>
      </c>
      <c r="N44" s="31"/>
      <c r="O44" s="316">
        <v>1066743</v>
      </c>
      <c r="P44" s="31"/>
      <c r="Q44" s="302">
        <f>(O44/$AN44)</f>
        <v>33.316977949903176</v>
      </c>
      <c r="R44" s="31"/>
      <c r="S44" s="302">
        <f>IF($Q$60,Q44/$Q$60*100,0)</f>
        <v>142.92336059672471</v>
      </c>
      <c r="T44" s="31"/>
      <c r="U44" s="114">
        <f>(E44+O44)</f>
        <v>2653144</v>
      </c>
      <c r="V44" s="31"/>
      <c r="W44" s="31"/>
      <c r="X44" s="316">
        <v>1227326</v>
      </c>
      <c r="Y44" s="31"/>
      <c r="Z44" s="302">
        <f>IF($U44,X44/$U44*100,0)</f>
        <v>46.259305940423886</v>
      </c>
      <c r="AA44" s="31"/>
      <c r="AB44" s="316">
        <v>0</v>
      </c>
      <c r="AC44" s="31"/>
      <c r="AD44" s="302">
        <f>IF($U44,AB44/$U44*100,0)</f>
        <v>0</v>
      </c>
      <c r="AE44" s="31"/>
      <c r="AF44" s="316">
        <v>0</v>
      </c>
      <c r="AG44" s="31"/>
      <c r="AH44" s="302">
        <f>IF($U44,AF44/$U44*100,0)</f>
        <v>0</v>
      </c>
      <c r="AI44" s="31"/>
      <c r="AJ44" s="316">
        <v>163833</v>
      </c>
      <c r="AK44" s="31"/>
      <c r="AL44" s="30">
        <v>26</v>
      </c>
      <c r="AM44" s="31"/>
      <c r="AN44" s="298">
        <v>32018</v>
      </c>
      <c r="AO44" s="31"/>
      <c r="AP44" s="298">
        <f>IF(E44,AN44,0)</f>
        <v>32018</v>
      </c>
      <c r="AQ44" s="31"/>
      <c r="AR44" s="298">
        <f>IF(O44,AN44,0)</f>
        <v>32018</v>
      </c>
    </row>
    <row r="45" spans="1:44" ht="8.85" customHeight="1" x14ac:dyDescent="0.25">
      <c r="A45" s="30">
        <v>27</v>
      </c>
      <c r="B45" s="31"/>
      <c r="C45" s="11" t="s">
        <v>115</v>
      </c>
      <c r="D45" s="31"/>
      <c r="E45" s="316">
        <v>444949</v>
      </c>
      <c r="F45" s="31"/>
      <c r="G45" s="302">
        <f>(E45/$AN45)</f>
        <v>36.212989338325059</v>
      </c>
      <c r="H45" s="31"/>
      <c r="I45" s="302">
        <f>IF($G$60,G45/$G$60*100,0)</f>
        <v>72.707633892020056</v>
      </c>
      <c r="J45" s="31"/>
      <c r="K45" s="316">
        <v>0</v>
      </c>
      <c r="L45" s="31"/>
      <c r="M45" s="316">
        <v>0</v>
      </c>
      <c r="N45" s="31"/>
      <c r="O45" s="316">
        <v>0</v>
      </c>
      <c r="P45" s="31"/>
      <c r="Q45" s="302">
        <f>(O45/$AN45)</f>
        <v>0</v>
      </c>
      <c r="R45" s="31"/>
      <c r="S45" s="302">
        <f>IF($Q$60,Q45/$Q$60*100,0)</f>
        <v>0</v>
      </c>
      <c r="T45" s="31"/>
      <c r="U45" s="114">
        <f>(E45+O45)</f>
        <v>444949</v>
      </c>
      <c r="V45" s="31"/>
      <c r="W45" s="31"/>
      <c r="X45" s="316">
        <v>0</v>
      </c>
      <c r="Y45" s="31"/>
      <c r="Z45" s="302">
        <f>IF($U45,X45/$U45*100,0)</f>
        <v>0</v>
      </c>
      <c r="AA45" s="31"/>
      <c r="AB45" s="316">
        <v>0</v>
      </c>
      <c r="AC45" s="31"/>
      <c r="AD45" s="302">
        <f>IF($U45,AB45/$U45*100,0)</f>
        <v>0</v>
      </c>
      <c r="AE45" s="31"/>
      <c r="AF45" s="316">
        <v>0</v>
      </c>
      <c r="AG45" s="31"/>
      <c r="AH45" s="302">
        <f>IF($U45,AF45/$U45*100,0)</f>
        <v>0</v>
      </c>
      <c r="AI45" s="31"/>
      <c r="AJ45" s="316">
        <v>0</v>
      </c>
      <c r="AK45" s="31"/>
      <c r="AL45" s="30">
        <v>27</v>
      </c>
      <c r="AM45" s="31"/>
      <c r="AN45" s="298">
        <v>12287</v>
      </c>
      <c r="AO45" s="31"/>
      <c r="AP45" s="298">
        <f>IF(E45,AN45,0)</f>
        <v>12287</v>
      </c>
      <c r="AQ45" s="31"/>
      <c r="AR45" s="298">
        <f>IF(O45,AN45,0)</f>
        <v>0</v>
      </c>
    </row>
    <row r="46" spans="1:44" ht="8.85" customHeight="1" x14ac:dyDescent="0.25">
      <c r="A46" s="30">
        <v>28</v>
      </c>
      <c r="B46" s="31"/>
      <c r="C46" s="11" t="s">
        <v>116</v>
      </c>
      <c r="D46" s="31"/>
      <c r="E46" s="316">
        <v>5958929</v>
      </c>
      <c r="F46" s="31"/>
      <c r="G46" s="302">
        <f>(E46/$AN46)</f>
        <v>61.956653739381778</v>
      </c>
      <c r="H46" s="31"/>
      <c r="I46" s="302">
        <f>IF($G$60,G46/$G$60*100,0)</f>
        <v>124.39519022226018</v>
      </c>
      <c r="J46" s="31"/>
      <c r="K46" s="316">
        <v>1374210</v>
      </c>
      <c r="L46" s="31"/>
      <c r="M46" s="316">
        <v>1946400</v>
      </c>
      <c r="N46" s="31"/>
      <c r="O46" s="316">
        <v>2756851</v>
      </c>
      <c r="P46" s="31"/>
      <c r="Q46" s="302">
        <f>(O46/$AN46)</f>
        <v>28.663751962486614</v>
      </c>
      <c r="R46" s="31"/>
      <c r="S46" s="302">
        <f>IF($Q$60,Q46/$Q$60*100,0)</f>
        <v>122.96192541681157</v>
      </c>
      <c r="T46" s="31"/>
      <c r="U46" s="114">
        <f>(E46+O46)</f>
        <v>8715780</v>
      </c>
      <c r="V46" s="31"/>
      <c r="W46" s="31"/>
      <c r="X46" s="316">
        <v>3291742</v>
      </c>
      <c r="Y46" s="31"/>
      <c r="Z46" s="302">
        <f>IF($U46,X46/$U46*100,0)</f>
        <v>37.767612307791154</v>
      </c>
      <c r="AA46" s="31"/>
      <c r="AB46" s="316">
        <v>0</v>
      </c>
      <c r="AC46" s="31"/>
      <c r="AD46" s="302">
        <f>IF($U46,AB46/$U46*100,0)</f>
        <v>0</v>
      </c>
      <c r="AE46" s="31"/>
      <c r="AF46" s="316">
        <v>0</v>
      </c>
      <c r="AG46" s="31"/>
      <c r="AH46" s="302">
        <f>IF($U46,AF46/$U46*100,0)</f>
        <v>0</v>
      </c>
      <c r="AI46" s="31"/>
      <c r="AJ46" s="316">
        <v>176750</v>
      </c>
      <c r="AK46" s="31"/>
      <c r="AL46" s="30">
        <v>28</v>
      </c>
      <c r="AM46" s="31"/>
      <c r="AN46" s="298">
        <v>96179</v>
      </c>
      <c r="AO46" s="31"/>
      <c r="AP46" s="298">
        <f>IF(E46,AN46,0)</f>
        <v>96179</v>
      </c>
      <c r="AQ46" s="31"/>
      <c r="AR46" s="298">
        <f>IF(O46,AN46,0)</f>
        <v>96179</v>
      </c>
    </row>
    <row r="47" spans="1:44" ht="8.85" customHeight="1" x14ac:dyDescent="0.25">
      <c r="A47" s="30">
        <v>29</v>
      </c>
      <c r="B47" s="31"/>
      <c r="C47" s="11" t="s">
        <v>117</v>
      </c>
      <c r="D47" s="31"/>
      <c r="E47" s="316">
        <v>882291</v>
      </c>
      <c r="F47" s="31"/>
      <c r="G47" s="302">
        <f>(E47/$AN47)</f>
        <v>51.212618992338051</v>
      </c>
      <c r="H47" s="31"/>
      <c r="I47" s="302">
        <f>IF($G$60,G47/$G$60*100,0)</f>
        <v>102.82355641945607</v>
      </c>
      <c r="J47" s="31"/>
      <c r="K47" s="316">
        <v>295692</v>
      </c>
      <c r="L47" s="31"/>
      <c r="M47" s="316">
        <v>495655</v>
      </c>
      <c r="N47" s="31"/>
      <c r="O47" s="316">
        <v>343723</v>
      </c>
      <c r="P47" s="31"/>
      <c r="Q47" s="302">
        <f>(O47/$AN47)</f>
        <v>19.951416299048063</v>
      </c>
      <c r="R47" s="31"/>
      <c r="S47" s="302">
        <f>IF($Q$60,Q47/$Q$60*100,0)</f>
        <v>85.587698572538272</v>
      </c>
      <c r="T47" s="31"/>
      <c r="U47" s="114">
        <f>(E47+O47)</f>
        <v>1226014</v>
      </c>
      <c r="V47" s="31"/>
      <c r="W47" s="31"/>
      <c r="X47" s="316">
        <v>735229</v>
      </c>
      <c r="Y47" s="31"/>
      <c r="Z47" s="302">
        <f>IF($U47,X47/$U47*100,0)</f>
        <v>59.969054186983186</v>
      </c>
      <c r="AA47" s="31"/>
      <c r="AB47" s="316">
        <v>0</v>
      </c>
      <c r="AC47" s="31"/>
      <c r="AD47" s="302">
        <f>IF($U47,AB47/$U47*100,0)</f>
        <v>0</v>
      </c>
      <c r="AE47" s="31"/>
      <c r="AF47" s="316">
        <v>0</v>
      </c>
      <c r="AG47" s="31"/>
      <c r="AH47" s="302">
        <f>IF($U47,AF47/$U47*100,0)</f>
        <v>0</v>
      </c>
      <c r="AI47" s="31"/>
      <c r="AJ47" s="316">
        <v>38189</v>
      </c>
      <c r="AK47" s="31"/>
      <c r="AL47" s="30">
        <v>29</v>
      </c>
      <c r="AM47" s="31"/>
      <c r="AN47" s="298">
        <v>17228</v>
      </c>
      <c r="AO47" s="31"/>
      <c r="AP47" s="298">
        <f>IF(E47,AN47,0)</f>
        <v>17228</v>
      </c>
      <c r="AQ47" s="31"/>
      <c r="AR47" s="298">
        <f>IF(O47,AN47,0)</f>
        <v>17228</v>
      </c>
    </row>
    <row r="48" spans="1:44" ht="8.85" customHeight="1" x14ac:dyDescent="0.25">
      <c r="A48" s="30">
        <v>30</v>
      </c>
      <c r="B48" s="31"/>
      <c r="C48" s="11" t="s">
        <v>118</v>
      </c>
      <c r="D48" s="31"/>
      <c r="E48" s="316">
        <v>9592269</v>
      </c>
      <c r="F48" s="31"/>
      <c r="G48" s="302">
        <f>(E48/$AN48)</f>
        <v>43.270986426319141</v>
      </c>
      <c r="H48" s="31"/>
      <c r="I48" s="302">
        <f>IF($G$60,G48/$G$60*100,0)</f>
        <v>86.878523334215785</v>
      </c>
      <c r="J48" s="31"/>
      <c r="K48" s="316">
        <v>3617811</v>
      </c>
      <c r="L48" s="31"/>
      <c r="M48" s="316">
        <v>4500232</v>
      </c>
      <c r="N48" s="31"/>
      <c r="O48" s="316">
        <v>5843257</v>
      </c>
      <c r="P48" s="31"/>
      <c r="Q48" s="302">
        <f>(O48/$AN48)</f>
        <v>26.359091298679623</v>
      </c>
      <c r="R48" s="31"/>
      <c r="S48" s="302">
        <f>IF($Q$60,Q48/$Q$60*100,0)</f>
        <v>113.0753790559244</v>
      </c>
      <c r="T48" s="31"/>
      <c r="U48" s="114">
        <f>(E48+O48)</f>
        <v>15435526</v>
      </c>
      <c r="V48" s="31"/>
      <c r="W48" s="31"/>
      <c r="X48" s="316">
        <v>6280476</v>
      </c>
      <c r="Y48" s="31"/>
      <c r="Z48" s="302">
        <f>IF($U48,X48/$U48*100,0)</f>
        <v>40.688448194120497</v>
      </c>
      <c r="AA48" s="31"/>
      <c r="AB48" s="316">
        <v>182769</v>
      </c>
      <c r="AC48" s="31"/>
      <c r="AD48" s="302">
        <f>IF($U48,AB48/$U48*100,0)</f>
        <v>1.1840801537958603</v>
      </c>
      <c r="AE48" s="31"/>
      <c r="AF48" s="316">
        <v>226028</v>
      </c>
      <c r="AG48" s="31"/>
      <c r="AH48" s="302">
        <f>IF($U48,AF48/$U48*100,0)</f>
        <v>1.4643362331805214</v>
      </c>
      <c r="AI48" s="31"/>
      <c r="AJ48" s="316">
        <v>442674</v>
      </c>
      <c r="AK48" s="31"/>
      <c r="AL48" s="30">
        <v>30</v>
      </c>
      <c r="AM48" s="31"/>
      <c r="AN48" s="298">
        <v>221679</v>
      </c>
      <c r="AO48" s="31"/>
      <c r="AP48" s="298">
        <f>IF(E48,AN48,0)</f>
        <v>221679</v>
      </c>
      <c r="AQ48" s="31"/>
      <c r="AR48" s="298">
        <f>IF(O48,AN48,0)</f>
        <v>221679</v>
      </c>
    </row>
    <row r="49" spans="1:44" ht="8.85" customHeight="1" x14ac:dyDescent="0.25">
      <c r="A49" s="37"/>
      <c r="B49" s="31"/>
      <c r="C49" s="11"/>
      <c r="D49" s="31"/>
      <c r="E49" s="31"/>
      <c r="F49" s="31"/>
      <c r="G49" s="38"/>
      <c r="H49" s="31"/>
      <c r="I49" s="38"/>
      <c r="J49" s="31"/>
      <c r="K49" s="31"/>
      <c r="L49" s="31"/>
      <c r="M49" s="31"/>
      <c r="N49" s="31"/>
      <c r="O49" s="31"/>
      <c r="P49" s="31"/>
      <c r="Q49" s="38"/>
      <c r="R49" s="31"/>
      <c r="S49" s="38"/>
      <c r="T49" s="31"/>
      <c r="U49" s="31"/>
      <c r="V49" s="31"/>
      <c r="W49" s="31"/>
      <c r="X49" s="31"/>
      <c r="Y49" s="31"/>
      <c r="Z49" s="38"/>
      <c r="AA49" s="31"/>
      <c r="AB49" s="31"/>
      <c r="AC49" s="31"/>
      <c r="AD49" s="38"/>
      <c r="AE49" s="31"/>
      <c r="AF49" s="31"/>
      <c r="AG49" s="31"/>
      <c r="AH49" s="38"/>
      <c r="AI49" s="31"/>
      <c r="AJ49" s="31"/>
      <c r="AK49" s="31"/>
      <c r="AL49" s="37"/>
      <c r="AM49" s="31"/>
      <c r="AN49" s="277"/>
      <c r="AO49" s="31"/>
      <c r="AP49" s="31"/>
      <c r="AQ49" s="31"/>
      <c r="AR49" s="31"/>
    </row>
    <row r="50" spans="1:44" ht="8.85" customHeight="1" x14ac:dyDescent="0.25">
      <c r="A50" s="30">
        <v>31</v>
      </c>
      <c r="B50" s="31"/>
      <c r="C50" s="11" t="s">
        <v>119</v>
      </c>
      <c r="D50" s="31"/>
      <c r="E50" s="316">
        <v>3975124</v>
      </c>
      <c r="F50" s="31"/>
      <c r="G50" s="302">
        <f>(E50/$AN50)</f>
        <v>39.893260005620007</v>
      </c>
      <c r="H50" s="31"/>
      <c r="I50" s="302">
        <f>IF($G$60,G50/$G$60*100,0)</f>
        <v>80.096799414956621</v>
      </c>
      <c r="J50" s="31"/>
      <c r="K50" s="316">
        <v>1652425</v>
      </c>
      <c r="L50" s="31"/>
      <c r="M50" s="316">
        <v>742040</v>
      </c>
      <c r="N50" s="31"/>
      <c r="O50" s="316">
        <v>2341247</v>
      </c>
      <c r="P50" s="31"/>
      <c r="Q50" s="302">
        <f>(O50/$AN50)</f>
        <v>23.496116173577938</v>
      </c>
      <c r="R50" s="31"/>
      <c r="S50" s="302">
        <f>IF($Q$60,Q50/$Q$60*100,0)</f>
        <v>100.79377215869528</v>
      </c>
      <c r="T50" s="31"/>
      <c r="U50" s="114">
        <f>(E50+O50)</f>
        <v>6316371</v>
      </c>
      <c r="V50" s="31"/>
      <c r="W50" s="31"/>
      <c r="X50" s="316">
        <v>2926412</v>
      </c>
      <c r="Y50" s="31"/>
      <c r="Z50" s="302">
        <f>IF($U50,X50/$U50*100,0)</f>
        <v>46.330590777520825</v>
      </c>
      <c r="AA50" s="31"/>
      <c r="AB50" s="316">
        <v>239526</v>
      </c>
      <c r="AC50" s="31"/>
      <c r="AD50" s="302">
        <f>IF($U50,AB50/$U50*100,0)</f>
        <v>3.7921458381719502</v>
      </c>
      <c r="AE50" s="31"/>
      <c r="AF50" s="316">
        <v>0</v>
      </c>
      <c r="AG50" s="31"/>
      <c r="AH50" s="302">
        <f>IF($U50,AF50/$U50*100,0)</f>
        <v>0</v>
      </c>
      <c r="AI50" s="31"/>
      <c r="AJ50" s="316">
        <v>975557</v>
      </c>
      <c r="AK50" s="31"/>
      <c r="AL50" s="30">
        <v>31</v>
      </c>
      <c r="AM50" s="31"/>
      <c r="AN50" s="298">
        <v>99644</v>
      </c>
      <c r="AO50" s="31"/>
      <c r="AP50" s="298">
        <f>IF(E50,AN50,0)</f>
        <v>99644</v>
      </c>
      <c r="AQ50" s="31"/>
      <c r="AR50" s="298">
        <f>IF(O50,AN50,0)</f>
        <v>99644</v>
      </c>
    </row>
    <row r="51" spans="1:44" ht="8.85" customHeight="1" x14ac:dyDescent="0.25">
      <c r="A51" s="30">
        <v>32</v>
      </c>
      <c r="B51" s="31"/>
      <c r="C51" s="11" t="s">
        <v>120</v>
      </c>
      <c r="D51" s="31"/>
      <c r="E51" s="316">
        <v>1715447</v>
      </c>
      <c r="F51" s="31"/>
      <c r="G51" s="302">
        <f>(E51/$AN51)</f>
        <v>67.335806249018688</v>
      </c>
      <c r="H51" s="31"/>
      <c r="I51" s="302">
        <f>IF($G$60,G51/$G$60*100,0)</f>
        <v>135.19533289112582</v>
      </c>
      <c r="J51" s="31"/>
      <c r="K51" s="316">
        <v>561101</v>
      </c>
      <c r="L51" s="31"/>
      <c r="M51" s="316">
        <v>999529</v>
      </c>
      <c r="N51" s="31"/>
      <c r="O51" s="316">
        <v>581920</v>
      </c>
      <c r="P51" s="31"/>
      <c r="Q51" s="302">
        <f>(O51/$AN51)</f>
        <v>22.841890406657246</v>
      </c>
      <c r="R51" s="31"/>
      <c r="S51" s="302">
        <f>IF($Q$60,Q51/$Q$60*100,0)</f>
        <v>97.987270760583129</v>
      </c>
      <c r="T51" s="31"/>
      <c r="U51" s="114">
        <f>(E51+O51)</f>
        <v>2297367</v>
      </c>
      <c r="V51" s="31"/>
      <c r="W51" s="31"/>
      <c r="X51" s="316">
        <v>999701</v>
      </c>
      <c r="Y51" s="31"/>
      <c r="Z51" s="302">
        <f>IF($U51,X51/$U51*100,0)</f>
        <v>43.515076171982969</v>
      </c>
      <c r="AA51" s="31"/>
      <c r="AB51" s="316">
        <v>95249</v>
      </c>
      <c r="AC51" s="31"/>
      <c r="AD51" s="302">
        <f>IF($U51,AB51/$U51*100,0)</f>
        <v>4.1460071464419919</v>
      </c>
      <c r="AE51" s="31"/>
      <c r="AF51" s="316">
        <v>0</v>
      </c>
      <c r="AG51" s="31"/>
      <c r="AH51" s="302">
        <f>IF($U51,AF51/$U51*100,0)</f>
        <v>0</v>
      </c>
      <c r="AI51" s="31"/>
      <c r="AJ51" s="316">
        <v>136276</v>
      </c>
      <c r="AK51" s="31"/>
      <c r="AL51" s="30">
        <v>32</v>
      </c>
      <c r="AM51" s="31"/>
      <c r="AN51" s="298">
        <v>25476</v>
      </c>
      <c r="AO51" s="31"/>
      <c r="AP51" s="298">
        <f>IF(E51,AN51,0)</f>
        <v>25476</v>
      </c>
      <c r="AQ51" s="31"/>
      <c r="AR51" s="298">
        <f>IF(O51,AN51,0)</f>
        <v>25476</v>
      </c>
    </row>
    <row r="52" spans="1:44" ht="8.85" customHeight="1" x14ac:dyDescent="0.25">
      <c r="A52" s="30">
        <v>33</v>
      </c>
      <c r="B52" s="31"/>
      <c r="C52" s="11" t="s">
        <v>121</v>
      </c>
      <c r="D52" s="31"/>
      <c r="E52" s="316">
        <v>1272850</v>
      </c>
      <c r="F52" s="31"/>
      <c r="G52" s="302">
        <f>(E52/$AN52)</f>
        <v>52.05291784239153</v>
      </c>
      <c r="H52" s="31"/>
      <c r="I52" s="302">
        <f>IF($G$60,G52/$G$60*100,0)</f>
        <v>104.51068974553345</v>
      </c>
      <c r="J52" s="31"/>
      <c r="K52" s="316">
        <v>462635</v>
      </c>
      <c r="L52" s="31"/>
      <c r="M52" s="316">
        <v>525612</v>
      </c>
      <c r="N52" s="31"/>
      <c r="O52" s="316">
        <v>584534</v>
      </c>
      <c r="P52" s="31"/>
      <c r="Q52" s="302">
        <f>(O52/$AN52)</f>
        <v>23.904388009651168</v>
      </c>
      <c r="R52" s="31"/>
      <c r="S52" s="302">
        <f>IF($Q$60,Q52/$Q$60*100,0)</f>
        <v>102.54517899206176</v>
      </c>
      <c r="T52" s="31"/>
      <c r="U52" s="114">
        <f>(E52+O52)</f>
        <v>1857384</v>
      </c>
      <c r="V52" s="31"/>
      <c r="W52" s="31"/>
      <c r="X52" s="316">
        <v>998735</v>
      </c>
      <c r="Y52" s="31"/>
      <c r="Z52" s="302">
        <f>IF($U52,X52/$U52*100,0)</f>
        <v>53.77105649666413</v>
      </c>
      <c r="AA52" s="31"/>
      <c r="AB52" s="316">
        <v>74906</v>
      </c>
      <c r="AC52" s="31"/>
      <c r="AD52" s="302">
        <f>IF($U52,AB52/$U52*100,0)</f>
        <v>4.0328763465174671</v>
      </c>
      <c r="AE52" s="31"/>
      <c r="AF52" s="316">
        <v>0</v>
      </c>
      <c r="AG52" s="31"/>
      <c r="AH52" s="302">
        <f>IF($U52,AF52/$U52*100,0)</f>
        <v>0</v>
      </c>
      <c r="AI52" s="31"/>
      <c r="AJ52" s="316">
        <v>59339</v>
      </c>
      <c r="AK52" s="31"/>
      <c r="AL52" s="30">
        <v>33</v>
      </c>
      <c r="AM52" s="31"/>
      <c r="AN52" s="298">
        <v>24453</v>
      </c>
      <c r="AO52" s="31"/>
      <c r="AP52" s="298">
        <f>IF(E52,AN52,0)</f>
        <v>24453</v>
      </c>
      <c r="AQ52" s="31"/>
      <c r="AR52" s="298">
        <f>IF(O52,AN52,0)</f>
        <v>24453</v>
      </c>
    </row>
    <row r="53" spans="1:44" ht="8.85" customHeight="1" x14ac:dyDescent="0.25">
      <c r="A53" s="30">
        <v>34</v>
      </c>
      <c r="B53" s="31"/>
      <c r="C53" s="11" t="s">
        <v>122</v>
      </c>
      <c r="D53" s="31"/>
      <c r="E53" s="316">
        <v>5499207</v>
      </c>
      <c r="F53" s="31"/>
      <c r="G53" s="302">
        <f>(E53/$AN53)</f>
        <v>59.95515797736639</v>
      </c>
      <c r="H53" s="31"/>
      <c r="I53" s="302">
        <f>IF($G$60,G53/$G$60*100,0)</f>
        <v>120.37663158459937</v>
      </c>
      <c r="J53" s="31"/>
      <c r="K53" s="316">
        <v>1404025</v>
      </c>
      <c r="L53" s="31"/>
      <c r="M53" s="316">
        <v>2733099</v>
      </c>
      <c r="N53" s="31"/>
      <c r="O53" s="316">
        <v>3559236</v>
      </c>
      <c r="P53" s="31"/>
      <c r="Q53" s="302">
        <f>(O53/$AN53)</f>
        <v>38.804605220121672</v>
      </c>
      <c r="R53" s="31"/>
      <c r="S53" s="302">
        <f>IF($Q$60,Q53/$Q$60*100,0)</f>
        <v>166.4642151226418</v>
      </c>
      <c r="T53" s="31"/>
      <c r="U53" s="114">
        <f>(E53+O53)</f>
        <v>9058443</v>
      </c>
      <c r="V53" s="31"/>
      <c r="W53" s="31"/>
      <c r="X53" s="316">
        <v>2803250</v>
      </c>
      <c r="Y53" s="31"/>
      <c r="Z53" s="302">
        <f>IF($U53,X53/$U53*100,0)</f>
        <v>30.946267476651339</v>
      </c>
      <c r="AA53" s="31"/>
      <c r="AB53" s="316">
        <v>45966</v>
      </c>
      <c r="AC53" s="31"/>
      <c r="AD53" s="302">
        <f>IF($U53,AB53/$U53*100,0)</f>
        <v>0.5074381988162866</v>
      </c>
      <c r="AE53" s="31"/>
      <c r="AF53" s="316">
        <v>300906</v>
      </c>
      <c r="AG53" s="31"/>
      <c r="AH53" s="302">
        <f>IF($U53,AF53/$U53*100,0)</f>
        <v>3.3218291487841785</v>
      </c>
      <c r="AI53" s="31"/>
      <c r="AJ53" s="316">
        <v>272141</v>
      </c>
      <c r="AK53" s="31"/>
      <c r="AL53" s="30">
        <v>34</v>
      </c>
      <c r="AM53" s="31"/>
      <c r="AN53" s="298">
        <v>91722</v>
      </c>
      <c r="AO53" s="31"/>
      <c r="AP53" s="298">
        <f>IF(E53,AN53,0)</f>
        <v>91722</v>
      </c>
      <c r="AQ53" s="31"/>
      <c r="AR53" s="298">
        <f>IF(O53,AN53,0)</f>
        <v>91722</v>
      </c>
    </row>
    <row r="54" spans="1:44" ht="8.85" customHeight="1" x14ac:dyDescent="0.25">
      <c r="A54" s="30">
        <v>35</v>
      </c>
      <c r="B54" s="31"/>
      <c r="C54" s="11" t="s">
        <v>123</v>
      </c>
      <c r="D54" s="31"/>
      <c r="E54" s="316">
        <v>10789856</v>
      </c>
      <c r="F54" s="31"/>
      <c r="G54" s="302">
        <f>(E54/$AN54)</f>
        <v>23.785692241219678</v>
      </c>
      <c r="H54" s="31"/>
      <c r="I54" s="302">
        <f>IF($G$60,G54/$G$60*100,0)</f>
        <v>47.756383412197238</v>
      </c>
      <c r="J54" s="31"/>
      <c r="K54" s="316">
        <v>3495200</v>
      </c>
      <c r="L54" s="31"/>
      <c r="M54" s="316">
        <v>4661285</v>
      </c>
      <c r="N54" s="31"/>
      <c r="O54" s="316">
        <v>7832997</v>
      </c>
      <c r="P54" s="31"/>
      <c r="Q54" s="302">
        <f>(O54/$AN54)</f>
        <v>17.267446013032707</v>
      </c>
      <c r="R54" s="31"/>
      <c r="S54" s="302">
        <f>IF($Q$60,Q54/$Q$60*100,0)</f>
        <v>74.073987647259656</v>
      </c>
      <c r="T54" s="31"/>
      <c r="U54" s="114">
        <f>(E54+O54)</f>
        <v>18622853</v>
      </c>
      <c r="V54" s="31"/>
      <c r="W54" s="31"/>
      <c r="X54" s="316">
        <v>9307553</v>
      </c>
      <c r="Y54" s="31"/>
      <c r="Z54" s="302">
        <f>IF($U54,X54/$U54*100,0)</f>
        <v>49.979200286873336</v>
      </c>
      <c r="AA54" s="31"/>
      <c r="AB54" s="316">
        <v>0</v>
      </c>
      <c r="AC54" s="31"/>
      <c r="AD54" s="302">
        <f>IF($U54,AB54/$U54*100,0)</f>
        <v>0</v>
      </c>
      <c r="AE54" s="31"/>
      <c r="AF54" s="316">
        <v>43684</v>
      </c>
      <c r="AG54" s="31"/>
      <c r="AH54" s="302">
        <f>IF($U54,AF54/$U54*100,0)</f>
        <v>0.23457200677039119</v>
      </c>
      <c r="AI54" s="31"/>
      <c r="AJ54" s="316">
        <v>1276868</v>
      </c>
      <c r="AK54" s="31"/>
      <c r="AL54" s="30">
        <v>35</v>
      </c>
      <c r="AM54" s="31"/>
      <c r="AN54" s="298">
        <v>453628</v>
      </c>
      <c r="AO54" s="31"/>
      <c r="AP54" s="298">
        <f>IF(E54,AN54,0)</f>
        <v>453628</v>
      </c>
      <c r="AQ54" s="31"/>
      <c r="AR54" s="298">
        <f>IF(O54,AN54,0)</f>
        <v>453628</v>
      </c>
    </row>
    <row r="55" spans="1:44" ht="8.85" customHeight="1" x14ac:dyDescent="0.25">
      <c r="A55" s="37"/>
      <c r="B55" s="31"/>
      <c r="C55" s="11"/>
      <c r="D55" s="31"/>
      <c r="E55" s="298"/>
      <c r="F55" s="31"/>
      <c r="G55" s="38"/>
      <c r="H55" s="31"/>
      <c r="I55" s="38"/>
      <c r="J55" s="31"/>
      <c r="K55" s="31"/>
      <c r="L55" s="31"/>
      <c r="M55" s="31"/>
      <c r="N55" s="31"/>
      <c r="O55" s="31"/>
      <c r="P55" s="31"/>
      <c r="Q55" s="38"/>
      <c r="R55" s="31"/>
      <c r="S55" s="38"/>
      <c r="T55" s="31"/>
      <c r="U55" s="298"/>
      <c r="V55" s="31"/>
      <c r="W55" s="31"/>
      <c r="X55" s="31"/>
      <c r="Y55" s="31"/>
      <c r="Z55" s="38"/>
      <c r="AA55" s="31"/>
      <c r="AB55" s="298"/>
      <c r="AC55" s="31"/>
      <c r="AD55" s="38"/>
      <c r="AE55" s="31"/>
      <c r="AF55" s="298"/>
      <c r="AG55" s="31"/>
      <c r="AH55" s="38"/>
      <c r="AI55" s="31"/>
      <c r="AJ55" s="298"/>
      <c r="AK55" s="31"/>
      <c r="AL55" s="37"/>
      <c r="AM55" s="31"/>
      <c r="AN55" s="277"/>
      <c r="AO55" s="31"/>
      <c r="AP55" s="31"/>
      <c r="AQ55" s="31"/>
      <c r="AR55" s="31"/>
    </row>
    <row r="56" spans="1:44" ht="8.85" customHeight="1" x14ac:dyDescent="0.25">
      <c r="A56" s="30">
        <v>36</v>
      </c>
      <c r="B56" s="31"/>
      <c r="C56" s="11" t="s">
        <v>124</v>
      </c>
      <c r="D56" s="31"/>
      <c r="E56" s="316">
        <v>1871983</v>
      </c>
      <c r="F56" s="31"/>
      <c r="G56" s="302">
        <f>(E56/$AN56)</f>
        <v>85.725282776938229</v>
      </c>
      <c r="H56" s="31"/>
      <c r="I56" s="302">
        <f>IF($G$60,G56/$G$60*100,0)</f>
        <v>172.11731451396946</v>
      </c>
      <c r="J56" s="31"/>
      <c r="K56" s="316">
        <v>382762</v>
      </c>
      <c r="L56" s="31"/>
      <c r="M56" s="316">
        <v>493243</v>
      </c>
      <c r="N56" s="31"/>
      <c r="O56" s="316">
        <v>502257</v>
      </c>
      <c r="P56" s="31"/>
      <c r="Q56" s="302">
        <f>(O56/$AN56)</f>
        <v>23.000274763016897</v>
      </c>
      <c r="R56" s="31"/>
      <c r="S56" s="302">
        <f>IF($Q$60,Q56/$Q$60*100,0)</f>
        <v>98.666708869012666</v>
      </c>
      <c r="T56" s="31"/>
      <c r="U56" s="114">
        <f>(E56+O56)</f>
        <v>2374240</v>
      </c>
      <c r="V56" s="31"/>
      <c r="W56" s="31"/>
      <c r="X56" s="316">
        <v>981159</v>
      </c>
      <c r="Y56" s="31"/>
      <c r="Z56" s="302">
        <f>IF($U56,X56/$U56*100,0)</f>
        <v>41.325181952961792</v>
      </c>
      <c r="AA56" s="31"/>
      <c r="AB56" s="316">
        <v>0</v>
      </c>
      <c r="AC56" s="31"/>
      <c r="AD56" s="302">
        <f>IF($U56,AB56/$U56*100,0)</f>
        <v>0</v>
      </c>
      <c r="AE56" s="31"/>
      <c r="AF56" s="316">
        <v>0</v>
      </c>
      <c r="AG56" s="31"/>
      <c r="AH56" s="302">
        <f>IF($U56,AF56/$U56*100,0)</f>
        <v>0</v>
      </c>
      <c r="AI56" s="31"/>
      <c r="AJ56" s="316">
        <v>16929</v>
      </c>
      <c r="AK56" s="31"/>
      <c r="AL56" s="30">
        <v>36</v>
      </c>
      <c r="AM56" s="31"/>
      <c r="AN56" s="298">
        <v>21837</v>
      </c>
      <c r="AO56" s="31"/>
      <c r="AP56" s="298">
        <f>IF(E56,AN56,0)</f>
        <v>21837</v>
      </c>
      <c r="AQ56" s="31"/>
      <c r="AR56" s="298">
        <f>IF(O56,AN56,0)</f>
        <v>21837</v>
      </c>
    </row>
    <row r="57" spans="1:44" ht="8.85" customHeight="1" x14ac:dyDescent="0.25">
      <c r="A57" s="30">
        <v>37</v>
      </c>
      <c r="B57" s="31"/>
      <c r="C57" s="11" t="s">
        <v>125</v>
      </c>
      <c r="D57" s="31"/>
      <c r="E57" s="316">
        <v>401237</v>
      </c>
      <c r="F57" s="31"/>
      <c r="G57" s="302">
        <f>(E57/$AN57)</f>
        <v>26.005379480199625</v>
      </c>
      <c r="H57" s="31"/>
      <c r="I57" s="302">
        <f>IF($G$60,G57/$G$60*100,0)</f>
        <v>52.213022040363235</v>
      </c>
      <c r="J57" s="31"/>
      <c r="K57" s="316">
        <v>0</v>
      </c>
      <c r="L57" s="31"/>
      <c r="M57" s="316">
        <v>0</v>
      </c>
      <c r="N57" s="31"/>
      <c r="O57" s="316">
        <v>0</v>
      </c>
      <c r="P57" s="31"/>
      <c r="Q57" s="302">
        <f>(O57/$AN57)</f>
        <v>0</v>
      </c>
      <c r="R57" s="31"/>
      <c r="S57" s="302">
        <f>IF($Q$60,Q57/$Q$60*100,0)</f>
        <v>0</v>
      </c>
      <c r="T57" s="31"/>
      <c r="U57" s="114">
        <f>(E57+O57)</f>
        <v>401237</v>
      </c>
      <c r="V57" s="31"/>
      <c r="W57" s="31"/>
      <c r="X57" s="316">
        <v>10125</v>
      </c>
      <c r="Y57" s="31"/>
      <c r="Z57" s="302">
        <f>IF($U57,X57/$U57*100,0)</f>
        <v>2.5234462424950843</v>
      </c>
      <c r="AA57" s="31"/>
      <c r="AB57" s="316">
        <v>0</v>
      </c>
      <c r="AC57" s="31"/>
      <c r="AD57" s="302">
        <f>IF($U57,AB57/$U57*100,0)</f>
        <v>0</v>
      </c>
      <c r="AE57" s="31"/>
      <c r="AF57" s="316">
        <v>0</v>
      </c>
      <c r="AG57" s="31"/>
      <c r="AH57" s="302">
        <f>IF($U57,AF57/$U57*100,0)</f>
        <v>0</v>
      </c>
      <c r="AI57" s="31"/>
      <c r="AJ57" s="316">
        <v>11237</v>
      </c>
      <c r="AK57" s="31"/>
      <c r="AL57" s="30">
        <v>37</v>
      </c>
      <c r="AM57" s="31"/>
      <c r="AN57" s="298">
        <v>15429</v>
      </c>
      <c r="AO57" s="31"/>
      <c r="AP57" s="298">
        <f>IF(E57,AN57,0)</f>
        <v>15429</v>
      </c>
      <c r="AQ57" s="31"/>
      <c r="AR57" s="298">
        <f>IF(O57,AN57,0)</f>
        <v>0</v>
      </c>
    </row>
    <row r="58" spans="1:44" ht="8.85" customHeight="1" x14ac:dyDescent="0.25">
      <c r="A58" s="41">
        <v>38</v>
      </c>
      <c r="B58" s="31"/>
      <c r="C58" s="11" t="s">
        <v>126</v>
      </c>
      <c r="D58" s="31"/>
      <c r="E58" s="317">
        <v>2373996</v>
      </c>
      <c r="F58" s="31"/>
      <c r="G58" s="302">
        <f>(E58/$AN58)</f>
        <v>86.229922632668632</v>
      </c>
      <c r="H58" s="38"/>
      <c r="I58" s="302">
        <f>IF($G$60,G58/$G$60*100,0)</f>
        <v>173.13051918301721</v>
      </c>
      <c r="J58" s="31"/>
      <c r="K58" s="317">
        <v>583288</v>
      </c>
      <c r="L58" s="31"/>
      <c r="M58" s="317">
        <v>1289211</v>
      </c>
      <c r="N58" s="31"/>
      <c r="O58" s="317">
        <v>1404627</v>
      </c>
      <c r="P58" s="31"/>
      <c r="Q58" s="302">
        <f>(O58/$AN58)</f>
        <v>51.019832189168575</v>
      </c>
      <c r="R58" s="38"/>
      <c r="S58" s="302">
        <f>IF($Q$60,Q58/$Q$60*100,0)</f>
        <v>218.86516491745959</v>
      </c>
      <c r="T58" s="31"/>
      <c r="U58" s="115">
        <f>(E58+O58)</f>
        <v>3778623</v>
      </c>
      <c r="V58" s="31"/>
      <c r="W58" s="31"/>
      <c r="X58" s="317">
        <v>1519550</v>
      </c>
      <c r="Y58" s="31"/>
      <c r="Z58" s="302">
        <f>IF($U58,X58/$U58*100,0)</f>
        <v>40.214384975690884</v>
      </c>
      <c r="AA58" s="31"/>
      <c r="AB58" s="317">
        <v>116692</v>
      </c>
      <c r="AC58" s="31"/>
      <c r="AD58" s="302">
        <f>IF($U58,AB58/$U58*100,0)</f>
        <v>3.0882149396751144</v>
      </c>
      <c r="AE58" s="31"/>
      <c r="AF58" s="317">
        <v>0</v>
      </c>
      <c r="AG58" s="31"/>
      <c r="AH58" s="302">
        <f>IF($U58,AF58/$U58*100,0)</f>
        <v>0</v>
      </c>
      <c r="AI58" s="31"/>
      <c r="AJ58" s="317">
        <v>147226</v>
      </c>
      <c r="AK58" s="31"/>
      <c r="AL58" s="41">
        <v>38</v>
      </c>
      <c r="AM58" s="31"/>
      <c r="AN58" s="299">
        <v>27531</v>
      </c>
      <c r="AO58" s="31"/>
      <c r="AP58" s="299">
        <f>IF(E58,AN58,0)</f>
        <v>27531</v>
      </c>
      <c r="AQ58" s="31"/>
      <c r="AR58" s="299">
        <f>IF(O58,AN58,0)</f>
        <v>27531</v>
      </c>
    </row>
    <row r="59" spans="1:44" ht="8.85" customHeight="1" x14ac:dyDescent="0.25">
      <c r="A59" s="31"/>
      <c r="B59" s="31"/>
      <c r="C59" s="30"/>
      <c r="D59" s="31"/>
      <c r="E59" s="31"/>
      <c r="F59" s="31"/>
      <c r="G59" s="38"/>
      <c r="H59" s="38"/>
      <c r="I59" s="38"/>
      <c r="J59" s="31"/>
      <c r="K59" s="31"/>
      <c r="L59" s="31"/>
      <c r="M59" s="31"/>
      <c r="N59" s="31"/>
      <c r="O59" s="31"/>
      <c r="P59" s="31"/>
      <c r="Q59" s="38"/>
      <c r="R59" s="38"/>
      <c r="S59" s="38"/>
      <c r="T59" s="31"/>
      <c r="U59" s="31"/>
      <c r="V59" s="31"/>
      <c r="W59" s="31"/>
      <c r="X59" s="31"/>
      <c r="Y59" s="31"/>
      <c r="Z59" s="38"/>
      <c r="AA59" s="31"/>
      <c r="AB59" s="31"/>
      <c r="AC59" s="31"/>
      <c r="AD59" s="38"/>
      <c r="AE59" s="31"/>
      <c r="AF59" s="31"/>
      <c r="AG59" s="31"/>
      <c r="AH59" s="38"/>
      <c r="AI59" s="31"/>
      <c r="AJ59" s="31"/>
      <c r="AK59" s="31"/>
      <c r="AL59" s="31"/>
      <c r="AM59" s="31"/>
      <c r="AN59" s="31"/>
      <c r="AO59" s="31"/>
      <c r="AP59" s="31"/>
      <c r="AQ59" s="31"/>
      <c r="AR59" s="31"/>
    </row>
    <row r="60" spans="1:44" ht="8.85" customHeight="1" x14ac:dyDescent="0.25">
      <c r="A60" s="41">
        <f>A58</f>
        <v>38</v>
      </c>
      <c r="B60" s="31"/>
      <c r="C60" s="44" t="s">
        <v>68</v>
      </c>
      <c r="D60" s="31"/>
      <c r="E60" s="300">
        <f>SUM(E14:E58)</f>
        <v>127998879</v>
      </c>
      <c r="F60" s="31"/>
      <c r="G60" s="110">
        <f>IF(AP60=0,0,IF(ISNONTEXT(H60),E60/$AN60,E60/AP60))</f>
        <v>49.806309736479513</v>
      </c>
      <c r="H60" s="281"/>
      <c r="I60" s="302">
        <f>IF($G$60,G60/$G$60*100,0)</f>
        <v>100</v>
      </c>
      <c r="J60" s="31"/>
      <c r="K60" s="300">
        <f>SUM(K13:K58)</f>
        <v>31041346</v>
      </c>
      <c r="L60" s="31"/>
      <c r="M60" s="300">
        <f>SUM(M13:M58)</f>
        <v>66277798</v>
      </c>
      <c r="N60" s="31"/>
      <c r="O60" s="300">
        <f>SUM(O13:O58)</f>
        <v>59907912</v>
      </c>
      <c r="P60" s="31"/>
      <c r="Q60" s="110">
        <f>IF(AR60=0,0,IF(ISNONTEXT(R60),O60/$AN60,O60/AR60))</f>
        <v>23.311079316075556</v>
      </c>
      <c r="R60" s="281"/>
      <c r="S60" s="302">
        <f>IF($K$60,Q60/$K$60*100,0)</f>
        <v>7.5096870206838189E-5</v>
      </c>
      <c r="T60" s="31"/>
      <c r="U60" s="300">
        <f>(E60+O60)</f>
        <v>187906791</v>
      </c>
      <c r="V60" s="31"/>
      <c r="W60" s="31"/>
      <c r="X60" s="300">
        <f>SUM(X13:X58)</f>
        <v>70335198</v>
      </c>
      <c r="Y60" s="31"/>
      <c r="Z60" s="302">
        <f>IF($U60,X60/$U60*100,0)</f>
        <v>37.430897321853578</v>
      </c>
      <c r="AA60" s="31"/>
      <c r="AB60" s="300">
        <f>SUM(AB13:AB58)</f>
        <v>4371486</v>
      </c>
      <c r="AC60" s="31"/>
      <c r="AD60" s="302">
        <f>IF($U60,AB60/$U60*100,0)</f>
        <v>2.3264119283480289</v>
      </c>
      <c r="AE60" s="31"/>
      <c r="AF60" s="300">
        <f>SUM(AF13:AF58)</f>
        <v>1014069</v>
      </c>
      <c r="AG60" s="31"/>
      <c r="AH60" s="302">
        <f>IF($U60,AF60/$U60*100,0)</f>
        <v>0.53966596662278155</v>
      </c>
      <c r="AI60" s="31"/>
      <c r="AJ60" s="300">
        <f>SUM(AJ13:AJ58)</f>
        <v>9319248</v>
      </c>
      <c r="AK60" s="31"/>
      <c r="AL60" s="41">
        <f>AL58</f>
        <v>38</v>
      </c>
      <c r="AM60" s="31"/>
      <c r="AN60" s="299">
        <f>SUM(AN13:AN58)</f>
        <v>2569933</v>
      </c>
      <c r="AO60" s="31"/>
      <c r="AP60" s="299">
        <f>SUM(AP13:AP58)</f>
        <v>2569933</v>
      </c>
      <c r="AQ60" s="31"/>
      <c r="AR60" s="299">
        <f>SUM(AR13:AR58)</f>
        <v>2497705</v>
      </c>
    </row>
    <row r="61" spans="1:44" ht="8.85" customHeight="1" x14ac:dyDescent="0.25">
      <c r="A61" s="31"/>
      <c r="B61" s="31"/>
      <c r="C61" s="30"/>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row>
    <row r="62" spans="1:44" ht="8.85" customHeight="1" x14ac:dyDescent="0.25">
      <c r="A62" s="31"/>
      <c r="B62" s="31"/>
      <c r="C62" s="30"/>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row>
    <row r="63" spans="1:44" ht="8.85" customHeight="1" x14ac:dyDescent="0.25">
      <c r="A63" s="31"/>
      <c r="B63" s="31"/>
      <c r="C63" s="30"/>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row>
    <row r="64" spans="1:44" ht="8.85" customHeight="1" x14ac:dyDescent="0.25">
      <c r="A64" s="31"/>
      <c r="B64" s="31"/>
      <c r="C64" s="30"/>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row>
    <row r="65" spans="1:44" ht="8.85" customHeight="1" x14ac:dyDescent="0.25">
      <c r="A65" s="31"/>
      <c r="B65" s="31"/>
      <c r="C65" s="30"/>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row>
    <row r="66" spans="1:44" ht="8.85" customHeight="1" x14ac:dyDescent="0.25">
      <c r="A66" s="31"/>
      <c r="B66" s="31"/>
      <c r="C66" s="30"/>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row>
    <row r="67" spans="1:44" ht="8.85" customHeight="1" x14ac:dyDescent="0.25">
      <c r="A67" s="31"/>
      <c r="B67" s="31"/>
      <c r="C67" s="30"/>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row>
    <row r="68" spans="1:44" ht="8.85" customHeight="1" x14ac:dyDescent="0.25">
      <c r="A68" s="31"/>
      <c r="B68" s="31"/>
      <c r="C68" s="30"/>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row>
    <row r="69" spans="1:44" ht="8.85" customHeight="1" x14ac:dyDescent="0.25">
      <c r="A69" s="31"/>
      <c r="B69" s="31"/>
      <c r="C69" s="30"/>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row>
    <row r="70" spans="1:44" ht="8.85" customHeight="1" x14ac:dyDescent="0.25">
      <c r="A70" s="31"/>
      <c r="B70" s="31"/>
      <c r="C70" s="30"/>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row>
    <row r="71" spans="1:44" ht="8.85" customHeight="1" x14ac:dyDescent="0.25">
      <c r="A71" s="31"/>
      <c r="B71" s="31"/>
      <c r="C71" s="30"/>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row>
    <row r="72" spans="1:44" ht="8.85" customHeight="1" x14ac:dyDescent="0.25">
      <c r="A72" s="31"/>
      <c r="B72" s="31"/>
      <c r="C72" s="30"/>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row>
    <row r="73" spans="1:44" ht="8.85" customHeight="1" x14ac:dyDescent="0.25">
      <c r="A73" s="31"/>
      <c r="B73" s="31"/>
      <c r="C73" s="30"/>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row>
    <row r="74" spans="1:44" ht="8.85" customHeight="1" x14ac:dyDescent="0.25">
      <c r="A74" s="31"/>
      <c r="B74" s="31"/>
      <c r="C74" s="30"/>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row>
    <row r="75" spans="1:44" s="15" customFormat="1" ht="10.5" customHeight="1" x14ac:dyDescent="0.25">
      <c r="A75" s="49" t="s">
        <v>442</v>
      </c>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50" t="s">
        <v>443</v>
      </c>
      <c r="AN75" s="12"/>
      <c r="AO75" s="12"/>
      <c r="AP75" s="12"/>
      <c r="AQ75" s="12"/>
      <c r="AR75" s="12"/>
    </row>
    <row r="76" spans="1:44" s="15" customFormat="1" ht="10.5" customHeight="1" x14ac:dyDescent="0.25">
      <c r="A76" s="278"/>
      <c r="B76" s="12"/>
      <c r="C76" s="12"/>
      <c r="D76" s="12"/>
      <c r="E76" s="12"/>
      <c r="F76" s="12"/>
      <c r="G76" s="12"/>
      <c r="H76" s="12"/>
      <c r="I76" s="12"/>
      <c r="J76" s="12"/>
      <c r="K76" s="12"/>
      <c r="L76" s="12"/>
      <c r="M76" s="12"/>
      <c r="N76" s="12"/>
      <c r="O76" s="12"/>
      <c r="P76" s="12"/>
      <c r="Q76" s="12"/>
      <c r="R76" s="12"/>
      <c r="S76" s="12"/>
      <c r="T76" s="12"/>
      <c r="U76" s="289" t="s">
        <v>45</v>
      </c>
      <c r="V76" s="12"/>
      <c r="W76" s="12"/>
      <c r="X76" s="278" t="s">
        <v>46</v>
      </c>
      <c r="Y76" s="12"/>
      <c r="Z76" s="12"/>
      <c r="AA76" s="12"/>
      <c r="AB76" s="12"/>
      <c r="AC76" s="12"/>
      <c r="AD76" s="12"/>
      <c r="AE76" s="12"/>
      <c r="AF76" s="12"/>
      <c r="AG76" s="12"/>
      <c r="AH76" s="12"/>
      <c r="AI76" s="12"/>
      <c r="AJ76" s="12"/>
      <c r="AK76" s="12"/>
      <c r="AL76" s="289" t="s">
        <v>431</v>
      </c>
      <c r="AM76" s="12"/>
      <c r="AN76" s="12"/>
      <c r="AO76" s="12"/>
      <c r="AP76" s="12"/>
      <c r="AQ76" s="12"/>
      <c r="AR76" s="12"/>
    </row>
    <row r="77" spans="1:44" s="15" customFormat="1" ht="10.5" customHeight="1" x14ac:dyDescent="0.25">
      <c r="A77" s="279"/>
      <c r="B77" s="12"/>
      <c r="C77" s="12"/>
      <c r="D77" s="12"/>
      <c r="E77" s="12"/>
      <c r="F77" s="12"/>
      <c r="G77" s="12"/>
      <c r="H77" s="12"/>
      <c r="I77" s="12"/>
      <c r="J77" s="12"/>
      <c r="K77" s="12"/>
      <c r="L77" s="12"/>
      <c r="M77" s="12"/>
      <c r="N77" s="12"/>
      <c r="O77" s="12"/>
      <c r="P77" s="12"/>
      <c r="Q77" s="12"/>
      <c r="R77" s="12"/>
      <c r="S77" s="12"/>
      <c r="T77" s="12"/>
      <c r="U77" s="289" t="s">
        <v>432</v>
      </c>
      <c r="V77" s="12"/>
      <c r="W77" s="12"/>
      <c r="X77" s="278" t="s">
        <v>395</v>
      </c>
      <c r="Y77" s="12"/>
      <c r="Z77" s="12"/>
      <c r="AA77" s="12"/>
      <c r="AB77" s="12"/>
      <c r="AC77" s="12"/>
      <c r="AD77" s="12"/>
      <c r="AE77" s="12"/>
      <c r="AF77" s="12"/>
      <c r="AG77" s="12"/>
      <c r="AH77" s="12"/>
      <c r="AI77" s="12"/>
      <c r="AJ77" s="12"/>
      <c r="AK77" s="12"/>
      <c r="AL77" s="289" t="s">
        <v>129</v>
      </c>
      <c r="AM77" s="12"/>
      <c r="AN77" s="12"/>
      <c r="AO77" s="12"/>
      <c r="AP77" s="12"/>
      <c r="AQ77" s="12"/>
      <c r="AR77" s="12"/>
    </row>
    <row r="78" spans="1:44" s="15" customFormat="1" ht="10.5" customHeight="1" x14ac:dyDescent="0.25">
      <c r="A78" s="280"/>
      <c r="B78" s="12"/>
      <c r="C78" s="12"/>
      <c r="D78" s="12"/>
      <c r="E78" s="12"/>
      <c r="F78" s="12"/>
      <c r="G78" s="12"/>
      <c r="H78" s="12"/>
      <c r="I78" s="12"/>
      <c r="J78" s="12"/>
      <c r="K78" s="12"/>
      <c r="L78" s="12"/>
      <c r="M78" s="12"/>
      <c r="N78" s="12"/>
      <c r="O78" s="12"/>
      <c r="P78" s="12"/>
      <c r="Q78" s="12"/>
      <c r="R78" s="12"/>
      <c r="S78" s="12"/>
      <c r="T78" s="12"/>
      <c r="U78" s="289" t="s">
        <v>51</v>
      </c>
      <c r="V78" s="12"/>
      <c r="W78" s="12"/>
      <c r="X78" s="290" t="s">
        <v>52</v>
      </c>
      <c r="Y78" s="12"/>
      <c r="Z78" s="12"/>
      <c r="AA78" s="12"/>
      <c r="AB78" s="12"/>
      <c r="AC78" s="12"/>
      <c r="AD78" s="12"/>
      <c r="AE78" s="12"/>
      <c r="AF78" s="12"/>
      <c r="AG78" s="12"/>
      <c r="AH78" s="12"/>
      <c r="AI78" s="12"/>
      <c r="AJ78" s="12"/>
      <c r="AK78" s="12"/>
      <c r="AL78" s="12"/>
      <c r="AM78" s="12"/>
      <c r="AN78" s="12"/>
      <c r="AO78" s="12"/>
      <c r="AP78" s="12"/>
      <c r="AQ78" s="12"/>
      <c r="AR78" s="12"/>
    </row>
    <row r="79" spans="1:44" ht="8.85" customHeight="1" x14ac:dyDescent="0.25">
      <c r="A79" s="31"/>
      <c r="B79" s="31"/>
      <c r="C79" s="30"/>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row>
    <row r="80" spans="1:44" ht="9.6"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291" t="s">
        <v>396</v>
      </c>
      <c r="Y80" s="291"/>
      <c r="Z80" s="291"/>
      <c r="AA80" s="291"/>
      <c r="AB80" s="291"/>
      <c r="AC80" s="291"/>
      <c r="AD80" s="291"/>
      <c r="AE80" s="291"/>
      <c r="AF80" s="291"/>
      <c r="AG80" s="291"/>
      <c r="AH80" s="291"/>
      <c r="AI80" s="291"/>
      <c r="AJ80" s="291"/>
      <c r="AK80" s="30"/>
      <c r="AL80" s="30"/>
      <c r="AM80" s="30"/>
      <c r="AN80" s="30"/>
      <c r="AO80" s="30"/>
      <c r="AP80" s="30"/>
      <c r="AQ80" s="30"/>
      <c r="AR80" s="30"/>
    </row>
    <row r="81" spans="1:44" ht="8.85" customHeight="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row>
    <row r="82" spans="1:44" ht="9.6" customHeight="1" x14ac:dyDescent="0.25">
      <c r="A82" s="30"/>
      <c r="B82" s="30"/>
      <c r="C82" s="30"/>
      <c r="D82" s="30"/>
      <c r="E82" s="291" t="s">
        <v>433</v>
      </c>
      <c r="F82" s="291"/>
      <c r="G82" s="291"/>
      <c r="H82" s="291"/>
      <c r="I82" s="291"/>
      <c r="J82" s="291"/>
      <c r="K82" s="291"/>
      <c r="L82" s="291"/>
      <c r="M82" s="291"/>
      <c r="N82" s="30"/>
      <c r="O82" s="291" t="s">
        <v>434</v>
      </c>
      <c r="P82" s="291"/>
      <c r="Q82" s="291"/>
      <c r="R82" s="291"/>
      <c r="S82" s="291"/>
      <c r="T82" s="30"/>
      <c r="U82" s="30"/>
      <c r="V82" s="30"/>
      <c r="W82" s="30"/>
      <c r="X82" s="30"/>
      <c r="Y82" s="30"/>
      <c r="Z82" s="30"/>
      <c r="AA82" s="30"/>
      <c r="AB82" s="291" t="s">
        <v>400</v>
      </c>
      <c r="AC82" s="291"/>
      <c r="AD82" s="291"/>
      <c r="AE82" s="291"/>
      <c r="AF82" s="291"/>
      <c r="AG82" s="291"/>
      <c r="AH82" s="291"/>
      <c r="AI82" s="30"/>
      <c r="AJ82" s="30"/>
      <c r="AK82" s="30"/>
      <c r="AL82" s="30"/>
      <c r="AM82" s="30"/>
      <c r="AN82" s="30"/>
      <c r="AO82" s="30"/>
      <c r="AP82" s="30"/>
      <c r="AQ82" s="30"/>
      <c r="AR82" s="30"/>
    </row>
    <row r="83" spans="1:44" ht="7.5"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row>
    <row r="84" spans="1:44" ht="9.6" customHeight="1" x14ac:dyDescent="0.25">
      <c r="A84" s="30"/>
      <c r="B84" s="30"/>
      <c r="C84" s="30"/>
      <c r="D84" s="30"/>
      <c r="E84" s="30"/>
      <c r="F84" s="30"/>
      <c r="G84" s="30"/>
      <c r="H84" s="30"/>
      <c r="I84" s="30"/>
      <c r="J84" s="30"/>
      <c r="K84" s="291" t="s">
        <v>402</v>
      </c>
      <c r="L84" s="291"/>
      <c r="M84" s="291"/>
      <c r="N84" s="30"/>
      <c r="O84" s="30"/>
      <c r="P84" s="30"/>
      <c r="Q84" s="30"/>
      <c r="R84" s="30"/>
      <c r="S84" s="30"/>
      <c r="T84" s="30"/>
      <c r="U84" s="30"/>
      <c r="V84" s="30"/>
      <c r="W84" s="30"/>
      <c r="X84" s="291" t="s">
        <v>435</v>
      </c>
      <c r="Y84" s="291"/>
      <c r="Z84" s="291"/>
      <c r="AA84" s="30"/>
      <c r="AB84" s="291" t="s">
        <v>62</v>
      </c>
      <c r="AC84" s="291"/>
      <c r="AD84" s="291"/>
      <c r="AE84" s="30"/>
      <c r="AF84" s="291" t="s">
        <v>63</v>
      </c>
      <c r="AG84" s="291"/>
      <c r="AH84" s="291"/>
      <c r="AI84" s="30"/>
      <c r="AJ84" s="30"/>
      <c r="AK84" s="30"/>
      <c r="AL84" s="30"/>
      <c r="AM84" s="30"/>
      <c r="AN84" s="30"/>
      <c r="AO84" s="30"/>
      <c r="AP84" s="30"/>
      <c r="AQ84" s="30"/>
      <c r="AR84" s="30"/>
    </row>
    <row r="85" spans="1:44" ht="9.6" customHeight="1" x14ac:dyDescent="0.25">
      <c r="A85" s="30"/>
      <c r="B85" s="30"/>
      <c r="C85" s="30"/>
      <c r="D85" s="30"/>
      <c r="E85" s="30"/>
      <c r="F85" s="30"/>
      <c r="G85" s="30"/>
      <c r="H85" s="30"/>
      <c r="I85" s="44" t="s">
        <v>67</v>
      </c>
      <c r="J85" s="30"/>
      <c r="K85" s="44" t="s">
        <v>436</v>
      </c>
      <c r="L85" s="30"/>
      <c r="M85" s="30"/>
      <c r="N85" s="30"/>
      <c r="O85" s="30"/>
      <c r="P85" s="30"/>
      <c r="Q85" s="30"/>
      <c r="R85" s="30"/>
      <c r="S85" s="44" t="s">
        <v>67</v>
      </c>
      <c r="T85" s="30"/>
      <c r="U85" s="30"/>
      <c r="V85" s="30"/>
      <c r="W85" s="30"/>
      <c r="X85" s="30"/>
      <c r="Y85" s="30"/>
      <c r="Z85" s="44" t="s">
        <v>269</v>
      </c>
      <c r="AA85" s="30"/>
      <c r="AB85" s="30"/>
      <c r="AC85" s="30"/>
      <c r="AD85" s="44" t="s">
        <v>269</v>
      </c>
      <c r="AE85" s="30"/>
      <c r="AF85" s="30"/>
      <c r="AG85" s="30"/>
      <c r="AH85" s="44" t="s">
        <v>269</v>
      </c>
      <c r="AI85" s="30"/>
      <c r="AJ85" s="44" t="s">
        <v>412</v>
      </c>
      <c r="AK85" s="30"/>
      <c r="AL85" s="30"/>
      <c r="AM85" s="30"/>
      <c r="AN85" s="30"/>
      <c r="AO85" s="30"/>
      <c r="AP85" s="30"/>
      <c r="AQ85" s="30"/>
      <c r="AR85" s="314" t="s">
        <v>437</v>
      </c>
    </row>
    <row r="86" spans="1:44" ht="9.6" customHeight="1" x14ac:dyDescent="0.25">
      <c r="A86" s="276" t="s">
        <v>74</v>
      </c>
      <c r="B86" s="30"/>
      <c r="C86" s="276" t="s">
        <v>76</v>
      </c>
      <c r="D86" s="30"/>
      <c r="E86" s="276" t="s">
        <v>77</v>
      </c>
      <c r="F86" s="30"/>
      <c r="G86" s="276" t="s">
        <v>438</v>
      </c>
      <c r="H86" s="30"/>
      <c r="I86" s="276" t="s">
        <v>83</v>
      </c>
      <c r="J86" s="30"/>
      <c r="K86" s="276" t="s">
        <v>439</v>
      </c>
      <c r="L86" s="30"/>
      <c r="M86" s="276" t="s">
        <v>440</v>
      </c>
      <c r="N86" s="30"/>
      <c r="O86" s="276" t="s">
        <v>77</v>
      </c>
      <c r="P86" s="30"/>
      <c r="Q86" s="276" t="s">
        <v>438</v>
      </c>
      <c r="R86" s="30"/>
      <c r="S86" s="276" t="s">
        <v>83</v>
      </c>
      <c r="T86" s="30"/>
      <c r="U86" s="276" t="s">
        <v>68</v>
      </c>
      <c r="V86" s="30"/>
      <c r="W86" s="30"/>
      <c r="X86" s="276" t="s">
        <v>77</v>
      </c>
      <c r="Y86" s="30"/>
      <c r="Z86" s="276" t="s">
        <v>376</v>
      </c>
      <c r="AA86" s="30"/>
      <c r="AB86" s="276" t="s">
        <v>77</v>
      </c>
      <c r="AC86" s="30"/>
      <c r="AD86" s="276" t="s">
        <v>376</v>
      </c>
      <c r="AE86" s="30"/>
      <c r="AF86" s="276" t="s">
        <v>77</v>
      </c>
      <c r="AG86" s="30"/>
      <c r="AH86" s="276" t="s">
        <v>376</v>
      </c>
      <c r="AI86" s="30"/>
      <c r="AJ86" s="276" t="s">
        <v>421</v>
      </c>
      <c r="AK86" s="30"/>
      <c r="AL86" s="276" t="s">
        <v>74</v>
      </c>
      <c r="AM86" s="30"/>
      <c r="AN86" s="30"/>
      <c r="AO86" s="30"/>
      <c r="AP86" s="295" t="s">
        <v>433</v>
      </c>
      <c r="AQ86" s="30"/>
      <c r="AR86" s="295" t="s">
        <v>441</v>
      </c>
    </row>
    <row r="87" spans="1:44" ht="8.85" customHeight="1" x14ac:dyDescent="0.25">
      <c r="A87" s="30"/>
      <c r="B87" s="30"/>
      <c r="C87" s="314"/>
      <c r="D87" s="30"/>
      <c r="E87" s="314"/>
      <c r="F87" s="30"/>
      <c r="G87" s="314"/>
      <c r="H87" s="30"/>
      <c r="I87" s="314"/>
      <c r="J87" s="30"/>
      <c r="K87" s="314"/>
      <c r="L87" s="30"/>
      <c r="M87" s="314"/>
      <c r="N87" s="30"/>
      <c r="O87" s="314"/>
      <c r="P87" s="30"/>
      <c r="Q87" s="314"/>
      <c r="R87" s="30"/>
      <c r="S87" s="314"/>
      <c r="T87" s="30"/>
      <c r="U87" s="314"/>
      <c r="V87" s="30"/>
      <c r="W87" s="30"/>
      <c r="X87" s="314"/>
      <c r="Y87" s="30"/>
      <c r="Z87" s="314"/>
      <c r="AA87" s="30"/>
      <c r="AB87" s="314"/>
      <c r="AC87" s="30"/>
      <c r="AD87" s="314"/>
      <c r="AE87" s="30"/>
      <c r="AF87" s="314"/>
      <c r="AG87" s="30"/>
      <c r="AH87" s="314"/>
      <c r="AI87" s="30"/>
      <c r="AJ87" s="314"/>
      <c r="AK87" s="30"/>
      <c r="AL87" s="30"/>
      <c r="AM87" s="30"/>
      <c r="AN87" s="30"/>
      <c r="AO87" s="30"/>
      <c r="AP87" s="30"/>
      <c r="AQ87" s="30"/>
      <c r="AR87" s="30"/>
    </row>
    <row r="88" spans="1:44" ht="8.85" customHeight="1" x14ac:dyDescent="0.25">
      <c r="A88" s="30"/>
      <c r="B88" s="30" t="s">
        <v>130</v>
      </c>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row>
    <row r="89" spans="1:44" ht="8.85" customHeight="1" x14ac:dyDescent="0.25">
      <c r="A89" s="30">
        <v>1</v>
      </c>
      <c r="B89" s="31"/>
      <c r="C89" s="30" t="s">
        <v>131</v>
      </c>
      <c r="D89" s="31"/>
      <c r="E89" s="296">
        <v>1140082</v>
      </c>
      <c r="F89" s="31"/>
      <c r="G89" s="97">
        <f>(E89/$AN89)</f>
        <v>34.205880588058804</v>
      </c>
      <c r="H89" s="31"/>
      <c r="I89" s="297">
        <f>IF(G$219,G89/G$219*100,0)</f>
        <v>83.708143430441453</v>
      </c>
      <c r="J89" s="31"/>
      <c r="K89" s="296">
        <v>492942</v>
      </c>
      <c r="L89" s="31"/>
      <c r="M89" s="296">
        <v>499466</v>
      </c>
      <c r="N89" s="31"/>
      <c r="O89" s="296">
        <v>382808</v>
      </c>
      <c r="P89" s="31"/>
      <c r="Q89" s="97">
        <f>(O89/$AN89)</f>
        <v>11.485388538853885</v>
      </c>
      <c r="R89" s="31"/>
      <c r="S89" s="297">
        <f>IF(Q$219,Q89/Q$219*100,0)</f>
        <v>77.300170686839394</v>
      </c>
      <c r="T89" s="31"/>
      <c r="U89" s="296">
        <f>(E89+O89)</f>
        <v>1522890</v>
      </c>
      <c r="V89" s="31"/>
      <c r="W89" s="31"/>
      <c r="X89" s="296">
        <v>893347</v>
      </c>
      <c r="Y89" s="31"/>
      <c r="Z89" s="297">
        <f>IF($U89,X89/$U89*100,0)</f>
        <v>58.661295300382818</v>
      </c>
      <c r="AA89" s="31"/>
      <c r="AB89" s="296">
        <v>0</v>
      </c>
      <c r="AC89" s="31"/>
      <c r="AD89" s="297">
        <f>IF($U89,AB89/$U89*100,0)</f>
        <v>0</v>
      </c>
      <c r="AE89" s="31"/>
      <c r="AF89" s="296">
        <v>0</v>
      </c>
      <c r="AG89" s="31"/>
      <c r="AH89" s="297">
        <f>IF($U89,AF89/$U89*100,0)</f>
        <v>0</v>
      </c>
      <c r="AI89" s="31"/>
      <c r="AJ89" s="296">
        <v>81388</v>
      </c>
      <c r="AK89" s="31"/>
      <c r="AL89" s="30">
        <v>1</v>
      </c>
      <c r="AM89" s="31"/>
      <c r="AN89" s="298">
        <v>33330</v>
      </c>
      <c r="AO89" s="31"/>
      <c r="AP89" s="298">
        <f>IF(E89,AN89,0)</f>
        <v>33330</v>
      </c>
      <c r="AQ89" s="31"/>
      <c r="AR89" s="298">
        <f>IF(O89,AN89,0)</f>
        <v>33330</v>
      </c>
    </row>
    <row r="90" spans="1:44" ht="8.85" customHeight="1" x14ac:dyDescent="0.25">
      <c r="A90" s="30">
        <v>2</v>
      </c>
      <c r="B90" s="31"/>
      <c r="C90" s="30" t="s">
        <v>132</v>
      </c>
      <c r="D90" s="31"/>
      <c r="E90" s="316">
        <v>4526071</v>
      </c>
      <c r="F90" s="31"/>
      <c r="G90" s="297">
        <f>(E90/$AN90)</f>
        <v>42.813895852055055</v>
      </c>
      <c r="H90" s="31"/>
      <c r="I90" s="297">
        <f>IF(G$219,G90/G$219*100,0)</f>
        <v>104.7735556923779</v>
      </c>
      <c r="J90" s="31"/>
      <c r="K90" s="316">
        <v>942007</v>
      </c>
      <c r="L90" s="31"/>
      <c r="M90" s="316">
        <v>3448224</v>
      </c>
      <c r="N90" s="31"/>
      <c r="O90" s="316">
        <v>1278210</v>
      </c>
      <c r="P90" s="31"/>
      <c r="Q90" s="297">
        <f>(O90/$AN90)</f>
        <v>12.091093979094737</v>
      </c>
      <c r="R90" s="31"/>
      <c r="S90" s="297">
        <f>IF(Q$219,Q90/Q$219*100,0)</f>
        <v>81.376753186262391</v>
      </c>
      <c r="T90" s="31"/>
      <c r="U90" s="114">
        <f>(E90+O90)</f>
        <v>5804281</v>
      </c>
      <c r="V90" s="31"/>
      <c r="W90" s="31"/>
      <c r="X90" s="316">
        <v>1705225</v>
      </c>
      <c r="Y90" s="31"/>
      <c r="Z90" s="297">
        <f>IF($U90,X90/$U90*100,0)</f>
        <v>29.378746480399553</v>
      </c>
      <c r="AA90" s="31"/>
      <c r="AB90" s="316">
        <v>18200</v>
      </c>
      <c r="AC90" s="31"/>
      <c r="AD90" s="297">
        <f>IF($U90,AB90/$U90*100,0)</f>
        <v>0.31356166250393464</v>
      </c>
      <c r="AE90" s="31"/>
      <c r="AF90" s="316">
        <v>0</v>
      </c>
      <c r="AG90" s="31"/>
      <c r="AH90" s="297">
        <f>IF($U90,AF90/$U90*100,0)</f>
        <v>0</v>
      </c>
      <c r="AI90" s="31"/>
      <c r="AJ90" s="316">
        <v>492322</v>
      </c>
      <c r="AK90" s="31"/>
      <c r="AL90" s="30">
        <v>2</v>
      </c>
      <c r="AM90" s="31"/>
      <c r="AN90" s="298">
        <v>105715</v>
      </c>
      <c r="AO90" s="31"/>
      <c r="AP90" s="298">
        <f>IF(E90,AN90,0)</f>
        <v>105715</v>
      </c>
      <c r="AQ90" s="31"/>
      <c r="AR90" s="298">
        <f>IF(O90,AN90,0)</f>
        <v>105715</v>
      </c>
    </row>
    <row r="91" spans="1:44" ht="8.85" customHeight="1" x14ac:dyDescent="0.25">
      <c r="A91" s="30">
        <v>3</v>
      </c>
      <c r="B91" s="31"/>
      <c r="C91" s="30" t="s">
        <v>133</v>
      </c>
      <c r="D91" s="31"/>
      <c r="E91" s="316">
        <v>997939</v>
      </c>
      <c r="F91" s="31"/>
      <c r="G91" s="297">
        <f>(E91/$AN91)</f>
        <v>64.130775657091448</v>
      </c>
      <c r="H91" s="31"/>
      <c r="I91" s="297">
        <f>IF(G$219,G91/G$219*100,0)</f>
        <v>156.93992011663994</v>
      </c>
      <c r="J91" s="31"/>
      <c r="K91" s="316">
        <v>454170</v>
      </c>
      <c r="L91" s="31"/>
      <c r="M91" s="316">
        <v>455569</v>
      </c>
      <c r="N91" s="31"/>
      <c r="O91" s="316">
        <v>763827</v>
      </c>
      <c r="P91" s="31"/>
      <c r="Q91" s="297">
        <f>(O91/$AN91)</f>
        <v>49.085984191247348</v>
      </c>
      <c r="R91" s="31"/>
      <c r="S91" s="297">
        <f>IF(Q$219,Q91/Q$219*100,0)</f>
        <v>330.36365669990255</v>
      </c>
      <c r="T91" s="31"/>
      <c r="U91" s="114">
        <f>(E91+O91)</f>
        <v>1761766</v>
      </c>
      <c r="V91" s="31"/>
      <c r="W91" s="31"/>
      <c r="X91" s="316">
        <v>915436</v>
      </c>
      <c r="Y91" s="31"/>
      <c r="Z91" s="297">
        <f>IF($U91,X91/$U91*100,0)</f>
        <v>51.961270679534053</v>
      </c>
      <c r="AA91" s="31"/>
      <c r="AB91" s="316">
        <v>0</v>
      </c>
      <c r="AC91" s="31"/>
      <c r="AD91" s="297">
        <f>IF($U91,AB91/$U91*100,0)</f>
        <v>0</v>
      </c>
      <c r="AE91" s="31"/>
      <c r="AF91" s="316">
        <v>0</v>
      </c>
      <c r="AG91" s="31"/>
      <c r="AH91" s="297">
        <f>IF($U91,AF91/$U91*100,0)</f>
        <v>0</v>
      </c>
      <c r="AI91" s="31"/>
      <c r="AJ91" s="316">
        <v>66112</v>
      </c>
      <c r="AK91" s="31"/>
      <c r="AL91" s="30">
        <v>3</v>
      </c>
      <c r="AM91" s="31"/>
      <c r="AN91" s="298">
        <v>15561</v>
      </c>
      <c r="AO91" s="31"/>
      <c r="AP91" s="298">
        <f>IF(E91,AN91,0)</f>
        <v>15561</v>
      </c>
      <c r="AQ91" s="31"/>
      <c r="AR91" s="298">
        <f>IF(O91,AN91,0)</f>
        <v>15561</v>
      </c>
    </row>
    <row r="92" spans="1:44" ht="8.85" customHeight="1" x14ac:dyDescent="0.25">
      <c r="A92" s="30">
        <v>4</v>
      </c>
      <c r="B92" s="31"/>
      <c r="C92" s="30" t="s">
        <v>134</v>
      </c>
      <c r="D92" s="31"/>
      <c r="E92" s="316">
        <v>529432</v>
      </c>
      <c r="F92" s="31"/>
      <c r="G92" s="297">
        <f>(E92/$AN92)</f>
        <v>41.181705040448037</v>
      </c>
      <c r="H92" s="31"/>
      <c r="I92" s="297">
        <f>IF(G$219,G92/G$219*100,0)</f>
        <v>100.77928160222203</v>
      </c>
      <c r="J92" s="31"/>
      <c r="K92" s="316">
        <v>305701</v>
      </c>
      <c r="L92" s="31"/>
      <c r="M92" s="316">
        <v>100146</v>
      </c>
      <c r="N92" s="31"/>
      <c r="O92" s="316">
        <v>305416</v>
      </c>
      <c r="P92" s="31"/>
      <c r="Q92" s="297">
        <f>(O92/$AN92)</f>
        <v>23.756689483509646</v>
      </c>
      <c r="R92" s="31"/>
      <c r="S92" s="297">
        <f>IF(Q$219,Q92/Q$219*100,0)</f>
        <v>159.88977175802103</v>
      </c>
      <c r="T92" s="31"/>
      <c r="U92" s="114">
        <f>(E92+O92)</f>
        <v>834848</v>
      </c>
      <c r="V92" s="31"/>
      <c r="W92" s="31"/>
      <c r="X92" s="316">
        <v>610485</v>
      </c>
      <c r="Y92" s="31"/>
      <c r="Z92" s="297">
        <f>IF($U92,X92/$U92*100,0)</f>
        <v>73.125287477480924</v>
      </c>
      <c r="AA92" s="31"/>
      <c r="AB92" s="316">
        <v>52333</v>
      </c>
      <c r="AC92" s="31"/>
      <c r="AD92" s="297">
        <f>IF($U92,AB92/$U92*100,0)</f>
        <v>6.2685662539767719</v>
      </c>
      <c r="AE92" s="31"/>
      <c r="AF92" s="316">
        <v>0</v>
      </c>
      <c r="AG92" s="31"/>
      <c r="AH92" s="297">
        <f>IF($U92,AF92/$U92*100,0)</f>
        <v>0</v>
      </c>
      <c r="AI92" s="31"/>
      <c r="AJ92" s="316">
        <v>40041</v>
      </c>
      <c r="AK92" s="31"/>
      <c r="AL92" s="30">
        <v>4</v>
      </c>
      <c r="AM92" s="31"/>
      <c r="AN92" s="298">
        <v>12856</v>
      </c>
      <c r="AO92" s="31"/>
      <c r="AP92" s="298">
        <f>IF(E92,AN92,0)</f>
        <v>12856</v>
      </c>
      <c r="AQ92" s="31"/>
      <c r="AR92" s="298">
        <f>IF(O92,AN92,0)</f>
        <v>12856</v>
      </c>
    </row>
    <row r="93" spans="1:44" ht="8.85" customHeight="1" x14ac:dyDescent="0.25">
      <c r="A93" s="30">
        <v>5</v>
      </c>
      <c r="B93" s="31"/>
      <c r="C93" s="30" t="s">
        <v>135</v>
      </c>
      <c r="D93" s="31"/>
      <c r="E93" s="316">
        <v>902386</v>
      </c>
      <c r="F93" s="31"/>
      <c r="G93" s="302">
        <f>(E93/$AN93)</f>
        <v>28.076726820161792</v>
      </c>
      <c r="H93" s="31"/>
      <c r="I93" s="302">
        <f>IF(G$219,G93/G$219*100,0)</f>
        <v>68.708965689949025</v>
      </c>
      <c r="J93" s="31"/>
      <c r="K93" s="316">
        <v>512082</v>
      </c>
      <c r="L93" s="31"/>
      <c r="M93" s="316">
        <v>368017</v>
      </c>
      <c r="N93" s="31"/>
      <c r="O93" s="316">
        <v>680118</v>
      </c>
      <c r="P93" s="31"/>
      <c r="Q93" s="302">
        <f>(O93/$AN93)</f>
        <v>21.161107654013691</v>
      </c>
      <c r="R93" s="31"/>
      <c r="S93" s="302">
        <f>IF(Q$219,Q93/Q$219*100,0)</f>
        <v>142.42071376551556</v>
      </c>
      <c r="T93" s="31"/>
      <c r="U93" s="114">
        <f>(E93+O93)</f>
        <v>1582504</v>
      </c>
      <c r="V93" s="31"/>
      <c r="W93" s="31"/>
      <c r="X93" s="316">
        <v>991336</v>
      </c>
      <c r="Y93" s="31"/>
      <c r="Z93" s="302">
        <f>IF($U93,X93/$U93*100,0)</f>
        <v>62.643506746270475</v>
      </c>
      <c r="AA93" s="31"/>
      <c r="AB93" s="316">
        <v>2622</v>
      </c>
      <c r="AC93" s="31"/>
      <c r="AD93" s="302">
        <f>IF($U93,AB93/$U93*100,0)</f>
        <v>0.1656867849939084</v>
      </c>
      <c r="AE93" s="31"/>
      <c r="AF93" s="316">
        <v>0</v>
      </c>
      <c r="AG93" s="31"/>
      <c r="AH93" s="302">
        <f>IF($U93,AF93/$U93*100,0)</f>
        <v>0</v>
      </c>
      <c r="AI93" s="31"/>
      <c r="AJ93" s="316">
        <v>247135</v>
      </c>
      <c r="AK93" s="31"/>
      <c r="AL93" s="30">
        <v>5</v>
      </c>
      <c r="AM93" s="31"/>
      <c r="AN93" s="298">
        <v>32140</v>
      </c>
      <c r="AO93" s="31"/>
      <c r="AP93" s="298">
        <f>IF(E93,AN93,0)</f>
        <v>32140</v>
      </c>
      <c r="AQ93" s="31"/>
      <c r="AR93" s="298">
        <f>IF(O93,AN93,0)</f>
        <v>32140</v>
      </c>
    </row>
    <row r="94" spans="1:44" ht="8.85" customHeight="1" x14ac:dyDescent="0.25">
      <c r="A94" s="37"/>
      <c r="B94" s="31"/>
      <c r="C94" s="30"/>
      <c r="D94" s="31"/>
      <c r="E94" s="31"/>
      <c r="F94" s="31"/>
      <c r="G94" s="38"/>
      <c r="H94" s="31"/>
      <c r="I94" s="38"/>
      <c r="J94" s="31"/>
      <c r="K94" s="31"/>
      <c r="L94" s="31"/>
      <c r="M94" s="31"/>
      <c r="N94" s="31"/>
      <c r="O94" s="31"/>
      <c r="P94" s="31"/>
      <c r="Q94" s="38"/>
      <c r="R94" s="31"/>
      <c r="S94" s="38"/>
      <c r="T94" s="31"/>
      <c r="U94" s="31"/>
      <c r="V94" s="31"/>
      <c r="W94" s="31"/>
      <c r="X94" s="31"/>
      <c r="Y94" s="31"/>
      <c r="Z94" s="38"/>
      <c r="AA94" s="31"/>
      <c r="AB94" s="31"/>
      <c r="AC94" s="31"/>
      <c r="AD94" s="38"/>
      <c r="AE94" s="31"/>
      <c r="AF94" s="31"/>
      <c r="AG94" s="31"/>
      <c r="AH94" s="38"/>
      <c r="AI94" s="31"/>
      <c r="AJ94" s="31"/>
      <c r="AK94" s="31"/>
      <c r="AL94" s="37"/>
      <c r="AM94" s="31"/>
      <c r="AN94" s="277"/>
      <c r="AO94" s="31"/>
      <c r="AP94" s="31"/>
      <c r="AQ94" s="31"/>
      <c r="AR94" s="31"/>
    </row>
    <row r="95" spans="1:44" ht="8.85" customHeight="1" x14ac:dyDescent="0.25">
      <c r="A95" s="30">
        <v>6</v>
      </c>
      <c r="B95" s="31"/>
      <c r="C95" s="30" t="s">
        <v>136</v>
      </c>
      <c r="D95" s="31"/>
      <c r="E95" s="316">
        <v>737775</v>
      </c>
      <c r="F95" s="31"/>
      <c r="G95" s="302">
        <f>(E95/$AN95)</f>
        <v>47.94482713802963</v>
      </c>
      <c r="H95" s="31"/>
      <c r="I95" s="302">
        <f>IF(G$219,G95/G$219*100,0)</f>
        <v>117.32989760301524</v>
      </c>
      <c r="J95" s="31"/>
      <c r="K95" s="316">
        <v>270547</v>
      </c>
      <c r="L95" s="31"/>
      <c r="M95" s="316">
        <v>157572</v>
      </c>
      <c r="N95" s="31"/>
      <c r="O95" s="316">
        <v>467046</v>
      </c>
      <c r="P95" s="31"/>
      <c r="Q95" s="302">
        <f>(O95/$AN95)</f>
        <v>30.351312711203533</v>
      </c>
      <c r="R95" s="31"/>
      <c r="S95" s="302">
        <f>IF(Q$219,Q95/Q$219*100,0)</f>
        <v>204.27359903488232</v>
      </c>
      <c r="T95" s="31"/>
      <c r="U95" s="114">
        <f>(E95+O95)</f>
        <v>1204821</v>
      </c>
      <c r="V95" s="31"/>
      <c r="W95" s="31"/>
      <c r="X95" s="316">
        <v>579088</v>
      </c>
      <c r="Y95" s="31"/>
      <c r="Z95" s="302">
        <f>IF($U95,X95/$U95*100,0)</f>
        <v>48.06423526814357</v>
      </c>
      <c r="AA95" s="31"/>
      <c r="AB95" s="316">
        <v>64731</v>
      </c>
      <c r="AC95" s="31"/>
      <c r="AD95" s="302">
        <f>IF($U95,AB95/$U95*100,0)</f>
        <v>5.3726653170885967</v>
      </c>
      <c r="AE95" s="31"/>
      <c r="AF95" s="316">
        <v>0</v>
      </c>
      <c r="AG95" s="31"/>
      <c r="AH95" s="302">
        <f>IF($U95,AF95/$U95*100,0)</f>
        <v>0</v>
      </c>
      <c r="AI95" s="31"/>
      <c r="AJ95" s="316">
        <v>28015</v>
      </c>
      <c r="AK95" s="31"/>
      <c r="AL95" s="30">
        <v>6</v>
      </c>
      <c r="AM95" s="31"/>
      <c r="AN95" s="298">
        <v>15388</v>
      </c>
      <c r="AO95" s="31"/>
      <c r="AP95" s="298">
        <f>IF(E95,AN95,0)</f>
        <v>15388</v>
      </c>
      <c r="AQ95" s="31"/>
      <c r="AR95" s="298">
        <f>IF(O95,AN95,0)</f>
        <v>15388</v>
      </c>
    </row>
    <row r="96" spans="1:44" ht="8.85" customHeight="1" x14ac:dyDescent="0.25">
      <c r="A96" s="30">
        <v>7</v>
      </c>
      <c r="B96" s="31"/>
      <c r="C96" s="30" t="s">
        <v>137</v>
      </c>
      <c r="D96" s="31"/>
      <c r="E96" s="316">
        <v>13352554</v>
      </c>
      <c r="F96" s="31"/>
      <c r="G96" s="302">
        <f>(E96/$AN96)</f>
        <v>56.413441998217088</v>
      </c>
      <c r="H96" s="31"/>
      <c r="I96" s="302">
        <f>IF(G$219,G96/G$219*100,0)</f>
        <v>138.05417118365833</v>
      </c>
      <c r="J96" s="31"/>
      <c r="K96" s="316">
        <v>5177882</v>
      </c>
      <c r="L96" s="31"/>
      <c r="M96" s="316">
        <v>7529737</v>
      </c>
      <c r="N96" s="31"/>
      <c r="O96" s="316">
        <v>4936751</v>
      </c>
      <c r="P96" s="31"/>
      <c r="Q96" s="302">
        <f>(O96/$AN96)</f>
        <v>20.857366777782001</v>
      </c>
      <c r="R96" s="31"/>
      <c r="S96" s="302">
        <f>IF(Q$219,Q96/Q$219*100,0)</f>
        <v>140.37644495407292</v>
      </c>
      <c r="T96" s="31"/>
      <c r="U96" s="114">
        <f>(E96+O96)</f>
        <v>18289305</v>
      </c>
      <c r="V96" s="31"/>
      <c r="W96" s="31"/>
      <c r="X96" s="316">
        <v>4005093</v>
      </c>
      <c r="Y96" s="31"/>
      <c r="Z96" s="302">
        <f>IF($U96,X96/$U96*100,0)</f>
        <v>21.898552186646786</v>
      </c>
      <c r="AA96" s="31"/>
      <c r="AB96" s="316">
        <v>36530</v>
      </c>
      <c r="AC96" s="31"/>
      <c r="AD96" s="302">
        <f>IF($U96,AB96/$U96*100,0)</f>
        <v>0.19973421625370677</v>
      </c>
      <c r="AE96" s="31"/>
      <c r="AF96" s="316">
        <v>0</v>
      </c>
      <c r="AG96" s="31"/>
      <c r="AH96" s="302">
        <f>IF($U96,AF96/$U96*100,0)</f>
        <v>0</v>
      </c>
      <c r="AI96" s="31"/>
      <c r="AJ96" s="316">
        <v>837413</v>
      </c>
      <c r="AK96" s="31"/>
      <c r="AL96" s="30">
        <v>7</v>
      </c>
      <c r="AM96" s="31"/>
      <c r="AN96" s="298">
        <v>236691</v>
      </c>
      <c r="AO96" s="31"/>
      <c r="AP96" s="298">
        <f>IF(E96,AN96,0)</f>
        <v>236691</v>
      </c>
      <c r="AQ96" s="31"/>
      <c r="AR96" s="298">
        <f>IF(O96,AN96,0)</f>
        <v>236691</v>
      </c>
    </row>
    <row r="97" spans="1:44" ht="8.85" customHeight="1" x14ac:dyDescent="0.25">
      <c r="A97" s="30">
        <v>8</v>
      </c>
      <c r="B97" s="31"/>
      <c r="C97" s="30" t="s">
        <v>138</v>
      </c>
      <c r="D97" s="31"/>
      <c r="E97" s="316">
        <v>1322648</v>
      </c>
      <c r="F97" s="31"/>
      <c r="G97" s="302">
        <f>(E97/$AN97)</f>
        <v>17.680332580304508</v>
      </c>
      <c r="H97" s="31"/>
      <c r="I97" s="302">
        <f>IF(G$219,G97/G$219*100,0)</f>
        <v>43.267057888481816</v>
      </c>
      <c r="J97" s="31"/>
      <c r="K97" s="316">
        <v>849628</v>
      </c>
      <c r="L97" s="31"/>
      <c r="M97" s="316">
        <v>311934</v>
      </c>
      <c r="N97" s="31"/>
      <c r="O97" s="316">
        <v>1009682</v>
      </c>
      <c r="P97" s="31"/>
      <c r="Q97" s="302">
        <f>(O97/$AN97)</f>
        <v>13.496798513547835</v>
      </c>
      <c r="R97" s="31"/>
      <c r="S97" s="302">
        <f>IF(Q$219,Q97/Q$219*100,0)</f>
        <v>90.837573782875111</v>
      </c>
      <c r="T97" s="31"/>
      <c r="U97" s="114">
        <f>(E97+O97)</f>
        <v>2332330</v>
      </c>
      <c r="V97" s="31"/>
      <c r="W97" s="31"/>
      <c r="X97" s="316">
        <v>1374617</v>
      </c>
      <c r="Y97" s="31"/>
      <c r="Z97" s="302">
        <f>IF($U97,X97/$U97*100,0)</f>
        <v>58.937500267972375</v>
      </c>
      <c r="AA97" s="31"/>
      <c r="AB97" s="316">
        <v>47320</v>
      </c>
      <c r="AC97" s="31"/>
      <c r="AD97" s="302">
        <f>IF($U97,AB97/$U97*100,0)</f>
        <v>2.0288724151385096</v>
      </c>
      <c r="AE97" s="31"/>
      <c r="AF97" s="316">
        <v>0</v>
      </c>
      <c r="AG97" s="31"/>
      <c r="AH97" s="302">
        <f>IF($U97,AF97/$U97*100,0)</f>
        <v>0</v>
      </c>
      <c r="AI97" s="31"/>
      <c r="AJ97" s="316">
        <v>232593</v>
      </c>
      <c r="AK97" s="31"/>
      <c r="AL97" s="30">
        <v>8</v>
      </c>
      <c r="AM97" s="31"/>
      <c r="AN97" s="298">
        <v>74809</v>
      </c>
      <c r="AO97" s="31"/>
      <c r="AP97" s="298">
        <f>IF(E97,AN97,0)</f>
        <v>74809</v>
      </c>
      <c r="AQ97" s="31"/>
      <c r="AR97" s="298">
        <f>IF(O97,AN97,0)</f>
        <v>74809</v>
      </c>
    </row>
    <row r="98" spans="1:44" ht="8.85" customHeight="1" x14ac:dyDescent="0.25">
      <c r="A98" s="30">
        <v>9</v>
      </c>
      <c r="B98" s="31"/>
      <c r="C98" s="30" t="s">
        <v>139</v>
      </c>
      <c r="D98" s="31"/>
      <c r="E98" s="316">
        <v>335676</v>
      </c>
      <c r="F98" s="31"/>
      <c r="G98" s="302">
        <f>(E98/$AN98)</f>
        <v>72.157351676698198</v>
      </c>
      <c r="H98" s="31"/>
      <c r="I98" s="302">
        <f>IF(G$219,G98/G$219*100,0)</f>
        <v>176.58244254710002</v>
      </c>
      <c r="J98" s="31"/>
      <c r="K98" s="316">
        <v>287173</v>
      </c>
      <c r="L98" s="31"/>
      <c r="M98" s="316">
        <v>18049</v>
      </c>
      <c r="N98" s="31"/>
      <c r="O98" s="316">
        <v>125349</v>
      </c>
      <c r="P98" s="31"/>
      <c r="Q98" s="302">
        <f>(O98/$AN98)</f>
        <v>26.945184866723988</v>
      </c>
      <c r="R98" s="31"/>
      <c r="S98" s="302">
        <f>IF(Q$219,Q98/Q$219*100,0)</f>
        <v>181.34931894903517</v>
      </c>
      <c r="T98" s="31"/>
      <c r="U98" s="114">
        <f>(E98+O98)</f>
        <v>461025</v>
      </c>
      <c r="V98" s="31"/>
      <c r="W98" s="31"/>
      <c r="X98" s="316">
        <v>224826</v>
      </c>
      <c r="Y98" s="31"/>
      <c r="Z98" s="302">
        <f>IF($U98,X98/$U98*100,0)</f>
        <v>48.766552789978853</v>
      </c>
      <c r="AA98" s="31"/>
      <c r="AB98" s="316">
        <v>0</v>
      </c>
      <c r="AC98" s="31"/>
      <c r="AD98" s="302">
        <f>IF($U98,AB98/$U98*100,0)</f>
        <v>0</v>
      </c>
      <c r="AE98" s="31"/>
      <c r="AF98" s="316">
        <v>0</v>
      </c>
      <c r="AG98" s="31"/>
      <c r="AH98" s="302">
        <f>IF($U98,AF98/$U98*100,0)</f>
        <v>0</v>
      </c>
      <c r="AI98" s="31"/>
      <c r="AJ98" s="316">
        <v>24350</v>
      </c>
      <c r="AK98" s="31"/>
      <c r="AL98" s="30">
        <v>9</v>
      </c>
      <c r="AM98" s="31"/>
      <c r="AN98" s="298">
        <v>4652</v>
      </c>
      <c r="AO98" s="31"/>
      <c r="AP98" s="298">
        <f>IF(E98,AN98,0)</f>
        <v>4652</v>
      </c>
      <c r="AQ98" s="31"/>
      <c r="AR98" s="298">
        <f>IF(O98,AN98,0)</f>
        <v>4652</v>
      </c>
    </row>
    <row r="99" spans="1:44" ht="8.85" customHeight="1" x14ac:dyDescent="0.25">
      <c r="A99" s="30">
        <v>10</v>
      </c>
      <c r="B99" s="31"/>
      <c r="C99" s="30" t="s">
        <v>140</v>
      </c>
      <c r="D99" s="31"/>
      <c r="E99" s="316">
        <v>2584498</v>
      </c>
      <c r="F99" s="31"/>
      <c r="G99" s="302">
        <f>(E99/$AN99)</f>
        <v>33.363428645194602</v>
      </c>
      <c r="H99" s="31"/>
      <c r="I99" s="302">
        <f>IF(G$219,G99/G$219*100,0)</f>
        <v>81.646507043534669</v>
      </c>
      <c r="J99" s="31"/>
      <c r="K99" s="316">
        <v>985117</v>
      </c>
      <c r="L99" s="31"/>
      <c r="M99" s="316">
        <v>1241526</v>
      </c>
      <c r="N99" s="31"/>
      <c r="O99" s="316">
        <v>958658</v>
      </c>
      <c r="P99" s="31"/>
      <c r="Q99" s="302">
        <f>(O99/$AN99)</f>
        <v>12.375369521719486</v>
      </c>
      <c r="R99" s="31"/>
      <c r="S99" s="302">
        <f>IF(Q$219,Q99/Q$219*100,0)</f>
        <v>83.290014360897388</v>
      </c>
      <c r="T99" s="31"/>
      <c r="U99" s="114">
        <f>(E99+O99)</f>
        <v>3543156</v>
      </c>
      <c r="V99" s="31"/>
      <c r="W99" s="31"/>
      <c r="X99" s="316">
        <v>1574833</v>
      </c>
      <c r="Y99" s="31"/>
      <c r="Z99" s="302">
        <f>IF($U99,X99/$U99*100,0)</f>
        <v>44.447182116734346</v>
      </c>
      <c r="AA99" s="31"/>
      <c r="AB99" s="316">
        <v>111764</v>
      </c>
      <c r="AC99" s="31"/>
      <c r="AD99" s="302">
        <f>IF($U99,AB99/$U99*100,0)</f>
        <v>3.1543629464804823</v>
      </c>
      <c r="AE99" s="31"/>
      <c r="AF99" s="316">
        <v>0</v>
      </c>
      <c r="AG99" s="31"/>
      <c r="AH99" s="302">
        <f>IF($U99,AF99/$U99*100,0)</f>
        <v>0</v>
      </c>
      <c r="AI99" s="31"/>
      <c r="AJ99" s="316">
        <v>169684</v>
      </c>
      <c r="AK99" s="31"/>
      <c r="AL99" s="30">
        <v>10</v>
      </c>
      <c r="AM99" s="31"/>
      <c r="AN99" s="298">
        <v>77465</v>
      </c>
      <c r="AO99" s="31"/>
      <c r="AP99" s="298">
        <f>IF(E99,AN99,0)</f>
        <v>77465</v>
      </c>
      <c r="AQ99" s="31"/>
      <c r="AR99" s="298">
        <f>IF(O99,AN99,0)</f>
        <v>77465</v>
      </c>
    </row>
    <row r="100" spans="1:44" ht="8.85" customHeight="1" x14ac:dyDescent="0.25">
      <c r="A100" s="37"/>
      <c r="B100" s="31"/>
      <c r="C100" s="30"/>
      <c r="D100" s="31"/>
      <c r="E100" s="31"/>
      <c r="F100" s="31"/>
      <c r="G100" s="38"/>
      <c r="H100" s="31"/>
      <c r="I100" s="38"/>
      <c r="J100" s="31"/>
      <c r="K100" s="31"/>
      <c r="L100" s="31"/>
      <c r="M100" s="31"/>
      <c r="N100" s="31"/>
      <c r="O100" s="31"/>
      <c r="P100" s="31"/>
      <c r="Q100" s="38"/>
      <c r="R100" s="31"/>
      <c r="S100" s="38"/>
      <c r="T100" s="31"/>
      <c r="U100" s="31"/>
      <c r="V100" s="31"/>
      <c r="W100" s="31"/>
      <c r="X100" s="31"/>
      <c r="Y100" s="31"/>
      <c r="Z100" s="38"/>
      <c r="AA100" s="31"/>
      <c r="AB100" s="31"/>
      <c r="AC100" s="31"/>
      <c r="AD100" s="38"/>
      <c r="AE100" s="31"/>
      <c r="AF100" s="31"/>
      <c r="AG100" s="31"/>
      <c r="AH100" s="38"/>
      <c r="AI100" s="31"/>
      <c r="AJ100" s="31"/>
      <c r="AK100" s="31"/>
      <c r="AL100" s="37"/>
      <c r="AM100" s="31"/>
      <c r="AN100" s="277"/>
      <c r="AO100" s="31"/>
      <c r="AP100" s="31"/>
      <c r="AQ100" s="31"/>
      <c r="AR100" s="31"/>
    </row>
    <row r="101" spans="1:44" ht="8.85" customHeight="1" x14ac:dyDescent="0.25">
      <c r="A101" s="30">
        <v>11</v>
      </c>
      <c r="B101" s="31"/>
      <c r="C101" s="30" t="s">
        <v>141</v>
      </c>
      <c r="D101" s="31"/>
      <c r="E101" s="316">
        <v>440231</v>
      </c>
      <c r="F101" s="31"/>
      <c r="G101" s="302">
        <f>(E101/$AN101)</f>
        <v>66.996043220210012</v>
      </c>
      <c r="H101" s="31"/>
      <c r="I101" s="302">
        <f>IF(G$219,G101/G$219*100,0)</f>
        <v>163.95176205775491</v>
      </c>
      <c r="J101" s="31"/>
      <c r="K101" s="316">
        <v>218712</v>
      </c>
      <c r="L101" s="31"/>
      <c r="M101" s="316">
        <v>144491</v>
      </c>
      <c r="N101" s="31"/>
      <c r="O101" s="316">
        <v>216405</v>
      </c>
      <c r="P101" s="31"/>
      <c r="Q101" s="302">
        <f>(O101/$AN101)</f>
        <v>32.933343478922538</v>
      </c>
      <c r="R101" s="31"/>
      <c r="S101" s="302">
        <f>IF(Q$219,Q101/Q$219*100,0)</f>
        <v>221.65145424527881</v>
      </c>
      <c r="T101" s="31"/>
      <c r="U101" s="114">
        <f>(E101+O101)</f>
        <v>656636</v>
      </c>
      <c r="V101" s="31"/>
      <c r="W101" s="31"/>
      <c r="X101" s="316">
        <v>419616</v>
      </c>
      <c r="Y101" s="31"/>
      <c r="Z101" s="302">
        <f>IF($U101,X101/$U101*100,0)</f>
        <v>63.903898050061223</v>
      </c>
      <c r="AA101" s="31"/>
      <c r="AB101" s="316">
        <v>0</v>
      </c>
      <c r="AC101" s="31"/>
      <c r="AD101" s="302">
        <f>IF($U101,AB101/$U101*100,0)</f>
        <v>0</v>
      </c>
      <c r="AE101" s="31"/>
      <c r="AF101" s="316">
        <v>0</v>
      </c>
      <c r="AG101" s="31"/>
      <c r="AH101" s="302">
        <f>IF($U101,AF101/$U101*100,0)</f>
        <v>0</v>
      </c>
      <c r="AI101" s="31"/>
      <c r="AJ101" s="316">
        <v>749</v>
      </c>
      <c r="AK101" s="31"/>
      <c r="AL101" s="30">
        <v>11</v>
      </c>
      <c r="AM101" s="31"/>
      <c r="AN101" s="298">
        <v>6571</v>
      </c>
      <c r="AO101" s="31"/>
      <c r="AP101" s="298">
        <f>IF(E101,AN101,0)</f>
        <v>6571</v>
      </c>
      <c r="AQ101" s="31"/>
      <c r="AR101" s="298">
        <f>IF(O101,AN101,0)</f>
        <v>6571</v>
      </c>
    </row>
    <row r="102" spans="1:44" ht="8.85" customHeight="1" x14ac:dyDescent="0.25">
      <c r="A102" s="30">
        <v>12</v>
      </c>
      <c r="B102" s="31"/>
      <c r="C102" s="30" t="s">
        <v>142</v>
      </c>
      <c r="D102" s="31"/>
      <c r="E102" s="316">
        <v>1679271</v>
      </c>
      <c r="F102" s="31"/>
      <c r="G102" s="302">
        <f>(E102/$AN102)</f>
        <v>50.617042440318301</v>
      </c>
      <c r="H102" s="31"/>
      <c r="I102" s="302">
        <f>IF(G$219,G102/G$219*100,0)</f>
        <v>123.86930480304763</v>
      </c>
      <c r="J102" s="31"/>
      <c r="K102" s="316">
        <v>693965</v>
      </c>
      <c r="L102" s="31"/>
      <c r="M102" s="316">
        <v>955162</v>
      </c>
      <c r="N102" s="31"/>
      <c r="O102" s="316">
        <v>790978</v>
      </c>
      <c r="P102" s="31"/>
      <c r="Q102" s="302">
        <f>(O102/$AN102)</f>
        <v>23.841873643597783</v>
      </c>
      <c r="R102" s="31"/>
      <c r="S102" s="302">
        <f>IF(Q$219,Q102/Q$219*100,0)</f>
        <v>160.46308715717817</v>
      </c>
      <c r="T102" s="31"/>
      <c r="U102" s="114">
        <f>(E102+O102)</f>
        <v>2470249</v>
      </c>
      <c r="V102" s="31"/>
      <c r="W102" s="31"/>
      <c r="X102" s="316">
        <v>1103261</v>
      </c>
      <c r="Y102" s="31"/>
      <c r="Z102" s="302">
        <f>IF($U102,X102/$U102*100,0)</f>
        <v>44.661934889964535</v>
      </c>
      <c r="AA102" s="31"/>
      <c r="AB102" s="316">
        <v>0</v>
      </c>
      <c r="AC102" s="31"/>
      <c r="AD102" s="302">
        <f>IF($U102,AB102/$U102*100,0)</f>
        <v>0</v>
      </c>
      <c r="AE102" s="31"/>
      <c r="AF102" s="316">
        <v>0</v>
      </c>
      <c r="AG102" s="31"/>
      <c r="AH102" s="302">
        <f>IF($U102,AF102/$U102*100,0)</f>
        <v>0</v>
      </c>
      <c r="AI102" s="31"/>
      <c r="AJ102" s="316">
        <v>214521</v>
      </c>
      <c r="AK102" s="31"/>
      <c r="AL102" s="30">
        <v>12</v>
      </c>
      <c r="AM102" s="31"/>
      <c r="AN102" s="298">
        <v>33176</v>
      </c>
      <c r="AO102" s="31"/>
      <c r="AP102" s="298">
        <f>IF(E102,AN102,0)</f>
        <v>33176</v>
      </c>
      <c r="AQ102" s="31"/>
      <c r="AR102" s="298">
        <f>IF(O102,AN102,0)</f>
        <v>33176</v>
      </c>
    </row>
    <row r="103" spans="1:44" ht="8.85" customHeight="1" x14ac:dyDescent="0.25">
      <c r="A103" s="30">
        <v>13</v>
      </c>
      <c r="B103" s="31"/>
      <c r="C103" s="30" t="s">
        <v>143</v>
      </c>
      <c r="D103" s="31"/>
      <c r="E103" s="316">
        <v>943968</v>
      </c>
      <c r="F103" s="31"/>
      <c r="G103" s="302">
        <f>(E103/$AN103)</f>
        <v>56.569065739797445</v>
      </c>
      <c r="H103" s="31"/>
      <c r="I103" s="302">
        <f>IF(G$219,G103/G$219*100,0)</f>
        <v>138.43501138591111</v>
      </c>
      <c r="J103" s="31"/>
      <c r="K103" s="316">
        <v>304224</v>
      </c>
      <c r="L103" s="31"/>
      <c r="M103" s="316">
        <v>460453</v>
      </c>
      <c r="N103" s="31"/>
      <c r="O103" s="316">
        <v>504286</v>
      </c>
      <c r="P103" s="31"/>
      <c r="Q103" s="302">
        <f>(O103/$AN103)</f>
        <v>30.220291244681487</v>
      </c>
      <c r="R103" s="31"/>
      <c r="S103" s="302">
        <f>IF(Q$219,Q103/Q$219*100,0)</f>
        <v>203.39178457196431</v>
      </c>
      <c r="T103" s="31"/>
      <c r="U103" s="114">
        <f>(E103+O103)</f>
        <v>1448254</v>
      </c>
      <c r="V103" s="31"/>
      <c r="W103" s="31"/>
      <c r="X103" s="316">
        <v>770508</v>
      </c>
      <c r="Y103" s="31"/>
      <c r="Z103" s="302">
        <f>IF($U103,X103/$U103*100,0)</f>
        <v>53.20254596224143</v>
      </c>
      <c r="AA103" s="31"/>
      <c r="AB103" s="316">
        <v>90371</v>
      </c>
      <c r="AC103" s="31"/>
      <c r="AD103" s="302">
        <f>IF($U103,AB103/$U103*100,0)</f>
        <v>6.2399965751863968</v>
      </c>
      <c r="AE103" s="31"/>
      <c r="AF103" s="316">
        <v>0</v>
      </c>
      <c r="AG103" s="31"/>
      <c r="AH103" s="302">
        <f>IF($U103,AF103/$U103*100,0)</f>
        <v>0</v>
      </c>
      <c r="AI103" s="31"/>
      <c r="AJ103" s="316">
        <v>315900</v>
      </c>
      <c r="AK103" s="31"/>
      <c r="AL103" s="30">
        <v>13</v>
      </c>
      <c r="AM103" s="31"/>
      <c r="AN103" s="298">
        <v>16687</v>
      </c>
      <c r="AO103" s="31"/>
      <c r="AP103" s="298">
        <f>IF(E103,AN103,0)</f>
        <v>16687</v>
      </c>
      <c r="AQ103" s="31"/>
      <c r="AR103" s="298">
        <f>IF(O103,AN103,0)</f>
        <v>16687</v>
      </c>
    </row>
    <row r="104" spans="1:44" ht="8.85" customHeight="1" x14ac:dyDescent="0.25">
      <c r="A104" s="30">
        <v>14</v>
      </c>
      <c r="B104" s="31"/>
      <c r="C104" s="30" t="s">
        <v>144</v>
      </c>
      <c r="D104" s="31"/>
      <c r="E104" s="316">
        <v>1391949</v>
      </c>
      <c r="F104" s="31"/>
      <c r="G104" s="302">
        <f>(E104/$AN104)</f>
        <v>61.938726471766117</v>
      </c>
      <c r="H104" s="31"/>
      <c r="I104" s="302">
        <f>IF(G$219,G104/G$219*100,0)</f>
        <v>151.5755685941169</v>
      </c>
      <c r="J104" s="31"/>
      <c r="K104" s="316">
        <v>510590</v>
      </c>
      <c r="L104" s="31"/>
      <c r="M104" s="316">
        <v>532756</v>
      </c>
      <c r="N104" s="31"/>
      <c r="O104" s="316">
        <v>778331</v>
      </c>
      <c r="P104" s="31"/>
      <c r="Q104" s="302">
        <f>(O104/$AN104)</f>
        <v>34.634049748587195</v>
      </c>
      <c r="R104" s="31"/>
      <c r="S104" s="302">
        <f>IF(Q$219,Q104/Q$219*100,0)</f>
        <v>233.0977265667178</v>
      </c>
      <c r="T104" s="31"/>
      <c r="U104" s="114">
        <f>(E104+O104)</f>
        <v>2170280</v>
      </c>
      <c r="V104" s="31"/>
      <c r="W104" s="31"/>
      <c r="X104" s="316">
        <v>1000282</v>
      </c>
      <c r="Y104" s="31"/>
      <c r="Z104" s="302">
        <f>IF($U104,X104/$U104*100,0)</f>
        <v>46.089997603995798</v>
      </c>
      <c r="AA104" s="31"/>
      <c r="AB104" s="316">
        <v>0</v>
      </c>
      <c r="AC104" s="31"/>
      <c r="AD104" s="302">
        <f>IF($U104,AB104/$U104*100,0)</f>
        <v>0</v>
      </c>
      <c r="AE104" s="31"/>
      <c r="AF104" s="316">
        <v>0</v>
      </c>
      <c r="AG104" s="31"/>
      <c r="AH104" s="302">
        <f>IF($U104,AF104/$U104*100,0)</f>
        <v>0</v>
      </c>
      <c r="AI104" s="31"/>
      <c r="AJ104" s="316">
        <v>43840</v>
      </c>
      <c r="AK104" s="31"/>
      <c r="AL104" s="30">
        <v>14</v>
      </c>
      <c r="AM104" s="31"/>
      <c r="AN104" s="298">
        <v>22473</v>
      </c>
      <c r="AO104" s="31"/>
      <c r="AP104" s="298">
        <f>IF(E104,AN104,0)</f>
        <v>22473</v>
      </c>
      <c r="AQ104" s="31"/>
      <c r="AR104" s="298">
        <f>IF(O104,AN104,0)</f>
        <v>22473</v>
      </c>
    </row>
    <row r="105" spans="1:44" ht="8.85" customHeight="1" x14ac:dyDescent="0.25">
      <c r="A105" s="30">
        <v>15</v>
      </c>
      <c r="B105" s="31"/>
      <c r="C105" s="30" t="s">
        <v>145</v>
      </c>
      <c r="D105" s="31"/>
      <c r="E105" s="316">
        <v>751123</v>
      </c>
      <c r="F105" s="31"/>
      <c r="G105" s="302">
        <f>(E105/$AN105)</f>
        <v>44.410985632353814</v>
      </c>
      <c r="H105" s="31"/>
      <c r="I105" s="302">
        <f>IF(G$219,G105/G$219*100,0)</f>
        <v>108.68193103901964</v>
      </c>
      <c r="J105" s="31"/>
      <c r="K105" s="316">
        <v>368523</v>
      </c>
      <c r="L105" s="31"/>
      <c r="M105" s="316">
        <v>320984</v>
      </c>
      <c r="N105" s="31"/>
      <c r="O105" s="316">
        <v>402517</v>
      </c>
      <c r="P105" s="31"/>
      <c r="Q105" s="302">
        <f>(O105/$AN105)</f>
        <v>23.799266836161532</v>
      </c>
      <c r="R105" s="31"/>
      <c r="S105" s="302">
        <f>IF(Q$219,Q105/Q$219*100,0)</f>
        <v>160.17633033775479</v>
      </c>
      <c r="T105" s="31"/>
      <c r="U105" s="114">
        <f>(E105+O105)</f>
        <v>1153640</v>
      </c>
      <c r="V105" s="31"/>
      <c r="W105" s="31"/>
      <c r="X105" s="316">
        <v>568788</v>
      </c>
      <c r="Y105" s="31"/>
      <c r="Z105" s="302">
        <f>IF($U105,X105/$U105*100,0)</f>
        <v>49.303768940050624</v>
      </c>
      <c r="AA105" s="31"/>
      <c r="AB105" s="316">
        <v>26483</v>
      </c>
      <c r="AC105" s="31"/>
      <c r="AD105" s="302">
        <f>IF($U105,AB105/$U105*100,0)</f>
        <v>2.2956034811552999</v>
      </c>
      <c r="AE105" s="31"/>
      <c r="AF105" s="316">
        <v>0</v>
      </c>
      <c r="AG105" s="31"/>
      <c r="AH105" s="302">
        <f>IF($U105,AF105/$U105*100,0)</f>
        <v>0</v>
      </c>
      <c r="AI105" s="31"/>
      <c r="AJ105" s="316">
        <v>9109</v>
      </c>
      <c r="AK105" s="31"/>
      <c r="AL105" s="30">
        <v>15</v>
      </c>
      <c r="AM105" s="31"/>
      <c r="AN105" s="298">
        <v>16913</v>
      </c>
      <c r="AO105" s="31"/>
      <c r="AP105" s="298">
        <f>IF(E105,AN105,0)</f>
        <v>16913</v>
      </c>
      <c r="AQ105" s="31"/>
      <c r="AR105" s="298">
        <f>IF(O105,AN105,0)</f>
        <v>16913</v>
      </c>
    </row>
    <row r="106" spans="1:44" ht="8.85" customHeight="1" x14ac:dyDescent="0.25">
      <c r="A106" s="37"/>
      <c r="B106" s="31"/>
      <c r="C106" s="30"/>
      <c r="D106" s="31"/>
      <c r="E106" s="31"/>
      <c r="F106" s="31"/>
      <c r="G106" s="38"/>
      <c r="H106" s="31"/>
      <c r="I106" s="38"/>
      <c r="J106" s="31"/>
      <c r="K106" s="31"/>
      <c r="L106" s="31"/>
      <c r="M106" s="31"/>
      <c r="N106" s="31"/>
      <c r="O106" s="31"/>
      <c r="P106" s="31"/>
      <c r="Q106" s="38"/>
      <c r="R106" s="31"/>
      <c r="S106" s="38"/>
      <c r="T106" s="31"/>
      <c r="U106" s="31"/>
      <c r="V106" s="31"/>
      <c r="W106" s="31"/>
      <c r="X106" s="31"/>
      <c r="Y106" s="31"/>
      <c r="Z106" s="38"/>
      <c r="AA106" s="31"/>
      <c r="AB106" s="31"/>
      <c r="AC106" s="31"/>
      <c r="AD106" s="38"/>
      <c r="AE106" s="31"/>
      <c r="AF106" s="31"/>
      <c r="AG106" s="31"/>
      <c r="AH106" s="38"/>
      <c r="AI106" s="31"/>
      <c r="AJ106" s="31"/>
      <c r="AK106" s="31"/>
      <c r="AL106" s="37"/>
      <c r="AM106" s="31"/>
      <c r="AN106" s="277"/>
      <c r="AO106" s="31"/>
      <c r="AP106" s="31"/>
      <c r="AQ106" s="31"/>
      <c r="AR106" s="31"/>
    </row>
    <row r="107" spans="1:44" ht="8.85" customHeight="1" x14ac:dyDescent="0.25">
      <c r="A107" s="30">
        <v>16</v>
      </c>
      <c r="B107" s="31"/>
      <c r="C107" s="30" t="s">
        <v>146</v>
      </c>
      <c r="D107" s="31"/>
      <c r="E107" s="316">
        <v>1570569</v>
      </c>
      <c r="F107" s="31"/>
      <c r="G107" s="302">
        <f>(E107/$AN107)</f>
        <v>28.266963032288256</v>
      </c>
      <c r="H107" s="31"/>
      <c r="I107" s="302">
        <f>IF(G$219,G107/G$219*100,0)</f>
        <v>69.174509036782354</v>
      </c>
      <c r="J107" s="31"/>
      <c r="K107" s="316">
        <v>576363</v>
      </c>
      <c r="L107" s="31"/>
      <c r="M107" s="316">
        <v>681610</v>
      </c>
      <c r="N107" s="31"/>
      <c r="O107" s="316">
        <v>900908</v>
      </c>
      <c r="P107" s="31"/>
      <c r="Q107" s="302">
        <f>(O107/$AN107)</f>
        <v>16.214463122277817</v>
      </c>
      <c r="R107" s="31"/>
      <c r="S107" s="302">
        <f>IF(Q$219,Q107/Q$219*100,0)</f>
        <v>109.12828614438948</v>
      </c>
      <c r="T107" s="31"/>
      <c r="U107" s="114">
        <f>(E107+O107)</f>
        <v>2471477</v>
      </c>
      <c r="V107" s="31"/>
      <c r="W107" s="31"/>
      <c r="X107" s="316">
        <v>1268470</v>
      </c>
      <c r="Y107" s="31"/>
      <c r="Z107" s="302">
        <f>IF($U107,X107/$U107*100,0)</f>
        <v>51.324370002229436</v>
      </c>
      <c r="AA107" s="31"/>
      <c r="AB107" s="316">
        <v>0</v>
      </c>
      <c r="AC107" s="31"/>
      <c r="AD107" s="302">
        <f>IF($U107,AB107/$U107*100,0)</f>
        <v>0</v>
      </c>
      <c r="AE107" s="31"/>
      <c r="AF107" s="316">
        <v>0</v>
      </c>
      <c r="AG107" s="31"/>
      <c r="AH107" s="302">
        <f>IF($U107,AF107/$U107*100,0)</f>
        <v>0</v>
      </c>
      <c r="AI107" s="31"/>
      <c r="AJ107" s="316">
        <v>5165</v>
      </c>
      <c r="AK107" s="31"/>
      <c r="AL107" s="30">
        <v>16</v>
      </c>
      <c r="AM107" s="31"/>
      <c r="AN107" s="298">
        <v>55562</v>
      </c>
      <c r="AO107" s="31"/>
      <c r="AP107" s="298">
        <f>IF(E107,AN107,0)</f>
        <v>55562</v>
      </c>
      <c r="AQ107" s="31"/>
      <c r="AR107" s="298">
        <f>IF(O107,AN107,0)</f>
        <v>55562</v>
      </c>
    </row>
    <row r="108" spans="1:44" ht="8.85" customHeight="1" x14ac:dyDescent="0.25">
      <c r="A108" s="30">
        <v>17</v>
      </c>
      <c r="B108" s="31"/>
      <c r="C108" s="30" t="s">
        <v>147</v>
      </c>
      <c r="D108" s="31"/>
      <c r="E108" s="316">
        <v>1639303</v>
      </c>
      <c r="F108" s="31"/>
      <c r="G108" s="302">
        <f>(E108/$AN108)</f>
        <v>55.187954484244543</v>
      </c>
      <c r="H108" s="31"/>
      <c r="I108" s="302">
        <f>IF(G$219,G108/G$219*100,0)</f>
        <v>135.05517560663347</v>
      </c>
      <c r="J108" s="31"/>
      <c r="K108" s="316">
        <v>565292</v>
      </c>
      <c r="L108" s="31"/>
      <c r="M108" s="316">
        <v>807372</v>
      </c>
      <c r="N108" s="31"/>
      <c r="O108" s="316">
        <v>465279</v>
      </c>
      <c r="P108" s="31"/>
      <c r="Q108" s="302">
        <f>(O108/$AN108)</f>
        <v>15.663849986533799</v>
      </c>
      <c r="R108" s="31"/>
      <c r="S108" s="302">
        <f>IF(Q$219,Q108/Q$219*100,0)</f>
        <v>105.42249167070285</v>
      </c>
      <c r="T108" s="31"/>
      <c r="U108" s="114">
        <f>(E108+O108)</f>
        <v>2104582</v>
      </c>
      <c r="V108" s="31"/>
      <c r="W108" s="31"/>
      <c r="X108" s="316">
        <v>840478</v>
      </c>
      <c r="Y108" s="31"/>
      <c r="Z108" s="302">
        <f>IF($U108,X108/$U108*100,0)</f>
        <v>39.9356261718479</v>
      </c>
      <c r="AA108" s="31"/>
      <c r="AB108" s="316">
        <v>0</v>
      </c>
      <c r="AC108" s="31"/>
      <c r="AD108" s="302">
        <f>IF($U108,AB108/$U108*100,0)</f>
        <v>0</v>
      </c>
      <c r="AE108" s="31"/>
      <c r="AF108" s="316">
        <v>0</v>
      </c>
      <c r="AG108" s="31"/>
      <c r="AH108" s="302">
        <f>IF($U108,AF108/$U108*100,0)</f>
        <v>0</v>
      </c>
      <c r="AI108" s="31"/>
      <c r="AJ108" s="316">
        <v>207584</v>
      </c>
      <c r="AK108" s="31"/>
      <c r="AL108" s="30">
        <v>17</v>
      </c>
      <c r="AM108" s="31"/>
      <c r="AN108" s="298">
        <v>29704</v>
      </c>
      <c r="AO108" s="31"/>
      <c r="AP108" s="298">
        <f>IF(E108,AN108,0)</f>
        <v>29704</v>
      </c>
      <c r="AQ108" s="31"/>
      <c r="AR108" s="298">
        <f>IF(O108,AN108,0)</f>
        <v>29704</v>
      </c>
    </row>
    <row r="109" spans="1:44" ht="8.85" customHeight="1" x14ac:dyDescent="0.25">
      <c r="A109" s="30">
        <v>18</v>
      </c>
      <c r="B109" s="31"/>
      <c r="C109" s="30" t="s">
        <v>148</v>
      </c>
      <c r="D109" s="31"/>
      <c r="E109" s="316">
        <v>924147</v>
      </c>
      <c r="F109" s="31"/>
      <c r="G109" s="302">
        <f>(E109/$AN109)</f>
        <v>31.786028754213387</v>
      </c>
      <c r="H109" s="31"/>
      <c r="I109" s="302">
        <f>IF(G$219,G109/G$219*100,0)</f>
        <v>77.786316513386069</v>
      </c>
      <c r="J109" s="31"/>
      <c r="K109" s="316">
        <v>473332</v>
      </c>
      <c r="L109" s="31"/>
      <c r="M109" s="316">
        <v>248510</v>
      </c>
      <c r="N109" s="31"/>
      <c r="O109" s="316">
        <v>585534</v>
      </c>
      <c r="P109" s="31"/>
      <c r="Q109" s="302">
        <f>(O109/$AN109)</f>
        <v>20.139437297929422</v>
      </c>
      <c r="R109" s="31"/>
      <c r="S109" s="302">
        <f>IF(Q$219,Q109/Q$219*100,0)</f>
        <v>135.54456041259826</v>
      </c>
      <c r="T109" s="31"/>
      <c r="U109" s="114">
        <f>(E109+O109)</f>
        <v>1509681</v>
      </c>
      <c r="V109" s="31"/>
      <c r="W109" s="31"/>
      <c r="X109" s="316">
        <v>1020776</v>
      </c>
      <c r="Y109" s="31"/>
      <c r="Z109" s="302">
        <f>IF($U109,X109/$U109*100,0)</f>
        <v>67.615343903778353</v>
      </c>
      <c r="AA109" s="31"/>
      <c r="AB109" s="316">
        <v>1263</v>
      </c>
      <c r="AC109" s="31"/>
      <c r="AD109" s="302">
        <f>IF($U109,AB109/$U109*100,0)</f>
        <v>8.36600579857599E-2</v>
      </c>
      <c r="AE109" s="31"/>
      <c r="AF109" s="316">
        <v>0</v>
      </c>
      <c r="AG109" s="31"/>
      <c r="AH109" s="302">
        <f>IF($U109,AF109/$U109*100,0)</f>
        <v>0</v>
      </c>
      <c r="AI109" s="31"/>
      <c r="AJ109" s="316">
        <v>6278</v>
      </c>
      <c r="AK109" s="31"/>
      <c r="AL109" s="30">
        <v>18</v>
      </c>
      <c r="AM109" s="31"/>
      <c r="AN109" s="298">
        <v>29074</v>
      </c>
      <c r="AO109" s="31"/>
      <c r="AP109" s="298">
        <f>IF(E109,AN109,0)</f>
        <v>29074</v>
      </c>
      <c r="AQ109" s="31"/>
      <c r="AR109" s="298">
        <f>IF(O109,AN109,0)</f>
        <v>29074</v>
      </c>
    </row>
    <row r="110" spans="1:44" ht="8.85" customHeight="1" x14ac:dyDescent="0.25">
      <c r="A110" s="30">
        <v>19</v>
      </c>
      <c r="B110" s="31"/>
      <c r="C110" s="30" t="s">
        <v>149</v>
      </c>
      <c r="D110" s="31"/>
      <c r="E110" s="316">
        <v>466233</v>
      </c>
      <c r="F110" s="31"/>
      <c r="G110" s="302">
        <f>(E110/$AN110)</f>
        <v>64.2814007996691</v>
      </c>
      <c r="H110" s="31"/>
      <c r="I110" s="302">
        <f>IF(G$219,G110/G$219*100,0)</f>
        <v>157.30852781865954</v>
      </c>
      <c r="J110" s="31"/>
      <c r="K110" s="316">
        <v>201481</v>
      </c>
      <c r="L110" s="31"/>
      <c r="M110" s="316">
        <v>203808</v>
      </c>
      <c r="N110" s="31"/>
      <c r="O110" s="316">
        <v>212381</v>
      </c>
      <c r="P110" s="31"/>
      <c r="Q110" s="302">
        <f>(O110/$AN110)</f>
        <v>29.281814421618641</v>
      </c>
      <c r="R110" s="31"/>
      <c r="S110" s="302">
        <f>IF(Q$219,Q110/Q$219*100,0)</f>
        <v>197.07554909042264</v>
      </c>
      <c r="T110" s="31"/>
      <c r="U110" s="114">
        <f>(E110+O110)</f>
        <v>678614</v>
      </c>
      <c r="V110" s="31"/>
      <c r="W110" s="31"/>
      <c r="X110" s="316">
        <v>417784</v>
      </c>
      <c r="Y110" s="31"/>
      <c r="Z110" s="302">
        <f>IF($U110,X110/$U110*100,0)</f>
        <v>61.564306070903342</v>
      </c>
      <c r="AA110" s="31"/>
      <c r="AB110" s="316">
        <v>0</v>
      </c>
      <c r="AC110" s="31"/>
      <c r="AD110" s="302">
        <f>IF($U110,AB110/$U110*100,0)</f>
        <v>0</v>
      </c>
      <c r="AE110" s="31"/>
      <c r="AF110" s="316">
        <v>0</v>
      </c>
      <c r="AG110" s="31"/>
      <c r="AH110" s="302">
        <f>IF($U110,AF110/$U110*100,0)</f>
        <v>0</v>
      </c>
      <c r="AI110" s="31"/>
      <c r="AJ110" s="316">
        <v>17211</v>
      </c>
      <c r="AK110" s="31"/>
      <c r="AL110" s="30">
        <v>19</v>
      </c>
      <c r="AM110" s="31"/>
      <c r="AN110" s="298">
        <v>7253</v>
      </c>
      <c r="AO110" s="31"/>
      <c r="AP110" s="298">
        <f>IF(E110,AN110,0)</f>
        <v>7253</v>
      </c>
      <c r="AQ110" s="31"/>
      <c r="AR110" s="298">
        <f>IF(O110,AN110,0)</f>
        <v>7253</v>
      </c>
    </row>
    <row r="111" spans="1:44" ht="8.85" customHeight="1" x14ac:dyDescent="0.25">
      <c r="A111" s="30">
        <v>20</v>
      </c>
      <c r="B111" s="31"/>
      <c r="C111" s="30" t="s">
        <v>150</v>
      </c>
      <c r="D111" s="31"/>
      <c r="E111" s="316">
        <v>709250</v>
      </c>
      <c r="F111" s="31"/>
      <c r="G111" s="302">
        <f>(E111/$AN111)</f>
        <v>57.587690808704124</v>
      </c>
      <c r="H111" s="31"/>
      <c r="I111" s="302">
        <f>IF(G$219,G111/G$219*100,0)</f>
        <v>140.92777613583104</v>
      </c>
      <c r="J111" s="31"/>
      <c r="K111" s="316">
        <v>322792</v>
      </c>
      <c r="L111" s="31"/>
      <c r="M111" s="316">
        <v>353376</v>
      </c>
      <c r="N111" s="31"/>
      <c r="O111" s="316">
        <v>225849</v>
      </c>
      <c r="P111" s="31"/>
      <c r="Q111" s="302">
        <f>(O111/$AN111)</f>
        <v>18.337853199090613</v>
      </c>
      <c r="R111" s="31"/>
      <c r="S111" s="302">
        <f>IF(Q$219,Q111/Q$219*100,0)</f>
        <v>123.41934950868985</v>
      </c>
      <c r="T111" s="31"/>
      <c r="U111" s="114">
        <f>(E111+O111)</f>
        <v>935099</v>
      </c>
      <c r="V111" s="31"/>
      <c r="W111" s="31"/>
      <c r="X111" s="316">
        <v>589064</v>
      </c>
      <c r="Y111" s="31"/>
      <c r="Z111" s="302">
        <f>IF($U111,X111/$U111*100,0)</f>
        <v>62.994827285667078</v>
      </c>
      <c r="AA111" s="31"/>
      <c r="AB111" s="316">
        <v>0</v>
      </c>
      <c r="AC111" s="31"/>
      <c r="AD111" s="302">
        <f>IF($U111,AB111/$U111*100,0)</f>
        <v>0</v>
      </c>
      <c r="AE111" s="31"/>
      <c r="AF111" s="316">
        <v>0</v>
      </c>
      <c r="AG111" s="31"/>
      <c r="AH111" s="302">
        <f>IF($U111,AF111/$U111*100,0)</f>
        <v>0</v>
      </c>
      <c r="AI111" s="31"/>
      <c r="AJ111" s="316">
        <v>49742</v>
      </c>
      <c r="AK111" s="31"/>
      <c r="AL111" s="30">
        <v>20</v>
      </c>
      <c r="AM111" s="31"/>
      <c r="AN111" s="298">
        <v>12316</v>
      </c>
      <c r="AO111" s="31"/>
      <c r="AP111" s="298">
        <f>IF(E111,AN111,0)</f>
        <v>12316</v>
      </c>
      <c r="AQ111" s="31"/>
      <c r="AR111" s="298">
        <f>IF(O111,AN111,0)</f>
        <v>12316</v>
      </c>
    </row>
    <row r="112" spans="1:44" ht="8.85" customHeight="1" x14ac:dyDescent="0.25">
      <c r="A112" s="37"/>
      <c r="B112" s="31"/>
      <c r="C112" s="30"/>
      <c r="D112" s="31"/>
      <c r="E112" s="277"/>
      <c r="F112" s="31"/>
      <c r="G112" s="38"/>
      <c r="H112" s="31"/>
      <c r="I112" s="38"/>
      <c r="J112" s="31"/>
      <c r="K112" s="277"/>
      <c r="L112" s="31"/>
      <c r="M112" s="277"/>
      <c r="N112" s="31"/>
      <c r="O112" s="277"/>
      <c r="P112" s="31"/>
      <c r="Q112" s="38"/>
      <c r="R112" s="31"/>
      <c r="S112" s="38"/>
      <c r="T112" s="31"/>
      <c r="U112" s="277"/>
      <c r="V112" s="31"/>
      <c r="W112" s="31"/>
      <c r="X112" s="277"/>
      <c r="Y112" s="31"/>
      <c r="Z112" s="38"/>
      <c r="AA112" s="31"/>
      <c r="AB112" s="277"/>
      <c r="AC112" s="31"/>
      <c r="AD112" s="38"/>
      <c r="AE112" s="31"/>
      <c r="AF112" s="277"/>
      <c r="AG112" s="31"/>
      <c r="AH112" s="38"/>
      <c r="AI112" s="31"/>
      <c r="AJ112" s="277"/>
      <c r="AK112" s="31"/>
      <c r="AL112" s="37"/>
      <c r="AM112" s="31"/>
      <c r="AN112" s="277"/>
      <c r="AO112" s="31"/>
      <c r="AP112" s="31"/>
      <c r="AQ112" s="31"/>
      <c r="AR112" s="31"/>
    </row>
    <row r="113" spans="1:44" ht="8.85" customHeight="1" x14ac:dyDescent="0.25">
      <c r="A113" s="30">
        <v>21</v>
      </c>
      <c r="B113" s="31"/>
      <c r="C113" s="30" t="s">
        <v>151</v>
      </c>
      <c r="D113" s="31"/>
      <c r="E113" s="316">
        <v>13762028</v>
      </c>
      <c r="F113" s="31"/>
      <c r="G113" s="302">
        <f>(E113/$AN113)</f>
        <v>41.208241631557989</v>
      </c>
      <c r="H113" s="31"/>
      <c r="I113" s="302">
        <f>IF(G$219,G113/G$219*100,0)</f>
        <v>100.84422156975388</v>
      </c>
      <c r="J113" s="31"/>
      <c r="K113" s="316">
        <v>4032403</v>
      </c>
      <c r="L113" s="31"/>
      <c r="M113" s="316">
        <v>8265255</v>
      </c>
      <c r="N113" s="31"/>
      <c r="O113" s="316">
        <v>4827724</v>
      </c>
      <c r="P113" s="31"/>
      <c r="Q113" s="302">
        <f>(O113/$AN113)</f>
        <v>14.455864871258193</v>
      </c>
      <c r="R113" s="31"/>
      <c r="S113" s="302">
        <f>IF(Q$219,Q113/Q$219*100,0)</f>
        <v>97.292383117380567</v>
      </c>
      <c r="T113" s="31"/>
      <c r="U113" s="114">
        <f>(E113+O113)</f>
        <v>18589752</v>
      </c>
      <c r="V113" s="31"/>
      <c r="W113" s="31"/>
      <c r="X113" s="316">
        <v>5781882</v>
      </c>
      <c r="Y113" s="31"/>
      <c r="Z113" s="302">
        <f>IF($U113,X113/$U113*100,0)</f>
        <v>31.102523583961744</v>
      </c>
      <c r="AA113" s="31"/>
      <c r="AB113" s="316">
        <v>488578</v>
      </c>
      <c r="AC113" s="31"/>
      <c r="AD113" s="302">
        <f>IF($U113,AB113/$U113*100,0)</f>
        <v>2.6282115006160383</v>
      </c>
      <c r="AE113" s="31"/>
      <c r="AF113" s="316">
        <v>0</v>
      </c>
      <c r="AG113" s="31"/>
      <c r="AH113" s="302">
        <f>IF($U113,AF113/$U113*100,0)</f>
        <v>0</v>
      </c>
      <c r="AI113" s="31"/>
      <c r="AJ113" s="316">
        <v>676695</v>
      </c>
      <c r="AK113" s="31"/>
      <c r="AL113" s="30">
        <v>21</v>
      </c>
      <c r="AM113" s="31"/>
      <c r="AN113" s="298">
        <v>333963</v>
      </c>
      <c r="AO113" s="31"/>
      <c r="AP113" s="298">
        <f>IF(E113,AN113,0)</f>
        <v>333963</v>
      </c>
      <c r="AQ113" s="31"/>
      <c r="AR113" s="298">
        <f>IF(O113,AN113,0)</f>
        <v>333963</v>
      </c>
    </row>
    <row r="114" spans="1:44" ht="8.85" customHeight="1" x14ac:dyDescent="0.25">
      <c r="A114" s="30">
        <v>22</v>
      </c>
      <c r="B114" s="31"/>
      <c r="C114" s="30" t="s">
        <v>152</v>
      </c>
      <c r="D114" s="31"/>
      <c r="E114" s="316">
        <v>495086</v>
      </c>
      <c r="F114" s="31"/>
      <c r="G114" s="302">
        <f>(E114/$AN114)</f>
        <v>34.767275280898879</v>
      </c>
      <c r="H114" s="31"/>
      <c r="I114" s="302">
        <f>IF(G$219,G114/G$219*100,0)</f>
        <v>85.081980521065887</v>
      </c>
      <c r="J114" s="31"/>
      <c r="K114" s="316">
        <v>245478</v>
      </c>
      <c r="L114" s="31"/>
      <c r="M114" s="316">
        <v>154356</v>
      </c>
      <c r="N114" s="31"/>
      <c r="O114" s="316">
        <v>357564</v>
      </c>
      <c r="P114" s="31"/>
      <c r="Q114" s="302">
        <f>(O114/$AN114)</f>
        <v>25.109831460674158</v>
      </c>
      <c r="R114" s="31"/>
      <c r="S114" s="302">
        <f>IF(Q$219,Q114/Q$219*100,0)</f>
        <v>168.99683029979343</v>
      </c>
      <c r="T114" s="31"/>
      <c r="U114" s="114">
        <f>(E114+O114)</f>
        <v>852650</v>
      </c>
      <c r="V114" s="31"/>
      <c r="W114" s="31"/>
      <c r="X114" s="316">
        <v>399584</v>
      </c>
      <c r="Y114" s="31"/>
      <c r="Z114" s="302">
        <f>IF($U114,X114/$U114*100,0)</f>
        <v>46.863777634433823</v>
      </c>
      <c r="AA114" s="31"/>
      <c r="AB114" s="316">
        <v>6731</v>
      </c>
      <c r="AC114" s="31"/>
      <c r="AD114" s="302">
        <f>IF($U114,AB114/$U114*100,0)</f>
        <v>0.78942121620829175</v>
      </c>
      <c r="AE114" s="31"/>
      <c r="AF114" s="316">
        <v>0</v>
      </c>
      <c r="AG114" s="31"/>
      <c r="AH114" s="302">
        <f>IF($U114,AF114/$U114*100,0)</f>
        <v>0</v>
      </c>
      <c r="AI114" s="31"/>
      <c r="AJ114" s="316">
        <v>54725</v>
      </c>
      <c r="AK114" s="31"/>
      <c r="AL114" s="30">
        <v>22</v>
      </c>
      <c r="AM114" s="31"/>
      <c r="AN114" s="298">
        <v>14240</v>
      </c>
      <c r="AO114" s="31"/>
      <c r="AP114" s="298">
        <f>IF(E114,AN114,0)</f>
        <v>14240</v>
      </c>
      <c r="AQ114" s="31"/>
      <c r="AR114" s="298">
        <f>IF(O114,AN114,0)</f>
        <v>14240</v>
      </c>
    </row>
    <row r="115" spans="1:44" ht="8.85" customHeight="1" x14ac:dyDescent="0.25">
      <c r="A115" s="30">
        <v>23</v>
      </c>
      <c r="B115" s="31"/>
      <c r="C115" s="30" t="s">
        <v>153</v>
      </c>
      <c r="D115" s="31"/>
      <c r="E115" s="316">
        <v>442487</v>
      </c>
      <c r="F115" s="31"/>
      <c r="G115" s="302">
        <f>(E115/$AN115)</f>
        <v>84.832630368098165</v>
      </c>
      <c r="H115" s="31"/>
      <c r="I115" s="302">
        <f>IF(G$219,G115/G$219*100,0)</f>
        <v>207.60120389689342</v>
      </c>
      <c r="J115" s="31"/>
      <c r="K115" s="316">
        <v>230652</v>
      </c>
      <c r="L115" s="31"/>
      <c r="M115" s="316">
        <v>205906</v>
      </c>
      <c r="N115" s="31"/>
      <c r="O115" s="316">
        <v>95303</v>
      </c>
      <c r="P115" s="31"/>
      <c r="Q115" s="302">
        <f>(O115/$AN115)</f>
        <v>18.271280674846626</v>
      </c>
      <c r="R115" s="31"/>
      <c r="S115" s="302">
        <f>IF(Q$219,Q115/Q$219*100,0)</f>
        <v>122.97129609981255</v>
      </c>
      <c r="T115" s="31"/>
      <c r="U115" s="114">
        <f>(E115+O115)</f>
        <v>537790</v>
      </c>
      <c r="V115" s="31"/>
      <c r="W115" s="31"/>
      <c r="X115" s="316">
        <v>374741</v>
      </c>
      <c r="Y115" s="31"/>
      <c r="Z115" s="302">
        <f>IF($U115,X115/$U115*100,0)</f>
        <v>69.681660127559084</v>
      </c>
      <c r="AA115" s="31"/>
      <c r="AB115" s="316">
        <v>2025</v>
      </c>
      <c r="AC115" s="31"/>
      <c r="AD115" s="302">
        <f>IF($U115,AB115/$U115*100,0)</f>
        <v>0.37654102902619985</v>
      </c>
      <c r="AE115" s="31"/>
      <c r="AF115" s="316">
        <v>0</v>
      </c>
      <c r="AG115" s="31"/>
      <c r="AH115" s="302">
        <f>IF($U115,AF115/$U115*100,0)</f>
        <v>0</v>
      </c>
      <c r="AI115" s="31"/>
      <c r="AJ115" s="316">
        <v>6137</v>
      </c>
      <c r="AK115" s="31"/>
      <c r="AL115" s="30">
        <v>23</v>
      </c>
      <c r="AM115" s="31"/>
      <c r="AN115" s="298">
        <v>5216</v>
      </c>
      <c r="AO115" s="31"/>
      <c r="AP115" s="298">
        <f>IF(E115,AN115,0)</f>
        <v>5216</v>
      </c>
      <c r="AQ115" s="31"/>
      <c r="AR115" s="298">
        <f>IF(O115,AN115,0)</f>
        <v>5216</v>
      </c>
    </row>
    <row r="116" spans="1:44" ht="8.85" customHeight="1" x14ac:dyDescent="0.25">
      <c r="A116" s="30">
        <v>24</v>
      </c>
      <c r="B116" s="31"/>
      <c r="C116" s="30" t="s">
        <v>154</v>
      </c>
      <c r="D116" s="31"/>
      <c r="E116" s="316">
        <v>2169045</v>
      </c>
      <c r="F116" s="31"/>
      <c r="G116" s="302">
        <f>(E116/$AN116)</f>
        <v>43.918461974568721</v>
      </c>
      <c r="H116" s="31"/>
      <c r="I116" s="302">
        <f>IF(G$219,G116/G$219*100,0)</f>
        <v>107.47663416374631</v>
      </c>
      <c r="J116" s="31"/>
      <c r="K116" s="316">
        <v>676481</v>
      </c>
      <c r="L116" s="31"/>
      <c r="M116" s="316">
        <v>1183492</v>
      </c>
      <c r="N116" s="31"/>
      <c r="O116" s="316">
        <v>1260445</v>
      </c>
      <c r="P116" s="31"/>
      <c r="Q116" s="302">
        <f>(O116/$AN116)</f>
        <v>25.521280472989389</v>
      </c>
      <c r="R116" s="31"/>
      <c r="S116" s="302">
        <f>IF(Q$219,Q116/Q$219*100,0)</f>
        <v>171.76600774410065</v>
      </c>
      <c r="T116" s="31"/>
      <c r="U116" s="114">
        <f>(E116+O116)</f>
        <v>3429490</v>
      </c>
      <c r="V116" s="31"/>
      <c r="W116" s="31"/>
      <c r="X116" s="316">
        <v>1253327</v>
      </c>
      <c r="Y116" s="31"/>
      <c r="Z116" s="302">
        <f>IF($U116,X116/$U116*100,0)</f>
        <v>36.5455796634485</v>
      </c>
      <c r="AA116" s="31"/>
      <c r="AB116" s="316">
        <v>0</v>
      </c>
      <c r="AC116" s="31"/>
      <c r="AD116" s="302">
        <f>IF($U116,AB116/$U116*100,0)</f>
        <v>0</v>
      </c>
      <c r="AE116" s="31"/>
      <c r="AF116" s="316">
        <v>0</v>
      </c>
      <c r="AG116" s="31"/>
      <c r="AH116" s="302">
        <f>IF($U116,AF116/$U116*100,0)</f>
        <v>0</v>
      </c>
      <c r="AI116" s="31"/>
      <c r="AJ116" s="316">
        <v>149916</v>
      </c>
      <c r="AK116" s="31"/>
      <c r="AL116" s="30">
        <v>24</v>
      </c>
      <c r="AM116" s="31"/>
      <c r="AN116" s="298">
        <v>49388</v>
      </c>
      <c r="AO116" s="31"/>
      <c r="AP116" s="298">
        <f>IF(E116,AN116,0)</f>
        <v>49388</v>
      </c>
      <c r="AQ116" s="31"/>
      <c r="AR116" s="298">
        <f>IF(O116,AN116,0)</f>
        <v>49388</v>
      </c>
    </row>
    <row r="117" spans="1:44" ht="8.85" customHeight="1" x14ac:dyDescent="0.25">
      <c r="A117" s="30">
        <v>25</v>
      </c>
      <c r="B117" s="31"/>
      <c r="C117" s="30" t="s">
        <v>155</v>
      </c>
      <c r="D117" s="31"/>
      <c r="E117" s="316">
        <v>561003</v>
      </c>
      <c r="F117" s="31"/>
      <c r="G117" s="302">
        <f>(E117/$AN117)</f>
        <v>56.914172669169119</v>
      </c>
      <c r="H117" s="31"/>
      <c r="I117" s="302">
        <f>IF(G$219,G117/G$219*100,0)</f>
        <v>139.27955214457725</v>
      </c>
      <c r="J117" s="31"/>
      <c r="K117" s="316">
        <v>258432</v>
      </c>
      <c r="L117" s="31"/>
      <c r="M117" s="316">
        <v>253118</v>
      </c>
      <c r="N117" s="31"/>
      <c r="O117" s="316">
        <v>208904</v>
      </c>
      <c r="P117" s="31"/>
      <c r="Q117" s="302">
        <f>(O117/$AN117)</f>
        <v>21.193466571979304</v>
      </c>
      <c r="R117" s="31"/>
      <c r="S117" s="302">
        <f>IF(Q$219,Q117/Q$219*100,0)</f>
        <v>142.63849916071757</v>
      </c>
      <c r="T117" s="31"/>
      <c r="U117" s="114">
        <f>(E117+O117)</f>
        <v>769907</v>
      </c>
      <c r="V117" s="31"/>
      <c r="W117" s="31"/>
      <c r="X117" s="316">
        <v>484161</v>
      </c>
      <c r="Y117" s="31"/>
      <c r="Z117" s="302">
        <f>IF($U117,X117/$U117*100,0)</f>
        <v>62.885647227522291</v>
      </c>
      <c r="AA117" s="31"/>
      <c r="AB117" s="316">
        <v>21140</v>
      </c>
      <c r="AC117" s="31"/>
      <c r="AD117" s="302">
        <f>IF($U117,AB117/$U117*100,0)</f>
        <v>2.7457861793697158</v>
      </c>
      <c r="AE117" s="31"/>
      <c r="AF117" s="316">
        <v>0</v>
      </c>
      <c r="AG117" s="31"/>
      <c r="AH117" s="302">
        <f>IF($U117,AF117/$U117*100,0)</f>
        <v>0</v>
      </c>
      <c r="AI117" s="31"/>
      <c r="AJ117" s="316">
        <v>12813</v>
      </c>
      <c r="AK117" s="31"/>
      <c r="AL117" s="30">
        <v>25</v>
      </c>
      <c r="AM117" s="31"/>
      <c r="AN117" s="298">
        <v>9857</v>
      </c>
      <c r="AO117" s="31"/>
      <c r="AP117" s="298">
        <f>IF(E117,AN117,0)</f>
        <v>9857</v>
      </c>
      <c r="AQ117" s="31"/>
      <c r="AR117" s="298">
        <f>IF(O117,AN117,0)</f>
        <v>9857</v>
      </c>
    </row>
    <row r="118" spans="1:44" ht="8.85" customHeight="1" x14ac:dyDescent="0.25">
      <c r="A118" s="37"/>
      <c r="B118" s="31"/>
      <c r="C118" s="30"/>
      <c r="D118" s="31"/>
      <c r="E118" s="277"/>
      <c r="F118" s="31"/>
      <c r="G118" s="38"/>
      <c r="H118" s="31"/>
      <c r="I118" s="38"/>
      <c r="J118" s="31"/>
      <c r="K118" s="31"/>
      <c r="L118" s="31"/>
      <c r="M118" s="31"/>
      <c r="N118" s="31"/>
      <c r="O118" s="31"/>
      <c r="P118" s="31"/>
      <c r="Q118" s="38"/>
      <c r="R118" s="31"/>
      <c r="S118" s="38"/>
      <c r="T118" s="31"/>
      <c r="U118" s="277"/>
      <c r="V118" s="31"/>
      <c r="W118" s="31"/>
      <c r="X118" s="31"/>
      <c r="Y118" s="31"/>
      <c r="Z118" s="38"/>
      <c r="AA118" s="31"/>
      <c r="AB118" s="277"/>
      <c r="AC118" s="31"/>
      <c r="AD118" s="38"/>
      <c r="AE118" s="31"/>
      <c r="AF118" s="277"/>
      <c r="AG118" s="31"/>
      <c r="AH118" s="38"/>
      <c r="AI118" s="31"/>
      <c r="AJ118" s="277"/>
      <c r="AK118" s="31"/>
      <c r="AL118" s="37"/>
      <c r="AM118" s="31"/>
      <c r="AN118" s="277"/>
      <c r="AO118" s="31"/>
      <c r="AP118" s="31"/>
      <c r="AQ118" s="31"/>
      <c r="AR118" s="31"/>
    </row>
    <row r="119" spans="1:44" ht="8.85" customHeight="1" x14ac:dyDescent="0.25">
      <c r="A119" s="30">
        <v>26</v>
      </c>
      <c r="B119" s="31"/>
      <c r="C119" s="30" t="s">
        <v>156</v>
      </c>
      <c r="D119" s="31"/>
      <c r="E119" s="316">
        <v>1105977</v>
      </c>
      <c r="F119" s="31"/>
      <c r="G119" s="302">
        <f>(E119/$AN119)</f>
        <v>73.751467057882095</v>
      </c>
      <c r="H119" s="31"/>
      <c r="I119" s="302">
        <f>IF(G$219,G119/G$219*100,0)</f>
        <v>180.4835389866227</v>
      </c>
      <c r="J119" s="31"/>
      <c r="K119" s="316">
        <v>398638</v>
      </c>
      <c r="L119" s="31"/>
      <c r="M119" s="316">
        <v>354016</v>
      </c>
      <c r="N119" s="31"/>
      <c r="O119" s="316">
        <v>535146</v>
      </c>
      <c r="P119" s="31"/>
      <c r="Q119" s="302">
        <f>(O119/$AN119)</f>
        <v>35.685916244331821</v>
      </c>
      <c r="R119" s="31"/>
      <c r="S119" s="302">
        <f>IF(Q$219,Q119/Q$219*100,0)</f>
        <v>240.17710915667249</v>
      </c>
      <c r="T119" s="31"/>
      <c r="U119" s="114">
        <f>(E119+O119)</f>
        <v>1641123</v>
      </c>
      <c r="V119" s="31"/>
      <c r="W119" s="31"/>
      <c r="X119" s="316">
        <v>766947</v>
      </c>
      <c r="Y119" s="31"/>
      <c r="Z119" s="302">
        <f>IF($U119,X119/$U119*100,0)</f>
        <v>46.733060227661184</v>
      </c>
      <c r="AA119" s="31"/>
      <c r="AB119" s="316">
        <v>0</v>
      </c>
      <c r="AC119" s="31"/>
      <c r="AD119" s="302">
        <f>IF($U119,AB119/$U119*100,0)</f>
        <v>0</v>
      </c>
      <c r="AE119" s="31"/>
      <c r="AF119" s="316">
        <v>0</v>
      </c>
      <c r="AG119" s="31"/>
      <c r="AH119" s="302">
        <f>IF($U119,AF119/$U119*100,0)</f>
        <v>0</v>
      </c>
      <c r="AI119" s="31"/>
      <c r="AJ119" s="316">
        <v>94155</v>
      </c>
      <c r="AK119" s="31"/>
      <c r="AL119" s="30">
        <v>26</v>
      </c>
      <c r="AM119" s="31"/>
      <c r="AN119" s="298">
        <v>14996</v>
      </c>
      <c r="AO119" s="31"/>
      <c r="AP119" s="298">
        <f>IF(E119,AN119,0)</f>
        <v>14996</v>
      </c>
      <c r="AQ119" s="31"/>
      <c r="AR119" s="298">
        <f>IF(O119,AN119,0)</f>
        <v>14996</v>
      </c>
    </row>
    <row r="120" spans="1:44" ht="8.85" customHeight="1" x14ac:dyDescent="0.25">
      <c r="A120" s="30">
        <v>27</v>
      </c>
      <c r="B120" s="31"/>
      <c r="C120" s="30" t="s">
        <v>157</v>
      </c>
      <c r="D120" s="31"/>
      <c r="E120" s="316">
        <v>1091681</v>
      </c>
      <c r="F120" s="31"/>
      <c r="G120" s="302">
        <f>(E120/$AN120)</f>
        <v>38.489616754222048</v>
      </c>
      <c r="H120" s="31"/>
      <c r="I120" s="302">
        <f>IF(G$219,G120/G$219*100,0)</f>
        <v>94.191241519152641</v>
      </c>
      <c r="J120" s="31"/>
      <c r="K120" s="316">
        <v>477268</v>
      </c>
      <c r="L120" s="31"/>
      <c r="M120" s="316">
        <v>463764</v>
      </c>
      <c r="N120" s="31"/>
      <c r="O120" s="316">
        <v>518621</v>
      </c>
      <c r="P120" s="31"/>
      <c r="Q120" s="302">
        <f>(O120/$AN120)</f>
        <v>18.285124986778548</v>
      </c>
      <c r="R120" s="31"/>
      <c r="S120" s="302">
        <f>IF(Q$219,Q120/Q$219*100,0)</f>
        <v>123.06447254497668</v>
      </c>
      <c r="T120" s="31"/>
      <c r="U120" s="114">
        <f>(E120+O120)</f>
        <v>1610302</v>
      </c>
      <c r="V120" s="31"/>
      <c r="W120" s="31"/>
      <c r="X120" s="316">
        <v>789295</v>
      </c>
      <c r="Y120" s="31"/>
      <c r="Z120" s="302">
        <f>IF($U120,X120/$U120*100,0)</f>
        <v>49.015339979705672</v>
      </c>
      <c r="AA120" s="31"/>
      <c r="AB120" s="316">
        <v>92008</v>
      </c>
      <c r="AC120" s="31"/>
      <c r="AD120" s="302">
        <f>IF($U120,AB120/$U120*100,0)</f>
        <v>5.7137108443012554</v>
      </c>
      <c r="AE120" s="31"/>
      <c r="AF120" s="316">
        <v>0</v>
      </c>
      <c r="AG120" s="31"/>
      <c r="AH120" s="302">
        <f>IF($U120,AF120/$U120*100,0)</f>
        <v>0</v>
      </c>
      <c r="AI120" s="31"/>
      <c r="AJ120" s="316">
        <v>122430</v>
      </c>
      <c r="AK120" s="31"/>
      <c r="AL120" s="30">
        <v>27</v>
      </c>
      <c r="AM120" s="31"/>
      <c r="AN120" s="298">
        <v>28363</v>
      </c>
      <c r="AO120" s="31"/>
      <c r="AP120" s="298">
        <f>IF(E120,AN120,0)</f>
        <v>28363</v>
      </c>
      <c r="AQ120" s="31"/>
      <c r="AR120" s="298">
        <f>IF(O120,AN120,0)</f>
        <v>28363</v>
      </c>
    </row>
    <row r="121" spans="1:44" ht="8.85" customHeight="1" x14ac:dyDescent="0.25">
      <c r="A121" s="30">
        <v>28</v>
      </c>
      <c r="B121" s="31"/>
      <c r="C121" s="30" t="s">
        <v>158</v>
      </c>
      <c r="D121" s="31"/>
      <c r="E121" s="316">
        <v>513253</v>
      </c>
      <c r="F121" s="31"/>
      <c r="G121" s="302">
        <f>(E121/$AN121)</f>
        <v>47.558654558932545</v>
      </c>
      <c r="H121" s="31"/>
      <c r="I121" s="302">
        <f>IF(G$219,G121/G$219*100,0)</f>
        <v>116.38486157165964</v>
      </c>
      <c r="J121" s="31"/>
      <c r="K121" s="316">
        <v>317655</v>
      </c>
      <c r="L121" s="31"/>
      <c r="M121" s="316">
        <v>142091</v>
      </c>
      <c r="N121" s="31"/>
      <c r="O121" s="316">
        <v>308699</v>
      </c>
      <c r="P121" s="31"/>
      <c r="Q121" s="302">
        <f>(O121/$AN121)</f>
        <v>28.604429206819866</v>
      </c>
      <c r="R121" s="31"/>
      <c r="S121" s="302">
        <f>IF(Q$219,Q121/Q$219*100,0)</f>
        <v>192.51653982856342</v>
      </c>
      <c r="T121" s="31"/>
      <c r="U121" s="114">
        <f>(E121+O121)</f>
        <v>821952</v>
      </c>
      <c r="V121" s="31"/>
      <c r="W121" s="31"/>
      <c r="X121" s="316">
        <v>517516</v>
      </c>
      <c r="Y121" s="31"/>
      <c r="Z121" s="302">
        <f>IF($U121,X121/$U121*100,0)</f>
        <v>62.961827454644556</v>
      </c>
      <c r="AA121" s="31"/>
      <c r="AB121" s="316">
        <v>0</v>
      </c>
      <c r="AC121" s="31"/>
      <c r="AD121" s="302">
        <f>IF($U121,AB121/$U121*100,0)</f>
        <v>0</v>
      </c>
      <c r="AE121" s="31"/>
      <c r="AF121" s="316">
        <v>0</v>
      </c>
      <c r="AG121" s="31"/>
      <c r="AH121" s="302">
        <f>IF($U121,AF121/$U121*100,0)</f>
        <v>0</v>
      </c>
      <c r="AI121" s="31"/>
      <c r="AJ121" s="316">
        <v>11071</v>
      </c>
      <c r="AK121" s="31"/>
      <c r="AL121" s="30">
        <v>28</v>
      </c>
      <c r="AM121" s="31"/>
      <c r="AN121" s="298">
        <v>10792</v>
      </c>
      <c r="AO121" s="31"/>
      <c r="AP121" s="298">
        <f>IF(E121,AN121,0)</f>
        <v>10792</v>
      </c>
      <c r="AQ121" s="31"/>
      <c r="AR121" s="298">
        <f>IF(O121,AN121,0)</f>
        <v>10792</v>
      </c>
    </row>
    <row r="122" spans="1:44" ht="8.85" customHeight="1" x14ac:dyDescent="0.25">
      <c r="A122" s="30">
        <v>29</v>
      </c>
      <c r="B122" s="31"/>
      <c r="C122" s="30" t="s">
        <v>98</v>
      </c>
      <c r="D122" s="31"/>
      <c r="E122" s="316">
        <v>51157122</v>
      </c>
      <c r="F122" s="31"/>
      <c r="G122" s="302">
        <f>(E122/$AN122)</f>
        <v>44.981598361016097</v>
      </c>
      <c r="H122" s="31"/>
      <c r="I122" s="302">
        <f>IF(G$219,G122/G$219*100,0)</f>
        <v>110.0783263755213</v>
      </c>
      <c r="J122" s="31"/>
      <c r="K122" s="316">
        <v>9174457</v>
      </c>
      <c r="L122" s="31"/>
      <c r="M122" s="316">
        <v>32462334</v>
      </c>
      <c r="N122" s="31"/>
      <c r="O122" s="316">
        <v>5100581</v>
      </c>
      <c r="P122" s="31"/>
      <c r="Q122" s="302">
        <f>(O122/$AN122)</f>
        <v>4.4848552260197483</v>
      </c>
      <c r="R122" s="31"/>
      <c r="S122" s="302">
        <f>IF(Q$219,Q122/Q$219*100,0)</f>
        <v>30.184444636270445</v>
      </c>
      <c r="T122" s="31"/>
      <c r="U122" s="114">
        <f>(E122+O122)</f>
        <v>56257703</v>
      </c>
      <c r="V122" s="31"/>
      <c r="W122" s="31"/>
      <c r="X122" s="316">
        <v>11880415</v>
      </c>
      <c r="Y122" s="31"/>
      <c r="Z122" s="302">
        <f>IF($U122,X122/$U122*100,0)</f>
        <v>21.117845853038116</v>
      </c>
      <c r="AA122" s="31"/>
      <c r="AB122" s="316">
        <v>0</v>
      </c>
      <c r="AC122" s="31"/>
      <c r="AD122" s="302">
        <f>IF($U122,AB122/$U122*100,0)</f>
        <v>0</v>
      </c>
      <c r="AE122" s="31"/>
      <c r="AF122" s="316">
        <v>1082591</v>
      </c>
      <c r="AG122" s="31"/>
      <c r="AH122" s="302">
        <f>IF($U122,AF122/$U122*100,0)</f>
        <v>1.9243426984567786</v>
      </c>
      <c r="AI122" s="31"/>
      <c r="AJ122" s="316">
        <v>343111</v>
      </c>
      <c r="AK122" s="31"/>
      <c r="AL122" s="30">
        <v>29</v>
      </c>
      <c r="AM122" s="31"/>
      <c r="AN122" s="298">
        <v>1137290</v>
      </c>
      <c r="AO122" s="31"/>
      <c r="AP122" s="298">
        <f>IF(E122,AN122,0)</f>
        <v>1137290</v>
      </c>
      <c r="AQ122" s="31"/>
      <c r="AR122" s="298">
        <f>IF(O122,AN122,0)</f>
        <v>1137290</v>
      </c>
    </row>
    <row r="123" spans="1:44" ht="8.85" customHeight="1" x14ac:dyDescent="0.25">
      <c r="A123" s="30">
        <v>30</v>
      </c>
      <c r="B123" s="31"/>
      <c r="C123" s="30" t="s">
        <v>159</v>
      </c>
      <c r="D123" s="31"/>
      <c r="E123" s="316">
        <v>5098705</v>
      </c>
      <c r="F123" s="31"/>
      <c r="G123" s="302">
        <f>(E123/$AN123)</f>
        <v>74.796165356178847</v>
      </c>
      <c r="H123" s="31"/>
      <c r="I123" s="302">
        <f>IF(G$219,G123/G$219*100,0)</f>
        <v>183.04010977187801</v>
      </c>
      <c r="J123" s="31"/>
      <c r="K123" s="316">
        <v>1282749</v>
      </c>
      <c r="L123" s="31"/>
      <c r="M123" s="316">
        <v>2600058</v>
      </c>
      <c r="N123" s="31"/>
      <c r="O123" s="316">
        <v>1592799</v>
      </c>
      <c r="P123" s="31"/>
      <c r="Q123" s="302">
        <f>(O123/$AN123)</f>
        <v>23.365787466259828</v>
      </c>
      <c r="R123" s="31"/>
      <c r="S123" s="302">
        <f>IF(Q$219,Q123/Q$219*100,0)</f>
        <v>157.2588818623052</v>
      </c>
      <c r="T123" s="31"/>
      <c r="U123" s="114">
        <f>(E123+O123)</f>
        <v>6691504</v>
      </c>
      <c r="V123" s="31"/>
      <c r="W123" s="31"/>
      <c r="X123" s="316">
        <v>1950511</v>
      </c>
      <c r="Y123" s="31"/>
      <c r="Z123" s="302">
        <f>IF($U123,X123/$U123*100,0)</f>
        <v>29.149067235108877</v>
      </c>
      <c r="AA123" s="31"/>
      <c r="AB123" s="316">
        <v>7171</v>
      </c>
      <c r="AC123" s="31"/>
      <c r="AD123" s="302">
        <f>IF($U123,AB123/$U123*100,0)</f>
        <v>0.10716574330673642</v>
      </c>
      <c r="AE123" s="31"/>
      <c r="AF123" s="316">
        <v>0</v>
      </c>
      <c r="AG123" s="31"/>
      <c r="AH123" s="302">
        <f>IF($U123,AF123/$U123*100,0)</f>
        <v>0</v>
      </c>
      <c r="AI123" s="31"/>
      <c r="AJ123" s="316">
        <v>163383</v>
      </c>
      <c r="AK123" s="31"/>
      <c r="AL123" s="30">
        <v>30</v>
      </c>
      <c r="AM123" s="31"/>
      <c r="AN123" s="298">
        <v>68168</v>
      </c>
      <c r="AO123" s="31"/>
      <c r="AP123" s="298">
        <f>IF(E123,AN123,0)</f>
        <v>68168</v>
      </c>
      <c r="AQ123" s="31"/>
      <c r="AR123" s="298">
        <f>IF(O123,AN123,0)</f>
        <v>68168</v>
      </c>
    </row>
    <row r="124" spans="1:44" ht="8.85" customHeight="1" x14ac:dyDescent="0.25">
      <c r="A124" s="37"/>
      <c r="B124" s="31"/>
      <c r="C124" s="30"/>
      <c r="D124" s="31"/>
      <c r="E124" s="31"/>
      <c r="F124" s="31"/>
      <c r="G124" s="38"/>
      <c r="H124" s="31"/>
      <c r="I124" s="38"/>
      <c r="J124" s="31"/>
      <c r="K124" s="31"/>
      <c r="L124" s="31"/>
      <c r="M124" s="31"/>
      <c r="N124" s="31"/>
      <c r="O124" s="31"/>
      <c r="P124" s="31"/>
      <c r="Q124" s="38"/>
      <c r="R124" s="31"/>
      <c r="S124" s="38"/>
      <c r="T124" s="31"/>
      <c r="U124" s="31"/>
      <c r="V124" s="31"/>
      <c r="W124" s="31"/>
      <c r="X124" s="31"/>
      <c r="Y124" s="31"/>
      <c r="Z124" s="38"/>
      <c r="AA124" s="31"/>
      <c r="AB124" s="31"/>
      <c r="AC124" s="31"/>
      <c r="AD124" s="38"/>
      <c r="AE124" s="31"/>
      <c r="AF124" s="31"/>
      <c r="AG124" s="31"/>
      <c r="AH124" s="38"/>
      <c r="AI124" s="31"/>
      <c r="AJ124" s="31"/>
      <c r="AK124" s="31"/>
      <c r="AL124" s="37"/>
      <c r="AM124" s="31"/>
      <c r="AN124" s="277"/>
      <c r="AO124" s="31"/>
      <c r="AP124" s="31"/>
      <c r="AQ124" s="31"/>
      <c r="AR124" s="31"/>
    </row>
    <row r="125" spans="1:44" ht="8.85" customHeight="1" x14ac:dyDescent="0.25">
      <c r="A125" s="30">
        <v>31</v>
      </c>
      <c r="B125" s="31"/>
      <c r="C125" s="30" t="s">
        <v>160</v>
      </c>
      <c r="D125" s="31"/>
      <c r="E125" s="316">
        <v>595544</v>
      </c>
      <c r="F125" s="31"/>
      <c r="G125" s="302">
        <f>(E125/$AN125)</f>
        <v>38.87109196527642</v>
      </c>
      <c r="H125" s="31"/>
      <c r="I125" s="302">
        <f>IF(G$219,G125/G$219*100,0)</f>
        <v>95.124782218386812</v>
      </c>
      <c r="J125" s="31"/>
      <c r="K125" s="316">
        <v>303582</v>
      </c>
      <c r="L125" s="31"/>
      <c r="M125" s="316">
        <v>277841</v>
      </c>
      <c r="N125" s="31"/>
      <c r="O125" s="316">
        <v>297449</v>
      </c>
      <c r="P125" s="31"/>
      <c r="Q125" s="302">
        <f>(O125/$AN125)</f>
        <v>19.41446380784544</v>
      </c>
      <c r="R125" s="31"/>
      <c r="S125" s="302">
        <f>IF(Q$219,Q125/Q$219*100,0)</f>
        <v>130.66526753214009</v>
      </c>
      <c r="T125" s="31"/>
      <c r="U125" s="114">
        <f>(E125+O125)</f>
        <v>892993</v>
      </c>
      <c r="V125" s="31"/>
      <c r="W125" s="31"/>
      <c r="X125" s="316">
        <v>600052</v>
      </c>
      <c r="Y125" s="31"/>
      <c r="Z125" s="302">
        <f>IF($U125,X125/$U125*100,0)</f>
        <v>67.195599517577406</v>
      </c>
      <c r="AA125" s="31"/>
      <c r="AB125" s="316">
        <v>0</v>
      </c>
      <c r="AC125" s="31"/>
      <c r="AD125" s="302">
        <f>IF($U125,AB125/$U125*100,0)</f>
        <v>0</v>
      </c>
      <c r="AE125" s="31"/>
      <c r="AF125" s="316">
        <v>0</v>
      </c>
      <c r="AG125" s="31"/>
      <c r="AH125" s="302">
        <f>IF($U125,AF125/$U125*100,0)</f>
        <v>0</v>
      </c>
      <c r="AI125" s="31"/>
      <c r="AJ125" s="316">
        <v>108861</v>
      </c>
      <c r="AK125" s="31"/>
      <c r="AL125" s="30">
        <v>31</v>
      </c>
      <c r="AM125" s="31"/>
      <c r="AN125" s="298">
        <v>15321</v>
      </c>
      <c r="AO125" s="31"/>
      <c r="AP125" s="298">
        <f>IF(E125,AN125,0)</f>
        <v>15321</v>
      </c>
      <c r="AQ125" s="31"/>
      <c r="AR125" s="298">
        <f>IF(O125,AN125,0)</f>
        <v>15321</v>
      </c>
    </row>
    <row r="126" spans="1:44" ht="8.85" customHeight="1" x14ac:dyDescent="0.25">
      <c r="A126" s="30">
        <v>32</v>
      </c>
      <c r="B126" s="31"/>
      <c r="C126" s="30" t="s">
        <v>161</v>
      </c>
      <c r="D126" s="31"/>
      <c r="E126" s="316">
        <v>1831751</v>
      </c>
      <c r="F126" s="31"/>
      <c r="G126" s="302">
        <f>(E126/$AN126)</f>
        <v>70.093406803658212</v>
      </c>
      <c r="H126" s="31"/>
      <c r="I126" s="302">
        <f>IF(G$219,G126/G$219*100,0)</f>
        <v>171.53158607170005</v>
      </c>
      <c r="J126" s="31"/>
      <c r="K126" s="316">
        <v>611614</v>
      </c>
      <c r="L126" s="31"/>
      <c r="M126" s="316">
        <v>1170078</v>
      </c>
      <c r="N126" s="31"/>
      <c r="O126" s="316">
        <v>479078</v>
      </c>
      <c r="P126" s="31"/>
      <c r="Q126" s="302">
        <f>(O126/$AN126)</f>
        <v>18.332300156889755</v>
      </c>
      <c r="R126" s="31"/>
      <c r="S126" s="302">
        <f>IF(Q$219,Q126/Q$219*100,0)</f>
        <v>123.38197583965764</v>
      </c>
      <c r="T126" s="31"/>
      <c r="U126" s="114">
        <f>(E126+O126)</f>
        <v>2310829</v>
      </c>
      <c r="V126" s="31"/>
      <c r="W126" s="31"/>
      <c r="X126" s="316">
        <v>1000148</v>
      </c>
      <c r="Y126" s="31"/>
      <c r="Z126" s="302">
        <f>IF($U126,X126/$U126*100,0)</f>
        <v>43.280917800494976</v>
      </c>
      <c r="AA126" s="31"/>
      <c r="AB126" s="316">
        <v>0</v>
      </c>
      <c r="AC126" s="31"/>
      <c r="AD126" s="302">
        <f>IF($U126,AB126/$U126*100,0)</f>
        <v>0</v>
      </c>
      <c r="AE126" s="31"/>
      <c r="AF126" s="316">
        <v>0</v>
      </c>
      <c r="AG126" s="31"/>
      <c r="AH126" s="302">
        <f>IF($U126,AF126/$U126*100,0)</f>
        <v>0</v>
      </c>
      <c r="AI126" s="31"/>
      <c r="AJ126" s="316">
        <v>50668</v>
      </c>
      <c r="AK126" s="31"/>
      <c r="AL126" s="30">
        <v>32</v>
      </c>
      <c r="AM126" s="31"/>
      <c r="AN126" s="298">
        <v>26133</v>
      </c>
      <c r="AO126" s="31"/>
      <c r="AP126" s="298">
        <f>IF(E126,AN126,0)</f>
        <v>26133</v>
      </c>
      <c r="AQ126" s="31"/>
      <c r="AR126" s="298">
        <f>IF(O126,AN126,0)</f>
        <v>26133</v>
      </c>
    </row>
    <row r="127" spans="1:44" ht="8.85" customHeight="1" x14ac:dyDescent="0.25">
      <c r="A127" s="30">
        <v>33</v>
      </c>
      <c r="B127" s="31"/>
      <c r="C127" s="30" t="s">
        <v>100</v>
      </c>
      <c r="D127" s="31"/>
      <c r="E127" s="316">
        <v>1981677</v>
      </c>
      <c r="F127" s="31"/>
      <c r="G127" s="302">
        <f>(E127/$AN127)</f>
        <v>35.258019749132636</v>
      </c>
      <c r="H127" s="31"/>
      <c r="I127" s="302">
        <f>IF(G$219,G127/G$219*100,0)</f>
        <v>86.282923389028412</v>
      </c>
      <c r="J127" s="31"/>
      <c r="K127" s="316">
        <v>708299</v>
      </c>
      <c r="L127" s="31"/>
      <c r="M127" s="316">
        <v>787143</v>
      </c>
      <c r="N127" s="31"/>
      <c r="O127" s="316">
        <v>764041</v>
      </c>
      <c r="P127" s="31"/>
      <c r="Q127" s="302">
        <f>(O127/$AN127)</f>
        <v>13.59382617204875</v>
      </c>
      <c r="R127" s="31"/>
      <c r="S127" s="302">
        <f>IF(Q$219,Q127/Q$219*100,0)</f>
        <v>91.490599541480705</v>
      </c>
      <c r="T127" s="31"/>
      <c r="U127" s="114">
        <f>(E127+O127)</f>
        <v>2745718</v>
      </c>
      <c r="V127" s="31"/>
      <c r="W127" s="31"/>
      <c r="X127" s="316">
        <v>1483959</v>
      </c>
      <c r="Y127" s="31"/>
      <c r="Z127" s="302">
        <f>IF($U127,X127/$U127*100,0)</f>
        <v>54.04630045765807</v>
      </c>
      <c r="AA127" s="31"/>
      <c r="AB127" s="316">
        <v>0</v>
      </c>
      <c r="AC127" s="31"/>
      <c r="AD127" s="302">
        <f>IF($U127,AB127/$U127*100,0)</f>
        <v>0</v>
      </c>
      <c r="AE127" s="31"/>
      <c r="AF127" s="316">
        <v>0</v>
      </c>
      <c r="AG127" s="31"/>
      <c r="AH127" s="302">
        <f>IF($U127,AF127/$U127*100,0)</f>
        <v>0</v>
      </c>
      <c r="AI127" s="31"/>
      <c r="AJ127" s="316">
        <v>81972</v>
      </c>
      <c r="AK127" s="31"/>
      <c r="AL127" s="30">
        <v>33</v>
      </c>
      <c r="AM127" s="31"/>
      <c r="AN127" s="298">
        <v>56205</v>
      </c>
      <c r="AO127" s="31"/>
      <c r="AP127" s="298">
        <f>IF(E127,AN127,0)</f>
        <v>56205</v>
      </c>
      <c r="AQ127" s="31"/>
      <c r="AR127" s="298">
        <f>IF(O127,AN127,0)</f>
        <v>56205</v>
      </c>
    </row>
    <row r="128" spans="1:44" ht="8.85" customHeight="1" x14ac:dyDescent="0.25">
      <c r="A128" s="30">
        <v>34</v>
      </c>
      <c r="B128" s="31"/>
      <c r="C128" s="30" t="s">
        <v>162</v>
      </c>
      <c r="D128" s="31"/>
      <c r="E128" s="316">
        <v>2105207</v>
      </c>
      <c r="F128" s="31"/>
      <c r="G128" s="302">
        <f>(E128/$AN128)</f>
        <v>25.062584823448177</v>
      </c>
      <c r="H128" s="31"/>
      <c r="I128" s="302">
        <f>IF(G$219,G128/G$219*100,0)</f>
        <v>61.332800356883432</v>
      </c>
      <c r="J128" s="31"/>
      <c r="K128" s="316">
        <v>729486</v>
      </c>
      <c r="L128" s="31"/>
      <c r="M128" s="316">
        <v>655382</v>
      </c>
      <c r="N128" s="31"/>
      <c r="O128" s="316">
        <v>1447027</v>
      </c>
      <c r="P128" s="31"/>
      <c r="Q128" s="302">
        <f>(O128/$AN128)</f>
        <v>17.226922069573085</v>
      </c>
      <c r="R128" s="31"/>
      <c r="S128" s="302">
        <f>IF(Q$219,Q128/Q$219*100,0)</f>
        <v>115.94244390445006</v>
      </c>
      <c r="T128" s="31"/>
      <c r="U128" s="114">
        <f>(E128+O128)</f>
        <v>3552234</v>
      </c>
      <c r="V128" s="31"/>
      <c r="W128" s="31"/>
      <c r="X128" s="316">
        <v>1142355</v>
      </c>
      <c r="Y128" s="31"/>
      <c r="Z128" s="302">
        <f>IF($U128,X128/$U128*100,0)</f>
        <v>32.158776702210496</v>
      </c>
      <c r="AA128" s="31"/>
      <c r="AB128" s="316">
        <v>0</v>
      </c>
      <c r="AC128" s="31"/>
      <c r="AD128" s="302">
        <f>IF($U128,AB128/$U128*100,0)</f>
        <v>0</v>
      </c>
      <c r="AE128" s="31"/>
      <c r="AF128" s="316">
        <v>0</v>
      </c>
      <c r="AG128" s="31"/>
      <c r="AH128" s="302">
        <f>IF($U128,AF128/$U128*100,0)</f>
        <v>0</v>
      </c>
      <c r="AI128" s="31"/>
      <c r="AJ128" s="316">
        <v>832880</v>
      </c>
      <c r="AK128" s="31"/>
      <c r="AL128" s="30">
        <v>34</v>
      </c>
      <c r="AM128" s="31"/>
      <c r="AN128" s="298">
        <v>83998</v>
      </c>
      <c r="AO128" s="31"/>
      <c r="AP128" s="298">
        <f>IF(E128,AN128,0)</f>
        <v>83998</v>
      </c>
      <c r="AQ128" s="31"/>
      <c r="AR128" s="298">
        <f>IF(O128,AN128,0)</f>
        <v>83998</v>
      </c>
    </row>
    <row r="129" spans="1:44" ht="8.85" customHeight="1" x14ac:dyDescent="0.25">
      <c r="A129" s="30">
        <v>35</v>
      </c>
      <c r="B129" s="31"/>
      <c r="C129" s="30" t="s">
        <v>163</v>
      </c>
      <c r="D129" s="31"/>
      <c r="E129" s="316">
        <v>936081</v>
      </c>
      <c r="F129" s="31"/>
      <c r="G129" s="302">
        <f>(E129/$AN129)</f>
        <v>54.9859609962406</v>
      </c>
      <c r="H129" s="31"/>
      <c r="I129" s="302">
        <f>IF(G$219,G129/G$219*100,0)</f>
        <v>134.56086002185205</v>
      </c>
      <c r="J129" s="31"/>
      <c r="K129" s="316">
        <v>434055</v>
      </c>
      <c r="L129" s="31"/>
      <c r="M129" s="316">
        <v>453207</v>
      </c>
      <c r="N129" s="31"/>
      <c r="O129" s="316">
        <v>443651</v>
      </c>
      <c r="P129" s="31"/>
      <c r="Q129" s="302">
        <f>(O129/$AN129)</f>
        <v>26.060326597744361</v>
      </c>
      <c r="R129" s="31"/>
      <c r="S129" s="302">
        <f>IF(Q$219,Q129/Q$219*100,0)</f>
        <v>175.39395270309606</v>
      </c>
      <c r="T129" s="31"/>
      <c r="U129" s="114">
        <f>(E129+O129)</f>
        <v>1379732</v>
      </c>
      <c r="V129" s="31"/>
      <c r="W129" s="31"/>
      <c r="X129" s="316">
        <v>826579</v>
      </c>
      <c r="Y129" s="31"/>
      <c r="Z129" s="302">
        <f>IF($U129,X129/$U129*100,0)</f>
        <v>59.908663421592024</v>
      </c>
      <c r="AA129" s="31"/>
      <c r="AB129" s="316">
        <v>0</v>
      </c>
      <c r="AC129" s="31"/>
      <c r="AD129" s="302">
        <f>IF($U129,AB129/$U129*100,0)</f>
        <v>0</v>
      </c>
      <c r="AE129" s="31"/>
      <c r="AF129" s="316">
        <v>0</v>
      </c>
      <c r="AG129" s="31"/>
      <c r="AH129" s="302">
        <f>IF($U129,AF129/$U129*100,0)</f>
        <v>0</v>
      </c>
      <c r="AI129" s="31"/>
      <c r="AJ129" s="316">
        <v>4823</v>
      </c>
      <c r="AK129" s="31"/>
      <c r="AL129" s="30">
        <v>35</v>
      </c>
      <c r="AM129" s="31"/>
      <c r="AN129" s="298">
        <v>17024</v>
      </c>
      <c r="AO129" s="31"/>
      <c r="AP129" s="298">
        <f>IF(E129,AN129,0)</f>
        <v>17024</v>
      </c>
      <c r="AQ129" s="31"/>
      <c r="AR129" s="298">
        <f>IF(O129,AN129,0)</f>
        <v>17024</v>
      </c>
    </row>
    <row r="130" spans="1:44" ht="8.85" customHeight="1" x14ac:dyDescent="0.25">
      <c r="A130" s="31"/>
      <c r="B130" s="31"/>
      <c r="C130" s="30"/>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298"/>
      <c r="AC130" s="31"/>
      <c r="AD130" s="31"/>
      <c r="AE130" s="31"/>
      <c r="AF130" s="298"/>
      <c r="AG130" s="31"/>
      <c r="AH130" s="31"/>
      <c r="AI130" s="31"/>
      <c r="AJ130" s="298"/>
      <c r="AK130" s="31"/>
      <c r="AL130" s="31"/>
      <c r="AM130" s="31"/>
      <c r="AN130" s="277"/>
      <c r="AO130" s="31"/>
      <c r="AP130" s="31"/>
      <c r="AQ130" s="31"/>
      <c r="AR130" s="31"/>
    </row>
    <row r="131" spans="1:44" ht="8.85" customHeight="1" x14ac:dyDescent="0.25">
      <c r="A131" s="30">
        <v>36</v>
      </c>
      <c r="B131" s="31"/>
      <c r="C131" s="30" t="s">
        <v>164</v>
      </c>
      <c r="D131" s="31"/>
      <c r="E131" s="316">
        <v>1472262</v>
      </c>
      <c r="F131" s="31"/>
      <c r="G131" s="302">
        <f>(E131/$AN131)</f>
        <v>39.809155557959059</v>
      </c>
      <c r="H131" s="31"/>
      <c r="I131" s="302">
        <f>IF(G$219,G131/G$219*100,0)</f>
        <v>97.4203980719534</v>
      </c>
      <c r="J131" s="31"/>
      <c r="K131" s="316">
        <v>465836</v>
      </c>
      <c r="L131" s="31"/>
      <c r="M131" s="316">
        <v>501117</v>
      </c>
      <c r="N131" s="31"/>
      <c r="O131" s="316">
        <v>660298</v>
      </c>
      <c r="P131" s="31"/>
      <c r="Q131" s="302">
        <f>(O131/$AN131)</f>
        <v>17.854095124787065</v>
      </c>
      <c r="R131" s="31"/>
      <c r="S131" s="302">
        <f>IF(Q$219,Q131/Q$219*100,0)</f>
        <v>120.16351000545502</v>
      </c>
      <c r="T131" s="31"/>
      <c r="U131" s="114">
        <f>(E131+O131)</f>
        <v>2132560</v>
      </c>
      <c r="V131" s="31"/>
      <c r="W131" s="31"/>
      <c r="X131" s="316">
        <v>1376113</v>
      </c>
      <c r="Y131" s="31"/>
      <c r="Z131" s="302">
        <f>IF($U131,X131/$U131*100,0)</f>
        <v>64.528688524590166</v>
      </c>
      <c r="AA131" s="31"/>
      <c r="AB131" s="316">
        <v>75288</v>
      </c>
      <c r="AC131" s="31"/>
      <c r="AD131" s="302">
        <f>IF($U131,AB131/$U131*100,0)</f>
        <v>3.530404771729752</v>
      </c>
      <c r="AE131" s="31"/>
      <c r="AF131" s="316">
        <v>0</v>
      </c>
      <c r="AG131" s="31"/>
      <c r="AH131" s="302">
        <f>IF($U131,AF131/$U131*100,0)</f>
        <v>0</v>
      </c>
      <c r="AI131" s="31"/>
      <c r="AJ131" s="316">
        <v>123523</v>
      </c>
      <c r="AK131" s="31"/>
      <c r="AL131" s="30">
        <v>36</v>
      </c>
      <c r="AM131" s="31"/>
      <c r="AN131" s="298">
        <v>36983</v>
      </c>
      <c r="AO131" s="31"/>
      <c r="AP131" s="298">
        <f>IF(E131,AN131,0)</f>
        <v>36983</v>
      </c>
      <c r="AQ131" s="31"/>
      <c r="AR131" s="298">
        <f>IF(O131,AN131,0)</f>
        <v>36983</v>
      </c>
    </row>
    <row r="132" spans="1:44" ht="8.85" customHeight="1" x14ac:dyDescent="0.25">
      <c r="A132" s="30">
        <v>37</v>
      </c>
      <c r="B132" s="31"/>
      <c r="C132" s="30" t="s">
        <v>165</v>
      </c>
      <c r="D132" s="31"/>
      <c r="E132" s="316">
        <v>1224619</v>
      </c>
      <c r="F132" s="31"/>
      <c r="G132" s="302">
        <f>(E132/$AN132)</f>
        <v>54.886115095016137</v>
      </c>
      <c r="H132" s="31"/>
      <c r="I132" s="302">
        <f>IF(G$219,G132/G$219*100,0)</f>
        <v>134.31651855550325</v>
      </c>
      <c r="J132" s="31"/>
      <c r="K132" s="316">
        <v>588402</v>
      </c>
      <c r="L132" s="31"/>
      <c r="M132" s="316">
        <v>522203</v>
      </c>
      <c r="N132" s="31"/>
      <c r="O132" s="316">
        <v>503013</v>
      </c>
      <c r="P132" s="31"/>
      <c r="Q132" s="302">
        <f>(O132/$AN132)</f>
        <v>22.544505198996056</v>
      </c>
      <c r="R132" s="31"/>
      <c r="S132" s="302">
        <f>IF(Q$219,Q132/Q$219*100,0)</f>
        <v>151.73140151396524</v>
      </c>
      <c r="T132" s="31"/>
      <c r="U132" s="114">
        <f>(E132+O132)</f>
        <v>1727632</v>
      </c>
      <c r="V132" s="31"/>
      <c r="W132" s="31"/>
      <c r="X132" s="316">
        <v>524179</v>
      </c>
      <c r="Y132" s="31"/>
      <c r="Z132" s="302">
        <f>IF($U132,X132/$U132*100,0)</f>
        <v>30.34089435713161</v>
      </c>
      <c r="AA132" s="31"/>
      <c r="AB132" s="316">
        <v>0</v>
      </c>
      <c r="AC132" s="31"/>
      <c r="AD132" s="302">
        <f>IF($U132,AB132/$U132*100,0)</f>
        <v>0</v>
      </c>
      <c r="AE132" s="31"/>
      <c r="AF132" s="316">
        <v>0</v>
      </c>
      <c r="AG132" s="31"/>
      <c r="AH132" s="302">
        <f>IF($U132,AF132/$U132*100,0)</f>
        <v>0</v>
      </c>
      <c r="AI132" s="31"/>
      <c r="AJ132" s="316">
        <v>58393</v>
      </c>
      <c r="AK132" s="31"/>
      <c r="AL132" s="30">
        <v>37</v>
      </c>
      <c r="AM132" s="31"/>
      <c r="AN132" s="298">
        <v>22312</v>
      </c>
      <c r="AO132" s="31"/>
      <c r="AP132" s="298">
        <f>IF(E132,AN132,0)</f>
        <v>22312</v>
      </c>
      <c r="AQ132" s="31"/>
      <c r="AR132" s="298">
        <f>IF(O132,AN132,0)</f>
        <v>22312</v>
      </c>
    </row>
    <row r="133" spans="1:44" ht="8.85" customHeight="1" x14ac:dyDescent="0.25">
      <c r="A133" s="30">
        <v>38</v>
      </c>
      <c r="B133" s="31"/>
      <c r="C133" s="30" t="s">
        <v>166</v>
      </c>
      <c r="D133" s="31"/>
      <c r="E133" s="316">
        <v>1154168</v>
      </c>
      <c r="F133" s="31"/>
      <c r="G133" s="302">
        <f>(E133/$AN133)</f>
        <v>72.470676880572654</v>
      </c>
      <c r="H133" s="31"/>
      <c r="I133" s="302">
        <f>IF(G$219,G133/G$219*100,0)</f>
        <v>177.34920752012198</v>
      </c>
      <c r="J133" s="31"/>
      <c r="K133" s="316">
        <v>337836</v>
      </c>
      <c r="L133" s="31"/>
      <c r="M133" s="316">
        <v>596187</v>
      </c>
      <c r="N133" s="31"/>
      <c r="O133" s="316">
        <v>343635</v>
      </c>
      <c r="P133" s="31"/>
      <c r="Q133" s="302">
        <f>(O133/$AN133)</f>
        <v>21.5769810372975</v>
      </c>
      <c r="R133" s="31"/>
      <c r="S133" s="302">
        <f>IF(Q$219,Q133/Q$219*100,0)</f>
        <v>145.21966857694412</v>
      </c>
      <c r="T133" s="31"/>
      <c r="U133" s="114">
        <f>(E133+O133)</f>
        <v>1497803</v>
      </c>
      <c r="V133" s="31"/>
      <c r="W133" s="31"/>
      <c r="X133" s="316">
        <v>753680</v>
      </c>
      <c r="Y133" s="31"/>
      <c r="Z133" s="302">
        <f>IF($U133,X133/$U133*100,0)</f>
        <v>50.319033945051515</v>
      </c>
      <c r="AA133" s="31"/>
      <c r="AB133" s="316">
        <v>0</v>
      </c>
      <c r="AC133" s="31"/>
      <c r="AD133" s="302">
        <f>IF($U133,AB133/$U133*100,0)</f>
        <v>0</v>
      </c>
      <c r="AE133" s="31"/>
      <c r="AF133" s="316">
        <v>0</v>
      </c>
      <c r="AG133" s="31"/>
      <c r="AH133" s="302">
        <f>IF($U133,AF133/$U133*100,0)</f>
        <v>0</v>
      </c>
      <c r="AI133" s="31"/>
      <c r="AJ133" s="316">
        <v>15926</v>
      </c>
      <c r="AK133" s="31"/>
      <c r="AL133" s="30">
        <v>38</v>
      </c>
      <c r="AM133" s="31"/>
      <c r="AN133" s="298">
        <v>15926</v>
      </c>
      <c r="AO133" s="31"/>
      <c r="AP133" s="298">
        <f>IF(E133,AN133,0)</f>
        <v>15926</v>
      </c>
      <c r="AQ133" s="31"/>
      <c r="AR133" s="298">
        <f>IF(O133,AN133,0)</f>
        <v>15926</v>
      </c>
    </row>
    <row r="134" spans="1:44" ht="8.85" customHeight="1" x14ac:dyDescent="0.25">
      <c r="A134" s="30">
        <v>39</v>
      </c>
      <c r="B134" s="31"/>
      <c r="C134" s="30" t="s">
        <v>167</v>
      </c>
      <c r="D134" s="31"/>
      <c r="E134" s="316">
        <v>1176925</v>
      </c>
      <c r="F134" s="31"/>
      <c r="G134" s="302">
        <f>(E134/$AN134)</f>
        <v>59.48572150619156</v>
      </c>
      <c r="H134" s="31"/>
      <c r="I134" s="302">
        <f>IF(G$219,G134/G$219*100,0)</f>
        <v>145.57260980563353</v>
      </c>
      <c r="J134" s="31"/>
      <c r="K134" s="316">
        <v>379232</v>
      </c>
      <c r="L134" s="31"/>
      <c r="M134" s="316">
        <v>628991</v>
      </c>
      <c r="N134" s="31"/>
      <c r="O134" s="316">
        <v>337767</v>
      </c>
      <c r="P134" s="31"/>
      <c r="Q134" s="302">
        <f>(O134/$AN134)</f>
        <v>17.071872630780895</v>
      </c>
      <c r="R134" s="31"/>
      <c r="S134" s="302">
        <f>IF(Q$219,Q134/Q$219*100,0)</f>
        <v>114.89891385381313</v>
      </c>
      <c r="T134" s="31"/>
      <c r="U134" s="114">
        <f>(E134+O134)</f>
        <v>1514692</v>
      </c>
      <c r="V134" s="31"/>
      <c r="W134" s="31"/>
      <c r="X134" s="316">
        <v>604258</v>
      </c>
      <c r="Y134" s="31"/>
      <c r="Z134" s="302">
        <f>IF($U134,X134/$U134*100,0)</f>
        <v>39.893126787492115</v>
      </c>
      <c r="AA134" s="31"/>
      <c r="AB134" s="316">
        <v>0</v>
      </c>
      <c r="AC134" s="31"/>
      <c r="AD134" s="302">
        <f>IF($U134,AB134/$U134*100,0)</f>
        <v>0</v>
      </c>
      <c r="AE134" s="31"/>
      <c r="AF134" s="316">
        <v>0</v>
      </c>
      <c r="AG134" s="31"/>
      <c r="AH134" s="302">
        <f>IF($U134,AF134/$U134*100,0)</f>
        <v>0</v>
      </c>
      <c r="AI134" s="31"/>
      <c r="AJ134" s="316">
        <v>44072</v>
      </c>
      <c r="AK134" s="31"/>
      <c r="AL134" s="30">
        <v>39</v>
      </c>
      <c r="AM134" s="31"/>
      <c r="AN134" s="298">
        <v>19785</v>
      </c>
      <c r="AO134" s="31"/>
      <c r="AP134" s="298">
        <f>IF(E134,AN134,0)</f>
        <v>19785</v>
      </c>
      <c r="AQ134" s="31"/>
      <c r="AR134" s="298">
        <f>IF(O134,AN134,0)</f>
        <v>19785</v>
      </c>
    </row>
    <row r="135" spans="1:44" ht="8.85" customHeight="1" x14ac:dyDescent="0.25">
      <c r="A135" s="30">
        <v>40</v>
      </c>
      <c r="B135" s="31"/>
      <c r="C135" s="30" t="s">
        <v>168</v>
      </c>
      <c r="D135" s="31"/>
      <c r="E135" s="316">
        <v>845419</v>
      </c>
      <c r="F135" s="31"/>
      <c r="G135" s="302">
        <f>(E135/$AN135)</f>
        <v>72.724215053763444</v>
      </c>
      <c r="H135" s="31"/>
      <c r="I135" s="302">
        <f>IF(G$219,G135/G$219*100,0)</f>
        <v>177.96966252381384</v>
      </c>
      <c r="J135" s="31"/>
      <c r="K135" s="318">
        <v>258448</v>
      </c>
      <c r="L135" s="31"/>
      <c r="M135" s="318">
        <v>324137</v>
      </c>
      <c r="N135" s="31"/>
      <c r="O135" s="318">
        <v>539196</v>
      </c>
      <c r="P135" s="31"/>
      <c r="Q135" s="302">
        <f>(O135/$AN135)</f>
        <v>46.382451612903225</v>
      </c>
      <c r="R135" s="31"/>
      <c r="S135" s="302">
        <f>IF(Q$219,Q135/Q$219*100,0)</f>
        <v>312.16805721657101</v>
      </c>
      <c r="T135" s="31"/>
      <c r="U135" s="114">
        <f>(E135+O135)</f>
        <v>1384615</v>
      </c>
      <c r="V135" s="31"/>
      <c r="W135" s="31"/>
      <c r="X135" s="318">
        <v>815333</v>
      </c>
      <c r="Y135" s="31"/>
      <c r="Z135" s="302">
        <f>IF($U135,X135/$U135*100,0)</f>
        <v>58.885177468104857</v>
      </c>
      <c r="AA135" s="31"/>
      <c r="AB135" s="318">
        <v>0</v>
      </c>
      <c r="AC135" s="31"/>
      <c r="AD135" s="302">
        <f>IF($U135,AB135/$U135*100,0)</f>
        <v>0</v>
      </c>
      <c r="AE135" s="31"/>
      <c r="AF135" s="318">
        <v>0</v>
      </c>
      <c r="AG135" s="31"/>
      <c r="AH135" s="302">
        <f>IF($U135,AF135/$U135*100,0)</f>
        <v>0</v>
      </c>
      <c r="AI135" s="31"/>
      <c r="AJ135" s="318">
        <v>188687</v>
      </c>
      <c r="AK135" s="31"/>
      <c r="AL135" s="30">
        <v>40</v>
      </c>
      <c r="AM135" s="31"/>
      <c r="AN135" s="298">
        <v>11625</v>
      </c>
      <c r="AO135" s="31"/>
      <c r="AP135" s="298">
        <f>IF(E135,AN135,0)</f>
        <v>11625</v>
      </c>
      <c r="AQ135" s="31"/>
      <c r="AR135" s="298">
        <f>IF(O135,AN135,0)</f>
        <v>11625</v>
      </c>
    </row>
    <row r="136" spans="1:44" ht="8.85" customHeight="1" x14ac:dyDescent="0.25">
      <c r="A136" s="37"/>
      <c r="B136" s="31"/>
      <c r="C136" s="30"/>
      <c r="D136" s="31"/>
      <c r="E136" s="277"/>
      <c r="F136" s="31"/>
      <c r="G136" s="38"/>
      <c r="H136" s="31"/>
      <c r="I136" s="38"/>
      <c r="J136" s="31"/>
      <c r="K136" s="277"/>
      <c r="L136" s="31"/>
      <c r="M136" s="277"/>
      <c r="N136" s="31"/>
      <c r="O136" s="277"/>
      <c r="P136" s="31"/>
      <c r="Q136" s="38"/>
      <c r="R136" s="31"/>
      <c r="S136" s="38"/>
      <c r="T136" s="31"/>
      <c r="U136" s="277"/>
      <c r="V136" s="31"/>
      <c r="W136" s="31"/>
      <c r="X136" s="277"/>
      <c r="Y136" s="31"/>
      <c r="Z136" s="38"/>
      <c r="AA136" s="31"/>
      <c r="AB136" s="277"/>
      <c r="AC136" s="31"/>
      <c r="AD136" s="38"/>
      <c r="AE136" s="31"/>
      <c r="AF136" s="277"/>
      <c r="AG136" s="31"/>
      <c r="AH136" s="38"/>
      <c r="AI136" s="31"/>
      <c r="AJ136" s="277"/>
      <c r="AK136" s="31"/>
      <c r="AL136" s="37"/>
      <c r="AM136" s="31"/>
      <c r="AN136" s="277"/>
      <c r="AO136" s="31"/>
      <c r="AP136" s="31"/>
      <c r="AQ136" s="31"/>
      <c r="AR136" s="31"/>
    </row>
    <row r="137" spans="1:44" ht="8.85" customHeight="1" x14ac:dyDescent="0.25">
      <c r="A137" s="30">
        <v>41</v>
      </c>
      <c r="B137" s="31"/>
      <c r="C137" s="30" t="s">
        <v>169</v>
      </c>
      <c r="D137" s="31"/>
      <c r="E137" s="316">
        <v>1136100</v>
      </c>
      <c r="F137" s="31"/>
      <c r="G137" s="302">
        <f>(E137/$AN137)</f>
        <v>31.927270683453237</v>
      </c>
      <c r="H137" s="31"/>
      <c r="I137" s="302">
        <f>IF(G$219,G137/G$219*100,0)</f>
        <v>78.131961749466583</v>
      </c>
      <c r="J137" s="31"/>
      <c r="K137" s="316">
        <v>582284</v>
      </c>
      <c r="L137" s="31"/>
      <c r="M137" s="316">
        <v>374398</v>
      </c>
      <c r="N137" s="31"/>
      <c r="O137" s="318">
        <v>805770</v>
      </c>
      <c r="P137" s="31"/>
      <c r="Q137" s="302">
        <f>(O137/$AN137)</f>
        <v>22.644165917266186</v>
      </c>
      <c r="R137" s="31"/>
      <c r="S137" s="302">
        <f>IF(Q$219,Q137/Q$219*100,0)</f>
        <v>152.40214856853748</v>
      </c>
      <c r="T137" s="31"/>
      <c r="U137" s="114">
        <f>(E137+O137)</f>
        <v>1941870</v>
      </c>
      <c r="V137" s="31"/>
      <c r="W137" s="31"/>
      <c r="X137" s="318">
        <v>1082836</v>
      </c>
      <c r="Y137" s="31"/>
      <c r="Z137" s="302">
        <f>IF($U137,X137/$U137*100,0)</f>
        <v>55.762538171968259</v>
      </c>
      <c r="AA137" s="31"/>
      <c r="AB137" s="318">
        <v>0</v>
      </c>
      <c r="AC137" s="31"/>
      <c r="AD137" s="302">
        <f>IF($U137,AB137/$U137*100,0)</f>
        <v>0</v>
      </c>
      <c r="AE137" s="31"/>
      <c r="AF137" s="318">
        <v>0</v>
      </c>
      <c r="AG137" s="31"/>
      <c r="AH137" s="302">
        <f>IF($U137,AF137/$U137*100,0)</f>
        <v>0</v>
      </c>
      <c r="AI137" s="31"/>
      <c r="AJ137" s="316">
        <v>97179</v>
      </c>
      <c r="AK137" s="31"/>
      <c r="AL137" s="30">
        <v>41</v>
      </c>
      <c r="AM137" s="31"/>
      <c r="AN137" s="298">
        <v>35584</v>
      </c>
      <c r="AO137" s="31"/>
      <c r="AP137" s="298">
        <f>IF(E137,AN137,0)</f>
        <v>35584</v>
      </c>
      <c r="AQ137" s="31"/>
      <c r="AR137" s="298">
        <f>IF(O137,AN137,0)</f>
        <v>35584</v>
      </c>
    </row>
    <row r="138" spans="1:44" ht="8.85" customHeight="1" x14ac:dyDescent="0.25">
      <c r="A138" s="30">
        <v>42</v>
      </c>
      <c r="B138" s="31"/>
      <c r="C138" s="30" t="s">
        <v>170</v>
      </c>
      <c r="D138" s="31"/>
      <c r="E138" s="316">
        <v>4220451</v>
      </c>
      <c r="F138" s="31"/>
      <c r="G138" s="302">
        <f>(E138/$AN138)</f>
        <v>40.114542343883663</v>
      </c>
      <c r="H138" s="31"/>
      <c r="I138" s="302">
        <f>IF(G$219,G138/G$219*100,0)</f>
        <v>98.167736261716669</v>
      </c>
      <c r="J138" s="31"/>
      <c r="K138" s="316">
        <v>1376717</v>
      </c>
      <c r="L138" s="31"/>
      <c r="M138" s="316">
        <v>2526512</v>
      </c>
      <c r="N138" s="31"/>
      <c r="O138" s="318">
        <v>1906616</v>
      </c>
      <c r="P138" s="31"/>
      <c r="Q138" s="302">
        <f>(O138/$AN138)</f>
        <v>18.12200361182397</v>
      </c>
      <c r="R138" s="31"/>
      <c r="S138" s="302">
        <f>IF(Q$219,Q138/Q$219*100,0)</f>
        <v>121.96661590007479</v>
      </c>
      <c r="T138" s="31"/>
      <c r="U138" s="114">
        <f>(E138+O138)</f>
        <v>6127067</v>
      </c>
      <c r="V138" s="31"/>
      <c r="W138" s="31"/>
      <c r="X138" s="318">
        <v>1850117</v>
      </c>
      <c r="Y138" s="31"/>
      <c r="Z138" s="302">
        <f>IF($U138,X138/$U138*100,0)</f>
        <v>30.195801678029632</v>
      </c>
      <c r="AA138" s="31"/>
      <c r="AB138" s="318">
        <v>92907</v>
      </c>
      <c r="AC138" s="31"/>
      <c r="AD138" s="302">
        <f>IF($U138,AB138/$U138*100,0)</f>
        <v>1.5163372621843372</v>
      </c>
      <c r="AE138" s="31"/>
      <c r="AF138" s="318">
        <v>0</v>
      </c>
      <c r="AG138" s="31"/>
      <c r="AH138" s="302">
        <f>IF($U138,AF138/$U138*100,0)</f>
        <v>0</v>
      </c>
      <c r="AI138" s="31"/>
      <c r="AJ138" s="316">
        <v>148387</v>
      </c>
      <c r="AK138" s="31"/>
      <c r="AL138" s="30">
        <v>42</v>
      </c>
      <c r="AM138" s="31"/>
      <c r="AN138" s="298">
        <v>105210</v>
      </c>
      <c r="AO138" s="31"/>
      <c r="AP138" s="298">
        <f>IF(E138,AN138,0)</f>
        <v>105210</v>
      </c>
      <c r="AQ138" s="31"/>
      <c r="AR138" s="298">
        <f>IF(O138,AN138,0)</f>
        <v>105210</v>
      </c>
    </row>
    <row r="139" spans="1:44" ht="8.85" customHeight="1" x14ac:dyDescent="0.25">
      <c r="A139" s="30">
        <v>43</v>
      </c>
      <c r="B139" s="31"/>
      <c r="C139" s="30" t="s">
        <v>171</v>
      </c>
      <c r="D139" s="31"/>
      <c r="E139" s="316">
        <v>7439767</v>
      </c>
      <c r="F139" s="31"/>
      <c r="G139" s="302">
        <f>(E139/$AN139)</f>
        <v>23.160033371415764</v>
      </c>
      <c r="H139" s="31"/>
      <c r="I139" s="302">
        <f>IF(G$219,G139/G$219*100,0)</f>
        <v>56.676903560993871</v>
      </c>
      <c r="J139" s="31"/>
      <c r="K139" s="316">
        <v>2615873</v>
      </c>
      <c r="L139" s="31"/>
      <c r="M139" s="316">
        <v>1935023</v>
      </c>
      <c r="N139" s="31"/>
      <c r="O139" s="318">
        <v>5700281</v>
      </c>
      <c r="P139" s="31"/>
      <c r="Q139" s="302">
        <f>(O139/$AN139)</f>
        <v>17.74500440490236</v>
      </c>
      <c r="R139" s="31"/>
      <c r="S139" s="302">
        <f>IF(Q$219,Q139/Q$219*100,0)</f>
        <v>119.42929616158628</v>
      </c>
      <c r="T139" s="31"/>
      <c r="U139" s="114">
        <f>(E139+O139)</f>
        <v>13140048</v>
      </c>
      <c r="V139" s="31"/>
      <c r="W139" s="31"/>
      <c r="X139" s="318">
        <v>7425709</v>
      </c>
      <c r="Y139" s="31"/>
      <c r="Z139" s="302">
        <f>IF($U139,X139/$U139*100,0)</f>
        <v>56.5120386166017</v>
      </c>
      <c r="AA139" s="31"/>
      <c r="AB139" s="318">
        <v>495702</v>
      </c>
      <c r="AC139" s="31"/>
      <c r="AD139" s="302">
        <f>IF($U139,AB139/$U139*100,0)</f>
        <v>3.7724519727781818</v>
      </c>
      <c r="AE139" s="31"/>
      <c r="AF139" s="318">
        <v>0</v>
      </c>
      <c r="AG139" s="31"/>
      <c r="AH139" s="302">
        <f>IF($U139,AF139/$U139*100,0)</f>
        <v>0</v>
      </c>
      <c r="AI139" s="31"/>
      <c r="AJ139" s="316">
        <v>23478</v>
      </c>
      <c r="AK139" s="31"/>
      <c r="AL139" s="30">
        <v>43</v>
      </c>
      <c r="AM139" s="31"/>
      <c r="AN139" s="298">
        <v>321233</v>
      </c>
      <c r="AO139" s="31"/>
      <c r="AP139" s="298">
        <f>IF(E139,AN139,0)</f>
        <v>321233</v>
      </c>
      <c r="AQ139" s="31"/>
      <c r="AR139" s="298">
        <f>IF(O139,AN139,0)</f>
        <v>321233</v>
      </c>
    </row>
    <row r="140" spans="1:44" ht="8.85" customHeight="1" x14ac:dyDescent="0.25">
      <c r="A140" s="30">
        <v>44</v>
      </c>
      <c r="B140" s="31"/>
      <c r="C140" s="30" t="s">
        <v>172</v>
      </c>
      <c r="D140" s="31"/>
      <c r="E140" s="316">
        <v>2063943</v>
      </c>
      <c r="F140" s="31"/>
      <c r="G140" s="302">
        <f>(E140/$AN140)</f>
        <v>39.424339089242054</v>
      </c>
      <c r="H140" s="31"/>
      <c r="I140" s="302">
        <f>IF(G$219,G140/G$219*100,0)</f>
        <v>96.478680694590977</v>
      </c>
      <c r="J140" s="31"/>
      <c r="K140" s="316">
        <v>729045</v>
      </c>
      <c r="L140" s="31"/>
      <c r="M140" s="316">
        <v>1037499</v>
      </c>
      <c r="N140" s="31"/>
      <c r="O140" s="318">
        <v>833870</v>
      </c>
      <c r="P140" s="31"/>
      <c r="Q140" s="302">
        <f>(O140/$AN140)</f>
        <v>15.928140281173594</v>
      </c>
      <c r="R140" s="31"/>
      <c r="S140" s="302">
        <f>IF(Q$219,Q140/Q$219*100,0)</f>
        <v>107.2012460260666</v>
      </c>
      <c r="T140" s="31"/>
      <c r="U140" s="114">
        <f>(E140+O140)</f>
        <v>2897813</v>
      </c>
      <c r="V140" s="31"/>
      <c r="W140" s="31"/>
      <c r="X140" s="318">
        <v>1593718</v>
      </c>
      <c r="Y140" s="31"/>
      <c r="Z140" s="302">
        <f>IF($U140,X140/$U140*100,0)</f>
        <v>54.997268629825328</v>
      </c>
      <c r="AA140" s="31"/>
      <c r="AB140" s="318">
        <v>113807</v>
      </c>
      <c r="AC140" s="31"/>
      <c r="AD140" s="302">
        <f>IF($U140,AB140/$U140*100,0)</f>
        <v>3.9273410672117213</v>
      </c>
      <c r="AE140" s="31"/>
      <c r="AF140" s="318">
        <v>0</v>
      </c>
      <c r="AG140" s="31"/>
      <c r="AH140" s="302">
        <f>IF($U140,AF140/$U140*100,0)</f>
        <v>0</v>
      </c>
      <c r="AI140" s="31"/>
      <c r="AJ140" s="316">
        <v>114749</v>
      </c>
      <c r="AK140" s="31"/>
      <c r="AL140" s="30">
        <v>44</v>
      </c>
      <c r="AM140" s="31"/>
      <c r="AN140" s="298">
        <v>52352</v>
      </c>
      <c r="AO140" s="31"/>
      <c r="AP140" s="298">
        <f>IF(E140,AN140,0)</f>
        <v>52352</v>
      </c>
      <c r="AQ140" s="31"/>
      <c r="AR140" s="298">
        <f>IF(O140,AN140,0)</f>
        <v>52352</v>
      </c>
    </row>
    <row r="141" spans="1:44" ht="8.85" customHeight="1" x14ac:dyDescent="0.25">
      <c r="A141" s="30">
        <v>45</v>
      </c>
      <c r="B141" s="31"/>
      <c r="C141" s="30" t="s">
        <v>173</v>
      </c>
      <c r="D141" s="31"/>
      <c r="E141" s="316">
        <v>317294</v>
      </c>
      <c r="F141" s="31"/>
      <c r="G141" s="302">
        <f>(E141/$AN141)</f>
        <v>137.95391304347825</v>
      </c>
      <c r="H141" s="31"/>
      <c r="I141" s="302">
        <f>IF(G$219,G141/G$219*100,0)</f>
        <v>337.59884970964492</v>
      </c>
      <c r="J141" s="31"/>
      <c r="K141" s="316">
        <v>211767</v>
      </c>
      <c r="L141" s="31"/>
      <c r="M141" s="316">
        <v>103609</v>
      </c>
      <c r="N141" s="31"/>
      <c r="O141" s="318">
        <v>104241</v>
      </c>
      <c r="P141" s="31"/>
      <c r="Q141" s="302">
        <f>(O141/$AN141)</f>
        <v>45.322173913043478</v>
      </c>
      <c r="R141" s="31"/>
      <c r="S141" s="302">
        <f>IF(Q$219,Q141/Q$219*100,0)</f>
        <v>305.03206465547072</v>
      </c>
      <c r="T141" s="31"/>
      <c r="U141" s="114">
        <f>(E141+O141)</f>
        <v>421535</v>
      </c>
      <c r="V141" s="31"/>
      <c r="W141" s="31"/>
      <c r="X141" s="318">
        <v>325464</v>
      </c>
      <c r="Y141" s="31"/>
      <c r="Z141" s="302">
        <f>IF($U141,X141/$U141*100,0)</f>
        <v>77.209247156226652</v>
      </c>
      <c r="AA141" s="31"/>
      <c r="AB141" s="318">
        <v>0</v>
      </c>
      <c r="AC141" s="31"/>
      <c r="AD141" s="302">
        <f>IF($U141,AB141/$U141*100,0)</f>
        <v>0</v>
      </c>
      <c r="AE141" s="31"/>
      <c r="AF141" s="318">
        <v>0</v>
      </c>
      <c r="AG141" s="31"/>
      <c r="AH141" s="302">
        <f>IF($U141,AF141/$U141*100,0)</f>
        <v>0</v>
      </c>
      <c r="AI141" s="31"/>
      <c r="AJ141" s="316">
        <v>1895</v>
      </c>
      <c r="AK141" s="31"/>
      <c r="AL141" s="30">
        <v>45</v>
      </c>
      <c r="AM141" s="31"/>
      <c r="AN141" s="298">
        <v>2300</v>
      </c>
      <c r="AO141" s="31"/>
      <c r="AP141" s="298">
        <f>IF(E141,AN141,0)</f>
        <v>2300</v>
      </c>
      <c r="AQ141" s="31"/>
      <c r="AR141" s="298">
        <f>IF(O141,AN141,0)</f>
        <v>2300</v>
      </c>
    </row>
    <row r="142" spans="1:44" ht="8.85" customHeight="1" x14ac:dyDescent="0.25">
      <c r="A142" s="37"/>
      <c r="B142" s="31"/>
      <c r="C142" s="30"/>
      <c r="D142" s="31"/>
      <c r="E142" s="31"/>
      <c r="F142" s="31"/>
      <c r="G142" s="38"/>
      <c r="H142" s="31"/>
      <c r="I142" s="38"/>
      <c r="J142" s="31"/>
      <c r="K142" s="31"/>
      <c r="L142" s="31"/>
      <c r="M142" s="31"/>
      <c r="N142" s="31"/>
      <c r="O142" s="318"/>
      <c r="P142" s="31"/>
      <c r="Q142" s="38"/>
      <c r="R142" s="31"/>
      <c r="S142" s="38"/>
      <c r="T142" s="31"/>
      <c r="U142" s="31"/>
      <c r="V142" s="31"/>
      <c r="W142" s="31"/>
      <c r="X142" s="31"/>
      <c r="Y142" s="31"/>
      <c r="Z142" s="38"/>
      <c r="AA142" s="31"/>
      <c r="AB142" s="31"/>
      <c r="AC142" s="31"/>
      <c r="AD142" s="38"/>
      <c r="AE142" s="31"/>
      <c r="AF142" s="31"/>
      <c r="AG142" s="31"/>
      <c r="AH142" s="38"/>
      <c r="AI142" s="31"/>
      <c r="AJ142" s="298"/>
      <c r="AK142" s="31"/>
      <c r="AL142" s="37"/>
      <c r="AM142" s="31"/>
      <c r="AN142" s="277"/>
      <c r="AO142" s="31"/>
      <c r="AP142" s="31"/>
      <c r="AQ142" s="31"/>
      <c r="AR142" s="31"/>
    </row>
    <row r="143" spans="1:44" ht="8.85" customHeight="1" x14ac:dyDescent="0.25">
      <c r="A143" s="30">
        <v>46</v>
      </c>
      <c r="B143" s="31"/>
      <c r="C143" s="30" t="s">
        <v>174</v>
      </c>
      <c r="D143" s="31"/>
      <c r="E143" s="316">
        <v>1868438</v>
      </c>
      <c r="F143" s="31"/>
      <c r="G143" s="302">
        <f>(E143/$AN143)</f>
        <v>50.397529265792741</v>
      </c>
      <c r="H143" s="31"/>
      <c r="I143" s="302">
        <f>IF(G$219,G143/G$219*100,0)</f>
        <v>123.33211529112285</v>
      </c>
      <c r="J143" s="31"/>
      <c r="K143" s="316">
        <v>525037</v>
      </c>
      <c r="L143" s="31"/>
      <c r="M143" s="316">
        <v>885488</v>
      </c>
      <c r="N143" s="31"/>
      <c r="O143" s="318">
        <v>559931</v>
      </c>
      <c r="P143" s="31"/>
      <c r="Q143" s="302">
        <f>(O143/$AN143)</f>
        <v>15.103064141986298</v>
      </c>
      <c r="R143" s="31"/>
      <c r="S143" s="302">
        <f>IF(Q$219,Q143/Q$219*100,0)</f>
        <v>101.64823176163311</v>
      </c>
      <c r="T143" s="31"/>
      <c r="U143" s="114">
        <f>(E143+O143)</f>
        <v>2428369</v>
      </c>
      <c r="V143" s="31"/>
      <c r="W143" s="31"/>
      <c r="X143" s="318">
        <v>951380</v>
      </c>
      <c r="Y143" s="31"/>
      <c r="Z143" s="302">
        <f>IF($U143,X143/$U143*100,0)</f>
        <v>39.177736167773517</v>
      </c>
      <c r="AA143" s="31"/>
      <c r="AB143" s="318">
        <v>74340</v>
      </c>
      <c r="AC143" s="31"/>
      <c r="AD143" s="302">
        <f>IF($U143,AB143/$U143*100,0)</f>
        <v>3.0613139930545974</v>
      </c>
      <c r="AE143" s="31"/>
      <c r="AF143" s="318">
        <v>0</v>
      </c>
      <c r="AG143" s="31"/>
      <c r="AH143" s="302">
        <f>IF($U143,AF143/$U143*100,0)</f>
        <v>0</v>
      </c>
      <c r="AI143" s="31"/>
      <c r="AJ143" s="316">
        <v>61448</v>
      </c>
      <c r="AK143" s="31"/>
      <c r="AL143" s="30">
        <v>46</v>
      </c>
      <c r="AM143" s="31"/>
      <c r="AN143" s="298">
        <v>37074</v>
      </c>
      <c r="AO143" s="31"/>
      <c r="AP143" s="298">
        <f>IF(E143,AN143,0)</f>
        <v>37074</v>
      </c>
      <c r="AQ143" s="31"/>
      <c r="AR143" s="298">
        <f>IF(O143,AN143,0)</f>
        <v>37074</v>
      </c>
    </row>
    <row r="144" spans="1:44" ht="8.85" customHeight="1" x14ac:dyDescent="0.25">
      <c r="A144" s="30">
        <v>47</v>
      </c>
      <c r="B144" s="31"/>
      <c r="C144" s="30" t="s">
        <v>175</v>
      </c>
      <c r="D144" s="31"/>
      <c r="E144" s="316">
        <v>5225214</v>
      </c>
      <c r="F144" s="31"/>
      <c r="G144" s="302">
        <f>(E144/$AN144)</f>
        <v>70.980289343204504</v>
      </c>
      <c r="H144" s="31"/>
      <c r="I144" s="302">
        <f>IF(G$219,G144/G$219*100,0)</f>
        <v>173.70195238152724</v>
      </c>
      <c r="J144" s="31"/>
      <c r="K144" s="316">
        <v>1000563</v>
      </c>
      <c r="L144" s="31"/>
      <c r="M144" s="316">
        <v>1772815</v>
      </c>
      <c r="N144" s="31"/>
      <c r="O144" s="318">
        <v>1161997</v>
      </c>
      <c r="P144" s="31"/>
      <c r="Q144" s="302">
        <f>(O144/$AN144)</f>
        <v>15.784785709434219</v>
      </c>
      <c r="R144" s="31"/>
      <c r="S144" s="302">
        <f>IF(Q$219,Q144/Q$219*100,0)</f>
        <v>106.23642600045706</v>
      </c>
      <c r="T144" s="31"/>
      <c r="U144" s="114">
        <f>(E144+O144)</f>
        <v>6387211</v>
      </c>
      <c r="V144" s="31"/>
      <c r="W144" s="31"/>
      <c r="X144" s="318">
        <v>2990445</v>
      </c>
      <c r="Y144" s="31"/>
      <c r="Z144" s="302">
        <f>IF($U144,X144/$U144*100,0)</f>
        <v>46.819261176748348</v>
      </c>
      <c r="AA144" s="31"/>
      <c r="AB144" s="318">
        <v>138842</v>
      </c>
      <c r="AC144" s="31"/>
      <c r="AD144" s="302">
        <f>IF($U144,AB144/$U144*100,0)</f>
        <v>2.1737500138949537</v>
      </c>
      <c r="AE144" s="31"/>
      <c r="AF144" s="318">
        <v>28372</v>
      </c>
      <c r="AG144" s="31"/>
      <c r="AH144" s="302">
        <f>IF($U144,AF144/$U144*100,0)</f>
        <v>0.44420013680462411</v>
      </c>
      <c r="AI144" s="31"/>
      <c r="AJ144" s="316">
        <v>251538</v>
      </c>
      <c r="AK144" s="31"/>
      <c r="AL144" s="30">
        <v>47</v>
      </c>
      <c r="AM144" s="31"/>
      <c r="AN144" s="298">
        <v>73615</v>
      </c>
      <c r="AO144" s="31"/>
      <c r="AP144" s="298">
        <f>IF(E144,AN144,0)</f>
        <v>73615</v>
      </c>
      <c r="AQ144" s="31"/>
      <c r="AR144" s="298">
        <f>IF(O144,AN144,0)</f>
        <v>73615</v>
      </c>
    </row>
    <row r="145" spans="1:44" ht="8.85" customHeight="1" x14ac:dyDescent="0.25">
      <c r="A145" s="30">
        <v>48</v>
      </c>
      <c r="B145" s="31"/>
      <c r="C145" s="30" t="s">
        <v>176</v>
      </c>
      <c r="D145" s="31"/>
      <c r="E145" s="316">
        <v>628339</v>
      </c>
      <c r="F145" s="31"/>
      <c r="G145" s="302">
        <f>(E145/$AN145)</f>
        <v>87.805897149245382</v>
      </c>
      <c r="H145" s="31"/>
      <c r="I145" s="302">
        <f>IF(G$219,G145/G$219*100,0)</f>
        <v>214.87733998502924</v>
      </c>
      <c r="J145" s="31"/>
      <c r="K145" s="316">
        <v>237980</v>
      </c>
      <c r="L145" s="31"/>
      <c r="M145" s="316">
        <v>257719</v>
      </c>
      <c r="N145" s="31"/>
      <c r="O145" s="318">
        <v>210668</v>
      </c>
      <c r="P145" s="31"/>
      <c r="Q145" s="302">
        <f>(O145/$AN145)</f>
        <v>29.439351593068753</v>
      </c>
      <c r="R145" s="31"/>
      <c r="S145" s="302">
        <f>IF(Q$219,Q145/Q$219*100,0)</f>
        <v>198.13582234120733</v>
      </c>
      <c r="T145" s="31"/>
      <c r="U145" s="114">
        <f>(E145+O145)</f>
        <v>839007</v>
      </c>
      <c r="V145" s="31"/>
      <c r="W145" s="31"/>
      <c r="X145" s="318">
        <v>344395</v>
      </c>
      <c r="Y145" s="31"/>
      <c r="Z145" s="302">
        <f>IF($U145,X145/$U145*100,0)</f>
        <v>41.047929278301609</v>
      </c>
      <c r="AA145" s="31"/>
      <c r="AB145" s="318">
        <v>0</v>
      </c>
      <c r="AC145" s="31"/>
      <c r="AD145" s="302">
        <f>IF($U145,AB145/$U145*100,0)</f>
        <v>0</v>
      </c>
      <c r="AE145" s="31"/>
      <c r="AF145" s="318">
        <v>0</v>
      </c>
      <c r="AG145" s="31"/>
      <c r="AH145" s="302">
        <f>IF($U145,AF145/$U145*100,0)</f>
        <v>0</v>
      </c>
      <c r="AI145" s="31"/>
      <c r="AJ145" s="316">
        <v>42002</v>
      </c>
      <c r="AK145" s="31"/>
      <c r="AL145" s="30">
        <v>48</v>
      </c>
      <c r="AM145" s="31"/>
      <c r="AN145" s="298">
        <v>7156</v>
      </c>
      <c r="AO145" s="31"/>
      <c r="AP145" s="298">
        <f>IF(E145,AN145,0)</f>
        <v>7156</v>
      </c>
      <c r="AQ145" s="31"/>
      <c r="AR145" s="298">
        <f>IF(O145,AN145,0)</f>
        <v>7156</v>
      </c>
    </row>
    <row r="146" spans="1:44" ht="8.85" customHeight="1" x14ac:dyDescent="0.25">
      <c r="A146" s="30">
        <v>49</v>
      </c>
      <c r="B146" s="31"/>
      <c r="C146" s="30" t="s">
        <v>177</v>
      </c>
      <c r="D146" s="31"/>
      <c r="E146" s="316">
        <v>1425451</v>
      </c>
      <c r="F146" s="31"/>
      <c r="G146" s="302">
        <f>(E146/$AN146)</f>
        <v>57.654546189936902</v>
      </c>
      <c r="H146" s="31"/>
      <c r="I146" s="302">
        <f>IF(G$219,G146/G$219*100,0)</f>
        <v>141.09138367187802</v>
      </c>
      <c r="J146" s="31"/>
      <c r="K146" s="316">
        <v>463443</v>
      </c>
      <c r="L146" s="31"/>
      <c r="M146" s="316">
        <v>801455</v>
      </c>
      <c r="N146" s="31"/>
      <c r="O146" s="318">
        <v>557592</v>
      </c>
      <c r="P146" s="31"/>
      <c r="Q146" s="302">
        <f>(O146/$AN146)</f>
        <v>22.552661381653454</v>
      </c>
      <c r="R146" s="31"/>
      <c r="S146" s="302">
        <f>IF(Q$219,Q146/Q$219*100,0)</f>
        <v>151.78629511285718</v>
      </c>
      <c r="T146" s="31"/>
      <c r="U146" s="114">
        <f>(E146+O146)</f>
        <v>1983043</v>
      </c>
      <c r="V146" s="31"/>
      <c r="W146" s="31"/>
      <c r="X146" s="318">
        <v>718579</v>
      </c>
      <c r="Y146" s="31"/>
      <c r="Z146" s="302">
        <f>IF($U146,X146/$U146*100,0)</f>
        <v>36.236178438894164</v>
      </c>
      <c r="AA146" s="31"/>
      <c r="AB146" s="318">
        <v>0</v>
      </c>
      <c r="AC146" s="31"/>
      <c r="AD146" s="302">
        <f>IF($U146,AB146/$U146*100,0)</f>
        <v>0</v>
      </c>
      <c r="AE146" s="31"/>
      <c r="AF146" s="318">
        <v>0</v>
      </c>
      <c r="AG146" s="31"/>
      <c r="AH146" s="302">
        <f>IF($U146,AF146/$U146*100,0)</f>
        <v>0</v>
      </c>
      <c r="AI146" s="31"/>
      <c r="AJ146" s="316">
        <v>37094</v>
      </c>
      <c r="AK146" s="31"/>
      <c r="AL146" s="30">
        <v>49</v>
      </c>
      <c r="AM146" s="31"/>
      <c r="AN146" s="298">
        <v>24724</v>
      </c>
      <c r="AO146" s="31"/>
      <c r="AP146" s="298">
        <f>IF(E146,AN146,0)</f>
        <v>24724</v>
      </c>
      <c r="AQ146" s="31"/>
      <c r="AR146" s="298">
        <f>IF(O146,AN146,0)</f>
        <v>24724</v>
      </c>
    </row>
    <row r="147" spans="1:44" ht="8.85" customHeight="1" x14ac:dyDescent="0.25">
      <c r="A147" s="30">
        <v>50</v>
      </c>
      <c r="B147" s="31"/>
      <c r="C147" s="30" t="s">
        <v>178</v>
      </c>
      <c r="D147" s="31"/>
      <c r="E147" s="316">
        <v>835661</v>
      </c>
      <c r="F147" s="31"/>
      <c r="G147" s="302">
        <f>(E147/$AN147)</f>
        <v>51.163962529847545</v>
      </c>
      <c r="H147" s="31"/>
      <c r="I147" s="302">
        <f>IF(G$219,G147/G$219*100,0)</f>
        <v>125.20771985075983</v>
      </c>
      <c r="J147" s="31"/>
      <c r="K147" s="316">
        <v>249547</v>
      </c>
      <c r="L147" s="31"/>
      <c r="M147" s="316">
        <v>529563</v>
      </c>
      <c r="N147" s="31"/>
      <c r="O147" s="318">
        <v>226937</v>
      </c>
      <c r="P147" s="31"/>
      <c r="Q147" s="302">
        <f>(O147/$AN147)</f>
        <v>13.894385599706116</v>
      </c>
      <c r="R147" s="31"/>
      <c r="S147" s="302">
        <f>IF(Q$219,Q147/Q$219*100,0)</f>
        <v>93.513456232907146</v>
      </c>
      <c r="T147" s="31"/>
      <c r="U147" s="114">
        <f>(E147+O147)</f>
        <v>1062598</v>
      </c>
      <c r="V147" s="31"/>
      <c r="W147" s="31"/>
      <c r="X147" s="318">
        <v>616454</v>
      </c>
      <c r="Y147" s="31"/>
      <c r="Z147" s="302">
        <f>IF($U147,X147/$U147*100,0)</f>
        <v>58.013849075567613</v>
      </c>
      <c r="AA147" s="31"/>
      <c r="AB147" s="318">
        <v>0</v>
      </c>
      <c r="AC147" s="31"/>
      <c r="AD147" s="302">
        <f>IF($U147,AB147/$U147*100,0)</f>
        <v>0</v>
      </c>
      <c r="AE147" s="31"/>
      <c r="AF147" s="318">
        <v>0</v>
      </c>
      <c r="AG147" s="31"/>
      <c r="AH147" s="302">
        <f>IF($U147,AF147/$U147*100,0)</f>
        <v>0</v>
      </c>
      <c r="AI147" s="31"/>
      <c r="AJ147" s="318">
        <v>19319</v>
      </c>
      <c r="AK147" s="31"/>
      <c r="AL147" s="30">
        <v>50</v>
      </c>
      <c r="AM147" s="31"/>
      <c r="AN147" s="298">
        <v>16333</v>
      </c>
      <c r="AO147" s="31"/>
      <c r="AP147" s="298">
        <f>IF(E147,AN147,0)</f>
        <v>16333</v>
      </c>
      <c r="AQ147" s="31"/>
      <c r="AR147" s="298">
        <f>IF(O147,AN147,0)</f>
        <v>16333</v>
      </c>
    </row>
    <row r="148" spans="1:44" ht="8.85" customHeight="1" x14ac:dyDescent="0.25">
      <c r="A148" s="31"/>
      <c r="B148" s="31"/>
      <c r="C148" s="30"/>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row>
    <row r="149" spans="1:44" ht="8.85" customHeight="1" x14ac:dyDescent="0.25">
      <c r="A149" s="31"/>
      <c r="B149" s="31"/>
      <c r="C149" s="30"/>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row>
    <row r="150" spans="1:44" ht="3.6" customHeight="1" x14ac:dyDescent="0.25">
      <c r="A150" s="31"/>
      <c r="B150" s="31"/>
      <c r="C150" s="30"/>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row>
    <row r="151" spans="1:44" s="15" customFormat="1" ht="9.6" customHeight="1" x14ac:dyDescent="0.25">
      <c r="A151" s="49" t="s">
        <v>444</v>
      </c>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50" t="s">
        <v>445</v>
      </c>
      <c r="AN151" s="12"/>
      <c r="AO151" s="12"/>
      <c r="AP151" s="12"/>
      <c r="AQ151" s="12"/>
      <c r="AR151" s="12"/>
    </row>
    <row r="152" spans="1:44" s="15" customFormat="1" ht="10.5" customHeight="1" x14ac:dyDescent="0.25">
      <c r="A152" s="278"/>
      <c r="B152" s="12"/>
      <c r="C152" s="12"/>
      <c r="D152" s="12"/>
      <c r="E152" s="12"/>
      <c r="F152" s="12"/>
      <c r="G152" s="12"/>
      <c r="H152" s="12"/>
      <c r="I152" s="12"/>
      <c r="J152" s="12"/>
      <c r="K152" s="12"/>
      <c r="L152" s="12"/>
      <c r="M152" s="12"/>
      <c r="N152" s="12"/>
      <c r="O152" s="12"/>
      <c r="P152" s="12"/>
      <c r="Q152" s="12"/>
      <c r="R152" s="12"/>
      <c r="S152" s="12"/>
      <c r="T152" s="12"/>
      <c r="U152" s="289" t="s">
        <v>45</v>
      </c>
      <c r="V152" s="12"/>
      <c r="W152" s="12"/>
      <c r="X152" s="278" t="s">
        <v>46</v>
      </c>
      <c r="Y152" s="12"/>
      <c r="Z152" s="12"/>
      <c r="AA152" s="12"/>
      <c r="AB152" s="12"/>
      <c r="AC152" s="12"/>
      <c r="AD152" s="12"/>
      <c r="AE152" s="12"/>
      <c r="AF152" s="12"/>
      <c r="AG152" s="12"/>
      <c r="AH152" s="12"/>
      <c r="AI152" s="12"/>
      <c r="AJ152" s="12"/>
      <c r="AK152" s="12"/>
      <c r="AL152" s="289" t="s">
        <v>431</v>
      </c>
      <c r="AM152" s="12"/>
      <c r="AN152" s="12"/>
      <c r="AO152" s="12"/>
      <c r="AP152" s="12"/>
      <c r="AQ152" s="12"/>
      <c r="AR152" s="12"/>
    </row>
    <row r="153" spans="1:44" s="15" customFormat="1" ht="10.5" customHeight="1" x14ac:dyDescent="0.25">
      <c r="A153" s="279"/>
      <c r="B153" s="12"/>
      <c r="C153" s="12"/>
      <c r="D153" s="12"/>
      <c r="E153" s="12"/>
      <c r="F153" s="12"/>
      <c r="G153" s="12"/>
      <c r="H153" s="12"/>
      <c r="I153" s="12"/>
      <c r="J153" s="12"/>
      <c r="K153" s="12"/>
      <c r="L153" s="12"/>
      <c r="M153" s="12"/>
      <c r="N153" s="12"/>
      <c r="O153" s="12"/>
      <c r="P153" s="12"/>
      <c r="Q153" s="12"/>
      <c r="R153" s="12"/>
      <c r="S153" s="12"/>
      <c r="T153" s="12"/>
      <c r="U153" s="289" t="s">
        <v>432</v>
      </c>
      <c r="V153" s="12"/>
      <c r="W153" s="12"/>
      <c r="X153" s="278" t="s">
        <v>395</v>
      </c>
      <c r="Y153" s="12"/>
      <c r="Z153" s="12"/>
      <c r="AA153" s="12"/>
      <c r="AB153" s="12"/>
      <c r="AC153" s="12"/>
      <c r="AD153" s="12"/>
      <c r="AE153" s="12"/>
      <c r="AF153" s="12"/>
      <c r="AG153" s="12"/>
      <c r="AH153" s="12"/>
      <c r="AI153" s="12"/>
      <c r="AJ153" s="12"/>
      <c r="AK153" s="12"/>
      <c r="AL153" s="289" t="s">
        <v>179</v>
      </c>
      <c r="AM153" s="12"/>
      <c r="AN153" s="12"/>
      <c r="AO153" s="12"/>
      <c r="AP153" s="12"/>
      <c r="AQ153" s="12"/>
      <c r="AR153" s="12"/>
    </row>
    <row r="154" spans="1:44" s="15" customFormat="1" ht="10.5" customHeight="1" x14ac:dyDescent="0.25">
      <c r="A154" s="280"/>
      <c r="B154" s="12"/>
      <c r="C154" s="12"/>
      <c r="D154" s="12"/>
      <c r="E154" s="12"/>
      <c r="F154" s="12"/>
      <c r="G154" s="12"/>
      <c r="H154" s="12"/>
      <c r="I154" s="12"/>
      <c r="J154" s="12"/>
      <c r="K154" s="12"/>
      <c r="L154" s="12"/>
      <c r="M154" s="12"/>
      <c r="N154" s="12"/>
      <c r="O154" s="12"/>
      <c r="P154" s="12"/>
      <c r="Q154" s="12"/>
      <c r="R154" s="12"/>
      <c r="S154" s="12"/>
      <c r="T154" s="12"/>
      <c r="U154" s="289" t="s">
        <v>51</v>
      </c>
      <c r="V154" s="12"/>
      <c r="W154" s="12"/>
      <c r="X154" s="290" t="s">
        <v>52</v>
      </c>
      <c r="Y154" s="12"/>
      <c r="Z154" s="12"/>
      <c r="AA154" s="12"/>
      <c r="AB154" s="12"/>
      <c r="AC154" s="12"/>
      <c r="AD154" s="12"/>
      <c r="AE154" s="12"/>
      <c r="AF154" s="12"/>
      <c r="AG154" s="12"/>
      <c r="AH154" s="12"/>
      <c r="AI154" s="12"/>
      <c r="AJ154" s="12"/>
      <c r="AK154" s="12"/>
      <c r="AL154" s="12"/>
      <c r="AM154" s="12"/>
      <c r="AN154" s="12"/>
      <c r="AO154" s="12"/>
      <c r="AP154" s="12"/>
      <c r="AQ154" s="12"/>
      <c r="AR154" s="12"/>
    </row>
    <row r="155" spans="1:44" ht="8.85"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row>
    <row r="156" spans="1:44" ht="9.6"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291" t="s">
        <v>396</v>
      </c>
      <c r="Y156" s="291"/>
      <c r="Z156" s="291"/>
      <c r="AA156" s="291"/>
      <c r="AB156" s="291"/>
      <c r="AC156" s="291"/>
      <c r="AD156" s="291"/>
      <c r="AE156" s="291"/>
      <c r="AF156" s="291"/>
      <c r="AG156" s="291"/>
      <c r="AH156" s="291"/>
      <c r="AI156" s="291"/>
      <c r="AJ156" s="291"/>
      <c r="AK156" s="30"/>
      <c r="AL156" s="30"/>
      <c r="AM156" s="30"/>
      <c r="AN156" s="30"/>
      <c r="AO156" s="30"/>
      <c r="AP156" s="30"/>
      <c r="AQ156" s="30"/>
      <c r="AR156" s="30"/>
    </row>
    <row r="157" spans="1:44" ht="9.6"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row>
    <row r="158" spans="1:44" ht="9.6" customHeight="1" x14ac:dyDescent="0.25">
      <c r="A158" s="30"/>
      <c r="B158" s="30"/>
      <c r="C158" s="30"/>
      <c r="D158" s="30"/>
      <c r="E158" s="291" t="s">
        <v>433</v>
      </c>
      <c r="F158" s="291"/>
      <c r="G158" s="291"/>
      <c r="H158" s="291"/>
      <c r="I158" s="291"/>
      <c r="J158" s="291"/>
      <c r="K158" s="291"/>
      <c r="L158" s="291"/>
      <c r="M158" s="291"/>
      <c r="N158" s="30"/>
      <c r="O158" s="291" t="s">
        <v>434</v>
      </c>
      <c r="P158" s="291"/>
      <c r="Q158" s="291"/>
      <c r="R158" s="291"/>
      <c r="S158" s="291"/>
      <c r="T158" s="30"/>
      <c r="U158" s="30"/>
      <c r="V158" s="30"/>
      <c r="W158" s="30"/>
      <c r="X158" s="30"/>
      <c r="Y158" s="30"/>
      <c r="Z158" s="30"/>
      <c r="AA158" s="30"/>
      <c r="AB158" s="291" t="s">
        <v>400</v>
      </c>
      <c r="AC158" s="291"/>
      <c r="AD158" s="291"/>
      <c r="AE158" s="291"/>
      <c r="AF158" s="291"/>
      <c r="AG158" s="291"/>
      <c r="AH158" s="291"/>
      <c r="AI158" s="30"/>
      <c r="AJ158" s="30"/>
      <c r="AK158" s="30"/>
      <c r="AL158" s="30"/>
      <c r="AM158" s="30"/>
      <c r="AN158" s="30"/>
      <c r="AO158" s="30"/>
      <c r="AP158" s="30"/>
      <c r="AQ158" s="30"/>
      <c r="AR158" s="30"/>
    </row>
    <row r="159" spans="1:44" ht="8.85"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row>
    <row r="160" spans="1:44" ht="9.6" customHeight="1" x14ac:dyDescent="0.25">
      <c r="A160" s="30"/>
      <c r="B160" s="30"/>
      <c r="C160" s="30"/>
      <c r="D160" s="30"/>
      <c r="E160" s="30"/>
      <c r="F160" s="30"/>
      <c r="G160" s="30"/>
      <c r="H160" s="30"/>
      <c r="I160" s="30"/>
      <c r="J160" s="30"/>
      <c r="K160" s="291" t="s">
        <v>402</v>
      </c>
      <c r="L160" s="291"/>
      <c r="M160" s="291"/>
      <c r="N160" s="30"/>
      <c r="O160" s="30"/>
      <c r="P160" s="30"/>
      <c r="Q160" s="30"/>
      <c r="R160" s="30"/>
      <c r="S160" s="30"/>
      <c r="T160" s="30"/>
      <c r="U160" s="30"/>
      <c r="V160" s="30"/>
      <c r="W160" s="30"/>
      <c r="X160" s="291" t="s">
        <v>435</v>
      </c>
      <c r="Y160" s="291"/>
      <c r="Z160" s="291"/>
      <c r="AA160" s="30"/>
      <c r="AB160" s="291" t="s">
        <v>62</v>
      </c>
      <c r="AC160" s="291"/>
      <c r="AD160" s="291"/>
      <c r="AE160" s="30"/>
      <c r="AF160" s="291" t="s">
        <v>63</v>
      </c>
      <c r="AG160" s="291"/>
      <c r="AH160" s="291"/>
      <c r="AI160" s="30"/>
      <c r="AJ160" s="30"/>
      <c r="AK160" s="30"/>
      <c r="AL160" s="30"/>
      <c r="AM160" s="30"/>
      <c r="AN160" s="30"/>
      <c r="AO160" s="30"/>
      <c r="AP160" s="30"/>
      <c r="AQ160" s="30"/>
      <c r="AR160" s="30"/>
    </row>
    <row r="161" spans="1:44" ht="9.6" customHeight="1" x14ac:dyDescent="0.25">
      <c r="A161" s="30"/>
      <c r="B161" s="30"/>
      <c r="C161" s="30"/>
      <c r="D161" s="30"/>
      <c r="E161" s="30"/>
      <c r="F161" s="30"/>
      <c r="G161" s="30"/>
      <c r="H161" s="30"/>
      <c r="I161" s="44" t="s">
        <v>67</v>
      </c>
      <c r="J161" s="30"/>
      <c r="K161" s="44" t="s">
        <v>436</v>
      </c>
      <c r="L161" s="30"/>
      <c r="M161" s="30"/>
      <c r="N161" s="30"/>
      <c r="O161" s="30"/>
      <c r="P161" s="30"/>
      <c r="Q161" s="30"/>
      <c r="R161" s="30"/>
      <c r="S161" s="44" t="s">
        <v>67</v>
      </c>
      <c r="T161" s="30"/>
      <c r="U161" s="30"/>
      <c r="V161" s="30"/>
      <c r="W161" s="30"/>
      <c r="X161" s="30"/>
      <c r="Y161" s="30"/>
      <c r="Z161" s="44" t="s">
        <v>269</v>
      </c>
      <c r="AA161" s="30"/>
      <c r="AB161" s="30"/>
      <c r="AC161" s="30"/>
      <c r="AD161" s="44" t="s">
        <v>269</v>
      </c>
      <c r="AE161" s="30"/>
      <c r="AF161" s="30"/>
      <c r="AG161" s="30"/>
      <c r="AH161" s="44" t="s">
        <v>269</v>
      </c>
      <c r="AI161" s="30"/>
      <c r="AJ161" s="44" t="s">
        <v>412</v>
      </c>
      <c r="AK161" s="30"/>
      <c r="AL161" s="30"/>
      <c r="AM161" s="30"/>
      <c r="AN161" s="30"/>
      <c r="AO161" s="30"/>
      <c r="AP161" s="30"/>
      <c r="AQ161" s="30"/>
      <c r="AR161" s="314" t="s">
        <v>437</v>
      </c>
    </row>
    <row r="162" spans="1:44" ht="9.6" customHeight="1" x14ac:dyDescent="0.25">
      <c r="A162" s="276" t="s">
        <v>74</v>
      </c>
      <c r="B162" s="30"/>
      <c r="C162" s="276" t="s">
        <v>76</v>
      </c>
      <c r="D162" s="30"/>
      <c r="E162" s="276" t="s">
        <v>77</v>
      </c>
      <c r="F162" s="30"/>
      <c r="G162" s="276" t="s">
        <v>438</v>
      </c>
      <c r="H162" s="30"/>
      <c r="I162" s="276" t="s">
        <v>83</v>
      </c>
      <c r="J162" s="30"/>
      <c r="K162" s="276" t="s">
        <v>439</v>
      </c>
      <c r="L162" s="30"/>
      <c r="M162" s="276" t="s">
        <v>440</v>
      </c>
      <c r="N162" s="30"/>
      <c r="O162" s="276" t="s">
        <v>77</v>
      </c>
      <c r="P162" s="30"/>
      <c r="Q162" s="276" t="s">
        <v>438</v>
      </c>
      <c r="R162" s="30"/>
      <c r="S162" s="276" t="s">
        <v>83</v>
      </c>
      <c r="T162" s="30"/>
      <c r="U162" s="276" t="s">
        <v>68</v>
      </c>
      <c r="V162" s="30"/>
      <c r="W162" s="30"/>
      <c r="X162" s="276" t="s">
        <v>77</v>
      </c>
      <c r="Y162" s="30"/>
      <c r="Z162" s="276" t="s">
        <v>376</v>
      </c>
      <c r="AA162" s="30"/>
      <c r="AB162" s="276" t="s">
        <v>77</v>
      </c>
      <c r="AC162" s="30"/>
      <c r="AD162" s="276" t="s">
        <v>376</v>
      </c>
      <c r="AE162" s="30"/>
      <c r="AF162" s="276" t="s">
        <v>77</v>
      </c>
      <c r="AG162" s="30"/>
      <c r="AH162" s="276" t="s">
        <v>376</v>
      </c>
      <c r="AI162" s="30"/>
      <c r="AJ162" s="276" t="s">
        <v>421</v>
      </c>
      <c r="AK162" s="30"/>
      <c r="AL162" s="276" t="s">
        <v>74</v>
      </c>
      <c r="AM162" s="30"/>
      <c r="AN162" s="30"/>
      <c r="AO162" s="30"/>
      <c r="AP162" s="295" t="s">
        <v>433</v>
      </c>
      <c r="AQ162" s="30"/>
      <c r="AR162" s="295" t="s">
        <v>441</v>
      </c>
    </row>
    <row r="163" spans="1:44" ht="8.85"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row>
    <row r="164" spans="1:44" ht="8.85" customHeight="1" x14ac:dyDescent="0.25">
      <c r="A164" s="30"/>
      <c r="B164" s="30" t="s">
        <v>130</v>
      </c>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row>
    <row r="165" spans="1:44" ht="8.85" customHeight="1" x14ac:dyDescent="0.25">
      <c r="A165" s="30">
        <v>51</v>
      </c>
      <c r="B165" s="31"/>
      <c r="C165" s="30" t="s">
        <v>180</v>
      </c>
      <c r="D165" s="31"/>
      <c r="E165" s="296">
        <v>484585</v>
      </c>
      <c r="F165" s="31"/>
      <c r="G165" s="97">
        <f>(E165/$AN165)</f>
        <v>43.127892488430049</v>
      </c>
      <c r="H165" s="31"/>
      <c r="I165" s="297">
        <f>IF(G$219,G165/G$219*100,0)</f>
        <v>105.54196378544506</v>
      </c>
      <c r="J165" s="31"/>
      <c r="K165" s="296">
        <v>287310</v>
      </c>
      <c r="L165" s="31"/>
      <c r="M165" s="296">
        <v>100682</v>
      </c>
      <c r="N165" s="31"/>
      <c r="O165" s="296">
        <v>317277</v>
      </c>
      <c r="P165" s="31"/>
      <c r="Q165" s="97">
        <f>(O165/$AN165)</f>
        <v>28.237540049839801</v>
      </c>
      <c r="R165" s="31"/>
      <c r="S165" s="297">
        <f>IF(Q$219,Q165/Q$219*100,0)</f>
        <v>190.04726381219109</v>
      </c>
      <c r="T165" s="31"/>
      <c r="U165" s="296">
        <f>(E165+O165)</f>
        <v>801862</v>
      </c>
      <c r="V165" s="31"/>
      <c r="W165" s="31"/>
      <c r="X165" s="296">
        <v>464758</v>
      </c>
      <c r="Y165" s="31"/>
      <c r="Z165" s="297">
        <f>IF($U165,X165/$U165*100,0)</f>
        <v>57.959848452726284</v>
      </c>
      <c r="AA165" s="31"/>
      <c r="AB165" s="296">
        <v>1503</v>
      </c>
      <c r="AC165" s="31"/>
      <c r="AD165" s="297">
        <f>IF($U165,AB165/$U165*100,0)</f>
        <v>0.18743873634116595</v>
      </c>
      <c r="AE165" s="31"/>
      <c r="AF165" s="296">
        <v>0</v>
      </c>
      <c r="AG165" s="31"/>
      <c r="AH165" s="297">
        <f>IF($U165,AF165/$U165*100,0)</f>
        <v>0</v>
      </c>
      <c r="AI165" s="31"/>
      <c r="AJ165" s="296">
        <v>16717</v>
      </c>
      <c r="AK165" s="31"/>
      <c r="AL165" s="30">
        <v>51</v>
      </c>
      <c r="AM165" s="31"/>
      <c r="AN165" s="298">
        <v>11236</v>
      </c>
      <c r="AO165" s="31"/>
      <c r="AP165" s="298">
        <f>IF(E165,AN165,0)</f>
        <v>11236</v>
      </c>
      <c r="AQ165" s="31"/>
      <c r="AR165" s="298">
        <f>IF(O165,AN165,0)</f>
        <v>11236</v>
      </c>
    </row>
    <row r="166" spans="1:44" ht="8.85" customHeight="1" x14ac:dyDescent="0.25">
      <c r="A166" s="30">
        <v>52</v>
      </c>
      <c r="B166" s="31"/>
      <c r="C166" s="30" t="s">
        <v>181</v>
      </c>
      <c r="D166" s="31"/>
      <c r="E166" s="316">
        <v>1181348</v>
      </c>
      <c r="F166" s="31"/>
      <c r="G166" s="297">
        <f>(E166/$AN166)</f>
        <v>47.919036222772078</v>
      </c>
      <c r="H166" s="31"/>
      <c r="I166" s="297">
        <f>IF(G$219,G166/G$219*100,0)</f>
        <v>117.26678244280109</v>
      </c>
      <c r="J166" s="31"/>
      <c r="K166" s="316">
        <v>455185</v>
      </c>
      <c r="L166" s="31"/>
      <c r="M166" s="316">
        <v>593930</v>
      </c>
      <c r="N166" s="31"/>
      <c r="O166" s="318">
        <v>463990</v>
      </c>
      <c r="P166" s="31"/>
      <c r="Q166" s="297">
        <f>(O166/$AN166)</f>
        <v>18.820833164320771</v>
      </c>
      <c r="R166" s="31"/>
      <c r="S166" s="297">
        <f>IF(Q$219,Q166/Q$219*100,0)</f>
        <v>126.66995210034938</v>
      </c>
      <c r="T166" s="31"/>
      <c r="U166" s="114">
        <f>(E166+O166)</f>
        <v>1645338</v>
      </c>
      <c r="V166" s="31"/>
      <c r="W166" s="31"/>
      <c r="X166" s="318">
        <v>1061286</v>
      </c>
      <c r="Y166" s="31"/>
      <c r="Z166" s="297">
        <f>IF($U166,X166/$U166*100,0)</f>
        <v>64.502612836997628</v>
      </c>
      <c r="AA166" s="31"/>
      <c r="AB166" s="318">
        <v>0</v>
      </c>
      <c r="AC166" s="31"/>
      <c r="AD166" s="297">
        <f>IF($U166,AB166/$U166*100,0)</f>
        <v>0</v>
      </c>
      <c r="AE166" s="31"/>
      <c r="AF166" s="318">
        <v>0</v>
      </c>
      <c r="AG166" s="31"/>
      <c r="AH166" s="297">
        <f>IF($U166,AF166/$U166*100,0)</f>
        <v>0</v>
      </c>
      <c r="AI166" s="31"/>
      <c r="AJ166" s="316">
        <v>32710</v>
      </c>
      <c r="AK166" s="31"/>
      <c r="AL166" s="30">
        <v>52</v>
      </c>
      <c r="AM166" s="31"/>
      <c r="AN166" s="298">
        <v>24653</v>
      </c>
      <c r="AO166" s="31"/>
      <c r="AP166" s="298">
        <f>IF(E166,AN166,0)</f>
        <v>24653</v>
      </c>
      <c r="AQ166" s="31"/>
      <c r="AR166" s="298">
        <f>IF(O166,AN166,0)</f>
        <v>24653</v>
      </c>
    </row>
    <row r="167" spans="1:44" ht="8.85" customHeight="1" x14ac:dyDescent="0.25">
      <c r="A167" s="30">
        <v>53</v>
      </c>
      <c r="B167" s="31"/>
      <c r="C167" s="30" t="s">
        <v>182</v>
      </c>
      <c r="D167" s="31"/>
      <c r="E167" s="316">
        <v>10853664</v>
      </c>
      <c r="F167" s="31"/>
      <c r="G167" s="297">
        <f>(E167/$AN167)</f>
        <v>28.167411056064072</v>
      </c>
      <c r="H167" s="31"/>
      <c r="I167" s="297">
        <f>IF(G$219,G167/G$219*100,0)</f>
        <v>68.930886859504824</v>
      </c>
      <c r="J167" s="31"/>
      <c r="K167" s="316">
        <v>4357202</v>
      </c>
      <c r="L167" s="31"/>
      <c r="M167" s="316">
        <v>4430761</v>
      </c>
      <c r="N167" s="31"/>
      <c r="O167" s="318">
        <v>3659893</v>
      </c>
      <c r="P167" s="31"/>
      <c r="Q167" s="297">
        <f>(O167/$AN167)</f>
        <v>9.4981483259672945</v>
      </c>
      <c r="R167" s="31"/>
      <c r="S167" s="297">
        <f>IF(Q$219,Q167/Q$219*100,0)</f>
        <v>63.925437465388143</v>
      </c>
      <c r="T167" s="31"/>
      <c r="U167" s="114">
        <f>(E167+O167)</f>
        <v>14513557</v>
      </c>
      <c r="V167" s="31"/>
      <c r="W167" s="31"/>
      <c r="X167" s="318">
        <v>2720579</v>
      </c>
      <c r="Y167" s="31"/>
      <c r="Z167" s="297">
        <f>IF($U167,X167/$U167*100,0)</f>
        <v>18.745087782409232</v>
      </c>
      <c r="AA167" s="31"/>
      <c r="AB167" s="318">
        <v>0</v>
      </c>
      <c r="AC167" s="31"/>
      <c r="AD167" s="297">
        <f>IF($U167,AB167/$U167*100,0)</f>
        <v>0</v>
      </c>
      <c r="AE167" s="31"/>
      <c r="AF167" s="318">
        <v>0</v>
      </c>
      <c r="AG167" s="31"/>
      <c r="AH167" s="297">
        <f>IF($U167,AF167/$U167*100,0)</f>
        <v>0</v>
      </c>
      <c r="AI167" s="31"/>
      <c r="AJ167" s="316">
        <v>1516581</v>
      </c>
      <c r="AK167" s="31"/>
      <c r="AL167" s="30">
        <v>53</v>
      </c>
      <c r="AM167" s="31"/>
      <c r="AN167" s="298">
        <v>385327</v>
      </c>
      <c r="AO167" s="31"/>
      <c r="AP167" s="298">
        <f>IF(E167,AN167,0)</f>
        <v>385327</v>
      </c>
      <c r="AQ167" s="31"/>
      <c r="AR167" s="298">
        <f>IF(O167,AN167,0)</f>
        <v>385327</v>
      </c>
    </row>
    <row r="168" spans="1:44" ht="8.85" customHeight="1" x14ac:dyDescent="0.25">
      <c r="A168" s="30">
        <v>54</v>
      </c>
      <c r="B168" s="31"/>
      <c r="C168" s="30" t="s">
        <v>183</v>
      </c>
      <c r="D168" s="31"/>
      <c r="E168" s="316">
        <v>1156676</v>
      </c>
      <c r="F168" s="31"/>
      <c r="G168" s="297">
        <f>(E168/$AN168)</f>
        <v>33.706609161906982</v>
      </c>
      <c r="H168" s="31"/>
      <c r="I168" s="297">
        <f>IF(G$219,G168/G$219*100,0)</f>
        <v>82.48633351259862</v>
      </c>
      <c r="J168" s="31"/>
      <c r="K168" s="316">
        <v>471408</v>
      </c>
      <c r="L168" s="31"/>
      <c r="M168" s="316">
        <v>640572</v>
      </c>
      <c r="N168" s="31"/>
      <c r="O168" s="318">
        <v>671693</v>
      </c>
      <c r="P168" s="31"/>
      <c r="Q168" s="297">
        <f>(O168/$AN168)</f>
        <v>19.573755682480474</v>
      </c>
      <c r="R168" s="31"/>
      <c r="S168" s="297">
        <f>IF(Q$219,Q168/Q$219*100,0)</f>
        <v>131.73735047096798</v>
      </c>
      <c r="T168" s="31"/>
      <c r="U168" s="114">
        <f>(E168+O168)</f>
        <v>1828369</v>
      </c>
      <c r="V168" s="31"/>
      <c r="W168" s="31"/>
      <c r="X168" s="318">
        <v>871307</v>
      </c>
      <c r="Y168" s="31"/>
      <c r="Z168" s="297">
        <f>IF($U168,X168/$U168*100,0)</f>
        <v>47.654877106317159</v>
      </c>
      <c r="AA168" s="31"/>
      <c r="AB168" s="318">
        <v>0</v>
      </c>
      <c r="AC168" s="31"/>
      <c r="AD168" s="297">
        <f>IF($U168,AB168/$U168*100,0)</f>
        <v>0</v>
      </c>
      <c r="AE168" s="31"/>
      <c r="AF168" s="318">
        <v>0</v>
      </c>
      <c r="AG168" s="31"/>
      <c r="AH168" s="297">
        <f>IF($U168,AF168/$U168*100,0)</f>
        <v>0</v>
      </c>
      <c r="AI168" s="31"/>
      <c r="AJ168" s="316">
        <v>79698</v>
      </c>
      <c r="AK168" s="31"/>
      <c r="AL168" s="30">
        <v>54</v>
      </c>
      <c r="AM168" s="31"/>
      <c r="AN168" s="298">
        <v>34316</v>
      </c>
      <c r="AO168" s="31"/>
      <c r="AP168" s="298">
        <f>IF(E168,AN168,0)</f>
        <v>34316</v>
      </c>
      <c r="AQ168" s="31"/>
      <c r="AR168" s="298">
        <f>IF(O168,AN168,0)</f>
        <v>34316</v>
      </c>
    </row>
    <row r="169" spans="1:44" ht="8.85" customHeight="1" x14ac:dyDescent="0.25">
      <c r="A169" s="30">
        <v>55</v>
      </c>
      <c r="B169" s="31"/>
      <c r="C169" s="30" t="s">
        <v>184</v>
      </c>
      <c r="D169" s="31"/>
      <c r="E169" s="316">
        <v>707815</v>
      </c>
      <c r="F169" s="31"/>
      <c r="G169" s="302">
        <f>(E169/$AN169)</f>
        <v>57.243429033562478</v>
      </c>
      <c r="H169" s="31"/>
      <c r="I169" s="302">
        <f>IF(G$219,G169/G$219*100,0)</f>
        <v>140.0853036265504</v>
      </c>
      <c r="J169" s="31"/>
      <c r="K169" s="316">
        <v>312878</v>
      </c>
      <c r="L169" s="31"/>
      <c r="M169" s="316">
        <v>250056</v>
      </c>
      <c r="N169" s="31"/>
      <c r="O169" s="318">
        <v>239773</v>
      </c>
      <c r="P169" s="31"/>
      <c r="Q169" s="302">
        <f>(O169/$AN169)</f>
        <v>19.391265669227657</v>
      </c>
      <c r="R169" s="31"/>
      <c r="S169" s="302">
        <f>IF(Q$219,Q169/Q$219*100,0)</f>
        <v>130.50913697820147</v>
      </c>
      <c r="T169" s="31"/>
      <c r="U169" s="114">
        <f>(E169+O169)</f>
        <v>947588</v>
      </c>
      <c r="V169" s="31"/>
      <c r="W169" s="31"/>
      <c r="X169" s="318">
        <v>561084</v>
      </c>
      <c r="Y169" s="31"/>
      <c r="Z169" s="302">
        <f>IF($U169,X169/$U169*100,0)</f>
        <v>59.211809351743582</v>
      </c>
      <c r="AA169" s="31"/>
      <c r="AB169" s="318">
        <v>0</v>
      </c>
      <c r="AC169" s="31"/>
      <c r="AD169" s="302">
        <f>IF($U169,AB169/$U169*100,0)</f>
        <v>0</v>
      </c>
      <c r="AE169" s="31"/>
      <c r="AF169" s="318">
        <v>0</v>
      </c>
      <c r="AG169" s="31"/>
      <c r="AH169" s="302">
        <f>IF($U169,AF169/$U169*100,0)</f>
        <v>0</v>
      </c>
      <c r="AI169" s="31"/>
      <c r="AJ169" s="316">
        <v>26960</v>
      </c>
      <c r="AK169" s="31"/>
      <c r="AL169" s="30">
        <v>55</v>
      </c>
      <c r="AM169" s="31"/>
      <c r="AN169" s="298">
        <v>12365</v>
      </c>
      <c r="AO169" s="31"/>
      <c r="AP169" s="298">
        <f>IF(E169,AN169,0)</f>
        <v>12365</v>
      </c>
      <c r="AQ169" s="31"/>
      <c r="AR169" s="298">
        <f>IF(O169,AN169,0)</f>
        <v>12365</v>
      </c>
    </row>
    <row r="170" spans="1:44" ht="8.85" customHeight="1" x14ac:dyDescent="0.25">
      <c r="A170" s="37"/>
      <c r="B170" s="31"/>
      <c r="C170" s="30"/>
      <c r="D170" s="31"/>
      <c r="E170" s="31"/>
      <c r="F170" s="31"/>
      <c r="G170" s="38"/>
      <c r="H170" s="31"/>
      <c r="I170" s="38"/>
      <c r="J170" s="31"/>
      <c r="K170" s="31"/>
      <c r="L170" s="31"/>
      <c r="M170" s="31"/>
      <c r="N170" s="31"/>
      <c r="O170" s="31"/>
      <c r="P170" s="31"/>
      <c r="Q170" s="38"/>
      <c r="R170" s="31"/>
      <c r="S170" s="38"/>
      <c r="T170" s="31"/>
      <c r="U170" s="31"/>
      <c r="V170" s="31"/>
      <c r="W170" s="31"/>
      <c r="X170" s="31"/>
      <c r="Y170" s="31"/>
      <c r="Z170" s="38"/>
      <c r="AA170" s="31"/>
      <c r="AB170" s="31"/>
      <c r="AC170" s="31"/>
      <c r="AD170" s="38"/>
      <c r="AE170" s="31"/>
      <c r="AF170" s="31"/>
      <c r="AG170" s="31"/>
      <c r="AH170" s="38"/>
      <c r="AI170" s="31"/>
      <c r="AJ170" s="31"/>
      <c r="AK170" s="31"/>
      <c r="AL170" s="37"/>
      <c r="AM170" s="31"/>
      <c r="AN170" s="277"/>
      <c r="AO170" s="31"/>
      <c r="AP170" s="31"/>
      <c r="AQ170" s="31"/>
      <c r="AR170" s="31"/>
    </row>
    <row r="171" spans="1:44" ht="8.85" customHeight="1" x14ac:dyDescent="0.25">
      <c r="A171" s="30">
        <v>56</v>
      </c>
      <c r="B171" s="31"/>
      <c r="C171" s="30" t="s">
        <v>185</v>
      </c>
      <c r="D171" s="31"/>
      <c r="E171" s="316">
        <v>1310206</v>
      </c>
      <c r="F171" s="31"/>
      <c r="G171" s="302">
        <f>(E171/$AN171)</f>
        <v>100.02336056187495</v>
      </c>
      <c r="H171" s="31"/>
      <c r="I171" s="302">
        <f>IF(G$219,G171/G$219*100,0)</f>
        <v>244.77574230996714</v>
      </c>
      <c r="J171" s="31"/>
      <c r="K171" s="316">
        <v>346625</v>
      </c>
      <c r="L171" s="31"/>
      <c r="M171" s="316">
        <v>908249</v>
      </c>
      <c r="N171" s="31"/>
      <c r="O171" s="318">
        <v>332080</v>
      </c>
      <c r="P171" s="31"/>
      <c r="Q171" s="302">
        <f>(O171/$AN171)</f>
        <v>25.351553553706388</v>
      </c>
      <c r="R171" s="31"/>
      <c r="S171" s="302">
        <f>IF(Q$219,Q171/Q$219*100,0)</f>
        <v>170.6236937695804</v>
      </c>
      <c r="T171" s="31"/>
      <c r="U171" s="114">
        <f>(E171+O171)</f>
        <v>1642286</v>
      </c>
      <c r="V171" s="31"/>
      <c r="W171" s="31"/>
      <c r="X171" s="318">
        <v>625589</v>
      </c>
      <c r="Y171" s="31"/>
      <c r="Z171" s="302">
        <f>IF($U171,X171/$U171*100,0)</f>
        <v>38.092573400735319</v>
      </c>
      <c r="AA171" s="31"/>
      <c r="AB171" s="318">
        <v>0</v>
      </c>
      <c r="AC171" s="31"/>
      <c r="AD171" s="302">
        <f>IF($U171,AB171/$U171*100,0)</f>
        <v>0</v>
      </c>
      <c r="AE171" s="31"/>
      <c r="AF171" s="318">
        <v>0</v>
      </c>
      <c r="AG171" s="31"/>
      <c r="AH171" s="302">
        <f>IF($U171,AF171/$U171*100,0)</f>
        <v>0</v>
      </c>
      <c r="AI171" s="31"/>
      <c r="AJ171" s="316">
        <v>51652</v>
      </c>
      <c r="AK171" s="31"/>
      <c r="AL171" s="30">
        <v>56</v>
      </c>
      <c r="AM171" s="31"/>
      <c r="AN171" s="298">
        <v>13099</v>
      </c>
      <c r="AO171" s="31"/>
      <c r="AP171" s="298">
        <f>IF(E171,AN171,0)</f>
        <v>13099</v>
      </c>
      <c r="AQ171" s="31"/>
      <c r="AR171" s="298">
        <f>IF(O171,AN171,0)</f>
        <v>13099</v>
      </c>
    </row>
    <row r="172" spans="1:44" ht="8.85" customHeight="1" x14ac:dyDescent="0.25">
      <c r="A172" s="30">
        <v>57</v>
      </c>
      <c r="B172" s="31"/>
      <c r="C172" s="30" t="s">
        <v>186</v>
      </c>
      <c r="D172" s="31"/>
      <c r="E172" s="316">
        <v>573847</v>
      </c>
      <c r="F172" s="31"/>
      <c r="G172" s="302">
        <f>(E172/$AN172)</f>
        <v>66.363709957210588</v>
      </c>
      <c r="H172" s="31"/>
      <c r="I172" s="302">
        <f>IF(G$219,G172/G$219*100,0)</f>
        <v>162.40432510934104</v>
      </c>
      <c r="J172" s="31"/>
      <c r="K172" s="316">
        <v>237724</v>
      </c>
      <c r="L172" s="31"/>
      <c r="M172" s="316">
        <v>265202</v>
      </c>
      <c r="N172" s="31"/>
      <c r="O172" s="318">
        <v>246244</v>
      </c>
      <c r="P172" s="31"/>
      <c r="Q172" s="302">
        <f>(O172/$AN172)</f>
        <v>28.477391002659882</v>
      </c>
      <c r="R172" s="31"/>
      <c r="S172" s="302">
        <f>IF(Q$219,Q172/Q$219*100,0)</f>
        <v>191.66153393720015</v>
      </c>
      <c r="T172" s="31"/>
      <c r="U172" s="114">
        <f>(E172+O172)</f>
        <v>820091</v>
      </c>
      <c r="V172" s="31"/>
      <c r="W172" s="31"/>
      <c r="X172" s="318">
        <v>434954</v>
      </c>
      <c r="Y172" s="31"/>
      <c r="Z172" s="302">
        <f>IF($U172,X172/$U172*100,0)</f>
        <v>53.037284886677206</v>
      </c>
      <c r="AA172" s="31"/>
      <c r="AB172" s="318">
        <v>0</v>
      </c>
      <c r="AC172" s="31"/>
      <c r="AD172" s="302">
        <f>IF($U172,AB172/$U172*100,0)</f>
        <v>0</v>
      </c>
      <c r="AE172" s="31"/>
      <c r="AF172" s="318">
        <v>0</v>
      </c>
      <c r="AG172" s="31"/>
      <c r="AH172" s="302">
        <f>IF($U172,AF172/$U172*100,0)</f>
        <v>0</v>
      </c>
      <c r="AI172" s="31"/>
      <c r="AJ172" s="316">
        <v>24114</v>
      </c>
      <c r="AK172" s="31"/>
      <c r="AL172" s="30">
        <v>57</v>
      </c>
      <c r="AM172" s="31"/>
      <c r="AN172" s="298">
        <v>8647</v>
      </c>
      <c r="AO172" s="31"/>
      <c r="AP172" s="298">
        <f>IF(E172,AN172,0)</f>
        <v>8647</v>
      </c>
      <c r="AQ172" s="31"/>
      <c r="AR172" s="298">
        <f>IF(O172,AN172,0)</f>
        <v>8647</v>
      </c>
    </row>
    <row r="173" spans="1:44" ht="8.85" customHeight="1" x14ac:dyDescent="0.25">
      <c r="A173" s="30">
        <v>58</v>
      </c>
      <c r="B173" s="31"/>
      <c r="C173" s="30" t="s">
        <v>187</v>
      </c>
      <c r="D173" s="31"/>
      <c r="E173" s="316">
        <v>1628696</v>
      </c>
      <c r="F173" s="31"/>
      <c r="G173" s="302">
        <f>(E173/$AN173)</f>
        <v>51.956997479822633</v>
      </c>
      <c r="H173" s="31"/>
      <c r="I173" s="302">
        <f>IF(G$219,G173/G$219*100,0)</f>
        <v>127.14842367702069</v>
      </c>
      <c r="J173" s="31"/>
      <c r="K173" s="316">
        <v>649219</v>
      </c>
      <c r="L173" s="31"/>
      <c r="M173" s="316">
        <v>332</v>
      </c>
      <c r="N173" s="31"/>
      <c r="O173" s="318">
        <v>579612</v>
      </c>
      <c r="P173" s="31"/>
      <c r="Q173" s="302">
        <f>(O173/$AN173)</f>
        <v>18.490190448846779</v>
      </c>
      <c r="R173" s="31"/>
      <c r="S173" s="302">
        <f>IF(Q$219,Q173/Q$219*100,0)</f>
        <v>124.44462569924096</v>
      </c>
      <c r="T173" s="31"/>
      <c r="U173" s="114">
        <f>(E173+O173)</f>
        <v>2208308</v>
      </c>
      <c r="V173" s="31"/>
      <c r="W173" s="31"/>
      <c r="X173" s="318">
        <v>1324514</v>
      </c>
      <c r="Y173" s="31"/>
      <c r="Z173" s="302">
        <f>IF($U173,X173/$U173*100,0)</f>
        <v>59.978680510146233</v>
      </c>
      <c r="AA173" s="31"/>
      <c r="AB173" s="318">
        <v>0</v>
      </c>
      <c r="AC173" s="31"/>
      <c r="AD173" s="302">
        <f>IF($U173,AB173/$U173*100,0)</f>
        <v>0</v>
      </c>
      <c r="AE173" s="31"/>
      <c r="AF173" s="318">
        <v>0</v>
      </c>
      <c r="AG173" s="31"/>
      <c r="AH173" s="302">
        <f>IF($U173,AF173/$U173*100,0)</f>
        <v>0</v>
      </c>
      <c r="AI173" s="31"/>
      <c r="AJ173" s="316">
        <v>58082</v>
      </c>
      <c r="AK173" s="31"/>
      <c r="AL173" s="30">
        <v>58</v>
      </c>
      <c r="AM173" s="31"/>
      <c r="AN173" s="298">
        <v>31347</v>
      </c>
      <c r="AO173" s="31"/>
      <c r="AP173" s="298">
        <f>IF(E173,AN173,0)</f>
        <v>31347</v>
      </c>
      <c r="AQ173" s="31"/>
      <c r="AR173" s="298">
        <f>IF(O173,AN173,0)</f>
        <v>31347</v>
      </c>
    </row>
    <row r="174" spans="1:44" ht="8.85" customHeight="1" x14ac:dyDescent="0.25">
      <c r="A174" s="30">
        <v>59</v>
      </c>
      <c r="B174" s="31"/>
      <c r="C174" s="30" t="s">
        <v>188</v>
      </c>
      <c r="D174" s="31"/>
      <c r="E174" s="316">
        <v>553347</v>
      </c>
      <c r="F174" s="31"/>
      <c r="G174" s="302">
        <f>(E174/$AN174)</f>
        <v>50.081183817540051</v>
      </c>
      <c r="H174" s="31"/>
      <c r="I174" s="302">
        <f>IF(G$219,G174/G$219*100,0)</f>
        <v>122.55795921910675</v>
      </c>
      <c r="J174" s="31"/>
      <c r="K174" s="316">
        <v>259350</v>
      </c>
      <c r="L174" s="31"/>
      <c r="M174" s="316">
        <v>196241</v>
      </c>
      <c r="N174" s="31"/>
      <c r="O174" s="318">
        <v>210044</v>
      </c>
      <c r="P174" s="31"/>
      <c r="Q174" s="302">
        <f>(O174/$AN174)</f>
        <v>19.010227169879627</v>
      </c>
      <c r="R174" s="31"/>
      <c r="S174" s="302">
        <f>IF(Q$219,Q174/Q$219*100,0)</f>
        <v>127.94463156872237</v>
      </c>
      <c r="T174" s="31"/>
      <c r="U174" s="114">
        <f>(E174+O174)</f>
        <v>763391</v>
      </c>
      <c r="V174" s="31"/>
      <c r="W174" s="31"/>
      <c r="X174" s="318">
        <v>361450</v>
      </c>
      <c r="Y174" s="31"/>
      <c r="Z174" s="302">
        <f>IF($U174,X174/$U174*100,0)</f>
        <v>47.347951442969595</v>
      </c>
      <c r="AA174" s="31"/>
      <c r="AB174" s="318">
        <v>48568</v>
      </c>
      <c r="AC174" s="31"/>
      <c r="AD174" s="302">
        <f>IF($U174,AB174/$U174*100,0)</f>
        <v>6.3621394540936436</v>
      </c>
      <c r="AE174" s="31"/>
      <c r="AF174" s="318">
        <v>0</v>
      </c>
      <c r="AG174" s="31"/>
      <c r="AH174" s="302">
        <f>IF($U174,AF174/$U174*100,0)</f>
        <v>0</v>
      </c>
      <c r="AI174" s="31"/>
      <c r="AJ174" s="316">
        <v>18598</v>
      </c>
      <c r="AK174" s="31"/>
      <c r="AL174" s="30">
        <v>59</v>
      </c>
      <c r="AM174" s="31"/>
      <c r="AN174" s="298">
        <v>11049</v>
      </c>
      <c r="AO174" s="31"/>
      <c r="AP174" s="298">
        <f>IF(E174,AN174,0)</f>
        <v>11049</v>
      </c>
      <c r="AQ174" s="31"/>
      <c r="AR174" s="298">
        <f>IF(O174,AN174,0)</f>
        <v>11049</v>
      </c>
    </row>
    <row r="175" spans="1:44" ht="8.85" customHeight="1" x14ac:dyDescent="0.25">
      <c r="A175" s="30">
        <v>60</v>
      </c>
      <c r="B175" s="31"/>
      <c r="C175" s="30" t="s">
        <v>189</v>
      </c>
      <c r="D175" s="31"/>
      <c r="E175" s="316">
        <v>2229022</v>
      </c>
      <c r="F175" s="31"/>
      <c r="G175" s="302">
        <f>(E175/$AN175)</f>
        <v>22.62759747840299</v>
      </c>
      <c r="H175" s="31"/>
      <c r="I175" s="302">
        <f>IF(G$219,G175/G$219*100,0)</f>
        <v>55.373934032550054</v>
      </c>
      <c r="J175" s="31"/>
      <c r="K175" s="316">
        <v>761226</v>
      </c>
      <c r="L175" s="31"/>
      <c r="M175" s="316">
        <v>1242054</v>
      </c>
      <c r="N175" s="31"/>
      <c r="O175" s="318">
        <v>967415</v>
      </c>
      <c r="P175" s="31"/>
      <c r="Q175" s="302">
        <f>(O175/$AN175)</f>
        <v>9.8205747698179859</v>
      </c>
      <c r="R175" s="31"/>
      <c r="S175" s="302">
        <f>IF(Q$219,Q175/Q$219*100,0)</f>
        <v>66.095465850522444</v>
      </c>
      <c r="T175" s="31"/>
      <c r="U175" s="114">
        <f>(E175+O175)</f>
        <v>3196437</v>
      </c>
      <c r="V175" s="31"/>
      <c r="W175" s="31"/>
      <c r="X175" s="318">
        <v>2027573</v>
      </c>
      <c r="Y175" s="31"/>
      <c r="Z175" s="302">
        <f>IF($U175,X175/$U175*100,0)</f>
        <v>63.432284133865302</v>
      </c>
      <c r="AA175" s="31"/>
      <c r="AB175" s="318">
        <v>0</v>
      </c>
      <c r="AC175" s="31"/>
      <c r="AD175" s="302">
        <f>IF($U175,AB175/$U175*100,0)</f>
        <v>0</v>
      </c>
      <c r="AE175" s="31"/>
      <c r="AF175" s="318">
        <v>0</v>
      </c>
      <c r="AG175" s="31"/>
      <c r="AH175" s="302">
        <f>IF($U175,AF175/$U175*100,0)</f>
        <v>0</v>
      </c>
      <c r="AI175" s="31"/>
      <c r="AJ175" s="316">
        <v>112820</v>
      </c>
      <c r="AK175" s="31"/>
      <c r="AL175" s="30">
        <v>60</v>
      </c>
      <c r="AM175" s="31"/>
      <c r="AN175" s="298">
        <v>98509</v>
      </c>
      <c r="AO175" s="31"/>
      <c r="AP175" s="298">
        <f>IF(E175,AN175,0)</f>
        <v>98509</v>
      </c>
      <c r="AQ175" s="31"/>
      <c r="AR175" s="298">
        <f>IF(O175,AN175,0)</f>
        <v>98509</v>
      </c>
    </row>
    <row r="176" spans="1:44" ht="8.85" customHeight="1" x14ac:dyDescent="0.25">
      <c r="A176" s="37"/>
      <c r="B176" s="31"/>
      <c r="C176" s="30"/>
      <c r="D176" s="31"/>
      <c r="E176" s="31"/>
      <c r="F176" s="31"/>
      <c r="G176" s="38"/>
      <c r="H176" s="31"/>
      <c r="I176" s="38"/>
      <c r="J176" s="31"/>
      <c r="K176" s="31"/>
      <c r="L176" s="31"/>
      <c r="M176" s="31"/>
      <c r="N176" s="31"/>
      <c r="O176" s="31"/>
      <c r="P176" s="31"/>
      <c r="Q176" s="38"/>
      <c r="R176" s="31"/>
      <c r="S176" s="38"/>
      <c r="T176" s="31"/>
      <c r="U176" s="31"/>
      <c r="V176" s="31"/>
      <c r="W176" s="31"/>
      <c r="X176" s="31"/>
      <c r="Y176" s="31"/>
      <c r="Z176" s="38"/>
      <c r="AA176" s="31"/>
      <c r="AB176" s="31"/>
      <c r="AC176" s="31"/>
      <c r="AD176" s="38"/>
      <c r="AE176" s="31"/>
      <c r="AF176" s="31"/>
      <c r="AG176" s="31"/>
      <c r="AH176" s="38"/>
      <c r="AI176" s="31"/>
      <c r="AJ176" s="31"/>
      <c r="AK176" s="31"/>
      <c r="AL176" s="37"/>
      <c r="AM176" s="31"/>
      <c r="AN176" s="277"/>
      <c r="AO176" s="31"/>
      <c r="AP176" s="31"/>
      <c r="AQ176" s="31"/>
      <c r="AR176" s="31"/>
    </row>
    <row r="177" spans="1:44" ht="8.85" customHeight="1" x14ac:dyDescent="0.25">
      <c r="A177" s="30">
        <v>61</v>
      </c>
      <c r="B177" s="31"/>
      <c r="C177" s="30" t="s">
        <v>190</v>
      </c>
      <c r="D177" s="31"/>
      <c r="E177" s="316">
        <v>683585</v>
      </c>
      <c r="F177" s="31"/>
      <c r="G177" s="302">
        <f>(E177/$AN177)</f>
        <v>46.079204583754631</v>
      </c>
      <c r="H177" s="31"/>
      <c r="I177" s="302">
        <f>IF(G$219,G177/G$219*100,0)</f>
        <v>112.76437267936114</v>
      </c>
      <c r="J177" s="31"/>
      <c r="K177" s="316">
        <v>339194</v>
      </c>
      <c r="L177" s="31"/>
      <c r="M177" s="316">
        <v>289005</v>
      </c>
      <c r="N177" s="31"/>
      <c r="O177" s="318">
        <v>371830</v>
      </c>
      <c r="P177" s="31"/>
      <c r="Q177" s="302">
        <f>(O177/$AN177)</f>
        <v>25.064374789349511</v>
      </c>
      <c r="R177" s="31"/>
      <c r="S177" s="302">
        <f>IF(Q$219,Q177/Q$219*100,0)</f>
        <v>168.69089302650363</v>
      </c>
      <c r="T177" s="31"/>
      <c r="U177" s="114">
        <f>(E177+O177)</f>
        <v>1055415</v>
      </c>
      <c r="V177" s="31"/>
      <c r="W177" s="31"/>
      <c r="X177" s="318">
        <v>594168</v>
      </c>
      <c r="Y177" s="31"/>
      <c r="Z177" s="302">
        <f>IF($U177,X177/$U177*100,0)</f>
        <v>56.2970964028368</v>
      </c>
      <c r="AA177" s="31"/>
      <c r="AB177" s="318">
        <v>43569</v>
      </c>
      <c r="AC177" s="31"/>
      <c r="AD177" s="302">
        <f>IF($U177,AB177/$U177*100,0)</f>
        <v>4.1281391680050028</v>
      </c>
      <c r="AE177" s="31"/>
      <c r="AF177" s="318">
        <v>0</v>
      </c>
      <c r="AG177" s="31"/>
      <c r="AH177" s="302">
        <f>IF($U177,AF177/$U177*100,0)</f>
        <v>0</v>
      </c>
      <c r="AI177" s="31"/>
      <c r="AJ177" s="316">
        <v>16167</v>
      </c>
      <c r="AK177" s="31"/>
      <c r="AL177" s="30">
        <v>61</v>
      </c>
      <c r="AM177" s="31"/>
      <c r="AN177" s="298">
        <v>14835</v>
      </c>
      <c r="AO177" s="31"/>
      <c r="AP177" s="298">
        <f>IF(E177,AN177,0)</f>
        <v>14835</v>
      </c>
      <c r="AQ177" s="31"/>
      <c r="AR177" s="298">
        <f>IF(O177,AN177,0)</f>
        <v>14835</v>
      </c>
    </row>
    <row r="178" spans="1:44" ht="8.85" customHeight="1" x14ac:dyDescent="0.25">
      <c r="A178" s="30">
        <v>62</v>
      </c>
      <c r="B178" s="31"/>
      <c r="C178" s="30" t="s">
        <v>191</v>
      </c>
      <c r="D178" s="31"/>
      <c r="E178" s="316">
        <v>1070560</v>
      </c>
      <c r="F178" s="31"/>
      <c r="G178" s="302">
        <f>(E178/$AN178)</f>
        <v>51.235223737736298</v>
      </c>
      <c r="H178" s="31"/>
      <c r="I178" s="302">
        <f>IF(G$219,G178/G$219*100,0)</f>
        <v>125.38210926300202</v>
      </c>
      <c r="J178" s="31"/>
      <c r="K178" s="316">
        <v>361223</v>
      </c>
      <c r="L178" s="31"/>
      <c r="M178" s="316">
        <v>507528</v>
      </c>
      <c r="N178" s="31"/>
      <c r="O178" s="318">
        <v>388877</v>
      </c>
      <c r="P178" s="31"/>
      <c r="Q178" s="302">
        <f>(O178/$AN178)</f>
        <v>18.611007418042593</v>
      </c>
      <c r="R178" s="31"/>
      <c r="S178" s="302">
        <f>IF(Q$219,Q178/Q$219*100,0)</f>
        <v>125.25776078031457</v>
      </c>
      <c r="T178" s="31"/>
      <c r="U178" s="114">
        <f>(E178+O178)</f>
        <v>1459437</v>
      </c>
      <c r="V178" s="31"/>
      <c r="W178" s="31"/>
      <c r="X178" s="318">
        <v>852440</v>
      </c>
      <c r="Y178" s="31"/>
      <c r="Z178" s="302">
        <f>IF($U178,X178/$U178*100,0)</f>
        <v>58.408824772840482</v>
      </c>
      <c r="AA178" s="31"/>
      <c r="AB178" s="318">
        <v>0</v>
      </c>
      <c r="AC178" s="31"/>
      <c r="AD178" s="302">
        <f>IF($U178,AB178/$U178*100,0)</f>
        <v>0</v>
      </c>
      <c r="AE178" s="31"/>
      <c r="AF178" s="318">
        <v>0</v>
      </c>
      <c r="AG178" s="31"/>
      <c r="AH178" s="302">
        <f>IF($U178,AF178/$U178*100,0)</f>
        <v>0</v>
      </c>
      <c r="AI178" s="31"/>
      <c r="AJ178" s="316">
        <v>138403</v>
      </c>
      <c r="AK178" s="31"/>
      <c r="AL178" s="30">
        <v>62</v>
      </c>
      <c r="AM178" s="31"/>
      <c r="AN178" s="298">
        <v>20895</v>
      </c>
      <c r="AO178" s="31"/>
      <c r="AP178" s="298">
        <f>IF(E178,AN178,0)</f>
        <v>20895</v>
      </c>
      <c r="AQ178" s="31"/>
      <c r="AR178" s="298">
        <f>IF(O178,AN178,0)</f>
        <v>20895</v>
      </c>
    </row>
    <row r="179" spans="1:44" ht="8.85" customHeight="1" x14ac:dyDescent="0.25">
      <c r="A179" s="30">
        <v>63</v>
      </c>
      <c r="B179" s="31"/>
      <c r="C179" s="30" t="s">
        <v>192</v>
      </c>
      <c r="D179" s="31"/>
      <c r="E179" s="316">
        <v>871491</v>
      </c>
      <c r="F179" s="31"/>
      <c r="G179" s="302">
        <f>(E179/$AN179)</f>
        <v>71.792651783507708</v>
      </c>
      <c r="H179" s="31"/>
      <c r="I179" s="302">
        <f>IF(G$219,G179/G$219*100,0)</f>
        <v>175.68995416663969</v>
      </c>
      <c r="J179" s="31"/>
      <c r="K179" s="316">
        <v>301676</v>
      </c>
      <c r="L179" s="31"/>
      <c r="M179" s="316">
        <v>496326</v>
      </c>
      <c r="N179" s="31"/>
      <c r="O179" s="318">
        <v>314215</v>
      </c>
      <c r="P179" s="31"/>
      <c r="Q179" s="302">
        <f>(O179/$AN179)</f>
        <v>25.884751626987395</v>
      </c>
      <c r="R179" s="31"/>
      <c r="S179" s="302">
        <f>IF(Q$219,Q179/Q$219*100,0)</f>
        <v>174.21227955708642</v>
      </c>
      <c r="T179" s="31"/>
      <c r="U179" s="114">
        <f>(E179+O179)</f>
        <v>1185706</v>
      </c>
      <c r="V179" s="31"/>
      <c r="W179" s="31"/>
      <c r="X179" s="318">
        <v>645754</v>
      </c>
      <c r="Y179" s="31"/>
      <c r="Z179" s="302">
        <f>IF($U179,X179/$U179*100,0)</f>
        <v>54.461561297657255</v>
      </c>
      <c r="AA179" s="31"/>
      <c r="AB179" s="318">
        <v>0</v>
      </c>
      <c r="AC179" s="31"/>
      <c r="AD179" s="302">
        <f>IF($U179,AB179/$U179*100,0)</f>
        <v>0</v>
      </c>
      <c r="AE179" s="31"/>
      <c r="AF179" s="318">
        <v>0</v>
      </c>
      <c r="AG179" s="31"/>
      <c r="AH179" s="302">
        <f>IF($U179,AF179/$U179*100,0)</f>
        <v>0</v>
      </c>
      <c r="AI179" s="31"/>
      <c r="AJ179" s="316">
        <v>215170</v>
      </c>
      <c r="AK179" s="31"/>
      <c r="AL179" s="30">
        <v>63</v>
      </c>
      <c r="AM179" s="31"/>
      <c r="AN179" s="298">
        <v>12139</v>
      </c>
      <c r="AO179" s="31"/>
      <c r="AP179" s="298">
        <f>IF(E179,AN179,0)</f>
        <v>12139</v>
      </c>
      <c r="AQ179" s="31"/>
      <c r="AR179" s="298">
        <f>IF(O179,AN179,0)</f>
        <v>12139</v>
      </c>
    </row>
    <row r="180" spans="1:44" ht="8.85" customHeight="1" x14ac:dyDescent="0.25">
      <c r="A180" s="30">
        <v>64</v>
      </c>
      <c r="B180" s="31"/>
      <c r="C180" s="30" t="s">
        <v>193</v>
      </c>
      <c r="D180" s="31"/>
      <c r="E180" s="316">
        <v>942749</v>
      </c>
      <c r="F180" s="31"/>
      <c r="G180" s="302">
        <f>(E180/$AN180)</f>
        <v>77.984035073207053</v>
      </c>
      <c r="H180" s="31"/>
      <c r="I180" s="302">
        <f>IF(G$219,G180/G$219*100,0)</f>
        <v>190.84141910591444</v>
      </c>
      <c r="J180" s="31"/>
      <c r="K180" s="316">
        <v>349092</v>
      </c>
      <c r="L180" s="31"/>
      <c r="M180" s="316">
        <v>451125</v>
      </c>
      <c r="N180" s="31"/>
      <c r="O180" s="318">
        <v>299207</v>
      </c>
      <c r="P180" s="31"/>
      <c r="Q180" s="302">
        <f>(O180/$AN180)</f>
        <v>24.750351559268758</v>
      </c>
      <c r="R180" s="31"/>
      <c r="S180" s="302">
        <f>IF(Q$219,Q180/Q$219*100,0)</f>
        <v>166.57742083505286</v>
      </c>
      <c r="T180" s="31"/>
      <c r="U180" s="114">
        <f>(E180+O180)</f>
        <v>1241956</v>
      </c>
      <c r="V180" s="31"/>
      <c r="W180" s="31"/>
      <c r="X180" s="318">
        <v>643805</v>
      </c>
      <c r="Y180" s="31"/>
      <c r="Z180" s="302">
        <f>IF($U180,X180/$U180*100,0)</f>
        <v>51.837987819214206</v>
      </c>
      <c r="AA180" s="31"/>
      <c r="AB180" s="318">
        <v>33407</v>
      </c>
      <c r="AC180" s="31"/>
      <c r="AD180" s="302">
        <f>IF($U180,AB180/$U180*100,0)</f>
        <v>2.6898698504616911</v>
      </c>
      <c r="AE180" s="31"/>
      <c r="AF180" s="318">
        <v>0</v>
      </c>
      <c r="AG180" s="31"/>
      <c r="AH180" s="302">
        <f>IF($U180,AF180/$U180*100,0)</f>
        <v>0</v>
      </c>
      <c r="AI180" s="31"/>
      <c r="AJ180" s="316">
        <v>22981</v>
      </c>
      <c r="AK180" s="31"/>
      <c r="AL180" s="30">
        <v>64</v>
      </c>
      <c r="AM180" s="31"/>
      <c r="AN180" s="298">
        <v>12089</v>
      </c>
      <c r="AO180" s="31"/>
      <c r="AP180" s="298">
        <f>IF(E180,AN180,0)</f>
        <v>12089</v>
      </c>
      <c r="AQ180" s="31"/>
      <c r="AR180" s="298">
        <f>IF(O180,AN180,0)</f>
        <v>12089</v>
      </c>
    </row>
    <row r="181" spans="1:44" ht="8.85" customHeight="1" x14ac:dyDescent="0.25">
      <c r="A181" s="30">
        <v>65</v>
      </c>
      <c r="B181" s="31"/>
      <c r="C181" s="30" t="s">
        <v>194</v>
      </c>
      <c r="D181" s="31"/>
      <c r="E181" s="316">
        <v>438735</v>
      </c>
      <c r="F181" s="31"/>
      <c r="G181" s="302">
        <f>(E181/$AN181)</f>
        <v>27.240469390289334</v>
      </c>
      <c r="H181" s="31"/>
      <c r="I181" s="302">
        <f>IF(G$219,G181/G$219*100,0)</f>
        <v>66.662488426943739</v>
      </c>
      <c r="J181" s="31"/>
      <c r="K181" s="316">
        <v>274537</v>
      </c>
      <c r="L181" s="31"/>
      <c r="M181" s="316">
        <v>130657</v>
      </c>
      <c r="N181" s="31"/>
      <c r="O181" s="318">
        <v>310590</v>
      </c>
      <c r="P181" s="31"/>
      <c r="Q181" s="302">
        <f>(O181/$AN181)</f>
        <v>19.284117720104309</v>
      </c>
      <c r="R181" s="31"/>
      <c r="S181" s="302">
        <f>IF(Q$219,Q181/Q$219*100,0)</f>
        <v>129.78799857457147</v>
      </c>
      <c r="T181" s="31"/>
      <c r="U181" s="114">
        <f>(E181+O181)</f>
        <v>749325</v>
      </c>
      <c r="V181" s="31"/>
      <c r="W181" s="31"/>
      <c r="X181" s="318">
        <v>491877</v>
      </c>
      <c r="Y181" s="31"/>
      <c r="Z181" s="302">
        <f>IF($U181,X181/$U181*100,0)</f>
        <v>65.642678410569516</v>
      </c>
      <c r="AA181" s="31"/>
      <c r="AB181" s="318">
        <v>0</v>
      </c>
      <c r="AC181" s="31"/>
      <c r="AD181" s="302">
        <f>IF($U181,AB181/$U181*100,0)</f>
        <v>0</v>
      </c>
      <c r="AE181" s="31"/>
      <c r="AF181" s="318">
        <v>0</v>
      </c>
      <c r="AG181" s="31"/>
      <c r="AH181" s="302">
        <f>IF($U181,AF181/$U181*100,0)</f>
        <v>0</v>
      </c>
      <c r="AI181" s="31"/>
      <c r="AJ181" s="316">
        <v>41260</v>
      </c>
      <c r="AK181" s="31"/>
      <c r="AL181" s="30">
        <v>65</v>
      </c>
      <c r="AM181" s="31"/>
      <c r="AN181" s="298">
        <v>16106</v>
      </c>
      <c r="AO181" s="31"/>
      <c r="AP181" s="298">
        <f>IF(E181,AN181,0)</f>
        <v>16106</v>
      </c>
      <c r="AQ181" s="31"/>
      <c r="AR181" s="298">
        <f>IF(O181,AN181,0)</f>
        <v>16106</v>
      </c>
    </row>
    <row r="182" spans="1:44" ht="8.85" customHeight="1" x14ac:dyDescent="0.25">
      <c r="A182" s="37"/>
      <c r="B182" s="31"/>
      <c r="C182" s="30"/>
      <c r="D182" s="31"/>
      <c r="E182" s="31"/>
      <c r="F182" s="31"/>
      <c r="G182" s="38"/>
      <c r="H182" s="31"/>
      <c r="I182" s="38"/>
      <c r="J182" s="31"/>
      <c r="K182" s="31"/>
      <c r="L182" s="31"/>
      <c r="M182" s="31"/>
      <c r="N182" s="31"/>
      <c r="O182" s="31"/>
      <c r="P182" s="31"/>
      <c r="Q182" s="38"/>
      <c r="R182" s="31"/>
      <c r="S182" s="38"/>
      <c r="T182" s="31"/>
      <c r="U182" s="31"/>
      <c r="V182" s="31"/>
      <c r="W182" s="31"/>
      <c r="X182" s="31"/>
      <c r="Y182" s="31"/>
      <c r="Z182" s="38"/>
      <c r="AA182" s="31"/>
      <c r="AB182" s="31"/>
      <c r="AC182" s="31"/>
      <c r="AD182" s="38"/>
      <c r="AE182" s="31"/>
      <c r="AF182" s="31"/>
      <c r="AG182" s="31"/>
      <c r="AH182" s="38"/>
      <c r="AI182" s="31"/>
      <c r="AJ182" s="31"/>
      <c r="AK182" s="31"/>
      <c r="AL182" s="37"/>
      <c r="AM182" s="31"/>
      <c r="AN182" s="277"/>
      <c r="AO182" s="31"/>
      <c r="AP182" s="31"/>
      <c r="AQ182" s="31"/>
      <c r="AR182" s="31"/>
    </row>
    <row r="183" spans="1:44" ht="8.85" customHeight="1" x14ac:dyDescent="0.25">
      <c r="A183" s="30">
        <v>66</v>
      </c>
      <c r="B183" s="31"/>
      <c r="C183" s="30" t="s">
        <v>195</v>
      </c>
      <c r="D183" s="31"/>
      <c r="E183" s="316">
        <v>1156665</v>
      </c>
      <c r="F183" s="31"/>
      <c r="G183" s="302">
        <f>(E183/$AN183)</f>
        <v>34.244160227373655</v>
      </c>
      <c r="H183" s="31"/>
      <c r="I183" s="302">
        <f>IF(G$219,G183/G$219*100,0)</f>
        <v>83.801820818163833</v>
      </c>
      <c r="J183" s="31"/>
      <c r="K183" s="316">
        <v>453173</v>
      </c>
      <c r="L183" s="31"/>
      <c r="M183" s="316">
        <v>621080</v>
      </c>
      <c r="N183" s="31"/>
      <c r="O183" s="318">
        <v>527056</v>
      </c>
      <c r="P183" s="31"/>
      <c r="Q183" s="302">
        <f>(O183/$AN183)</f>
        <v>15.603990881368979</v>
      </c>
      <c r="R183" s="31"/>
      <c r="S183" s="302">
        <f>IF(Q$219,Q183/Q$219*100,0)</f>
        <v>105.01962162144427</v>
      </c>
      <c r="T183" s="31"/>
      <c r="U183" s="114">
        <f>(E183+O183)</f>
        <v>1683721</v>
      </c>
      <c r="V183" s="31"/>
      <c r="W183" s="31"/>
      <c r="X183" s="318">
        <v>561920</v>
      </c>
      <c r="Y183" s="31"/>
      <c r="Z183" s="302">
        <f>IF($U183,X183/$U183*100,0)</f>
        <v>33.373700274570425</v>
      </c>
      <c r="AA183" s="31"/>
      <c r="AB183" s="318">
        <v>0</v>
      </c>
      <c r="AC183" s="31"/>
      <c r="AD183" s="302">
        <f>IF($U183,AB183/$U183*100,0)</f>
        <v>0</v>
      </c>
      <c r="AE183" s="31"/>
      <c r="AF183" s="318">
        <v>0</v>
      </c>
      <c r="AG183" s="31"/>
      <c r="AH183" s="302">
        <f>IF($U183,AF183/$U183*100,0)</f>
        <v>0</v>
      </c>
      <c r="AI183" s="31"/>
      <c r="AJ183" s="316">
        <v>80167</v>
      </c>
      <c r="AK183" s="31"/>
      <c r="AL183" s="30">
        <v>66</v>
      </c>
      <c r="AM183" s="31"/>
      <c r="AN183" s="298">
        <v>33777</v>
      </c>
      <c r="AO183" s="31"/>
      <c r="AP183" s="298">
        <f>IF(E183,AN183,0)</f>
        <v>33777</v>
      </c>
      <c r="AQ183" s="31"/>
      <c r="AR183" s="298">
        <f>IF(O183,AN183,0)</f>
        <v>33777</v>
      </c>
    </row>
    <row r="184" spans="1:44" ht="8.85" customHeight="1" x14ac:dyDescent="0.25">
      <c r="A184" s="30">
        <v>67</v>
      </c>
      <c r="B184" s="31"/>
      <c r="C184" s="30" t="s">
        <v>196</v>
      </c>
      <c r="D184" s="31"/>
      <c r="E184" s="316">
        <v>718125</v>
      </c>
      <c r="F184" s="31"/>
      <c r="G184" s="302">
        <f>(E184/$AN184)</f>
        <v>30.447087255151359</v>
      </c>
      <c r="H184" s="31"/>
      <c r="I184" s="302">
        <f>IF(G$219,G184/G$219*100,0)</f>
        <v>74.5096779611372</v>
      </c>
      <c r="J184" s="31"/>
      <c r="K184" s="316">
        <v>425490</v>
      </c>
      <c r="L184" s="31"/>
      <c r="M184" s="316">
        <v>190189</v>
      </c>
      <c r="N184" s="31"/>
      <c r="O184" s="318">
        <v>511890</v>
      </c>
      <c r="P184" s="31"/>
      <c r="Q184" s="302">
        <f>(O184/$AN184)</f>
        <v>21.70312897481557</v>
      </c>
      <c r="R184" s="31"/>
      <c r="S184" s="302">
        <f>IF(Q$219,Q184/Q$219*100,0)</f>
        <v>146.06868270206076</v>
      </c>
      <c r="T184" s="31"/>
      <c r="U184" s="114">
        <f>(E184+O184)</f>
        <v>1230015</v>
      </c>
      <c r="V184" s="31"/>
      <c r="W184" s="31"/>
      <c r="X184" s="318">
        <v>694612</v>
      </c>
      <c r="Y184" s="31"/>
      <c r="Z184" s="302">
        <f>IF($U184,X184/$U184*100,0)</f>
        <v>56.471831644329541</v>
      </c>
      <c r="AA184" s="31"/>
      <c r="AB184" s="318">
        <v>0</v>
      </c>
      <c r="AC184" s="31"/>
      <c r="AD184" s="302">
        <f>IF($U184,AB184/$U184*100,0)</f>
        <v>0</v>
      </c>
      <c r="AE184" s="31"/>
      <c r="AF184" s="318">
        <v>0</v>
      </c>
      <c r="AG184" s="31"/>
      <c r="AH184" s="302">
        <f>IF($U184,AF184/$U184*100,0)</f>
        <v>0</v>
      </c>
      <c r="AI184" s="31"/>
      <c r="AJ184" s="316">
        <v>7111</v>
      </c>
      <c r="AK184" s="31"/>
      <c r="AL184" s="30">
        <v>67</v>
      </c>
      <c r="AM184" s="31"/>
      <c r="AN184" s="298">
        <v>23586</v>
      </c>
      <c r="AO184" s="31"/>
      <c r="AP184" s="298">
        <f>IF(E184,AN184,0)</f>
        <v>23586</v>
      </c>
      <c r="AQ184" s="31"/>
      <c r="AR184" s="298">
        <f>IF(O184,AN184,0)</f>
        <v>23586</v>
      </c>
    </row>
    <row r="185" spans="1:44" ht="8.85" customHeight="1" x14ac:dyDescent="0.25">
      <c r="A185" s="30">
        <v>68</v>
      </c>
      <c r="B185" s="31"/>
      <c r="C185" s="30" t="s">
        <v>197</v>
      </c>
      <c r="D185" s="31"/>
      <c r="E185" s="316">
        <v>1036979</v>
      </c>
      <c r="F185" s="31"/>
      <c r="G185" s="302">
        <f>(E185/$AN185)</f>
        <v>57.485392760130829</v>
      </c>
      <c r="H185" s="31"/>
      <c r="I185" s="302">
        <f>IF(G$219,G185/G$219*100,0)</f>
        <v>140.6774338094412</v>
      </c>
      <c r="J185" s="31"/>
      <c r="K185" s="316">
        <v>296694</v>
      </c>
      <c r="L185" s="31"/>
      <c r="M185" s="316">
        <v>615569</v>
      </c>
      <c r="N185" s="31"/>
      <c r="O185" s="318">
        <v>375947</v>
      </c>
      <c r="P185" s="31"/>
      <c r="Q185" s="302">
        <f>(O185/$AN185)</f>
        <v>20.840789400742835</v>
      </c>
      <c r="R185" s="31"/>
      <c r="S185" s="302">
        <f>IF(Q$219,Q185/Q$219*100,0)</f>
        <v>140.26487414649137</v>
      </c>
      <c r="T185" s="31"/>
      <c r="U185" s="114">
        <f>(E185+O185)</f>
        <v>1412926</v>
      </c>
      <c r="V185" s="31"/>
      <c r="W185" s="31"/>
      <c r="X185" s="318">
        <v>768692</v>
      </c>
      <c r="Y185" s="31"/>
      <c r="Z185" s="302">
        <f>IF($U185,X185/$U185*100,0)</f>
        <v>54.40426462532362</v>
      </c>
      <c r="AA185" s="31"/>
      <c r="AB185" s="318">
        <v>0</v>
      </c>
      <c r="AC185" s="31"/>
      <c r="AD185" s="302">
        <f>IF($U185,AB185/$U185*100,0)</f>
        <v>0</v>
      </c>
      <c r="AE185" s="31"/>
      <c r="AF185" s="318">
        <v>0</v>
      </c>
      <c r="AG185" s="31"/>
      <c r="AH185" s="302">
        <f>IF($U185,AF185/$U185*100,0)</f>
        <v>0</v>
      </c>
      <c r="AI185" s="31"/>
      <c r="AJ185" s="316">
        <v>3783</v>
      </c>
      <c r="AK185" s="31"/>
      <c r="AL185" s="30">
        <v>68</v>
      </c>
      <c r="AM185" s="31"/>
      <c r="AN185" s="298">
        <v>18039</v>
      </c>
      <c r="AO185" s="31"/>
      <c r="AP185" s="298">
        <f>IF(E185,AN185,0)</f>
        <v>18039</v>
      </c>
      <c r="AQ185" s="31"/>
      <c r="AR185" s="298">
        <f>IF(O185,AN185,0)</f>
        <v>18039</v>
      </c>
    </row>
    <row r="186" spans="1:44" ht="8.85" customHeight="1" x14ac:dyDescent="0.25">
      <c r="A186" s="30">
        <v>69</v>
      </c>
      <c r="B186" s="31"/>
      <c r="C186" s="30" t="s">
        <v>198</v>
      </c>
      <c r="D186" s="31"/>
      <c r="E186" s="316">
        <v>1227132</v>
      </c>
      <c r="F186" s="31"/>
      <c r="G186" s="302">
        <f>(E186/$AN186)</f>
        <v>19.598364583000606</v>
      </c>
      <c r="H186" s="31"/>
      <c r="I186" s="302">
        <f>IF(G$219,G186/G$219*100,0)</f>
        <v>47.960838467307532</v>
      </c>
      <c r="J186" s="31"/>
      <c r="K186" s="316">
        <v>713632</v>
      </c>
      <c r="L186" s="31"/>
      <c r="M186" s="316">
        <v>233393</v>
      </c>
      <c r="N186" s="31"/>
      <c r="O186" s="318">
        <v>748498</v>
      </c>
      <c r="P186" s="31"/>
      <c r="Q186" s="302">
        <f>(O186/$AN186)</f>
        <v>11.954163605583416</v>
      </c>
      <c r="R186" s="31"/>
      <c r="S186" s="302">
        <f>IF(Q$219,Q186/Q$219*100,0)</f>
        <v>80.455169975661306</v>
      </c>
      <c r="T186" s="31"/>
      <c r="U186" s="114">
        <f>(E186+O186)</f>
        <v>1975630</v>
      </c>
      <c r="V186" s="31"/>
      <c r="W186" s="31"/>
      <c r="X186" s="318">
        <v>1177752</v>
      </c>
      <c r="Y186" s="31"/>
      <c r="Z186" s="302">
        <f>IF($U186,X186/$U186*100,0)</f>
        <v>59.613996547936608</v>
      </c>
      <c r="AA186" s="31"/>
      <c r="AB186" s="318">
        <v>78731</v>
      </c>
      <c r="AC186" s="31"/>
      <c r="AD186" s="302">
        <f>IF($U186,AB186/$U186*100,0)</f>
        <v>3.9851085476531538</v>
      </c>
      <c r="AE186" s="31"/>
      <c r="AF186" s="318">
        <v>0</v>
      </c>
      <c r="AG186" s="31"/>
      <c r="AH186" s="302">
        <f>IF($U186,AF186/$U186*100,0)</f>
        <v>0</v>
      </c>
      <c r="AI186" s="31"/>
      <c r="AJ186" s="316">
        <v>80062</v>
      </c>
      <c r="AK186" s="31"/>
      <c r="AL186" s="30">
        <v>69</v>
      </c>
      <c r="AM186" s="31"/>
      <c r="AN186" s="298">
        <v>62614</v>
      </c>
      <c r="AO186" s="31"/>
      <c r="AP186" s="298">
        <f>IF(E186,AN186,0)</f>
        <v>62614</v>
      </c>
      <c r="AQ186" s="31"/>
      <c r="AR186" s="298">
        <f>IF(O186,AN186,0)</f>
        <v>62614</v>
      </c>
    </row>
    <row r="187" spans="1:44" ht="8.85" customHeight="1" x14ac:dyDescent="0.25">
      <c r="A187" s="30">
        <v>70</v>
      </c>
      <c r="B187" s="31"/>
      <c r="C187" s="30" t="s">
        <v>199</v>
      </c>
      <c r="D187" s="31"/>
      <c r="E187" s="316">
        <v>1390596</v>
      </c>
      <c r="F187" s="31"/>
      <c r="G187" s="302">
        <f>(E187/$AN187)</f>
        <v>48.459576247560634</v>
      </c>
      <c r="H187" s="31"/>
      <c r="I187" s="302">
        <f>IF(G$219,G187/G$219*100,0)</f>
        <v>118.58958428701645</v>
      </c>
      <c r="J187" s="31"/>
      <c r="K187" s="316">
        <v>362511</v>
      </c>
      <c r="L187" s="31"/>
      <c r="M187" s="316">
        <v>672274</v>
      </c>
      <c r="N187" s="31"/>
      <c r="O187" s="318">
        <v>411159</v>
      </c>
      <c r="P187" s="31"/>
      <c r="Q187" s="302">
        <f>(O187/$AN187)</f>
        <v>14.328094507945359</v>
      </c>
      <c r="R187" s="31"/>
      <c r="S187" s="302">
        <f>IF(Q$219,Q187/Q$219*100,0)</f>
        <v>96.432449571433054</v>
      </c>
      <c r="T187" s="31"/>
      <c r="U187" s="114">
        <f>(E187+O187)</f>
        <v>1801755</v>
      </c>
      <c r="V187" s="31"/>
      <c r="W187" s="31"/>
      <c r="X187" s="318">
        <v>866408</v>
      </c>
      <c r="Y187" s="31"/>
      <c r="Z187" s="302">
        <f>IF($U187,X187/$U187*100,0)</f>
        <v>48.086893057047156</v>
      </c>
      <c r="AA187" s="31"/>
      <c r="AB187" s="318">
        <v>0</v>
      </c>
      <c r="AC187" s="31"/>
      <c r="AD187" s="302">
        <f>IF($U187,AB187/$U187*100,0)</f>
        <v>0</v>
      </c>
      <c r="AE187" s="31"/>
      <c r="AF187" s="318">
        <v>0</v>
      </c>
      <c r="AG187" s="31"/>
      <c r="AH187" s="302">
        <f>IF($U187,AF187/$U187*100,0)</f>
        <v>0</v>
      </c>
      <c r="AI187" s="31"/>
      <c r="AJ187" s="316">
        <v>95155</v>
      </c>
      <c r="AK187" s="31"/>
      <c r="AL187" s="30">
        <v>70</v>
      </c>
      <c r="AM187" s="31"/>
      <c r="AN187" s="298">
        <v>28696</v>
      </c>
      <c r="AO187" s="31"/>
      <c r="AP187" s="298">
        <f>IF(E187,AN187,0)</f>
        <v>28696</v>
      </c>
      <c r="AQ187" s="31"/>
      <c r="AR187" s="298">
        <f>IF(O187,AN187,0)</f>
        <v>28696</v>
      </c>
    </row>
    <row r="188" spans="1:44" ht="8.85" customHeight="1" x14ac:dyDescent="0.25">
      <c r="A188" s="37"/>
      <c r="B188" s="31"/>
      <c r="C188" s="30"/>
      <c r="D188" s="31"/>
      <c r="E188" s="277"/>
      <c r="F188" s="31"/>
      <c r="G188" s="38"/>
      <c r="H188" s="31"/>
      <c r="I188" s="38"/>
      <c r="J188" s="31"/>
      <c r="K188" s="277"/>
      <c r="L188" s="31"/>
      <c r="M188" s="277"/>
      <c r="N188" s="31"/>
      <c r="O188" s="277"/>
      <c r="P188" s="31"/>
      <c r="Q188" s="38"/>
      <c r="R188" s="31"/>
      <c r="S188" s="38"/>
      <c r="T188" s="31"/>
      <c r="U188" s="277"/>
      <c r="V188" s="31"/>
      <c r="W188" s="31"/>
      <c r="X188" s="277"/>
      <c r="Y188" s="31"/>
      <c r="Z188" s="38"/>
      <c r="AA188" s="31"/>
      <c r="AB188" s="277"/>
      <c r="AC188" s="31"/>
      <c r="AD188" s="38"/>
      <c r="AE188" s="31"/>
      <c r="AF188" s="277"/>
      <c r="AG188" s="31"/>
      <c r="AH188" s="38"/>
      <c r="AI188" s="31"/>
      <c r="AJ188" s="277"/>
      <c r="AK188" s="31"/>
      <c r="AL188" s="37"/>
      <c r="AM188" s="31"/>
      <c r="AN188" s="277"/>
      <c r="AO188" s="31"/>
      <c r="AP188" s="31"/>
      <c r="AQ188" s="31"/>
      <c r="AR188" s="31"/>
    </row>
    <row r="189" spans="1:44" ht="8.85" customHeight="1" x14ac:dyDescent="0.25">
      <c r="A189" s="30">
        <v>71</v>
      </c>
      <c r="B189" s="31"/>
      <c r="C189" s="30" t="s">
        <v>200</v>
      </c>
      <c r="D189" s="31"/>
      <c r="E189" s="316">
        <v>1025807</v>
      </c>
      <c r="F189" s="31"/>
      <c r="G189" s="302">
        <f>(E189/$AN189)</f>
        <v>43.479294706056884</v>
      </c>
      <c r="H189" s="31"/>
      <c r="I189" s="302">
        <f>IF(G$219,G189/G$219*100,0)</f>
        <v>106.40191028380102</v>
      </c>
      <c r="J189" s="31"/>
      <c r="K189" s="316">
        <v>511008</v>
      </c>
      <c r="L189" s="31"/>
      <c r="M189" s="316">
        <v>389839</v>
      </c>
      <c r="N189" s="31"/>
      <c r="O189" s="318">
        <v>567979</v>
      </c>
      <c r="P189" s="31"/>
      <c r="Q189" s="302">
        <f>(O189/$AN189)</f>
        <v>24.074047386936805</v>
      </c>
      <c r="R189" s="31"/>
      <c r="S189" s="302">
        <f>IF(Q$219,Q189/Q$219*100,0)</f>
        <v>162.02568731897469</v>
      </c>
      <c r="T189" s="31"/>
      <c r="U189" s="114">
        <f>(E189+O189)</f>
        <v>1593786</v>
      </c>
      <c r="V189" s="31"/>
      <c r="W189" s="31"/>
      <c r="X189" s="318">
        <v>886569</v>
      </c>
      <c r="Y189" s="31"/>
      <c r="Z189" s="302">
        <f>IF($U189,X189/$U189*100,0)</f>
        <v>55.626602316747665</v>
      </c>
      <c r="AA189" s="31"/>
      <c r="AB189" s="318">
        <v>11742</v>
      </c>
      <c r="AC189" s="31"/>
      <c r="AD189" s="302">
        <f>IF($U189,AB189/$U189*100,0)</f>
        <v>0.73673629960358544</v>
      </c>
      <c r="AE189" s="31"/>
      <c r="AF189" s="318">
        <v>0</v>
      </c>
      <c r="AG189" s="31"/>
      <c r="AH189" s="302">
        <f>IF($U189,AF189/$U189*100,0)</f>
        <v>0</v>
      </c>
      <c r="AI189" s="31"/>
      <c r="AJ189" s="316">
        <v>23470</v>
      </c>
      <c r="AK189" s="31"/>
      <c r="AL189" s="30">
        <v>71</v>
      </c>
      <c r="AM189" s="31"/>
      <c r="AN189" s="298">
        <v>23593</v>
      </c>
      <c r="AO189" s="31"/>
      <c r="AP189" s="298">
        <f>IF(E189,AN189,0)</f>
        <v>23593</v>
      </c>
      <c r="AQ189" s="31"/>
      <c r="AR189" s="298">
        <f>IF(O189,AN189,0)</f>
        <v>23593</v>
      </c>
    </row>
    <row r="190" spans="1:44" ht="8.85" customHeight="1" x14ac:dyDescent="0.25">
      <c r="A190" s="30">
        <v>72</v>
      </c>
      <c r="B190" s="31"/>
      <c r="C190" s="30" t="s">
        <v>201</v>
      </c>
      <c r="D190" s="31"/>
      <c r="E190" s="316">
        <v>1825372</v>
      </c>
      <c r="F190" s="31"/>
      <c r="G190" s="302">
        <f>(E190/$AN190)</f>
        <v>49.797359231776518</v>
      </c>
      <c r="H190" s="31"/>
      <c r="I190" s="302">
        <f>IF(G$219,G190/G$219*100,0)</f>
        <v>121.86338773824643</v>
      </c>
      <c r="J190" s="31"/>
      <c r="K190" s="316">
        <v>490493</v>
      </c>
      <c r="L190" s="31"/>
      <c r="M190" s="316">
        <v>1043602</v>
      </c>
      <c r="N190" s="31"/>
      <c r="O190" s="318">
        <v>552905</v>
      </c>
      <c r="P190" s="31"/>
      <c r="Q190" s="302">
        <f>(O190/$AN190)</f>
        <v>15.08361523352248</v>
      </c>
      <c r="R190" s="31"/>
      <c r="S190" s="302">
        <f>IF(Q$219,Q190/Q$219*100,0)</f>
        <v>101.51733467105232</v>
      </c>
      <c r="T190" s="31"/>
      <c r="U190" s="114">
        <f>(E190+O190)</f>
        <v>2378277</v>
      </c>
      <c r="V190" s="31"/>
      <c r="W190" s="31"/>
      <c r="X190" s="318">
        <v>896689</v>
      </c>
      <c r="Y190" s="31"/>
      <c r="Z190" s="302">
        <f>IF($U190,X190/$U190*100,0)</f>
        <v>37.703303694229056</v>
      </c>
      <c r="AA190" s="31"/>
      <c r="AB190" s="318">
        <v>0</v>
      </c>
      <c r="AC190" s="31"/>
      <c r="AD190" s="302">
        <f>IF($U190,AB190/$U190*100,0)</f>
        <v>0</v>
      </c>
      <c r="AE190" s="31"/>
      <c r="AF190" s="318">
        <v>0</v>
      </c>
      <c r="AG190" s="31"/>
      <c r="AH190" s="302">
        <f>IF($U190,AF190/$U190*100,0)</f>
        <v>0</v>
      </c>
      <c r="AI190" s="31"/>
      <c r="AJ190" s="316">
        <v>141962</v>
      </c>
      <c r="AK190" s="31"/>
      <c r="AL190" s="30">
        <v>72</v>
      </c>
      <c r="AM190" s="31"/>
      <c r="AN190" s="298">
        <v>36656</v>
      </c>
      <c r="AO190" s="31"/>
      <c r="AP190" s="298">
        <f>IF(E190,AN190,0)</f>
        <v>36656</v>
      </c>
      <c r="AQ190" s="31"/>
      <c r="AR190" s="298">
        <f>IF(O190,AN190,0)</f>
        <v>36656</v>
      </c>
    </row>
    <row r="191" spans="1:44" ht="8.85" customHeight="1" x14ac:dyDescent="0.25">
      <c r="A191" s="30">
        <v>73</v>
      </c>
      <c r="B191" s="31"/>
      <c r="C191" s="30" t="s">
        <v>202</v>
      </c>
      <c r="D191" s="31"/>
      <c r="E191" s="316">
        <v>14286000</v>
      </c>
      <c r="F191" s="31"/>
      <c r="G191" s="302">
        <f>(E191/$AN191)</f>
        <v>31.884834281888182</v>
      </c>
      <c r="H191" s="31"/>
      <c r="I191" s="302">
        <f>IF(G$219,G191/G$219*100,0)</f>
        <v>78.028111992412846</v>
      </c>
      <c r="J191" s="31"/>
      <c r="K191" s="316">
        <v>4546000</v>
      </c>
      <c r="L191" s="31"/>
      <c r="M191" s="316">
        <v>9211000</v>
      </c>
      <c r="N191" s="31"/>
      <c r="O191" s="318">
        <v>5373000</v>
      </c>
      <c r="P191" s="31"/>
      <c r="Q191" s="302">
        <f>(O191/$AN191)</f>
        <v>11.991965182457315</v>
      </c>
      <c r="R191" s="31"/>
      <c r="S191" s="302">
        <f>IF(Q$219,Q191/Q$219*100,0)</f>
        <v>80.709586126642961</v>
      </c>
      <c r="T191" s="31"/>
      <c r="U191" s="114">
        <f>(E191+O191)</f>
        <v>19659000</v>
      </c>
      <c r="V191" s="31"/>
      <c r="W191" s="31"/>
      <c r="X191" s="318">
        <v>5596000</v>
      </c>
      <c r="Y191" s="31"/>
      <c r="Z191" s="302">
        <f>IF($U191,X191/$U191*100,0)</f>
        <v>28.465333943740777</v>
      </c>
      <c r="AA191" s="31"/>
      <c r="AB191" s="318">
        <v>218000</v>
      </c>
      <c r="AC191" s="31"/>
      <c r="AD191" s="302">
        <f>IF($U191,AB191/$U191*100,0)</f>
        <v>1.1089068619970497</v>
      </c>
      <c r="AE191" s="31"/>
      <c r="AF191" s="318">
        <v>0</v>
      </c>
      <c r="AG191" s="31"/>
      <c r="AH191" s="302">
        <f>IF($U191,AF191/$U191*100,0)</f>
        <v>0</v>
      </c>
      <c r="AI191" s="31"/>
      <c r="AJ191" s="316">
        <v>1865000</v>
      </c>
      <c r="AK191" s="31"/>
      <c r="AL191" s="30">
        <v>73</v>
      </c>
      <c r="AM191" s="31"/>
      <c r="AN191" s="298">
        <v>448050</v>
      </c>
      <c r="AO191" s="31"/>
      <c r="AP191" s="298">
        <f>IF(E191,AN191,0)</f>
        <v>448050</v>
      </c>
      <c r="AQ191" s="31"/>
      <c r="AR191" s="298">
        <f>IF(O191,AN191,0)</f>
        <v>448050</v>
      </c>
    </row>
    <row r="192" spans="1:44" ht="8.85" customHeight="1" x14ac:dyDescent="0.25">
      <c r="A192" s="30">
        <v>74</v>
      </c>
      <c r="B192" s="31"/>
      <c r="C192" s="30" t="s">
        <v>203</v>
      </c>
      <c r="D192" s="31"/>
      <c r="E192" s="316">
        <v>1857141</v>
      </c>
      <c r="F192" s="31"/>
      <c r="G192" s="302">
        <f>(E192/$AN192)</f>
        <v>53.710298753506663</v>
      </c>
      <c r="H192" s="31"/>
      <c r="I192" s="302">
        <f>IF(G$219,G192/G$219*100,0)</f>
        <v>131.43907756375481</v>
      </c>
      <c r="J192" s="31"/>
      <c r="K192" s="316">
        <v>619142</v>
      </c>
      <c r="L192" s="31"/>
      <c r="M192" s="316">
        <v>764478</v>
      </c>
      <c r="N192" s="31"/>
      <c r="O192" s="318">
        <v>917951</v>
      </c>
      <c r="P192" s="31"/>
      <c r="Q192" s="302">
        <f>(O192/$AN192)</f>
        <v>26.548023252451053</v>
      </c>
      <c r="R192" s="31"/>
      <c r="S192" s="302">
        <f>IF(Q$219,Q192/Q$219*100,0)</f>
        <v>178.6763000546633</v>
      </c>
      <c r="T192" s="31"/>
      <c r="U192" s="114">
        <f>(E192+O192)</f>
        <v>2775092</v>
      </c>
      <c r="V192" s="31"/>
      <c r="W192" s="31"/>
      <c r="X192" s="318">
        <v>1382078</v>
      </c>
      <c r="Y192" s="31"/>
      <c r="Z192" s="302">
        <f>IF($U192,X192/$U192*100,0)</f>
        <v>49.802961487402939</v>
      </c>
      <c r="AA192" s="31"/>
      <c r="AB192" s="318">
        <v>0</v>
      </c>
      <c r="AC192" s="31"/>
      <c r="AD192" s="302">
        <f>IF($U192,AB192/$U192*100,0)</f>
        <v>0</v>
      </c>
      <c r="AE192" s="31"/>
      <c r="AF192" s="318">
        <v>0</v>
      </c>
      <c r="AG192" s="31"/>
      <c r="AH192" s="302">
        <f>IF($U192,AF192/$U192*100,0)</f>
        <v>0</v>
      </c>
      <c r="AI192" s="31"/>
      <c r="AJ192" s="316">
        <v>47168</v>
      </c>
      <c r="AK192" s="31"/>
      <c r="AL192" s="30">
        <v>74</v>
      </c>
      <c r="AM192" s="31"/>
      <c r="AN192" s="298">
        <v>34577</v>
      </c>
      <c r="AO192" s="31"/>
      <c r="AP192" s="298">
        <f>IF(E192,AN192,0)</f>
        <v>34577</v>
      </c>
      <c r="AQ192" s="31"/>
      <c r="AR192" s="298">
        <f>IF(O192,AN192,0)</f>
        <v>34577</v>
      </c>
    </row>
    <row r="193" spans="1:44" ht="8.85" customHeight="1" x14ac:dyDescent="0.25">
      <c r="A193" s="30">
        <v>75</v>
      </c>
      <c r="B193" s="31"/>
      <c r="C193" s="30" t="s">
        <v>204</v>
      </c>
      <c r="D193" s="31"/>
      <c r="E193" s="316">
        <v>1076871</v>
      </c>
      <c r="F193" s="31"/>
      <c r="G193" s="302">
        <f>(E193/$AN193)</f>
        <v>147.35509031198686</v>
      </c>
      <c r="H193" s="31"/>
      <c r="I193" s="302">
        <f>IF(G$219,G193/G$219*100,0)</f>
        <v>360.60527672389486</v>
      </c>
      <c r="J193" s="31"/>
      <c r="K193" s="316">
        <v>269972</v>
      </c>
      <c r="L193" s="31"/>
      <c r="M193" s="316">
        <v>718587</v>
      </c>
      <c r="N193" s="31"/>
      <c r="O193" s="318">
        <v>258538</v>
      </c>
      <c r="P193" s="31"/>
      <c r="Q193" s="302">
        <f>(O193/$AN193)</f>
        <v>35.377394636015325</v>
      </c>
      <c r="R193" s="31"/>
      <c r="S193" s="302">
        <f>IF(Q$219,Q193/Q$219*100,0)</f>
        <v>238.10066455901998</v>
      </c>
      <c r="T193" s="31"/>
      <c r="U193" s="114">
        <f>(E193+O193)</f>
        <v>1335409</v>
      </c>
      <c r="V193" s="31"/>
      <c r="W193" s="31"/>
      <c r="X193" s="318">
        <v>542325</v>
      </c>
      <c r="Y193" s="31"/>
      <c r="Z193" s="302">
        <f>IF($U193,X193/$U193*100,0)</f>
        <v>40.611153586653977</v>
      </c>
      <c r="AA193" s="31"/>
      <c r="AB193" s="318">
        <v>0</v>
      </c>
      <c r="AC193" s="31"/>
      <c r="AD193" s="302">
        <f>IF($U193,AB193/$U193*100,0)</f>
        <v>0</v>
      </c>
      <c r="AE193" s="31"/>
      <c r="AF193" s="318">
        <v>0</v>
      </c>
      <c r="AG193" s="31"/>
      <c r="AH193" s="302">
        <f>IF($U193,AF193/$U193*100,0)</f>
        <v>0</v>
      </c>
      <c r="AI193" s="31"/>
      <c r="AJ193" s="316">
        <v>35897</v>
      </c>
      <c r="AK193" s="31"/>
      <c r="AL193" s="30">
        <v>75</v>
      </c>
      <c r="AM193" s="31"/>
      <c r="AN193" s="298">
        <v>7308</v>
      </c>
      <c r="AO193" s="31"/>
      <c r="AP193" s="298">
        <f>IF(E193,AN193,0)</f>
        <v>7308</v>
      </c>
      <c r="AQ193" s="31"/>
      <c r="AR193" s="298">
        <f>IF(O193,AN193,0)</f>
        <v>7308</v>
      </c>
    </row>
    <row r="194" spans="1:44" ht="8.85" customHeight="1" x14ac:dyDescent="0.25">
      <c r="A194" s="37"/>
      <c r="B194" s="31"/>
      <c r="C194" s="30"/>
      <c r="D194" s="31"/>
      <c r="E194" s="277"/>
      <c r="F194" s="31"/>
      <c r="G194" s="38"/>
      <c r="H194" s="31"/>
      <c r="I194" s="38"/>
      <c r="J194" s="31"/>
      <c r="K194" s="31"/>
      <c r="L194" s="31"/>
      <c r="M194" s="31"/>
      <c r="N194" s="31"/>
      <c r="O194" s="277"/>
      <c r="P194" s="31"/>
      <c r="Q194" s="38"/>
      <c r="R194" s="31"/>
      <c r="S194" s="38"/>
      <c r="T194" s="31"/>
      <c r="U194" s="277"/>
      <c r="V194" s="31"/>
      <c r="W194" s="31"/>
      <c r="X194" s="277"/>
      <c r="Y194" s="31"/>
      <c r="Z194" s="38"/>
      <c r="AA194" s="31"/>
      <c r="AB194" s="277"/>
      <c r="AC194" s="31"/>
      <c r="AD194" s="38"/>
      <c r="AE194" s="31"/>
      <c r="AF194" s="277"/>
      <c r="AG194" s="31"/>
      <c r="AH194" s="38"/>
      <c r="AI194" s="31"/>
      <c r="AJ194" s="277"/>
      <c r="AK194" s="31"/>
      <c r="AL194" s="37"/>
      <c r="AM194" s="31"/>
      <c r="AN194" s="277"/>
      <c r="AO194" s="31"/>
      <c r="AP194" s="31"/>
      <c r="AQ194" s="31"/>
      <c r="AR194" s="31"/>
    </row>
    <row r="195" spans="1:44" ht="8.85" customHeight="1" x14ac:dyDescent="0.25">
      <c r="A195" s="30">
        <v>76</v>
      </c>
      <c r="B195" s="31"/>
      <c r="C195" s="30" t="s">
        <v>118</v>
      </c>
      <c r="D195" s="31"/>
      <c r="E195" s="316">
        <v>551627</v>
      </c>
      <c r="F195" s="31"/>
      <c r="G195" s="302">
        <f>(E195/$AN195)</f>
        <v>61.095027134787905</v>
      </c>
      <c r="H195" s="31"/>
      <c r="I195" s="302">
        <f>IF(G$219,G195/G$219*100,0)</f>
        <v>149.5108796021137</v>
      </c>
      <c r="J195" s="31"/>
      <c r="K195" s="316">
        <v>226181</v>
      </c>
      <c r="L195" s="31"/>
      <c r="M195" s="316">
        <v>298464</v>
      </c>
      <c r="N195" s="31"/>
      <c r="O195" s="318">
        <v>283173</v>
      </c>
      <c r="P195" s="31"/>
      <c r="Q195" s="302">
        <f>(O195/$AN195)</f>
        <v>31.362609369808396</v>
      </c>
      <c r="R195" s="31"/>
      <c r="S195" s="302">
        <f>IF(Q$219,Q195/Q$219*100,0)</f>
        <v>211.07993423727743</v>
      </c>
      <c r="T195" s="31"/>
      <c r="U195" s="114">
        <f>(E195+O195)</f>
        <v>834800</v>
      </c>
      <c r="V195" s="31"/>
      <c r="W195" s="31"/>
      <c r="X195" s="318">
        <v>458905</v>
      </c>
      <c r="Y195" s="31"/>
      <c r="Z195" s="302">
        <f>IF($U195,X195/$U195*100,0)</f>
        <v>54.971849544801152</v>
      </c>
      <c r="AA195" s="31"/>
      <c r="AB195" s="318">
        <v>0</v>
      </c>
      <c r="AC195" s="31"/>
      <c r="AD195" s="302">
        <f>IF($U195,AB195/$U195*100,0)</f>
        <v>0</v>
      </c>
      <c r="AE195" s="31"/>
      <c r="AF195" s="318">
        <v>0</v>
      </c>
      <c r="AG195" s="31"/>
      <c r="AH195" s="302">
        <f>IF($U195,AF195/$U195*100,0)</f>
        <v>0</v>
      </c>
      <c r="AI195" s="31"/>
      <c r="AJ195" s="316">
        <v>27274</v>
      </c>
      <c r="AK195" s="31"/>
      <c r="AL195" s="30">
        <v>76</v>
      </c>
      <c r="AM195" s="31"/>
      <c r="AN195" s="298">
        <v>9029</v>
      </c>
      <c r="AO195" s="31"/>
      <c r="AP195" s="298">
        <f>IF(E195,AN195,0)</f>
        <v>9029</v>
      </c>
      <c r="AQ195" s="31"/>
      <c r="AR195" s="298">
        <f>IF(O195,AN195,0)</f>
        <v>9029</v>
      </c>
    </row>
    <row r="196" spans="1:44" ht="8.85" customHeight="1" x14ac:dyDescent="0.25">
      <c r="A196" s="30">
        <v>77</v>
      </c>
      <c r="B196" s="31"/>
      <c r="C196" s="30" t="s">
        <v>119</v>
      </c>
      <c r="D196" s="31"/>
      <c r="E196" s="316">
        <v>3536890</v>
      </c>
      <c r="F196" s="31"/>
      <c r="G196" s="302">
        <f>(E196/$AN196)</f>
        <v>37.65693539457434</v>
      </c>
      <c r="H196" s="31"/>
      <c r="I196" s="302">
        <f>IF(G$219,G196/G$219*100,0)</f>
        <v>92.153515564230773</v>
      </c>
      <c r="J196" s="31"/>
      <c r="K196" s="316">
        <v>1169589</v>
      </c>
      <c r="L196" s="31"/>
      <c r="M196" s="316">
        <v>1980730</v>
      </c>
      <c r="N196" s="31"/>
      <c r="O196" s="318">
        <v>1329364</v>
      </c>
      <c r="P196" s="31"/>
      <c r="Q196" s="302">
        <f>(O196/$AN196)</f>
        <v>14.153613559899494</v>
      </c>
      <c r="R196" s="31"/>
      <c r="S196" s="302">
        <f>IF(Q$219,Q196/Q$219*100,0)</f>
        <v>95.258139532210578</v>
      </c>
      <c r="T196" s="31"/>
      <c r="U196" s="114">
        <f>(E196+O196)</f>
        <v>4866254</v>
      </c>
      <c r="V196" s="31"/>
      <c r="W196" s="31"/>
      <c r="X196" s="318">
        <v>1456873</v>
      </c>
      <c r="Y196" s="31"/>
      <c r="Z196" s="302">
        <f>IF($U196,X196/$U196*100,0)</f>
        <v>29.938285177880154</v>
      </c>
      <c r="AA196" s="31"/>
      <c r="AB196" s="318">
        <v>126201</v>
      </c>
      <c r="AC196" s="31"/>
      <c r="AD196" s="302">
        <f>IF($U196,AB196/$U196*100,0)</f>
        <v>2.5933911382348724</v>
      </c>
      <c r="AE196" s="31"/>
      <c r="AF196" s="318">
        <v>0</v>
      </c>
      <c r="AG196" s="31"/>
      <c r="AH196" s="302">
        <f>IF($U196,AF196/$U196*100,0)</f>
        <v>0</v>
      </c>
      <c r="AI196" s="31"/>
      <c r="AJ196" s="316">
        <v>80800</v>
      </c>
      <c r="AK196" s="31"/>
      <c r="AL196" s="30">
        <v>77</v>
      </c>
      <c r="AM196" s="31"/>
      <c r="AN196" s="298">
        <v>93924</v>
      </c>
      <c r="AO196" s="31"/>
      <c r="AP196" s="298">
        <f>IF(E196,AN196,0)</f>
        <v>93924</v>
      </c>
      <c r="AQ196" s="31"/>
      <c r="AR196" s="298">
        <f>IF(O196,AN196,0)</f>
        <v>93924</v>
      </c>
    </row>
    <row r="197" spans="1:44" ht="8.85" customHeight="1" x14ac:dyDescent="0.25">
      <c r="A197" s="30">
        <v>78</v>
      </c>
      <c r="B197" s="31"/>
      <c r="C197" s="30" t="s">
        <v>205</v>
      </c>
      <c r="D197" s="31"/>
      <c r="E197" s="316">
        <v>1020894</v>
      </c>
      <c r="F197" s="31"/>
      <c r="G197" s="302">
        <f>(E197/$AN197)</f>
        <v>45.90144328042804</v>
      </c>
      <c r="H197" s="31"/>
      <c r="I197" s="302">
        <f>IF(G$219,G197/G$219*100,0)</f>
        <v>112.32935775153499</v>
      </c>
      <c r="J197" s="31"/>
      <c r="K197" s="316">
        <v>459808</v>
      </c>
      <c r="L197" s="31"/>
      <c r="M197" s="316">
        <v>390918</v>
      </c>
      <c r="N197" s="31"/>
      <c r="O197" s="318">
        <v>480673</v>
      </c>
      <c r="P197" s="31"/>
      <c r="Q197" s="302">
        <f>(O197/$AN197)</f>
        <v>21.612022840699609</v>
      </c>
      <c r="R197" s="31"/>
      <c r="S197" s="302">
        <f>IF(Q$219,Q197/Q$219*100,0)</f>
        <v>145.4555106100625</v>
      </c>
      <c r="T197" s="31"/>
      <c r="U197" s="114">
        <f>(E197+O197)</f>
        <v>1501567</v>
      </c>
      <c r="V197" s="31"/>
      <c r="W197" s="31"/>
      <c r="X197" s="318">
        <v>771339</v>
      </c>
      <c r="Y197" s="31"/>
      <c r="Z197" s="302">
        <f>IF($U197,X197/$U197*100,0)</f>
        <v>51.368936584248324</v>
      </c>
      <c r="AA197" s="31"/>
      <c r="AB197" s="318">
        <v>0</v>
      </c>
      <c r="AC197" s="31"/>
      <c r="AD197" s="302">
        <f>IF($U197,AB197/$U197*100,0)</f>
        <v>0</v>
      </c>
      <c r="AE197" s="31"/>
      <c r="AF197" s="318">
        <v>0</v>
      </c>
      <c r="AG197" s="31"/>
      <c r="AH197" s="302">
        <f>IF($U197,AF197/$U197*100,0)</f>
        <v>0</v>
      </c>
      <c r="AI197" s="31"/>
      <c r="AJ197" s="316">
        <v>266279</v>
      </c>
      <c r="AK197" s="31"/>
      <c r="AL197" s="30">
        <v>78</v>
      </c>
      <c r="AM197" s="31"/>
      <c r="AN197" s="298">
        <v>22241</v>
      </c>
      <c r="AO197" s="31"/>
      <c r="AP197" s="298">
        <f>IF(E197,AN197,0)</f>
        <v>22241</v>
      </c>
      <c r="AQ197" s="31"/>
      <c r="AR197" s="298">
        <f>IF(O197,AN197,0)</f>
        <v>22241</v>
      </c>
    </row>
    <row r="198" spans="1:44" ht="8.85" customHeight="1" x14ac:dyDescent="0.25">
      <c r="A198" s="30">
        <v>79</v>
      </c>
      <c r="B198" s="31"/>
      <c r="C198" s="30" t="s">
        <v>206</v>
      </c>
      <c r="D198" s="31"/>
      <c r="E198" s="316">
        <v>2176627</v>
      </c>
      <c r="F198" s="31"/>
      <c r="G198" s="302">
        <f>(E198/$AN198)</f>
        <v>27.298262996174831</v>
      </c>
      <c r="H198" s="31"/>
      <c r="I198" s="302">
        <f>IF(G$219,G198/G$219*100,0)</f>
        <v>66.80392011552054</v>
      </c>
      <c r="J198" s="31"/>
      <c r="K198" s="316">
        <v>1275107</v>
      </c>
      <c r="L198" s="31"/>
      <c r="M198" s="316">
        <v>840189</v>
      </c>
      <c r="N198" s="31"/>
      <c r="O198" s="318">
        <v>1728308</v>
      </c>
      <c r="P198" s="31"/>
      <c r="Q198" s="302">
        <f>(O198/$AN198)</f>
        <v>21.675650592587946</v>
      </c>
      <c r="R198" s="31"/>
      <c r="S198" s="302">
        <f>IF(Q$219,Q198/Q$219*100,0)</f>
        <v>145.88374480211877</v>
      </c>
      <c r="T198" s="31"/>
      <c r="U198" s="114">
        <f>(E198+O198)</f>
        <v>3904935</v>
      </c>
      <c r="V198" s="31"/>
      <c r="W198" s="31"/>
      <c r="X198" s="318">
        <v>2408342</v>
      </c>
      <c r="Y198" s="31"/>
      <c r="Z198" s="302">
        <f>IF($U198,X198/$U198*100,0)</f>
        <v>61.674317242156398</v>
      </c>
      <c r="AA198" s="31"/>
      <c r="AB198" s="318">
        <v>0</v>
      </c>
      <c r="AC198" s="31"/>
      <c r="AD198" s="302">
        <f>IF($U198,AB198/$U198*100,0)</f>
        <v>0</v>
      </c>
      <c r="AE198" s="31"/>
      <c r="AF198" s="318">
        <v>7499</v>
      </c>
      <c r="AG198" s="31"/>
      <c r="AH198" s="302">
        <f>IF($U198,AF198/$U198*100,0)</f>
        <v>0.19203904802512717</v>
      </c>
      <c r="AI198" s="31"/>
      <c r="AJ198" s="316">
        <v>753126</v>
      </c>
      <c r="AK198" s="31"/>
      <c r="AL198" s="30">
        <v>79</v>
      </c>
      <c r="AM198" s="31"/>
      <c r="AN198" s="298">
        <v>79735</v>
      </c>
      <c r="AO198" s="31"/>
      <c r="AP198" s="298">
        <f>IF(E198,AN198,0)</f>
        <v>79735</v>
      </c>
      <c r="AQ198" s="31"/>
      <c r="AR198" s="298">
        <f>IF(O198,AN198,0)</f>
        <v>79735</v>
      </c>
    </row>
    <row r="199" spans="1:44" ht="8.85" customHeight="1" x14ac:dyDescent="0.25">
      <c r="A199" s="30">
        <v>80</v>
      </c>
      <c r="B199" s="31"/>
      <c r="C199" s="30" t="s">
        <v>207</v>
      </c>
      <c r="D199" s="31"/>
      <c r="E199" s="316">
        <v>1673668</v>
      </c>
      <c r="F199" s="31"/>
      <c r="G199" s="302">
        <f>(E199/$AN199)</f>
        <v>60.427771960862188</v>
      </c>
      <c r="H199" s="31"/>
      <c r="I199" s="302">
        <f>IF(G$219,G199/G$219*100,0)</f>
        <v>147.87798225103143</v>
      </c>
      <c r="J199" s="31"/>
      <c r="K199" s="316">
        <v>422021</v>
      </c>
      <c r="L199" s="31"/>
      <c r="M199" s="316">
        <v>1051758</v>
      </c>
      <c r="N199" s="31"/>
      <c r="O199" s="318">
        <v>652803</v>
      </c>
      <c r="P199" s="31"/>
      <c r="Q199" s="302">
        <f>(O199/$AN199)</f>
        <v>23.56944795465213</v>
      </c>
      <c r="R199" s="31"/>
      <c r="S199" s="302">
        <f>IF(Q$219,Q199/Q$219*100,0)</f>
        <v>158.62957911487382</v>
      </c>
      <c r="T199" s="31"/>
      <c r="U199" s="114">
        <f>(E199+O199)</f>
        <v>2326471</v>
      </c>
      <c r="V199" s="31"/>
      <c r="W199" s="31"/>
      <c r="X199" s="318">
        <v>1056770</v>
      </c>
      <c r="Y199" s="31"/>
      <c r="Z199" s="302">
        <f>IF($U199,X199/$U199*100,0)</f>
        <v>45.423734059010407</v>
      </c>
      <c r="AA199" s="31"/>
      <c r="AB199" s="318">
        <v>0</v>
      </c>
      <c r="AC199" s="31"/>
      <c r="AD199" s="302">
        <f>IF($U199,AB199/$U199*100,0)</f>
        <v>0</v>
      </c>
      <c r="AE199" s="31"/>
      <c r="AF199" s="318">
        <v>0</v>
      </c>
      <c r="AG199" s="31"/>
      <c r="AH199" s="302">
        <f>IF($U199,AF199/$U199*100,0)</f>
        <v>0</v>
      </c>
      <c r="AI199" s="31"/>
      <c r="AJ199" s="316">
        <v>12658</v>
      </c>
      <c r="AK199" s="31"/>
      <c r="AL199" s="30">
        <v>80</v>
      </c>
      <c r="AM199" s="31"/>
      <c r="AN199" s="298">
        <v>27697</v>
      </c>
      <c r="AO199" s="31"/>
      <c r="AP199" s="298">
        <f>IF(E199,AN199,0)</f>
        <v>27697</v>
      </c>
      <c r="AQ199" s="31"/>
      <c r="AR199" s="298">
        <f>IF(O199,AN199,0)</f>
        <v>27697</v>
      </c>
    </row>
    <row r="200" spans="1:44" ht="8.85" customHeight="1" x14ac:dyDescent="0.25">
      <c r="A200" s="37"/>
      <c r="B200" s="31"/>
      <c r="C200" s="30"/>
      <c r="D200" s="31"/>
      <c r="E200" s="31"/>
      <c r="F200" s="31"/>
      <c r="G200" s="38"/>
      <c r="H200" s="31"/>
      <c r="I200" s="38"/>
      <c r="J200" s="31"/>
      <c r="K200" s="31"/>
      <c r="L200" s="31"/>
      <c r="M200" s="31"/>
      <c r="N200" s="31"/>
      <c r="O200" s="31"/>
      <c r="P200" s="31"/>
      <c r="Q200" s="38"/>
      <c r="R200" s="31"/>
      <c r="S200" s="38"/>
      <c r="T200" s="31"/>
      <c r="U200" s="31"/>
      <c r="V200" s="31"/>
      <c r="W200" s="31"/>
      <c r="X200" s="31"/>
      <c r="Y200" s="31"/>
      <c r="Z200" s="38"/>
      <c r="AA200" s="31"/>
      <c r="AB200" s="31"/>
      <c r="AC200" s="31"/>
      <c r="AD200" s="38"/>
      <c r="AE200" s="31"/>
      <c r="AF200" s="31"/>
      <c r="AG200" s="31"/>
      <c r="AH200" s="38"/>
      <c r="AI200" s="31"/>
      <c r="AJ200" s="31"/>
      <c r="AK200" s="31"/>
      <c r="AL200" s="37"/>
      <c r="AM200" s="31"/>
      <c r="AN200" s="277"/>
      <c r="AO200" s="31"/>
      <c r="AP200" s="31"/>
      <c r="AQ200" s="31"/>
      <c r="AR200" s="31"/>
    </row>
    <row r="201" spans="1:44" ht="8.85" customHeight="1" x14ac:dyDescent="0.25">
      <c r="A201" s="30">
        <v>81</v>
      </c>
      <c r="B201" s="31"/>
      <c r="C201" s="30" t="s">
        <v>208</v>
      </c>
      <c r="D201" s="31"/>
      <c r="E201" s="316">
        <v>1570572</v>
      </c>
      <c r="F201" s="31"/>
      <c r="G201" s="302">
        <f>(E201/$AN201)</f>
        <v>69.087757885012977</v>
      </c>
      <c r="H201" s="31"/>
      <c r="I201" s="302">
        <f>IF(G$219,G201/G$219*100,0)</f>
        <v>169.07057637174771</v>
      </c>
      <c r="J201" s="31"/>
      <c r="K201" s="316">
        <v>434564</v>
      </c>
      <c r="L201" s="31"/>
      <c r="M201" s="316">
        <v>678338</v>
      </c>
      <c r="N201" s="31"/>
      <c r="O201" s="318">
        <v>491478</v>
      </c>
      <c r="P201" s="31"/>
      <c r="Q201" s="302">
        <f>(O201/$AN201)</f>
        <v>21.619583864866055</v>
      </c>
      <c r="R201" s="31"/>
      <c r="S201" s="302">
        <f>IF(Q$219,Q201/Q$219*100,0)</f>
        <v>145.50639861064309</v>
      </c>
      <c r="T201" s="31"/>
      <c r="U201" s="114">
        <f>(E201+O201)</f>
        <v>2062050</v>
      </c>
      <c r="V201" s="31"/>
      <c r="W201" s="31"/>
      <c r="X201" s="318">
        <v>1392836</v>
      </c>
      <c r="Y201" s="31"/>
      <c r="Z201" s="302">
        <f>IF($U201,X201/$U201*100,0)</f>
        <v>67.546179772556442</v>
      </c>
      <c r="AA201" s="31"/>
      <c r="AB201" s="318">
        <v>130921</v>
      </c>
      <c r="AC201" s="31"/>
      <c r="AD201" s="302">
        <f>IF($U201,AB201/$U201*100,0)</f>
        <v>6.3490701001430612</v>
      </c>
      <c r="AE201" s="31"/>
      <c r="AF201" s="318">
        <v>0</v>
      </c>
      <c r="AG201" s="31"/>
      <c r="AH201" s="302">
        <f>IF($U201,AF201/$U201*100,0)</f>
        <v>0</v>
      </c>
      <c r="AI201" s="31"/>
      <c r="AJ201" s="316">
        <v>3406</v>
      </c>
      <c r="AK201" s="31"/>
      <c r="AL201" s="30">
        <v>81</v>
      </c>
      <c r="AM201" s="31"/>
      <c r="AN201" s="298">
        <v>22733</v>
      </c>
      <c r="AO201" s="31"/>
      <c r="AP201" s="298">
        <f>IF(E201,AN201,0)</f>
        <v>22733</v>
      </c>
      <c r="AQ201" s="31"/>
      <c r="AR201" s="298">
        <f>IF(O201,AN201,0)</f>
        <v>22733</v>
      </c>
    </row>
    <row r="202" spans="1:44" ht="8.85" customHeight="1" x14ac:dyDescent="0.25">
      <c r="A202" s="30">
        <v>82</v>
      </c>
      <c r="B202" s="31"/>
      <c r="C202" s="30" t="s">
        <v>209</v>
      </c>
      <c r="D202" s="31"/>
      <c r="E202" s="316">
        <v>1431135</v>
      </c>
      <c r="F202" s="31"/>
      <c r="G202" s="302">
        <f>(E202/$AN202)</f>
        <v>34.12501788354237</v>
      </c>
      <c r="H202" s="31"/>
      <c r="I202" s="302">
        <f>IF(G$219,G202/G$219*100,0)</f>
        <v>83.510257372504441</v>
      </c>
      <c r="J202" s="31"/>
      <c r="K202" s="316">
        <v>567235</v>
      </c>
      <c r="L202" s="31"/>
      <c r="M202" s="316">
        <v>650216</v>
      </c>
      <c r="N202" s="31"/>
      <c r="O202" s="318">
        <v>542473</v>
      </c>
      <c r="P202" s="31"/>
      <c r="Q202" s="302">
        <f>(O202/$AN202)</f>
        <v>12.935118508274119</v>
      </c>
      <c r="R202" s="31"/>
      <c r="S202" s="302">
        <f>IF(Q$219,Q202/Q$219*100,0)</f>
        <v>87.057295899182748</v>
      </c>
      <c r="T202" s="31"/>
      <c r="U202" s="114">
        <f>(E202+O202)</f>
        <v>1973608</v>
      </c>
      <c r="V202" s="31"/>
      <c r="W202" s="31"/>
      <c r="X202" s="318">
        <v>901697</v>
      </c>
      <c r="Y202" s="31"/>
      <c r="Z202" s="302">
        <f>IF($U202,X202/$U202*100,0)</f>
        <v>45.687745489479163</v>
      </c>
      <c r="AA202" s="31"/>
      <c r="AB202" s="318">
        <v>0</v>
      </c>
      <c r="AC202" s="31"/>
      <c r="AD202" s="302">
        <f>IF($U202,AB202/$U202*100,0)</f>
        <v>0</v>
      </c>
      <c r="AE202" s="31"/>
      <c r="AF202" s="318">
        <v>0</v>
      </c>
      <c r="AG202" s="31"/>
      <c r="AH202" s="302">
        <f>IF($U202,AF202/$U202*100,0)</f>
        <v>0</v>
      </c>
      <c r="AI202" s="31"/>
      <c r="AJ202" s="316">
        <v>177090</v>
      </c>
      <c r="AK202" s="31"/>
      <c r="AL202" s="30">
        <v>82</v>
      </c>
      <c r="AM202" s="31"/>
      <c r="AN202" s="298">
        <v>41938</v>
      </c>
      <c r="AO202" s="31"/>
      <c r="AP202" s="298">
        <f>IF(E202,AN202,0)</f>
        <v>41938</v>
      </c>
      <c r="AQ202" s="31"/>
      <c r="AR202" s="298">
        <f>IF(O202,AN202,0)</f>
        <v>41938</v>
      </c>
    </row>
    <row r="203" spans="1:44" ht="8.85" customHeight="1" x14ac:dyDescent="0.25">
      <c r="A203" s="30">
        <v>83</v>
      </c>
      <c r="B203" s="31"/>
      <c r="C203" s="30" t="s">
        <v>210</v>
      </c>
      <c r="D203" s="31"/>
      <c r="E203" s="316">
        <v>1263288</v>
      </c>
      <c r="F203" s="31"/>
      <c r="G203" s="302">
        <f>(E203/$AN203)</f>
        <v>40.68298338271287</v>
      </c>
      <c r="H203" s="31"/>
      <c r="I203" s="302">
        <f>IF(G$219,G203/G$219*100,0)</f>
        <v>99.558817069812449</v>
      </c>
      <c r="J203" s="31"/>
      <c r="K203" s="316">
        <v>557653</v>
      </c>
      <c r="L203" s="31"/>
      <c r="M203" s="316">
        <v>276493</v>
      </c>
      <c r="N203" s="31"/>
      <c r="O203" s="318">
        <v>615156</v>
      </c>
      <c r="P203" s="31"/>
      <c r="Q203" s="302">
        <f>(O203/$AN203)</f>
        <v>19.810511400231871</v>
      </c>
      <c r="R203" s="31"/>
      <c r="S203" s="302">
        <f>IF(Q$219,Q203/Q$219*100,0)</f>
        <v>133.33078871916976</v>
      </c>
      <c r="T203" s="31"/>
      <c r="U203" s="114">
        <f>(E203+O203)</f>
        <v>1878444</v>
      </c>
      <c r="V203" s="31"/>
      <c r="W203" s="31"/>
      <c r="X203" s="318">
        <v>962614</v>
      </c>
      <c r="Y203" s="31"/>
      <c r="Z203" s="302">
        <f>IF($U203,X203/$U203*100,0)</f>
        <v>51.245285992023184</v>
      </c>
      <c r="AA203" s="31"/>
      <c r="AB203" s="318">
        <v>0</v>
      </c>
      <c r="AC203" s="31"/>
      <c r="AD203" s="302">
        <f>IF($U203,AB203/$U203*100,0)</f>
        <v>0</v>
      </c>
      <c r="AE203" s="31"/>
      <c r="AF203" s="318">
        <v>0</v>
      </c>
      <c r="AG203" s="31"/>
      <c r="AH203" s="302">
        <f>IF($U203,AF203/$U203*100,0)</f>
        <v>0</v>
      </c>
      <c r="AI203" s="31"/>
      <c r="AJ203" s="316">
        <v>90628</v>
      </c>
      <c r="AK203" s="31"/>
      <c r="AL203" s="30">
        <v>83</v>
      </c>
      <c r="AM203" s="31"/>
      <c r="AN203" s="298">
        <v>31052</v>
      </c>
      <c r="AO203" s="31"/>
      <c r="AP203" s="298">
        <f>IF(E203,AN203,0)</f>
        <v>31052</v>
      </c>
      <c r="AQ203" s="31"/>
      <c r="AR203" s="298">
        <f>IF(O203,AN203,0)</f>
        <v>31052</v>
      </c>
    </row>
    <row r="204" spans="1:44" ht="8.85" customHeight="1" x14ac:dyDescent="0.25">
      <c r="A204" s="30">
        <v>84</v>
      </c>
      <c r="B204" s="31"/>
      <c r="C204" s="30" t="s">
        <v>211</v>
      </c>
      <c r="D204" s="31"/>
      <c r="E204" s="316">
        <v>1206599</v>
      </c>
      <c r="F204" s="31"/>
      <c r="G204" s="302">
        <f>(E204/$AN204)</f>
        <v>66.144008332419688</v>
      </c>
      <c r="H204" s="31"/>
      <c r="I204" s="302">
        <f>IF(G$219,G204/G$219*100,0)</f>
        <v>161.86667442461294</v>
      </c>
      <c r="J204" s="31"/>
      <c r="K204" s="316">
        <v>557875</v>
      </c>
      <c r="L204" s="31"/>
      <c r="M204" s="316">
        <v>394013</v>
      </c>
      <c r="N204" s="31"/>
      <c r="O204" s="318">
        <v>599717</v>
      </c>
      <c r="P204" s="31"/>
      <c r="Q204" s="302">
        <f>(O204/$AN204)</f>
        <v>32.875616708694224</v>
      </c>
      <c r="R204" s="31"/>
      <c r="S204" s="302">
        <f>IF(Q$219,Q204/Q$219*100,0)</f>
        <v>221.26293546102059</v>
      </c>
      <c r="T204" s="31"/>
      <c r="U204" s="114">
        <f>(E204+O204)</f>
        <v>1806316</v>
      </c>
      <c r="V204" s="31"/>
      <c r="W204" s="31"/>
      <c r="X204" s="318">
        <v>1083037</v>
      </c>
      <c r="Y204" s="31"/>
      <c r="Z204" s="302">
        <f>IF($U204,X204/$U204*100,0)</f>
        <v>59.958335086441124</v>
      </c>
      <c r="AA204" s="31"/>
      <c r="AB204" s="318">
        <v>21745</v>
      </c>
      <c r="AC204" s="31"/>
      <c r="AD204" s="302">
        <f>IF($U204,AB204/$U204*100,0)</f>
        <v>1.2038314447748899</v>
      </c>
      <c r="AE204" s="31"/>
      <c r="AF204" s="318">
        <v>0</v>
      </c>
      <c r="AG204" s="31"/>
      <c r="AH204" s="302">
        <f>IF($U204,AF204/$U204*100,0)</f>
        <v>0</v>
      </c>
      <c r="AI204" s="31"/>
      <c r="AJ204" s="316">
        <v>53847</v>
      </c>
      <c r="AK204" s="31"/>
      <c r="AL204" s="30">
        <v>84</v>
      </c>
      <c r="AM204" s="31"/>
      <c r="AN204" s="298">
        <v>18242</v>
      </c>
      <c r="AO204" s="31"/>
      <c r="AP204" s="298">
        <f>IF(E204,AN204,0)</f>
        <v>18242</v>
      </c>
      <c r="AQ204" s="31"/>
      <c r="AR204" s="298">
        <f>IF(O204,AN204,0)</f>
        <v>18242</v>
      </c>
    </row>
    <row r="205" spans="1:44" ht="8.85" customHeight="1" x14ac:dyDescent="0.25">
      <c r="A205" s="30">
        <v>85</v>
      </c>
      <c r="B205" s="31"/>
      <c r="C205" s="30" t="s">
        <v>212</v>
      </c>
      <c r="D205" s="31"/>
      <c r="E205" s="316">
        <v>5279808</v>
      </c>
      <c r="F205" s="31"/>
      <c r="G205" s="302">
        <f>(E205/$AN205)</f>
        <v>40.717894931671651</v>
      </c>
      <c r="H205" s="31"/>
      <c r="I205" s="302">
        <f>IF(G$219,G205/G$219*100,0)</f>
        <v>99.644252114821668</v>
      </c>
      <c r="J205" s="31"/>
      <c r="K205" s="316">
        <v>1503753</v>
      </c>
      <c r="L205" s="31"/>
      <c r="M205" s="316">
        <v>3181732</v>
      </c>
      <c r="N205" s="31"/>
      <c r="O205" s="318">
        <v>2039213</v>
      </c>
      <c r="P205" s="31"/>
      <c r="Q205" s="302">
        <f>(O205/$AN205)</f>
        <v>15.72641669494401</v>
      </c>
      <c r="R205" s="31"/>
      <c r="S205" s="302">
        <f>IF(Q$219,Q205/Q$219*100,0)</f>
        <v>105.84358471627652</v>
      </c>
      <c r="T205" s="31"/>
      <c r="U205" s="114">
        <f>(E205+O205)</f>
        <v>7319021</v>
      </c>
      <c r="V205" s="31"/>
      <c r="W205" s="31"/>
      <c r="X205" s="318">
        <v>3049151</v>
      </c>
      <c r="Y205" s="31"/>
      <c r="Z205" s="302">
        <f>IF($U205,X205/$U205*100,0)</f>
        <v>41.660640132061374</v>
      </c>
      <c r="AA205" s="31"/>
      <c r="AB205" s="318">
        <v>219299</v>
      </c>
      <c r="AC205" s="31"/>
      <c r="AD205" s="302">
        <f>IF($U205,AB205/$U205*100,0)</f>
        <v>2.9962887112907586</v>
      </c>
      <c r="AE205" s="31"/>
      <c r="AF205" s="318">
        <v>12712</v>
      </c>
      <c r="AG205" s="31"/>
      <c r="AH205" s="302">
        <f>IF($U205,AF205/$U205*100,0)</f>
        <v>0.17368443129210859</v>
      </c>
      <c r="AI205" s="31"/>
      <c r="AJ205" s="316">
        <v>294408</v>
      </c>
      <c r="AK205" s="31"/>
      <c r="AL205" s="30">
        <v>85</v>
      </c>
      <c r="AM205" s="31"/>
      <c r="AN205" s="298">
        <v>129668</v>
      </c>
      <c r="AO205" s="31"/>
      <c r="AP205" s="298">
        <f>IF(E205,AN205,0)</f>
        <v>129668</v>
      </c>
      <c r="AQ205" s="31"/>
      <c r="AR205" s="298">
        <f>IF(O205,AN205,0)</f>
        <v>129668</v>
      </c>
    </row>
    <row r="206" spans="1:44" ht="8.85" customHeight="1" x14ac:dyDescent="0.25">
      <c r="A206" s="31"/>
      <c r="B206" s="31"/>
      <c r="C206" s="30"/>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298"/>
      <c r="AK206" s="31"/>
      <c r="AL206" s="31"/>
      <c r="AM206" s="31"/>
      <c r="AN206" s="277"/>
      <c r="AO206" s="31"/>
      <c r="AP206" s="31"/>
      <c r="AQ206" s="31"/>
      <c r="AR206" s="31"/>
    </row>
    <row r="207" spans="1:44" ht="8.85" customHeight="1" x14ac:dyDescent="0.25">
      <c r="A207" s="30">
        <v>86</v>
      </c>
      <c r="B207" s="31"/>
      <c r="C207" s="30" t="s">
        <v>213</v>
      </c>
      <c r="D207" s="31"/>
      <c r="E207" s="316">
        <v>4501417</v>
      </c>
      <c r="F207" s="31"/>
      <c r="G207" s="302">
        <f>(E207/$AN207)</f>
        <v>31.719106507416413</v>
      </c>
      <c r="H207" s="31"/>
      <c r="I207" s="302">
        <f>IF(G$219,G207/G$219*100,0)</f>
        <v>77.62254534488342</v>
      </c>
      <c r="J207" s="31"/>
      <c r="K207" s="316">
        <v>1786809</v>
      </c>
      <c r="L207" s="31"/>
      <c r="M207" s="316">
        <v>2520157</v>
      </c>
      <c r="N207" s="31"/>
      <c r="O207" s="318">
        <v>3088202</v>
      </c>
      <c r="P207" s="31"/>
      <c r="Q207" s="302">
        <f>(O207/$AN207)</f>
        <v>21.76092731564669</v>
      </c>
      <c r="R207" s="31"/>
      <c r="S207" s="302">
        <f>IF(Q$219,Q207/Q$219*100,0)</f>
        <v>146.45768317832218</v>
      </c>
      <c r="T207" s="31"/>
      <c r="U207" s="114">
        <f>(E207+O207)</f>
        <v>7589619</v>
      </c>
      <c r="V207" s="31"/>
      <c r="W207" s="31"/>
      <c r="X207" s="318">
        <v>2276483</v>
      </c>
      <c r="Y207" s="31"/>
      <c r="Z207" s="302">
        <f>IF($U207,X207/$U207*100,0)</f>
        <v>29.994694068305666</v>
      </c>
      <c r="AA207" s="31"/>
      <c r="AB207" s="318">
        <v>0</v>
      </c>
      <c r="AC207" s="31"/>
      <c r="AD207" s="302">
        <f>IF($U207,AB207/$U207*100,0)</f>
        <v>0</v>
      </c>
      <c r="AE207" s="31"/>
      <c r="AF207" s="318">
        <v>0</v>
      </c>
      <c r="AG207" s="31"/>
      <c r="AH207" s="302">
        <f>IF($U207,AF207/$U207*100,0)</f>
        <v>0</v>
      </c>
      <c r="AI207" s="31"/>
      <c r="AJ207" s="316">
        <v>426253</v>
      </c>
      <c r="AK207" s="31"/>
      <c r="AL207" s="30">
        <v>86</v>
      </c>
      <c r="AM207" s="31"/>
      <c r="AN207" s="298">
        <v>141915</v>
      </c>
      <c r="AO207" s="31"/>
      <c r="AP207" s="298">
        <f>IF(E207,AN207,0)</f>
        <v>141915</v>
      </c>
      <c r="AQ207" s="31"/>
      <c r="AR207" s="298">
        <f>IF(O207,AN207,0)</f>
        <v>141915</v>
      </c>
    </row>
    <row r="208" spans="1:44" ht="8.85" customHeight="1" x14ac:dyDescent="0.25">
      <c r="A208" s="30">
        <v>87</v>
      </c>
      <c r="B208" s="31"/>
      <c r="C208" s="30" t="s">
        <v>214</v>
      </c>
      <c r="D208" s="31"/>
      <c r="E208" s="316">
        <v>659522</v>
      </c>
      <c r="F208" s="31"/>
      <c r="G208" s="302">
        <f>(E208/$AN208)</f>
        <v>97.808393889959959</v>
      </c>
      <c r="H208" s="31"/>
      <c r="I208" s="302">
        <f>IF(G$219,G208/G$219*100,0)</f>
        <v>239.35530744091031</v>
      </c>
      <c r="J208" s="31"/>
      <c r="K208" s="316">
        <v>273055</v>
      </c>
      <c r="L208" s="31"/>
      <c r="M208" s="316">
        <v>306412</v>
      </c>
      <c r="N208" s="31"/>
      <c r="O208" s="318">
        <v>217091</v>
      </c>
      <c r="P208" s="31"/>
      <c r="Q208" s="302">
        <f>(O208/$AN208)</f>
        <v>32.195017054723415</v>
      </c>
      <c r="R208" s="31"/>
      <c r="S208" s="302">
        <f>IF(Q$219,Q208/Q$219*100,0)</f>
        <v>216.68229204235249</v>
      </c>
      <c r="T208" s="31"/>
      <c r="U208" s="114">
        <f>(E208+O208)</f>
        <v>876613</v>
      </c>
      <c r="V208" s="31"/>
      <c r="W208" s="31"/>
      <c r="X208" s="318">
        <v>442729</v>
      </c>
      <c r="Y208" s="31"/>
      <c r="Z208" s="302">
        <f>IF($U208,X208/$U208*100,0)</f>
        <v>50.504498564360787</v>
      </c>
      <c r="AA208" s="31"/>
      <c r="AB208" s="318">
        <v>0</v>
      </c>
      <c r="AC208" s="31"/>
      <c r="AD208" s="302">
        <f>IF($U208,AB208/$U208*100,0)</f>
        <v>0</v>
      </c>
      <c r="AE208" s="31"/>
      <c r="AF208" s="318">
        <v>0</v>
      </c>
      <c r="AG208" s="31"/>
      <c r="AH208" s="302">
        <f>IF($U208,AF208/$U208*100,0)</f>
        <v>0</v>
      </c>
      <c r="AI208" s="31"/>
      <c r="AJ208" s="316">
        <v>22657</v>
      </c>
      <c r="AK208" s="31"/>
      <c r="AL208" s="30">
        <v>87</v>
      </c>
      <c r="AM208" s="31"/>
      <c r="AN208" s="298">
        <v>6743</v>
      </c>
      <c r="AO208" s="31"/>
      <c r="AP208" s="298">
        <f>IF(E208,AN208,0)</f>
        <v>6743</v>
      </c>
      <c r="AQ208" s="31"/>
      <c r="AR208" s="298">
        <f>IF(O208,AN208,0)</f>
        <v>6743</v>
      </c>
    </row>
    <row r="209" spans="1:44" ht="8.85" customHeight="1" x14ac:dyDescent="0.25">
      <c r="A209" s="30">
        <v>88</v>
      </c>
      <c r="B209" s="31"/>
      <c r="C209" s="30" t="s">
        <v>215</v>
      </c>
      <c r="D209" s="31"/>
      <c r="E209" s="316">
        <v>720444</v>
      </c>
      <c r="F209" s="31"/>
      <c r="G209" s="302">
        <f>(E209/$AN209)</f>
        <v>61.340485312899105</v>
      </c>
      <c r="H209" s="31"/>
      <c r="I209" s="302">
        <f>IF(G$219,G209/G$219*100,0)</f>
        <v>150.1115613570129</v>
      </c>
      <c r="J209" s="31"/>
      <c r="K209" s="316">
        <v>402176</v>
      </c>
      <c r="L209" s="31"/>
      <c r="M209" s="316">
        <v>208140</v>
      </c>
      <c r="N209" s="31"/>
      <c r="O209" s="318">
        <v>425618</v>
      </c>
      <c r="P209" s="31"/>
      <c r="Q209" s="302">
        <f>(O209/$AN209)</f>
        <v>36.238229033631335</v>
      </c>
      <c r="R209" s="31"/>
      <c r="S209" s="302">
        <f>IF(Q$219,Q209/Q$219*100,0)</f>
        <v>243.89434281759287</v>
      </c>
      <c r="T209" s="31"/>
      <c r="U209" s="114">
        <f>(E209+O209)</f>
        <v>1146062</v>
      </c>
      <c r="V209" s="31"/>
      <c r="W209" s="31"/>
      <c r="X209" s="318">
        <v>537320</v>
      </c>
      <c r="Y209" s="31"/>
      <c r="Z209" s="302">
        <f>IF($U209,X209/$U209*100,0)</f>
        <v>46.884025471571341</v>
      </c>
      <c r="AA209" s="31"/>
      <c r="AB209" s="318">
        <v>0</v>
      </c>
      <c r="AC209" s="31"/>
      <c r="AD209" s="302">
        <f>IF($U209,AB209/$U209*100,0)</f>
        <v>0</v>
      </c>
      <c r="AE209" s="31"/>
      <c r="AF209" s="318">
        <v>0</v>
      </c>
      <c r="AG209" s="31"/>
      <c r="AH209" s="302">
        <f>IF($U209,AF209/$U209*100,0)</f>
        <v>0</v>
      </c>
      <c r="AI209" s="31"/>
      <c r="AJ209" s="316">
        <v>192918</v>
      </c>
      <c r="AK209" s="31"/>
      <c r="AL209" s="30">
        <v>88</v>
      </c>
      <c r="AM209" s="31"/>
      <c r="AN209" s="298">
        <v>11745</v>
      </c>
      <c r="AO209" s="31"/>
      <c r="AP209" s="298">
        <f>IF(E209,AN209,0)</f>
        <v>11745</v>
      </c>
      <c r="AQ209" s="31"/>
      <c r="AR209" s="298">
        <f>IF(O209,AN209,0)</f>
        <v>11745</v>
      </c>
    </row>
    <row r="210" spans="1:44" ht="8.85" customHeight="1" x14ac:dyDescent="0.25">
      <c r="A210" s="30">
        <v>89</v>
      </c>
      <c r="B210" s="31"/>
      <c r="C210" s="30" t="s">
        <v>216</v>
      </c>
      <c r="D210" s="31"/>
      <c r="E210" s="316">
        <v>1458333</v>
      </c>
      <c r="F210" s="31"/>
      <c r="G210" s="302">
        <f>(E210/$AN210)</f>
        <v>33.626161543959974</v>
      </c>
      <c r="H210" s="31"/>
      <c r="I210" s="302">
        <f>IF(G$219,G210/G$219*100,0)</f>
        <v>82.289463248597983</v>
      </c>
      <c r="J210" s="31"/>
      <c r="K210" s="316">
        <v>821200</v>
      </c>
      <c r="L210" s="31"/>
      <c r="M210" s="316">
        <v>239285</v>
      </c>
      <c r="N210" s="31"/>
      <c r="O210" s="318">
        <v>1092167</v>
      </c>
      <c r="P210" s="31"/>
      <c r="Q210" s="302">
        <f>(O210/$AN210)</f>
        <v>25.183126196130878</v>
      </c>
      <c r="R210" s="31"/>
      <c r="S210" s="302">
        <f>IF(Q$219,Q210/Q$219*100,0)</f>
        <v>169.49012624203209</v>
      </c>
      <c r="T210" s="31"/>
      <c r="U210" s="114">
        <f>(E210+O210)</f>
        <v>2550500</v>
      </c>
      <c r="V210" s="31"/>
      <c r="W210" s="31"/>
      <c r="X210" s="318">
        <v>1552449</v>
      </c>
      <c r="Y210" s="31"/>
      <c r="Z210" s="302">
        <f>IF($U210,X210/$U210*100,0)</f>
        <v>60.868417957263276</v>
      </c>
      <c r="AA210" s="31"/>
      <c r="AB210" s="318">
        <v>0</v>
      </c>
      <c r="AC210" s="31"/>
      <c r="AD210" s="302">
        <f>IF($U210,AB210/$U210*100,0)</f>
        <v>0</v>
      </c>
      <c r="AE210" s="31"/>
      <c r="AF210" s="318">
        <v>0</v>
      </c>
      <c r="AG210" s="31"/>
      <c r="AH210" s="302">
        <f>IF($U210,AF210/$U210*100,0)</f>
        <v>0</v>
      </c>
      <c r="AI210" s="31"/>
      <c r="AJ210" s="316">
        <v>165032</v>
      </c>
      <c r="AK210" s="31"/>
      <c r="AL210" s="30">
        <v>89</v>
      </c>
      <c r="AM210" s="31"/>
      <c r="AN210" s="298">
        <v>43369</v>
      </c>
      <c r="AO210" s="31"/>
      <c r="AP210" s="298">
        <f>IF(E210,AN210,0)</f>
        <v>43369</v>
      </c>
      <c r="AQ210" s="31"/>
      <c r="AR210" s="298">
        <f>IF(O210,AN210,0)</f>
        <v>43369</v>
      </c>
    </row>
    <row r="211" spans="1:44" ht="8.85" customHeight="1" x14ac:dyDescent="0.25">
      <c r="A211" s="30">
        <v>90</v>
      </c>
      <c r="B211" s="31"/>
      <c r="C211" s="30" t="s">
        <v>217</v>
      </c>
      <c r="D211" s="31"/>
      <c r="E211" s="316">
        <v>1559077</v>
      </c>
      <c r="F211" s="31"/>
      <c r="G211" s="302">
        <f>(E211/$AN211)</f>
        <v>39.791659222582375</v>
      </c>
      <c r="H211" s="31"/>
      <c r="I211" s="302">
        <f>IF(G$219,G211/G$219*100,0)</f>
        <v>97.377581289399075</v>
      </c>
      <c r="J211" s="31"/>
      <c r="K211" s="316">
        <v>540201</v>
      </c>
      <c r="L211" s="31"/>
      <c r="M211" s="316">
        <v>953962</v>
      </c>
      <c r="N211" s="31"/>
      <c r="O211" s="318">
        <v>746281</v>
      </c>
      <c r="P211" s="31"/>
      <c r="Q211" s="302">
        <f>(O211/$AN211)</f>
        <v>19.047012582629335</v>
      </c>
      <c r="R211" s="31"/>
      <c r="S211" s="302">
        <f>IF(Q$219,Q211/Q$219*100,0)</f>
        <v>128.19220862497252</v>
      </c>
      <c r="T211" s="31"/>
      <c r="U211" s="114">
        <f>(E211+O211)</f>
        <v>2305358</v>
      </c>
      <c r="V211" s="31"/>
      <c r="W211" s="31"/>
      <c r="X211" s="318">
        <v>1025940</v>
      </c>
      <c r="Y211" s="31"/>
      <c r="Z211" s="302">
        <f>IF($U211,X211/$U211*100,0)</f>
        <v>44.50241567687101</v>
      </c>
      <c r="AA211" s="31"/>
      <c r="AB211" s="318">
        <v>0</v>
      </c>
      <c r="AC211" s="31"/>
      <c r="AD211" s="302">
        <f>IF($U211,AB211/$U211*100,0)</f>
        <v>0</v>
      </c>
      <c r="AE211" s="31"/>
      <c r="AF211" s="318">
        <v>0</v>
      </c>
      <c r="AG211" s="31"/>
      <c r="AH211" s="302">
        <f>IF($U211,AF211/$U211*100,0)</f>
        <v>0</v>
      </c>
      <c r="AI211" s="31"/>
      <c r="AJ211" s="318">
        <v>105752</v>
      </c>
      <c r="AK211" s="31"/>
      <c r="AL211" s="30">
        <v>90</v>
      </c>
      <c r="AM211" s="31"/>
      <c r="AN211" s="298">
        <v>39181</v>
      </c>
      <c r="AO211" s="31"/>
      <c r="AP211" s="298">
        <f>IF(E211,AN211,0)</f>
        <v>39181</v>
      </c>
      <c r="AQ211" s="31"/>
      <c r="AR211" s="298">
        <f>IF(O211,AN211,0)</f>
        <v>39181</v>
      </c>
    </row>
    <row r="212" spans="1:44" ht="8.85" customHeight="1" x14ac:dyDescent="0.25">
      <c r="A212" s="31"/>
      <c r="B212" s="31"/>
      <c r="C212" s="30"/>
      <c r="D212" s="31"/>
      <c r="E212" s="277"/>
      <c r="F212" s="31"/>
      <c r="G212" s="38"/>
      <c r="H212" s="31"/>
      <c r="I212" s="38"/>
      <c r="J212" s="31"/>
      <c r="K212" s="277"/>
      <c r="L212" s="31"/>
      <c r="M212" s="277"/>
      <c r="N212" s="31"/>
      <c r="O212" s="277"/>
      <c r="P212" s="31"/>
      <c r="Q212" s="38"/>
      <c r="R212" s="31"/>
      <c r="S212" s="38"/>
      <c r="T212" s="31"/>
      <c r="U212" s="277"/>
      <c r="V212" s="31"/>
      <c r="W212" s="31"/>
      <c r="X212" s="277"/>
      <c r="Y212" s="31"/>
      <c r="Z212" s="38"/>
      <c r="AA212" s="31"/>
      <c r="AB212" s="277"/>
      <c r="AC212" s="31"/>
      <c r="AD212" s="38"/>
      <c r="AE212" s="31"/>
      <c r="AF212" s="277"/>
      <c r="AG212" s="31"/>
      <c r="AH212" s="38"/>
      <c r="AI212" s="31"/>
      <c r="AJ212" s="277"/>
      <c r="AK212" s="31"/>
      <c r="AL212" s="31"/>
      <c r="AM212" s="31"/>
      <c r="AN212" s="277"/>
      <c r="AO212" s="31"/>
      <c r="AP212" s="31"/>
      <c r="AQ212" s="31"/>
      <c r="AR212" s="31"/>
    </row>
    <row r="213" spans="1:44" ht="8.85" customHeight="1" x14ac:dyDescent="0.25">
      <c r="A213" s="30">
        <v>91</v>
      </c>
      <c r="B213" s="31"/>
      <c r="C213" s="30" t="s">
        <v>218</v>
      </c>
      <c r="D213" s="31"/>
      <c r="E213" s="316">
        <v>1322686</v>
      </c>
      <c r="F213" s="31"/>
      <c r="G213" s="302">
        <f>(E213/$AN213)</f>
        <v>24.76476315296761</v>
      </c>
      <c r="H213" s="31"/>
      <c r="I213" s="302">
        <f>IF(G$219,G213/G$219*100,0)</f>
        <v>60.603975409807411</v>
      </c>
      <c r="J213" s="31"/>
      <c r="K213" s="316">
        <v>642167</v>
      </c>
      <c r="L213" s="31"/>
      <c r="M213" s="316">
        <v>561222</v>
      </c>
      <c r="N213" s="31"/>
      <c r="O213" s="318">
        <v>907250</v>
      </c>
      <c r="P213" s="31"/>
      <c r="Q213" s="302">
        <f>(O213/$AN213)</f>
        <v>16.98651937839356</v>
      </c>
      <c r="R213" s="31"/>
      <c r="S213" s="302">
        <f>IF(Q$219,Q213/Q$219*100,0)</f>
        <v>114.32446041186833</v>
      </c>
      <c r="T213" s="31"/>
      <c r="U213" s="114">
        <f>(E213+O213)</f>
        <v>2229936</v>
      </c>
      <c r="V213" s="31"/>
      <c r="W213" s="31"/>
      <c r="X213" s="318">
        <v>1275472</v>
      </c>
      <c r="Y213" s="31"/>
      <c r="Z213" s="302">
        <f>IF($U213,X213/$U213*100,0)</f>
        <v>57.197695359866827</v>
      </c>
      <c r="AA213" s="31"/>
      <c r="AB213" s="318">
        <v>0</v>
      </c>
      <c r="AC213" s="31"/>
      <c r="AD213" s="302">
        <f>IF($U213,AB213/$U213*100,0)</f>
        <v>0</v>
      </c>
      <c r="AE213" s="31"/>
      <c r="AF213" s="318">
        <v>0</v>
      </c>
      <c r="AG213" s="31"/>
      <c r="AH213" s="302">
        <f>IF($U213,AF213/$U213*100,0)</f>
        <v>0</v>
      </c>
      <c r="AI213" s="31"/>
      <c r="AJ213" s="316">
        <v>11570</v>
      </c>
      <c r="AK213" s="31"/>
      <c r="AL213" s="30">
        <v>91</v>
      </c>
      <c r="AM213" s="31"/>
      <c r="AN213" s="298">
        <v>53410</v>
      </c>
      <c r="AO213" s="31"/>
      <c r="AP213" s="298">
        <f>IF(E213,AN213,0)</f>
        <v>53410</v>
      </c>
      <c r="AQ213" s="31"/>
      <c r="AR213" s="298">
        <f>IF(O213,AN213,0)</f>
        <v>53410</v>
      </c>
    </row>
    <row r="214" spans="1:44" ht="8.85" customHeight="1" x14ac:dyDescent="0.25">
      <c r="A214" s="30">
        <v>92</v>
      </c>
      <c r="B214" s="31"/>
      <c r="C214" s="30" t="s">
        <v>219</v>
      </c>
      <c r="D214" s="31"/>
      <c r="E214" s="316">
        <v>1159952</v>
      </c>
      <c r="F214" s="31"/>
      <c r="G214" s="302">
        <f>(E214/$AN214)</f>
        <v>65.552528962983899</v>
      </c>
      <c r="H214" s="31"/>
      <c r="I214" s="302">
        <f>IF(G$219,G214/G$219*100,0)</f>
        <v>160.41921454222759</v>
      </c>
      <c r="J214" s="31"/>
      <c r="K214" s="316">
        <v>422095</v>
      </c>
      <c r="L214" s="31"/>
      <c r="M214" s="316">
        <v>615986</v>
      </c>
      <c r="N214" s="31"/>
      <c r="O214" s="318">
        <v>410441</v>
      </c>
      <c r="P214" s="31"/>
      <c r="Q214" s="302">
        <f>(O214/$AN214)</f>
        <v>23.195309409437694</v>
      </c>
      <c r="R214" s="31"/>
      <c r="S214" s="302">
        <f>IF(Q$219,Q214/Q$219*100,0)</f>
        <v>156.11151250286807</v>
      </c>
      <c r="T214" s="31"/>
      <c r="U214" s="114">
        <f>(E214+O214)</f>
        <v>1570393</v>
      </c>
      <c r="V214" s="31"/>
      <c r="W214" s="31"/>
      <c r="X214" s="318">
        <v>679169</v>
      </c>
      <c r="Y214" s="31"/>
      <c r="Z214" s="302">
        <f>IF($U214,X214/$U214*100,0)</f>
        <v>43.248346114634998</v>
      </c>
      <c r="AA214" s="31"/>
      <c r="AB214" s="318">
        <v>0</v>
      </c>
      <c r="AC214" s="31"/>
      <c r="AD214" s="302">
        <f>IF($U214,AB214/$U214*100,0)</f>
        <v>0</v>
      </c>
      <c r="AE214" s="31"/>
      <c r="AF214" s="318">
        <v>0</v>
      </c>
      <c r="AG214" s="31"/>
      <c r="AH214" s="302">
        <f>IF($U214,AF214/$U214*100,0)</f>
        <v>0</v>
      </c>
      <c r="AI214" s="31"/>
      <c r="AJ214" s="316">
        <v>28077</v>
      </c>
      <c r="AK214" s="31"/>
      <c r="AL214" s="30">
        <v>92</v>
      </c>
      <c r="AM214" s="31"/>
      <c r="AN214" s="298">
        <v>17695</v>
      </c>
      <c r="AO214" s="31"/>
      <c r="AP214" s="298">
        <f>IF(E214,AN214,0)</f>
        <v>17695</v>
      </c>
      <c r="AQ214" s="31"/>
      <c r="AR214" s="298">
        <f>IF(O214,AN214,0)</f>
        <v>17695</v>
      </c>
    </row>
    <row r="215" spans="1:44" ht="8.85" customHeight="1" x14ac:dyDescent="0.25">
      <c r="A215" s="30">
        <v>93</v>
      </c>
      <c r="B215" s="31"/>
      <c r="C215" s="30" t="s">
        <v>220</v>
      </c>
      <c r="D215" s="31"/>
      <c r="E215" s="316">
        <v>1813969</v>
      </c>
      <c r="F215" s="31"/>
      <c r="G215" s="302">
        <f>(E215/$AN215)</f>
        <v>45.922103237892713</v>
      </c>
      <c r="H215" s="31"/>
      <c r="I215" s="302">
        <f>IF(G$219,G215/G$219*100,0)</f>
        <v>112.37991650497119</v>
      </c>
      <c r="J215" s="31"/>
      <c r="K215" s="316">
        <v>878009</v>
      </c>
      <c r="L215" s="31"/>
      <c r="M215" s="316">
        <v>512290</v>
      </c>
      <c r="N215" s="31"/>
      <c r="O215" s="318">
        <v>1028479</v>
      </c>
      <c r="P215" s="31"/>
      <c r="Q215" s="302">
        <f>(O215/$AN215)</f>
        <v>26.036783878889143</v>
      </c>
      <c r="R215" s="31"/>
      <c r="S215" s="302">
        <f>IF(Q$219,Q215/Q$219*100,0)</f>
        <v>175.23550301897922</v>
      </c>
      <c r="T215" s="31"/>
      <c r="U215" s="114">
        <f>(E215+O215)</f>
        <v>2842448</v>
      </c>
      <c r="V215" s="31"/>
      <c r="W215" s="31"/>
      <c r="X215" s="318">
        <v>1744137</v>
      </c>
      <c r="Y215" s="31"/>
      <c r="Z215" s="302">
        <f>IF($U215,X215/$U215*100,0)</f>
        <v>61.360383725577393</v>
      </c>
      <c r="AA215" s="31"/>
      <c r="AB215" s="318">
        <v>0</v>
      </c>
      <c r="AC215" s="31"/>
      <c r="AD215" s="302">
        <f>IF($U215,AB215/$U215*100,0)</f>
        <v>0</v>
      </c>
      <c r="AE215" s="31"/>
      <c r="AF215" s="318">
        <v>0</v>
      </c>
      <c r="AG215" s="31"/>
      <c r="AH215" s="302">
        <f>IF($U215,AF215/$U215*100,0)</f>
        <v>0</v>
      </c>
      <c r="AI215" s="31"/>
      <c r="AJ215" s="316">
        <v>63103</v>
      </c>
      <c r="AK215" s="31"/>
      <c r="AL215" s="30">
        <v>93</v>
      </c>
      <c r="AM215" s="31"/>
      <c r="AN215" s="298">
        <v>39501</v>
      </c>
      <c r="AO215" s="31"/>
      <c r="AP215" s="298">
        <f>IF(E215,AN215,0)</f>
        <v>39501</v>
      </c>
      <c r="AQ215" s="31"/>
      <c r="AR215" s="298">
        <f>IF(O215,AN215,0)</f>
        <v>39501</v>
      </c>
    </row>
    <row r="216" spans="1:44" ht="8.85" customHeight="1" x14ac:dyDescent="0.25">
      <c r="A216" s="30">
        <v>94</v>
      </c>
      <c r="B216" s="31"/>
      <c r="C216" s="30" t="s">
        <v>221</v>
      </c>
      <c r="D216" s="31"/>
      <c r="E216" s="316">
        <v>1419630</v>
      </c>
      <c r="F216" s="31"/>
      <c r="G216" s="302">
        <f>(E216/$AN216)</f>
        <v>49.878083058112573</v>
      </c>
      <c r="H216" s="31"/>
      <c r="I216" s="302">
        <f>IF(G$219,G216/G$219*100,0)</f>
        <v>122.06093393547988</v>
      </c>
      <c r="J216" s="31"/>
      <c r="K216" s="316">
        <v>455636</v>
      </c>
      <c r="L216" s="31"/>
      <c r="M216" s="316">
        <v>634904</v>
      </c>
      <c r="N216" s="31"/>
      <c r="O216" s="318">
        <v>652652</v>
      </c>
      <c r="P216" s="31"/>
      <c r="Q216" s="302">
        <f>(O216/$AN216)</f>
        <v>22.930644367929169</v>
      </c>
      <c r="R216" s="31"/>
      <c r="S216" s="302">
        <f>IF(Q$219,Q216/Q$219*100,0)</f>
        <v>154.33023598668936</v>
      </c>
      <c r="T216" s="31"/>
      <c r="U216" s="114">
        <f>(E216+O216)</f>
        <v>2072282</v>
      </c>
      <c r="V216" s="31"/>
      <c r="W216" s="31"/>
      <c r="X216" s="318">
        <v>1120979</v>
      </c>
      <c r="Y216" s="31"/>
      <c r="Z216" s="302">
        <f>IF($U216,X216/$U216*100,0)</f>
        <v>54.093940882563288</v>
      </c>
      <c r="AA216" s="31"/>
      <c r="AB216" s="318">
        <v>0</v>
      </c>
      <c r="AC216" s="31"/>
      <c r="AD216" s="302">
        <f>IF($U216,AB216/$U216*100,0)</f>
        <v>0</v>
      </c>
      <c r="AE216" s="31"/>
      <c r="AF216" s="318">
        <v>0</v>
      </c>
      <c r="AG216" s="31"/>
      <c r="AH216" s="302">
        <f>IF($U216,AF216/$U216*100,0)</f>
        <v>0</v>
      </c>
      <c r="AI216" s="31"/>
      <c r="AJ216" s="316">
        <v>242816</v>
      </c>
      <c r="AK216" s="31"/>
      <c r="AL216" s="30">
        <v>94</v>
      </c>
      <c r="AM216" s="31"/>
      <c r="AN216" s="298">
        <v>28462</v>
      </c>
      <c r="AO216" s="31"/>
      <c r="AP216" s="298">
        <f>IF(E216,AN216,0)</f>
        <v>28462</v>
      </c>
      <c r="AQ216" s="31"/>
      <c r="AR216" s="298">
        <f>IF(O216,AN216,0)</f>
        <v>28462</v>
      </c>
    </row>
    <row r="217" spans="1:44" ht="8.85" customHeight="1" x14ac:dyDescent="0.25">
      <c r="A217" s="41">
        <v>95</v>
      </c>
      <c r="B217" s="31"/>
      <c r="C217" s="30" t="s">
        <v>222</v>
      </c>
      <c r="D217" s="31"/>
      <c r="E217" s="317">
        <v>2279132</v>
      </c>
      <c r="F217" s="31"/>
      <c r="G217" s="302">
        <f>(E217/$AN217)</f>
        <v>33.230764744477653</v>
      </c>
      <c r="H217" s="38"/>
      <c r="I217" s="302">
        <f>IF(G$219,G217/G$219*100,0)</f>
        <v>81.321853836590677</v>
      </c>
      <c r="J217" s="31"/>
      <c r="K217" s="317">
        <v>982369</v>
      </c>
      <c r="L217" s="31"/>
      <c r="M217" s="317">
        <v>1167016</v>
      </c>
      <c r="N217" s="31"/>
      <c r="O217" s="317">
        <v>1172176</v>
      </c>
      <c r="P217" s="31"/>
      <c r="Q217" s="302">
        <f>(O217/$AN217)</f>
        <v>17.09085076911861</v>
      </c>
      <c r="R217" s="38"/>
      <c r="S217" s="302">
        <f>IF(Q$219,Q217/Q$219*100,0)</f>
        <v>115.02664251774652</v>
      </c>
      <c r="T217" s="31"/>
      <c r="U217" s="115">
        <f>(E217+O217)</f>
        <v>3451308</v>
      </c>
      <c r="V217" s="31"/>
      <c r="W217" s="31"/>
      <c r="X217" s="317">
        <v>1429043</v>
      </c>
      <c r="Y217" s="31"/>
      <c r="Z217" s="302">
        <f>IF($U217,X217/$U217*100,0)</f>
        <v>41.405838018513563</v>
      </c>
      <c r="AA217" s="31"/>
      <c r="AB217" s="317">
        <v>126975</v>
      </c>
      <c r="AC217" s="31"/>
      <c r="AD217" s="302">
        <f>IF($U217,AB217/$U217*100,0)</f>
        <v>3.6790399465941608</v>
      </c>
      <c r="AE217" s="31"/>
      <c r="AF217" s="317">
        <v>0</v>
      </c>
      <c r="AG217" s="31"/>
      <c r="AH217" s="302">
        <f>IF($U217,AF217/$U217*100,0)</f>
        <v>0</v>
      </c>
      <c r="AI217" s="31"/>
      <c r="AJ217" s="317">
        <v>129092</v>
      </c>
      <c r="AK217" s="31"/>
      <c r="AL217" s="41">
        <v>95</v>
      </c>
      <c r="AM217" s="31"/>
      <c r="AN217" s="299">
        <v>68585</v>
      </c>
      <c r="AO217" s="31"/>
      <c r="AP217" s="299">
        <f>IF(E217,AN217,0)</f>
        <v>68585</v>
      </c>
      <c r="AQ217" s="31"/>
      <c r="AR217" s="299">
        <f>IF(O217,AN217,0)</f>
        <v>68585</v>
      </c>
    </row>
    <row r="218" spans="1:44" ht="8.85" customHeight="1" x14ac:dyDescent="0.25">
      <c r="A218" s="31"/>
      <c r="B218" s="31"/>
      <c r="C218" s="30"/>
      <c r="D218" s="31"/>
      <c r="E218" s="31"/>
      <c r="F218" s="31"/>
      <c r="G218" s="38"/>
      <c r="H218" s="38"/>
      <c r="I218" s="38"/>
      <c r="J218" s="31"/>
      <c r="K218" s="31"/>
      <c r="L218" s="31"/>
      <c r="M218" s="31"/>
      <c r="N218" s="31"/>
      <c r="O218" s="31"/>
      <c r="P218" s="31"/>
      <c r="Q218" s="38"/>
      <c r="R218" s="38"/>
      <c r="S218" s="38"/>
      <c r="T218" s="31"/>
      <c r="U218" s="31"/>
      <c r="V218" s="31"/>
      <c r="W218" s="31"/>
      <c r="X218" s="31"/>
      <c r="Y218" s="31"/>
      <c r="Z218" s="38"/>
      <c r="AA218" s="31"/>
      <c r="AB218" s="31"/>
      <c r="AC218" s="31"/>
      <c r="AD218" s="38"/>
      <c r="AE218" s="31"/>
      <c r="AF218" s="31"/>
      <c r="AG218" s="31"/>
      <c r="AH218" s="38"/>
      <c r="AI218" s="31"/>
      <c r="AJ218" s="31"/>
      <c r="AK218" s="31"/>
      <c r="AL218" s="31"/>
      <c r="AM218" s="31"/>
      <c r="AN218" s="31"/>
      <c r="AO218" s="31"/>
      <c r="AP218" s="31"/>
      <c r="AQ218" s="31"/>
      <c r="AR218" s="31"/>
    </row>
    <row r="219" spans="1:44" ht="8.85" customHeight="1" x14ac:dyDescent="0.25">
      <c r="A219" s="41">
        <f>A217</f>
        <v>95</v>
      </c>
      <c r="B219" s="31"/>
      <c r="C219" s="44" t="s">
        <v>68</v>
      </c>
      <c r="D219" s="31"/>
      <c r="E219" s="300">
        <f>SUM(E89:E217)</f>
        <v>238718087</v>
      </c>
      <c r="F219" s="31"/>
      <c r="G219" s="110">
        <f>IF(AP219=0,0,IF(ISNONTEXT(H219),E219/$AN219,E219/AP219))</f>
        <v>40.863265133197821</v>
      </c>
      <c r="H219" s="281"/>
      <c r="I219" s="302">
        <f>IF(G$219,G219/G$219*100,0)</f>
        <v>100</v>
      </c>
      <c r="J219" s="31"/>
      <c r="K219" s="300">
        <f>SUM(K89:K217)</f>
        <v>77245249</v>
      </c>
      <c r="L219" s="31"/>
      <c r="M219" s="300">
        <f>SUM(M89:M217)</f>
        <v>123488475</v>
      </c>
      <c r="N219" s="31"/>
      <c r="O219" s="300">
        <f>SUM(O89:O217)</f>
        <v>86799555</v>
      </c>
      <c r="P219" s="31"/>
      <c r="Q219" s="110">
        <f>IF(AR219=0,0,IF(ISNONTEXT(R219),O219/$AN219,O219/AR219))</f>
        <v>14.858167112442494</v>
      </c>
      <c r="R219" s="281"/>
      <c r="S219" s="302">
        <f>IF(Q$219,Q219/Q$219*100,0)</f>
        <v>100</v>
      </c>
      <c r="T219" s="31"/>
      <c r="U219" s="300">
        <f>SUM(U89:U217)</f>
        <v>325517642</v>
      </c>
      <c r="V219" s="31"/>
      <c r="W219" s="31"/>
      <c r="X219" s="300">
        <f>SUM(X89:X217)</f>
        <v>124776913</v>
      </c>
      <c r="Y219" s="31"/>
      <c r="Z219" s="302">
        <f>IF($U219,X219/$U219*100,0)</f>
        <v>38.331843470407051</v>
      </c>
      <c r="AA219" s="31"/>
      <c r="AB219" s="300">
        <f>SUM(AB89:AB217)</f>
        <v>3120817</v>
      </c>
      <c r="AC219" s="31"/>
      <c r="AD219" s="302">
        <f>IF($U219,AB219/$U219*100,0)</f>
        <v>0.95872438151908213</v>
      </c>
      <c r="AE219" s="31"/>
      <c r="AF219" s="300">
        <f>SUM(AF89:AF217)</f>
        <v>1131174</v>
      </c>
      <c r="AG219" s="31"/>
      <c r="AH219" s="302">
        <f>IF($U219,AF219/$U219*100,0)</f>
        <v>0.34750005961274444</v>
      </c>
      <c r="AI219" s="31"/>
      <c r="AJ219" s="300">
        <f>SUM(AJ89:AJ217)</f>
        <v>14928956</v>
      </c>
      <c r="AK219" s="31"/>
      <c r="AL219" s="41">
        <f>AL217</f>
        <v>95</v>
      </c>
      <c r="AM219" s="31"/>
      <c r="AN219" s="299">
        <f>SUM(AN89:AN217)</f>
        <v>5841875</v>
      </c>
      <c r="AO219" s="31"/>
      <c r="AP219" s="299">
        <f>SUM(AP89:AP217)</f>
        <v>5841875</v>
      </c>
      <c r="AQ219" s="31"/>
      <c r="AR219" s="299">
        <f>SUM(AR89:AR217)</f>
        <v>5841875</v>
      </c>
    </row>
    <row r="220" spans="1:44" ht="8.85" customHeight="1" x14ac:dyDescent="0.25">
      <c r="A220" s="31"/>
      <c r="B220" s="31"/>
      <c r="C220" s="30"/>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row>
    <row r="221" spans="1:44" ht="8.85" customHeight="1" x14ac:dyDescent="0.25">
      <c r="A221" s="31"/>
      <c r="B221" s="31"/>
      <c r="C221" s="30"/>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row>
    <row r="222" spans="1:44" ht="8.85" customHeight="1" x14ac:dyDescent="0.25">
      <c r="A222" s="31"/>
      <c r="B222" s="31"/>
      <c r="C222" s="30"/>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row>
    <row r="223" spans="1:44" ht="8.85" customHeight="1" x14ac:dyDescent="0.25">
      <c r="A223" s="31"/>
      <c r="B223" s="31"/>
      <c r="C223" s="30"/>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row>
    <row r="224" spans="1:44" ht="8.85" customHeight="1" x14ac:dyDescent="0.25">
      <c r="A224" s="31"/>
      <c r="B224" s="31"/>
      <c r="C224" s="30"/>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row>
    <row r="225" spans="1:44" ht="1.7" customHeight="1" x14ac:dyDescent="0.25">
      <c r="A225" s="31"/>
      <c r="B225" s="31"/>
      <c r="C225" s="30"/>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row>
    <row r="226" spans="1:44" ht="8.85" customHeight="1" x14ac:dyDescent="0.25">
      <c r="A226" s="31"/>
      <c r="B226" s="31"/>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row>
    <row r="227" spans="1:44" s="15" customFormat="1" ht="10.5" customHeight="1" x14ac:dyDescent="0.25">
      <c r="A227" s="49" t="s">
        <v>446</v>
      </c>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50" t="s">
        <v>447</v>
      </c>
      <c r="AN227" s="12"/>
      <c r="AO227" s="12"/>
      <c r="AP227" s="12"/>
      <c r="AQ227" s="12"/>
      <c r="AR227" s="12"/>
    </row>
    <row r="228" spans="1:44" s="15" customFormat="1" ht="10.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289" t="s">
        <v>45</v>
      </c>
      <c r="V228" s="12"/>
      <c r="W228" s="12"/>
      <c r="X228" s="278" t="s">
        <v>46</v>
      </c>
      <c r="Y228" s="12"/>
      <c r="Z228" s="12"/>
      <c r="AA228" s="12"/>
      <c r="AB228" s="12"/>
      <c r="AC228" s="12"/>
      <c r="AD228" s="12"/>
      <c r="AE228" s="12"/>
      <c r="AF228" s="12"/>
      <c r="AG228" s="12"/>
      <c r="AH228" s="12"/>
      <c r="AI228" s="12"/>
      <c r="AJ228" s="12"/>
      <c r="AK228" s="12"/>
      <c r="AL228" s="289" t="s">
        <v>431</v>
      </c>
      <c r="AM228" s="12"/>
      <c r="AN228" s="12"/>
      <c r="AO228" s="12"/>
      <c r="AP228" s="12"/>
      <c r="AQ228" s="12"/>
      <c r="AR228" s="12"/>
    </row>
    <row r="229" spans="1:44" s="15" customFormat="1" ht="10.5" customHeight="1" x14ac:dyDescent="0.25">
      <c r="A229" s="279"/>
      <c r="B229" s="12"/>
      <c r="C229" s="12"/>
      <c r="D229" s="12"/>
      <c r="E229" s="12"/>
      <c r="F229" s="12"/>
      <c r="G229" s="12"/>
      <c r="H229" s="12"/>
      <c r="I229" s="12"/>
      <c r="J229" s="12"/>
      <c r="K229" s="12"/>
      <c r="L229" s="12"/>
      <c r="M229" s="12"/>
      <c r="N229" s="12"/>
      <c r="O229" s="12"/>
      <c r="P229" s="12"/>
      <c r="Q229" s="12"/>
      <c r="R229" s="12"/>
      <c r="S229" s="12"/>
      <c r="T229" s="12"/>
      <c r="U229" s="289" t="s">
        <v>432</v>
      </c>
      <c r="V229" s="12"/>
      <c r="W229" s="12"/>
      <c r="X229" s="278" t="s">
        <v>395</v>
      </c>
      <c r="Y229" s="12"/>
      <c r="Z229" s="12"/>
      <c r="AA229" s="12"/>
      <c r="AB229" s="12"/>
      <c r="AC229" s="12"/>
      <c r="AD229" s="12"/>
      <c r="AE229" s="12"/>
      <c r="AF229" s="12"/>
      <c r="AG229" s="12"/>
      <c r="AH229" s="12"/>
      <c r="AI229" s="12"/>
      <c r="AJ229" s="12"/>
      <c r="AK229" s="12"/>
      <c r="AL229" s="289" t="s">
        <v>223</v>
      </c>
      <c r="AM229" s="12"/>
      <c r="AN229" s="12"/>
      <c r="AO229" s="12"/>
      <c r="AP229" s="12"/>
      <c r="AQ229" s="12"/>
      <c r="AR229" s="12"/>
    </row>
    <row r="230" spans="1:44" s="15" customFormat="1" ht="10.5" customHeight="1" x14ac:dyDescent="0.25">
      <c r="A230" s="280"/>
      <c r="B230" s="12"/>
      <c r="C230" s="12"/>
      <c r="D230" s="12"/>
      <c r="E230" s="12"/>
      <c r="F230" s="12"/>
      <c r="G230" s="12"/>
      <c r="H230" s="12"/>
      <c r="I230" s="12"/>
      <c r="J230" s="12"/>
      <c r="K230" s="12"/>
      <c r="L230" s="12"/>
      <c r="M230" s="12"/>
      <c r="N230" s="12"/>
      <c r="O230" s="12"/>
      <c r="P230" s="12"/>
      <c r="Q230" s="12"/>
      <c r="R230" s="12"/>
      <c r="S230" s="12"/>
      <c r="T230" s="12"/>
      <c r="U230" s="289" t="s">
        <v>51</v>
      </c>
      <c r="V230" s="12"/>
      <c r="W230" s="12"/>
      <c r="X230" s="290" t="s">
        <v>52</v>
      </c>
      <c r="Y230" s="12"/>
      <c r="Z230" s="12"/>
      <c r="AA230" s="12"/>
      <c r="AB230" s="12"/>
      <c r="AC230" s="12"/>
      <c r="AD230" s="12"/>
      <c r="AE230" s="12"/>
      <c r="AF230" s="12"/>
      <c r="AG230" s="12"/>
      <c r="AH230" s="12"/>
      <c r="AI230" s="12"/>
      <c r="AJ230" s="12"/>
      <c r="AK230" s="12"/>
      <c r="AL230" s="12"/>
      <c r="AM230" s="12"/>
      <c r="AN230" s="12"/>
      <c r="AO230" s="12"/>
      <c r="AP230" s="12"/>
      <c r="AQ230" s="12"/>
      <c r="AR230" s="12"/>
    </row>
    <row r="231" spans="1:44" ht="9.6" customHeight="1"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row>
    <row r="232" spans="1:44" ht="9.6" customHeight="1"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291" t="s">
        <v>396</v>
      </c>
      <c r="Y232" s="291"/>
      <c r="Z232" s="291"/>
      <c r="AA232" s="291"/>
      <c r="AB232" s="291"/>
      <c r="AC232" s="291"/>
      <c r="AD232" s="291"/>
      <c r="AE232" s="291"/>
      <c r="AF232" s="291"/>
      <c r="AG232" s="291"/>
      <c r="AH232" s="291"/>
      <c r="AI232" s="291"/>
      <c r="AJ232" s="291"/>
      <c r="AK232" s="30"/>
      <c r="AL232" s="30"/>
      <c r="AM232" s="30"/>
      <c r="AN232" s="30"/>
      <c r="AO232" s="30"/>
      <c r="AP232" s="30"/>
      <c r="AQ232" s="30"/>
      <c r="AR232" s="30"/>
    </row>
    <row r="233" spans="1:44" ht="9.6" customHeight="1"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row>
    <row r="234" spans="1:44" ht="9.6" customHeight="1" x14ac:dyDescent="0.25">
      <c r="A234" s="30"/>
      <c r="B234" s="30"/>
      <c r="C234" s="30"/>
      <c r="D234" s="30"/>
      <c r="E234" s="291" t="s">
        <v>433</v>
      </c>
      <c r="F234" s="291"/>
      <c r="G234" s="291"/>
      <c r="H234" s="291"/>
      <c r="I234" s="291"/>
      <c r="J234" s="291"/>
      <c r="K234" s="291"/>
      <c r="L234" s="291"/>
      <c r="M234" s="291"/>
      <c r="N234" s="30"/>
      <c r="O234" s="291" t="s">
        <v>434</v>
      </c>
      <c r="P234" s="291"/>
      <c r="Q234" s="291"/>
      <c r="R234" s="291"/>
      <c r="S234" s="291"/>
      <c r="T234" s="30"/>
      <c r="U234" s="30"/>
      <c r="V234" s="30"/>
      <c r="W234" s="30"/>
      <c r="X234" s="30"/>
      <c r="Y234" s="30"/>
      <c r="Z234" s="30"/>
      <c r="AA234" s="30"/>
      <c r="AB234" s="291" t="s">
        <v>400</v>
      </c>
      <c r="AC234" s="291"/>
      <c r="AD234" s="291"/>
      <c r="AE234" s="291"/>
      <c r="AF234" s="291"/>
      <c r="AG234" s="291"/>
      <c r="AH234" s="291"/>
      <c r="AI234" s="30"/>
      <c r="AJ234" s="30"/>
      <c r="AK234" s="30"/>
      <c r="AL234" s="30"/>
      <c r="AM234" s="30"/>
      <c r="AN234" s="30"/>
      <c r="AO234" s="30"/>
      <c r="AP234" s="30"/>
      <c r="AQ234" s="30"/>
      <c r="AR234" s="30"/>
    </row>
    <row r="235" spans="1:44" ht="9.6" customHeight="1"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row>
    <row r="236" spans="1:44" ht="9.6" customHeight="1" x14ac:dyDescent="0.25">
      <c r="A236" s="30"/>
      <c r="B236" s="30"/>
      <c r="C236" s="30"/>
      <c r="D236" s="30"/>
      <c r="E236" s="30"/>
      <c r="F236" s="30"/>
      <c r="G236" s="30"/>
      <c r="H236" s="30"/>
      <c r="I236" s="30"/>
      <c r="J236" s="30"/>
      <c r="K236" s="291" t="s">
        <v>402</v>
      </c>
      <c r="L236" s="291"/>
      <c r="M236" s="291"/>
      <c r="N236" s="30"/>
      <c r="O236" s="30"/>
      <c r="P236" s="30"/>
      <c r="Q236" s="30"/>
      <c r="R236" s="30"/>
      <c r="S236" s="30"/>
      <c r="T236" s="30"/>
      <c r="U236" s="30"/>
      <c r="V236" s="30"/>
      <c r="W236" s="30"/>
      <c r="X236" s="291" t="s">
        <v>435</v>
      </c>
      <c r="Y236" s="291"/>
      <c r="Z236" s="291"/>
      <c r="AA236" s="30"/>
      <c r="AB236" s="291" t="s">
        <v>62</v>
      </c>
      <c r="AC236" s="291"/>
      <c r="AD236" s="291"/>
      <c r="AE236" s="30"/>
      <c r="AF236" s="291" t="s">
        <v>63</v>
      </c>
      <c r="AG236" s="291"/>
      <c r="AH236" s="291"/>
      <c r="AI236" s="30"/>
      <c r="AJ236" s="30"/>
      <c r="AK236" s="30"/>
      <c r="AL236" s="30"/>
      <c r="AM236" s="30"/>
      <c r="AN236" s="30"/>
      <c r="AO236" s="30"/>
      <c r="AP236" s="30"/>
      <c r="AQ236" s="30"/>
      <c r="AR236" s="30"/>
    </row>
    <row r="237" spans="1:44" ht="9.6" customHeight="1" x14ac:dyDescent="0.25">
      <c r="A237" s="30"/>
      <c r="B237" s="30"/>
      <c r="C237" s="30"/>
      <c r="D237" s="30"/>
      <c r="E237" s="30"/>
      <c r="F237" s="30"/>
      <c r="G237" s="30"/>
      <c r="H237" s="30"/>
      <c r="I237" s="44" t="s">
        <v>67</v>
      </c>
      <c r="J237" s="30"/>
      <c r="K237" s="44" t="s">
        <v>436</v>
      </c>
      <c r="L237" s="30"/>
      <c r="M237" s="30"/>
      <c r="N237" s="30"/>
      <c r="O237" s="30"/>
      <c r="P237" s="30"/>
      <c r="Q237" s="30"/>
      <c r="R237" s="30"/>
      <c r="S237" s="44" t="s">
        <v>67</v>
      </c>
      <c r="T237" s="30"/>
      <c r="U237" s="30"/>
      <c r="V237" s="30"/>
      <c r="W237" s="30"/>
      <c r="X237" s="30"/>
      <c r="Y237" s="30"/>
      <c r="Z237" s="44" t="s">
        <v>269</v>
      </c>
      <c r="AA237" s="30"/>
      <c r="AB237" s="30"/>
      <c r="AC237" s="30"/>
      <c r="AD237" s="44" t="s">
        <v>269</v>
      </c>
      <c r="AE237" s="30"/>
      <c r="AF237" s="30"/>
      <c r="AG237" s="30"/>
      <c r="AH237" s="44" t="s">
        <v>269</v>
      </c>
      <c r="AI237" s="30"/>
      <c r="AJ237" s="44" t="s">
        <v>412</v>
      </c>
      <c r="AK237" s="30"/>
      <c r="AL237" s="30"/>
      <c r="AM237" s="30"/>
      <c r="AN237" s="30"/>
      <c r="AO237" s="30"/>
      <c r="AP237" s="30"/>
      <c r="AQ237" s="30"/>
      <c r="AR237" s="314" t="s">
        <v>437</v>
      </c>
    </row>
    <row r="238" spans="1:44" ht="9.6" customHeight="1" x14ac:dyDescent="0.25">
      <c r="A238" s="276" t="s">
        <v>74</v>
      </c>
      <c r="B238" s="30"/>
      <c r="C238" s="276" t="s">
        <v>76</v>
      </c>
      <c r="D238" s="30"/>
      <c r="E238" s="276" t="s">
        <v>77</v>
      </c>
      <c r="F238" s="30"/>
      <c r="G238" s="276" t="s">
        <v>438</v>
      </c>
      <c r="H238" s="30"/>
      <c r="I238" s="276" t="s">
        <v>83</v>
      </c>
      <c r="J238" s="30"/>
      <c r="K238" s="276" t="s">
        <v>439</v>
      </c>
      <c r="L238" s="30"/>
      <c r="M238" s="276" t="s">
        <v>440</v>
      </c>
      <c r="N238" s="30"/>
      <c r="O238" s="276" t="s">
        <v>77</v>
      </c>
      <c r="P238" s="30"/>
      <c r="Q238" s="276" t="s">
        <v>438</v>
      </c>
      <c r="R238" s="30"/>
      <c r="S238" s="276" t="s">
        <v>83</v>
      </c>
      <c r="T238" s="30"/>
      <c r="U238" s="276" t="s">
        <v>68</v>
      </c>
      <c r="V238" s="30"/>
      <c r="W238" s="30"/>
      <c r="X238" s="276" t="s">
        <v>77</v>
      </c>
      <c r="Y238" s="30"/>
      <c r="Z238" s="276" t="s">
        <v>376</v>
      </c>
      <c r="AA238" s="30"/>
      <c r="AB238" s="276" t="s">
        <v>77</v>
      </c>
      <c r="AC238" s="30"/>
      <c r="AD238" s="276" t="s">
        <v>376</v>
      </c>
      <c r="AE238" s="30"/>
      <c r="AF238" s="276" t="s">
        <v>77</v>
      </c>
      <c r="AG238" s="30"/>
      <c r="AH238" s="276" t="s">
        <v>376</v>
      </c>
      <c r="AI238" s="30"/>
      <c r="AJ238" s="276" t="s">
        <v>421</v>
      </c>
      <c r="AK238" s="30"/>
      <c r="AL238" s="276" t="s">
        <v>74</v>
      </c>
      <c r="AM238" s="30"/>
      <c r="AN238" s="30"/>
      <c r="AO238" s="30"/>
      <c r="AP238" s="295" t="s">
        <v>433</v>
      </c>
      <c r="AQ238" s="30"/>
      <c r="AR238" s="295" t="s">
        <v>441</v>
      </c>
    </row>
    <row r="239" spans="1:44" ht="8.85" customHeight="1" x14ac:dyDescent="0.25">
      <c r="A239" s="30"/>
      <c r="B239" s="30"/>
      <c r="C239" s="314"/>
      <c r="D239" s="30"/>
      <c r="E239" s="314"/>
      <c r="F239" s="30"/>
      <c r="G239" s="314"/>
      <c r="H239" s="30"/>
      <c r="I239" s="314"/>
      <c r="J239" s="30"/>
      <c r="K239" s="314"/>
      <c r="L239" s="30"/>
      <c r="M239" s="314"/>
      <c r="N239" s="30"/>
      <c r="O239" s="314"/>
      <c r="P239" s="30"/>
      <c r="Q239" s="314"/>
      <c r="R239" s="30"/>
      <c r="S239" s="314"/>
      <c r="T239" s="30"/>
      <c r="U239" s="314"/>
      <c r="V239" s="30"/>
      <c r="W239" s="30"/>
      <c r="X239" s="314"/>
      <c r="Y239" s="30"/>
      <c r="Z239" s="314"/>
      <c r="AA239" s="30"/>
      <c r="AB239" s="314"/>
      <c r="AC239" s="30"/>
      <c r="AD239" s="314"/>
      <c r="AE239" s="30"/>
      <c r="AF239" s="314"/>
      <c r="AG239" s="30"/>
      <c r="AH239" s="314"/>
      <c r="AI239" s="30"/>
      <c r="AJ239" s="314"/>
      <c r="AK239" s="30"/>
      <c r="AL239" s="30"/>
      <c r="AM239" s="30"/>
      <c r="AN239" s="30"/>
      <c r="AO239" s="30"/>
      <c r="AP239" s="30"/>
      <c r="AQ239" s="30"/>
      <c r="AR239" s="30"/>
    </row>
    <row r="240" spans="1:44" ht="8.85" customHeight="1" x14ac:dyDescent="0.25">
      <c r="A240" s="30"/>
      <c r="B240" s="30" t="s">
        <v>224</v>
      </c>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row>
    <row r="241" spans="1:44" ht="8.85" customHeight="1" x14ac:dyDescent="0.25">
      <c r="A241" s="11">
        <v>1</v>
      </c>
      <c r="B241" s="25"/>
      <c r="C241" s="11" t="s">
        <v>225</v>
      </c>
      <c r="D241" s="31"/>
      <c r="E241" s="296">
        <v>0</v>
      </c>
      <c r="F241" s="31"/>
      <c r="G241" s="97">
        <f>(E241/$AN241)</f>
        <v>0</v>
      </c>
      <c r="H241" s="31"/>
      <c r="I241" s="297">
        <f>IF(G$287,G241/G$287*100,0)</f>
        <v>0</v>
      </c>
      <c r="J241" s="31"/>
      <c r="K241" s="296">
        <v>0</v>
      </c>
      <c r="L241" s="31"/>
      <c r="M241" s="296">
        <v>0</v>
      </c>
      <c r="N241" s="31"/>
      <c r="O241" s="296">
        <v>0</v>
      </c>
      <c r="P241" s="31"/>
      <c r="Q241" s="97">
        <f>(O241/$AN241)</f>
        <v>0</v>
      </c>
      <c r="R241" s="31"/>
      <c r="S241" s="297">
        <f>IF(Q$287,Q241/Q$287*100,0)</f>
        <v>0</v>
      </c>
      <c r="T241" s="31"/>
      <c r="U241" s="296">
        <f>(E241+O241)</f>
        <v>0</v>
      </c>
      <c r="V241" s="31"/>
      <c r="W241" s="31"/>
      <c r="X241" s="296">
        <v>0</v>
      </c>
      <c r="Y241" s="31"/>
      <c r="Z241" s="297">
        <f>IF($U241,X241/$U241*100,0)</f>
        <v>0</v>
      </c>
      <c r="AA241" s="31"/>
      <c r="AB241" s="296">
        <v>0</v>
      </c>
      <c r="AC241" s="31"/>
      <c r="AD241" s="297">
        <f>IF($U241,AB241/$U241*100,0)</f>
        <v>0</v>
      </c>
      <c r="AE241" s="31"/>
      <c r="AF241" s="296">
        <v>0</v>
      </c>
      <c r="AG241" s="31"/>
      <c r="AH241" s="297">
        <f>IF($U241,AF241/$U241*100,0)</f>
        <v>0</v>
      </c>
      <c r="AI241" s="31"/>
      <c r="AJ241" s="296">
        <v>0</v>
      </c>
      <c r="AK241" s="31"/>
      <c r="AL241" s="30">
        <v>1</v>
      </c>
      <c r="AM241" s="31"/>
      <c r="AN241" s="298">
        <v>8191</v>
      </c>
      <c r="AO241" s="31"/>
      <c r="AP241" s="298">
        <f>IF(E241,AN241,0)</f>
        <v>0</v>
      </c>
      <c r="AQ241" s="31"/>
      <c r="AR241" s="298">
        <f>IF(O241,AN241,0)</f>
        <v>0</v>
      </c>
    </row>
    <row r="242" spans="1:44" ht="8.85" customHeight="1" x14ac:dyDescent="0.25">
      <c r="A242" s="11">
        <v>2</v>
      </c>
      <c r="B242" s="25"/>
      <c r="C242" s="11" t="s">
        <v>226</v>
      </c>
      <c r="D242" s="31"/>
      <c r="E242" s="316">
        <v>0</v>
      </c>
      <c r="F242" s="31"/>
      <c r="G242" s="297">
        <f>(E242/$AN242)</f>
        <v>0</v>
      </c>
      <c r="H242" s="31"/>
      <c r="I242" s="297">
        <f>IF(G$287,G242/G$287*100,0)</f>
        <v>0</v>
      </c>
      <c r="J242" s="31"/>
      <c r="K242" s="316">
        <v>0</v>
      </c>
      <c r="L242" s="31"/>
      <c r="M242" s="316">
        <v>0</v>
      </c>
      <c r="N242" s="31"/>
      <c r="O242" s="316">
        <v>0</v>
      </c>
      <c r="P242" s="31"/>
      <c r="Q242" s="297">
        <f>(O242/$AN242)</f>
        <v>0</v>
      </c>
      <c r="R242" s="31"/>
      <c r="S242" s="297">
        <f>IF(Q$287,Q242/Q$287*100,0)</f>
        <v>0</v>
      </c>
      <c r="T242" s="31"/>
      <c r="U242" s="114">
        <f>(E242+O242)</f>
        <v>0</v>
      </c>
      <c r="V242" s="31"/>
      <c r="W242" s="31"/>
      <c r="X242" s="316">
        <v>0</v>
      </c>
      <c r="Y242" s="31"/>
      <c r="Z242" s="297">
        <f>IF($U242,X242/$U242*100,0)</f>
        <v>0</v>
      </c>
      <c r="AA242" s="31"/>
      <c r="AB242" s="318">
        <v>0</v>
      </c>
      <c r="AC242" s="31"/>
      <c r="AD242" s="297">
        <f>IF($U242,AB242/$U242*100,0)</f>
        <v>0</v>
      </c>
      <c r="AE242" s="31"/>
      <c r="AF242" s="316">
        <v>0</v>
      </c>
      <c r="AG242" s="31"/>
      <c r="AH242" s="297">
        <f>IF($U242,AF242/$U242*100,0)</f>
        <v>0</v>
      </c>
      <c r="AI242" s="31"/>
      <c r="AJ242" s="316">
        <v>0</v>
      </c>
      <c r="AK242" s="31"/>
      <c r="AL242" s="30">
        <v>2</v>
      </c>
      <c r="AM242" s="31"/>
      <c r="AN242" s="298">
        <v>7225</v>
      </c>
      <c r="AO242" s="31"/>
      <c r="AP242" s="298">
        <f>IF(E242,AN242,0)</f>
        <v>0</v>
      </c>
      <c r="AQ242" s="31"/>
      <c r="AR242" s="298">
        <f>IF(O242,AN242,0)</f>
        <v>0</v>
      </c>
    </row>
    <row r="243" spans="1:44" ht="8.85" customHeight="1" x14ac:dyDescent="0.25">
      <c r="A243" s="11">
        <v>3</v>
      </c>
      <c r="B243" s="25"/>
      <c r="C243" s="20" t="s">
        <v>140</v>
      </c>
      <c r="D243" s="31"/>
      <c r="E243" s="316">
        <v>0</v>
      </c>
      <c r="F243" s="31"/>
      <c r="G243" s="297">
        <f>(E243/$AN243)</f>
        <v>0</v>
      </c>
      <c r="H243" s="31"/>
      <c r="I243" s="297">
        <f>IF(G$287,G243/G$287*100,0)</f>
        <v>0</v>
      </c>
      <c r="J243" s="31"/>
      <c r="K243" s="316">
        <v>0</v>
      </c>
      <c r="L243" s="31"/>
      <c r="M243" s="316">
        <v>0</v>
      </c>
      <c r="N243" s="31"/>
      <c r="O243" s="316">
        <v>4200</v>
      </c>
      <c r="P243" s="31"/>
      <c r="Q243" s="297">
        <f>(O243/$AN243)</f>
        <v>0.68049254698639017</v>
      </c>
      <c r="R243" s="31"/>
      <c r="S243" s="297">
        <f>IF(Q$287,Q243/Q$287*100,0)</f>
        <v>100</v>
      </c>
      <c r="T243" s="31"/>
      <c r="U243" s="114">
        <f>(E243+O243)</f>
        <v>4200</v>
      </c>
      <c r="V243" s="31"/>
      <c r="W243" s="31"/>
      <c r="X243" s="316">
        <v>0</v>
      </c>
      <c r="Y243" s="31"/>
      <c r="Z243" s="297">
        <f>IF($U243,X243/$U243*100,0)</f>
        <v>0</v>
      </c>
      <c r="AA243" s="31"/>
      <c r="AB243" s="318">
        <v>0</v>
      </c>
      <c r="AC243" s="31"/>
      <c r="AD243" s="297">
        <f>IF($U243,AB243/$U243*100,0)</f>
        <v>0</v>
      </c>
      <c r="AE243" s="31"/>
      <c r="AF243" s="316">
        <v>0</v>
      </c>
      <c r="AG243" s="31"/>
      <c r="AH243" s="297">
        <f>IF($U243,AF243/$U243*100,0)</f>
        <v>0</v>
      </c>
      <c r="AI243" s="31"/>
      <c r="AJ243" s="316">
        <v>0</v>
      </c>
      <c r="AK243" s="31"/>
      <c r="AL243" s="30">
        <v>3</v>
      </c>
      <c r="AM243" s="31"/>
      <c r="AN243" s="298">
        <v>6172</v>
      </c>
      <c r="AO243" s="31"/>
      <c r="AP243" s="298">
        <f>IF(E243,AN243,0)</f>
        <v>0</v>
      </c>
      <c r="AQ243" s="31"/>
      <c r="AR243" s="298">
        <f>IF(O243,AN243,0)</f>
        <v>6172</v>
      </c>
    </row>
    <row r="244" spans="1:44" ht="8.85" customHeight="1" x14ac:dyDescent="0.25">
      <c r="A244" s="11">
        <v>4</v>
      </c>
      <c r="B244" s="25"/>
      <c r="C244" s="20" t="s">
        <v>227</v>
      </c>
      <c r="D244" s="31"/>
      <c r="E244" s="316">
        <v>0</v>
      </c>
      <c r="F244" s="31"/>
      <c r="G244" s="297">
        <f>(E244/$AN244)</f>
        <v>0</v>
      </c>
      <c r="H244" s="31"/>
      <c r="I244" s="297">
        <f>IF(G$287,G244/G$287*100,0)</f>
        <v>0</v>
      </c>
      <c r="J244" s="31"/>
      <c r="K244" s="316">
        <v>0</v>
      </c>
      <c r="L244" s="31"/>
      <c r="M244" s="316">
        <v>0</v>
      </c>
      <c r="N244" s="31"/>
      <c r="O244" s="316">
        <v>0</v>
      </c>
      <c r="P244" s="31"/>
      <c r="Q244" s="297">
        <f>(O244/$AN244)</f>
        <v>0</v>
      </c>
      <c r="R244" s="31"/>
      <c r="S244" s="297">
        <f>IF(Q$287,Q244/Q$287*100,0)</f>
        <v>0</v>
      </c>
      <c r="T244" s="31"/>
      <c r="U244" s="114">
        <f>(E244+O244)</f>
        <v>0</v>
      </c>
      <c r="V244" s="31"/>
      <c r="W244" s="31"/>
      <c r="X244" s="316">
        <v>0</v>
      </c>
      <c r="Y244" s="31"/>
      <c r="Z244" s="297">
        <f>IF($U244,X244/$U244*100,0)</f>
        <v>0</v>
      </c>
      <c r="AA244" s="31"/>
      <c r="AB244" s="318">
        <v>0</v>
      </c>
      <c r="AC244" s="31"/>
      <c r="AD244" s="297">
        <f>IF($U244,AB244/$U244*100,0)</f>
        <v>0</v>
      </c>
      <c r="AE244" s="31"/>
      <c r="AF244" s="316">
        <v>0</v>
      </c>
      <c r="AG244" s="31"/>
      <c r="AH244" s="297">
        <f>IF($U244,AF244/$U244*100,0)</f>
        <v>0</v>
      </c>
      <c r="AI244" s="31"/>
      <c r="AJ244" s="316">
        <v>0</v>
      </c>
      <c r="AK244" s="31"/>
      <c r="AL244" s="30">
        <v>4</v>
      </c>
      <c r="AM244" s="31"/>
      <c r="AN244" s="298">
        <v>4185</v>
      </c>
      <c r="AO244" s="31"/>
      <c r="AP244" s="298">
        <f>IF(E244,AN244,0)</f>
        <v>0</v>
      </c>
      <c r="AQ244" s="31"/>
      <c r="AR244" s="298">
        <f>IF(O244,AN244,0)</f>
        <v>0</v>
      </c>
    </row>
    <row r="245" spans="1:44" ht="8.85" customHeight="1" x14ac:dyDescent="0.25">
      <c r="A245" s="11">
        <v>5</v>
      </c>
      <c r="B245" s="25"/>
      <c r="C245" s="11" t="s">
        <v>228</v>
      </c>
      <c r="D245" s="31"/>
      <c r="E245" s="316">
        <v>0</v>
      </c>
      <c r="F245" s="31"/>
      <c r="G245" s="302">
        <f>(E245/$AN245)</f>
        <v>0</v>
      </c>
      <c r="H245" s="31"/>
      <c r="I245" s="302">
        <f>IF(G$287,G245/G$287*100,0)</f>
        <v>0</v>
      </c>
      <c r="J245" s="31"/>
      <c r="K245" s="316">
        <v>0</v>
      </c>
      <c r="L245" s="31"/>
      <c r="M245" s="316">
        <v>0</v>
      </c>
      <c r="N245" s="31"/>
      <c r="O245" s="316">
        <v>0</v>
      </c>
      <c r="P245" s="31"/>
      <c r="Q245" s="302">
        <f>(O245/$AN245)</f>
        <v>0</v>
      </c>
      <c r="R245" s="31"/>
      <c r="S245" s="302">
        <f>IF(Q$287,Q245/Q$287*100,0)</f>
        <v>0</v>
      </c>
      <c r="T245" s="31"/>
      <c r="U245" s="114">
        <f>(E245+O245)</f>
        <v>0</v>
      </c>
      <c r="V245" s="31"/>
      <c r="W245" s="31"/>
      <c r="X245" s="316">
        <v>0</v>
      </c>
      <c r="Y245" s="31"/>
      <c r="Z245" s="302">
        <f>IF($U245,X245/$U245*100,0)</f>
        <v>0</v>
      </c>
      <c r="AA245" s="31"/>
      <c r="AB245" s="318">
        <v>0</v>
      </c>
      <c r="AC245" s="31"/>
      <c r="AD245" s="302">
        <f>IF($U245,AB245/$U245*100,0)</f>
        <v>0</v>
      </c>
      <c r="AE245" s="31"/>
      <c r="AF245" s="316">
        <v>0</v>
      </c>
      <c r="AG245" s="31"/>
      <c r="AH245" s="302">
        <f>IF($U245,AF245/$U245*100,0)</f>
        <v>0</v>
      </c>
      <c r="AI245" s="31"/>
      <c r="AJ245" s="316">
        <v>0</v>
      </c>
      <c r="AK245" s="31"/>
      <c r="AL245" s="30">
        <v>5</v>
      </c>
      <c r="AM245" s="31"/>
      <c r="AN245" s="298">
        <v>5614</v>
      </c>
      <c r="AO245" s="31"/>
      <c r="AP245" s="298">
        <f>IF(E245,AN245,0)</f>
        <v>0</v>
      </c>
      <c r="AQ245" s="31"/>
      <c r="AR245" s="298">
        <f>IF(O245,AN245,0)</f>
        <v>0</v>
      </c>
    </row>
    <row r="246" spans="1:44" ht="8.85" customHeight="1" x14ac:dyDescent="0.25">
      <c r="A246" s="57"/>
      <c r="B246" s="11"/>
      <c r="C246" s="11"/>
      <c r="D246" s="31"/>
      <c r="E246" s="31"/>
      <c r="F246" s="31"/>
      <c r="G246" s="38"/>
      <c r="H246" s="31"/>
      <c r="I246" s="38"/>
      <c r="J246" s="31"/>
      <c r="K246" s="31"/>
      <c r="L246" s="31"/>
      <c r="M246" s="31"/>
      <c r="N246" s="31"/>
      <c r="O246" s="31"/>
      <c r="P246" s="31"/>
      <c r="Q246" s="38"/>
      <c r="R246" s="31"/>
      <c r="S246" s="38"/>
      <c r="T246" s="31"/>
      <c r="U246" s="31"/>
      <c r="V246" s="31"/>
      <c r="W246" s="31"/>
      <c r="X246" s="31"/>
      <c r="Y246" s="31"/>
      <c r="Z246" s="38"/>
      <c r="AA246" s="31"/>
      <c r="AB246" s="31"/>
      <c r="AC246" s="31"/>
      <c r="AD246" s="38"/>
      <c r="AE246" s="31"/>
      <c r="AF246" s="31"/>
      <c r="AG246" s="31"/>
      <c r="AH246" s="38"/>
      <c r="AI246" s="31"/>
      <c r="AJ246" s="31"/>
      <c r="AK246" s="31"/>
      <c r="AL246" s="37"/>
      <c r="AM246" s="31"/>
      <c r="AN246" s="277"/>
      <c r="AO246" s="31"/>
      <c r="AP246" s="31"/>
      <c r="AQ246" s="31"/>
      <c r="AR246" s="31"/>
    </row>
    <row r="247" spans="1:44" ht="8.85" customHeight="1" x14ac:dyDescent="0.25">
      <c r="A247" s="11">
        <v>6</v>
      </c>
      <c r="B247" s="25"/>
      <c r="C247" s="11" t="s">
        <v>229</v>
      </c>
      <c r="D247" s="31"/>
      <c r="E247" s="316">
        <v>0</v>
      </c>
      <c r="F247" s="31"/>
      <c r="G247" s="302">
        <f>(E247/$AN247)</f>
        <v>0</v>
      </c>
      <c r="H247" s="31"/>
      <c r="I247" s="302">
        <f>IF(G$287,G247/G$287*100,0)</f>
        <v>0</v>
      </c>
      <c r="J247" s="31"/>
      <c r="K247" s="316">
        <v>0</v>
      </c>
      <c r="L247" s="31"/>
      <c r="M247" s="316">
        <v>0</v>
      </c>
      <c r="N247" s="31"/>
      <c r="O247" s="316">
        <v>0</v>
      </c>
      <c r="P247" s="31"/>
      <c r="Q247" s="302">
        <f>(O247/$AN247)</f>
        <v>0</v>
      </c>
      <c r="R247" s="31"/>
      <c r="S247" s="302">
        <f>IF(Q$287,Q247/Q$287*100,0)</f>
        <v>0</v>
      </c>
      <c r="T247" s="31"/>
      <c r="U247" s="114">
        <f>(E247+O247)</f>
        <v>0</v>
      </c>
      <c r="V247" s="31"/>
      <c r="W247" s="31"/>
      <c r="X247" s="316">
        <v>0</v>
      </c>
      <c r="Y247" s="31"/>
      <c r="Z247" s="302">
        <f>IF($U247,X247/$U247*100,0)</f>
        <v>0</v>
      </c>
      <c r="AA247" s="31"/>
      <c r="AB247" s="318">
        <v>0</v>
      </c>
      <c r="AC247" s="31"/>
      <c r="AD247" s="302">
        <f>IF($U247,AB247/$U247*100,0)</f>
        <v>0</v>
      </c>
      <c r="AE247" s="31"/>
      <c r="AF247" s="316">
        <v>0</v>
      </c>
      <c r="AG247" s="31"/>
      <c r="AH247" s="302">
        <f>IF($U247,AF247/$U247*100,0)</f>
        <v>0</v>
      </c>
      <c r="AI247" s="31"/>
      <c r="AJ247" s="316">
        <v>0</v>
      </c>
      <c r="AK247" s="31"/>
      <c r="AL247" s="30">
        <v>6</v>
      </c>
      <c r="AM247" s="31"/>
      <c r="AN247" s="298">
        <v>42620</v>
      </c>
      <c r="AO247" s="31"/>
      <c r="AP247" s="298">
        <f>IF(E247,AN247,0)</f>
        <v>0</v>
      </c>
      <c r="AQ247" s="31"/>
      <c r="AR247" s="298">
        <f>IF(O247,AN247,0)</f>
        <v>0</v>
      </c>
    </row>
    <row r="248" spans="1:44" ht="8.85" customHeight="1" x14ac:dyDescent="0.25">
      <c r="A248" s="11">
        <v>7</v>
      </c>
      <c r="B248" s="25"/>
      <c r="C248" s="11" t="s">
        <v>230</v>
      </c>
      <c r="D248" s="31"/>
      <c r="E248" s="316">
        <v>0</v>
      </c>
      <c r="F248" s="31"/>
      <c r="G248" s="302">
        <f>(E248/$AN248)</f>
        <v>0</v>
      </c>
      <c r="H248" s="31"/>
      <c r="I248" s="302">
        <f>IF(G$287,G248/G$287*100,0)</f>
        <v>0</v>
      </c>
      <c r="J248" s="31"/>
      <c r="K248" s="316">
        <v>0</v>
      </c>
      <c r="L248" s="31"/>
      <c r="M248" s="316">
        <v>0</v>
      </c>
      <c r="N248" s="31"/>
      <c r="O248" s="316">
        <v>0</v>
      </c>
      <c r="P248" s="31"/>
      <c r="Q248" s="302">
        <f>(O248/$AN248)</f>
        <v>0</v>
      </c>
      <c r="R248" s="31"/>
      <c r="S248" s="302">
        <f>IF(Q$287,Q248/Q$287*100,0)</f>
        <v>0</v>
      </c>
      <c r="T248" s="31"/>
      <c r="U248" s="114">
        <f>(E248+O248)</f>
        <v>0</v>
      </c>
      <c r="V248" s="31"/>
      <c r="W248" s="31"/>
      <c r="X248" s="316">
        <v>0</v>
      </c>
      <c r="Y248" s="31"/>
      <c r="Z248" s="302">
        <f>IF($U248,X248/$U248*100,0)</f>
        <v>0</v>
      </c>
      <c r="AA248" s="31"/>
      <c r="AB248" s="318">
        <v>0</v>
      </c>
      <c r="AC248" s="31"/>
      <c r="AD248" s="302">
        <f>IF($U248,AB248/$U248*100,0)</f>
        <v>0</v>
      </c>
      <c r="AE248" s="31"/>
      <c r="AF248" s="316">
        <v>0</v>
      </c>
      <c r="AG248" s="31"/>
      <c r="AH248" s="302">
        <f>IF($U248,AF248/$U248*100,0)</f>
        <v>0</v>
      </c>
      <c r="AI248" s="31"/>
      <c r="AJ248" s="316">
        <v>0</v>
      </c>
      <c r="AK248" s="31"/>
      <c r="AL248" s="30">
        <v>7</v>
      </c>
      <c r="AM248" s="31"/>
      <c r="AN248" s="298">
        <v>3621</v>
      </c>
      <c r="AO248" s="31"/>
      <c r="AP248" s="298">
        <f>IF(E248,AN248,0)</f>
        <v>0</v>
      </c>
      <c r="AQ248" s="31"/>
      <c r="AR248" s="298">
        <f>IF(O248,AN248,0)</f>
        <v>0</v>
      </c>
    </row>
    <row r="249" spans="1:44" ht="8.85" customHeight="1" x14ac:dyDescent="0.25">
      <c r="A249" s="11">
        <v>8</v>
      </c>
      <c r="B249" s="25"/>
      <c r="C249" s="11" t="s">
        <v>231</v>
      </c>
      <c r="D249" s="31"/>
      <c r="E249" s="316">
        <v>0</v>
      </c>
      <c r="F249" s="31"/>
      <c r="G249" s="302">
        <f>(E249/$AN249)</f>
        <v>0</v>
      </c>
      <c r="H249" s="31"/>
      <c r="I249" s="302">
        <f>IF(G$287,G249/G$287*100,0)</f>
        <v>0</v>
      </c>
      <c r="J249" s="31"/>
      <c r="K249" s="316">
        <v>0</v>
      </c>
      <c r="L249" s="31"/>
      <c r="M249" s="316">
        <v>0</v>
      </c>
      <c r="N249" s="31"/>
      <c r="O249" s="316">
        <v>0</v>
      </c>
      <c r="P249" s="31"/>
      <c r="Q249" s="302">
        <f>(O249/$AN249)</f>
        <v>0</v>
      </c>
      <c r="R249" s="31"/>
      <c r="S249" s="302">
        <f>IF(Q$287,Q249/Q$287*100,0)</f>
        <v>0</v>
      </c>
      <c r="T249" s="31"/>
      <c r="U249" s="114">
        <f>(E249+O249)</f>
        <v>0</v>
      </c>
      <c r="V249" s="31"/>
      <c r="W249" s="31"/>
      <c r="X249" s="316">
        <v>0</v>
      </c>
      <c r="Y249" s="31"/>
      <c r="Z249" s="302">
        <f>IF($U249,X249/$U249*100,0)</f>
        <v>0</v>
      </c>
      <c r="AA249" s="31"/>
      <c r="AB249" s="318">
        <v>0</v>
      </c>
      <c r="AC249" s="31"/>
      <c r="AD249" s="302">
        <f>IF($U249,AB249/$U249*100,0)</f>
        <v>0</v>
      </c>
      <c r="AE249" s="31"/>
      <c r="AF249" s="316">
        <v>0</v>
      </c>
      <c r="AG249" s="31"/>
      <c r="AH249" s="302">
        <f>IF($U249,AF249/$U249*100,0)</f>
        <v>0</v>
      </c>
      <c r="AI249" s="31"/>
      <c r="AJ249" s="316">
        <v>0</v>
      </c>
      <c r="AK249" s="31"/>
      <c r="AL249" s="30">
        <v>8</v>
      </c>
      <c r="AM249" s="31"/>
      <c r="AN249" s="298">
        <v>5444</v>
      </c>
      <c r="AO249" s="31"/>
      <c r="AP249" s="298">
        <f>IF(E249,AN249,0)</f>
        <v>0</v>
      </c>
      <c r="AQ249" s="31"/>
      <c r="AR249" s="298">
        <f>IF(O249,AN249,0)</f>
        <v>0</v>
      </c>
    </row>
    <row r="250" spans="1:44" ht="8.85" customHeight="1" x14ac:dyDescent="0.25">
      <c r="A250" s="11">
        <v>9</v>
      </c>
      <c r="B250" s="25"/>
      <c r="C250" s="11" t="s">
        <v>232</v>
      </c>
      <c r="D250" s="31"/>
      <c r="E250" s="316">
        <v>0</v>
      </c>
      <c r="F250" s="31"/>
      <c r="G250" s="302">
        <f>(E250/$AN250)</f>
        <v>0</v>
      </c>
      <c r="H250" s="31"/>
      <c r="I250" s="302">
        <f>IF(G$287,G250/G$287*100,0)</f>
        <v>0</v>
      </c>
      <c r="J250" s="31"/>
      <c r="K250" s="316">
        <v>0</v>
      </c>
      <c r="L250" s="31"/>
      <c r="M250" s="316">
        <v>0</v>
      </c>
      <c r="N250" s="31"/>
      <c r="O250" s="316">
        <v>0</v>
      </c>
      <c r="P250" s="31"/>
      <c r="Q250" s="302">
        <f>(O250/$AN250)</f>
        <v>0</v>
      </c>
      <c r="R250" s="31"/>
      <c r="S250" s="302">
        <f>IF(Q$287,Q250/Q$287*100,0)</f>
        <v>0</v>
      </c>
      <c r="T250" s="31"/>
      <c r="U250" s="114">
        <f>(E250+O250)</f>
        <v>0</v>
      </c>
      <c r="V250" s="31"/>
      <c r="W250" s="31"/>
      <c r="X250" s="316">
        <v>0</v>
      </c>
      <c r="Y250" s="31"/>
      <c r="Z250" s="302">
        <f>IF($U250,X250/$U250*100,0)</f>
        <v>0</v>
      </c>
      <c r="AA250" s="31"/>
      <c r="AB250" s="318">
        <v>0</v>
      </c>
      <c r="AC250" s="31"/>
      <c r="AD250" s="302">
        <f>IF($U250,AB250/$U250*100,0)</f>
        <v>0</v>
      </c>
      <c r="AE250" s="31"/>
      <c r="AF250" s="316">
        <v>0</v>
      </c>
      <c r="AG250" s="31"/>
      <c r="AH250" s="302">
        <f>IF($U250,AF250/$U250*100,0)</f>
        <v>0</v>
      </c>
      <c r="AI250" s="31"/>
      <c r="AJ250" s="316">
        <v>0</v>
      </c>
      <c r="AK250" s="31"/>
      <c r="AL250" s="30">
        <v>9</v>
      </c>
      <c r="AM250" s="31"/>
      <c r="AN250" s="298">
        <v>5644</v>
      </c>
      <c r="AO250" s="31"/>
      <c r="AP250" s="298">
        <f>IF(E250,AN250,0)</f>
        <v>0</v>
      </c>
      <c r="AQ250" s="31"/>
      <c r="AR250" s="298">
        <f>IF(O250,AN250,0)</f>
        <v>0</v>
      </c>
    </row>
    <row r="251" spans="1:44" ht="8.85" customHeight="1" x14ac:dyDescent="0.25">
      <c r="A251" s="11">
        <v>10</v>
      </c>
      <c r="B251" s="25"/>
      <c r="C251" s="11" t="s">
        <v>233</v>
      </c>
      <c r="D251" s="31"/>
      <c r="E251" s="316">
        <v>0</v>
      </c>
      <c r="F251" s="31"/>
      <c r="G251" s="302">
        <f>(E251/$AN251)</f>
        <v>0</v>
      </c>
      <c r="H251" s="31"/>
      <c r="I251" s="302">
        <f>IF(G$287,G251/G$287*100,0)</f>
        <v>0</v>
      </c>
      <c r="J251" s="31"/>
      <c r="K251" s="316">
        <v>0</v>
      </c>
      <c r="L251" s="31"/>
      <c r="M251" s="316">
        <v>0</v>
      </c>
      <c r="N251" s="31"/>
      <c r="O251" s="316">
        <v>0</v>
      </c>
      <c r="P251" s="31"/>
      <c r="Q251" s="302">
        <f>(O251/$AN251)</f>
        <v>0</v>
      </c>
      <c r="R251" s="31"/>
      <c r="S251" s="302">
        <f>IF(Q$287,Q251/Q$287*100,0)</f>
        <v>0</v>
      </c>
      <c r="T251" s="31"/>
      <c r="U251" s="114">
        <f>(E251+O251)</f>
        <v>0</v>
      </c>
      <c r="V251" s="31"/>
      <c r="W251" s="31"/>
      <c r="X251" s="316">
        <v>0</v>
      </c>
      <c r="Y251" s="31"/>
      <c r="Z251" s="302">
        <f>IF($U251,X251/$U251*100,0)</f>
        <v>0</v>
      </c>
      <c r="AA251" s="31"/>
      <c r="AB251" s="318">
        <v>0</v>
      </c>
      <c r="AC251" s="31"/>
      <c r="AD251" s="302">
        <f>IF($U251,AB251/$U251*100,0)</f>
        <v>0</v>
      </c>
      <c r="AE251" s="31"/>
      <c r="AF251" s="316">
        <v>0</v>
      </c>
      <c r="AG251" s="31"/>
      <c r="AH251" s="302">
        <f>IF($U251,AF251/$U251*100,0)</f>
        <v>0</v>
      </c>
      <c r="AI251" s="31"/>
      <c r="AJ251" s="316">
        <v>0</v>
      </c>
      <c r="AK251" s="31"/>
      <c r="AL251" s="30">
        <v>10</v>
      </c>
      <c r="AM251" s="31"/>
      <c r="AN251" s="298">
        <v>3691</v>
      </c>
      <c r="AO251" s="31"/>
      <c r="AP251" s="298">
        <f>IF(E251,AN251,0)</f>
        <v>0</v>
      </c>
      <c r="AQ251" s="31"/>
      <c r="AR251" s="298">
        <f>IF(O251,AN251,0)</f>
        <v>0</v>
      </c>
    </row>
    <row r="252" spans="1:44" ht="8.85" customHeight="1" x14ac:dyDescent="0.25">
      <c r="A252" s="57"/>
      <c r="B252" s="11"/>
      <c r="C252" s="11"/>
      <c r="D252" s="31"/>
      <c r="E252" s="31"/>
      <c r="F252" s="31"/>
      <c r="G252" s="38"/>
      <c r="H252" s="31"/>
      <c r="I252" s="38"/>
      <c r="J252" s="31"/>
      <c r="K252" s="31"/>
      <c r="L252" s="31"/>
      <c r="M252" s="31"/>
      <c r="N252" s="31"/>
      <c r="O252" s="31"/>
      <c r="P252" s="31"/>
      <c r="Q252" s="38"/>
      <c r="R252" s="31"/>
      <c r="S252" s="38"/>
      <c r="T252" s="31"/>
      <c r="U252" s="31"/>
      <c r="V252" s="31"/>
      <c r="W252" s="31"/>
      <c r="X252" s="31"/>
      <c r="Y252" s="31"/>
      <c r="Z252" s="38"/>
      <c r="AA252" s="31"/>
      <c r="AB252" s="31"/>
      <c r="AC252" s="31"/>
      <c r="AD252" s="38"/>
      <c r="AE252" s="31"/>
      <c r="AF252" s="31"/>
      <c r="AG252" s="31"/>
      <c r="AH252" s="38"/>
      <c r="AI252" s="31"/>
      <c r="AJ252" s="31"/>
      <c r="AK252" s="31"/>
      <c r="AL252" s="37"/>
      <c r="AM252" s="31"/>
      <c r="AN252" s="277"/>
      <c r="AO252" s="31"/>
      <c r="AP252" s="31"/>
      <c r="AQ252" s="31"/>
      <c r="AR252" s="31"/>
    </row>
    <row r="253" spans="1:44" ht="8.85" customHeight="1" x14ac:dyDescent="0.25">
      <c r="A253" s="11">
        <v>11</v>
      </c>
      <c r="B253" s="25"/>
      <c r="C253" s="11" t="s">
        <v>234</v>
      </c>
      <c r="D253" s="31"/>
      <c r="E253" s="316">
        <v>0</v>
      </c>
      <c r="F253" s="31"/>
      <c r="G253" s="302">
        <f>(E253/$AN253)</f>
        <v>0</v>
      </c>
      <c r="H253" s="31"/>
      <c r="I253" s="302">
        <f>IF(G$287,G253/G$287*100,0)</f>
        <v>0</v>
      </c>
      <c r="J253" s="31"/>
      <c r="K253" s="316">
        <v>0</v>
      </c>
      <c r="L253" s="31"/>
      <c r="M253" s="316">
        <v>0</v>
      </c>
      <c r="N253" s="31"/>
      <c r="O253" s="316">
        <v>0</v>
      </c>
      <c r="P253" s="31"/>
      <c r="Q253" s="302">
        <f>(O253/$AN253)</f>
        <v>0</v>
      </c>
      <c r="R253" s="31"/>
      <c r="S253" s="302">
        <f>IF(Q$287,Q253/Q$287*100,0)</f>
        <v>0</v>
      </c>
      <c r="T253" s="31"/>
      <c r="U253" s="114">
        <f>(E253+O253)</f>
        <v>0</v>
      </c>
      <c r="V253" s="31"/>
      <c r="W253" s="31"/>
      <c r="X253" s="316">
        <v>0</v>
      </c>
      <c r="Y253" s="31"/>
      <c r="Z253" s="302">
        <f>IF($U253,X253/$U253*100,0)</f>
        <v>0</v>
      </c>
      <c r="AA253" s="31"/>
      <c r="AB253" s="318">
        <v>0</v>
      </c>
      <c r="AC253" s="31"/>
      <c r="AD253" s="302">
        <f>IF($U253,AB253/$U253*100,0)</f>
        <v>0</v>
      </c>
      <c r="AE253" s="31"/>
      <c r="AF253" s="316">
        <v>0</v>
      </c>
      <c r="AG253" s="31"/>
      <c r="AH253" s="302">
        <f>IF($U253,AF253/$U253*100,0)</f>
        <v>0</v>
      </c>
      <c r="AI253" s="31"/>
      <c r="AJ253" s="316">
        <v>0</v>
      </c>
      <c r="AK253" s="31"/>
      <c r="AL253" s="30">
        <v>11</v>
      </c>
      <c r="AM253" s="31"/>
      <c r="AN253" s="298">
        <v>21041</v>
      </c>
      <c r="AO253" s="31"/>
      <c r="AP253" s="298">
        <f>IF(E253,AN253,0)</f>
        <v>0</v>
      </c>
      <c r="AQ253" s="31"/>
      <c r="AR253" s="298">
        <f>IF(O253,AN253,0)</f>
        <v>0</v>
      </c>
    </row>
    <row r="254" spans="1:44" ht="8.85" customHeight="1" x14ac:dyDescent="0.25">
      <c r="A254" s="11">
        <v>12</v>
      </c>
      <c r="B254" s="25"/>
      <c r="C254" s="20" t="s">
        <v>235</v>
      </c>
      <c r="D254" s="31"/>
      <c r="E254" s="316">
        <v>0</v>
      </c>
      <c r="F254" s="31"/>
      <c r="G254" s="302">
        <f>(E254/$AN254)</f>
        <v>0</v>
      </c>
      <c r="H254" s="31"/>
      <c r="I254" s="302">
        <f>IF(G$287,G254/G$287*100,0)</f>
        <v>0</v>
      </c>
      <c r="J254" s="31"/>
      <c r="K254" s="316">
        <v>0</v>
      </c>
      <c r="L254" s="31"/>
      <c r="M254" s="316">
        <v>0</v>
      </c>
      <c r="N254" s="31"/>
      <c r="O254" s="316">
        <v>0</v>
      </c>
      <c r="P254" s="31"/>
      <c r="Q254" s="302">
        <f>(O254/$AN254)</f>
        <v>0</v>
      </c>
      <c r="R254" s="31"/>
      <c r="S254" s="302">
        <f>IF(Q$287,Q254/Q$287*100,0)</f>
        <v>0</v>
      </c>
      <c r="T254" s="31"/>
      <c r="U254" s="114">
        <f>(E254+O254)</f>
        <v>0</v>
      </c>
      <c r="V254" s="31"/>
      <c r="W254" s="31"/>
      <c r="X254" s="316">
        <v>0</v>
      </c>
      <c r="Y254" s="31"/>
      <c r="Z254" s="302">
        <f>IF($U254,X254/$U254*100,0)</f>
        <v>0</v>
      </c>
      <c r="AA254" s="31"/>
      <c r="AB254" s="318">
        <v>0</v>
      </c>
      <c r="AC254" s="31"/>
      <c r="AD254" s="302">
        <f>IF($U254,AB254/$U254*100,0)</f>
        <v>0</v>
      </c>
      <c r="AE254" s="31"/>
      <c r="AF254" s="316">
        <v>0</v>
      </c>
      <c r="AG254" s="31"/>
      <c r="AH254" s="302">
        <f>IF($U254,AF254/$U254*100,0)</f>
        <v>0</v>
      </c>
      <c r="AI254" s="31"/>
      <c r="AJ254" s="316">
        <v>0</v>
      </c>
      <c r="AK254" s="31"/>
      <c r="AL254" s="30">
        <v>12</v>
      </c>
      <c r="AM254" s="31"/>
      <c r="AN254" s="298">
        <v>3884</v>
      </c>
      <c r="AO254" s="31"/>
      <c r="AP254" s="298">
        <f>IF(E254,AN254,0)</f>
        <v>0</v>
      </c>
      <c r="AQ254" s="31"/>
      <c r="AR254" s="298">
        <f>IF(O254,AN254,0)</f>
        <v>0</v>
      </c>
    </row>
    <row r="255" spans="1:44" ht="8.85" customHeight="1" x14ac:dyDescent="0.25">
      <c r="A255" s="11">
        <v>13</v>
      </c>
      <c r="B255" s="25"/>
      <c r="C255" s="11" t="s">
        <v>236</v>
      </c>
      <c r="D255" s="31"/>
      <c r="E255" s="316">
        <v>0</v>
      </c>
      <c r="F255" s="31"/>
      <c r="G255" s="302">
        <f>(E255/$AN255)</f>
        <v>0</v>
      </c>
      <c r="H255" s="31"/>
      <c r="I255" s="302">
        <f>IF(G$287,G255/G$287*100,0)</f>
        <v>0</v>
      </c>
      <c r="J255" s="31"/>
      <c r="K255" s="316">
        <v>0</v>
      </c>
      <c r="L255" s="31"/>
      <c r="M255" s="316">
        <v>0</v>
      </c>
      <c r="N255" s="31"/>
      <c r="O255" s="316">
        <v>0</v>
      </c>
      <c r="P255" s="31"/>
      <c r="Q255" s="302">
        <f>(O255/$AN255)</f>
        <v>0</v>
      </c>
      <c r="R255" s="31"/>
      <c r="S255" s="302">
        <f>IF(Q$287,Q255/Q$287*100,0)</f>
        <v>0</v>
      </c>
      <c r="T255" s="31"/>
      <c r="U255" s="114">
        <f>(E255+O255)</f>
        <v>0</v>
      </c>
      <c r="V255" s="31"/>
      <c r="W255" s="31"/>
      <c r="X255" s="316">
        <v>0</v>
      </c>
      <c r="Y255" s="31"/>
      <c r="Z255" s="302">
        <f>IF($U255,X255/$U255*100,0)</f>
        <v>0</v>
      </c>
      <c r="AA255" s="31"/>
      <c r="AB255" s="318">
        <v>0</v>
      </c>
      <c r="AC255" s="31"/>
      <c r="AD255" s="302">
        <f>IF($U255,AB255/$U255*100,0)</f>
        <v>0</v>
      </c>
      <c r="AE255" s="31"/>
      <c r="AF255" s="316">
        <v>0</v>
      </c>
      <c r="AG255" s="31"/>
      <c r="AH255" s="302">
        <f>IF($U255,AF255/$U255*100,0)</f>
        <v>0</v>
      </c>
      <c r="AI255" s="31"/>
      <c r="AJ255" s="316">
        <v>0</v>
      </c>
      <c r="AK255" s="31"/>
      <c r="AL255" s="30">
        <v>13</v>
      </c>
      <c r="AM255" s="31"/>
      <c r="AN255" s="298">
        <v>3542</v>
      </c>
      <c r="AO255" s="31"/>
      <c r="AP255" s="298">
        <f>IF(E255,AN255,0)</f>
        <v>0</v>
      </c>
      <c r="AQ255" s="31"/>
      <c r="AR255" s="298">
        <f>IF(O255,AN255,0)</f>
        <v>0</v>
      </c>
    </row>
    <row r="256" spans="1:44" ht="8.85" customHeight="1" x14ac:dyDescent="0.25">
      <c r="A256" s="11">
        <v>14</v>
      </c>
      <c r="B256" s="25"/>
      <c r="C256" s="11" t="s">
        <v>154</v>
      </c>
      <c r="D256" s="31"/>
      <c r="E256" s="316">
        <v>0</v>
      </c>
      <c r="F256" s="31"/>
      <c r="G256" s="302">
        <f>(E256/$AN256)</f>
        <v>0</v>
      </c>
      <c r="H256" s="31"/>
      <c r="I256" s="302">
        <f>IF(G$287,G256/G$287*100,0)</f>
        <v>0</v>
      </c>
      <c r="J256" s="31"/>
      <c r="K256" s="316">
        <v>0</v>
      </c>
      <c r="L256" s="31"/>
      <c r="M256" s="316">
        <v>0</v>
      </c>
      <c r="N256" s="31"/>
      <c r="O256" s="316">
        <v>0</v>
      </c>
      <c r="P256" s="31"/>
      <c r="Q256" s="302">
        <f>(O256/$AN256)</f>
        <v>0</v>
      </c>
      <c r="R256" s="31"/>
      <c r="S256" s="302">
        <f>IF(Q$287,Q256/Q$287*100,0)</f>
        <v>0</v>
      </c>
      <c r="T256" s="31"/>
      <c r="U256" s="114">
        <f>(E256+O256)</f>
        <v>0</v>
      </c>
      <c r="V256" s="31"/>
      <c r="W256" s="31"/>
      <c r="X256" s="316">
        <v>0</v>
      </c>
      <c r="Y256" s="31"/>
      <c r="Z256" s="302">
        <f>IF($U256,X256/$U256*100,0)</f>
        <v>0</v>
      </c>
      <c r="AA256" s="31"/>
      <c r="AB256" s="318">
        <v>0</v>
      </c>
      <c r="AC256" s="31"/>
      <c r="AD256" s="302">
        <f>IF($U256,AB256/$U256*100,0)</f>
        <v>0</v>
      </c>
      <c r="AE256" s="31"/>
      <c r="AF256" s="316">
        <v>0</v>
      </c>
      <c r="AG256" s="31"/>
      <c r="AH256" s="302">
        <f>IF($U256,AF256/$U256*100,0)</f>
        <v>0</v>
      </c>
      <c r="AI256" s="31"/>
      <c r="AJ256" s="316">
        <v>0</v>
      </c>
      <c r="AK256" s="31"/>
      <c r="AL256" s="30">
        <v>14</v>
      </c>
      <c r="AM256" s="31"/>
      <c r="AN256" s="298">
        <v>16379</v>
      </c>
      <c r="AO256" s="31"/>
      <c r="AP256" s="298">
        <f>IF(E256,AN256,0)</f>
        <v>0</v>
      </c>
      <c r="AQ256" s="31"/>
      <c r="AR256" s="298">
        <f>IF(O256,AN256,0)</f>
        <v>0</v>
      </c>
    </row>
    <row r="257" spans="1:44" ht="8.85" customHeight="1" x14ac:dyDescent="0.25">
      <c r="A257" s="11">
        <v>15</v>
      </c>
      <c r="B257" s="25"/>
      <c r="C257" s="11" t="s">
        <v>237</v>
      </c>
      <c r="D257" s="31"/>
      <c r="E257" s="316">
        <v>0</v>
      </c>
      <c r="F257" s="31"/>
      <c r="G257" s="302">
        <f>(E257/$AN257)</f>
        <v>0</v>
      </c>
      <c r="H257" s="31"/>
      <c r="I257" s="302">
        <f>IF(G$287,G257/G$287*100,0)</f>
        <v>0</v>
      </c>
      <c r="J257" s="31"/>
      <c r="K257" s="316">
        <v>0</v>
      </c>
      <c r="L257" s="31"/>
      <c r="M257" s="316">
        <v>0</v>
      </c>
      <c r="N257" s="31"/>
      <c r="O257" s="316">
        <v>0</v>
      </c>
      <c r="P257" s="31"/>
      <c r="Q257" s="302">
        <f>(O257/$AN257)</f>
        <v>0</v>
      </c>
      <c r="R257" s="31"/>
      <c r="S257" s="302">
        <f>IF(Q$287,Q257/Q$287*100,0)</f>
        <v>0</v>
      </c>
      <c r="T257" s="31"/>
      <c r="U257" s="114">
        <f>(E257+O257)</f>
        <v>0</v>
      </c>
      <c r="V257" s="31"/>
      <c r="W257" s="31"/>
      <c r="X257" s="316">
        <v>0</v>
      </c>
      <c r="Y257" s="31"/>
      <c r="Z257" s="302">
        <f>IF($U257,X257/$U257*100,0)</f>
        <v>0</v>
      </c>
      <c r="AA257" s="31"/>
      <c r="AB257" s="318">
        <v>0</v>
      </c>
      <c r="AC257" s="31"/>
      <c r="AD257" s="302">
        <f>IF($U257,AB257/$U257*100,0)</f>
        <v>0</v>
      </c>
      <c r="AE257" s="31"/>
      <c r="AF257" s="316">
        <v>0</v>
      </c>
      <c r="AG257" s="31"/>
      <c r="AH257" s="302">
        <f>IF($U257,AF257/$U257*100,0)</f>
        <v>0</v>
      </c>
      <c r="AI257" s="31"/>
      <c r="AJ257" s="316">
        <v>0</v>
      </c>
      <c r="AK257" s="31"/>
      <c r="AL257" s="30">
        <v>15</v>
      </c>
      <c r="AM257" s="31"/>
      <c r="AN257" s="298">
        <v>4961</v>
      </c>
      <c r="AO257" s="31"/>
      <c r="AP257" s="298">
        <f>IF(E257,AN257,0)</f>
        <v>0</v>
      </c>
      <c r="AQ257" s="31"/>
      <c r="AR257" s="298">
        <f>IF(O257,AN257,0)</f>
        <v>0</v>
      </c>
    </row>
    <row r="258" spans="1:44" ht="8.85" customHeight="1" x14ac:dyDescent="0.25">
      <c r="A258" s="57"/>
      <c r="B258" s="11"/>
      <c r="C258" s="11"/>
      <c r="D258" s="31"/>
      <c r="E258" s="31"/>
      <c r="F258" s="31"/>
      <c r="G258" s="38"/>
      <c r="H258" s="31"/>
      <c r="I258" s="38"/>
      <c r="J258" s="31"/>
      <c r="K258" s="31"/>
      <c r="L258" s="31"/>
      <c r="M258" s="31"/>
      <c r="N258" s="31"/>
      <c r="O258" s="31"/>
      <c r="P258" s="31"/>
      <c r="Q258" s="38"/>
      <c r="R258" s="31"/>
      <c r="S258" s="38"/>
      <c r="T258" s="31"/>
      <c r="U258" s="31"/>
      <c r="V258" s="31"/>
      <c r="W258" s="31"/>
      <c r="X258" s="31"/>
      <c r="Y258" s="31"/>
      <c r="Z258" s="38"/>
      <c r="AA258" s="31"/>
      <c r="AB258" s="31"/>
      <c r="AC258" s="31"/>
      <c r="AD258" s="38"/>
      <c r="AE258" s="31"/>
      <c r="AF258" s="31"/>
      <c r="AG258" s="31"/>
      <c r="AH258" s="38"/>
      <c r="AI258" s="31"/>
      <c r="AJ258" s="31"/>
      <c r="AK258" s="31"/>
      <c r="AL258" s="37"/>
      <c r="AM258" s="31"/>
      <c r="AN258" s="277"/>
      <c r="AO258" s="31"/>
      <c r="AP258" s="31"/>
      <c r="AQ258" s="31"/>
      <c r="AR258" s="31"/>
    </row>
    <row r="259" spans="1:44" ht="8.85" customHeight="1" x14ac:dyDescent="0.25">
      <c r="A259" s="11">
        <v>16</v>
      </c>
      <c r="B259" s="25"/>
      <c r="C259" s="11" t="s">
        <v>238</v>
      </c>
      <c r="D259" s="31"/>
      <c r="E259" s="316">
        <v>0</v>
      </c>
      <c r="F259" s="31"/>
      <c r="G259" s="302">
        <f>(E259/$AN259)</f>
        <v>0</v>
      </c>
      <c r="H259" s="31"/>
      <c r="I259" s="302">
        <f>IF(G$287,G259/G$287*100,0)</f>
        <v>0</v>
      </c>
      <c r="J259" s="31"/>
      <c r="K259" s="316">
        <v>0</v>
      </c>
      <c r="L259" s="31"/>
      <c r="M259" s="316">
        <v>0</v>
      </c>
      <c r="N259" s="31"/>
      <c r="O259" s="316">
        <v>0</v>
      </c>
      <c r="P259" s="31"/>
      <c r="Q259" s="302">
        <f>(O259/$AN259)</f>
        <v>0</v>
      </c>
      <c r="R259" s="31"/>
      <c r="S259" s="302">
        <f>IF(Q$287,Q259/Q$287*100,0)</f>
        <v>0</v>
      </c>
      <c r="T259" s="31"/>
      <c r="U259" s="114">
        <f>(E259+O259)</f>
        <v>0</v>
      </c>
      <c r="V259" s="31"/>
      <c r="W259" s="31"/>
      <c r="X259" s="316">
        <v>0</v>
      </c>
      <c r="Y259" s="31"/>
      <c r="Z259" s="302">
        <f>IF($U259,X259/$U259*100,0)</f>
        <v>0</v>
      </c>
      <c r="AA259" s="31"/>
      <c r="AB259" s="318">
        <v>0</v>
      </c>
      <c r="AC259" s="31"/>
      <c r="AD259" s="302">
        <f>IF($U259,AB259/$U259*100,0)</f>
        <v>0</v>
      </c>
      <c r="AE259" s="31"/>
      <c r="AF259" s="316">
        <v>0</v>
      </c>
      <c r="AG259" s="31"/>
      <c r="AH259" s="302">
        <f>IF($U259,AF259/$U259*100,0)</f>
        <v>0</v>
      </c>
      <c r="AI259" s="31"/>
      <c r="AJ259" s="316">
        <v>0</v>
      </c>
      <c r="AK259" s="31"/>
      <c r="AL259" s="30">
        <v>16</v>
      </c>
      <c r="AM259" s="31"/>
      <c r="AN259" s="298">
        <v>8216</v>
      </c>
      <c r="AO259" s="31"/>
      <c r="AP259" s="298">
        <f>IF(E259,AN259,0)</f>
        <v>0</v>
      </c>
      <c r="AQ259" s="31"/>
      <c r="AR259" s="298">
        <f>IF(O259,AN259,0)</f>
        <v>0</v>
      </c>
    </row>
    <row r="260" spans="1:44" ht="8.85" customHeight="1" x14ac:dyDescent="0.25">
      <c r="A260" s="11">
        <v>17</v>
      </c>
      <c r="B260" s="25"/>
      <c r="C260" s="11" t="s">
        <v>239</v>
      </c>
      <c r="D260" s="31"/>
      <c r="E260" s="316">
        <v>0</v>
      </c>
      <c r="F260" s="31"/>
      <c r="G260" s="302">
        <f>(E260/$AN260)</f>
        <v>0</v>
      </c>
      <c r="H260" s="31"/>
      <c r="I260" s="302">
        <f>IF(G$287,G260/G$287*100,0)</f>
        <v>0</v>
      </c>
      <c r="J260" s="31"/>
      <c r="K260" s="316">
        <v>0</v>
      </c>
      <c r="L260" s="31"/>
      <c r="M260" s="316">
        <v>0</v>
      </c>
      <c r="N260" s="31"/>
      <c r="O260" s="316">
        <v>0</v>
      </c>
      <c r="P260" s="31"/>
      <c r="Q260" s="302">
        <f>(O260/$AN260)</f>
        <v>0</v>
      </c>
      <c r="R260" s="31"/>
      <c r="S260" s="302">
        <f>IF(Q$287,Q260/Q$287*100,0)</f>
        <v>0</v>
      </c>
      <c r="T260" s="31"/>
      <c r="U260" s="114">
        <f>(E260+O260)</f>
        <v>0</v>
      </c>
      <c r="V260" s="31"/>
      <c r="W260" s="31"/>
      <c r="X260" s="316">
        <v>0</v>
      </c>
      <c r="Y260" s="31"/>
      <c r="Z260" s="302">
        <f>IF($U260,X260/$U260*100,0)</f>
        <v>0</v>
      </c>
      <c r="AA260" s="31"/>
      <c r="AB260" s="318">
        <v>0</v>
      </c>
      <c r="AC260" s="31"/>
      <c r="AD260" s="302">
        <f>IF($U260,AB260/$U260*100,0)</f>
        <v>0</v>
      </c>
      <c r="AE260" s="31"/>
      <c r="AF260" s="316">
        <v>0</v>
      </c>
      <c r="AG260" s="31"/>
      <c r="AH260" s="302">
        <f>IF($U260,AF260/$U260*100,0)</f>
        <v>0</v>
      </c>
      <c r="AI260" s="31"/>
      <c r="AJ260" s="316">
        <v>0</v>
      </c>
      <c r="AK260" s="31"/>
      <c r="AL260" s="30">
        <v>17</v>
      </c>
      <c r="AM260" s="31"/>
      <c r="AN260" s="298">
        <v>14440</v>
      </c>
      <c r="AO260" s="31"/>
      <c r="AP260" s="298">
        <f>IF(E260,AN260,0)</f>
        <v>0</v>
      </c>
      <c r="AQ260" s="31"/>
      <c r="AR260" s="298">
        <f>IF(O260,AN260,0)</f>
        <v>0</v>
      </c>
    </row>
    <row r="261" spans="1:44" ht="8.85" customHeight="1" x14ac:dyDescent="0.25">
      <c r="A261" s="11">
        <v>18</v>
      </c>
      <c r="B261" s="25"/>
      <c r="C261" s="11" t="s">
        <v>240</v>
      </c>
      <c r="D261" s="31"/>
      <c r="E261" s="316">
        <v>0</v>
      </c>
      <c r="F261" s="31"/>
      <c r="G261" s="302">
        <f>(E261/$AN261)</f>
        <v>0</v>
      </c>
      <c r="H261" s="31"/>
      <c r="I261" s="302">
        <f>IF(G$287,G261/G$287*100,0)</f>
        <v>0</v>
      </c>
      <c r="J261" s="31"/>
      <c r="K261" s="316">
        <v>0</v>
      </c>
      <c r="L261" s="31"/>
      <c r="M261" s="316">
        <v>0</v>
      </c>
      <c r="N261" s="31"/>
      <c r="O261" s="316">
        <v>0</v>
      </c>
      <c r="P261" s="31"/>
      <c r="Q261" s="302">
        <f>(O261/$AN261)</f>
        <v>0</v>
      </c>
      <c r="R261" s="31"/>
      <c r="S261" s="302">
        <f>IF(Q$287,Q261/Q$287*100,0)</f>
        <v>0</v>
      </c>
      <c r="T261" s="31"/>
      <c r="U261" s="114">
        <f>(E261+O261)</f>
        <v>0</v>
      </c>
      <c r="V261" s="31"/>
      <c r="W261" s="31"/>
      <c r="X261" s="316">
        <v>0</v>
      </c>
      <c r="Y261" s="31"/>
      <c r="Z261" s="302">
        <f>IF($U261,X261/$U261*100,0)</f>
        <v>0</v>
      </c>
      <c r="AA261" s="31"/>
      <c r="AB261" s="318">
        <v>0</v>
      </c>
      <c r="AC261" s="31"/>
      <c r="AD261" s="302">
        <f>IF($U261,AB261/$U261*100,0)</f>
        <v>0</v>
      </c>
      <c r="AE261" s="31"/>
      <c r="AF261" s="316">
        <v>0</v>
      </c>
      <c r="AG261" s="31"/>
      <c r="AH261" s="302">
        <f>IF($U261,AF261/$U261*100,0)</f>
        <v>0</v>
      </c>
      <c r="AI261" s="31"/>
      <c r="AJ261" s="316">
        <v>0</v>
      </c>
      <c r="AK261" s="31"/>
      <c r="AL261" s="30">
        <v>18</v>
      </c>
      <c r="AM261" s="31"/>
      <c r="AN261" s="298">
        <v>23292</v>
      </c>
      <c r="AO261" s="31"/>
      <c r="AP261" s="298">
        <f>IF(E261,AN261,0)</f>
        <v>0</v>
      </c>
      <c r="AQ261" s="31"/>
      <c r="AR261" s="298">
        <f>IF(O261,AN261,0)</f>
        <v>0</v>
      </c>
    </row>
    <row r="262" spans="1:44" ht="8.85" customHeight="1" x14ac:dyDescent="0.25">
      <c r="A262" s="11">
        <v>19</v>
      </c>
      <c r="B262" s="25"/>
      <c r="C262" s="11" t="s">
        <v>241</v>
      </c>
      <c r="D262" s="31"/>
      <c r="E262" s="316">
        <v>0</v>
      </c>
      <c r="F262" s="31"/>
      <c r="G262" s="302">
        <f>(E262/$AN262)</f>
        <v>0</v>
      </c>
      <c r="H262" s="31"/>
      <c r="I262" s="302">
        <f>IF(G$287,G262/G$287*100,0)</f>
        <v>0</v>
      </c>
      <c r="J262" s="31"/>
      <c r="K262" s="316">
        <v>0</v>
      </c>
      <c r="L262" s="31"/>
      <c r="M262" s="316">
        <v>0</v>
      </c>
      <c r="N262" s="31"/>
      <c r="O262" s="316">
        <v>0</v>
      </c>
      <c r="P262" s="31"/>
      <c r="Q262" s="302">
        <f>(O262/$AN262)</f>
        <v>0</v>
      </c>
      <c r="R262" s="31"/>
      <c r="S262" s="302">
        <f>IF(Q$287,Q262/Q$287*100,0)</f>
        <v>0</v>
      </c>
      <c r="T262" s="31"/>
      <c r="U262" s="114">
        <f>(E262+O262)</f>
        <v>0</v>
      </c>
      <c r="V262" s="31"/>
      <c r="W262" s="31"/>
      <c r="X262" s="316">
        <v>0</v>
      </c>
      <c r="Y262" s="31"/>
      <c r="Z262" s="302">
        <f>IF($U262,X262/$U262*100,0)</f>
        <v>0</v>
      </c>
      <c r="AA262" s="31"/>
      <c r="AB262" s="318">
        <v>0</v>
      </c>
      <c r="AC262" s="31"/>
      <c r="AD262" s="302">
        <f>IF($U262,AB262/$U262*100,0)</f>
        <v>0</v>
      </c>
      <c r="AE262" s="31"/>
      <c r="AF262" s="316">
        <v>0</v>
      </c>
      <c r="AG262" s="31"/>
      <c r="AH262" s="302">
        <f>IF($U262,AF262/$U262*100,0)</f>
        <v>0</v>
      </c>
      <c r="AI262" s="31"/>
      <c r="AJ262" s="316">
        <v>0</v>
      </c>
      <c r="AK262" s="31"/>
      <c r="AL262" s="30">
        <v>19</v>
      </c>
      <c r="AM262" s="31"/>
      <c r="AN262" s="298">
        <v>42616</v>
      </c>
      <c r="AO262" s="31"/>
      <c r="AP262" s="298">
        <f>IF(E262,AN262,0)</f>
        <v>0</v>
      </c>
      <c r="AQ262" s="31"/>
      <c r="AR262" s="298">
        <f>IF(O262,AN262,0)</f>
        <v>0</v>
      </c>
    </row>
    <row r="263" spans="1:44" ht="8.85" customHeight="1" x14ac:dyDescent="0.25">
      <c r="A263" s="11">
        <v>20</v>
      </c>
      <c r="B263" s="25"/>
      <c r="C263" s="11" t="s">
        <v>242</v>
      </c>
      <c r="D263" s="31"/>
      <c r="E263" s="316">
        <v>0</v>
      </c>
      <c r="F263" s="31"/>
      <c r="G263" s="302">
        <f>(E263/$AN263)</f>
        <v>0</v>
      </c>
      <c r="H263" s="31"/>
      <c r="I263" s="302">
        <f>IF(G$287,G263/G$287*100,0)</f>
        <v>0</v>
      </c>
      <c r="J263" s="31"/>
      <c r="K263" s="316">
        <v>0</v>
      </c>
      <c r="L263" s="31"/>
      <c r="M263" s="316">
        <v>0</v>
      </c>
      <c r="N263" s="31"/>
      <c r="O263" s="316">
        <v>0</v>
      </c>
      <c r="P263" s="31"/>
      <c r="Q263" s="302">
        <f>(O263/$AN263)</f>
        <v>0</v>
      </c>
      <c r="R263" s="31"/>
      <c r="S263" s="302">
        <f>IF(Q$287,Q263/Q$287*100,0)</f>
        <v>0</v>
      </c>
      <c r="T263" s="31"/>
      <c r="U263" s="114">
        <f>(E263+O263)</f>
        <v>0</v>
      </c>
      <c r="V263" s="31"/>
      <c r="W263" s="31"/>
      <c r="X263" s="316">
        <v>0</v>
      </c>
      <c r="Y263" s="31"/>
      <c r="Z263" s="302">
        <f>IF($U263,X263/$U263*100,0)</f>
        <v>0</v>
      </c>
      <c r="AA263" s="31"/>
      <c r="AB263" s="318">
        <v>0</v>
      </c>
      <c r="AC263" s="31"/>
      <c r="AD263" s="302">
        <f>IF($U263,AB263/$U263*100,0)</f>
        <v>0</v>
      </c>
      <c r="AE263" s="31"/>
      <c r="AF263" s="316">
        <v>0</v>
      </c>
      <c r="AG263" s="31"/>
      <c r="AH263" s="302">
        <f>IF($U263,AF263/$U263*100,0)</f>
        <v>0</v>
      </c>
      <c r="AI263" s="31"/>
      <c r="AJ263" s="316">
        <v>0</v>
      </c>
      <c r="AK263" s="31"/>
      <c r="AL263" s="30">
        <v>20</v>
      </c>
      <c r="AM263" s="31"/>
      <c r="AN263" s="298">
        <v>4895</v>
      </c>
      <c r="AO263" s="31"/>
      <c r="AP263" s="298">
        <f>IF(E263,AN263,0)</f>
        <v>0</v>
      </c>
      <c r="AQ263" s="31"/>
      <c r="AR263" s="298">
        <f>IF(O263,AN263,0)</f>
        <v>0</v>
      </c>
    </row>
    <row r="264" spans="1:44" ht="8.85" customHeight="1" x14ac:dyDescent="0.25">
      <c r="A264" s="57"/>
      <c r="B264" s="11"/>
      <c r="C264" s="11"/>
      <c r="D264" s="31"/>
      <c r="E264" s="277"/>
      <c r="F264" s="31"/>
      <c r="G264" s="38"/>
      <c r="H264" s="31"/>
      <c r="I264" s="38"/>
      <c r="J264" s="31"/>
      <c r="K264" s="277"/>
      <c r="L264" s="31"/>
      <c r="M264" s="277"/>
      <c r="N264" s="31"/>
      <c r="O264" s="277"/>
      <c r="P264" s="31"/>
      <c r="Q264" s="38"/>
      <c r="R264" s="31"/>
      <c r="S264" s="38"/>
      <c r="T264" s="31"/>
      <c r="U264" s="277"/>
      <c r="V264" s="31"/>
      <c r="W264" s="31"/>
      <c r="X264" s="277"/>
      <c r="Y264" s="31"/>
      <c r="Z264" s="38"/>
      <c r="AA264" s="31"/>
      <c r="AB264" s="277"/>
      <c r="AC264" s="31"/>
      <c r="AD264" s="38"/>
      <c r="AE264" s="31"/>
      <c r="AF264" s="277"/>
      <c r="AG264" s="31"/>
      <c r="AH264" s="38"/>
      <c r="AI264" s="31"/>
      <c r="AJ264" s="277"/>
      <c r="AK264" s="31"/>
      <c r="AL264" s="37"/>
      <c r="AM264" s="31"/>
      <c r="AN264" s="277"/>
      <c r="AO264" s="31"/>
      <c r="AP264" s="31"/>
      <c r="AQ264" s="31"/>
      <c r="AR264" s="31"/>
    </row>
    <row r="265" spans="1:44" ht="8.85" customHeight="1" x14ac:dyDescent="0.25">
      <c r="A265" s="11">
        <v>21</v>
      </c>
      <c r="B265" s="25"/>
      <c r="C265" s="11" t="s">
        <v>243</v>
      </c>
      <c r="D265" s="31"/>
      <c r="E265" s="316">
        <v>0</v>
      </c>
      <c r="F265" s="31"/>
      <c r="G265" s="302">
        <f>(E265/$AN265)</f>
        <v>0</v>
      </c>
      <c r="H265" s="31"/>
      <c r="I265" s="302">
        <f>IF(G$287,G265/G$287*100,0)</f>
        <v>0</v>
      </c>
      <c r="J265" s="31"/>
      <c r="K265" s="316">
        <v>0</v>
      </c>
      <c r="L265" s="31"/>
      <c r="M265" s="316">
        <v>0</v>
      </c>
      <c r="N265" s="31"/>
      <c r="O265" s="316">
        <v>0</v>
      </c>
      <c r="P265" s="31"/>
      <c r="Q265" s="302">
        <f>(O265/$AN265)</f>
        <v>0</v>
      </c>
      <c r="R265" s="31"/>
      <c r="S265" s="302">
        <f>IF(Q$287,Q265/Q$287*100,0)</f>
        <v>0</v>
      </c>
      <c r="T265" s="31"/>
      <c r="U265" s="114">
        <f>(E265+O265)</f>
        <v>0</v>
      </c>
      <c r="V265" s="31"/>
      <c r="W265" s="31"/>
      <c r="X265" s="316">
        <v>0</v>
      </c>
      <c r="Y265" s="31"/>
      <c r="Z265" s="302">
        <f>IF($U265,X265/$U265*100,0)</f>
        <v>0</v>
      </c>
      <c r="AA265" s="31"/>
      <c r="AB265" s="318">
        <v>0</v>
      </c>
      <c r="AC265" s="31"/>
      <c r="AD265" s="302">
        <f>IF($U265,AB265/$U265*100,0)</f>
        <v>0</v>
      </c>
      <c r="AE265" s="31"/>
      <c r="AF265" s="316">
        <v>0</v>
      </c>
      <c r="AG265" s="31"/>
      <c r="AH265" s="302">
        <f>IF($U265,AF265/$U265*100,0)</f>
        <v>0</v>
      </c>
      <c r="AI265" s="31"/>
      <c r="AJ265" s="316">
        <v>0</v>
      </c>
      <c r="AK265" s="31"/>
      <c r="AL265" s="30">
        <v>21</v>
      </c>
      <c r="AM265" s="31"/>
      <c r="AN265" s="298">
        <v>5968</v>
      </c>
      <c r="AO265" s="31"/>
      <c r="AP265" s="298">
        <f>IF(E265,AN265,0)</f>
        <v>0</v>
      </c>
      <c r="AQ265" s="31"/>
      <c r="AR265" s="298">
        <f>IF(O265,AN265,0)</f>
        <v>0</v>
      </c>
    </row>
    <row r="266" spans="1:44" ht="8.85" customHeight="1" x14ac:dyDescent="0.25">
      <c r="A266" s="11">
        <v>22</v>
      </c>
      <c r="B266" s="25"/>
      <c r="C266" s="20" t="s">
        <v>195</v>
      </c>
      <c r="D266" s="31"/>
      <c r="E266" s="316">
        <v>0</v>
      </c>
      <c r="F266" s="31"/>
      <c r="G266" s="302">
        <f>(E266/$AN266)</f>
        <v>0</v>
      </c>
      <c r="H266" s="31"/>
      <c r="I266" s="302">
        <f>IF(G$287,G266/G$287*100,0)</f>
        <v>0</v>
      </c>
      <c r="J266" s="31"/>
      <c r="K266" s="316">
        <v>0</v>
      </c>
      <c r="L266" s="31"/>
      <c r="M266" s="316">
        <v>0</v>
      </c>
      <c r="N266" s="31"/>
      <c r="O266" s="316">
        <v>0</v>
      </c>
      <c r="P266" s="31"/>
      <c r="Q266" s="302">
        <f>(O266/$AN266)</f>
        <v>0</v>
      </c>
      <c r="R266" s="31"/>
      <c r="S266" s="302">
        <f>IF(Q$287,Q266/Q$287*100,0)</f>
        <v>0</v>
      </c>
      <c r="T266" s="31"/>
      <c r="U266" s="114">
        <f>(E266+O266)</f>
        <v>0</v>
      </c>
      <c r="V266" s="31"/>
      <c r="W266" s="31"/>
      <c r="X266" s="316">
        <v>0</v>
      </c>
      <c r="Y266" s="31"/>
      <c r="Z266" s="302">
        <f>IF($U266,X266/$U266*100,0)</f>
        <v>0</v>
      </c>
      <c r="AA266" s="31"/>
      <c r="AB266" s="318">
        <v>0</v>
      </c>
      <c r="AC266" s="31"/>
      <c r="AD266" s="302">
        <f>IF($U266,AB266/$U266*100,0)</f>
        <v>0</v>
      </c>
      <c r="AE266" s="31"/>
      <c r="AF266" s="316">
        <v>0</v>
      </c>
      <c r="AG266" s="31"/>
      <c r="AH266" s="302">
        <f>IF($U266,AF266/$U266*100,0)</f>
        <v>0</v>
      </c>
      <c r="AI266" s="31"/>
      <c r="AJ266" s="316">
        <v>0</v>
      </c>
      <c r="AK266" s="31"/>
      <c r="AL266" s="30">
        <v>22</v>
      </c>
      <c r="AM266" s="31"/>
      <c r="AN266" s="298">
        <v>4721</v>
      </c>
      <c r="AO266" s="31"/>
      <c r="AP266" s="298">
        <f>IF(E266,AN266,0)</f>
        <v>0</v>
      </c>
      <c r="AQ266" s="31"/>
      <c r="AR266" s="298">
        <f>IF(O266,AN266,0)</f>
        <v>0</v>
      </c>
    </row>
    <row r="267" spans="1:44" ht="8.85" customHeight="1" x14ac:dyDescent="0.25">
      <c r="A267" s="11">
        <v>23</v>
      </c>
      <c r="B267" s="25"/>
      <c r="C267" s="11" t="s">
        <v>203</v>
      </c>
      <c r="D267" s="31"/>
      <c r="E267" s="316">
        <v>0</v>
      </c>
      <c r="F267" s="31"/>
      <c r="G267" s="302">
        <f>(E267/$AN267)</f>
        <v>0</v>
      </c>
      <c r="H267" s="31"/>
      <c r="I267" s="302">
        <f>IF(G$287,G267/G$287*100,0)</f>
        <v>0</v>
      </c>
      <c r="J267" s="31"/>
      <c r="K267" s="316">
        <v>0</v>
      </c>
      <c r="L267" s="31"/>
      <c r="M267" s="316">
        <v>0</v>
      </c>
      <c r="N267" s="31"/>
      <c r="O267" s="316">
        <v>0</v>
      </c>
      <c r="P267" s="31"/>
      <c r="Q267" s="302">
        <f>(O267/$AN267)</f>
        <v>0</v>
      </c>
      <c r="R267" s="31"/>
      <c r="S267" s="302">
        <f>IF(Q$287,Q267/Q$287*100,0)</f>
        <v>0</v>
      </c>
      <c r="T267" s="31"/>
      <c r="U267" s="114">
        <f>(E267+O267)</f>
        <v>0</v>
      </c>
      <c r="V267" s="31"/>
      <c r="W267" s="31"/>
      <c r="X267" s="316">
        <v>0</v>
      </c>
      <c r="Y267" s="31"/>
      <c r="Z267" s="302">
        <f>IF($U267,X267/$U267*100,0)</f>
        <v>0</v>
      </c>
      <c r="AA267" s="31"/>
      <c r="AB267" s="318">
        <v>0</v>
      </c>
      <c r="AC267" s="31"/>
      <c r="AD267" s="302">
        <f>IF($U267,AB267/$U267*100,0)</f>
        <v>0</v>
      </c>
      <c r="AE267" s="31"/>
      <c r="AF267" s="316">
        <v>0</v>
      </c>
      <c r="AG267" s="31"/>
      <c r="AH267" s="302">
        <f>IF($U267,AF267/$U267*100,0)</f>
        <v>0</v>
      </c>
      <c r="AI267" s="31"/>
      <c r="AJ267" s="316">
        <v>0</v>
      </c>
      <c r="AK267" s="31"/>
      <c r="AL267" s="30">
        <v>23</v>
      </c>
      <c r="AM267" s="31"/>
      <c r="AN267" s="298">
        <v>9086</v>
      </c>
      <c r="AO267" s="31"/>
      <c r="AP267" s="298">
        <f>IF(E267,AN267,0)</f>
        <v>0</v>
      </c>
      <c r="AQ267" s="31"/>
      <c r="AR267" s="298">
        <f>IF(O267,AN267,0)</f>
        <v>0</v>
      </c>
    </row>
    <row r="268" spans="1:44" ht="8.85" customHeight="1" x14ac:dyDescent="0.25">
      <c r="A268" s="11">
        <v>24</v>
      </c>
      <c r="B268" s="25"/>
      <c r="C268" s="58" t="s">
        <v>244</v>
      </c>
      <c r="D268" s="31"/>
      <c r="E268" s="316">
        <v>0</v>
      </c>
      <c r="F268" s="31"/>
      <c r="G268" s="302">
        <f>(E268/$AN268)</f>
        <v>0</v>
      </c>
      <c r="H268" s="31"/>
      <c r="I268" s="302">
        <f>IF(G$287,G268/G$287*100,0)</f>
        <v>0</v>
      </c>
      <c r="J268" s="31"/>
      <c r="K268" s="316">
        <v>0</v>
      </c>
      <c r="L268" s="31"/>
      <c r="M268" s="316">
        <v>0</v>
      </c>
      <c r="N268" s="31"/>
      <c r="O268" s="316">
        <v>0</v>
      </c>
      <c r="P268" s="31"/>
      <c r="Q268" s="302">
        <f>(O268/$AN268)</f>
        <v>0</v>
      </c>
      <c r="R268" s="31"/>
      <c r="S268" s="302">
        <f>IF(Q$287,Q268/Q$287*100,0)</f>
        <v>0</v>
      </c>
      <c r="T268" s="31"/>
      <c r="U268" s="114">
        <f>(E268+O268)</f>
        <v>0</v>
      </c>
      <c r="V268" s="31"/>
      <c r="W268" s="31"/>
      <c r="X268" s="316">
        <v>0</v>
      </c>
      <c r="Y268" s="31"/>
      <c r="Z268" s="302">
        <f>IF($U268,X268/$U268*100,0)</f>
        <v>0</v>
      </c>
      <c r="AA268" s="31"/>
      <c r="AB268" s="318">
        <v>0</v>
      </c>
      <c r="AC268" s="31"/>
      <c r="AD268" s="302">
        <f>IF($U268,AB268/$U268*100,0)</f>
        <v>0</v>
      </c>
      <c r="AE268" s="31"/>
      <c r="AF268" s="316">
        <v>0</v>
      </c>
      <c r="AG268" s="31"/>
      <c r="AH268" s="302">
        <f>IF($U268,AF268/$U268*100,0)</f>
        <v>0</v>
      </c>
      <c r="AI268" s="31"/>
      <c r="AJ268" s="316">
        <v>0</v>
      </c>
      <c r="AK268" s="31"/>
      <c r="AL268" s="30">
        <v>24</v>
      </c>
      <c r="AM268" s="31"/>
      <c r="AN268" s="298">
        <v>7727</v>
      </c>
      <c r="AO268" s="31"/>
      <c r="AP268" s="298">
        <f>IF(E268,AN268,0)</f>
        <v>0</v>
      </c>
      <c r="AQ268" s="31"/>
      <c r="AR268" s="298">
        <f>IF(O268,AN268,0)</f>
        <v>0</v>
      </c>
    </row>
    <row r="269" spans="1:44" ht="8.85" customHeight="1" x14ac:dyDescent="0.25">
      <c r="A269" s="11">
        <v>25</v>
      </c>
      <c r="B269" s="25"/>
      <c r="C269" s="11" t="s">
        <v>245</v>
      </c>
      <c r="D269" s="31"/>
      <c r="E269" s="316">
        <v>0</v>
      </c>
      <c r="F269" s="31"/>
      <c r="G269" s="302">
        <f>(E269/$AN269)</f>
        <v>0</v>
      </c>
      <c r="H269" s="31"/>
      <c r="I269" s="302">
        <f>IF(G$287,G269/G$287*100,0)</f>
        <v>0</v>
      </c>
      <c r="J269" s="31"/>
      <c r="K269" s="316">
        <v>0</v>
      </c>
      <c r="L269" s="31"/>
      <c r="M269" s="316">
        <v>0</v>
      </c>
      <c r="N269" s="31"/>
      <c r="O269" s="316">
        <v>0</v>
      </c>
      <c r="P269" s="31"/>
      <c r="Q269" s="302">
        <f>(O269/$AN269)</f>
        <v>0</v>
      </c>
      <c r="R269" s="31"/>
      <c r="S269" s="302">
        <f>IF(Q$287,Q269/Q$287*100,0)</f>
        <v>0</v>
      </c>
      <c r="T269" s="31"/>
      <c r="U269" s="114">
        <f>(E269+O269)</f>
        <v>0</v>
      </c>
      <c r="V269" s="31"/>
      <c r="W269" s="31"/>
      <c r="X269" s="316">
        <v>0</v>
      </c>
      <c r="Y269" s="31"/>
      <c r="Z269" s="302">
        <f>IF($U269,X269/$U269*100,0)</f>
        <v>0</v>
      </c>
      <c r="AA269" s="31"/>
      <c r="AB269" s="318">
        <v>0</v>
      </c>
      <c r="AC269" s="31"/>
      <c r="AD269" s="302">
        <f>IF($U269,AB269/$U269*100,0)</f>
        <v>0</v>
      </c>
      <c r="AE269" s="31"/>
      <c r="AF269" s="316">
        <v>0</v>
      </c>
      <c r="AG269" s="31"/>
      <c r="AH269" s="302">
        <f>IF($U269,AF269/$U269*100,0)</f>
        <v>0</v>
      </c>
      <c r="AI269" s="31"/>
      <c r="AJ269" s="316">
        <v>0</v>
      </c>
      <c r="AK269" s="31"/>
      <c r="AL269" s="30">
        <v>25</v>
      </c>
      <c r="AM269" s="31"/>
      <c r="AN269" s="298">
        <v>5823</v>
      </c>
      <c r="AO269" s="31"/>
      <c r="AP269" s="298">
        <f>IF(E269,AN269,0)</f>
        <v>0</v>
      </c>
      <c r="AQ269" s="31"/>
      <c r="AR269" s="298">
        <f>IF(O269,AN269,0)</f>
        <v>0</v>
      </c>
    </row>
    <row r="270" spans="1:44" ht="8.85" customHeight="1" x14ac:dyDescent="0.25">
      <c r="A270" s="57"/>
      <c r="B270" s="11"/>
      <c r="C270" s="11"/>
      <c r="D270" s="31"/>
      <c r="E270" s="277"/>
      <c r="F270" s="31"/>
      <c r="G270" s="38"/>
      <c r="H270" s="31"/>
      <c r="I270" s="38"/>
      <c r="J270" s="31"/>
      <c r="K270" s="31"/>
      <c r="L270" s="31"/>
      <c r="M270" s="31"/>
      <c r="N270" s="31"/>
      <c r="O270" s="277"/>
      <c r="P270" s="31"/>
      <c r="Q270" s="38"/>
      <c r="R270" s="31"/>
      <c r="S270" s="38"/>
      <c r="T270" s="31"/>
      <c r="U270" s="277"/>
      <c r="V270" s="31"/>
      <c r="W270" s="31"/>
      <c r="X270" s="277"/>
      <c r="Y270" s="31"/>
      <c r="Z270" s="38"/>
      <c r="AA270" s="31"/>
      <c r="AB270" s="277"/>
      <c r="AC270" s="31"/>
      <c r="AD270" s="38"/>
      <c r="AE270" s="31"/>
      <c r="AF270" s="277"/>
      <c r="AG270" s="31"/>
      <c r="AH270" s="38"/>
      <c r="AI270" s="31"/>
      <c r="AJ270" s="277"/>
      <c r="AK270" s="31"/>
      <c r="AL270" s="37"/>
      <c r="AM270" s="31"/>
      <c r="AN270" s="277"/>
      <c r="AO270" s="31"/>
      <c r="AP270" s="31"/>
      <c r="AQ270" s="31"/>
      <c r="AR270" s="31"/>
    </row>
    <row r="271" spans="1:44" ht="8.85" customHeight="1" x14ac:dyDescent="0.25">
      <c r="A271" s="11">
        <v>26</v>
      </c>
      <c r="B271" s="25"/>
      <c r="C271" s="11" t="s">
        <v>246</v>
      </c>
      <c r="D271" s="31"/>
      <c r="E271" s="316">
        <v>0</v>
      </c>
      <c r="F271" s="31"/>
      <c r="G271" s="302">
        <f>(E271/$AN271)</f>
        <v>0</v>
      </c>
      <c r="H271" s="31"/>
      <c r="I271" s="302">
        <f>IF(G$287,G271/G$287*100,0)</f>
        <v>0</v>
      </c>
      <c r="J271" s="31"/>
      <c r="K271" s="316">
        <v>0</v>
      </c>
      <c r="L271" s="31"/>
      <c r="M271" s="316">
        <v>0</v>
      </c>
      <c r="N271" s="31"/>
      <c r="O271" s="316">
        <v>0</v>
      </c>
      <c r="P271" s="31"/>
      <c r="Q271" s="302">
        <f>(O271/$AN271)</f>
        <v>0</v>
      </c>
      <c r="R271" s="31"/>
      <c r="S271" s="302">
        <f>IF(Q$287,Q271/Q$287*100,0)</f>
        <v>0</v>
      </c>
      <c r="T271" s="31"/>
      <c r="U271" s="114">
        <f>(E271+O271)</f>
        <v>0</v>
      </c>
      <c r="V271" s="31"/>
      <c r="W271" s="31"/>
      <c r="X271" s="316">
        <v>0</v>
      </c>
      <c r="Y271" s="31"/>
      <c r="Z271" s="302">
        <f>IF($U271,X271/$U271*100,0)</f>
        <v>0</v>
      </c>
      <c r="AA271" s="31"/>
      <c r="AB271" s="318">
        <v>0</v>
      </c>
      <c r="AC271" s="31"/>
      <c r="AD271" s="302">
        <f>IF($U271,AB271/$U271*100,0)</f>
        <v>0</v>
      </c>
      <c r="AE271" s="31"/>
      <c r="AF271" s="316">
        <v>0</v>
      </c>
      <c r="AG271" s="31"/>
      <c r="AH271" s="302">
        <f>IF($U271,AF271/$U271*100,0)</f>
        <v>0</v>
      </c>
      <c r="AI271" s="31"/>
      <c r="AJ271" s="316">
        <v>0</v>
      </c>
      <c r="AK271" s="31"/>
      <c r="AL271" s="30">
        <v>26</v>
      </c>
      <c r="AM271" s="31"/>
      <c r="AN271" s="298">
        <v>4799</v>
      </c>
      <c r="AO271" s="31"/>
      <c r="AP271" s="298">
        <f>IF(E271,AN271,0)</f>
        <v>0</v>
      </c>
      <c r="AQ271" s="31"/>
      <c r="AR271" s="298">
        <f>IF(O271,AN271,0)</f>
        <v>0</v>
      </c>
    </row>
    <row r="272" spans="1:44" ht="8.85" customHeight="1" x14ac:dyDescent="0.25">
      <c r="A272" s="11">
        <v>27</v>
      </c>
      <c r="B272" s="25"/>
      <c r="C272" s="11" t="s">
        <v>247</v>
      </c>
      <c r="D272" s="31"/>
      <c r="E272" s="316">
        <v>0</v>
      </c>
      <c r="F272" s="31"/>
      <c r="G272" s="302">
        <f>(E272/$AN272)</f>
        <v>0</v>
      </c>
      <c r="H272" s="31"/>
      <c r="I272" s="302">
        <f>IF(G$287,G272/G$287*100,0)</f>
        <v>0</v>
      </c>
      <c r="J272" s="31"/>
      <c r="K272" s="316">
        <v>0</v>
      </c>
      <c r="L272" s="31"/>
      <c r="M272" s="316">
        <v>0</v>
      </c>
      <c r="N272" s="31"/>
      <c r="O272" s="316">
        <v>0</v>
      </c>
      <c r="P272" s="31"/>
      <c r="Q272" s="302">
        <f>(O272/$AN272)</f>
        <v>0</v>
      </c>
      <c r="R272" s="31"/>
      <c r="S272" s="302">
        <f>IF(Q$287,Q272/Q$287*100,0)</f>
        <v>0</v>
      </c>
      <c r="T272" s="31"/>
      <c r="U272" s="114">
        <f>(E272+O272)</f>
        <v>0</v>
      </c>
      <c r="V272" s="31"/>
      <c r="W272" s="31"/>
      <c r="X272" s="316">
        <v>0</v>
      </c>
      <c r="Y272" s="31"/>
      <c r="Z272" s="302">
        <f>IF($U272,X272/$U272*100,0)</f>
        <v>0</v>
      </c>
      <c r="AA272" s="31"/>
      <c r="AB272" s="318">
        <v>0</v>
      </c>
      <c r="AC272" s="31"/>
      <c r="AD272" s="302">
        <f>IF($U272,AB272/$U272*100,0)</f>
        <v>0</v>
      </c>
      <c r="AE272" s="31"/>
      <c r="AF272" s="316">
        <v>0</v>
      </c>
      <c r="AG272" s="31"/>
      <c r="AH272" s="302">
        <f>IF($U272,AF272/$U272*100,0)</f>
        <v>0</v>
      </c>
      <c r="AI272" s="31"/>
      <c r="AJ272" s="316">
        <v>0</v>
      </c>
      <c r="AK272" s="31"/>
      <c r="AL272" s="30">
        <v>27</v>
      </c>
      <c r="AM272" s="31"/>
      <c r="AN272" s="298">
        <v>8089</v>
      </c>
      <c r="AO272" s="31"/>
      <c r="AP272" s="298">
        <f>IF(E272,AN272,0)</f>
        <v>0</v>
      </c>
      <c r="AQ272" s="31"/>
      <c r="AR272" s="298">
        <f>IF(O272,AN272,0)</f>
        <v>0</v>
      </c>
    </row>
    <row r="273" spans="1:44" ht="8.85" customHeight="1" x14ac:dyDescent="0.25">
      <c r="A273" s="11">
        <v>28</v>
      </c>
      <c r="B273" s="25"/>
      <c r="C273" s="11" t="s">
        <v>248</v>
      </c>
      <c r="D273" s="31"/>
      <c r="E273" s="316">
        <v>0</v>
      </c>
      <c r="F273" s="31"/>
      <c r="G273" s="302">
        <f>(E273/$AN273)</f>
        <v>0</v>
      </c>
      <c r="H273" s="31"/>
      <c r="I273" s="302">
        <f>IF(G$287,G273/G$287*100,0)</f>
        <v>0</v>
      </c>
      <c r="J273" s="31"/>
      <c r="K273" s="316">
        <v>0</v>
      </c>
      <c r="L273" s="31"/>
      <c r="M273" s="316">
        <v>0</v>
      </c>
      <c r="N273" s="31"/>
      <c r="O273" s="316">
        <v>0</v>
      </c>
      <c r="P273" s="31"/>
      <c r="Q273" s="302">
        <f>(O273/$AN273)</f>
        <v>0</v>
      </c>
      <c r="R273" s="31"/>
      <c r="S273" s="302">
        <f>IF(Q$287,Q273/Q$287*100,0)</f>
        <v>0</v>
      </c>
      <c r="T273" s="31"/>
      <c r="U273" s="114">
        <f>(E273+O273)</f>
        <v>0</v>
      </c>
      <c r="V273" s="31"/>
      <c r="W273" s="31"/>
      <c r="X273" s="316">
        <v>0</v>
      </c>
      <c r="Y273" s="31"/>
      <c r="Z273" s="302">
        <f>IF($U273,X273/$U273*100,0)</f>
        <v>0</v>
      </c>
      <c r="AA273" s="31"/>
      <c r="AB273" s="318">
        <v>0</v>
      </c>
      <c r="AC273" s="31"/>
      <c r="AD273" s="302">
        <f>IF($U273,AB273/$U273*100,0)</f>
        <v>0</v>
      </c>
      <c r="AE273" s="31"/>
      <c r="AF273" s="316">
        <v>0</v>
      </c>
      <c r="AG273" s="31"/>
      <c r="AH273" s="302">
        <f>IF($U273,AF273/$U273*100,0)</f>
        <v>0</v>
      </c>
      <c r="AI273" s="31"/>
      <c r="AJ273" s="316">
        <v>0</v>
      </c>
      <c r="AK273" s="31"/>
      <c r="AL273" s="30">
        <v>28</v>
      </c>
      <c r="AM273" s="31"/>
      <c r="AN273" s="298">
        <v>8142</v>
      </c>
      <c r="AO273" s="31"/>
      <c r="AP273" s="298">
        <f>IF(E273,AN273,0)</f>
        <v>0</v>
      </c>
      <c r="AQ273" s="31"/>
      <c r="AR273" s="298">
        <f>IF(O273,AN273,0)</f>
        <v>0</v>
      </c>
    </row>
    <row r="274" spans="1:44" ht="8.85" customHeight="1" x14ac:dyDescent="0.25">
      <c r="A274" s="11">
        <v>29</v>
      </c>
      <c r="B274" s="25"/>
      <c r="C274" s="11" t="s">
        <v>249</v>
      </c>
      <c r="D274" s="31"/>
      <c r="E274" s="316">
        <v>0</v>
      </c>
      <c r="F274" s="31"/>
      <c r="G274" s="302">
        <f>(E274/$AN274)</f>
        <v>0</v>
      </c>
      <c r="H274" s="31"/>
      <c r="I274" s="302">
        <f>IF(G$287,G274/G$287*100,0)</f>
        <v>0</v>
      </c>
      <c r="J274" s="31"/>
      <c r="K274" s="316">
        <v>0</v>
      </c>
      <c r="L274" s="31"/>
      <c r="M274" s="316">
        <v>0</v>
      </c>
      <c r="N274" s="31"/>
      <c r="O274" s="316">
        <v>0</v>
      </c>
      <c r="P274" s="31"/>
      <c r="Q274" s="302">
        <f>(O274/$AN274)</f>
        <v>0</v>
      </c>
      <c r="R274" s="31"/>
      <c r="S274" s="302">
        <f>IF(Q$287,Q274/Q$287*100,0)</f>
        <v>0</v>
      </c>
      <c r="T274" s="31"/>
      <c r="U274" s="114">
        <f>(E274+O274)</f>
        <v>0</v>
      </c>
      <c r="V274" s="31"/>
      <c r="W274" s="31"/>
      <c r="X274" s="316">
        <v>0</v>
      </c>
      <c r="Y274" s="31"/>
      <c r="Z274" s="302">
        <f>IF($U274,X274/$U274*100,0)</f>
        <v>0</v>
      </c>
      <c r="AA274" s="31"/>
      <c r="AB274" s="318">
        <v>0</v>
      </c>
      <c r="AC274" s="31"/>
      <c r="AD274" s="302">
        <f>IF($U274,AB274/$U274*100,0)</f>
        <v>0</v>
      </c>
      <c r="AE274" s="31"/>
      <c r="AF274" s="316">
        <v>0</v>
      </c>
      <c r="AG274" s="31"/>
      <c r="AH274" s="302">
        <f>IF($U274,AF274/$U274*100,0)</f>
        <v>0</v>
      </c>
      <c r="AI274" s="31"/>
      <c r="AJ274" s="316">
        <v>0</v>
      </c>
      <c r="AK274" s="31"/>
      <c r="AL274" s="30">
        <v>29</v>
      </c>
      <c r="AM274" s="31"/>
      <c r="AN274" s="298">
        <v>4650</v>
      </c>
      <c r="AO274" s="31"/>
      <c r="AP274" s="298">
        <f>IF(E274,AN274,0)</f>
        <v>0</v>
      </c>
      <c r="AQ274" s="31"/>
      <c r="AR274" s="298">
        <f>IF(O274,AN274,0)</f>
        <v>0</v>
      </c>
    </row>
    <row r="275" spans="1:44" ht="8.85" customHeight="1" x14ac:dyDescent="0.25">
      <c r="A275" s="11">
        <v>30</v>
      </c>
      <c r="B275" s="25"/>
      <c r="C275" s="11" t="s">
        <v>250</v>
      </c>
      <c r="D275" s="31"/>
      <c r="E275" s="316">
        <v>0</v>
      </c>
      <c r="F275" s="31"/>
      <c r="G275" s="302">
        <f>(E275/$AN275)</f>
        <v>0</v>
      </c>
      <c r="H275" s="31"/>
      <c r="I275" s="302">
        <f>IF(G$287,G275/G$287*100,0)</f>
        <v>0</v>
      </c>
      <c r="J275" s="31"/>
      <c r="K275" s="316">
        <v>0</v>
      </c>
      <c r="L275" s="31"/>
      <c r="M275" s="316">
        <v>0</v>
      </c>
      <c r="N275" s="31"/>
      <c r="O275" s="316">
        <v>0</v>
      </c>
      <c r="P275" s="31"/>
      <c r="Q275" s="302">
        <f>(O275/$AN275)</f>
        <v>0</v>
      </c>
      <c r="R275" s="31"/>
      <c r="S275" s="302">
        <f>IF(Q$287,Q275/Q$287*100,0)</f>
        <v>0</v>
      </c>
      <c r="T275" s="31"/>
      <c r="U275" s="114">
        <f>(E275+O275)</f>
        <v>0</v>
      </c>
      <c r="V275" s="31"/>
      <c r="W275" s="31"/>
      <c r="X275" s="316">
        <v>0</v>
      </c>
      <c r="Y275" s="31"/>
      <c r="Z275" s="302">
        <f>IF($U275,X275/$U275*100,0)</f>
        <v>0</v>
      </c>
      <c r="AA275" s="31"/>
      <c r="AB275" s="318">
        <v>0</v>
      </c>
      <c r="AC275" s="31"/>
      <c r="AD275" s="302">
        <f>IF($U275,AB275/$U275*100,0)</f>
        <v>0</v>
      </c>
      <c r="AE275" s="31"/>
      <c r="AF275" s="316">
        <v>0</v>
      </c>
      <c r="AG275" s="31"/>
      <c r="AH275" s="302">
        <f>IF($U275,AF275/$U275*100,0)</f>
        <v>0</v>
      </c>
      <c r="AI275" s="31"/>
      <c r="AJ275" s="316">
        <v>0</v>
      </c>
      <c r="AK275" s="31"/>
      <c r="AL275" s="30">
        <v>30</v>
      </c>
      <c r="AM275" s="31"/>
      <c r="AN275" s="298">
        <v>6398</v>
      </c>
      <c r="AO275" s="31"/>
      <c r="AP275" s="298">
        <f>IF(E275,AN275,0)</f>
        <v>0</v>
      </c>
      <c r="AQ275" s="31"/>
      <c r="AR275" s="298">
        <f>IF(O275,AN275,0)</f>
        <v>0</v>
      </c>
    </row>
    <row r="276" spans="1:44" ht="8.85" customHeight="1" x14ac:dyDescent="0.25">
      <c r="A276" s="57"/>
      <c r="B276" s="11"/>
      <c r="C276" s="11"/>
      <c r="D276" s="31"/>
      <c r="E276" s="31"/>
      <c r="F276" s="31"/>
      <c r="G276" s="38"/>
      <c r="H276" s="31"/>
      <c r="I276" s="38"/>
      <c r="J276" s="31"/>
      <c r="K276" s="31"/>
      <c r="L276" s="31"/>
      <c r="M276" s="31"/>
      <c r="N276" s="31"/>
      <c r="O276" s="31"/>
      <c r="P276" s="31"/>
      <c r="Q276" s="38"/>
      <c r="R276" s="31"/>
      <c r="S276" s="38"/>
      <c r="T276" s="31"/>
      <c r="U276" s="31"/>
      <c r="V276" s="31"/>
      <c r="W276" s="31"/>
      <c r="X276" s="31"/>
      <c r="Y276" s="31"/>
      <c r="Z276" s="38"/>
      <c r="AA276" s="31"/>
      <c r="AB276" s="31"/>
      <c r="AC276" s="31"/>
      <c r="AD276" s="38"/>
      <c r="AE276" s="31"/>
      <c r="AF276" s="31"/>
      <c r="AG276" s="31"/>
      <c r="AH276" s="38"/>
      <c r="AI276" s="31"/>
      <c r="AJ276" s="31"/>
      <c r="AK276" s="31"/>
      <c r="AL276" s="37"/>
      <c r="AM276" s="31"/>
      <c r="AN276" s="277"/>
      <c r="AO276" s="31"/>
      <c r="AP276" s="31"/>
      <c r="AQ276" s="31"/>
      <c r="AR276" s="31"/>
    </row>
    <row r="277" spans="1:44" ht="8.85" customHeight="1" x14ac:dyDescent="0.25">
      <c r="A277" s="11">
        <v>31</v>
      </c>
      <c r="B277" s="25"/>
      <c r="C277" s="11" t="s">
        <v>216</v>
      </c>
      <c r="D277" s="31"/>
      <c r="E277" s="316">
        <v>0</v>
      </c>
      <c r="F277" s="31"/>
      <c r="G277" s="302">
        <f t="shared" ref="G277:G285" si="0">(E277/$AN277)</f>
        <v>0</v>
      </c>
      <c r="H277" s="31"/>
      <c r="I277" s="302">
        <f t="shared" ref="I277:I285" si="1">IF(G$287,G277/G$287*100,0)</f>
        <v>0</v>
      </c>
      <c r="J277" s="31"/>
      <c r="K277" s="316">
        <v>0</v>
      </c>
      <c r="L277" s="31"/>
      <c r="M277" s="316">
        <v>0</v>
      </c>
      <c r="N277" s="31"/>
      <c r="O277" s="316">
        <v>0</v>
      </c>
      <c r="P277" s="31"/>
      <c r="Q277" s="302">
        <f t="shared" ref="Q277:Q285" si="2">(O277/$AN277)</f>
        <v>0</v>
      </c>
      <c r="R277" s="31"/>
      <c r="S277" s="302">
        <f t="shared" ref="S277:S285" si="3">IF(Q$287,Q277/Q$287*100,0)</f>
        <v>0</v>
      </c>
      <c r="T277" s="31"/>
      <c r="U277" s="114">
        <f t="shared" ref="U277:U285" si="4">(E277+O277)</f>
        <v>0</v>
      </c>
      <c r="V277" s="31"/>
      <c r="W277" s="31"/>
      <c r="X277" s="316">
        <v>0</v>
      </c>
      <c r="Y277" s="31"/>
      <c r="Z277" s="302">
        <f t="shared" ref="Z277:Z285" si="5">IF($U277,X277/$U277*100,0)</f>
        <v>0</v>
      </c>
      <c r="AA277" s="31"/>
      <c r="AB277" s="318">
        <v>0</v>
      </c>
      <c r="AC277" s="31"/>
      <c r="AD277" s="302">
        <f t="shared" ref="AD277:AD285" si="6">IF($U277,AB277/$U277*100,0)</f>
        <v>0</v>
      </c>
      <c r="AE277" s="31"/>
      <c r="AF277" s="316">
        <v>0</v>
      </c>
      <c r="AG277" s="31"/>
      <c r="AH277" s="302">
        <f t="shared" ref="AH277:AH285" si="7">IF($U277,AF277/$U277*100,0)</f>
        <v>0</v>
      </c>
      <c r="AI277" s="31"/>
      <c r="AJ277" s="316">
        <v>0</v>
      </c>
      <c r="AK277" s="31"/>
      <c r="AL277" s="30">
        <v>31</v>
      </c>
      <c r="AM277" s="31"/>
      <c r="AN277" s="298">
        <v>4627</v>
      </c>
      <c r="AO277" s="31"/>
      <c r="AP277" s="298">
        <f t="shared" ref="AP277:AP285" si="8">IF(E277,AN277,0)</f>
        <v>0</v>
      </c>
      <c r="AQ277" s="31"/>
      <c r="AR277" s="298">
        <f t="shared" ref="AR277:AR285" si="9">IF(O277,AN277,0)</f>
        <v>0</v>
      </c>
    </row>
    <row r="278" spans="1:44" ht="8.85" customHeight="1" x14ac:dyDescent="0.25">
      <c r="A278" s="11">
        <v>32</v>
      </c>
      <c r="B278" s="25"/>
      <c r="C278" s="11" t="s">
        <v>251</v>
      </c>
      <c r="D278" s="31"/>
      <c r="E278" s="316">
        <v>0</v>
      </c>
      <c r="F278" s="31"/>
      <c r="G278" s="302">
        <f t="shared" si="0"/>
        <v>0</v>
      </c>
      <c r="H278" s="31"/>
      <c r="I278" s="302">
        <f t="shared" si="1"/>
        <v>0</v>
      </c>
      <c r="J278" s="31"/>
      <c r="K278" s="316">
        <v>0</v>
      </c>
      <c r="L278" s="31"/>
      <c r="M278" s="316">
        <v>0</v>
      </c>
      <c r="N278" s="31"/>
      <c r="O278" s="316">
        <v>0</v>
      </c>
      <c r="P278" s="31"/>
      <c r="Q278" s="302">
        <f t="shared" si="2"/>
        <v>0</v>
      </c>
      <c r="R278" s="31"/>
      <c r="S278" s="302">
        <f t="shared" si="3"/>
        <v>0</v>
      </c>
      <c r="T278" s="31"/>
      <c r="U278" s="114">
        <f t="shared" si="4"/>
        <v>0</v>
      </c>
      <c r="V278" s="31"/>
      <c r="W278" s="31"/>
      <c r="X278" s="316">
        <v>0</v>
      </c>
      <c r="Y278" s="31"/>
      <c r="Z278" s="302">
        <f t="shared" si="5"/>
        <v>0</v>
      </c>
      <c r="AA278" s="31"/>
      <c r="AB278" s="318">
        <v>0</v>
      </c>
      <c r="AC278" s="31"/>
      <c r="AD278" s="302">
        <f t="shared" si="6"/>
        <v>0</v>
      </c>
      <c r="AE278" s="31"/>
      <c r="AF278" s="316">
        <v>0</v>
      </c>
      <c r="AG278" s="31"/>
      <c r="AH278" s="302">
        <f t="shared" si="7"/>
        <v>0</v>
      </c>
      <c r="AI278" s="31"/>
      <c r="AJ278" s="316">
        <v>0</v>
      </c>
      <c r="AK278" s="31"/>
      <c r="AL278" s="30">
        <v>32</v>
      </c>
      <c r="AM278" s="31"/>
      <c r="AN278" s="298">
        <v>15687</v>
      </c>
      <c r="AO278" s="31"/>
      <c r="AP278" s="298">
        <f t="shared" si="8"/>
        <v>0</v>
      </c>
      <c r="AQ278" s="31"/>
      <c r="AR278" s="298">
        <f t="shared" si="9"/>
        <v>0</v>
      </c>
    </row>
    <row r="279" spans="1:44" ht="8.85" customHeight="1" x14ac:dyDescent="0.25">
      <c r="A279" s="11">
        <v>33</v>
      </c>
      <c r="B279" s="25"/>
      <c r="C279" s="11" t="s">
        <v>252</v>
      </c>
      <c r="D279" s="31"/>
      <c r="E279" s="316">
        <v>0</v>
      </c>
      <c r="F279" s="31"/>
      <c r="G279" s="302">
        <f t="shared" si="0"/>
        <v>0</v>
      </c>
      <c r="H279" s="31"/>
      <c r="I279" s="302">
        <f t="shared" si="1"/>
        <v>0</v>
      </c>
      <c r="J279" s="31"/>
      <c r="K279" s="316">
        <v>0</v>
      </c>
      <c r="L279" s="31"/>
      <c r="M279" s="316">
        <v>0</v>
      </c>
      <c r="N279" s="31"/>
      <c r="O279" s="316">
        <v>0</v>
      </c>
      <c r="P279" s="31"/>
      <c r="Q279" s="302">
        <f t="shared" si="2"/>
        <v>0</v>
      </c>
      <c r="R279" s="31"/>
      <c r="S279" s="302">
        <f t="shared" si="3"/>
        <v>0</v>
      </c>
      <c r="T279" s="31"/>
      <c r="U279" s="114">
        <f t="shared" si="4"/>
        <v>0</v>
      </c>
      <c r="V279" s="31"/>
      <c r="W279" s="31"/>
      <c r="X279" s="316">
        <v>0</v>
      </c>
      <c r="Y279" s="31"/>
      <c r="Z279" s="302">
        <f t="shared" si="5"/>
        <v>0</v>
      </c>
      <c r="AA279" s="31"/>
      <c r="AB279" s="318">
        <v>0</v>
      </c>
      <c r="AC279" s="31"/>
      <c r="AD279" s="302">
        <f t="shared" si="6"/>
        <v>0</v>
      </c>
      <c r="AE279" s="31"/>
      <c r="AF279" s="316">
        <v>0</v>
      </c>
      <c r="AG279" s="31"/>
      <c r="AH279" s="302">
        <f t="shared" si="7"/>
        <v>0</v>
      </c>
      <c r="AI279" s="31"/>
      <c r="AJ279" s="316">
        <v>0</v>
      </c>
      <c r="AK279" s="31"/>
      <c r="AL279" s="30">
        <v>33</v>
      </c>
      <c r="AM279" s="31"/>
      <c r="AN279" s="298">
        <v>8098</v>
      </c>
      <c r="AO279" s="31"/>
      <c r="AP279" s="298">
        <f t="shared" si="8"/>
        <v>0</v>
      </c>
      <c r="AQ279" s="31"/>
      <c r="AR279" s="298">
        <f t="shared" si="9"/>
        <v>0</v>
      </c>
    </row>
    <row r="280" spans="1:44" ht="8.85" customHeight="1" x14ac:dyDescent="0.25">
      <c r="A280" s="11">
        <v>34</v>
      </c>
      <c r="B280" s="25"/>
      <c r="C280" s="11" t="s">
        <v>253</v>
      </c>
      <c r="D280" s="31"/>
      <c r="E280" s="316">
        <v>0</v>
      </c>
      <c r="F280" s="31"/>
      <c r="G280" s="302">
        <f t="shared" si="0"/>
        <v>0</v>
      </c>
      <c r="H280" s="31"/>
      <c r="I280" s="302">
        <f t="shared" si="1"/>
        <v>0</v>
      </c>
      <c r="J280" s="31"/>
      <c r="K280" s="316">
        <v>0</v>
      </c>
      <c r="L280" s="31"/>
      <c r="M280" s="316">
        <v>0</v>
      </c>
      <c r="N280" s="31"/>
      <c r="O280" s="316">
        <v>0</v>
      </c>
      <c r="P280" s="31"/>
      <c r="Q280" s="302">
        <f t="shared" si="2"/>
        <v>0</v>
      </c>
      <c r="R280" s="31"/>
      <c r="S280" s="302">
        <f t="shared" si="3"/>
        <v>0</v>
      </c>
      <c r="T280" s="31"/>
      <c r="U280" s="114">
        <f t="shared" si="4"/>
        <v>0</v>
      </c>
      <c r="V280" s="31"/>
      <c r="W280" s="31"/>
      <c r="X280" s="316">
        <v>0</v>
      </c>
      <c r="Y280" s="31"/>
      <c r="Z280" s="302">
        <f t="shared" si="5"/>
        <v>0</v>
      </c>
      <c r="AA280" s="31"/>
      <c r="AB280" s="318">
        <v>0</v>
      </c>
      <c r="AC280" s="31"/>
      <c r="AD280" s="302">
        <f t="shared" si="6"/>
        <v>0</v>
      </c>
      <c r="AE280" s="31"/>
      <c r="AF280" s="316">
        <v>0</v>
      </c>
      <c r="AG280" s="31"/>
      <c r="AH280" s="302">
        <f t="shared" si="7"/>
        <v>0</v>
      </c>
      <c r="AI280" s="31"/>
      <c r="AJ280" s="316">
        <v>0</v>
      </c>
      <c r="AK280" s="31"/>
      <c r="AL280" s="30">
        <v>34</v>
      </c>
      <c r="AM280" s="31"/>
      <c r="AN280" s="298">
        <v>9611</v>
      </c>
      <c r="AO280" s="31"/>
      <c r="AP280" s="298">
        <f t="shared" si="8"/>
        <v>0</v>
      </c>
      <c r="AQ280" s="31"/>
      <c r="AR280" s="298">
        <f t="shared" si="9"/>
        <v>0</v>
      </c>
    </row>
    <row r="281" spans="1:44" ht="8.85" customHeight="1" x14ac:dyDescent="0.25">
      <c r="A281" s="11">
        <v>35</v>
      </c>
      <c r="B281" s="25"/>
      <c r="C281" s="11" t="s">
        <v>254</v>
      </c>
      <c r="D281" s="31"/>
      <c r="E281" s="316">
        <v>0</v>
      </c>
      <c r="F281" s="31"/>
      <c r="G281" s="302">
        <f t="shared" si="0"/>
        <v>0</v>
      </c>
      <c r="H281" s="31"/>
      <c r="I281" s="302">
        <f t="shared" si="1"/>
        <v>0</v>
      </c>
      <c r="J281" s="31"/>
      <c r="K281" s="316">
        <v>0</v>
      </c>
      <c r="L281" s="31"/>
      <c r="M281" s="316">
        <v>0</v>
      </c>
      <c r="N281" s="31"/>
      <c r="O281" s="316">
        <v>0</v>
      </c>
      <c r="P281" s="31"/>
      <c r="Q281" s="302">
        <f t="shared" si="2"/>
        <v>0</v>
      </c>
      <c r="R281" s="31"/>
      <c r="S281" s="302">
        <f t="shared" si="3"/>
        <v>0</v>
      </c>
      <c r="T281" s="31"/>
      <c r="U281" s="114">
        <f t="shared" si="4"/>
        <v>0</v>
      </c>
      <c r="V281" s="31"/>
      <c r="W281" s="31"/>
      <c r="X281" s="316">
        <v>0</v>
      </c>
      <c r="Y281" s="31"/>
      <c r="Z281" s="302">
        <f t="shared" si="5"/>
        <v>0</v>
      </c>
      <c r="AA281" s="31"/>
      <c r="AB281" s="318">
        <v>0</v>
      </c>
      <c r="AC281" s="31"/>
      <c r="AD281" s="302">
        <f t="shared" si="6"/>
        <v>0</v>
      </c>
      <c r="AE281" s="31"/>
      <c r="AF281" s="316">
        <v>0</v>
      </c>
      <c r="AG281" s="31"/>
      <c r="AH281" s="302">
        <f t="shared" si="7"/>
        <v>0</v>
      </c>
      <c r="AI281" s="31"/>
      <c r="AJ281" s="316">
        <v>0</v>
      </c>
      <c r="AK281" s="31"/>
      <c r="AL281" s="30">
        <v>35</v>
      </c>
      <c r="AM281" s="31"/>
      <c r="AN281" s="298">
        <v>3306</v>
      </c>
      <c r="AO281" s="31"/>
      <c r="AP281" s="298">
        <f t="shared" si="8"/>
        <v>0</v>
      </c>
      <c r="AQ281" s="31"/>
      <c r="AR281" s="298">
        <f t="shared" si="9"/>
        <v>0</v>
      </c>
    </row>
    <row r="282" spans="1:44" ht="8.85" customHeight="1" x14ac:dyDescent="0.25">
      <c r="A282" s="11"/>
      <c r="B282" s="25"/>
      <c r="C282" s="11"/>
      <c r="D282" s="31"/>
      <c r="E282" s="316"/>
      <c r="F282" s="31"/>
      <c r="G282" s="302"/>
      <c r="H282" s="31"/>
      <c r="I282" s="302"/>
      <c r="J282" s="31"/>
      <c r="K282" s="316"/>
      <c r="L282" s="31"/>
      <c r="M282" s="316"/>
      <c r="N282" s="31"/>
      <c r="O282" s="316"/>
      <c r="P282" s="31"/>
      <c r="Q282" s="302"/>
      <c r="R282" s="31"/>
      <c r="S282" s="302"/>
      <c r="T282" s="31"/>
      <c r="U282" s="114"/>
      <c r="V282" s="31"/>
      <c r="W282" s="31"/>
      <c r="X282" s="316"/>
      <c r="Y282" s="31"/>
      <c r="Z282" s="302"/>
      <c r="AA282" s="31"/>
      <c r="AB282" s="318"/>
      <c r="AC282" s="31"/>
      <c r="AD282" s="302"/>
      <c r="AE282" s="31"/>
      <c r="AF282" s="316"/>
      <c r="AG282" s="31"/>
      <c r="AH282" s="302"/>
      <c r="AI282" s="31"/>
      <c r="AJ282" s="316"/>
      <c r="AK282" s="31"/>
      <c r="AL282" s="30"/>
      <c r="AM282" s="31"/>
      <c r="AN282" s="298"/>
      <c r="AO282" s="31"/>
      <c r="AP282" s="298"/>
      <c r="AQ282" s="31"/>
      <c r="AR282" s="298"/>
    </row>
    <row r="283" spans="1:44" ht="8.85" customHeight="1" x14ac:dyDescent="0.25">
      <c r="A283" s="11">
        <v>36</v>
      </c>
      <c r="B283" s="25"/>
      <c r="C283" s="11" t="s">
        <v>220</v>
      </c>
      <c r="D283" s="31"/>
      <c r="E283" s="316">
        <v>0</v>
      </c>
      <c r="F283" s="31"/>
      <c r="G283" s="302">
        <f>(E283/$AN283)</f>
        <v>0</v>
      </c>
      <c r="H283" s="31"/>
      <c r="I283" s="302">
        <f>IF(G$287,G283/G$287*100,0)</f>
        <v>0</v>
      </c>
      <c r="J283" s="31"/>
      <c r="K283" s="316">
        <v>0</v>
      </c>
      <c r="L283" s="31"/>
      <c r="M283" s="316">
        <v>0</v>
      </c>
      <c r="N283" s="31"/>
      <c r="O283" s="316">
        <v>0</v>
      </c>
      <c r="P283" s="31"/>
      <c r="Q283" s="302">
        <f>(O283/$AN283)</f>
        <v>0</v>
      </c>
      <c r="R283" s="31"/>
      <c r="S283" s="302">
        <f>IF(Q$287,Q283/Q$287*100,0)</f>
        <v>0</v>
      </c>
      <c r="T283" s="31"/>
      <c r="U283" s="114">
        <f>(E283+O283)</f>
        <v>0</v>
      </c>
      <c r="V283" s="31"/>
      <c r="W283" s="31"/>
      <c r="X283" s="316">
        <v>0</v>
      </c>
      <c r="Y283" s="31"/>
      <c r="Z283" s="302">
        <f>IF($U283,X283/$U283*100,0)</f>
        <v>0</v>
      </c>
      <c r="AA283" s="31"/>
      <c r="AB283" s="318">
        <v>0</v>
      </c>
      <c r="AC283" s="31"/>
      <c r="AD283" s="302">
        <f>IF($U283,AB283/$U283*100,0)</f>
        <v>0</v>
      </c>
      <c r="AE283" s="31"/>
      <c r="AF283" s="316">
        <v>0</v>
      </c>
      <c r="AG283" s="31"/>
      <c r="AH283" s="302">
        <f>IF($U283,AF283/$U283*100,0)</f>
        <v>0</v>
      </c>
      <c r="AI283" s="31"/>
      <c r="AJ283" s="316">
        <v>0</v>
      </c>
      <c r="AK283" s="31"/>
      <c r="AL283" s="30">
        <v>36</v>
      </c>
      <c r="AM283" s="31"/>
      <c r="AN283" s="298">
        <v>3286</v>
      </c>
      <c r="AO283" s="31"/>
      <c r="AP283" s="298">
        <f>IF(E283,AN283,0)</f>
        <v>0</v>
      </c>
      <c r="AQ283" s="31"/>
      <c r="AR283" s="298">
        <f>IF(O283,AN283,0)</f>
        <v>0</v>
      </c>
    </row>
    <row r="284" spans="1:44" ht="8.85" customHeight="1" x14ac:dyDescent="0.25">
      <c r="A284" s="11">
        <v>37</v>
      </c>
      <c r="B284" s="25"/>
      <c r="C284" s="11" t="s">
        <v>255</v>
      </c>
      <c r="D284" s="31"/>
      <c r="E284" s="316">
        <v>0</v>
      </c>
      <c r="F284" s="31"/>
      <c r="G284" s="302">
        <f>(E284/$AN284)</f>
        <v>0</v>
      </c>
      <c r="H284" s="31"/>
      <c r="I284" s="302">
        <f>IF(G$287,G284/G$287*100,0)</f>
        <v>0</v>
      </c>
      <c r="J284" s="31"/>
      <c r="K284" s="316">
        <v>0</v>
      </c>
      <c r="L284" s="31"/>
      <c r="M284" s="316">
        <v>0</v>
      </c>
      <c r="N284" s="31"/>
      <c r="O284" s="316">
        <v>0</v>
      </c>
      <c r="P284" s="31"/>
      <c r="Q284" s="302">
        <f>(O284/$AN284)</f>
        <v>0</v>
      </c>
      <c r="R284" s="31"/>
      <c r="S284" s="302">
        <f>IF(Q$287,Q284/Q$287*100,0)</f>
        <v>0</v>
      </c>
      <c r="T284" s="31"/>
      <c r="U284" s="114">
        <f>(E284+O284)</f>
        <v>0</v>
      </c>
      <c r="V284" s="31"/>
      <c r="W284" s="31"/>
      <c r="X284" s="316">
        <v>0</v>
      </c>
      <c r="Y284" s="31"/>
      <c r="Z284" s="302">
        <f>IF($U284,X284/$U284*100,0)</f>
        <v>0</v>
      </c>
      <c r="AA284" s="31"/>
      <c r="AB284" s="318">
        <v>0</v>
      </c>
      <c r="AC284" s="31"/>
      <c r="AD284" s="302">
        <f>IF($U284,AB284/$U284*100,0)</f>
        <v>0</v>
      </c>
      <c r="AE284" s="31"/>
      <c r="AF284" s="316">
        <v>0</v>
      </c>
      <c r="AG284" s="31"/>
      <c r="AH284" s="302">
        <f>IF($U284,AF284/$U284*100,0)</f>
        <v>0</v>
      </c>
      <c r="AI284" s="31"/>
      <c r="AJ284" s="316">
        <v>0</v>
      </c>
      <c r="AK284" s="31"/>
      <c r="AL284" s="30">
        <v>37</v>
      </c>
      <c r="AM284" s="31"/>
      <c r="AN284" s="298">
        <v>5097</v>
      </c>
      <c r="AO284" s="31"/>
      <c r="AP284" s="298">
        <f>IF(E284,AN284,0)</f>
        <v>0</v>
      </c>
      <c r="AQ284" s="31"/>
      <c r="AR284" s="298">
        <f>IF(O284,AN284,0)</f>
        <v>0</v>
      </c>
    </row>
    <row r="285" spans="1:44" ht="8.85" customHeight="1" x14ac:dyDescent="0.25">
      <c r="A285" s="59">
        <v>38</v>
      </c>
      <c r="B285" s="25"/>
      <c r="C285" s="20" t="s">
        <v>256</v>
      </c>
      <c r="D285" s="31"/>
      <c r="E285" s="317">
        <v>0</v>
      </c>
      <c r="F285" s="31"/>
      <c r="G285" s="302">
        <f t="shared" si="0"/>
        <v>0</v>
      </c>
      <c r="H285" s="38"/>
      <c r="I285" s="302">
        <f t="shared" si="1"/>
        <v>0</v>
      </c>
      <c r="J285" s="31"/>
      <c r="K285" s="317">
        <v>0</v>
      </c>
      <c r="L285" s="31"/>
      <c r="M285" s="317">
        <v>0</v>
      </c>
      <c r="N285" s="31"/>
      <c r="O285" s="317">
        <v>0</v>
      </c>
      <c r="P285" s="31"/>
      <c r="Q285" s="302">
        <f t="shared" si="2"/>
        <v>0</v>
      </c>
      <c r="R285" s="38"/>
      <c r="S285" s="302">
        <f t="shared" si="3"/>
        <v>0</v>
      </c>
      <c r="T285" s="31"/>
      <c r="U285" s="115">
        <f t="shared" si="4"/>
        <v>0</v>
      </c>
      <c r="V285" s="31"/>
      <c r="W285" s="31"/>
      <c r="X285" s="317">
        <v>0</v>
      </c>
      <c r="Y285" s="31"/>
      <c r="Z285" s="302">
        <f t="shared" si="5"/>
        <v>0</v>
      </c>
      <c r="AA285" s="31"/>
      <c r="AB285" s="317">
        <v>0</v>
      </c>
      <c r="AC285" s="31"/>
      <c r="AD285" s="302">
        <f t="shared" si="6"/>
        <v>0</v>
      </c>
      <c r="AE285" s="31"/>
      <c r="AF285" s="317">
        <v>0</v>
      </c>
      <c r="AG285" s="31"/>
      <c r="AH285" s="302">
        <f t="shared" si="7"/>
        <v>0</v>
      </c>
      <c r="AI285" s="31"/>
      <c r="AJ285" s="317">
        <v>0</v>
      </c>
      <c r="AK285" s="31"/>
      <c r="AL285" s="41">
        <v>38</v>
      </c>
      <c r="AM285" s="31"/>
      <c r="AN285" s="299">
        <v>8211</v>
      </c>
      <c r="AO285" s="31"/>
      <c r="AP285" s="299">
        <f t="shared" si="8"/>
        <v>0</v>
      </c>
      <c r="AQ285" s="31"/>
      <c r="AR285" s="299">
        <f t="shared" si="9"/>
        <v>0</v>
      </c>
    </row>
    <row r="286" spans="1:44" ht="8.85" customHeight="1" x14ac:dyDescent="0.25">
      <c r="A286" s="31"/>
      <c r="B286" s="31"/>
      <c r="C286" s="30"/>
      <c r="D286" s="31"/>
      <c r="E286" s="31"/>
      <c r="F286" s="31"/>
      <c r="G286" s="38"/>
      <c r="H286" s="38"/>
      <c r="I286" s="38"/>
      <c r="J286" s="31"/>
      <c r="K286" s="31"/>
      <c r="L286" s="31"/>
      <c r="M286" s="31"/>
      <c r="N286" s="31"/>
      <c r="O286" s="31"/>
      <c r="P286" s="31"/>
      <c r="Q286" s="38"/>
      <c r="R286" s="38"/>
      <c r="S286" s="38"/>
      <c r="T286" s="31"/>
      <c r="U286" s="31"/>
      <c r="V286" s="31"/>
      <c r="W286" s="31"/>
      <c r="X286" s="31"/>
      <c r="Y286" s="31"/>
      <c r="Z286" s="38"/>
      <c r="AA286" s="31"/>
      <c r="AB286" s="31"/>
      <c r="AC286" s="31"/>
      <c r="AD286" s="38"/>
      <c r="AE286" s="31"/>
      <c r="AF286" s="31"/>
      <c r="AG286" s="31"/>
      <c r="AH286" s="38"/>
      <c r="AI286" s="31"/>
      <c r="AJ286" s="31"/>
      <c r="AK286" s="31"/>
      <c r="AL286" s="31"/>
      <c r="AM286" s="31"/>
      <c r="AN286" s="277"/>
      <c r="AO286" s="31"/>
      <c r="AP286" s="31"/>
      <c r="AQ286" s="31"/>
      <c r="AR286" s="31"/>
    </row>
    <row r="287" spans="1:44" ht="8.85" customHeight="1" x14ac:dyDescent="0.25">
      <c r="A287" s="41">
        <f>A285</f>
        <v>38</v>
      </c>
      <c r="B287" s="31"/>
      <c r="C287" s="44" t="s">
        <v>68</v>
      </c>
      <c r="D287" s="31"/>
      <c r="E287" s="300">
        <f>SUM(E241:E285)</f>
        <v>0</v>
      </c>
      <c r="F287" s="31"/>
      <c r="G287" s="110">
        <f>IF(AP287=0,0,IF(ISNONTEXT(H287),E287/$AN287,E287/AP287))</f>
        <v>0</v>
      </c>
      <c r="H287" s="319"/>
      <c r="I287" s="302">
        <f>IF(G$287,G287/G$287*100,0)</f>
        <v>0</v>
      </c>
      <c r="J287" s="31"/>
      <c r="K287" s="300">
        <f>SUM(K241:K285)</f>
        <v>0</v>
      </c>
      <c r="L287" s="31"/>
      <c r="M287" s="300">
        <f>SUM(M241:M285)</f>
        <v>0</v>
      </c>
      <c r="N287" s="31"/>
      <c r="O287" s="300">
        <f>SUM(O241:O285)</f>
        <v>4200</v>
      </c>
      <c r="P287" s="31"/>
      <c r="Q287" s="110">
        <f>O287/AR287</f>
        <v>0.68049254698639017</v>
      </c>
      <c r="R287" s="281"/>
      <c r="S287" s="302">
        <f>IF(Q$287,Q287/Q$287*100,0)</f>
        <v>100</v>
      </c>
      <c r="T287" s="31"/>
      <c r="U287" s="300">
        <f>SUM(U241:U285)</f>
        <v>4200</v>
      </c>
      <c r="V287" s="31"/>
      <c r="W287" s="31"/>
      <c r="X287" s="300">
        <f>SUM(X241:X285)</f>
        <v>0</v>
      </c>
      <c r="Y287" s="31"/>
      <c r="Z287" s="302">
        <f>IF($U287,X287/$U287*100,0)</f>
        <v>0</v>
      </c>
      <c r="AA287" s="31"/>
      <c r="AB287" s="300">
        <f>SUM(AB241:AB285)</f>
        <v>0</v>
      </c>
      <c r="AC287" s="31"/>
      <c r="AD287" s="302">
        <f>IF($U287,AB287/$U287*100,0)</f>
        <v>0</v>
      </c>
      <c r="AE287" s="31"/>
      <c r="AF287" s="300">
        <f>SUM(AF241:AF285)</f>
        <v>0</v>
      </c>
      <c r="AG287" s="31"/>
      <c r="AH287" s="302">
        <f>IF($U287,AF287/$U287*100,0)</f>
        <v>0</v>
      </c>
      <c r="AI287" s="31"/>
      <c r="AJ287" s="300">
        <f>SUM(AJ241:AJ285)</f>
        <v>0</v>
      </c>
      <c r="AK287" s="31"/>
      <c r="AL287" s="41">
        <f>AL285</f>
        <v>38</v>
      </c>
      <c r="AM287" s="31"/>
      <c r="AN287" s="299">
        <f>SUM(AN241:AN285)</f>
        <v>358999</v>
      </c>
      <c r="AO287" s="31"/>
      <c r="AP287" s="299">
        <f>SUM(AP241:AP285)</f>
        <v>0</v>
      </c>
      <c r="AQ287" s="277"/>
      <c r="AR287" s="299">
        <f>SUM(AR241:AR285)</f>
        <v>6172</v>
      </c>
    </row>
    <row r="288" spans="1:44" ht="8.85" customHeight="1" x14ac:dyDescent="0.25">
      <c r="A288" s="31"/>
      <c r="B288" s="31"/>
      <c r="C288" s="30"/>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277"/>
      <c r="AO288" s="31"/>
      <c r="AP288" s="277"/>
      <c r="AQ288" s="277"/>
      <c r="AR288" s="277"/>
    </row>
    <row r="289" spans="1:44" ht="12.75" thickBot="1" x14ac:dyDescent="0.3">
      <c r="A289" s="61">
        <f>(A60+A219+A287)</f>
        <v>171</v>
      </c>
      <c r="B289" s="31"/>
      <c r="C289" s="44" t="s">
        <v>257</v>
      </c>
      <c r="D289" s="31"/>
      <c r="E289" s="309">
        <f>E60+E219+E287</f>
        <v>366716966</v>
      </c>
      <c r="F289" s="31"/>
      <c r="G289" s="110">
        <f>(E289/$AP289)</f>
        <v>43.595498851138778</v>
      </c>
      <c r="H289" s="319" t="s">
        <v>384</v>
      </c>
      <c r="I289" s="302"/>
      <c r="J289" s="31"/>
      <c r="K289" s="309">
        <f>K60+K219+K287</f>
        <v>108286595</v>
      </c>
      <c r="L289" s="31"/>
      <c r="M289" s="309">
        <f>M60+M219+M287</f>
        <v>189766273</v>
      </c>
      <c r="N289" s="31"/>
      <c r="O289" s="309">
        <f>O60+O219+O287</f>
        <v>146711667</v>
      </c>
      <c r="P289" s="31"/>
      <c r="Q289" s="110">
        <f>(O289/$AR289)</f>
        <v>17.579202808806205</v>
      </c>
      <c r="R289" s="319" t="s">
        <v>384</v>
      </c>
      <c r="S289" s="302"/>
      <c r="T289" s="31"/>
      <c r="U289" s="309">
        <f>U60+U219+U287</f>
        <v>513428633</v>
      </c>
      <c r="V289" s="31"/>
      <c r="W289" s="31"/>
      <c r="X289" s="309">
        <f>X60+X219+X287</f>
        <v>195112111</v>
      </c>
      <c r="Y289" s="31"/>
      <c r="Z289" s="302">
        <f>IF($U289,X289/$U289*100,0)</f>
        <v>38.001797807797757</v>
      </c>
      <c r="AA289" s="31"/>
      <c r="AB289" s="309">
        <f>AB60+AB219+AB287</f>
        <v>7492303</v>
      </c>
      <c r="AC289" s="31"/>
      <c r="AD289" s="302">
        <f>IF($U289,AB289/$U289*100,0)</f>
        <v>1.4592686341277739</v>
      </c>
      <c r="AE289" s="31"/>
      <c r="AF289" s="309">
        <f>AF60+AF219+AF287</f>
        <v>2145243</v>
      </c>
      <c r="AG289" s="31"/>
      <c r="AH289" s="302">
        <f>IF($U289,AF289/$U289*100,0)</f>
        <v>0.41782691149599366</v>
      </c>
      <c r="AI289" s="31"/>
      <c r="AJ289" s="309">
        <f>AJ60+AJ219+AJ287</f>
        <v>24248204</v>
      </c>
      <c r="AK289" s="31"/>
      <c r="AL289" s="61">
        <f>(AL60+AL219+AL287)</f>
        <v>171</v>
      </c>
      <c r="AM289" s="31"/>
      <c r="AN289" s="310">
        <f>AN60+AN219+AN287</f>
        <v>8770807</v>
      </c>
      <c r="AO289" s="31"/>
      <c r="AP289" s="310">
        <f>AP60+AP219+AP287</f>
        <v>8411808</v>
      </c>
      <c r="AQ289" s="38"/>
      <c r="AR289" s="310">
        <f>AR60+AR219+AR287</f>
        <v>8345752</v>
      </c>
    </row>
    <row r="290" spans="1:44" ht="8.85" customHeight="1" thickTop="1" x14ac:dyDescent="0.25">
      <c r="A290" s="31"/>
      <c r="B290" s="31"/>
      <c r="C290" s="30"/>
      <c r="D290" s="31"/>
      <c r="E290" s="38"/>
      <c r="F290" s="31"/>
      <c r="G290" s="320"/>
      <c r="H290" s="31"/>
      <c r="I290" s="31"/>
      <c r="J290" s="31"/>
      <c r="K290" s="38"/>
      <c r="L290" s="31"/>
      <c r="M290" s="38"/>
      <c r="N290" s="31"/>
      <c r="O290" s="38"/>
      <c r="P290" s="31"/>
      <c r="Q290" s="320"/>
      <c r="R290" s="31"/>
      <c r="S290" s="31"/>
      <c r="T290" s="31"/>
      <c r="U290" s="38"/>
      <c r="V290" s="31"/>
      <c r="W290" s="31"/>
      <c r="X290" s="38"/>
      <c r="Y290" s="31"/>
      <c r="Z290" s="320"/>
      <c r="AA290" s="31"/>
      <c r="AB290" s="38"/>
      <c r="AC290" s="31"/>
      <c r="AD290" s="320"/>
      <c r="AE290" s="31"/>
      <c r="AF290" s="38"/>
      <c r="AG290" s="31"/>
      <c r="AH290" s="320"/>
      <c r="AI290" s="31"/>
      <c r="AJ290" s="38"/>
      <c r="AK290" s="31"/>
      <c r="AL290" s="38"/>
      <c r="AM290" s="31"/>
      <c r="AN290" s="38"/>
      <c r="AO290" s="31"/>
      <c r="AP290" s="38"/>
      <c r="AQ290" s="38"/>
      <c r="AR290" s="38"/>
    </row>
    <row r="291" spans="1:44" ht="8.85" customHeight="1" x14ac:dyDescent="0.25">
      <c r="A291" s="31"/>
      <c r="B291" s="31"/>
      <c r="C291" s="30"/>
      <c r="D291" s="31"/>
      <c r="E291" s="38"/>
      <c r="F291" s="31"/>
      <c r="G291" s="320"/>
      <c r="H291" s="31"/>
      <c r="I291" s="31"/>
      <c r="J291" s="31"/>
      <c r="K291" s="38"/>
      <c r="L291" s="31"/>
      <c r="M291" s="38"/>
      <c r="N291" s="31"/>
      <c r="O291" s="38"/>
      <c r="P291" s="31"/>
      <c r="Q291" s="320"/>
      <c r="R291" s="31"/>
      <c r="S291" s="31"/>
      <c r="T291" s="31"/>
      <c r="U291" s="38"/>
      <c r="V291" s="31"/>
      <c r="W291" s="31"/>
      <c r="X291" s="38"/>
      <c r="Y291" s="31"/>
      <c r="Z291" s="320"/>
      <c r="AA291" s="31"/>
      <c r="AB291" s="38"/>
      <c r="AC291" s="31"/>
      <c r="AD291" s="320"/>
      <c r="AE291" s="31"/>
      <c r="AF291" s="38"/>
      <c r="AG291" s="31"/>
      <c r="AH291" s="320"/>
      <c r="AI291" s="31"/>
      <c r="AJ291" s="38"/>
      <c r="AK291" s="31"/>
      <c r="AL291" s="38"/>
      <c r="AM291" s="31"/>
      <c r="AN291" s="38"/>
      <c r="AO291" s="31"/>
      <c r="AP291" s="38"/>
      <c r="AQ291" s="38"/>
      <c r="AR291" s="38"/>
    </row>
    <row r="292" spans="1:44" ht="10.5" customHeight="1" x14ac:dyDescent="0.25">
      <c r="A292" s="31"/>
      <c r="B292" s="31"/>
      <c r="C292" s="65" t="s">
        <v>258</v>
      </c>
      <c r="D292" s="31"/>
      <c r="E292" s="38"/>
      <c r="F292" s="31"/>
      <c r="G292" s="320"/>
      <c r="H292" s="31"/>
      <c r="I292" s="31"/>
      <c r="J292" s="31"/>
      <c r="K292" s="38"/>
      <c r="L292" s="31"/>
      <c r="M292" s="38"/>
      <c r="N292" s="31"/>
      <c r="O292" s="38"/>
      <c r="P292" s="31"/>
      <c r="Q292" s="320"/>
      <c r="R292" s="31"/>
      <c r="S292" s="31"/>
      <c r="T292" s="31"/>
      <c r="U292" s="38"/>
      <c r="V292" s="31"/>
      <c r="W292" s="31"/>
      <c r="X292" s="38"/>
      <c r="Y292" s="31"/>
      <c r="Z292" s="320"/>
      <c r="AA292" s="31"/>
      <c r="AB292" s="38"/>
      <c r="AC292" s="31"/>
      <c r="AD292" s="320"/>
      <c r="AE292" s="31"/>
      <c r="AF292" s="38"/>
      <c r="AG292" s="31"/>
      <c r="AH292" s="320"/>
      <c r="AI292" s="31"/>
      <c r="AJ292" s="38"/>
      <c r="AK292" s="31"/>
      <c r="AL292" s="38"/>
      <c r="AM292" s="31"/>
      <c r="AN292" s="38"/>
      <c r="AO292" s="31"/>
      <c r="AP292" s="38"/>
      <c r="AQ292" s="38"/>
      <c r="AR292" s="38"/>
    </row>
    <row r="293" spans="1:44" ht="3.95" customHeight="1" x14ac:dyDescent="0.25">
      <c r="A293" s="31"/>
      <c r="B293" s="31"/>
      <c r="C293" s="30"/>
      <c r="D293" s="31"/>
      <c r="E293" s="38"/>
      <c r="F293" s="31"/>
      <c r="G293" s="320"/>
      <c r="H293" s="31"/>
      <c r="I293" s="31"/>
      <c r="J293" s="31"/>
      <c r="K293" s="38"/>
      <c r="L293" s="31"/>
      <c r="M293" s="38"/>
      <c r="N293" s="31"/>
      <c r="O293" s="38"/>
      <c r="P293" s="31"/>
      <c r="Q293" s="320"/>
      <c r="R293" s="31"/>
      <c r="S293" s="31"/>
      <c r="T293" s="31"/>
      <c r="U293" s="38"/>
      <c r="V293" s="31"/>
      <c r="W293" s="31"/>
      <c r="X293" s="38"/>
      <c r="Y293" s="31"/>
      <c r="Z293" s="320"/>
      <c r="AA293" s="31"/>
      <c r="AB293" s="38"/>
      <c r="AC293" s="31"/>
      <c r="AD293" s="320"/>
      <c r="AE293" s="31"/>
      <c r="AF293" s="38"/>
      <c r="AG293" s="31"/>
      <c r="AH293" s="320"/>
      <c r="AI293" s="31"/>
      <c r="AJ293" s="38"/>
      <c r="AK293" s="31"/>
      <c r="AL293" s="38"/>
      <c r="AM293" s="31"/>
      <c r="AN293" s="38"/>
      <c r="AO293" s="31"/>
      <c r="AP293" s="38"/>
      <c r="AQ293" s="38"/>
      <c r="AR293" s="38"/>
    </row>
    <row r="294" spans="1:44" ht="8.85" customHeight="1" x14ac:dyDescent="0.25">
      <c r="A294" s="31"/>
      <c r="B294" s="31"/>
      <c r="C294" s="30"/>
      <c r="D294" s="31"/>
      <c r="E294" s="38"/>
      <c r="F294" s="31"/>
      <c r="G294" s="320"/>
      <c r="H294" s="31"/>
      <c r="I294" s="31"/>
      <c r="J294" s="31"/>
      <c r="K294" s="38"/>
      <c r="L294" s="31"/>
      <c r="M294" s="38"/>
      <c r="N294" s="31"/>
      <c r="O294" s="38"/>
      <c r="P294" s="31"/>
      <c r="Q294" s="320"/>
      <c r="R294" s="31"/>
      <c r="S294" s="31"/>
      <c r="T294" s="31"/>
      <c r="U294" s="38"/>
      <c r="V294" s="31"/>
      <c r="W294" s="31"/>
      <c r="X294" s="38"/>
      <c r="Y294" s="31"/>
      <c r="Z294" s="320"/>
      <c r="AA294" s="31"/>
      <c r="AB294" s="38"/>
      <c r="AC294" s="31"/>
      <c r="AD294" s="320"/>
      <c r="AE294" s="31"/>
      <c r="AF294" s="38"/>
      <c r="AG294" s="31"/>
      <c r="AH294" s="320"/>
      <c r="AI294" s="31"/>
      <c r="AJ294" s="38"/>
      <c r="AK294" s="31"/>
      <c r="AL294" s="38"/>
      <c r="AM294" s="31"/>
      <c r="AN294" s="38"/>
      <c r="AO294" s="31"/>
      <c r="AP294" s="38"/>
      <c r="AQ294" s="38"/>
      <c r="AR294" s="38"/>
    </row>
    <row r="295" spans="1:44" ht="8.85" customHeight="1" x14ac:dyDescent="0.25">
      <c r="A295" s="31"/>
      <c r="B295" s="31"/>
      <c r="C295" s="30"/>
      <c r="D295" s="31"/>
      <c r="E295" s="38"/>
      <c r="F295" s="31"/>
      <c r="G295" s="320"/>
      <c r="H295" s="31"/>
      <c r="I295" s="31"/>
      <c r="J295" s="31"/>
      <c r="K295" s="38"/>
      <c r="L295" s="31"/>
      <c r="M295" s="38"/>
      <c r="N295" s="31"/>
      <c r="O295" s="38"/>
      <c r="P295" s="31"/>
      <c r="Q295" s="320"/>
      <c r="R295" s="31"/>
      <c r="S295" s="31"/>
      <c r="T295" s="31"/>
      <c r="U295" s="38"/>
      <c r="V295" s="31"/>
      <c r="W295" s="31"/>
      <c r="X295" s="38"/>
      <c r="Y295" s="31"/>
      <c r="Z295" s="320"/>
      <c r="AA295" s="31"/>
      <c r="AB295" s="38"/>
      <c r="AC295" s="31"/>
      <c r="AD295" s="320"/>
      <c r="AE295" s="31"/>
      <c r="AF295" s="38"/>
      <c r="AG295" s="31"/>
      <c r="AH295" s="320"/>
      <c r="AI295" s="31"/>
      <c r="AJ295" s="38"/>
      <c r="AK295" s="31"/>
      <c r="AL295" s="38"/>
      <c r="AM295" s="31"/>
      <c r="AN295" s="38"/>
      <c r="AO295" s="31"/>
      <c r="AP295" s="38"/>
      <c r="AQ295" s="38"/>
      <c r="AR295" s="38"/>
    </row>
    <row r="296" spans="1:44" ht="8.85" customHeight="1" x14ac:dyDescent="0.25">
      <c r="A296" s="31"/>
      <c r="B296" s="31"/>
      <c r="C296" s="30"/>
      <c r="D296" s="31"/>
      <c r="E296" s="38"/>
      <c r="F296" s="31"/>
      <c r="G296" s="320"/>
      <c r="H296" s="31"/>
      <c r="I296" s="31"/>
      <c r="J296" s="31"/>
      <c r="K296" s="38"/>
      <c r="L296" s="31"/>
      <c r="M296" s="38"/>
      <c r="N296" s="31"/>
      <c r="O296" s="38"/>
      <c r="P296" s="31"/>
      <c r="Q296" s="320"/>
      <c r="R296" s="31"/>
      <c r="S296" s="31"/>
      <c r="T296" s="31"/>
      <c r="U296" s="38"/>
      <c r="V296" s="31"/>
      <c r="W296" s="31"/>
      <c r="X296" s="38"/>
      <c r="Y296" s="31"/>
      <c r="Z296" s="320"/>
      <c r="AA296" s="31"/>
      <c r="AB296" s="38"/>
      <c r="AC296" s="31"/>
      <c r="AD296" s="320"/>
      <c r="AE296" s="31"/>
      <c r="AF296" s="38"/>
      <c r="AG296" s="31"/>
      <c r="AH296" s="320"/>
      <c r="AI296" s="31"/>
      <c r="AJ296" s="38"/>
      <c r="AK296" s="31"/>
      <c r="AL296" s="38"/>
      <c r="AM296" s="31"/>
      <c r="AN296" s="38"/>
      <c r="AO296" s="31"/>
      <c r="AP296" s="38"/>
      <c r="AQ296" s="38"/>
      <c r="AR296" s="38"/>
    </row>
    <row r="297" spans="1:44" ht="8.85" customHeight="1" x14ac:dyDescent="0.25">
      <c r="A297" s="31"/>
      <c r="B297" s="31"/>
      <c r="C297" s="30"/>
      <c r="D297" s="31"/>
      <c r="E297" s="38"/>
      <c r="F297" s="31"/>
      <c r="G297" s="320"/>
      <c r="H297" s="31"/>
      <c r="I297" s="31"/>
      <c r="J297" s="31"/>
      <c r="K297" s="38"/>
      <c r="L297" s="31"/>
      <c r="M297" s="38"/>
      <c r="N297" s="31"/>
      <c r="O297" s="38"/>
      <c r="P297" s="31"/>
      <c r="Q297" s="320"/>
      <c r="R297" s="31"/>
      <c r="S297" s="31"/>
      <c r="T297" s="31"/>
      <c r="U297" s="38"/>
      <c r="V297" s="31"/>
      <c r="W297" s="31"/>
      <c r="X297" s="38"/>
      <c r="Y297" s="31"/>
      <c r="Z297" s="320"/>
      <c r="AA297" s="31"/>
      <c r="AB297" s="38"/>
      <c r="AC297" s="31"/>
      <c r="AD297" s="320"/>
      <c r="AE297" s="31"/>
      <c r="AF297" s="38"/>
      <c r="AG297" s="31"/>
      <c r="AH297" s="320"/>
      <c r="AI297" s="31"/>
      <c r="AJ297" s="38"/>
      <c r="AK297" s="31"/>
      <c r="AL297" s="38"/>
      <c r="AM297" s="31"/>
      <c r="AN297" s="38"/>
      <c r="AO297" s="31"/>
      <c r="AP297" s="38"/>
      <c r="AQ297" s="38"/>
      <c r="AR297" s="38"/>
    </row>
    <row r="298" spans="1:44" ht="8.85" customHeight="1" x14ac:dyDescent="0.25">
      <c r="A298" s="31"/>
      <c r="B298" s="31"/>
      <c r="C298" s="30"/>
      <c r="D298" s="31"/>
      <c r="E298" s="38"/>
      <c r="F298" s="31"/>
      <c r="G298" s="320"/>
      <c r="H298" s="31"/>
      <c r="I298" s="31"/>
      <c r="J298" s="31"/>
      <c r="K298" s="38"/>
      <c r="L298" s="31"/>
      <c r="M298" s="38"/>
      <c r="N298" s="31"/>
      <c r="O298" s="38"/>
      <c r="P298" s="31"/>
      <c r="Q298" s="320"/>
      <c r="R298" s="31"/>
      <c r="S298" s="31"/>
      <c r="T298" s="31"/>
      <c r="U298" s="38"/>
      <c r="V298" s="31"/>
      <c r="W298" s="31"/>
      <c r="X298" s="38"/>
      <c r="Y298" s="31"/>
      <c r="Z298" s="320"/>
      <c r="AA298" s="31"/>
      <c r="AB298" s="38"/>
      <c r="AC298" s="31"/>
      <c r="AD298" s="320"/>
      <c r="AE298" s="31"/>
      <c r="AF298" s="38"/>
      <c r="AG298" s="31"/>
      <c r="AH298" s="320"/>
      <c r="AI298" s="31"/>
      <c r="AJ298" s="38"/>
      <c r="AK298" s="31"/>
      <c r="AL298" s="38"/>
      <c r="AM298" s="31"/>
      <c r="AN298" s="38"/>
      <c r="AO298" s="31"/>
      <c r="AP298" s="38"/>
      <c r="AQ298" s="38"/>
      <c r="AR298" s="38"/>
    </row>
    <row r="299" spans="1:44" ht="8.85" customHeight="1" x14ac:dyDescent="0.25">
      <c r="A299" s="31"/>
      <c r="B299" s="31"/>
      <c r="C299" s="30"/>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row>
    <row r="300" spans="1:44" ht="8.4499999999999993" customHeight="1" x14ac:dyDescent="0.25">
      <c r="A300" s="31"/>
      <c r="B300" s="31"/>
      <c r="C300" s="30"/>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row>
    <row r="301" spans="1:44" ht="8.85" hidden="1" customHeight="1" x14ac:dyDescent="0.25">
      <c r="A301" s="31"/>
      <c r="B301" s="31"/>
      <c r="C301" s="30"/>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row>
    <row r="302" spans="1:44" ht="0.6" customHeight="1" x14ac:dyDescent="0.25">
      <c r="A302" s="31"/>
      <c r="B302" s="31"/>
      <c r="C302" s="30"/>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row>
    <row r="303" spans="1:44" ht="8.85" customHeight="1" x14ac:dyDescent="0.25">
      <c r="A303" s="31"/>
      <c r="B303" s="31"/>
      <c r="C303" s="30"/>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row>
    <row r="304" spans="1:44" s="15" customFormat="1" ht="10.5" customHeight="1" x14ac:dyDescent="0.25">
      <c r="A304" s="49" t="s">
        <v>448</v>
      </c>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50" t="s">
        <v>449</v>
      </c>
      <c r="AN304" s="12"/>
      <c r="AO304" s="12"/>
      <c r="AP304" s="12"/>
      <c r="AQ304" s="12"/>
      <c r="AR304" s="12"/>
    </row>
  </sheetData>
  <printOptions gridLinesSet="0"/>
  <pageMargins left="3.5" right="0.5" top="0.5" bottom="0.3" header="0.5" footer="0.5"/>
  <pageSetup paperSize="17" pageOrder="overThenDown" orientation="landscape" r:id="rId1"/>
  <headerFooter alignWithMargins="0"/>
  <rowBreaks count="3" manualBreakCount="3">
    <brk id="75" max="38" man="1"/>
    <brk id="151" max="38" man="1"/>
    <brk id="227" max="38" man="1"/>
  </rowBreaks>
  <colBreaks count="1" manualBreakCount="1">
    <brk id="2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Amended Report</vt:lpstr>
      <vt:lpstr>Table of Contents</vt:lpstr>
      <vt:lpstr>Exhibit A</vt:lpstr>
      <vt:lpstr>Exhibit B</vt:lpstr>
      <vt:lpstr>Exhibit B1</vt:lpstr>
      <vt:lpstr>Exhibit B2</vt:lpstr>
      <vt:lpstr>Exhibit C</vt:lpstr>
      <vt:lpstr>Exhibit C1</vt:lpstr>
      <vt:lpstr>Exhibit C2</vt:lpstr>
      <vt:lpstr>Exhibit C3</vt:lpstr>
      <vt:lpstr>Exhibit C4</vt:lpstr>
      <vt:lpstr>Exhibit C5</vt:lpstr>
      <vt:lpstr>Exhibit C6</vt:lpstr>
      <vt:lpstr>Exhibit C7</vt:lpstr>
      <vt:lpstr>Exhibit C8</vt:lpstr>
      <vt:lpstr>Exhibit D</vt:lpstr>
      <vt:lpstr>Exhibit E</vt:lpstr>
      <vt:lpstr>Exhibit F</vt:lpstr>
      <vt:lpstr>Exhibit G</vt:lpstr>
      <vt:lpstr>Exhibit H</vt:lpstr>
      <vt:lpstr>'Exhibit A'!Print_Area</vt:lpstr>
      <vt:lpstr>'Exhibit B'!Print_Area</vt:lpstr>
      <vt:lpstr>'Exhibit B2'!Print_Area</vt:lpstr>
      <vt:lpstr>'Exhibit C'!Print_Area</vt:lpstr>
      <vt:lpstr>'Exhibit C1'!Print_Area</vt:lpstr>
      <vt:lpstr>'Exhibit C2'!Print_Area</vt:lpstr>
      <vt:lpstr>'Exhibit C3'!Print_Area</vt:lpstr>
      <vt:lpstr>'Exhibit C4'!Print_Area</vt:lpstr>
      <vt:lpstr>'Exhibit C5'!Print_Area</vt:lpstr>
      <vt:lpstr>'Exhibit C6'!Print_Area</vt:lpstr>
      <vt:lpstr>'Exhibit C7'!Print_Area</vt:lpstr>
      <vt:lpstr>'Exhibit C8'!Print_Area</vt:lpstr>
      <vt:lpstr>'Exhibit F'!Print_Area</vt:lpstr>
      <vt:lpstr>'Exhibit G'!Print_Area</vt:lpstr>
      <vt:lpstr>'Exhibit H'!Print_Area</vt:lpstr>
      <vt:lpstr>'Exhibit A'!Print_Area_MI</vt:lpstr>
      <vt:lpstr>'Exhibit C4'!Print_Area_MI</vt:lpstr>
      <vt:lpstr>'Exhibit C8'!Print_Area_MI</vt:lpstr>
      <vt:lpstr>'Exhibit D'!Print_Area_MI</vt:lpstr>
      <vt:lpstr>'Exhibit E'!Print_Area_MI</vt:lpstr>
      <vt:lpstr>'Exhibit G'!Print_Area_MI</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Reamy</dc:creator>
  <cp:lastModifiedBy>Rachel Reamy</cp:lastModifiedBy>
  <dcterms:created xsi:type="dcterms:W3CDTF">2018-04-30T20:12:02Z</dcterms:created>
  <dcterms:modified xsi:type="dcterms:W3CDTF">2019-11-13T20:33:11Z</dcterms:modified>
</cp:coreProperties>
</file>